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40" yWindow="840" windowWidth="13920" windowHeight="3555" tabRatio="885" activeTab="6"/>
  </bookViews>
  <sheets>
    <sheet name="SCH B-1" sheetId="16" r:id="rId1"/>
    <sheet name="SCH H-1" sheetId="20" r:id="rId2"/>
    <sheet name="SCH J-1 G" sheetId="56" r:id="rId3"/>
    <sheet name="SCH J-1.1|J-1.2" sheetId="54" r:id="rId4"/>
    <sheet name="&lt;&lt;&lt;IMPORT" sheetId="45" r:id="rId5"/>
    <sheet name="Rate Case Constants" sheetId="5" r:id="rId6"/>
    <sheet name="Index C" sheetId="17" r:id="rId7"/>
    <sheet name="SCH C-1" sheetId="55" r:id="rId8"/>
    <sheet name="SCH C-2" sheetId="12" r:id="rId9"/>
    <sheet name="SCH C-2.1 B" sheetId="10" r:id="rId10"/>
    <sheet name="SCH C-2.1 F" sheetId="43" r:id="rId11"/>
    <sheet name="SCH C-2.2 B" sheetId="38" r:id="rId12"/>
    <sheet name="SCH C-2.2 F" sheetId="39" r:id="rId13"/>
    <sheet name="Index D" sheetId="35" r:id="rId14"/>
    <sheet name="SCH D-1" sheetId="51" r:id="rId15"/>
    <sheet name="SCH D-2 B" sheetId="32" r:id="rId16"/>
    <sheet name="SCH D-2 F" sheetId="50" r:id="rId17"/>
    <sheet name="SCH D-2.1" sheetId="52" r:id="rId18"/>
    <sheet name="DATA&gt;&gt;&gt;" sheetId="7" r:id="rId19"/>
    <sheet name="Rider Adj B" sheetId="30" r:id="rId20"/>
    <sheet name="Rider Adj F" sheetId="28" r:id="rId21"/>
    <sheet name="IntSync" sheetId="61" r:id="rId22"/>
    <sheet name="ProForma Adj F" sheetId="31" r:id="rId23"/>
    <sheet name="Gas Revenue" sheetId="48" r:id="rId24"/>
    <sheet name="Gas Revenue Rollin" sheetId="62" r:id="rId25"/>
    <sheet name="Misc Rev" sheetId="49" r:id="rId26"/>
    <sheet name="IS G" sheetId="47" r:id="rId27"/>
    <sheet name="IS TC" sheetId="64" r:id="rId28"/>
    <sheet name="GLT EXP" sheetId="63" r:id="rId29"/>
    <sheet name="DSM EXP" sheetId="60" r:id="rId30"/>
    <sheet name="WPH-1.B Effective Tax Rate" sheetId="29" r:id="rId31"/>
  </sheets>
  <definedNames>
    <definedName name="_xlnm.Print_Area" localSheetId="28">'GLT EXP'!$A$1:$CJ$75</definedName>
    <definedName name="_xlnm.Print_Area" localSheetId="21">IntSync!$A$1:$F$27</definedName>
    <definedName name="_xlnm.Print_Area" localSheetId="22">'ProForma Adj F'!$A$1:$P$20</definedName>
    <definedName name="_xlnm.Print_Area" localSheetId="19">'Rider Adj B'!$A$1:$P$65</definedName>
    <definedName name="_xlnm.Print_Area" localSheetId="20">'Rider Adj F'!$A$1:$P$64</definedName>
    <definedName name="_xlnm.Print_Area" localSheetId="7">'SCH C-1'!$A$1:$G$38</definedName>
    <definedName name="_xlnm.Print_Area" localSheetId="9">'SCH C-2.1 B'!$A$1:$J$200</definedName>
    <definedName name="_xlnm.Print_Area" localSheetId="10">'SCH C-2.1 F'!$A$1:$J$200</definedName>
    <definedName name="_xlnm.Print_Area" localSheetId="11">'SCH C-2.2 B'!$A$1:$P$114</definedName>
    <definedName name="_xlnm.Print_Area" localSheetId="12">'SCH C-2.2 F'!$A$1:$P$115</definedName>
    <definedName name="_xlnm.Print_Area" localSheetId="14">'SCH D-1'!$A$1:$I$226</definedName>
    <definedName name="_xlnm.Print_Area" localSheetId="15">'SCH D-2 B'!$A$1:$L$201</definedName>
    <definedName name="_xlnm.Print_Area" localSheetId="16">'SCH D-2 F'!$A$1:$L$201</definedName>
    <definedName name="_xlnm.Print_Area" localSheetId="17">'SCH D-2.1'!$A$1:$I$201</definedName>
  </definedNames>
  <calcPr calcId="152511"/>
  <webPublishing codePage="0"/>
</workbook>
</file>

<file path=xl/calcChain.xml><?xml version="1.0" encoding="utf-8"?>
<calcChain xmlns="http://schemas.openxmlformats.org/spreadsheetml/2006/main">
  <c r="F10" i="52" l="1"/>
  <c r="E10" i="52"/>
  <c r="A168" i="43" l="1"/>
  <c r="A127" i="43"/>
  <c r="A86" i="43"/>
  <c r="A46" i="43"/>
  <c r="D19" i="61" l="1"/>
  <c r="E19" i="61"/>
  <c r="D192" i="43"/>
  <c r="D192" i="10"/>
  <c r="G45" i="54"/>
  <c r="E43" i="54"/>
  <c r="A33" i="54"/>
  <c r="A32" i="54"/>
  <c r="A31" i="54"/>
  <c r="A30" i="54"/>
  <c r="A27" i="54"/>
  <c r="A26" i="54"/>
  <c r="A25" i="54"/>
  <c r="A24" i="54"/>
  <c r="G22" i="54"/>
  <c r="D43" i="54"/>
  <c r="F43" i="54" s="1"/>
  <c r="H43" i="54" s="1"/>
  <c r="J41" i="54"/>
  <c r="D41" i="54"/>
  <c r="J39" i="54"/>
  <c r="F16" i="54"/>
  <c r="D39" i="54"/>
  <c r="K33" i="54"/>
  <c r="A28" i="54"/>
  <c r="E39" i="56"/>
  <c r="F39" i="56" s="1"/>
  <c r="E17" i="56"/>
  <c r="F17" i="56" s="1"/>
  <c r="L21" i="56"/>
  <c r="E19" i="56"/>
  <c r="F19" i="56" s="1"/>
  <c r="D21" i="56"/>
  <c r="O17" i="56" s="1"/>
  <c r="K31" i="56"/>
  <c r="F17" i="16"/>
  <c r="F19" i="16" s="1"/>
  <c r="F28" i="16" s="1"/>
  <c r="D17" i="16"/>
  <c r="D19" i="16" s="1"/>
  <c r="D28" i="16" s="1"/>
  <c r="H16" i="54" l="1"/>
  <c r="D45" i="54"/>
  <c r="F39" i="54"/>
  <c r="E18" i="54"/>
  <c r="F18" i="54" s="1"/>
  <c r="H18" i="54" s="1"/>
  <c r="E20" i="54"/>
  <c r="F20" i="54" s="1"/>
  <c r="H20" i="54" s="1"/>
  <c r="E41" i="54"/>
  <c r="F41" i="54" s="1"/>
  <c r="H41" i="54" s="1"/>
  <c r="D22" i="54"/>
  <c r="R17" i="56"/>
  <c r="S17" i="56"/>
  <c r="Q17" i="56"/>
  <c r="P17" i="56"/>
  <c r="F37" i="56"/>
  <c r="O15" i="56"/>
  <c r="O19" i="56"/>
  <c r="E41" i="56"/>
  <c r="F41" i="56" s="1"/>
  <c r="D43" i="56"/>
  <c r="O37" i="56" s="1"/>
  <c r="F15" i="56"/>
  <c r="G17" i="56" l="1"/>
  <c r="H17" i="56" s="1"/>
  <c r="F22" i="54"/>
  <c r="H22" i="54"/>
  <c r="I16" i="54" s="1"/>
  <c r="H39" i="54"/>
  <c r="F45" i="54"/>
  <c r="S37" i="56"/>
  <c r="Q37" i="56"/>
  <c r="P37" i="56"/>
  <c r="R37" i="56"/>
  <c r="F43" i="56"/>
  <c r="P19" i="56"/>
  <c r="R19" i="56"/>
  <c r="S19" i="56"/>
  <c r="Q19" i="56"/>
  <c r="O39" i="56"/>
  <c r="O41" i="56"/>
  <c r="F21" i="56"/>
  <c r="P15" i="56"/>
  <c r="O21" i="56"/>
  <c r="S15" i="56"/>
  <c r="R15" i="56"/>
  <c r="Q15" i="56"/>
  <c r="Q22" i="56" s="1"/>
  <c r="S22" i="56" l="1"/>
  <c r="K16" i="54"/>
  <c r="I18" i="54"/>
  <c r="K18" i="54" s="1"/>
  <c r="I20" i="54"/>
  <c r="K20" i="54" s="1"/>
  <c r="H45" i="54"/>
  <c r="I39" i="54" s="1"/>
  <c r="Q41" i="56"/>
  <c r="P41" i="56"/>
  <c r="S41" i="56"/>
  <c r="R41" i="56"/>
  <c r="P22" i="56"/>
  <c r="G15" i="56"/>
  <c r="R39" i="56"/>
  <c r="P39" i="56"/>
  <c r="S39" i="56"/>
  <c r="Q39" i="56"/>
  <c r="G19" i="56"/>
  <c r="H19" i="56" s="1"/>
  <c r="G37" i="56"/>
  <c r="R22" i="56"/>
  <c r="O43" i="56"/>
  <c r="AK14" i="63"/>
  <c r="AJ14" i="63"/>
  <c r="AI14" i="63"/>
  <c r="AH14" i="63"/>
  <c r="AG14" i="63"/>
  <c r="AF14" i="63"/>
  <c r="AE14"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D14" i="63"/>
  <c r="C14" i="63"/>
  <c r="B14" i="63"/>
  <c r="Q44" i="56" l="1"/>
  <c r="R44" i="56"/>
  <c r="P44" i="56"/>
  <c r="S44" i="56"/>
  <c r="K39" i="54"/>
  <c r="K22" i="54"/>
  <c r="I43" i="54"/>
  <c r="K43" i="54" s="1"/>
  <c r="I41" i="54"/>
  <c r="K41" i="54" s="1"/>
  <c r="I22" i="54"/>
  <c r="G41" i="56"/>
  <c r="H41" i="56" s="1"/>
  <c r="H37" i="56"/>
  <c r="G39" i="56"/>
  <c r="H39" i="56" s="1"/>
  <c r="G21" i="56"/>
  <c r="H15" i="56"/>
  <c r="K45" i="54" l="1"/>
  <c r="I45" i="54"/>
  <c r="H43" i="56"/>
  <c r="I41" i="56" s="1"/>
  <c r="K41" i="56" s="1"/>
  <c r="I37" i="56"/>
  <c r="H21" i="56"/>
  <c r="I15" i="56" s="1"/>
  <c r="G43" i="56"/>
  <c r="I39" i="56"/>
  <c r="K39" i="56" s="1"/>
  <c r="F174" i="52"/>
  <c r="D174" i="52"/>
  <c r="F133" i="52"/>
  <c r="D133" i="52"/>
  <c r="F92" i="52"/>
  <c r="D92" i="52"/>
  <c r="A11" i="31"/>
  <c r="D10" i="52"/>
  <c r="I43" i="56" l="1"/>
  <c r="K37" i="56"/>
  <c r="K43" i="56" s="1"/>
  <c r="K15" i="56"/>
  <c r="I17" i="56"/>
  <c r="K17" i="56" s="1"/>
  <c r="I19" i="56"/>
  <c r="K19" i="56" s="1"/>
  <c r="I43" i="28"/>
  <c r="H43" i="28"/>
  <c r="G43" i="28"/>
  <c r="F43" i="28"/>
  <c r="E43" i="28"/>
  <c r="D43" i="28"/>
  <c r="K21" i="56" l="1"/>
  <c r="I21" i="56"/>
  <c r="D22" i="20" l="1"/>
  <c r="D24" i="20" s="1"/>
  <c r="E24" i="20" s="1"/>
  <c r="E18" i="20"/>
  <c r="E16" i="20"/>
  <c r="E22" i="20" l="1"/>
  <c r="E28" i="20" s="1"/>
  <c r="E30" i="20" s="1"/>
  <c r="E32" i="20" s="1"/>
  <c r="E34" i="20" s="1"/>
  <c r="O13" i="31" l="1"/>
  <c r="N13" i="31"/>
  <c r="M13" i="31"/>
  <c r="L13" i="31"/>
  <c r="K13" i="31"/>
  <c r="J13" i="31"/>
  <c r="I13" i="31"/>
  <c r="H13" i="31"/>
  <c r="G13" i="31"/>
  <c r="F13" i="31"/>
  <c r="E13" i="31"/>
  <c r="D13" i="31"/>
  <c r="O12" i="31"/>
  <c r="N12" i="31"/>
  <c r="M12" i="31"/>
  <c r="L12" i="31"/>
  <c r="K12" i="31"/>
  <c r="J12" i="31"/>
  <c r="I12" i="31"/>
  <c r="H12" i="31"/>
  <c r="G12" i="31"/>
  <c r="F12" i="31"/>
  <c r="E12" i="31"/>
  <c r="D12" i="31"/>
  <c r="O58" i="28"/>
  <c r="N58" i="28"/>
  <c r="M58" i="28"/>
  <c r="L58" i="28"/>
  <c r="K58" i="28"/>
  <c r="J58" i="28"/>
  <c r="I58" i="28"/>
  <c r="H58" i="28"/>
  <c r="G58" i="28"/>
  <c r="F58" i="28"/>
  <c r="E58" i="28"/>
  <c r="D58" i="28"/>
  <c r="O63" i="28"/>
  <c r="N63" i="28"/>
  <c r="M63" i="28"/>
  <c r="L63" i="28"/>
  <c r="K63" i="28"/>
  <c r="J63" i="28"/>
  <c r="I63" i="28"/>
  <c r="H63" i="28"/>
  <c r="G63" i="28"/>
  <c r="F63" i="28"/>
  <c r="E63" i="28"/>
  <c r="D63" i="28"/>
  <c r="O63" i="30"/>
  <c r="N63" i="30"/>
  <c r="M63" i="30"/>
  <c r="L63" i="30"/>
  <c r="K63" i="30"/>
  <c r="J63" i="30"/>
  <c r="I63" i="30"/>
  <c r="H63" i="30"/>
  <c r="G63" i="30"/>
  <c r="F63" i="30"/>
  <c r="E63" i="30"/>
  <c r="D63" i="30"/>
  <c r="O58" i="30"/>
  <c r="N58" i="30"/>
  <c r="M58" i="30"/>
  <c r="L58" i="30"/>
  <c r="K58" i="30"/>
  <c r="J58" i="30"/>
  <c r="I58" i="30"/>
  <c r="H58" i="30"/>
  <c r="G58" i="30"/>
  <c r="F58" i="30"/>
  <c r="E58" i="30"/>
  <c r="D58" i="30"/>
  <c r="Z94" i="48" l="1"/>
  <c r="Y94" i="48"/>
  <c r="X94" i="48"/>
  <c r="W94" i="48"/>
  <c r="V94" i="48"/>
  <c r="U94" i="48"/>
  <c r="T94" i="48"/>
  <c r="S94" i="48"/>
  <c r="R94" i="48"/>
  <c r="Q94" i="48"/>
  <c r="P94" i="48"/>
  <c r="O94" i="48"/>
  <c r="N94" i="48"/>
  <c r="M94" i="48"/>
  <c r="L94" i="48"/>
  <c r="K94" i="48"/>
  <c r="J94" i="48"/>
  <c r="I94" i="48"/>
  <c r="H94" i="48"/>
  <c r="G94" i="48"/>
  <c r="F94" i="48"/>
  <c r="E94" i="48"/>
  <c r="D94" i="48"/>
  <c r="C94" i="48"/>
  <c r="A250" i="47" l="1"/>
  <c r="A213" i="47"/>
  <c r="A235" i="47"/>
  <c r="A228" i="47"/>
  <c r="A221" i="47"/>
  <c r="O43" i="28"/>
  <c r="N43" i="28"/>
  <c r="M43" i="28"/>
  <c r="L43" i="28"/>
  <c r="K43" i="28"/>
  <c r="J43" i="28"/>
  <c r="O40" i="28"/>
  <c r="N40" i="28"/>
  <c r="M40" i="28"/>
  <c r="L40" i="28"/>
  <c r="K40" i="28"/>
  <c r="J40" i="28"/>
  <c r="I40" i="28"/>
  <c r="H40" i="28"/>
  <c r="G40" i="28"/>
  <c r="F40" i="28"/>
  <c r="E40" i="28"/>
  <c r="O39" i="28"/>
  <c r="N39" i="28"/>
  <c r="M39" i="28"/>
  <c r="L39" i="28"/>
  <c r="K39" i="28"/>
  <c r="J39" i="28"/>
  <c r="I39" i="28"/>
  <c r="H39" i="28"/>
  <c r="G39" i="28"/>
  <c r="F39" i="28"/>
  <c r="E39" i="28"/>
  <c r="O38" i="28"/>
  <c r="N38" i="28"/>
  <c r="M38" i="28"/>
  <c r="L38" i="28"/>
  <c r="K38" i="28"/>
  <c r="J38" i="28"/>
  <c r="I38" i="28"/>
  <c r="H38" i="28"/>
  <c r="G38" i="28"/>
  <c r="F38" i="28"/>
  <c r="E38" i="28"/>
  <c r="O37" i="28"/>
  <c r="N37" i="28"/>
  <c r="M37" i="28"/>
  <c r="L37" i="28"/>
  <c r="K37" i="28"/>
  <c r="J37" i="28"/>
  <c r="I37" i="28"/>
  <c r="H37" i="28"/>
  <c r="G37" i="28"/>
  <c r="F37" i="28"/>
  <c r="E37" i="28"/>
  <c r="O36" i="28"/>
  <c r="N36" i="28"/>
  <c r="M36" i="28"/>
  <c r="L36" i="28"/>
  <c r="K36" i="28"/>
  <c r="J36" i="28"/>
  <c r="I36" i="28"/>
  <c r="H36" i="28"/>
  <c r="G36" i="28"/>
  <c r="F36" i="28"/>
  <c r="E36" i="28"/>
  <c r="O35" i="28"/>
  <c r="N35" i="28"/>
  <c r="M35" i="28"/>
  <c r="L35" i="28"/>
  <c r="K35" i="28"/>
  <c r="J35" i="28"/>
  <c r="I35" i="28"/>
  <c r="H35" i="28"/>
  <c r="G35" i="28"/>
  <c r="F35" i="28"/>
  <c r="E35" i="28"/>
  <c r="O34" i="28"/>
  <c r="N34" i="28"/>
  <c r="M34" i="28"/>
  <c r="L34" i="28"/>
  <c r="K34" i="28"/>
  <c r="J34" i="28"/>
  <c r="I34" i="28"/>
  <c r="H34" i="28"/>
  <c r="G34" i="28"/>
  <c r="F34" i="28"/>
  <c r="E34" i="28"/>
  <c r="O33" i="28"/>
  <c r="N33" i="28"/>
  <c r="M33" i="28"/>
  <c r="L33" i="28"/>
  <c r="K33" i="28"/>
  <c r="J33" i="28"/>
  <c r="I33" i="28"/>
  <c r="H33" i="28"/>
  <c r="G33" i="28"/>
  <c r="F33" i="28"/>
  <c r="E33" i="28"/>
  <c r="D40" i="28"/>
  <c r="D39" i="28"/>
  <c r="D38" i="28"/>
  <c r="D37" i="28"/>
  <c r="D36" i="28"/>
  <c r="D35" i="28"/>
  <c r="D34" i="28"/>
  <c r="D33" i="28"/>
  <c r="B37" i="28"/>
  <c r="O43" i="30"/>
  <c r="N43" i="30"/>
  <c r="M43" i="30"/>
  <c r="L43" i="30"/>
  <c r="K43" i="30"/>
  <c r="J43" i="30"/>
  <c r="I43" i="30"/>
  <c r="H43" i="30"/>
  <c r="G43" i="30"/>
  <c r="F43" i="30"/>
  <c r="E43" i="30"/>
  <c r="O40" i="30"/>
  <c r="N40" i="30"/>
  <c r="M40" i="30"/>
  <c r="L40" i="30"/>
  <c r="K40" i="30"/>
  <c r="J40" i="30"/>
  <c r="I40" i="30"/>
  <c r="H40" i="30"/>
  <c r="G40" i="30"/>
  <c r="F40" i="30"/>
  <c r="E40" i="30"/>
  <c r="O39" i="30"/>
  <c r="N39" i="30"/>
  <c r="M39" i="30"/>
  <c r="L39" i="30"/>
  <c r="K39" i="30"/>
  <c r="J39" i="30"/>
  <c r="I39" i="30"/>
  <c r="H39" i="30"/>
  <c r="G39" i="30"/>
  <c r="F39" i="30"/>
  <c r="E39" i="30"/>
  <c r="D40" i="30"/>
  <c r="D39" i="30"/>
  <c r="D43" i="30"/>
  <c r="O38" i="30"/>
  <c r="N38" i="30"/>
  <c r="M38" i="30"/>
  <c r="L38" i="30"/>
  <c r="K38" i="30"/>
  <c r="J38" i="30"/>
  <c r="I38" i="30"/>
  <c r="H38" i="30"/>
  <c r="G38" i="30"/>
  <c r="F38" i="30"/>
  <c r="E38" i="30"/>
  <c r="O37" i="30"/>
  <c r="N37" i="30"/>
  <c r="M37" i="30"/>
  <c r="L37" i="30"/>
  <c r="K37" i="30"/>
  <c r="J37" i="30"/>
  <c r="I37" i="30"/>
  <c r="H37" i="30"/>
  <c r="G37" i="30"/>
  <c r="F37" i="30"/>
  <c r="E37" i="30"/>
  <c r="O36" i="30"/>
  <c r="N36" i="30"/>
  <c r="M36" i="30"/>
  <c r="L36" i="30"/>
  <c r="K36" i="30"/>
  <c r="J36" i="30"/>
  <c r="I36" i="30"/>
  <c r="H36" i="30"/>
  <c r="G36" i="30"/>
  <c r="F36" i="30"/>
  <c r="E36" i="30"/>
  <c r="O35" i="30"/>
  <c r="N35" i="30"/>
  <c r="M35" i="30"/>
  <c r="L35" i="30"/>
  <c r="K35" i="30"/>
  <c r="J35" i="30"/>
  <c r="I35" i="30"/>
  <c r="H35" i="30"/>
  <c r="G35" i="30"/>
  <c r="F35" i="30"/>
  <c r="E35" i="30"/>
  <c r="O34" i="30"/>
  <c r="N34" i="30"/>
  <c r="M34" i="30"/>
  <c r="L34" i="30"/>
  <c r="K34" i="30"/>
  <c r="J34" i="30"/>
  <c r="I34" i="30"/>
  <c r="H34" i="30"/>
  <c r="G34" i="30"/>
  <c r="F34" i="30"/>
  <c r="E34" i="30"/>
  <c r="O33" i="30"/>
  <c r="N33" i="30"/>
  <c r="M33" i="30"/>
  <c r="L33" i="30"/>
  <c r="K33" i="30"/>
  <c r="J33" i="30"/>
  <c r="I33" i="30"/>
  <c r="H33" i="30"/>
  <c r="G33" i="30"/>
  <c r="F33" i="30"/>
  <c r="E33" i="30"/>
  <c r="D38" i="30"/>
  <c r="D37" i="30"/>
  <c r="D36" i="30"/>
  <c r="D35" i="30"/>
  <c r="D34" i="30"/>
  <c r="D33" i="30"/>
  <c r="AK18" i="63"/>
  <c r="AJ18" i="63"/>
  <c r="AI18" i="63"/>
  <c r="AH18" i="63"/>
  <c r="AG18" i="63"/>
  <c r="AF18" i="63"/>
  <c r="AE18" i="63"/>
  <c r="AD18" i="63"/>
  <c r="AC18" i="63"/>
  <c r="AB18" i="63"/>
  <c r="AA18" i="63"/>
  <c r="Z18" i="63"/>
  <c r="Y18" i="63"/>
  <c r="X18" i="63"/>
  <c r="W18" i="63"/>
  <c r="V18" i="63"/>
  <c r="U18" i="63"/>
  <c r="T18" i="63"/>
  <c r="S18" i="63"/>
  <c r="R18" i="63"/>
  <c r="Q18" i="63"/>
  <c r="P18" i="63"/>
  <c r="O18" i="63"/>
  <c r="N18" i="63"/>
  <c r="M18" i="63"/>
  <c r="L18" i="63"/>
  <c r="K18" i="63"/>
  <c r="J18" i="63"/>
  <c r="I18" i="63"/>
  <c r="H18" i="63"/>
  <c r="G18" i="63"/>
  <c r="F18" i="63"/>
  <c r="E18" i="63"/>
  <c r="D18" i="63"/>
  <c r="C18" i="63"/>
  <c r="B18" i="63"/>
  <c r="E41" i="28" l="1"/>
  <c r="M41" i="28"/>
  <c r="I41" i="28"/>
  <c r="P37" i="28"/>
  <c r="F41" i="28"/>
  <c r="J41" i="28"/>
  <c r="N41" i="28"/>
  <c r="G41" i="28"/>
  <c r="K41" i="28"/>
  <c r="O41" i="28"/>
  <c r="H41" i="28"/>
  <c r="L41" i="28"/>
  <c r="D41" i="28"/>
  <c r="O29" i="30" l="1"/>
  <c r="N29" i="30"/>
  <c r="M29" i="30"/>
  <c r="L29" i="30"/>
  <c r="K29" i="30"/>
  <c r="J29" i="30"/>
  <c r="I29" i="30"/>
  <c r="H29" i="30"/>
  <c r="G29" i="30"/>
  <c r="F29" i="30"/>
  <c r="E29" i="30"/>
  <c r="D29" i="30"/>
  <c r="O28" i="30"/>
  <c r="N28" i="30"/>
  <c r="M28" i="30"/>
  <c r="L28" i="30"/>
  <c r="K28" i="30"/>
  <c r="J28" i="30"/>
  <c r="I28" i="30"/>
  <c r="H28" i="30"/>
  <c r="G28" i="30"/>
  <c r="F28" i="30"/>
  <c r="E28" i="30"/>
  <c r="D28" i="30"/>
  <c r="O27" i="30"/>
  <c r="N27" i="30"/>
  <c r="M27" i="30"/>
  <c r="L27" i="30"/>
  <c r="K27" i="30"/>
  <c r="J27" i="30"/>
  <c r="I27" i="30"/>
  <c r="H27" i="30"/>
  <c r="G27" i="30"/>
  <c r="F27" i="30"/>
  <c r="E27" i="30"/>
  <c r="D27" i="30"/>
  <c r="O26" i="30"/>
  <c r="N26" i="30"/>
  <c r="M26" i="30"/>
  <c r="L26" i="30"/>
  <c r="K26" i="30"/>
  <c r="J26" i="30"/>
  <c r="I26" i="30"/>
  <c r="H26" i="30"/>
  <c r="G26" i="30"/>
  <c r="F26" i="30"/>
  <c r="E26" i="30"/>
  <c r="D26" i="30"/>
  <c r="O25" i="30"/>
  <c r="N25" i="30"/>
  <c r="M25" i="30"/>
  <c r="L25" i="30"/>
  <c r="K25" i="30"/>
  <c r="J25" i="30"/>
  <c r="I25" i="30"/>
  <c r="H25" i="30"/>
  <c r="G25" i="30"/>
  <c r="F25" i="30"/>
  <c r="E25" i="30"/>
  <c r="D25" i="30"/>
  <c r="O24" i="30"/>
  <c r="N24" i="30"/>
  <c r="M24" i="30"/>
  <c r="L24" i="30"/>
  <c r="K24" i="30"/>
  <c r="J24" i="30"/>
  <c r="I24" i="30"/>
  <c r="H24" i="30"/>
  <c r="G24" i="30"/>
  <c r="F24" i="30"/>
  <c r="E24" i="30"/>
  <c r="D24" i="30"/>
  <c r="O15" i="28"/>
  <c r="N15" i="28"/>
  <c r="M15" i="28"/>
  <c r="L15" i="28"/>
  <c r="K15" i="28"/>
  <c r="J15" i="28"/>
  <c r="I15" i="28"/>
  <c r="H15" i="28"/>
  <c r="G15" i="28"/>
  <c r="F15" i="28"/>
  <c r="E15" i="28"/>
  <c r="D15" i="28"/>
  <c r="O15" i="30"/>
  <c r="N15" i="30"/>
  <c r="M15" i="30"/>
  <c r="L15" i="30"/>
  <c r="K15" i="30"/>
  <c r="J15" i="30"/>
  <c r="I15" i="30"/>
  <c r="H15" i="30"/>
  <c r="G15" i="30"/>
  <c r="F15" i="30"/>
  <c r="E15" i="30"/>
  <c r="D15" i="30"/>
  <c r="AC20" i="60" l="1"/>
  <c r="AB20" i="60"/>
  <c r="AA20" i="60"/>
  <c r="Z20" i="60"/>
  <c r="Y20" i="60"/>
  <c r="X20" i="60"/>
  <c r="W20" i="60"/>
  <c r="V20" i="60"/>
  <c r="U20" i="60"/>
  <c r="T20" i="60"/>
  <c r="S20" i="60"/>
  <c r="R20" i="60"/>
  <c r="AC17" i="60"/>
  <c r="AB17" i="60"/>
  <c r="AA17" i="60"/>
  <c r="Z17" i="60"/>
  <c r="Y17" i="60"/>
  <c r="X17" i="60"/>
  <c r="W17" i="60"/>
  <c r="V17" i="60"/>
  <c r="U17" i="60"/>
  <c r="T17" i="60"/>
  <c r="S17" i="60"/>
  <c r="R17" i="60"/>
  <c r="AC11" i="60"/>
  <c r="AB11" i="60"/>
  <c r="AA11" i="60"/>
  <c r="Z11" i="60"/>
  <c r="Y11" i="60"/>
  <c r="X11" i="60"/>
  <c r="W11" i="60"/>
  <c r="V11" i="60"/>
  <c r="U11" i="60"/>
  <c r="T11" i="60"/>
  <c r="S11" i="60"/>
  <c r="R11" i="60"/>
  <c r="AC5" i="60"/>
  <c r="AB5" i="60"/>
  <c r="AA5" i="60"/>
  <c r="Z5" i="60"/>
  <c r="Y5" i="60"/>
  <c r="X5" i="60"/>
  <c r="W5" i="60"/>
  <c r="V5" i="60"/>
  <c r="U5" i="60"/>
  <c r="T5" i="60"/>
  <c r="S5" i="60"/>
  <c r="R5" i="60"/>
  <c r="M17" i="60"/>
  <c r="L17" i="60"/>
  <c r="K17" i="60"/>
  <c r="J17" i="60"/>
  <c r="I17" i="60"/>
  <c r="H17" i="60"/>
  <c r="G17" i="60"/>
  <c r="F17" i="60"/>
  <c r="E17" i="60"/>
  <c r="D17" i="60"/>
  <c r="C17" i="60"/>
  <c r="B17" i="60"/>
  <c r="M11" i="60"/>
  <c r="L11" i="60"/>
  <c r="K11" i="60"/>
  <c r="J11" i="60"/>
  <c r="I11" i="60"/>
  <c r="H11" i="60"/>
  <c r="G11" i="60"/>
  <c r="F11" i="60"/>
  <c r="E11" i="60"/>
  <c r="D11" i="60"/>
  <c r="C11" i="60"/>
  <c r="B11" i="60"/>
  <c r="M5" i="60"/>
  <c r="L5" i="60"/>
  <c r="K5" i="60"/>
  <c r="J5" i="60"/>
  <c r="I5" i="60"/>
  <c r="H5" i="60"/>
  <c r="G5" i="60"/>
  <c r="F5" i="60"/>
  <c r="E5" i="60"/>
  <c r="D5" i="60"/>
  <c r="C5" i="60"/>
  <c r="B5" i="60"/>
  <c r="F27" i="29"/>
  <c r="F29" i="29" s="1"/>
  <c r="F33" i="29" s="1"/>
  <c r="F9" i="29" s="1"/>
  <c r="A27" i="29"/>
  <c r="A15" i="29"/>
  <c r="AD20" i="60" l="1"/>
  <c r="F11" i="29"/>
  <c r="H10" i="50"/>
  <c r="G10" i="50"/>
  <c r="G132" i="50" s="1"/>
  <c r="G205" i="50"/>
  <c r="G203" i="50"/>
  <c r="G196" i="50"/>
  <c r="G195" i="50"/>
  <c r="G192" i="50"/>
  <c r="G191" i="50"/>
  <c r="G186" i="50"/>
  <c r="G185" i="50"/>
  <c r="G184" i="50"/>
  <c r="G183" i="50"/>
  <c r="G182" i="50"/>
  <c r="G181" i="50"/>
  <c r="G180" i="50"/>
  <c r="G179" i="50"/>
  <c r="G178" i="50"/>
  <c r="G177" i="50"/>
  <c r="G176" i="50"/>
  <c r="G174" i="50"/>
  <c r="G163" i="50"/>
  <c r="G162" i="50"/>
  <c r="G161" i="50"/>
  <c r="G157" i="50"/>
  <c r="G156" i="50"/>
  <c r="G155" i="50"/>
  <c r="G154" i="50"/>
  <c r="G150" i="50"/>
  <c r="G149" i="50"/>
  <c r="G148" i="50"/>
  <c r="G147" i="50"/>
  <c r="G143" i="50"/>
  <c r="G142" i="50"/>
  <c r="G141" i="50"/>
  <c r="G140" i="50"/>
  <c r="G139" i="50"/>
  <c r="G135" i="50"/>
  <c r="G133" i="50"/>
  <c r="G122" i="50"/>
  <c r="G121" i="50"/>
  <c r="G120" i="50"/>
  <c r="G119" i="50"/>
  <c r="G118" i="50"/>
  <c r="G117" i="50"/>
  <c r="G116" i="50"/>
  <c r="G115" i="50"/>
  <c r="G114" i="50"/>
  <c r="G113" i="50"/>
  <c r="G112" i="50"/>
  <c r="G111" i="50"/>
  <c r="G110" i="50"/>
  <c r="G109" i="50"/>
  <c r="G108" i="50"/>
  <c r="G107" i="50"/>
  <c r="G106" i="50"/>
  <c r="G105" i="50"/>
  <c r="G101" i="50"/>
  <c r="G100" i="50"/>
  <c r="G99" i="50"/>
  <c r="G98" i="50"/>
  <c r="G97" i="50"/>
  <c r="G96" i="50"/>
  <c r="G95" i="50"/>
  <c r="G92" i="50"/>
  <c r="G78" i="50"/>
  <c r="G77" i="50"/>
  <c r="G76" i="50"/>
  <c r="G75" i="50"/>
  <c r="G74" i="50"/>
  <c r="G73" i="50"/>
  <c r="G72" i="50"/>
  <c r="G71" i="50"/>
  <c r="G70" i="50"/>
  <c r="G69" i="50"/>
  <c r="G68" i="50"/>
  <c r="G67" i="50"/>
  <c r="G66" i="50"/>
  <c r="G65" i="50"/>
  <c r="G64" i="50"/>
  <c r="G63" i="50"/>
  <c r="G62" i="50"/>
  <c r="G58" i="50"/>
  <c r="G57" i="50"/>
  <c r="G56" i="50"/>
  <c r="G55" i="50"/>
  <c r="G54" i="50"/>
  <c r="G52" i="50"/>
  <c r="G41" i="50"/>
  <c r="G40" i="50"/>
  <c r="G39" i="50"/>
  <c r="G38" i="50"/>
  <c r="G30" i="50"/>
  <c r="G29" i="50"/>
  <c r="G28" i="50"/>
  <c r="G27" i="50"/>
  <c r="G26" i="50"/>
  <c r="G22" i="50"/>
  <c r="G21" i="50"/>
  <c r="G19" i="50"/>
  <c r="G18" i="50"/>
  <c r="G17" i="50"/>
  <c r="G16" i="50"/>
  <c r="F10" i="50"/>
  <c r="F91" i="50" s="1"/>
  <c r="F205" i="50"/>
  <c r="F203" i="50"/>
  <c r="F196" i="50"/>
  <c r="F195" i="50"/>
  <c r="F192" i="50"/>
  <c r="F191" i="50"/>
  <c r="F186" i="50"/>
  <c r="F185" i="50"/>
  <c r="F184" i="50"/>
  <c r="F183" i="50"/>
  <c r="F182" i="50"/>
  <c r="F181" i="50"/>
  <c r="F180" i="50"/>
  <c r="F179" i="50"/>
  <c r="F178" i="50"/>
  <c r="F177" i="50"/>
  <c r="F176" i="50"/>
  <c r="F174" i="50"/>
  <c r="F163" i="50"/>
  <c r="F162" i="50"/>
  <c r="F161" i="50"/>
  <c r="F157" i="50"/>
  <c r="F156" i="50"/>
  <c r="F155" i="50"/>
  <c r="F154" i="50"/>
  <c r="F150" i="50"/>
  <c r="F149" i="50"/>
  <c r="F148" i="50"/>
  <c r="F147" i="50"/>
  <c r="F143" i="50"/>
  <c r="F141" i="50"/>
  <c r="F140" i="50"/>
  <c r="F139" i="50"/>
  <c r="F135" i="50"/>
  <c r="F133" i="50"/>
  <c r="F122" i="50"/>
  <c r="F121" i="50"/>
  <c r="F120" i="50"/>
  <c r="F119" i="50"/>
  <c r="F118" i="50"/>
  <c r="F117" i="50"/>
  <c r="F116" i="50"/>
  <c r="F115" i="50"/>
  <c r="F114" i="50"/>
  <c r="F113" i="50"/>
  <c r="F112" i="50"/>
  <c r="F111" i="50"/>
  <c r="F110" i="50"/>
  <c r="F109" i="50"/>
  <c r="F108" i="50"/>
  <c r="F107" i="50"/>
  <c r="F106" i="50"/>
  <c r="F105" i="50"/>
  <c r="F101" i="50"/>
  <c r="F100" i="50"/>
  <c r="F99" i="50"/>
  <c r="F98" i="50"/>
  <c r="F97" i="50"/>
  <c r="F96" i="50"/>
  <c r="F95" i="50"/>
  <c r="F92" i="50"/>
  <c r="F78" i="50"/>
  <c r="F77" i="50"/>
  <c r="F76" i="50"/>
  <c r="F75" i="50"/>
  <c r="F74" i="50"/>
  <c r="F73" i="50"/>
  <c r="F72" i="50"/>
  <c r="F71" i="50"/>
  <c r="F70" i="50"/>
  <c r="F69" i="50"/>
  <c r="F67" i="50"/>
  <c r="F66" i="50"/>
  <c r="F65" i="50"/>
  <c r="F64" i="50"/>
  <c r="F63" i="50"/>
  <c r="F62" i="50"/>
  <c r="F56" i="50"/>
  <c r="F52" i="50"/>
  <c r="F39" i="50"/>
  <c r="F30" i="50"/>
  <c r="F29" i="50"/>
  <c r="F27" i="50"/>
  <c r="F26" i="50"/>
  <c r="F22" i="50"/>
  <c r="A5" i="61"/>
  <c r="A4" i="61"/>
  <c r="A2" i="61"/>
  <c r="A1" i="61"/>
  <c r="A8" i="61"/>
  <c r="H10" i="32"/>
  <c r="G10" i="32"/>
  <c r="G51" i="32" s="1"/>
  <c r="G196" i="32"/>
  <c r="G195" i="32"/>
  <c r="G192" i="32"/>
  <c r="G191" i="32"/>
  <c r="G186" i="32"/>
  <c r="G185" i="32"/>
  <c r="G184" i="32"/>
  <c r="G183" i="32"/>
  <c r="G182" i="32"/>
  <c r="G181" i="32"/>
  <c r="G180" i="32"/>
  <c r="G179" i="32"/>
  <c r="G178" i="32"/>
  <c r="G177" i="32"/>
  <c r="G176" i="32"/>
  <c r="G174" i="32"/>
  <c r="G163" i="32"/>
  <c r="G162" i="32"/>
  <c r="G161" i="32"/>
  <c r="G157" i="32"/>
  <c r="G156" i="32"/>
  <c r="G155" i="32"/>
  <c r="G154" i="32"/>
  <c r="G150" i="32"/>
  <c r="G149" i="32"/>
  <c r="G148" i="32"/>
  <c r="G147" i="32"/>
  <c r="G143" i="32"/>
  <c r="G142" i="32"/>
  <c r="G141" i="32"/>
  <c r="G140" i="32"/>
  <c r="G139" i="32"/>
  <c r="G135" i="32"/>
  <c r="G133" i="32"/>
  <c r="G122" i="32"/>
  <c r="G121" i="32"/>
  <c r="G120" i="32"/>
  <c r="G119" i="32"/>
  <c r="G118" i="32"/>
  <c r="G117" i="32"/>
  <c r="G116" i="32"/>
  <c r="G115" i="32"/>
  <c r="G114" i="32"/>
  <c r="G113" i="32"/>
  <c r="G112" i="32"/>
  <c r="G111" i="32"/>
  <c r="G110" i="32"/>
  <c r="G109" i="32"/>
  <c r="G108" i="32"/>
  <c r="G107" i="32"/>
  <c r="G106" i="32"/>
  <c r="G105" i="32"/>
  <c r="G101" i="32"/>
  <c r="G100" i="32"/>
  <c r="G99" i="32"/>
  <c r="G98" i="32"/>
  <c r="G97" i="32"/>
  <c r="G96" i="32"/>
  <c r="G95" i="32"/>
  <c r="G92" i="32"/>
  <c r="G78" i="32"/>
  <c r="G77" i="32"/>
  <c r="G76" i="32"/>
  <c r="G75" i="32"/>
  <c r="G74" i="32"/>
  <c r="G73" i="32"/>
  <c r="G72" i="32"/>
  <c r="G71" i="32"/>
  <c r="G70" i="32"/>
  <c r="G69" i="32"/>
  <c r="G68" i="32"/>
  <c r="G67" i="32"/>
  <c r="G66" i="32"/>
  <c r="G65" i="32"/>
  <c r="G64" i="32"/>
  <c r="G63" i="32"/>
  <c r="G62" i="32"/>
  <c r="G58" i="32"/>
  <c r="G57" i="32"/>
  <c r="G56" i="32"/>
  <c r="G55" i="32"/>
  <c r="G54" i="32"/>
  <c r="G52" i="32"/>
  <c r="G41" i="32"/>
  <c r="G40" i="32"/>
  <c r="G39" i="32"/>
  <c r="G38" i="32"/>
  <c r="G30" i="32"/>
  <c r="G29" i="32"/>
  <c r="G28" i="32"/>
  <c r="G27" i="32"/>
  <c r="G26" i="32"/>
  <c r="G22" i="32"/>
  <c r="G21" i="32"/>
  <c r="G19" i="32"/>
  <c r="G18" i="32"/>
  <c r="G17" i="32"/>
  <c r="G16" i="32"/>
  <c r="F10" i="32"/>
  <c r="F51" i="32" s="1"/>
  <c r="F196" i="32"/>
  <c r="F195" i="32"/>
  <c r="F192" i="32"/>
  <c r="F191" i="32"/>
  <c r="F186" i="32"/>
  <c r="F185" i="32"/>
  <c r="F184" i="32"/>
  <c r="F183" i="32"/>
  <c r="F182" i="32"/>
  <c r="F181" i="32"/>
  <c r="F180" i="32"/>
  <c r="F179" i="32"/>
  <c r="F178" i="32"/>
  <c r="F177" i="32"/>
  <c r="F176" i="32"/>
  <c r="F174" i="32"/>
  <c r="F163" i="32"/>
  <c r="F162" i="32"/>
  <c r="F161" i="32"/>
  <c r="F157" i="32"/>
  <c r="F156" i="32"/>
  <c r="F155" i="32"/>
  <c r="F154" i="32"/>
  <c r="F150" i="32"/>
  <c r="F149" i="32"/>
  <c r="F148" i="32"/>
  <c r="F147" i="32"/>
  <c r="F143" i="32"/>
  <c r="F141" i="32"/>
  <c r="F140" i="32"/>
  <c r="F139" i="32"/>
  <c r="F135" i="32"/>
  <c r="F133" i="32"/>
  <c r="F122" i="32"/>
  <c r="F121" i="32"/>
  <c r="F120" i="32"/>
  <c r="F119" i="32"/>
  <c r="F118" i="32"/>
  <c r="F117" i="32"/>
  <c r="F116" i="32"/>
  <c r="F115" i="32"/>
  <c r="F114" i="32"/>
  <c r="F113" i="32"/>
  <c r="F112" i="32"/>
  <c r="F111" i="32"/>
  <c r="F110" i="32"/>
  <c r="F109" i="32"/>
  <c r="F108" i="32"/>
  <c r="F107" i="32"/>
  <c r="F106" i="32"/>
  <c r="F105" i="32"/>
  <c r="F101" i="32"/>
  <c r="F100" i="32"/>
  <c r="F99" i="32"/>
  <c r="F98" i="32"/>
  <c r="F97" i="32"/>
  <c r="F96" i="32"/>
  <c r="F95" i="32"/>
  <c r="F92" i="32"/>
  <c r="F78" i="32"/>
  <c r="F77" i="32"/>
  <c r="F76" i="32"/>
  <c r="F75" i="32"/>
  <c r="F74" i="32"/>
  <c r="F73" i="32"/>
  <c r="F72" i="32"/>
  <c r="F71" i="32"/>
  <c r="F70" i="32"/>
  <c r="F69" i="32"/>
  <c r="F67" i="32"/>
  <c r="F66" i="32"/>
  <c r="F65" i="32"/>
  <c r="F64" i="32"/>
  <c r="F63" i="32"/>
  <c r="F62" i="32"/>
  <c r="F56" i="32"/>
  <c r="F52" i="32"/>
  <c r="F39" i="32"/>
  <c r="F30" i="32"/>
  <c r="F29" i="32"/>
  <c r="F27" i="32"/>
  <c r="F26" i="32"/>
  <c r="F22" i="32"/>
  <c r="C38" i="5"/>
  <c r="C37" i="5"/>
  <c r="C36" i="5"/>
  <c r="E9" i="61" s="1"/>
  <c r="F51" i="50" l="1"/>
  <c r="M30" i="28"/>
  <c r="O30" i="28"/>
  <c r="J30" i="28"/>
  <c r="G91" i="50"/>
  <c r="F173" i="50"/>
  <c r="G51" i="50"/>
  <c r="G173" i="32"/>
  <c r="G173" i="50"/>
  <c r="F15" i="29"/>
  <c r="F17" i="29" s="1"/>
  <c r="F19" i="29" s="1"/>
  <c r="F21" i="29" s="1"/>
  <c r="G31" i="32"/>
  <c r="G79" i="32"/>
  <c r="G144" i="32"/>
  <c r="G31" i="50"/>
  <c r="G79" i="50"/>
  <c r="G136" i="32"/>
  <c r="G151" i="32"/>
  <c r="G158" i="32"/>
  <c r="G187" i="32"/>
  <c r="G59" i="32"/>
  <c r="G102" i="32"/>
  <c r="G20" i="32"/>
  <c r="G23" i="32" s="1"/>
  <c r="G20" i="50"/>
  <c r="G23" i="50" s="1"/>
  <c r="G59" i="50"/>
  <c r="G136" i="50"/>
  <c r="G144" i="50"/>
  <c r="G102" i="50"/>
  <c r="G151" i="50"/>
  <c r="G158" i="50"/>
  <c r="G187" i="50"/>
  <c r="F132" i="50"/>
  <c r="F102" i="50"/>
  <c r="F136" i="50"/>
  <c r="F151" i="50"/>
  <c r="F158" i="50"/>
  <c r="F187" i="50"/>
  <c r="G132" i="32"/>
  <c r="G91" i="32"/>
  <c r="F102" i="32"/>
  <c r="F136" i="32"/>
  <c r="F151" i="32"/>
  <c r="F158" i="32"/>
  <c r="F187" i="32"/>
  <c r="F132" i="32"/>
  <c r="F173" i="32"/>
  <c r="F91" i="32"/>
  <c r="N30" i="28" l="1"/>
  <c r="L30" i="28"/>
  <c r="K30" i="28"/>
  <c r="G33" i="32"/>
  <c r="G33" i="50"/>
  <c r="G189" i="32"/>
  <c r="G189" i="50"/>
  <c r="P40" i="28"/>
  <c r="P39" i="28"/>
  <c r="P39" i="30"/>
  <c r="G202" i="50" l="1"/>
  <c r="G202" i="32"/>
  <c r="E13" i="61"/>
  <c r="A205" i="51"/>
  <c r="A142" i="51"/>
  <c r="D13" i="61" l="1"/>
  <c r="A171" i="50"/>
  <c r="A130" i="50"/>
  <c r="A89" i="50"/>
  <c r="A49" i="50"/>
  <c r="A171" i="32"/>
  <c r="A130" i="32"/>
  <c r="A89" i="32"/>
  <c r="A49" i="32"/>
  <c r="D15" i="61" l="1"/>
  <c r="D17" i="61" s="1"/>
  <c r="D21" i="61" s="1"/>
  <c r="E15" i="61"/>
  <c r="E17" i="61" s="1"/>
  <c r="E21" i="61" s="1"/>
  <c r="H202" i="50" l="1"/>
  <c r="H202" i="32"/>
  <c r="O21" i="28" l="1"/>
  <c r="N21" i="28"/>
  <c r="M21" i="28"/>
  <c r="L21" i="28"/>
  <c r="K21" i="28"/>
  <c r="J21" i="28"/>
  <c r="I21" i="28"/>
  <c r="H21" i="28"/>
  <c r="G21" i="28"/>
  <c r="F21" i="28"/>
  <c r="E21" i="28"/>
  <c r="D21" i="28"/>
  <c r="O21" i="30"/>
  <c r="N21" i="30"/>
  <c r="M21" i="30"/>
  <c r="L21" i="30"/>
  <c r="K21" i="30"/>
  <c r="J21" i="30"/>
  <c r="I21" i="30"/>
  <c r="H21" i="30"/>
  <c r="G21" i="30"/>
  <c r="F21" i="30"/>
  <c r="E21" i="30"/>
  <c r="D21" i="30"/>
  <c r="O20" i="28"/>
  <c r="N20" i="28"/>
  <c r="M20" i="28"/>
  <c r="L20" i="28"/>
  <c r="K20" i="28"/>
  <c r="J20" i="28"/>
  <c r="I20" i="28"/>
  <c r="H20" i="28"/>
  <c r="G20" i="28"/>
  <c r="F20" i="28"/>
  <c r="E20" i="28"/>
  <c r="D20" i="28"/>
  <c r="O20" i="30"/>
  <c r="N20" i="30"/>
  <c r="M20" i="30"/>
  <c r="L20" i="30"/>
  <c r="K20" i="30"/>
  <c r="J20" i="30"/>
  <c r="I20" i="30"/>
  <c r="H20" i="30"/>
  <c r="G20" i="30"/>
  <c r="F20" i="30"/>
  <c r="E20" i="30"/>
  <c r="D20" i="30"/>
  <c r="P20" i="28" l="1"/>
  <c r="P20" i="30"/>
  <c r="P21" i="28"/>
  <c r="P13" i="31" l="1"/>
  <c r="P12" i="31"/>
  <c r="E36" i="55" l="1"/>
  <c r="G36" i="55" l="1"/>
  <c r="A6" i="30" l="1"/>
  <c r="A4" i="30"/>
  <c r="A2" i="30"/>
  <c r="A1" i="30"/>
  <c r="A6" i="28"/>
  <c r="A4" i="28"/>
  <c r="A2" i="28"/>
  <c r="A1" i="28"/>
  <c r="A79" i="38" l="1"/>
  <c r="A82" i="38"/>
  <c r="A171" i="52" l="1"/>
  <c r="A130" i="52"/>
  <c r="A89" i="52"/>
  <c r="A49" i="52"/>
  <c r="A6" i="31"/>
  <c r="A4" i="31"/>
  <c r="A2" i="31"/>
  <c r="A1" i="31"/>
  <c r="A79" i="39" l="1"/>
  <c r="A82" i="39"/>
  <c r="O62" i="28" l="1"/>
  <c r="N62" i="28"/>
  <c r="M62" i="28"/>
  <c r="L62" i="28"/>
  <c r="K62" i="28"/>
  <c r="J62" i="28"/>
  <c r="I62" i="28"/>
  <c r="H62" i="28"/>
  <c r="G62" i="28"/>
  <c r="F62" i="28"/>
  <c r="E62" i="28"/>
  <c r="O61" i="28"/>
  <c r="N61" i="28"/>
  <c r="M61" i="28"/>
  <c r="L61" i="28"/>
  <c r="K61" i="28"/>
  <c r="J61" i="28"/>
  <c r="I61" i="28"/>
  <c r="H61" i="28"/>
  <c r="G61" i="28"/>
  <c r="F61" i="28"/>
  <c r="E61" i="28"/>
  <c r="O60" i="28"/>
  <c r="N60" i="28"/>
  <c r="M60" i="28"/>
  <c r="L60" i="28"/>
  <c r="K60" i="28"/>
  <c r="J60" i="28"/>
  <c r="I60" i="28"/>
  <c r="H60" i="28"/>
  <c r="G60" i="28"/>
  <c r="F60" i="28"/>
  <c r="E60" i="28"/>
  <c r="O59" i="28"/>
  <c r="N59" i="28"/>
  <c r="M59" i="28"/>
  <c r="L59" i="28"/>
  <c r="K59" i="28"/>
  <c r="J59" i="28"/>
  <c r="I59" i="28"/>
  <c r="H59" i="28"/>
  <c r="G59" i="28"/>
  <c r="F59" i="28"/>
  <c r="E59" i="28"/>
  <c r="O57" i="28"/>
  <c r="N57" i="28"/>
  <c r="M57" i="28"/>
  <c r="L57" i="28"/>
  <c r="K57" i="28"/>
  <c r="J57" i="28"/>
  <c r="I57" i="28"/>
  <c r="H57" i="28"/>
  <c r="G57" i="28"/>
  <c r="F57" i="28"/>
  <c r="E57" i="28"/>
  <c r="O56" i="28"/>
  <c r="N56" i="28"/>
  <c r="M56" i="28"/>
  <c r="L56" i="28"/>
  <c r="K56" i="28"/>
  <c r="J56" i="28"/>
  <c r="I56" i="28"/>
  <c r="H56" i="28"/>
  <c r="G56" i="28"/>
  <c r="F56" i="28"/>
  <c r="E56" i="28"/>
  <c r="O55" i="28"/>
  <c r="N55" i="28"/>
  <c r="M55" i="28"/>
  <c r="L55" i="28"/>
  <c r="K55" i="28"/>
  <c r="J55" i="28"/>
  <c r="I55" i="28"/>
  <c r="H55" i="28"/>
  <c r="G55" i="28"/>
  <c r="F55" i="28"/>
  <c r="E55" i="28"/>
  <c r="D62" i="28"/>
  <c r="D60" i="28"/>
  <c r="D59" i="28"/>
  <c r="D57" i="28"/>
  <c r="D56" i="28"/>
  <c r="D55" i="28"/>
  <c r="D61" i="28"/>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O59" i="30"/>
  <c r="N59" i="30"/>
  <c r="M59" i="30"/>
  <c r="L59" i="30"/>
  <c r="K59" i="30"/>
  <c r="J59" i="30"/>
  <c r="I59" i="30"/>
  <c r="H59" i="30"/>
  <c r="G59" i="30"/>
  <c r="F59" i="30"/>
  <c r="E59" i="30"/>
  <c r="O57" i="30"/>
  <c r="N57" i="30"/>
  <c r="M57" i="30"/>
  <c r="L57" i="30"/>
  <c r="K57" i="30"/>
  <c r="J57" i="30"/>
  <c r="I57" i="30"/>
  <c r="H57" i="30"/>
  <c r="G57" i="30"/>
  <c r="F57" i="30"/>
  <c r="E57" i="30"/>
  <c r="O56" i="30"/>
  <c r="N56" i="30"/>
  <c r="M56" i="30"/>
  <c r="L56" i="30"/>
  <c r="K56" i="30"/>
  <c r="J56" i="30"/>
  <c r="I56" i="30"/>
  <c r="H56" i="30"/>
  <c r="G56" i="30"/>
  <c r="F56" i="30"/>
  <c r="E56" i="30"/>
  <c r="O55" i="30"/>
  <c r="N55" i="30"/>
  <c r="M55" i="30"/>
  <c r="L55" i="30"/>
  <c r="K55" i="30"/>
  <c r="J55" i="30"/>
  <c r="I55" i="30"/>
  <c r="H55" i="30"/>
  <c r="G55" i="30"/>
  <c r="F55" i="30"/>
  <c r="E55" i="30"/>
  <c r="D62" i="30"/>
  <c r="D61" i="30"/>
  <c r="D60" i="30"/>
  <c r="D59" i="30"/>
  <c r="D57" i="30"/>
  <c r="D56" i="30"/>
  <c r="D55" i="30"/>
  <c r="P61" i="28" l="1"/>
  <c r="F58" i="50" s="1"/>
  <c r="P58" i="28"/>
  <c r="F54" i="50" s="1"/>
  <c r="P63" i="28"/>
  <c r="F142" i="50" s="1"/>
  <c r="F144" i="50" s="1"/>
  <c r="H64" i="28"/>
  <c r="L64" i="28"/>
  <c r="P56" i="28"/>
  <c r="F40" i="50" s="1"/>
  <c r="I64" i="28"/>
  <c r="N64" i="28"/>
  <c r="P55" i="30"/>
  <c r="F38" i="32" s="1"/>
  <c r="P63" i="30"/>
  <c r="F142" i="32" s="1"/>
  <c r="F144" i="32" s="1"/>
  <c r="H64" i="30"/>
  <c r="L64" i="30"/>
  <c r="P60" i="30"/>
  <c r="F57" i="32" s="1"/>
  <c r="P61" i="30"/>
  <c r="F58" i="32" s="1"/>
  <c r="I64" i="30"/>
  <c r="F64" i="30"/>
  <c r="J64" i="30"/>
  <c r="P58" i="30"/>
  <c r="F54" i="32" s="1"/>
  <c r="G64" i="30"/>
  <c r="K64" i="30"/>
  <c r="O64" i="30"/>
  <c r="P56" i="30"/>
  <c r="F40" i="32" s="1"/>
  <c r="E64" i="30"/>
  <c r="M64" i="30"/>
  <c r="N64" i="30"/>
  <c r="P57" i="30"/>
  <c r="F41" i="32" s="1"/>
  <c r="P59" i="30"/>
  <c r="F55" i="32" s="1"/>
  <c r="P62" i="30"/>
  <c r="F68" i="32" s="1"/>
  <c r="F79" i="32" s="1"/>
  <c r="G64" i="28"/>
  <c r="M64" i="28"/>
  <c r="F64" i="28"/>
  <c r="J64" i="28"/>
  <c r="K64" i="28"/>
  <c r="P59" i="28"/>
  <c r="F55" i="50" s="1"/>
  <c r="E64" i="28"/>
  <c r="O64" i="28"/>
  <c r="P60" i="28"/>
  <c r="F57" i="50" s="1"/>
  <c r="P57" i="28"/>
  <c r="F41" i="50" s="1"/>
  <c r="P62" i="28"/>
  <c r="F68" i="50" s="1"/>
  <c r="F79" i="50" s="1"/>
  <c r="D64" i="28"/>
  <c r="P55" i="28"/>
  <c r="F38" i="50" s="1"/>
  <c r="D64" i="30"/>
  <c r="F59" i="50" l="1"/>
  <c r="F189" i="50" s="1"/>
  <c r="F59" i="32"/>
  <c r="F189" i="32" s="1"/>
  <c r="P64" i="30"/>
  <c r="P64" i="28"/>
  <c r="P43" i="30" l="1"/>
  <c r="P43" i="28"/>
  <c r="C32" i="55" l="1"/>
  <c r="G34" i="55" l="1"/>
  <c r="E32" i="55"/>
  <c r="A15" i="55"/>
  <c r="A16" i="55" s="1"/>
  <c r="A18" i="55" s="1"/>
  <c r="A20" i="55" s="1"/>
  <c r="A21" i="55" s="1"/>
  <c r="A22" i="55" s="1"/>
  <c r="A23" i="55" s="1"/>
  <c r="A24" i="55" s="1"/>
  <c r="A25" i="55" s="1"/>
  <c r="A26" i="55" s="1"/>
  <c r="A28" i="55" s="1"/>
  <c r="A30" i="55" s="1"/>
  <c r="A32" i="55" s="1"/>
  <c r="A34" i="55" s="1"/>
  <c r="A36" i="55" s="1"/>
  <c r="A38" i="55" s="1"/>
  <c r="A8" i="55"/>
  <c r="A5" i="55"/>
  <c r="A4" i="55"/>
  <c r="A2" i="55"/>
  <c r="A1" i="55"/>
  <c r="G32" i="55" l="1"/>
  <c r="G30" i="55" s="1"/>
  <c r="G38" i="55" s="1"/>
  <c r="D32" i="55"/>
  <c r="F192" i="43" l="1"/>
  <c r="F194" i="43"/>
  <c r="F193" i="43"/>
  <c r="F194" i="10"/>
  <c r="F193" i="10"/>
  <c r="F192" i="10"/>
  <c r="E196" i="52" l="1"/>
  <c r="E195" i="52"/>
  <c r="E192" i="52"/>
  <c r="E191" i="52"/>
  <c r="E186" i="52"/>
  <c r="E185" i="52"/>
  <c r="E184" i="52"/>
  <c r="E183" i="52"/>
  <c r="E182" i="52"/>
  <c r="E181" i="52"/>
  <c r="E180" i="52"/>
  <c r="E179" i="52"/>
  <c r="E178" i="52"/>
  <c r="E177" i="52"/>
  <c r="E176" i="52"/>
  <c r="E163" i="52"/>
  <c r="E162" i="52"/>
  <c r="E161" i="52"/>
  <c r="E157" i="52"/>
  <c r="E156" i="52"/>
  <c r="E155" i="52"/>
  <c r="E154" i="52"/>
  <c r="E150" i="52"/>
  <c r="E149" i="52"/>
  <c r="E148" i="52"/>
  <c r="E147" i="52"/>
  <c r="E143" i="52"/>
  <c r="E142" i="52"/>
  <c r="E141" i="52"/>
  <c r="E140" i="52"/>
  <c r="E139" i="52"/>
  <c r="E135" i="52"/>
  <c r="E122" i="52"/>
  <c r="E121" i="52"/>
  <c r="E120" i="52"/>
  <c r="E119" i="52"/>
  <c r="E118" i="52"/>
  <c r="E117" i="52"/>
  <c r="E116" i="52"/>
  <c r="E115" i="52"/>
  <c r="E114" i="52"/>
  <c r="E113" i="52"/>
  <c r="E112" i="52"/>
  <c r="E111" i="52"/>
  <c r="E110" i="52"/>
  <c r="E109" i="52"/>
  <c r="E108" i="52"/>
  <c r="E107" i="52"/>
  <c r="E106" i="52"/>
  <c r="E105" i="52"/>
  <c r="E101" i="52"/>
  <c r="E100" i="52"/>
  <c r="E99" i="52"/>
  <c r="E98" i="52"/>
  <c r="E97" i="52"/>
  <c r="E96" i="52"/>
  <c r="E95" i="52"/>
  <c r="E78" i="52"/>
  <c r="E77" i="52"/>
  <c r="E76" i="52"/>
  <c r="E75" i="52"/>
  <c r="E74" i="52"/>
  <c r="E73" i="52"/>
  <c r="E72" i="52"/>
  <c r="E71" i="52"/>
  <c r="E70" i="52"/>
  <c r="E69" i="52"/>
  <c r="E68" i="52"/>
  <c r="E67" i="52"/>
  <c r="E66" i="52"/>
  <c r="E65" i="52"/>
  <c r="E64" i="52"/>
  <c r="E63" i="52"/>
  <c r="E62" i="52"/>
  <c r="E58" i="52"/>
  <c r="E57" i="52"/>
  <c r="E56" i="52"/>
  <c r="E55" i="52"/>
  <c r="E54" i="52"/>
  <c r="E41" i="52"/>
  <c r="E40" i="52"/>
  <c r="E39" i="52"/>
  <c r="E38" i="52"/>
  <c r="E30" i="52"/>
  <c r="E29" i="52"/>
  <c r="E28" i="52"/>
  <c r="E27" i="52"/>
  <c r="E26" i="52"/>
  <c r="E22" i="52"/>
  <c r="E21" i="52"/>
  <c r="E19" i="52"/>
  <c r="E18" i="52"/>
  <c r="E17" i="52"/>
  <c r="E16" i="52"/>
  <c r="E132" i="52"/>
  <c r="E20" i="52" l="1"/>
  <c r="E23" i="52" s="1"/>
  <c r="E79" i="52"/>
  <c r="E136" i="52"/>
  <c r="E144" i="52"/>
  <c r="E31" i="52"/>
  <c r="E59" i="52"/>
  <c r="E102" i="52"/>
  <c r="E151" i="52"/>
  <c r="E158" i="52"/>
  <c r="E187" i="52"/>
  <c r="E173" i="52"/>
  <c r="E51" i="52"/>
  <c r="E91" i="52"/>
  <c r="E33" i="52" l="1"/>
  <c r="E189" i="52"/>
  <c r="E202" i="52" l="1"/>
  <c r="A176" i="51"/>
  <c r="A108" i="51"/>
  <c r="A77" i="51"/>
  <c r="A44" i="51"/>
  <c r="F196" i="52"/>
  <c r="D196" i="52"/>
  <c r="F195" i="52"/>
  <c r="D195" i="52"/>
  <c r="F192" i="52"/>
  <c r="D192" i="52"/>
  <c r="F191" i="52"/>
  <c r="D191" i="52"/>
  <c r="F186" i="52"/>
  <c r="D186" i="52"/>
  <c r="F185" i="52"/>
  <c r="D185" i="52"/>
  <c r="F184" i="52"/>
  <c r="D184" i="52"/>
  <c r="F183" i="52"/>
  <c r="D183" i="52"/>
  <c r="F182" i="52"/>
  <c r="D182" i="52"/>
  <c r="F181" i="52"/>
  <c r="D181" i="52"/>
  <c r="F180" i="52"/>
  <c r="D180" i="52"/>
  <c r="F179" i="52"/>
  <c r="D179" i="52"/>
  <c r="F178" i="52"/>
  <c r="D178" i="52"/>
  <c r="F177" i="52"/>
  <c r="D177" i="52"/>
  <c r="F176" i="52"/>
  <c r="D176" i="52"/>
  <c r="F163" i="52"/>
  <c r="D163" i="52"/>
  <c r="F162" i="52"/>
  <c r="D162" i="52"/>
  <c r="F161" i="52"/>
  <c r="D161" i="52"/>
  <c r="F157" i="52"/>
  <c r="D157" i="52"/>
  <c r="F156" i="52"/>
  <c r="D156" i="52"/>
  <c r="F155" i="52"/>
  <c r="D155" i="52"/>
  <c r="F154" i="52"/>
  <c r="D154" i="52"/>
  <c r="F150" i="52"/>
  <c r="D150" i="52"/>
  <c r="F149" i="52"/>
  <c r="D149" i="52"/>
  <c r="F148" i="52"/>
  <c r="D148" i="52"/>
  <c r="F147" i="52"/>
  <c r="D147" i="52"/>
  <c r="F143" i="52"/>
  <c r="D143" i="52"/>
  <c r="F142" i="52"/>
  <c r="D142" i="52"/>
  <c r="F141" i="52"/>
  <c r="D141" i="52"/>
  <c r="F140" i="52"/>
  <c r="D140" i="52"/>
  <c r="F139" i="52"/>
  <c r="D139" i="52"/>
  <c r="F135" i="52"/>
  <c r="D135" i="52"/>
  <c r="F122" i="52"/>
  <c r="D122" i="52"/>
  <c r="F121" i="52"/>
  <c r="D121" i="52"/>
  <c r="F120" i="52"/>
  <c r="D120" i="52"/>
  <c r="F119" i="52"/>
  <c r="D119" i="52"/>
  <c r="F118" i="52"/>
  <c r="D118" i="52"/>
  <c r="F117" i="52"/>
  <c r="D117" i="52"/>
  <c r="F116" i="52"/>
  <c r="D116" i="52"/>
  <c r="F115" i="52"/>
  <c r="D115" i="52"/>
  <c r="F114" i="52"/>
  <c r="D114" i="52"/>
  <c r="F113" i="52"/>
  <c r="D113" i="52"/>
  <c r="F112" i="52"/>
  <c r="D112" i="52"/>
  <c r="F111" i="52"/>
  <c r="D111" i="52"/>
  <c r="F110" i="52"/>
  <c r="D110" i="52"/>
  <c r="F109" i="52"/>
  <c r="D109" i="52"/>
  <c r="F108" i="52"/>
  <c r="D108" i="52"/>
  <c r="F107" i="52"/>
  <c r="D107" i="52"/>
  <c r="F106" i="52"/>
  <c r="D106" i="52"/>
  <c r="F105" i="52"/>
  <c r="D105" i="52"/>
  <c r="F101" i="52"/>
  <c r="D101" i="52"/>
  <c r="F100" i="52"/>
  <c r="D100" i="52"/>
  <c r="F99" i="52"/>
  <c r="D99" i="52"/>
  <c r="F98" i="52"/>
  <c r="D98" i="52"/>
  <c r="F97" i="52"/>
  <c r="D97" i="52"/>
  <c r="F96" i="52"/>
  <c r="D96" i="52"/>
  <c r="F95" i="52"/>
  <c r="D95" i="52"/>
  <c r="F78" i="52"/>
  <c r="D78" i="52"/>
  <c r="F77" i="52"/>
  <c r="D77" i="52"/>
  <c r="F76" i="52"/>
  <c r="D76" i="52"/>
  <c r="F75" i="52"/>
  <c r="D75" i="52"/>
  <c r="F74" i="52"/>
  <c r="D74" i="52"/>
  <c r="F73" i="52"/>
  <c r="D73" i="52"/>
  <c r="F72" i="52"/>
  <c r="D72" i="52"/>
  <c r="F71" i="52"/>
  <c r="D71" i="52"/>
  <c r="F70" i="52"/>
  <c r="D70" i="52"/>
  <c r="F69" i="52"/>
  <c r="D69" i="52"/>
  <c r="F68" i="52"/>
  <c r="D68" i="52"/>
  <c r="F67" i="52"/>
  <c r="D67" i="52"/>
  <c r="F66" i="52"/>
  <c r="D66" i="52"/>
  <c r="F65" i="52"/>
  <c r="D65" i="52"/>
  <c r="F64" i="52"/>
  <c r="D64" i="52"/>
  <c r="F63" i="52"/>
  <c r="D63" i="52"/>
  <c r="F62" i="52"/>
  <c r="D62" i="52"/>
  <c r="F58" i="52"/>
  <c r="D58" i="52"/>
  <c r="F57" i="52"/>
  <c r="D57" i="52"/>
  <c r="F56" i="52"/>
  <c r="D56" i="52"/>
  <c r="F55" i="52"/>
  <c r="D55" i="52"/>
  <c r="F54" i="52"/>
  <c r="D54" i="52"/>
  <c r="F41" i="52"/>
  <c r="D41" i="52"/>
  <c r="F40" i="52"/>
  <c r="D40" i="52"/>
  <c r="F39" i="52"/>
  <c r="D39" i="52"/>
  <c r="F38" i="52"/>
  <c r="D38" i="52"/>
  <c r="F30" i="52"/>
  <c r="D30" i="52"/>
  <c r="F29" i="52"/>
  <c r="D29" i="52"/>
  <c r="F28" i="52"/>
  <c r="D28" i="52"/>
  <c r="F27" i="52"/>
  <c r="D27" i="52"/>
  <c r="F26" i="52"/>
  <c r="D26" i="52"/>
  <c r="F22" i="52"/>
  <c r="D22" i="52"/>
  <c r="F21" i="52"/>
  <c r="D21" i="52"/>
  <c r="F19" i="52"/>
  <c r="D19" i="52"/>
  <c r="F18" i="52"/>
  <c r="D18" i="52"/>
  <c r="F17" i="52"/>
  <c r="D17" i="52"/>
  <c r="F16" i="52"/>
  <c r="D16" i="52"/>
  <c r="F91" i="52"/>
  <c r="D91" i="52"/>
  <c r="A169" i="52"/>
  <c r="A128" i="52"/>
  <c r="A87" i="52"/>
  <c r="F52" i="52"/>
  <c r="D52" i="52"/>
  <c r="D51" i="52"/>
  <c r="A47" i="52"/>
  <c r="A15" i="52"/>
  <c r="A16" i="52" s="1"/>
  <c r="A17" i="52" s="1"/>
  <c r="A18" i="52" s="1"/>
  <c r="A19" i="52" s="1"/>
  <c r="A20" i="52" s="1"/>
  <c r="A21" i="52" s="1"/>
  <c r="A22" i="52" s="1"/>
  <c r="A23" i="52" s="1"/>
  <c r="A25" i="52" s="1"/>
  <c r="A26" i="52" s="1"/>
  <c r="A27" i="52" s="1"/>
  <c r="A28" i="52" s="1"/>
  <c r="A29" i="52" s="1"/>
  <c r="A30" i="52" s="1"/>
  <c r="A31" i="52" s="1"/>
  <c r="A33" i="52" s="1"/>
  <c r="A35" i="52" s="1"/>
  <c r="A36" i="52" s="1"/>
  <c r="A37" i="52" s="1"/>
  <c r="A38" i="52" s="1"/>
  <c r="A39" i="52" s="1"/>
  <c r="A40" i="52" s="1"/>
  <c r="A41" i="52" s="1"/>
  <c r="A54" i="52" s="1"/>
  <c r="A55" i="52" s="1"/>
  <c r="A56" i="52" s="1"/>
  <c r="A57" i="52" s="1"/>
  <c r="A58" i="52" s="1"/>
  <c r="A59" i="52" s="1"/>
  <c r="A61" i="52" s="1"/>
  <c r="A62" i="52" s="1"/>
  <c r="A63" i="52" s="1"/>
  <c r="A64" i="52" s="1"/>
  <c r="A65" i="52" s="1"/>
  <c r="A66" i="52" s="1"/>
  <c r="A67" i="52" s="1"/>
  <c r="A68" i="52" s="1"/>
  <c r="A69" i="52" s="1"/>
  <c r="A70" i="52" s="1"/>
  <c r="A71" i="52" s="1"/>
  <c r="A72" i="52" s="1"/>
  <c r="A73" i="52" s="1"/>
  <c r="A74" i="52" s="1"/>
  <c r="A75" i="52" s="1"/>
  <c r="A76" i="52" s="1"/>
  <c r="A77" i="52" s="1"/>
  <c r="A78" i="52" s="1"/>
  <c r="A79" i="52" s="1"/>
  <c r="A94" i="52" s="1"/>
  <c r="A95" i="52" s="1"/>
  <c r="A96" i="52" s="1"/>
  <c r="A97" i="52" s="1"/>
  <c r="A98" i="52" s="1"/>
  <c r="A99" i="52" s="1"/>
  <c r="A100" i="52" s="1"/>
  <c r="A101" i="52" s="1"/>
  <c r="A102" i="52" s="1"/>
  <c r="A104" i="52" s="1"/>
  <c r="A105" i="52" s="1"/>
  <c r="A106" i="52" s="1"/>
  <c r="A107" i="52" s="1"/>
  <c r="A108" i="52" s="1"/>
  <c r="A109" i="52" s="1"/>
  <c r="A110" i="52" s="1"/>
  <c r="A111" i="52" s="1"/>
  <c r="A112" i="52" s="1"/>
  <c r="A113" i="52" s="1"/>
  <c r="A114" i="52" s="1"/>
  <c r="A115" i="52" s="1"/>
  <c r="A116" i="52" s="1"/>
  <c r="A117" i="52" s="1"/>
  <c r="A7" i="52"/>
  <c r="A48" i="52" s="1"/>
  <c r="A4" i="52"/>
  <c r="A2" i="52"/>
  <c r="A43" i="52" s="1"/>
  <c r="A1" i="52"/>
  <c r="A42" i="52" s="1"/>
  <c r="A14" i="51"/>
  <c r="A15" i="51" s="1"/>
  <c r="A16" i="51" s="1"/>
  <c r="A17" i="51" s="1"/>
  <c r="A18" i="51" s="1"/>
  <c r="A19" i="51" s="1"/>
  <c r="A20" i="51" s="1"/>
  <c r="A21" i="51" s="1"/>
  <c r="A22" i="51" s="1"/>
  <c r="A24" i="51" s="1"/>
  <c r="A25" i="51" s="1"/>
  <c r="A26" i="51" s="1"/>
  <c r="A27" i="51" s="1"/>
  <c r="A28" i="51" s="1"/>
  <c r="A29" i="51" s="1"/>
  <c r="A30" i="51" s="1"/>
  <c r="A32" i="51" s="1"/>
  <c r="A34" i="51" s="1"/>
  <c r="A35" i="51" s="1"/>
  <c r="A36" i="51" s="1"/>
  <c r="A37" i="51" s="1"/>
  <c r="A38" i="51" s="1"/>
  <c r="A51" i="51" s="1"/>
  <c r="A52" i="51" s="1"/>
  <c r="A53" i="51" s="1"/>
  <c r="A54" i="51" s="1"/>
  <c r="A55" i="51" s="1"/>
  <c r="A56" i="51" s="1"/>
  <c r="A57" i="51" s="1"/>
  <c r="A58" i="51" s="1"/>
  <c r="A60" i="51" s="1"/>
  <c r="A61" i="51" s="1"/>
  <c r="A62" i="51" s="1"/>
  <c r="A63" i="51" s="1"/>
  <c r="A64" i="51" s="1"/>
  <c r="A65" i="51" s="1"/>
  <c r="A66" i="51" s="1"/>
  <c r="A67" i="51" s="1"/>
  <c r="A68" i="51" s="1"/>
  <c r="A69" i="51" s="1"/>
  <c r="A70" i="51" s="1"/>
  <c r="A71" i="51" s="1"/>
  <c r="A84" i="51" s="1"/>
  <c r="A85" i="51" s="1"/>
  <c r="A86" i="51" s="1"/>
  <c r="A87" i="51" s="1"/>
  <c r="A88" i="51" s="1"/>
  <c r="A89" i="51" s="1"/>
  <c r="A90" i="51" s="1"/>
  <c r="A93" i="51" s="1"/>
  <c r="A94" i="51" s="1"/>
  <c r="A95" i="51" s="1"/>
  <c r="A96" i="51" s="1"/>
  <c r="A97" i="51" s="1"/>
  <c r="A98" i="51" s="1"/>
  <c r="A99" i="51" s="1"/>
  <c r="A100" i="51" s="1"/>
  <c r="A101" i="51" s="1"/>
  <c r="A115" i="51" s="1"/>
  <c r="A116" i="51" s="1"/>
  <c r="A117" i="51" s="1"/>
  <c r="A118" i="51" s="1"/>
  <c r="A119" i="51" s="1"/>
  <c r="A120" i="51" s="1"/>
  <c r="A121" i="51" s="1"/>
  <c r="A122" i="51" s="1"/>
  <c r="A123" i="51" s="1"/>
  <c r="A124" i="51" s="1"/>
  <c r="A125" i="51" s="1"/>
  <c r="A126" i="51" s="1"/>
  <c r="A127" i="51" s="1"/>
  <c r="A128" i="51" s="1"/>
  <c r="A7" i="51"/>
  <c r="A206" i="51" s="1"/>
  <c r="A4" i="51"/>
  <c r="A203" i="51" s="1"/>
  <c r="A2" i="51"/>
  <c r="A1" i="51"/>
  <c r="A138" i="51" l="1"/>
  <c r="A201" i="51"/>
  <c r="A137" i="51"/>
  <c r="A200" i="51"/>
  <c r="A75" i="51"/>
  <c r="A140" i="51"/>
  <c r="A177" i="51"/>
  <c r="A143" i="51"/>
  <c r="A109" i="51"/>
  <c r="A42" i="51"/>
  <c r="A78" i="51"/>
  <c r="D132" i="52"/>
  <c r="D173" i="52"/>
  <c r="G118" i="52"/>
  <c r="I118" i="52" s="1"/>
  <c r="G129" i="51" s="1"/>
  <c r="G41" i="52"/>
  <c r="I41" i="52" s="1"/>
  <c r="G52" i="51" s="1"/>
  <c r="G65" i="52"/>
  <c r="I65" i="52" s="1"/>
  <c r="G64" i="51" s="1"/>
  <c r="G184" i="52"/>
  <c r="I184" i="52" s="1"/>
  <c r="G195" i="51" s="1"/>
  <c r="G17" i="52"/>
  <c r="I17" i="52" s="1"/>
  <c r="G16" i="51" s="1"/>
  <c r="G29" i="52"/>
  <c r="I29" i="52" s="1"/>
  <c r="G28" i="51" s="1"/>
  <c r="G63" i="52"/>
  <c r="I63" i="52" s="1"/>
  <c r="G62" i="51" s="1"/>
  <c r="G67" i="52"/>
  <c r="I67" i="52" s="1"/>
  <c r="G66" i="51" s="1"/>
  <c r="G70" i="52"/>
  <c r="I70" i="52" s="1"/>
  <c r="G69" i="51" s="1"/>
  <c r="G75" i="52"/>
  <c r="I75" i="52" s="1"/>
  <c r="G86" i="51" s="1"/>
  <c r="G95" i="52"/>
  <c r="I95" i="52" s="1"/>
  <c r="G99" i="52"/>
  <c r="I99" i="52" s="1"/>
  <c r="G98" i="51" s="1"/>
  <c r="G105" i="52"/>
  <c r="I105" i="52" s="1"/>
  <c r="G116" i="51" s="1"/>
  <c r="G122" i="52"/>
  <c r="I122" i="52" s="1"/>
  <c r="G133" i="51" s="1"/>
  <c r="D151" i="52"/>
  <c r="D158" i="52"/>
  <c r="G58" i="52"/>
  <c r="I58" i="52" s="1"/>
  <c r="G57" i="51" s="1"/>
  <c r="G26" i="52"/>
  <c r="I26" i="52" s="1"/>
  <c r="G25" i="51" s="1"/>
  <c r="G38" i="52"/>
  <c r="I38" i="52" s="1"/>
  <c r="G37" i="51" s="1"/>
  <c r="G73" i="52"/>
  <c r="I73" i="52" s="1"/>
  <c r="G84" i="51" s="1"/>
  <c r="G143" i="52"/>
  <c r="I143" i="52" s="1"/>
  <c r="G154" i="51" s="1"/>
  <c r="G149" i="52"/>
  <c r="I149" i="52" s="1"/>
  <c r="G160" i="51" s="1"/>
  <c r="G156" i="52"/>
  <c r="I156" i="52" s="1"/>
  <c r="G167" i="51" s="1"/>
  <c r="G28" i="52"/>
  <c r="I28" i="52" s="1"/>
  <c r="G27" i="51" s="1"/>
  <c r="D79" i="52"/>
  <c r="G96" i="52"/>
  <c r="I96" i="52" s="1"/>
  <c r="G95" i="51" s="1"/>
  <c r="G100" i="52"/>
  <c r="I100" i="52" s="1"/>
  <c r="G99" i="51" s="1"/>
  <c r="G148" i="52"/>
  <c r="I148" i="52" s="1"/>
  <c r="G159" i="51" s="1"/>
  <c r="G21" i="52"/>
  <c r="I21" i="52" s="1"/>
  <c r="G20" i="51" s="1"/>
  <c r="G55" i="52"/>
  <c r="I55" i="52" s="1"/>
  <c r="G54" i="51" s="1"/>
  <c r="G98" i="52"/>
  <c r="I98" i="52" s="1"/>
  <c r="G97" i="51" s="1"/>
  <c r="G109" i="52"/>
  <c r="I109" i="52" s="1"/>
  <c r="G120" i="51" s="1"/>
  <c r="G135" i="52"/>
  <c r="I135" i="52" s="1"/>
  <c r="G134" i="51" s="1"/>
  <c r="G147" i="52"/>
  <c r="I147" i="52" s="1"/>
  <c r="G158" i="51" s="1"/>
  <c r="F79" i="52"/>
  <c r="F136" i="52"/>
  <c r="F151" i="52"/>
  <c r="G54" i="52"/>
  <c r="I54" i="52" s="1"/>
  <c r="G53" i="51" s="1"/>
  <c r="G69" i="52"/>
  <c r="I69" i="52" s="1"/>
  <c r="G68" i="51" s="1"/>
  <c r="G72" i="52"/>
  <c r="I72" i="52" s="1"/>
  <c r="G71" i="51" s="1"/>
  <c r="F144" i="52"/>
  <c r="F158" i="52"/>
  <c r="G179" i="52"/>
  <c r="I179" i="52" s="1"/>
  <c r="G190" i="51" s="1"/>
  <c r="F20" i="52"/>
  <c r="F23" i="52" s="1"/>
  <c r="G19" i="52"/>
  <c r="I19" i="52" s="1"/>
  <c r="G18" i="51" s="1"/>
  <c r="F31" i="52"/>
  <c r="F59" i="52"/>
  <c r="G40" i="52"/>
  <c r="I40" i="52" s="1"/>
  <c r="G51" i="51" s="1"/>
  <c r="G56" i="52"/>
  <c r="I56" i="52" s="1"/>
  <c r="G55" i="51" s="1"/>
  <c r="G78" i="52"/>
  <c r="I78" i="52" s="1"/>
  <c r="G89" i="51" s="1"/>
  <c r="G113" i="52"/>
  <c r="I113" i="52" s="1"/>
  <c r="G124" i="51" s="1"/>
  <c r="G115" i="52"/>
  <c r="I115" i="52" s="1"/>
  <c r="G126" i="51" s="1"/>
  <c r="G119" i="52"/>
  <c r="I119" i="52" s="1"/>
  <c r="G130" i="51" s="1"/>
  <c r="G162" i="52"/>
  <c r="I162" i="52" s="1"/>
  <c r="G185" i="51" s="1"/>
  <c r="G108" i="52"/>
  <c r="I108" i="52" s="1"/>
  <c r="G119" i="51" s="1"/>
  <c r="G178" i="52"/>
  <c r="I178" i="52" s="1"/>
  <c r="G189" i="51" s="1"/>
  <c r="G183" i="52"/>
  <c r="I183" i="52" s="1"/>
  <c r="G194" i="51" s="1"/>
  <c r="G191" i="52"/>
  <c r="I191" i="52" s="1"/>
  <c r="G214" i="51" s="1"/>
  <c r="G76" i="52"/>
  <c r="I76" i="52" s="1"/>
  <c r="G87" i="51" s="1"/>
  <c r="G107" i="52"/>
  <c r="I107" i="52" s="1"/>
  <c r="G118" i="51" s="1"/>
  <c r="G112" i="52"/>
  <c r="I112" i="52" s="1"/>
  <c r="G123" i="51" s="1"/>
  <c r="G117" i="52"/>
  <c r="I117" i="52" s="1"/>
  <c r="G128" i="51" s="1"/>
  <c r="G121" i="52"/>
  <c r="I121" i="52" s="1"/>
  <c r="G132" i="51" s="1"/>
  <c r="G142" i="52"/>
  <c r="I142" i="52" s="1"/>
  <c r="G153" i="51" s="1"/>
  <c r="G154" i="52"/>
  <c r="I154" i="52" s="1"/>
  <c r="G165" i="51" s="1"/>
  <c r="G177" i="52"/>
  <c r="I177" i="52" s="1"/>
  <c r="G188" i="51" s="1"/>
  <c r="G181" i="52"/>
  <c r="I181" i="52" s="1"/>
  <c r="G192" i="51" s="1"/>
  <c r="G186" i="52"/>
  <c r="I186" i="52" s="1"/>
  <c r="G197" i="51" s="1"/>
  <c r="G196" i="52"/>
  <c r="I196" i="52" s="1"/>
  <c r="G219" i="51" s="1"/>
  <c r="G18" i="52"/>
  <c r="I18" i="52" s="1"/>
  <c r="G17" i="51" s="1"/>
  <c r="G22" i="52"/>
  <c r="I22" i="52" s="1"/>
  <c r="G21" i="51" s="1"/>
  <c r="G30" i="52"/>
  <c r="I30" i="52" s="1"/>
  <c r="G29" i="51" s="1"/>
  <c r="G97" i="52"/>
  <c r="I97" i="52" s="1"/>
  <c r="G96" i="51" s="1"/>
  <c r="G111" i="52"/>
  <c r="I111" i="52" s="1"/>
  <c r="G122" i="51" s="1"/>
  <c r="G116" i="52"/>
  <c r="I116" i="52" s="1"/>
  <c r="G127" i="51" s="1"/>
  <c r="G120" i="52"/>
  <c r="I120" i="52" s="1"/>
  <c r="G131" i="51" s="1"/>
  <c r="G141" i="52"/>
  <c r="I141" i="52" s="1"/>
  <c r="G152" i="51" s="1"/>
  <c r="G176" i="52"/>
  <c r="I176" i="52" s="1"/>
  <c r="G187" i="51" s="1"/>
  <c r="G185" i="52"/>
  <c r="I185" i="52" s="1"/>
  <c r="G196" i="51" s="1"/>
  <c r="G195" i="52"/>
  <c r="I195" i="52" s="1"/>
  <c r="G218" i="51" s="1"/>
  <c r="G71" i="52"/>
  <c r="I71" i="52" s="1"/>
  <c r="G70" i="51" s="1"/>
  <c r="G74" i="52"/>
  <c r="I74" i="52" s="1"/>
  <c r="G85" i="51" s="1"/>
  <c r="G101" i="52"/>
  <c r="I101" i="52" s="1"/>
  <c r="G100" i="51" s="1"/>
  <c r="G150" i="52"/>
  <c r="I150" i="52" s="1"/>
  <c r="G163" i="52"/>
  <c r="I163" i="52" s="1"/>
  <c r="G186" i="51" s="1"/>
  <c r="A118" i="52"/>
  <c r="A119" i="52" s="1"/>
  <c r="A120" i="52" s="1"/>
  <c r="A121" i="52" s="1"/>
  <c r="A122" i="52" s="1"/>
  <c r="A135" i="52"/>
  <c r="A136" i="52" s="1"/>
  <c r="A138" i="52" s="1"/>
  <c r="A139" i="52" s="1"/>
  <c r="A140" i="52" s="1"/>
  <c r="A141" i="52" s="1"/>
  <c r="A142" i="52" s="1"/>
  <c r="A143" i="52" s="1"/>
  <c r="A144" i="52" s="1"/>
  <c r="A146" i="52" s="1"/>
  <c r="A147" i="52" s="1"/>
  <c r="A148" i="52" s="1"/>
  <c r="A149" i="52" s="1"/>
  <c r="A150" i="52" s="1"/>
  <c r="A151" i="52" s="1"/>
  <c r="A153" i="52" s="1"/>
  <c r="A154" i="52" s="1"/>
  <c r="A155" i="52" s="1"/>
  <c r="A156" i="52" s="1"/>
  <c r="A157" i="52" s="1"/>
  <c r="A158" i="52" s="1"/>
  <c r="A160" i="52" s="1"/>
  <c r="A161" i="52" s="1"/>
  <c r="A162" i="52" s="1"/>
  <c r="A163" i="52" s="1"/>
  <c r="A176" i="52" s="1"/>
  <c r="A177" i="52" s="1"/>
  <c r="A178" i="52" s="1"/>
  <c r="A179" i="52" s="1"/>
  <c r="A180" i="52" s="1"/>
  <c r="A181" i="52" s="1"/>
  <c r="A182" i="52" s="1"/>
  <c r="A183" i="52" s="1"/>
  <c r="A184" i="52" s="1"/>
  <c r="A185" i="52" s="1"/>
  <c r="A186" i="52" s="1"/>
  <c r="A187" i="52" s="1"/>
  <c r="A189" i="52" s="1"/>
  <c r="A191" i="52" s="1"/>
  <c r="A192" i="52" s="1"/>
  <c r="A193" i="52" s="1"/>
  <c r="A194" i="52" s="1"/>
  <c r="A195" i="52" s="1"/>
  <c r="A196" i="52" s="1"/>
  <c r="A198" i="52" s="1"/>
  <c r="A200" i="52" s="1"/>
  <c r="D59" i="52"/>
  <c r="A123" i="52"/>
  <c r="A82" i="52"/>
  <c r="A164" i="52"/>
  <c r="G64" i="52"/>
  <c r="I64" i="52" s="1"/>
  <c r="G63" i="51" s="1"/>
  <c r="G68" i="52"/>
  <c r="I68" i="52" s="1"/>
  <c r="G67" i="51" s="1"/>
  <c r="G16" i="52"/>
  <c r="D20" i="52"/>
  <c r="D23" i="52" s="1"/>
  <c r="D31" i="52"/>
  <c r="G39" i="52"/>
  <c r="I39" i="52" s="1"/>
  <c r="G38" i="51" s="1"/>
  <c r="F51" i="52"/>
  <c r="G66" i="52"/>
  <c r="I66" i="52" s="1"/>
  <c r="G65" i="51" s="1"/>
  <c r="G77" i="52"/>
  <c r="I77" i="52" s="1"/>
  <c r="G88" i="51" s="1"/>
  <c r="A88" i="52"/>
  <c r="A129" i="52"/>
  <c r="A170" i="52"/>
  <c r="A126" i="52"/>
  <c r="A167" i="52"/>
  <c r="A85" i="52"/>
  <c r="A45" i="52"/>
  <c r="F132" i="52"/>
  <c r="F173" i="52"/>
  <c r="G27" i="52"/>
  <c r="I27" i="52" s="1"/>
  <c r="G26" i="51" s="1"/>
  <c r="G57" i="52"/>
  <c r="I57" i="52" s="1"/>
  <c r="G56" i="51" s="1"/>
  <c r="F102" i="52"/>
  <c r="A83" i="52"/>
  <c r="A124" i="52"/>
  <c r="A165" i="52"/>
  <c r="G62" i="52"/>
  <c r="D102" i="52"/>
  <c r="D136" i="52"/>
  <c r="G139" i="52"/>
  <c r="D144" i="52"/>
  <c r="G140" i="52"/>
  <c r="I140" i="52" s="1"/>
  <c r="G151" i="51" s="1"/>
  <c r="G157" i="52"/>
  <c r="I157" i="52" s="1"/>
  <c r="G168" i="51" s="1"/>
  <c r="G182" i="52"/>
  <c r="I182" i="52" s="1"/>
  <c r="G193" i="51" s="1"/>
  <c r="G192" i="52"/>
  <c r="I192" i="52" s="1"/>
  <c r="G215" i="51" s="1"/>
  <c r="G106" i="52"/>
  <c r="I106" i="52" s="1"/>
  <c r="G117" i="51" s="1"/>
  <c r="G110" i="52"/>
  <c r="I110" i="52" s="1"/>
  <c r="G121" i="51" s="1"/>
  <c r="G114" i="52"/>
  <c r="I114" i="52" s="1"/>
  <c r="G125" i="51" s="1"/>
  <c r="G155" i="52"/>
  <c r="I155" i="52" s="1"/>
  <c r="G166" i="51" s="1"/>
  <c r="G180" i="52"/>
  <c r="I180" i="52" s="1"/>
  <c r="G191" i="51" s="1"/>
  <c r="D187" i="52"/>
  <c r="G161" i="52"/>
  <c r="F187" i="52"/>
  <c r="A134" i="51"/>
  <c r="A135" i="51" s="1"/>
  <c r="A149" i="51" s="1"/>
  <c r="A150" i="51" s="1"/>
  <c r="A151" i="51" s="1"/>
  <c r="A152" i="51" s="1"/>
  <c r="A153" i="51" s="1"/>
  <c r="A154" i="51" s="1"/>
  <c r="A155" i="51" s="1"/>
  <c r="A157" i="51" s="1"/>
  <c r="A158" i="51" s="1"/>
  <c r="A159" i="51" s="1"/>
  <c r="A160" i="51" s="1"/>
  <c r="A161" i="51" s="1"/>
  <c r="A162" i="51" s="1"/>
  <c r="A164" i="51" s="1"/>
  <c r="A165" i="51" s="1"/>
  <c r="A166" i="51" s="1"/>
  <c r="A167" i="51" s="1"/>
  <c r="A168" i="51" s="1"/>
  <c r="A169" i="51" s="1"/>
  <c r="A183" i="51" s="1"/>
  <c r="A184" i="51" s="1"/>
  <c r="A185" i="51" s="1"/>
  <c r="A186" i="51" s="1"/>
  <c r="A187" i="51" s="1"/>
  <c r="A188" i="51" s="1"/>
  <c r="A189" i="51" s="1"/>
  <c r="A190" i="51" s="1"/>
  <c r="A191" i="51" s="1"/>
  <c r="A192" i="51" s="1"/>
  <c r="A193" i="51" s="1"/>
  <c r="A194" i="51" s="1"/>
  <c r="A195" i="51" s="1"/>
  <c r="A196" i="51" s="1"/>
  <c r="A197" i="51" s="1"/>
  <c r="A198" i="51" s="1"/>
  <c r="A212" i="51" s="1"/>
  <c r="A214" i="51" s="1"/>
  <c r="A215" i="51" s="1"/>
  <c r="A216" i="51" s="1"/>
  <c r="A217" i="51" s="1"/>
  <c r="A218" i="51" s="1"/>
  <c r="A219" i="51" s="1"/>
  <c r="A221" i="51" s="1"/>
  <c r="A223" i="51" s="1"/>
  <c r="A129" i="51"/>
  <c r="A130" i="51" s="1"/>
  <c r="A131" i="51" s="1"/>
  <c r="A132" i="51" s="1"/>
  <c r="A133" i="51" s="1"/>
  <c r="A171" i="51"/>
  <c r="A103" i="51"/>
  <c r="A72" i="51"/>
  <c r="A39" i="51"/>
  <c r="A73" i="51"/>
  <c r="A104" i="51"/>
  <c r="A172" i="51"/>
  <c r="A40" i="51"/>
  <c r="A174" i="51"/>
  <c r="A106" i="51"/>
  <c r="A45" i="51"/>
  <c r="G135" i="51" l="1"/>
  <c r="F25" i="12" s="1"/>
  <c r="G58" i="51"/>
  <c r="F22" i="12" s="1"/>
  <c r="F33" i="12"/>
  <c r="F37" i="12"/>
  <c r="D33" i="52"/>
  <c r="F38" i="12"/>
  <c r="F34" i="12"/>
  <c r="G169" i="51"/>
  <c r="F28" i="12" s="1"/>
  <c r="G30" i="51"/>
  <c r="F16" i="12" s="1"/>
  <c r="F33" i="52"/>
  <c r="I102" i="52"/>
  <c r="G94" i="51"/>
  <c r="I151" i="52"/>
  <c r="G161" i="51"/>
  <c r="I59" i="52"/>
  <c r="F189" i="52"/>
  <c r="I158" i="52"/>
  <c r="I136" i="52"/>
  <c r="G31" i="52"/>
  <c r="G158" i="52"/>
  <c r="G102" i="52"/>
  <c r="G151" i="52"/>
  <c r="G136" i="52"/>
  <c r="G59" i="52"/>
  <c r="G187" i="52"/>
  <c r="I161" i="52"/>
  <c r="G144" i="52"/>
  <c r="I139" i="52"/>
  <c r="I62" i="52"/>
  <c r="G79" i="52"/>
  <c r="I31" i="52"/>
  <c r="G20" i="52"/>
  <c r="G23" i="52" s="1"/>
  <c r="I16" i="52"/>
  <c r="D189" i="52"/>
  <c r="D202" i="52" l="1"/>
  <c r="F202" i="52"/>
  <c r="G162" i="51"/>
  <c r="F27" i="12" s="1"/>
  <c r="I79" i="52"/>
  <c r="G61" i="51"/>
  <c r="G101" i="51"/>
  <c r="F24" i="12" s="1"/>
  <c r="I20" i="52"/>
  <c r="I23" i="52" s="1"/>
  <c r="I33" i="52" s="1"/>
  <c r="G15" i="51"/>
  <c r="I144" i="52"/>
  <c r="G150" i="51"/>
  <c r="I187" i="52"/>
  <c r="G184" i="51"/>
  <c r="G198" i="51" s="1"/>
  <c r="G33" i="52"/>
  <c r="G189" i="52"/>
  <c r="I189" i="52" l="1"/>
  <c r="I202" i="52" s="1"/>
  <c r="F29" i="12"/>
  <c r="G19" i="51"/>
  <c r="G22" i="51" s="1"/>
  <c r="G90" i="51"/>
  <c r="F23" i="12" s="1"/>
  <c r="G155" i="51"/>
  <c r="F26" i="12" s="1"/>
  <c r="G32" i="51" l="1"/>
  <c r="F15" i="12"/>
  <c r="G212" i="51"/>
  <c r="A169" i="32" l="1"/>
  <c r="A128" i="32"/>
  <c r="A87" i="32"/>
  <c r="A47" i="32"/>
  <c r="A4" i="50" l="1"/>
  <c r="A169" i="50"/>
  <c r="A128" i="50"/>
  <c r="A87" i="50"/>
  <c r="A47" i="50"/>
  <c r="H196" i="50" l="1"/>
  <c r="D196" i="50"/>
  <c r="H195" i="50"/>
  <c r="D195" i="50"/>
  <c r="H192" i="50"/>
  <c r="D192" i="50"/>
  <c r="H191" i="50"/>
  <c r="D191" i="50"/>
  <c r="H186" i="50"/>
  <c r="D186" i="50"/>
  <c r="H185" i="50"/>
  <c r="D185" i="50"/>
  <c r="H184" i="50"/>
  <c r="D184" i="50"/>
  <c r="H183" i="50"/>
  <c r="D183" i="50"/>
  <c r="H182" i="50"/>
  <c r="D182" i="50"/>
  <c r="H181" i="50"/>
  <c r="D181" i="50"/>
  <c r="H180" i="50"/>
  <c r="D180" i="50"/>
  <c r="H179" i="50"/>
  <c r="D179" i="50"/>
  <c r="H178" i="50"/>
  <c r="D178" i="50"/>
  <c r="H177" i="50"/>
  <c r="D177" i="50"/>
  <c r="H176" i="50"/>
  <c r="D176" i="50"/>
  <c r="H163" i="50"/>
  <c r="D163" i="50"/>
  <c r="H162" i="50"/>
  <c r="D162" i="50"/>
  <c r="H161" i="50"/>
  <c r="D161" i="50"/>
  <c r="H157" i="50"/>
  <c r="D157" i="50"/>
  <c r="H156" i="50"/>
  <c r="D156" i="50"/>
  <c r="H155" i="50"/>
  <c r="D155" i="50"/>
  <c r="H154" i="50"/>
  <c r="D154" i="50"/>
  <c r="H150" i="50"/>
  <c r="D150" i="50"/>
  <c r="H149" i="50"/>
  <c r="D149" i="50"/>
  <c r="H148" i="50"/>
  <c r="H147" i="50"/>
  <c r="D147" i="50"/>
  <c r="H143" i="50"/>
  <c r="D143" i="50"/>
  <c r="H142" i="50"/>
  <c r="D142" i="50"/>
  <c r="H141" i="50"/>
  <c r="D141" i="50"/>
  <c r="H140" i="50"/>
  <c r="D140" i="50"/>
  <c r="H139" i="50"/>
  <c r="D139" i="50"/>
  <c r="H135" i="50"/>
  <c r="D135" i="50"/>
  <c r="H122" i="50"/>
  <c r="D122" i="50"/>
  <c r="H121" i="50"/>
  <c r="D121" i="50"/>
  <c r="H120" i="50"/>
  <c r="D120" i="50"/>
  <c r="H119" i="50"/>
  <c r="D119" i="50"/>
  <c r="H118" i="50"/>
  <c r="D118" i="50"/>
  <c r="H117" i="50"/>
  <c r="D117" i="50"/>
  <c r="H116" i="50"/>
  <c r="D116" i="50"/>
  <c r="H115" i="50"/>
  <c r="D115" i="50"/>
  <c r="H114" i="50"/>
  <c r="D114" i="50"/>
  <c r="H113" i="50"/>
  <c r="D113" i="50"/>
  <c r="H112" i="50"/>
  <c r="D112" i="50"/>
  <c r="H111" i="50"/>
  <c r="D111" i="50"/>
  <c r="H110" i="50"/>
  <c r="D110" i="50"/>
  <c r="H109" i="50"/>
  <c r="D109" i="50"/>
  <c r="H108" i="50"/>
  <c r="D108" i="50"/>
  <c r="H107" i="50"/>
  <c r="D107" i="50"/>
  <c r="H106" i="50"/>
  <c r="D106" i="50"/>
  <c r="H105" i="50"/>
  <c r="D105" i="50"/>
  <c r="H101" i="50"/>
  <c r="D101" i="50"/>
  <c r="H100" i="50"/>
  <c r="D100" i="50"/>
  <c r="H99" i="50"/>
  <c r="D99" i="50"/>
  <c r="H98" i="50"/>
  <c r="D98" i="50"/>
  <c r="H97" i="50"/>
  <c r="D97" i="50"/>
  <c r="H96" i="50"/>
  <c r="D96" i="50"/>
  <c r="H95" i="50"/>
  <c r="D95" i="50"/>
  <c r="H78" i="50"/>
  <c r="D78" i="50"/>
  <c r="H77" i="50"/>
  <c r="D77" i="50"/>
  <c r="H76" i="50"/>
  <c r="D76" i="50"/>
  <c r="H75" i="50"/>
  <c r="D75" i="50"/>
  <c r="H74" i="50"/>
  <c r="D74" i="50"/>
  <c r="H73" i="50"/>
  <c r="D73" i="50"/>
  <c r="H72" i="50"/>
  <c r="D72" i="50"/>
  <c r="H71" i="50"/>
  <c r="D71" i="50"/>
  <c r="H70" i="50"/>
  <c r="D70" i="50"/>
  <c r="H69" i="50"/>
  <c r="D69" i="50"/>
  <c r="H68" i="50"/>
  <c r="D68" i="50"/>
  <c r="H67" i="50"/>
  <c r="D67" i="50"/>
  <c r="H66" i="50"/>
  <c r="D66" i="50"/>
  <c r="H65" i="50"/>
  <c r="D65" i="50"/>
  <c r="H64" i="50"/>
  <c r="D64" i="50"/>
  <c r="H63" i="50"/>
  <c r="D63" i="50"/>
  <c r="H62" i="50"/>
  <c r="D62" i="50"/>
  <c r="H58" i="50"/>
  <c r="D58" i="50"/>
  <c r="H57" i="50"/>
  <c r="D57" i="50"/>
  <c r="H56" i="50"/>
  <c r="D56" i="50"/>
  <c r="H55" i="50"/>
  <c r="D55" i="50"/>
  <c r="H54" i="50"/>
  <c r="D54" i="50"/>
  <c r="H41" i="50"/>
  <c r="D41" i="50"/>
  <c r="H40" i="50"/>
  <c r="D40" i="50"/>
  <c r="H39" i="50"/>
  <c r="D39" i="50"/>
  <c r="D38" i="50"/>
  <c r="H30" i="50"/>
  <c r="D30" i="50"/>
  <c r="H29" i="50"/>
  <c r="D29" i="50"/>
  <c r="H27" i="50"/>
  <c r="D27" i="50"/>
  <c r="H26" i="50"/>
  <c r="D26" i="50"/>
  <c r="H22" i="50"/>
  <c r="D22" i="50"/>
  <c r="A7" i="50"/>
  <c r="A2" i="50"/>
  <c r="A165" i="50" s="1"/>
  <c r="A1" i="50"/>
  <c r="A42" i="50" s="1"/>
  <c r="H174" i="50"/>
  <c r="E174" i="50"/>
  <c r="D174" i="50"/>
  <c r="K169" i="50"/>
  <c r="H133" i="50"/>
  <c r="E133" i="50"/>
  <c r="D133" i="50"/>
  <c r="K128" i="50"/>
  <c r="H92" i="50"/>
  <c r="E92" i="50"/>
  <c r="D92" i="50"/>
  <c r="K87" i="50"/>
  <c r="H52" i="50"/>
  <c r="E52" i="50"/>
  <c r="D52" i="50"/>
  <c r="K47" i="50"/>
  <c r="A15" i="50"/>
  <c r="A16" i="50" s="1"/>
  <c r="A17" i="50" s="1"/>
  <c r="A18" i="50" s="1"/>
  <c r="A19" i="50" s="1"/>
  <c r="A20" i="50" s="1"/>
  <c r="A21" i="50" s="1"/>
  <c r="A22" i="50" s="1"/>
  <c r="A23" i="50" s="1"/>
  <c r="A25" i="50" s="1"/>
  <c r="A26" i="50" s="1"/>
  <c r="A27" i="50" s="1"/>
  <c r="A28" i="50" s="1"/>
  <c r="A29" i="50" s="1"/>
  <c r="A30" i="50" s="1"/>
  <c r="A31" i="50" s="1"/>
  <c r="A33" i="50" s="1"/>
  <c r="A35" i="50" s="1"/>
  <c r="A36" i="50" s="1"/>
  <c r="A37" i="50" s="1"/>
  <c r="A38" i="50" s="1"/>
  <c r="A39" i="50" s="1"/>
  <c r="A40" i="50" s="1"/>
  <c r="A41" i="50" s="1"/>
  <c r="A54" i="50" s="1"/>
  <c r="A55" i="50" s="1"/>
  <c r="A56" i="50" s="1"/>
  <c r="A57" i="50" s="1"/>
  <c r="A58" i="50" s="1"/>
  <c r="A59" i="50" s="1"/>
  <c r="A61" i="50" s="1"/>
  <c r="A62" i="50" s="1"/>
  <c r="A63" i="50" s="1"/>
  <c r="A64" i="50" s="1"/>
  <c r="A65" i="50" s="1"/>
  <c r="A66" i="50" s="1"/>
  <c r="A67" i="50" s="1"/>
  <c r="A68" i="50" s="1"/>
  <c r="A69" i="50" s="1"/>
  <c r="A70" i="50" s="1"/>
  <c r="A71" i="50" s="1"/>
  <c r="A72" i="50" s="1"/>
  <c r="A73" i="50" s="1"/>
  <c r="A74" i="50" s="1"/>
  <c r="A75" i="50" s="1"/>
  <c r="A76" i="50" s="1"/>
  <c r="A77" i="50" s="1"/>
  <c r="A78" i="50" s="1"/>
  <c r="A79" i="50" s="1"/>
  <c r="A94" i="50" s="1"/>
  <c r="A95" i="50" s="1"/>
  <c r="A96" i="50" s="1"/>
  <c r="A97" i="50" s="1"/>
  <c r="A98" i="50" s="1"/>
  <c r="A99" i="50" s="1"/>
  <c r="A100" i="50" s="1"/>
  <c r="A101" i="50" s="1"/>
  <c r="A102" i="50" s="1"/>
  <c r="A104" i="50" s="1"/>
  <c r="A105" i="50" s="1"/>
  <c r="A106" i="50" s="1"/>
  <c r="A107" i="50" s="1"/>
  <c r="A108" i="50" s="1"/>
  <c r="A109" i="50" s="1"/>
  <c r="A110" i="50" s="1"/>
  <c r="A111" i="50" s="1"/>
  <c r="A112" i="50" s="1"/>
  <c r="A113" i="50" s="1"/>
  <c r="A114" i="50" s="1"/>
  <c r="A115" i="50" s="1"/>
  <c r="A116" i="50" s="1"/>
  <c r="A117" i="50" s="1"/>
  <c r="E10" i="50"/>
  <c r="E91" i="50" s="1"/>
  <c r="D10" i="50"/>
  <c r="P49" i="28"/>
  <c r="P11" i="28"/>
  <c r="O51" i="28"/>
  <c r="N51" i="28"/>
  <c r="M51" i="28"/>
  <c r="L51" i="28"/>
  <c r="K51" i="28"/>
  <c r="J51" i="28"/>
  <c r="I51" i="28"/>
  <c r="H51" i="28"/>
  <c r="G51" i="28"/>
  <c r="F51" i="28"/>
  <c r="E51" i="28"/>
  <c r="O50" i="28"/>
  <c r="N50" i="28"/>
  <c r="M50" i="28"/>
  <c r="L50" i="28"/>
  <c r="K50" i="28"/>
  <c r="J50" i="28"/>
  <c r="I50" i="28"/>
  <c r="H50" i="28"/>
  <c r="G50" i="28"/>
  <c r="F50" i="28"/>
  <c r="E50" i="28"/>
  <c r="O48" i="28"/>
  <c r="N48" i="28"/>
  <c r="M48" i="28"/>
  <c r="L48" i="28"/>
  <c r="K48" i="28"/>
  <c r="J48" i="28"/>
  <c r="I48" i="28"/>
  <c r="H48" i="28"/>
  <c r="G48" i="28"/>
  <c r="F48" i="28"/>
  <c r="E48" i="28"/>
  <c r="O47" i="28"/>
  <c r="N47" i="28"/>
  <c r="M47" i="28"/>
  <c r="L47" i="28"/>
  <c r="K47" i="28"/>
  <c r="J47" i="28"/>
  <c r="I47" i="28"/>
  <c r="H47" i="28"/>
  <c r="G47" i="28"/>
  <c r="F47" i="28"/>
  <c r="E47" i="28"/>
  <c r="O46" i="28"/>
  <c r="N46" i="28"/>
  <c r="M46" i="28"/>
  <c r="L46" i="28"/>
  <c r="K46" i="28"/>
  <c r="J46" i="28"/>
  <c r="I46" i="28"/>
  <c r="H46" i="28"/>
  <c r="G46" i="28"/>
  <c r="F46" i="28"/>
  <c r="E46" i="28"/>
  <c r="O17" i="28"/>
  <c r="N17" i="28"/>
  <c r="M17" i="28"/>
  <c r="L17" i="28"/>
  <c r="K17" i="28"/>
  <c r="J17" i="28"/>
  <c r="I17" i="28"/>
  <c r="H17" i="28"/>
  <c r="G17" i="28"/>
  <c r="F17" i="28"/>
  <c r="E17" i="28"/>
  <c r="O16" i="28"/>
  <c r="N16" i="28"/>
  <c r="M16" i="28"/>
  <c r="L16" i="28"/>
  <c r="K16" i="28"/>
  <c r="J16" i="28"/>
  <c r="I16" i="28"/>
  <c r="H16" i="28"/>
  <c r="G16" i="28"/>
  <c r="F16" i="28"/>
  <c r="E16"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51" i="28"/>
  <c r="D50" i="28"/>
  <c r="D48" i="28"/>
  <c r="D47" i="28"/>
  <c r="D46" i="28"/>
  <c r="D17" i="28"/>
  <c r="D16" i="28"/>
  <c r="D14" i="28"/>
  <c r="D13" i="28"/>
  <c r="D12" i="28"/>
  <c r="B38" i="28"/>
  <c r="B36" i="28"/>
  <c r="B35" i="28"/>
  <c r="B34" i="28"/>
  <c r="B33" i="28"/>
  <c r="O41" i="30"/>
  <c r="N41" i="30"/>
  <c r="M41" i="30"/>
  <c r="L41" i="30"/>
  <c r="K41" i="30"/>
  <c r="J41" i="30"/>
  <c r="I41" i="30"/>
  <c r="H41" i="30"/>
  <c r="G41" i="30"/>
  <c r="F41" i="30"/>
  <c r="E41" i="30"/>
  <c r="D41" i="30"/>
  <c r="H28" i="50" l="1"/>
  <c r="H31" i="50" s="1"/>
  <c r="F28" i="50"/>
  <c r="F31" i="50" s="1"/>
  <c r="E40" i="50"/>
  <c r="I40" i="50" s="1"/>
  <c r="K40" i="50" s="1"/>
  <c r="G39" i="43" s="1"/>
  <c r="E195" i="50"/>
  <c r="I195" i="50" s="1"/>
  <c r="K195" i="50" s="1"/>
  <c r="G194" i="43" s="1"/>
  <c r="E38" i="50"/>
  <c r="E41" i="50"/>
  <c r="I41" i="50" s="1"/>
  <c r="K41" i="50" s="1"/>
  <c r="G40" i="43" s="1"/>
  <c r="E57" i="50"/>
  <c r="I57" i="50" s="1"/>
  <c r="K57" i="50" s="1"/>
  <c r="G56" i="43" s="1"/>
  <c r="E72" i="50"/>
  <c r="I72" i="50" s="1"/>
  <c r="K72" i="50" s="1"/>
  <c r="G71" i="43" s="1"/>
  <c r="E76" i="50"/>
  <c r="I76" i="50" s="1"/>
  <c r="K76" i="50" s="1"/>
  <c r="G75" i="43" s="1"/>
  <c r="E100" i="50"/>
  <c r="I100" i="50" s="1"/>
  <c r="K100" i="50" s="1"/>
  <c r="G99" i="43" s="1"/>
  <c r="E115" i="50"/>
  <c r="I115" i="50" s="1"/>
  <c r="K115" i="50" s="1"/>
  <c r="G114" i="43" s="1"/>
  <c r="E118" i="50"/>
  <c r="I118" i="50" s="1"/>
  <c r="K118" i="50" s="1"/>
  <c r="G117" i="43" s="1"/>
  <c r="E147" i="50"/>
  <c r="I147" i="50" s="1"/>
  <c r="E180" i="50"/>
  <c r="I180" i="50" s="1"/>
  <c r="K180" i="50" s="1"/>
  <c r="G179" i="43" s="1"/>
  <c r="E30" i="50"/>
  <c r="I30" i="50" s="1"/>
  <c r="K30" i="50" s="1"/>
  <c r="G29" i="43" s="1"/>
  <c r="E56" i="50"/>
  <c r="I56" i="50" s="1"/>
  <c r="K56" i="50" s="1"/>
  <c r="G55" i="43" s="1"/>
  <c r="E67" i="50"/>
  <c r="I67" i="50" s="1"/>
  <c r="K67" i="50" s="1"/>
  <c r="G66" i="43" s="1"/>
  <c r="E39" i="50"/>
  <c r="I39" i="50" s="1"/>
  <c r="K39" i="50" s="1"/>
  <c r="G38" i="43" s="1"/>
  <c r="E55" i="50"/>
  <c r="I55" i="50" s="1"/>
  <c r="K55" i="50" s="1"/>
  <c r="G54" i="43" s="1"/>
  <c r="E66" i="50"/>
  <c r="I66" i="50" s="1"/>
  <c r="K66" i="50" s="1"/>
  <c r="G65" i="43" s="1"/>
  <c r="E70" i="50"/>
  <c r="I70" i="50" s="1"/>
  <c r="K70" i="50" s="1"/>
  <c r="G69" i="43" s="1"/>
  <c r="E74" i="50"/>
  <c r="I74" i="50" s="1"/>
  <c r="K74" i="50" s="1"/>
  <c r="G73" i="43" s="1"/>
  <c r="E27" i="50"/>
  <c r="I27" i="50" s="1"/>
  <c r="K27" i="50" s="1"/>
  <c r="G26" i="43" s="1"/>
  <c r="E54" i="50"/>
  <c r="I54" i="50" s="1"/>
  <c r="K54" i="50" s="1"/>
  <c r="G53" i="43" s="1"/>
  <c r="E58" i="50"/>
  <c r="I58" i="50" s="1"/>
  <c r="K58" i="50" s="1"/>
  <c r="G57" i="43" s="1"/>
  <c r="E65" i="50"/>
  <c r="I65" i="50" s="1"/>
  <c r="K65" i="50" s="1"/>
  <c r="G64" i="43" s="1"/>
  <c r="E69" i="50"/>
  <c r="I69" i="50" s="1"/>
  <c r="K69" i="50" s="1"/>
  <c r="G68" i="43" s="1"/>
  <c r="E73" i="50"/>
  <c r="I73" i="50" s="1"/>
  <c r="K73" i="50" s="1"/>
  <c r="G72" i="43" s="1"/>
  <c r="E77" i="50"/>
  <c r="I77" i="50" s="1"/>
  <c r="K77" i="50" s="1"/>
  <c r="G76" i="43" s="1"/>
  <c r="E97" i="50"/>
  <c r="I97" i="50" s="1"/>
  <c r="K97" i="50" s="1"/>
  <c r="G96" i="43" s="1"/>
  <c r="E101" i="50"/>
  <c r="I101" i="50" s="1"/>
  <c r="K101" i="50" s="1"/>
  <c r="G100" i="43" s="1"/>
  <c r="E116" i="50"/>
  <c r="I116" i="50" s="1"/>
  <c r="K116" i="50" s="1"/>
  <c r="G115" i="43" s="1"/>
  <c r="E119" i="50"/>
  <c r="I119" i="50" s="1"/>
  <c r="K119" i="50" s="1"/>
  <c r="G118" i="43" s="1"/>
  <c r="E122" i="50"/>
  <c r="I122" i="50" s="1"/>
  <c r="K122" i="50" s="1"/>
  <c r="G121" i="43" s="1"/>
  <c r="E141" i="50"/>
  <c r="I141" i="50" s="1"/>
  <c r="K141" i="50" s="1"/>
  <c r="G140" i="43" s="1"/>
  <c r="E154" i="50"/>
  <c r="I154" i="50" s="1"/>
  <c r="K154" i="50" s="1"/>
  <c r="G153" i="43" s="1"/>
  <c r="E161" i="50"/>
  <c r="I161" i="50" s="1"/>
  <c r="K161" i="50" s="1"/>
  <c r="G160" i="43" s="1"/>
  <c r="E177" i="50"/>
  <c r="I177" i="50" s="1"/>
  <c r="K177" i="50" s="1"/>
  <c r="G176" i="43" s="1"/>
  <c r="E181" i="50"/>
  <c r="I181" i="50" s="1"/>
  <c r="K181" i="50" s="1"/>
  <c r="G180" i="43" s="1"/>
  <c r="E185" i="50"/>
  <c r="I185" i="50" s="1"/>
  <c r="K185" i="50" s="1"/>
  <c r="G184" i="43" s="1"/>
  <c r="E192" i="50"/>
  <c r="I192" i="50" s="1"/>
  <c r="K192" i="50" s="1"/>
  <c r="G191" i="43" s="1"/>
  <c r="E26" i="50"/>
  <c r="E140" i="50"/>
  <c r="I140" i="50" s="1"/>
  <c r="K140" i="50" s="1"/>
  <c r="G139" i="43" s="1"/>
  <c r="E157" i="50"/>
  <c r="I157" i="50" s="1"/>
  <c r="K157" i="50" s="1"/>
  <c r="G156" i="43" s="1"/>
  <c r="E176" i="50"/>
  <c r="I176" i="50" s="1"/>
  <c r="K176" i="50" s="1"/>
  <c r="G175" i="43" s="1"/>
  <c r="E22" i="50"/>
  <c r="I22" i="50" s="1"/>
  <c r="K22" i="50" s="1"/>
  <c r="G21" i="43" s="1"/>
  <c r="E63" i="50"/>
  <c r="I63" i="50" s="1"/>
  <c r="K63" i="50" s="1"/>
  <c r="G62" i="43" s="1"/>
  <c r="E71" i="50"/>
  <c r="I71" i="50" s="1"/>
  <c r="K71" i="50" s="1"/>
  <c r="G70" i="43" s="1"/>
  <c r="E75" i="50"/>
  <c r="I75" i="50" s="1"/>
  <c r="K75" i="50" s="1"/>
  <c r="G74" i="43" s="1"/>
  <c r="E95" i="50"/>
  <c r="I95" i="50" s="1"/>
  <c r="E99" i="50"/>
  <c r="I99" i="50" s="1"/>
  <c r="K99" i="50" s="1"/>
  <c r="G98" i="43" s="1"/>
  <c r="E106" i="50"/>
  <c r="I106" i="50" s="1"/>
  <c r="K106" i="50" s="1"/>
  <c r="G105" i="43" s="1"/>
  <c r="E109" i="50"/>
  <c r="I109" i="50" s="1"/>
  <c r="K109" i="50" s="1"/>
  <c r="G108" i="43" s="1"/>
  <c r="E114" i="50"/>
  <c r="I114" i="50" s="1"/>
  <c r="K114" i="50" s="1"/>
  <c r="G113" i="43" s="1"/>
  <c r="E139" i="50"/>
  <c r="E143" i="50"/>
  <c r="I143" i="50" s="1"/>
  <c r="K143" i="50" s="1"/>
  <c r="G142" i="43" s="1"/>
  <c r="E149" i="50"/>
  <c r="I149" i="50" s="1"/>
  <c r="K149" i="50" s="1"/>
  <c r="G148" i="43" s="1"/>
  <c r="E156" i="50"/>
  <c r="I156" i="50" s="1"/>
  <c r="K156" i="50" s="1"/>
  <c r="G155" i="43" s="1"/>
  <c r="E163" i="50"/>
  <c r="I163" i="50" s="1"/>
  <c r="K163" i="50" s="1"/>
  <c r="G162" i="43" s="1"/>
  <c r="E179" i="50"/>
  <c r="I179" i="50" s="1"/>
  <c r="K179" i="50" s="1"/>
  <c r="G178" i="43" s="1"/>
  <c r="E183" i="50"/>
  <c r="I183" i="50" s="1"/>
  <c r="K183" i="50" s="1"/>
  <c r="G182" i="43" s="1"/>
  <c r="E196" i="50"/>
  <c r="I196" i="50" s="1"/>
  <c r="K196" i="50" s="1"/>
  <c r="G195" i="43" s="1"/>
  <c r="E64" i="50"/>
  <c r="I64" i="50" s="1"/>
  <c r="K64" i="50" s="1"/>
  <c r="G63" i="43" s="1"/>
  <c r="E68" i="50"/>
  <c r="I68" i="50" s="1"/>
  <c r="K68" i="50" s="1"/>
  <c r="G67" i="43" s="1"/>
  <c r="E96" i="50"/>
  <c r="E110" i="50"/>
  <c r="I110" i="50" s="1"/>
  <c r="K110" i="50" s="1"/>
  <c r="G109" i="43" s="1"/>
  <c r="E150" i="50"/>
  <c r="E184" i="50"/>
  <c r="I184" i="50" s="1"/>
  <c r="K184" i="50" s="1"/>
  <c r="G183" i="43" s="1"/>
  <c r="E29" i="50"/>
  <c r="I29" i="50" s="1"/>
  <c r="K29" i="50" s="1"/>
  <c r="G28" i="43" s="1"/>
  <c r="E62" i="50"/>
  <c r="I62" i="50" s="1"/>
  <c r="E78" i="50"/>
  <c r="I78" i="50" s="1"/>
  <c r="K78" i="50" s="1"/>
  <c r="G77" i="43" s="1"/>
  <c r="E98" i="50"/>
  <c r="I98" i="50" s="1"/>
  <c r="K98" i="50" s="1"/>
  <c r="G97" i="43" s="1"/>
  <c r="E105" i="50"/>
  <c r="I105" i="50" s="1"/>
  <c r="K105" i="50" s="1"/>
  <c r="G104" i="43" s="1"/>
  <c r="E108" i="50"/>
  <c r="I108" i="50" s="1"/>
  <c r="K108" i="50" s="1"/>
  <c r="G107" i="43" s="1"/>
  <c r="E120" i="50"/>
  <c r="I120" i="50" s="1"/>
  <c r="K120" i="50" s="1"/>
  <c r="G119" i="43" s="1"/>
  <c r="E135" i="50"/>
  <c r="I135" i="50" s="1"/>
  <c r="K135" i="50" s="1"/>
  <c r="G134" i="43" s="1"/>
  <c r="E142" i="50"/>
  <c r="I142" i="50" s="1"/>
  <c r="K142" i="50" s="1"/>
  <c r="G141" i="43" s="1"/>
  <c r="E148" i="50"/>
  <c r="E155" i="50"/>
  <c r="I155" i="50" s="1"/>
  <c r="K155" i="50" s="1"/>
  <c r="G154" i="43" s="1"/>
  <c r="E162" i="50"/>
  <c r="I162" i="50" s="1"/>
  <c r="K162" i="50" s="1"/>
  <c r="G161" i="43" s="1"/>
  <c r="E178" i="50"/>
  <c r="I178" i="50" s="1"/>
  <c r="K178" i="50" s="1"/>
  <c r="G177" i="43" s="1"/>
  <c r="E182" i="50"/>
  <c r="I182" i="50" s="1"/>
  <c r="K182" i="50" s="1"/>
  <c r="G181" i="43" s="1"/>
  <c r="E186" i="50"/>
  <c r="I186" i="50" s="1"/>
  <c r="K186" i="50" s="1"/>
  <c r="G185" i="43" s="1"/>
  <c r="P29" i="28"/>
  <c r="E21" i="50" s="1"/>
  <c r="P15" i="28"/>
  <c r="D28" i="50" s="1"/>
  <c r="D31" i="50" s="1"/>
  <c r="P47" i="28"/>
  <c r="E30" i="28"/>
  <c r="I30" i="28"/>
  <c r="E52" i="28"/>
  <c r="I52" i="28"/>
  <c r="M52" i="28"/>
  <c r="P48" i="28"/>
  <c r="H136" i="50"/>
  <c r="H187" i="50"/>
  <c r="P12" i="28"/>
  <c r="D16" i="50" s="1"/>
  <c r="P13" i="28"/>
  <c r="D17" i="50" s="1"/>
  <c r="P17" i="28"/>
  <c r="D21" i="50" s="1"/>
  <c r="P16" i="28"/>
  <c r="D19" i="50" s="1"/>
  <c r="P14" i="28"/>
  <c r="D18" i="50" s="1"/>
  <c r="P46" i="28"/>
  <c r="P51" i="28"/>
  <c r="F30" i="28"/>
  <c r="G30" i="28"/>
  <c r="H30" i="28"/>
  <c r="H18" i="28"/>
  <c r="L18" i="28"/>
  <c r="F18" i="28"/>
  <c r="J18" i="28"/>
  <c r="N18" i="28"/>
  <c r="F52" i="28"/>
  <c r="J52" i="28"/>
  <c r="N52" i="28"/>
  <c r="P50" i="28"/>
  <c r="E18" i="28"/>
  <c r="I18" i="28"/>
  <c r="M18" i="28"/>
  <c r="G18" i="28"/>
  <c r="K18" i="28"/>
  <c r="O18" i="28"/>
  <c r="G52" i="28"/>
  <c r="K52" i="28"/>
  <c r="O52" i="28"/>
  <c r="H52" i="28"/>
  <c r="L52" i="28"/>
  <c r="D59" i="50"/>
  <c r="H79" i="50"/>
  <c r="D79" i="50"/>
  <c r="H151" i="50"/>
  <c r="H158" i="50"/>
  <c r="D158" i="50"/>
  <c r="A118" i="50"/>
  <c r="A119" i="50" s="1"/>
  <c r="A120" i="50" s="1"/>
  <c r="A121" i="50" s="1"/>
  <c r="A122" i="50" s="1"/>
  <c r="A135" i="50"/>
  <c r="A136" i="50" s="1"/>
  <c r="A138" i="50" s="1"/>
  <c r="A139" i="50" s="1"/>
  <c r="A140" i="50" s="1"/>
  <c r="A141" i="50" s="1"/>
  <c r="A142" i="50" s="1"/>
  <c r="A143" i="50" s="1"/>
  <c r="A144" i="50" s="1"/>
  <c r="A146" i="50" s="1"/>
  <c r="A147" i="50" s="1"/>
  <c r="A148" i="50" s="1"/>
  <c r="A149" i="50" s="1"/>
  <c r="A150" i="50" s="1"/>
  <c r="A151" i="50" s="1"/>
  <c r="A153" i="50" s="1"/>
  <c r="A154" i="50" s="1"/>
  <c r="A155" i="50" s="1"/>
  <c r="A156" i="50" s="1"/>
  <c r="A157" i="50" s="1"/>
  <c r="A158" i="50" s="1"/>
  <c r="A160" i="50" s="1"/>
  <c r="A161" i="50" s="1"/>
  <c r="A162" i="50" s="1"/>
  <c r="A163" i="50" s="1"/>
  <c r="A176" i="50" s="1"/>
  <c r="A177" i="50" s="1"/>
  <c r="A178" i="50" s="1"/>
  <c r="A179" i="50" s="1"/>
  <c r="A180" i="50" s="1"/>
  <c r="A181" i="50" s="1"/>
  <c r="A182" i="50" s="1"/>
  <c r="A183" i="50" s="1"/>
  <c r="A184" i="50" s="1"/>
  <c r="A185" i="50" s="1"/>
  <c r="A186" i="50" s="1"/>
  <c r="A187" i="50" s="1"/>
  <c r="A189" i="50" s="1"/>
  <c r="A191" i="50" s="1"/>
  <c r="A192" i="50" s="1"/>
  <c r="A193" i="50" s="1"/>
  <c r="A194" i="50" s="1"/>
  <c r="A195" i="50" s="1"/>
  <c r="A196" i="50" s="1"/>
  <c r="A198" i="50" s="1"/>
  <c r="A200" i="50" s="1"/>
  <c r="A167" i="50"/>
  <c r="A126" i="50"/>
  <c r="A170" i="50"/>
  <c r="A88" i="50"/>
  <c r="H173" i="50"/>
  <c r="H91" i="50"/>
  <c r="A48" i="50"/>
  <c r="H51" i="50"/>
  <c r="D102" i="50"/>
  <c r="H102" i="50"/>
  <c r="A129" i="50"/>
  <c r="A164" i="50"/>
  <c r="A82" i="50"/>
  <c r="A43" i="50"/>
  <c r="A123" i="50"/>
  <c r="D136" i="50"/>
  <c r="H144" i="50"/>
  <c r="E173" i="50"/>
  <c r="D187" i="50"/>
  <c r="D173" i="50"/>
  <c r="D132" i="50"/>
  <c r="A45" i="50"/>
  <c r="D51" i="50"/>
  <c r="A83" i="50"/>
  <c r="D91" i="50"/>
  <c r="A124" i="50"/>
  <c r="E132" i="50"/>
  <c r="D144" i="50"/>
  <c r="E51" i="50"/>
  <c r="A85" i="50"/>
  <c r="H132" i="50"/>
  <c r="D52" i="28"/>
  <c r="D18" i="28"/>
  <c r="H18" i="50" l="1"/>
  <c r="F18" i="50"/>
  <c r="H17" i="50"/>
  <c r="F17" i="50"/>
  <c r="H16" i="50"/>
  <c r="F16" i="50"/>
  <c r="H21" i="50"/>
  <c r="F21" i="50"/>
  <c r="H19" i="50"/>
  <c r="F19" i="50"/>
  <c r="E151" i="50"/>
  <c r="E102" i="50"/>
  <c r="I150" i="50"/>
  <c r="K150" i="50" s="1"/>
  <c r="G149" i="43" s="1"/>
  <c r="I96" i="50"/>
  <c r="K96" i="50" s="1"/>
  <c r="G95" i="43" s="1"/>
  <c r="E144" i="50"/>
  <c r="E59" i="50"/>
  <c r="I26" i="50"/>
  <c r="K26" i="50" s="1"/>
  <c r="G25" i="43" s="1"/>
  <c r="H38" i="50"/>
  <c r="H59" i="50" s="1"/>
  <c r="H189" i="50" s="1"/>
  <c r="E79" i="50"/>
  <c r="E158" i="50"/>
  <c r="I139" i="50"/>
  <c r="K139" i="50" s="1"/>
  <c r="G138" i="43" s="1"/>
  <c r="G143" i="43" s="1"/>
  <c r="E187" i="50"/>
  <c r="G186" i="43"/>
  <c r="G157" i="43"/>
  <c r="K158" i="50"/>
  <c r="D20" i="50"/>
  <c r="D23" i="50" s="1"/>
  <c r="D33" i="50" s="1"/>
  <c r="I158" i="50"/>
  <c r="P52" i="28"/>
  <c r="P18" i="28"/>
  <c r="K187" i="50"/>
  <c r="K147" i="50"/>
  <c r="G146" i="43" s="1"/>
  <c r="I187" i="50"/>
  <c r="K62" i="50"/>
  <c r="I79" i="50"/>
  <c r="K95" i="50"/>
  <c r="H196" i="32"/>
  <c r="H195" i="32"/>
  <c r="H192" i="32"/>
  <c r="H191" i="32"/>
  <c r="H186" i="32"/>
  <c r="H185" i="32"/>
  <c r="H184" i="32"/>
  <c r="H183" i="32"/>
  <c r="H182" i="32"/>
  <c r="H181" i="32"/>
  <c r="H180" i="32"/>
  <c r="H179" i="32"/>
  <c r="H178" i="32"/>
  <c r="H177" i="32"/>
  <c r="H176" i="32"/>
  <c r="D196" i="32"/>
  <c r="D195" i="32"/>
  <c r="D192" i="32"/>
  <c r="D186" i="32"/>
  <c r="D185" i="32"/>
  <c r="D184" i="32"/>
  <c r="D183" i="32"/>
  <c r="D182" i="32"/>
  <c r="D181" i="32"/>
  <c r="D180" i="32"/>
  <c r="D179" i="32"/>
  <c r="D178" i="32"/>
  <c r="D177" i="32"/>
  <c r="D176" i="32"/>
  <c r="H163" i="32"/>
  <c r="H162" i="32"/>
  <c r="H161" i="32"/>
  <c r="H157" i="32"/>
  <c r="H156" i="32"/>
  <c r="H155" i="32"/>
  <c r="H154" i="32"/>
  <c r="H150" i="32"/>
  <c r="H149" i="32"/>
  <c r="H148" i="32"/>
  <c r="H147" i="32"/>
  <c r="H143" i="32"/>
  <c r="H142" i="32"/>
  <c r="H141" i="32"/>
  <c r="H140" i="32"/>
  <c r="H139" i="32"/>
  <c r="H135" i="32"/>
  <c r="D163" i="32"/>
  <c r="D162" i="32"/>
  <c r="D161" i="32"/>
  <c r="D157" i="32"/>
  <c r="D156" i="32"/>
  <c r="D155" i="32"/>
  <c r="D154" i="32"/>
  <c r="D150" i="32"/>
  <c r="D149" i="32"/>
  <c r="D147" i="32"/>
  <c r="D143" i="32"/>
  <c r="D142" i="32"/>
  <c r="D141" i="32"/>
  <c r="D140" i="32"/>
  <c r="D139" i="32"/>
  <c r="D135" i="32"/>
  <c r="H122" i="32"/>
  <c r="H121" i="32"/>
  <c r="H120" i="32"/>
  <c r="H119" i="32"/>
  <c r="H118" i="32"/>
  <c r="H117" i="32"/>
  <c r="H116" i="32"/>
  <c r="H115" i="32"/>
  <c r="H114" i="32"/>
  <c r="H113" i="32"/>
  <c r="H112" i="32"/>
  <c r="H111" i="32"/>
  <c r="H110" i="32"/>
  <c r="H109" i="32"/>
  <c r="H108" i="32"/>
  <c r="H107" i="32"/>
  <c r="H106" i="32"/>
  <c r="H105" i="32"/>
  <c r="H101" i="32"/>
  <c r="H100" i="32"/>
  <c r="H99" i="32"/>
  <c r="H98" i="32"/>
  <c r="H97" i="32"/>
  <c r="H96" i="32"/>
  <c r="H95" i="32"/>
  <c r="D122" i="32"/>
  <c r="D121" i="32"/>
  <c r="D120" i="32"/>
  <c r="D119" i="32"/>
  <c r="D118" i="32"/>
  <c r="D117" i="32"/>
  <c r="D116" i="32"/>
  <c r="D115" i="32"/>
  <c r="D114" i="32"/>
  <c r="D113" i="32"/>
  <c r="D112" i="32"/>
  <c r="D111" i="32"/>
  <c r="D110" i="32"/>
  <c r="D109" i="32"/>
  <c r="D108" i="32"/>
  <c r="D107" i="32"/>
  <c r="D106" i="32"/>
  <c r="D105" i="32"/>
  <c r="D101" i="32"/>
  <c r="D100" i="32"/>
  <c r="D99" i="32"/>
  <c r="D98" i="32"/>
  <c r="D97" i="32"/>
  <c r="D96" i="32"/>
  <c r="D95" i="32"/>
  <c r="H78" i="32"/>
  <c r="H77" i="32"/>
  <c r="H76" i="32"/>
  <c r="H75" i="32"/>
  <c r="H74" i="32"/>
  <c r="H73" i="32"/>
  <c r="H72" i="32"/>
  <c r="H71" i="32"/>
  <c r="H70" i="32"/>
  <c r="H69" i="32"/>
  <c r="H68" i="32"/>
  <c r="H67" i="32"/>
  <c r="H66" i="32"/>
  <c r="H65" i="32"/>
  <c r="H64" i="32"/>
  <c r="H63" i="32"/>
  <c r="H62" i="32"/>
  <c r="H58" i="32"/>
  <c r="H57" i="32"/>
  <c r="H56" i="32"/>
  <c r="H55" i="32"/>
  <c r="H54" i="32"/>
  <c r="D78" i="32"/>
  <c r="D77" i="32"/>
  <c r="D76" i="32"/>
  <c r="D75" i="32"/>
  <c r="D74" i="32"/>
  <c r="D73" i="32"/>
  <c r="D72" i="32"/>
  <c r="D71" i="32"/>
  <c r="D70" i="32"/>
  <c r="D69" i="32"/>
  <c r="D68" i="32"/>
  <c r="D67" i="32"/>
  <c r="D66" i="32"/>
  <c r="D65" i="32"/>
  <c r="D64" i="32"/>
  <c r="D63" i="32"/>
  <c r="D62" i="32"/>
  <c r="D58" i="32"/>
  <c r="D57" i="32"/>
  <c r="D56" i="32"/>
  <c r="D55" i="32"/>
  <c r="D54" i="32"/>
  <c r="H41" i="32"/>
  <c r="H40" i="32"/>
  <c r="H39" i="32"/>
  <c r="H30" i="32"/>
  <c r="H29" i="32"/>
  <c r="H27" i="32"/>
  <c r="H26" i="32"/>
  <c r="H22" i="32"/>
  <c r="D41" i="32"/>
  <c r="D40" i="32"/>
  <c r="D39" i="32"/>
  <c r="D38" i="32"/>
  <c r="D30" i="32"/>
  <c r="D29" i="32"/>
  <c r="D27" i="32"/>
  <c r="D26" i="32"/>
  <c r="D22" i="32"/>
  <c r="O51" i="30"/>
  <c r="N51" i="30"/>
  <c r="M51" i="30"/>
  <c r="L51" i="30"/>
  <c r="K51" i="30"/>
  <c r="J51" i="30"/>
  <c r="I51" i="30"/>
  <c r="H51" i="30"/>
  <c r="G51" i="30"/>
  <c r="F51" i="30"/>
  <c r="E51" i="30"/>
  <c r="O50" i="30"/>
  <c r="N50" i="30"/>
  <c r="M50" i="30"/>
  <c r="L50" i="30"/>
  <c r="K50" i="30"/>
  <c r="J50" i="30"/>
  <c r="I50" i="30"/>
  <c r="H50" i="30"/>
  <c r="G50" i="30"/>
  <c r="F50" i="30"/>
  <c r="E50" i="30"/>
  <c r="O48" i="30"/>
  <c r="N48" i="30"/>
  <c r="M48" i="30"/>
  <c r="L48" i="30"/>
  <c r="K48" i="30"/>
  <c r="J48" i="30"/>
  <c r="I48" i="30"/>
  <c r="H48" i="30"/>
  <c r="G48" i="30"/>
  <c r="F48" i="30"/>
  <c r="E48" i="30"/>
  <c r="O47" i="30"/>
  <c r="N47" i="30"/>
  <c r="M47" i="30"/>
  <c r="L47" i="30"/>
  <c r="K47" i="30"/>
  <c r="J47" i="30"/>
  <c r="I47" i="30"/>
  <c r="H47" i="30"/>
  <c r="G47" i="30"/>
  <c r="F47" i="30"/>
  <c r="E47" i="30"/>
  <c r="O46" i="30"/>
  <c r="N46" i="30"/>
  <c r="M46" i="30"/>
  <c r="L46" i="30"/>
  <c r="K46" i="30"/>
  <c r="J46" i="30"/>
  <c r="I46" i="30"/>
  <c r="H46" i="30"/>
  <c r="G46" i="30"/>
  <c r="F46" i="30"/>
  <c r="E46" i="30"/>
  <c r="D51" i="30"/>
  <c r="D50" i="30"/>
  <c r="D48" i="30"/>
  <c r="D47" i="30"/>
  <c r="D46" i="30"/>
  <c r="P49" i="30"/>
  <c r="O17" i="30"/>
  <c r="N17" i="30"/>
  <c r="M17" i="30"/>
  <c r="L17" i="30"/>
  <c r="K17" i="30"/>
  <c r="J17" i="30"/>
  <c r="I17" i="30"/>
  <c r="H17" i="30"/>
  <c r="G17" i="30"/>
  <c r="F17" i="30"/>
  <c r="E17" i="30"/>
  <c r="O16" i="30"/>
  <c r="N16" i="30"/>
  <c r="M16" i="30"/>
  <c r="L16" i="30"/>
  <c r="K16" i="30"/>
  <c r="J16" i="30"/>
  <c r="I16" i="30"/>
  <c r="H16" i="30"/>
  <c r="G16" i="30"/>
  <c r="F16" i="30"/>
  <c r="E16"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7" i="30"/>
  <c r="D14" i="30"/>
  <c r="D13" i="30"/>
  <c r="D12" i="30"/>
  <c r="P27" i="30"/>
  <c r="A15" i="32"/>
  <c r="A16" i="32" s="1"/>
  <c r="A17" i="32" s="1"/>
  <c r="A18" i="32" s="1"/>
  <c r="A19" i="32" s="1"/>
  <c r="A20" i="32" s="1"/>
  <c r="A21" i="32" s="1"/>
  <c r="A22" i="32" s="1"/>
  <c r="A23" i="32" s="1"/>
  <c r="A25"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1" i="32" s="1"/>
  <c r="A62" i="32" s="1"/>
  <c r="A63" i="32" s="1"/>
  <c r="A64" i="32" s="1"/>
  <c r="A65" i="32" s="1"/>
  <c r="A66" i="32" s="1"/>
  <c r="A67" i="32" s="1"/>
  <c r="A68" i="32" s="1"/>
  <c r="A69" i="32" s="1"/>
  <c r="A70" i="32" s="1"/>
  <c r="A71" i="32" s="1"/>
  <c r="A72" i="32" s="1"/>
  <c r="A73" i="32" s="1"/>
  <c r="A74" i="32" s="1"/>
  <c r="A75" i="32" s="1"/>
  <c r="A76" i="32" s="1"/>
  <c r="A77" i="32" s="1"/>
  <c r="A78" i="32" s="1"/>
  <c r="A79" i="32" s="1"/>
  <c r="A94" i="32" s="1"/>
  <c r="A95" i="32" s="1"/>
  <c r="A96" i="32" s="1"/>
  <c r="A97" i="32" s="1"/>
  <c r="A98" i="32" s="1"/>
  <c r="A99" i="32" s="1"/>
  <c r="A100" i="32" s="1"/>
  <c r="A101" i="32" s="1"/>
  <c r="A102" i="32" s="1"/>
  <c r="A104" i="32" s="1"/>
  <c r="A105" i="32" s="1"/>
  <c r="A106" i="32" s="1"/>
  <c r="A107" i="32" s="1"/>
  <c r="A108" i="32" s="1"/>
  <c r="A109" i="32" s="1"/>
  <c r="A110" i="32" s="1"/>
  <c r="A111" i="32" s="1"/>
  <c r="A112" i="32" s="1"/>
  <c r="A113" i="32" s="1"/>
  <c r="A114" i="32" s="1"/>
  <c r="A115" i="32" s="1"/>
  <c r="A116" i="32" s="1"/>
  <c r="A117" i="32" s="1"/>
  <c r="F21" i="10"/>
  <c r="D21" i="10"/>
  <c r="A14" i="10"/>
  <c r="A15" i="10" s="1"/>
  <c r="A16" i="10" s="1"/>
  <c r="A17" i="10" s="1"/>
  <c r="A18" i="10" s="1"/>
  <c r="A19" i="10" s="1"/>
  <c r="A20" i="10" s="1"/>
  <c r="A21" i="10" s="1"/>
  <c r="A22" i="10" s="1"/>
  <c r="A24"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60" i="10" s="1"/>
  <c r="A61" i="10" s="1"/>
  <c r="A62" i="10" s="1"/>
  <c r="A63" i="10" s="1"/>
  <c r="A64" i="10" s="1"/>
  <c r="A65" i="10" s="1"/>
  <c r="A66" i="10" s="1"/>
  <c r="A67" i="10" s="1"/>
  <c r="A68" i="10" s="1"/>
  <c r="A69" i="10" s="1"/>
  <c r="A70" i="10" s="1"/>
  <c r="A71" i="10" s="1"/>
  <c r="A72" i="10" s="1"/>
  <c r="A73" i="10" s="1"/>
  <c r="A74" i="10" s="1"/>
  <c r="A75" i="10" s="1"/>
  <c r="A76" i="10" s="1"/>
  <c r="A77" i="10" s="1"/>
  <c r="A78" i="10" s="1"/>
  <c r="A93" i="10" s="1"/>
  <c r="A94" i="10" s="1"/>
  <c r="A95" i="10" s="1"/>
  <c r="A96" i="10" s="1"/>
  <c r="A97" i="10" s="1"/>
  <c r="A98" i="10" s="1"/>
  <c r="A99" i="10" s="1"/>
  <c r="A100" i="10" s="1"/>
  <c r="A101" i="10" s="1"/>
  <c r="A103" i="10" s="1"/>
  <c r="A104" i="10" s="1"/>
  <c r="A105" i="10" s="1"/>
  <c r="A106" i="10" s="1"/>
  <c r="A107" i="10" s="1"/>
  <c r="A108" i="10" s="1"/>
  <c r="A109" i="10" s="1"/>
  <c r="A110" i="10" s="1"/>
  <c r="A111" i="10" s="1"/>
  <c r="A112" i="10" s="1"/>
  <c r="A113" i="10" s="1"/>
  <c r="A114" i="10" s="1"/>
  <c r="A115" i="10" s="1"/>
  <c r="A116" i="10" s="1"/>
  <c r="I174" i="43"/>
  <c r="O23" i="39"/>
  <c r="N23" i="39"/>
  <c r="M23" i="39"/>
  <c r="L23" i="39"/>
  <c r="K23" i="39"/>
  <c r="J23" i="39"/>
  <c r="I23" i="39"/>
  <c r="H23" i="39"/>
  <c r="G23" i="39"/>
  <c r="F23" i="39"/>
  <c r="E23" i="39"/>
  <c r="O22" i="39"/>
  <c r="N22" i="39"/>
  <c r="M22" i="39"/>
  <c r="L22" i="39"/>
  <c r="K22" i="39"/>
  <c r="J22" i="39"/>
  <c r="I22" i="39"/>
  <c r="H22" i="39"/>
  <c r="G22" i="39"/>
  <c r="F22" i="39"/>
  <c r="E22" i="39"/>
  <c r="O21" i="39"/>
  <c r="N21" i="39"/>
  <c r="M21" i="39"/>
  <c r="L21" i="39"/>
  <c r="K21" i="39"/>
  <c r="J21" i="39"/>
  <c r="I21" i="39"/>
  <c r="H21" i="39"/>
  <c r="G21" i="39"/>
  <c r="F21" i="39"/>
  <c r="E21" i="39"/>
  <c r="O20" i="39"/>
  <c r="N20" i="39"/>
  <c r="M20" i="39"/>
  <c r="L20" i="39"/>
  <c r="K20" i="39"/>
  <c r="J20" i="39"/>
  <c r="I20" i="39"/>
  <c r="H20" i="39"/>
  <c r="G20" i="39"/>
  <c r="F20" i="39"/>
  <c r="E20" i="39"/>
  <c r="O19" i="39"/>
  <c r="N19" i="39"/>
  <c r="M19" i="39"/>
  <c r="L19" i="39"/>
  <c r="K19" i="39"/>
  <c r="J19" i="39"/>
  <c r="I19" i="39"/>
  <c r="H19" i="39"/>
  <c r="G19" i="39"/>
  <c r="F19" i="39"/>
  <c r="E19" i="39"/>
  <c r="O18" i="39"/>
  <c r="N18" i="39"/>
  <c r="M18" i="39"/>
  <c r="L18" i="39"/>
  <c r="K18" i="39"/>
  <c r="J18" i="39"/>
  <c r="I18" i="39"/>
  <c r="H18" i="39"/>
  <c r="G18" i="39"/>
  <c r="F18" i="39"/>
  <c r="E18" i="39"/>
  <c r="O17" i="39"/>
  <c r="N17" i="39"/>
  <c r="M17" i="39"/>
  <c r="L17" i="39"/>
  <c r="K17" i="39"/>
  <c r="J17" i="39"/>
  <c r="I17" i="39"/>
  <c r="H17" i="39"/>
  <c r="G17" i="39"/>
  <c r="F17" i="39"/>
  <c r="E17" i="39"/>
  <c r="O16" i="39"/>
  <c r="N16" i="39"/>
  <c r="M16" i="39"/>
  <c r="L16" i="39"/>
  <c r="K16" i="39"/>
  <c r="J16" i="39"/>
  <c r="I16" i="39"/>
  <c r="H16" i="39"/>
  <c r="G16" i="39"/>
  <c r="F16" i="39"/>
  <c r="E16" i="39"/>
  <c r="O15" i="39"/>
  <c r="N15" i="39"/>
  <c r="M15" i="39"/>
  <c r="L15" i="39"/>
  <c r="K15" i="39"/>
  <c r="J15" i="39"/>
  <c r="I15" i="39"/>
  <c r="H15" i="39"/>
  <c r="G15" i="39"/>
  <c r="F15" i="39"/>
  <c r="E15" i="39"/>
  <c r="O14" i="39"/>
  <c r="N14" i="39"/>
  <c r="M14" i="39"/>
  <c r="L14" i="39"/>
  <c r="K14" i="39"/>
  <c r="J14" i="39"/>
  <c r="I14" i="39"/>
  <c r="H14" i="39"/>
  <c r="G14" i="39"/>
  <c r="F14" i="39"/>
  <c r="E14" i="39"/>
  <c r="D23" i="39"/>
  <c r="D22" i="39"/>
  <c r="D21" i="39"/>
  <c r="D20" i="39"/>
  <c r="D19" i="39"/>
  <c r="D18" i="39"/>
  <c r="D17" i="39"/>
  <c r="D16" i="39"/>
  <c r="D15" i="39"/>
  <c r="D14" i="39"/>
  <c r="O23" i="38"/>
  <c r="N23" i="38"/>
  <c r="M23" i="38"/>
  <c r="L23" i="38"/>
  <c r="K23" i="38"/>
  <c r="J23" i="38"/>
  <c r="I23" i="38"/>
  <c r="H23" i="38"/>
  <c r="G23" i="38"/>
  <c r="F23" i="38"/>
  <c r="O22" i="38"/>
  <c r="N22" i="38"/>
  <c r="M22" i="38"/>
  <c r="L22" i="38"/>
  <c r="K22" i="38"/>
  <c r="J22" i="38"/>
  <c r="I22" i="38"/>
  <c r="H22" i="38"/>
  <c r="G22" i="38"/>
  <c r="F22" i="38"/>
  <c r="O21" i="38"/>
  <c r="N21" i="38"/>
  <c r="M21" i="38"/>
  <c r="L21" i="38"/>
  <c r="K21" i="38"/>
  <c r="J21" i="38"/>
  <c r="I21" i="38"/>
  <c r="H21" i="38"/>
  <c r="G21" i="38"/>
  <c r="F21" i="38"/>
  <c r="O20" i="38"/>
  <c r="N20" i="38"/>
  <c r="M20" i="38"/>
  <c r="L20" i="38"/>
  <c r="K20" i="38"/>
  <c r="J20" i="38"/>
  <c r="I20" i="38"/>
  <c r="H20" i="38"/>
  <c r="G20" i="38"/>
  <c r="F20" i="38"/>
  <c r="O19" i="38"/>
  <c r="N19" i="38"/>
  <c r="M19" i="38"/>
  <c r="L19" i="38"/>
  <c r="K19" i="38"/>
  <c r="J19" i="38"/>
  <c r="I19" i="38"/>
  <c r="H19" i="38"/>
  <c r="G19" i="38"/>
  <c r="F19" i="38"/>
  <c r="O18" i="38"/>
  <c r="N18" i="38"/>
  <c r="M18" i="38"/>
  <c r="L18" i="38"/>
  <c r="K18" i="38"/>
  <c r="J18" i="38"/>
  <c r="I18" i="38"/>
  <c r="H18" i="38"/>
  <c r="G18" i="38"/>
  <c r="F18" i="38"/>
  <c r="O17" i="38"/>
  <c r="N17" i="38"/>
  <c r="M17" i="38"/>
  <c r="L17" i="38"/>
  <c r="K17" i="38"/>
  <c r="J17" i="38"/>
  <c r="I17" i="38"/>
  <c r="H17" i="38"/>
  <c r="G17" i="38"/>
  <c r="F17" i="38"/>
  <c r="O16" i="38"/>
  <c r="N16" i="38"/>
  <c r="M16" i="38"/>
  <c r="L16" i="38"/>
  <c r="K16" i="38"/>
  <c r="J16" i="38"/>
  <c r="I16" i="38"/>
  <c r="H16" i="38"/>
  <c r="G16" i="38"/>
  <c r="F16" i="38"/>
  <c r="O15" i="38"/>
  <c r="N15" i="38"/>
  <c r="M15" i="38"/>
  <c r="L15" i="38"/>
  <c r="K15" i="38"/>
  <c r="J15" i="38"/>
  <c r="I15" i="38"/>
  <c r="H15" i="38"/>
  <c r="G15" i="38"/>
  <c r="F15" i="38"/>
  <c r="O14" i="38"/>
  <c r="N14" i="38"/>
  <c r="M14" i="38"/>
  <c r="L14" i="38"/>
  <c r="K14" i="38"/>
  <c r="J14" i="38"/>
  <c r="I14" i="38"/>
  <c r="H14" i="38"/>
  <c r="G14" i="38"/>
  <c r="F14" i="38"/>
  <c r="E23" i="38"/>
  <c r="E22" i="38"/>
  <c r="E21" i="38"/>
  <c r="E20" i="38"/>
  <c r="E19" i="38"/>
  <c r="E18" i="38"/>
  <c r="D23" i="38"/>
  <c r="D22" i="38"/>
  <c r="D21" i="38"/>
  <c r="D20" i="38"/>
  <c r="D19" i="38"/>
  <c r="D18" i="38"/>
  <c r="E17" i="38"/>
  <c r="E16" i="38"/>
  <c r="E15" i="38"/>
  <c r="E14" i="38"/>
  <c r="D17" i="38"/>
  <c r="D16" i="38"/>
  <c r="D15" i="38"/>
  <c r="D14" i="38"/>
  <c r="Q26" i="49"/>
  <c r="AC26" i="49"/>
  <c r="U26" i="49"/>
  <c r="M26" i="49"/>
  <c r="E26" i="49"/>
  <c r="AE26" i="49"/>
  <c r="AA26" i="49"/>
  <c r="Y26" i="49"/>
  <c r="W26" i="49"/>
  <c r="S26" i="49"/>
  <c r="O26" i="49"/>
  <c r="K26" i="49"/>
  <c r="I26" i="49"/>
  <c r="G26" i="49"/>
  <c r="X14" i="49"/>
  <c r="H14" i="49"/>
  <c r="AF14" i="49"/>
  <c r="AE14" i="49"/>
  <c r="AB14" i="49"/>
  <c r="AA14" i="49"/>
  <c r="W14" i="49"/>
  <c r="T14" i="49"/>
  <c r="S14" i="49"/>
  <c r="P14" i="49"/>
  <c r="O14" i="49"/>
  <c r="L14" i="49"/>
  <c r="K14" i="49"/>
  <c r="G14" i="49"/>
  <c r="I21" i="50" l="1"/>
  <c r="K21" i="50" s="1"/>
  <c r="G20" i="43" s="1"/>
  <c r="H20" i="50"/>
  <c r="H23" i="50" s="1"/>
  <c r="H33" i="50" s="1"/>
  <c r="F20" i="50"/>
  <c r="F23" i="50" s="1"/>
  <c r="F33" i="50" s="1"/>
  <c r="F202" i="50" s="1"/>
  <c r="H28" i="32"/>
  <c r="H31" i="32" s="1"/>
  <c r="F28" i="32"/>
  <c r="F31" i="32" s="1"/>
  <c r="I102" i="50"/>
  <c r="K144" i="50"/>
  <c r="I38" i="50"/>
  <c r="K38" i="50" s="1"/>
  <c r="K59" i="50" s="1"/>
  <c r="I144" i="50"/>
  <c r="O52" i="30"/>
  <c r="K79" i="50"/>
  <c r="G61" i="43"/>
  <c r="G78" i="43" s="1"/>
  <c r="K102" i="50"/>
  <c r="G94" i="43"/>
  <c r="G101" i="43" s="1"/>
  <c r="D52" i="30"/>
  <c r="E52" i="30"/>
  <c r="I52" i="30"/>
  <c r="M52" i="30"/>
  <c r="F52" i="30"/>
  <c r="J52" i="30"/>
  <c r="N52" i="30"/>
  <c r="G52" i="30"/>
  <c r="P51" i="30"/>
  <c r="E30" i="30"/>
  <c r="M30" i="30"/>
  <c r="K52" i="30"/>
  <c r="P50" i="30"/>
  <c r="H52" i="30"/>
  <c r="L52" i="30"/>
  <c r="P47" i="30"/>
  <c r="P48" i="30"/>
  <c r="G18" i="30"/>
  <c r="K18" i="30"/>
  <c r="O18" i="30"/>
  <c r="P15" i="30"/>
  <c r="D28" i="32" s="1"/>
  <c r="H79" i="32"/>
  <c r="H102" i="32"/>
  <c r="H151" i="32"/>
  <c r="H144" i="32"/>
  <c r="H158" i="32"/>
  <c r="H187" i="32"/>
  <c r="H136" i="32"/>
  <c r="D187" i="32"/>
  <c r="P46" i="30"/>
  <c r="G30" i="30"/>
  <c r="K30" i="30"/>
  <c r="O30" i="30"/>
  <c r="I30" i="30"/>
  <c r="P29" i="30"/>
  <c r="E18" i="30"/>
  <c r="I18" i="30"/>
  <c r="M18" i="30"/>
  <c r="P16" i="30"/>
  <c r="D19" i="32" s="1"/>
  <c r="P17" i="30"/>
  <c r="D21" i="32" s="1"/>
  <c r="F18" i="30"/>
  <c r="J18" i="30"/>
  <c r="N18" i="30"/>
  <c r="H30" i="30"/>
  <c r="L30" i="30"/>
  <c r="F30" i="30"/>
  <c r="J30" i="30"/>
  <c r="N30" i="30"/>
  <c r="D18" i="30"/>
  <c r="H18" i="30"/>
  <c r="L18" i="30"/>
  <c r="P13" i="30"/>
  <c r="D17" i="32" s="1"/>
  <c r="P14" i="30"/>
  <c r="D18" i="32" s="1"/>
  <c r="P12" i="30"/>
  <c r="D16" i="32" s="1"/>
  <c r="D30" i="30"/>
  <c r="D144" i="32"/>
  <c r="D136" i="32"/>
  <c r="A118" i="32"/>
  <c r="A119" i="32" s="1"/>
  <c r="A120" i="32" s="1"/>
  <c r="A121" i="32" s="1"/>
  <c r="A122" i="32" s="1"/>
  <c r="A135" i="32"/>
  <c r="A136" i="32" s="1"/>
  <c r="A138" i="32" s="1"/>
  <c r="A139" i="32" s="1"/>
  <c r="A140" i="32" s="1"/>
  <c r="A141" i="32" s="1"/>
  <c r="A142" i="32" s="1"/>
  <c r="A143" i="32" s="1"/>
  <c r="A144" i="32" s="1"/>
  <c r="A146" i="32" s="1"/>
  <c r="A147" i="32" s="1"/>
  <c r="A148" i="32" s="1"/>
  <c r="A149" i="32" s="1"/>
  <c r="A150" i="32" s="1"/>
  <c r="A151" i="32" s="1"/>
  <c r="A153" i="32" s="1"/>
  <c r="A154" i="32" s="1"/>
  <c r="A155" i="32" s="1"/>
  <c r="A156" i="32" s="1"/>
  <c r="A157" i="32" s="1"/>
  <c r="A158" i="32" s="1"/>
  <c r="A160" i="32" s="1"/>
  <c r="A161" i="32" s="1"/>
  <c r="A162" i="32" s="1"/>
  <c r="A163" i="32" s="1"/>
  <c r="A176" i="32" s="1"/>
  <c r="A177" i="32" s="1"/>
  <c r="A178" i="32" s="1"/>
  <c r="A179" i="32" s="1"/>
  <c r="A180" i="32" s="1"/>
  <c r="A181" i="32" s="1"/>
  <c r="A182" i="32" s="1"/>
  <c r="A183" i="32" s="1"/>
  <c r="A184" i="32" s="1"/>
  <c r="A185" i="32" s="1"/>
  <c r="A186" i="32" s="1"/>
  <c r="A187" i="32" s="1"/>
  <c r="A189" i="32" s="1"/>
  <c r="A191" i="32" s="1"/>
  <c r="A192" i="32" s="1"/>
  <c r="A193" i="32" s="1"/>
  <c r="A194" i="32" s="1"/>
  <c r="A195" i="32" s="1"/>
  <c r="A196" i="32" s="1"/>
  <c r="A198" i="32" s="1"/>
  <c r="A200" i="32" s="1"/>
  <c r="D158" i="32"/>
  <c r="D102" i="32"/>
  <c r="D59" i="32"/>
  <c r="D79" i="32"/>
  <c r="A117" i="10"/>
  <c r="A118" i="10" s="1"/>
  <c r="A119" i="10" s="1"/>
  <c r="A120" i="10" s="1"/>
  <c r="A121" i="10" s="1"/>
  <c r="A134" i="10"/>
  <c r="A135" i="10" s="1"/>
  <c r="A137" i="10" s="1"/>
  <c r="A138" i="10" s="1"/>
  <c r="A139" i="10" s="1"/>
  <c r="A140" i="10" s="1"/>
  <c r="A141" i="10" s="1"/>
  <c r="A142" i="10" s="1"/>
  <c r="A143" i="10" s="1"/>
  <c r="A145" i="10" s="1"/>
  <c r="A146" i="10" s="1"/>
  <c r="A147" i="10" s="1"/>
  <c r="A148" i="10" s="1"/>
  <c r="A149" i="10" s="1"/>
  <c r="A150" i="10" s="1"/>
  <c r="A152" i="10" s="1"/>
  <c r="A153" i="10" s="1"/>
  <c r="A154" i="10" s="1"/>
  <c r="A155" i="10" s="1"/>
  <c r="A156" i="10" s="1"/>
  <c r="A157" i="10" s="1"/>
  <c r="A159" i="10" s="1"/>
  <c r="A160" i="10" s="1"/>
  <c r="A161" i="10" s="1"/>
  <c r="A162" i="10" s="1"/>
  <c r="A175" i="10" s="1"/>
  <c r="A176" i="10" s="1"/>
  <c r="A177" i="10" s="1"/>
  <c r="A178" i="10" s="1"/>
  <c r="A179" i="10" s="1"/>
  <c r="A180" i="10" s="1"/>
  <c r="A181" i="10" s="1"/>
  <c r="A182" i="10" s="1"/>
  <c r="A183" i="10" s="1"/>
  <c r="A184" i="10" s="1"/>
  <c r="A185" i="10" s="1"/>
  <c r="A186" i="10" s="1"/>
  <c r="A188" i="10" s="1"/>
  <c r="A190" i="10" s="1"/>
  <c r="A191" i="10" s="1"/>
  <c r="A192" i="10" s="1"/>
  <c r="A193" i="10" s="1"/>
  <c r="A194" i="10" s="1"/>
  <c r="A195" i="10" s="1"/>
  <c r="A197" i="10" s="1"/>
  <c r="A199" i="10" s="1"/>
  <c r="H26" i="49"/>
  <c r="L26" i="49"/>
  <c r="P26" i="49"/>
  <c r="T26" i="49"/>
  <c r="X26" i="49"/>
  <c r="AB26" i="49"/>
  <c r="AF26" i="49"/>
  <c r="F26" i="49"/>
  <c r="J26" i="49"/>
  <c r="N26" i="49"/>
  <c r="R26" i="49"/>
  <c r="V26" i="49"/>
  <c r="Z26" i="49"/>
  <c r="AD26" i="49"/>
  <c r="F14" i="49"/>
  <c r="J14" i="49"/>
  <c r="N14" i="49"/>
  <c r="R14" i="49"/>
  <c r="V14" i="49"/>
  <c r="Z14" i="49"/>
  <c r="AD14" i="49"/>
  <c r="E14" i="49"/>
  <c r="I14" i="49"/>
  <c r="M14" i="49"/>
  <c r="Q14" i="49"/>
  <c r="U14" i="49"/>
  <c r="Y14" i="49"/>
  <c r="AC14" i="49"/>
  <c r="H18" i="32" l="1"/>
  <c r="F18" i="32"/>
  <c r="H19" i="32"/>
  <c r="F19" i="32"/>
  <c r="H21" i="32"/>
  <c r="F21" i="32"/>
  <c r="H17" i="32"/>
  <c r="F17" i="32"/>
  <c r="H16" i="32"/>
  <c r="F16" i="32"/>
  <c r="G37" i="43"/>
  <c r="G58" i="43" s="1"/>
  <c r="I59" i="50"/>
  <c r="P52" i="30"/>
  <c r="D31" i="32"/>
  <c r="D20" i="32"/>
  <c r="D23" i="32" s="1"/>
  <c r="P18" i="30"/>
  <c r="A342" i="47"/>
  <c r="A341" i="47"/>
  <c r="A340" i="47"/>
  <c r="A339" i="47"/>
  <c r="A338" i="47"/>
  <c r="A337" i="47"/>
  <c r="A336" i="47"/>
  <c r="A335" i="47"/>
  <c r="A334" i="47"/>
  <c r="A333" i="47"/>
  <c r="A332" i="47"/>
  <c r="A331" i="47"/>
  <c r="A330" i="47"/>
  <c r="A320" i="47"/>
  <c r="A319" i="47"/>
  <c r="A318" i="47"/>
  <c r="A317" i="47"/>
  <c r="A316" i="47"/>
  <c r="A315" i="47"/>
  <c r="A314" i="47"/>
  <c r="A313" i="47"/>
  <c r="A294" i="47"/>
  <c r="A292" i="47"/>
  <c r="A289" i="47"/>
  <c r="A278" i="47"/>
  <c r="A267" i="47"/>
  <c r="A266" i="47"/>
  <c r="A265" i="47"/>
  <c r="A263" i="47"/>
  <c r="A262" i="47"/>
  <c r="A261" i="47"/>
  <c r="A260" i="47"/>
  <c r="A259" i="47"/>
  <c r="A258" i="47"/>
  <c r="A257" i="47"/>
  <c r="A255" i="47"/>
  <c r="A253" i="47"/>
  <c r="A249" i="47"/>
  <c r="A248" i="47"/>
  <c r="A247" i="47"/>
  <c r="A246" i="47"/>
  <c r="A245" i="47"/>
  <c r="A244" i="47"/>
  <c r="A241" i="47"/>
  <c r="A234" i="47"/>
  <c r="A233" i="47"/>
  <c r="A232" i="47"/>
  <c r="A227" i="47"/>
  <c r="A226" i="47"/>
  <c r="A225" i="47"/>
  <c r="A220" i="47"/>
  <c r="A219" i="47"/>
  <c r="A218" i="47"/>
  <c r="A217" i="47"/>
  <c r="A212" i="47"/>
  <c r="A211" i="47"/>
  <c r="A210" i="47"/>
  <c r="A209" i="47"/>
  <c r="A208" i="47"/>
  <c r="A207" i="47"/>
  <c r="A206" i="47"/>
  <c r="A205" i="47"/>
  <c r="A203" i="47"/>
  <c r="A202" i="47"/>
  <c r="A201" i="47"/>
  <c r="A200" i="47"/>
  <c r="A199" i="47"/>
  <c r="A198" i="47"/>
  <c r="A197" i="47"/>
  <c r="A196" i="47"/>
  <c r="A195" i="47"/>
  <c r="A194" i="47"/>
  <c r="A192" i="47"/>
  <c r="A191" i="47"/>
  <c r="A189" i="47"/>
  <c r="A188" i="47"/>
  <c r="A187" i="47"/>
  <c r="A186" i="47"/>
  <c r="A185" i="47"/>
  <c r="A184" i="47"/>
  <c r="A182" i="47"/>
  <c r="A181" i="47"/>
  <c r="A180" i="47"/>
  <c r="A179" i="47"/>
  <c r="A178" i="47"/>
  <c r="A177" i="47"/>
  <c r="A176" i="47"/>
  <c r="A175" i="47"/>
  <c r="A173" i="47"/>
  <c r="A172" i="47"/>
  <c r="A171" i="47"/>
  <c r="A170" i="47"/>
  <c r="A169" i="47"/>
  <c r="A168" i="47"/>
  <c r="A167" i="47"/>
  <c r="A166" i="47"/>
  <c r="A165" i="47"/>
  <c r="A164" i="47"/>
  <c r="A163" i="47"/>
  <c r="A161" i="47"/>
  <c r="A160" i="47"/>
  <c r="A159" i="47"/>
  <c r="A158" i="47"/>
  <c r="A157" i="47"/>
  <c r="A156" i="47"/>
  <c r="A155" i="47"/>
  <c r="A153" i="47"/>
  <c r="A151" i="47"/>
  <c r="A149" i="47"/>
  <c r="A148" i="47"/>
  <c r="A147" i="47"/>
  <c r="A146" i="47"/>
  <c r="A145" i="47"/>
  <c r="A144" i="47"/>
  <c r="A143" i="47"/>
  <c r="A142" i="47"/>
  <c r="A141" i="47"/>
  <c r="A140" i="47"/>
  <c r="A138" i="47"/>
  <c r="A137" i="47"/>
  <c r="A136" i="47"/>
  <c r="A135" i="47"/>
  <c r="A134" i="47"/>
  <c r="A133" i="47"/>
  <c r="A132" i="47"/>
  <c r="A131" i="47"/>
  <c r="A130" i="47"/>
  <c r="A129" i="47"/>
  <c r="A127" i="47"/>
  <c r="A125" i="47"/>
  <c r="A123" i="47"/>
  <c r="A122" i="47"/>
  <c r="A121" i="47"/>
  <c r="A120" i="47"/>
  <c r="A119" i="47"/>
  <c r="A118" i="47"/>
  <c r="A117" i="47"/>
  <c r="A115" i="47"/>
  <c r="A114" i="47"/>
  <c r="A113" i="47"/>
  <c r="A112" i="47"/>
  <c r="A111" i="47"/>
  <c r="A110" i="47"/>
  <c r="A109" i="47"/>
  <c r="A108" i="47"/>
  <c r="A107" i="47"/>
  <c r="A105" i="47"/>
  <c r="A103" i="47"/>
  <c r="A102" i="47"/>
  <c r="A101" i="47"/>
  <c r="A100" i="47"/>
  <c r="A99" i="47"/>
  <c r="A95" i="47"/>
  <c r="A93" i="47"/>
  <c r="A91" i="47"/>
  <c r="A90" i="47"/>
  <c r="A89" i="47"/>
  <c r="A88" i="47"/>
  <c r="A87" i="47"/>
  <c r="A85" i="47"/>
  <c r="A84" i="47"/>
  <c r="A83" i="47"/>
  <c r="A82" i="47"/>
  <c r="A81" i="47"/>
  <c r="A79" i="47"/>
  <c r="A77" i="47"/>
  <c r="A75" i="47"/>
  <c r="A74" i="47"/>
  <c r="A73" i="47"/>
  <c r="A72" i="47"/>
  <c r="A71" i="47"/>
  <c r="A70" i="47"/>
  <c r="A68" i="47"/>
  <c r="A67" i="47"/>
  <c r="A66" i="47"/>
  <c r="A65" i="47"/>
  <c r="A64" i="47"/>
  <c r="A62" i="47"/>
  <c r="A60" i="47"/>
  <c r="A58" i="47"/>
  <c r="A57" i="47"/>
  <c r="A56" i="47"/>
  <c r="A55" i="47"/>
  <c r="A54" i="47"/>
  <c r="A53" i="47"/>
  <c r="A51" i="47"/>
  <c r="A50" i="47"/>
  <c r="A49" i="47"/>
  <c r="A48" i="47"/>
  <c r="A47" i="47"/>
  <c r="A46" i="47"/>
  <c r="A45" i="47"/>
  <c r="A44" i="47"/>
  <c r="A43" i="47"/>
  <c r="A41" i="47"/>
  <c r="A39" i="47"/>
  <c r="A37" i="47"/>
  <c r="A34" i="47"/>
  <c r="A33" i="47"/>
  <c r="A32" i="47"/>
  <c r="A31" i="47"/>
  <c r="A30" i="47"/>
  <c r="A26" i="47"/>
  <c r="A24" i="47"/>
  <c r="A22" i="47"/>
  <c r="A21" i="47"/>
  <c r="A20" i="47"/>
  <c r="A19" i="47"/>
  <c r="A18" i="47"/>
  <c r="A17" i="47"/>
  <c r="A15" i="47"/>
  <c r="O116" i="39"/>
  <c r="N116" i="39"/>
  <c r="M116" i="39"/>
  <c r="L116" i="39"/>
  <c r="K116" i="39"/>
  <c r="J116" i="39"/>
  <c r="I116" i="39"/>
  <c r="H116" i="39"/>
  <c r="G116" i="39"/>
  <c r="F116" i="39"/>
  <c r="E116" i="39"/>
  <c r="D116" i="39"/>
  <c r="O116" i="38"/>
  <c r="N116" i="38"/>
  <c r="M116" i="38"/>
  <c r="L116" i="38"/>
  <c r="K116" i="38"/>
  <c r="J116" i="38"/>
  <c r="I116" i="38"/>
  <c r="H116" i="38"/>
  <c r="G116" i="38"/>
  <c r="F116" i="38"/>
  <c r="E116" i="38"/>
  <c r="D116" i="38"/>
  <c r="D11" i="38" l="1"/>
  <c r="G101" i="38"/>
  <c r="F20" i="32"/>
  <c r="F23" i="32" s="1"/>
  <c r="F33" i="32" s="1"/>
  <c r="F202" i="32" s="1"/>
  <c r="H20" i="32"/>
  <c r="H23" i="32" s="1"/>
  <c r="H33" i="32" s="1"/>
  <c r="K102" i="38"/>
  <c r="N11" i="38"/>
  <c r="F13" i="38"/>
  <c r="N13" i="38"/>
  <c r="F25" i="38"/>
  <c r="N25" i="38"/>
  <c r="F27" i="38"/>
  <c r="J28" i="38"/>
  <c r="N29" i="38"/>
  <c r="F31" i="38"/>
  <c r="J32" i="38"/>
  <c r="N33" i="38"/>
  <c r="F35" i="38"/>
  <c r="J36" i="38"/>
  <c r="N37" i="38"/>
  <c r="F39" i="38"/>
  <c r="J40" i="38"/>
  <c r="N41" i="38"/>
  <c r="F43" i="38"/>
  <c r="J44" i="38"/>
  <c r="N45" i="38"/>
  <c r="G47" i="38"/>
  <c r="K52" i="38"/>
  <c r="O57" i="38"/>
  <c r="G63" i="38"/>
  <c r="K68" i="38"/>
  <c r="O73" i="38"/>
  <c r="G89" i="38"/>
  <c r="K94" i="38"/>
  <c r="O99" i="38"/>
  <c r="I11" i="38"/>
  <c r="M12" i="38"/>
  <c r="E24" i="38"/>
  <c r="I25" i="38"/>
  <c r="M26" i="38"/>
  <c r="E28" i="38"/>
  <c r="I29" i="38"/>
  <c r="M30" i="38"/>
  <c r="E32" i="38"/>
  <c r="M32" i="38"/>
  <c r="E34" i="38"/>
  <c r="I35" i="38"/>
  <c r="M36" i="38"/>
  <c r="E38" i="38"/>
  <c r="I39" i="38"/>
  <c r="M40" i="38"/>
  <c r="E42" i="38"/>
  <c r="I43" i="38"/>
  <c r="M44" i="38"/>
  <c r="E46" i="38"/>
  <c r="O47" i="38"/>
  <c r="G53" i="38"/>
  <c r="K58" i="38"/>
  <c r="O63" i="38"/>
  <c r="G69" i="38"/>
  <c r="K74" i="38"/>
  <c r="O89" i="38"/>
  <c r="G95" i="38"/>
  <c r="K100" i="38"/>
  <c r="G103" i="38"/>
  <c r="J11" i="38"/>
  <c r="F12" i="38"/>
  <c r="N12" i="38"/>
  <c r="J13" i="38"/>
  <c r="F24" i="38"/>
  <c r="N24" i="38"/>
  <c r="J25" i="38"/>
  <c r="F26" i="38"/>
  <c r="N26" i="38"/>
  <c r="J27" i="38"/>
  <c r="F28" i="38"/>
  <c r="N28" i="38"/>
  <c r="J29" i="38"/>
  <c r="F30" i="38"/>
  <c r="N30" i="38"/>
  <c r="J31" i="38"/>
  <c r="F32" i="38"/>
  <c r="N32" i="38"/>
  <c r="J33" i="38"/>
  <c r="F34" i="38"/>
  <c r="N34" i="38"/>
  <c r="J35" i="38"/>
  <c r="F36" i="38"/>
  <c r="N36" i="38"/>
  <c r="J37" i="38"/>
  <c r="F38" i="38"/>
  <c r="N38" i="38"/>
  <c r="J39" i="38"/>
  <c r="F40" i="38"/>
  <c r="N40" i="38"/>
  <c r="J41" i="38"/>
  <c r="F42" i="38"/>
  <c r="N42" i="38"/>
  <c r="J43" i="38"/>
  <c r="F44" i="38"/>
  <c r="N44" i="38"/>
  <c r="J45" i="38"/>
  <c r="F46" i="38"/>
  <c r="N46" i="38"/>
  <c r="K48" i="38"/>
  <c r="G51" i="38"/>
  <c r="O53" i="38"/>
  <c r="K56" i="38"/>
  <c r="G59" i="38"/>
  <c r="O61" i="38"/>
  <c r="K64" i="38"/>
  <c r="G67" i="38"/>
  <c r="O69" i="38"/>
  <c r="K72" i="38"/>
  <c r="G75" i="38"/>
  <c r="O87" i="38"/>
  <c r="K90" i="38"/>
  <c r="G93" i="38"/>
  <c r="O95" i="38"/>
  <c r="K98" i="38"/>
  <c r="F11" i="38"/>
  <c r="J12" i="38"/>
  <c r="J24" i="38"/>
  <c r="J26" i="38"/>
  <c r="N27" i="38"/>
  <c r="F29" i="38"/>
  <c r="J30" i="38"/>
  <c r="N31" i="38"/>
  <c r="F33" i="38"/>
  <c r="J34" i="38"/>
  <c r="N35" i="38"/>
  <c r="F37" i="38"/>
  <c r="J38" i="38"/>
  <c r="N39" i="38"/>
  <c r="F41" i="38"/>
  <c r="J42" i="38"/>
  <c r="N43" i="38"/>
  <c r="F45" i="38"/>
  <c r="J46" i="38"/>
  <c r="O49" i="38"/>
  <c r="G55" i="38"/>
  <c r="K60" i="38"/>
  <c r="O65" i="38"/>
  <c r="G71" i="38"/>
  <c r="K76" i="38"/>
  <c r="O91" i="38"/>
  <c r="G97" i="38"/>
  <c r="M112" i="39"/>
  <c r="I112" i="39"/>
  <c r="E112" i="39"/>
  <c r="M111" i="39"/>
  <c r="I111" i="39"/>
  <c r="E111" i="39"/>
  <c r="M110" i="39"/>
  <c r="I110" i="39"/>
  <c r="E110" i="39"/>
  <c r="M109" i="39"/>
  <c r="I109" i="39"/>
  <c r="E109" i="39"/>
  <c r="M108" i="39"/>
  <c r="I108" i="39"/>
  <c r="E108" i="39"/>
  <c r="M107" i="39"/>
  <c r="I107" i="39"/>
  <c r="E107" i="39"/>
  <c r="M106" i="39"/>
  <c r="I106" i="39"/>
  <c r="E106" i="39"/>
  <c r="M105" i="39"/>
  <c r="I105" i="39"/>
  <c r="E105" i="39"/>
  <c r="M104" i="39"/>
  <c r="I104" i="39"/>
  <c r="E104" i="39"/>
  <c r="M103" i="39"/>
  <c r="I103" i="39"/>
  <c r="E103" i="39"/>
  <c r="M102" i="39"/>
  <c r="I102" i="39"/>
  <c r="E102" i="39"/>
  <c r="M101" i="39"/>
  <c r="I101" i="39"/>
  <c r="E101" i="39"/>
  <c r="M100" i="39"/>
  <c r="I100" i="39"/>
  <c r="E100" i="39"/>
  <c r="M99" i="39"/>
  <c r="I99" i="39"/>
  <c r="E99" i="39"/>
  <c r="M98" i="39"/>
  <c r="I98" i="39"/>
  <c r="E98" i="39"/>
  <c r="M97" i="39"/>
  <c r="I97" i="39"/>
  <c r="E97" i="39"/>
  <c r="M96" i="39"/>
  <c r="I96" i="39"/>
  <c r="E96" i="39"/>
  <c r="M95" i="39"/>
  <c r="I95" i="39"/>
  <c r="E95" i="39"/>
  <c r="M94" i="39"/>
  <c r="I94" i="39"/>
  <c r="E94" i="39"/>
  <c r="M93" i="39"/>
  <c r="I93" i="39"/>
  <c r="E93" i="39"/>
  <c r="M92" i="39"/>
  <c r="I92" i="39"/>
  <c r="E92" i="39"/>
  <c r="M91" i="39"/>
  <c r="I91" i="39"/>
  <c r="E91" i="39"/>
  <c r="M90" i="39"/>
  <c r="I90" i="39"/>
  <c r="E90" i="39"/>
  <c r="M89" i="39"/>
  <c r="I89" i="39"/>
  <c r="E89" i="39"/>
  <c r="M88" i="39"/>
  <c r="I88" i="39"/>
  <c r="E88" i="39"/>
  <c r="M87" i="39"/>
  <c r="I87" i="39"/>
  <c r="E87" i="39"/>
  <c r="M76" i="39"/>
  <c r="I76" i="39"/>
  <c r="E76" i="39"/>
  <c r="M75" i="39"/>
  <c r="L112" i="39"/>
  <c r="H112" i="39"/>
  <c r="D112" i="39"/>
  <c r="L111" i="39"/>
  <c r="H111" i="39"/>
  <c r="D111" i="39"/>
  <c r="L110" i="39"/>
  <c r="H110" i="39"/>
  <c r="D110" i="39"/>
  <c r="L109" i="39"/>
  <c r="H109" i="39"/>
  <c r="D109" i="39"/>
  <c r="L108" i="39"/>
  <c r="H108" i="39"/>
  <c r="D108" i="39"/>
  <c r="L107" i="39"/>
  <c r="H107" i="39"/>
  <c r="D107" i="39"/>
  <c r="L106" i="39"/>
  <c r="H106" i="39"/>
  <c r="D106" i="39"/>
  <c r="L105" i="39"/>
  <c r="H105" i="39"/>
  <c r="D105" i="39"/>
  <c r="L104" i="39"/>
  <c r="H104" i="39"/>
  <c r="D104" i="39"/>
  <c r="L103" i="39"/>
  <c r="H103" i="39"/>
  <c r="D103" i="39"/>
  <c r="L102" i="39"/>
  <c r="H102" i="39"/>
  <c r="D102" i="39"/>
  <c r="L101" i="39"/>
  <c r="H101" i="39"/>
  <c r="D101" i="39"/>
  <c r="L100" i="39"/>
  <c r="H100" i="39"/>
  <c r="D100" i="39"/>
  <c r="L99" i="39"/>
  <c r="H99" i="39"/>
  <c r="D99" i="39"/>
  <c r="L98" i="39"/>
  <c r="H98" i="39"/>
  <c r="D98" i="39"/>
  <c r="L97" i="39"/>
  <c r="H97" i="39"/>
  <c r="D97" i="39"/>
  <c r="L96" i="39"/>
  <c r="H96" i="39"/>
  <c r="D96" i="39"/>
  <c r="L95" i="39"/>
  <c r="H95" i="39"/>
  <c r="D95" i="39"/>
  <c r="L94" i="39"/>
  <c r="H94" i="39"/>
  <c r="D94" i="39"/>
  <c r="L93" i="39"/>
  <c r="H93" i="39"/>
  <c r="D93" i="39"/>
  <c r="L92" i="39"/>
  <c r="H92" i="39"/>
  <c r="D92" i="39"/>
  <c r="L91" i="39"/>
  <c r="H91" i="39"/>
  <c r="D91" i="39"/>
  <c r="L90" i="39"/>
  <c r="H90" i="39"/>
  <c r="D90" i="39"/>
  <c r="L89" i="39"/>
  <c r="H89" i="39"/>
  <c r="D89" i="39"/>
  <c r="L88" i="39"/>
  <c r="H88" i="39"/>
  <c r="D88" i="39"/>
  <c r="L87" i="39"/>
  <c r="H87" i="39"/>
  <c r="D87" i="39"/>
  <c r="L76" i="39"/>
  <c r="H76" i="39"/>
  <c r="D76" i="39"/>
  <c r="L75" i="39"/>
  <c r="O112" i="39"/>
  <c r="G112" i="39"/>
  <c r="K111" i="39"/>
  <c r="O110" i="39"/>
  <c r="G110" i="39"/>
  <c r="K109" i="39"/>
  <c r="O108" i="39"/>
  <c r="G108" i="39"/>
  <c r="K107" i="39"/>
  <c r="O106" i="39"/>
  <c r="G106" i="39"/>
  <c r="K105" i="39"/>
  <c r="O104" i="39"/>
  <c r="G104" i="39"/>
  <c r="K103" i="39"/>
  <c r="O102" i="39"/>
  <c r="G102" i="39"/>
  <c r="K101" i="39"/>
  <c r="O100" i="39"/>
  <c r="G100" i="39"/>
  <c r="K99" i="39"/>
  <c r="O98" i="39"/>
  <c r="G98" i="39"/>
  <c r="K97" i="39"/>
  <c r="O96" i="39"/>
  <c r="G96" i="39"/>
  <c r="K95" i="39"/>
  <c r="O94" i="39"/>
  <c r="G94" i="39"/>
  <c r="K93" i="39"/>
  <c r="O92" i="39"/>
  <c r="G92" i="39"/>
  <c r="K91" i="39"/>
  <c r="O90" i="39"/>
  <c r="G90" i="39"/>
  <c r="K89" i="39"/>
  <c r="O88" i="39"/>
  <c r="G88" i="39"/>
  <c r="K87" i="39"/>
  <c r="O76" i="39"/>
  <c r="G76" i="39"/>
  <c r="K75" i="39"/>
  <c r="G75" i="39"/>
  <c r="O74" i="39"/>
  <c r="K74" i="39"/>
  <c r="G74" i="39"/>
  <c r="O73" i="39"/>
  <c r="K73" i="39"/>
  <c r="G73" i="39"/>
  <c r="O72" i="39"/>
  <c r="K72" i="39"/>
  <c r="G72" i="39"/>
  <c r="O71" i="39"/>
  <c r="K71" i="39"/>
  <c r="G71" i="39"/>
  <c r="O70" i="39"/>
  <c r="K70" i="39"/>
  <c r="G70" i="39"/>
  <c r="O69" i="39"/>
  <c r="K69" i="39"/>
  <c r="G69" i="39"/>
  <c r="O68" i="39"/>
  <c r="K68" i="39"/>
  <c r="G68" i="39"/>
  <c r="O67" i="39"/>
  <c r="K67" i="39"/>
  <c r="G67" i="39"/>
  <c r="O66" i="39"/>
  <c r="K66" i="39"/>
  <c r="G66" i="39"/>
  <c r="O65" i="39"/>
  <c r="K65" i="39"/>
  <c r="G65" i="39"/>
  <c r="O64" i="39"/>
  <c r="K64" i="39"/>
  <c r="G64" i="39"/>
  <c r="O63" i="39"/>
  <c r="K63" i="39"/>
  <c r="G63" i="39"/>
  <c r="O62" i="39"/>
  <c r="K62" i="39"/>
  <c r="G62" i="39"/>
  <c r="O61" i="39"/>
  <c r="K61" i="39"/>
  <c r="N112" i="39"/>
  <c r="F112" i="39"/>
  <c r="J111" i="39"/>
  <c r="N110" i="39"/>
  <c r="F110" i="39"/>
  <c r="J109" i="39"/>
  <c r="N108" i="39"/>
  <c r="F108" i="39"/>
  <c r="J107" i="39"/>
  <c r="N106" i="39"/>
  <c r="F106" i="39"/>
  <c r="J105" i="39"/>
  <c r="N104" i="39"/>
  <c r="F104" i="39"/>
  <c r="J103" i="39"/>
  <c r="N102" i="39"/>
  <c r="F102" i="39"/>
  <c r="J101" i="39"/>
  <c r="N100" i="39"/>
  <c r="F100" i="39"/>
  <c r="J99" i="39"/>
  <c r="N98" i="39"/>
  <c r="F98" i="39"/>
  <c r="J97" i="39"/>
  <c r="N96" i="39"/>
  <c r="F96" i="39"/>
  <c r="J95" i="39"/>
  <c r="N94" i="39"/>
  <c r="F94" i="39"/>
  <c r="J93" i="39"/>
  <c r="N92" i="39"/>
  <c r="F92" i="39"/>
  <c r="J91" i="39"/>
  <c r="N90" i="39"/>
  <c r="F90" i="39"/>
  <c r="J89" i="39"/>
  <c r="N88" i="39"/>
  <c r="F88" i="39"/>
  <c r="J87" i="39"/>
  <c r="N76" i="39"/>
  <c r="F76" i="39"/>
  <c r="J75" i="39"/>
  <c r="F75" i="39"/>
  <c r="N74" i="39"/>
  <c r="J74" i="39"/>
  <c r="F74" i="39"/>
  <c r="N73" i="39"/>
  <c r="J73" i="39"/>
  <c r="F73" i="39"/>
  <c r="N72" i="39"/>
  <c r="J72" i="39"/>
  <c r="F72" i="39"/>
  <c r="N71" i="39"/>
  <c r="J71" i="39"/>
  <c r="F71" i="39"/>
  <c r="N70" i="39"/>
  <c r="J70" i="39"/>
  <c r="F70" i="39"/>
  <c r="N69" i="39"/>
  <c r="J69" i="39"/>
  <c r="F69" i="39"/>
  <c r="N68" i="39"/>
  <c r="J68" i="39"/>
  <c r="F68" i="39"/>
  <c r="N67" i="39"/>
  <c r="J67" i="39"/>
  <c r="F67" i="39"/>
  <c r="N66" i="39"/>
  <c r="J66" i="39"/>
  <c r="F66" i="39"/>
  <c r="N65" i="39"/>
  <c r="J65" i="39"/>
  <c r="F65" i="39"/>
  <c r="N64" i="39"/>
  <c r="J64" i="39"/>
  <c r="F64" i="39"/>
  <c r="N63" i="39"/>
  <c r="J63" i="39"/>
  <c r="F63" i="39"/>
  <c r="N62" i="39"/>
  <c r="J62" i="39"/>
  <c r="F62" i="39"/>
  <c r="N61" i="39"/>
  <c r="J61" i="39"/>
  <c r="O111" i="39"/>
  <c r="K110" i="39"/>
  <c r="G109" i="39"/>
  <c r="O107" i="39"/>
  <c r="K106" i="39"/>
  <c r="G105" i="39"/>
  <c r="O103" i="39"/>
  <c r="K102" i="39"/>
  <c r="G101" i="39"/>
  <c r="O99" i="39"/>
  <c r="K98" i="39"/>
  <c r="G97" i="39"/>
  <c r="O95" i="39"/>
  <c r="K94" i="39"/>
  <c r="G93" i="39"/>
  <c r="O91" i="39"/>
  <c r="K90" i="39"/>
  <c r="G89" i="39"/>
  <c r="O87" i="39"/>
  <c r="K76" i="39"/>
  <c r="I75" i="39"/>
  <c r="M74" i="39"/>
  <c r="E74" i="39"/>
  <c r="I73" i="39"/>
  <c r="M72" i="39"/>
  <c r="E72" i="39"/>
  <c r="I71" i="39"/>
  <c r="M70" i="39"/>
  <c r="E70" i="39"/>
  <c r="I69" i="39"/>
  <c r="M68" i="39"/>
  <c r="E68" i="39"/>
  <c r="I67" i="39"/>
  <c r="M66" i="39"/>
  <c r="E66" i="39"/>
  <c r="I65" i="39"/>
  <c r="M64" i="39"/>
  <c r="E64" i="39"/>
  <c r="I63" i="39"/>
  <c r="M62" i="39"/>
  <c r="E62" i="39"/>
  <c r="I61" i="39"/>
  <c r="E61" i="39"/>
  <c r="M60" i="39"/>
  <c r="I60" i="39"/>
  <c r="E60" i="39"/>
  <c r="M59" i="39"/>
  <c r="I59" i="39"/>
  <c r="E59" i="39"/>
  <c r="M58" i="39"/>
  <c r="I58" i="39"/>
  <c r="E58" i="39"/>
  <c r="M57" i="39"/>
  <c r="I57" i="39"/>
  <c r="E57" i="39"/>
  <c r="M56" i="39"/>
  <c r="I56" i="39"/>
  <c r="E56" i="39"/>
  <c r="M55" i="39"/>
  <c r="I55" i="39"/>
  <c r="E55" i="39"/>
  <c r="M54" i="39"/>
  <c r="I54" i="39"/>
  <c r="E54" i="39"/>
  <c r="M53" i="39"/>
  <c r="I53" i="39"/>
  <c r="E53" i="39"/>
  <c r="M52" i="39"/>
  <c r="I52" i="39"/>
  <c r="E52" i="39"/>
  <c r="M51" i="39"/>
  <c r="I51" i="39"/>
  <c r="E51" i="39"/>
  <c r="M50" i="39"/>
  <c r="I50" i="39"/>
  <c r="E50" i="39"/>
  <c r="M49" i="39"/>
  <c r="I49" i="39"/>
  <c r="E49" i="39"/>
  <c r="M48" i="39"/>
  <c r="I48" i="39"/>
  <c r="E48" i="39"/>
  <c r="M47" i="39"/>
  <c r="I47" i="39"/>
  <c r="E47" i="39"/>
  <c r="M46" i="39"/>
  <c r="I46" i="39"/>
  <c r="E46" i="39"/>
  <c r="M45" i="39"/>
  <c r="I45" i="39"/>
  <c r="E45" i="39"/>
  <c r="M44" i="39"/>
  <c r="I44" i="39"/>
  <c r="E44" i="39"/>
  <c r="M43" i="39"/>
  <c r="I43" i="39"/>
  <c r="E43" i="39"/>
  <c r="M42" i="39"/>
  <c r="I42" i="39"/>
  <c r="E42" i="39"/>
  <c r="M41" i="39"/>
  <c r="I41" i="39"/>
  <c r="E41" i="39"/>
  <c r="M40" i="39"/>
  <c r="I40" i="39"/>
  <c r="E40" i="39"/>
  <c r="M39" i="39"/>
  <c r="I39" i="39"/>
  <c r="E39" i="39"/>
  <c r="M38" i="39"/>
  <c r="I38" i="39"/>
  <c r="E38" i="39"/>
  <c r="M37" i="39"/>
  <c r="I37" i="39"/>
  <c r="E37" i="39"/>
  <c r="M36" i="39"/>
  <c r="I36" i="39"/>
  <c r="E36" i="39"/>
  <c r="M35" i="39"/>
  <c r="I35" i="39"/>
  <c r="E35" i="39"/>
  <c r="M34" i="39"/>
  <c r="I34" i="39"/>
  <c r="E34" i="39"/>
  <c r="M33" i="39"/>
  <c r="I33" i="39"/>
  <c r="E33" i="39"/>
  <c r="M32" i="39"/>
  <c r="I32" i="39"/>
  <c r="E32" i="39"/>
  <c r="M31" i="39"/>
  <c r="I31" i="39"/>
  <c r="E31" i="39"/>
  <c r="M30" i="39"/>
  <c r="I30" i="39"/>
  <c r="E30" i="39"/>
  <c r="M29" i="39"/>
  <c r="I29" i="39"/>
  <c r="E29" i="39"/>
  <c r="M28" i="39"/>
  <c r="I28" i="39"/>
  <c r="E28" i="39"/>
  <c r="M27" i="39"/>
  <c r="I27" i="39"/>
  <c r="E27" i="39"/>
  <c r="M26" i="39"/>
  <c r="I26" i="39"/>
  <c r="E26" i="39"/>
  <c r="M25" i="39"/>
  <c r="I25" i="39"/>
  <c r="E25" i="39"/>
  <c r="M24" i="39"/>
  <c r="I24" i="39"/>
  <c r="E24" i="39"/>
  <c r="M13" i="39"/>
  <c r="I13" i="39"/>
  <c r="E13" i="39"/>
  <c r="M12" i="39"/>
  <c r="I12" i="39"/>
  <c r="E12" i="39"/>
  <c r="M11" i="39"/>
  <c r="I11" i="39"/>
  <c r="E11" i="39"/>
  <c r="G111" i="39"/>
  <c r="O109" i="39"/>
  <c r="K108" i="39"/>
  <c r="O105" i="39"/>
  <c r="G103" i="39"/>
  <c r="N111" i="39"/>
  <c r="J110" i="39"/>
  <c r="F109" i="39"/>
  <c r="N107" i="39"/>
  <c r="J106" i="39"/>
  <c r="F105" i="39"/>
  <c r="N103" i="39"/>
  <c r="J102" i="39"/>
  <c r="F101" i="39"/>
  <c r="N99" i="39"/>
  <c r="J98" i="39"/>
  <c r="F97" i="39"/>
  <c r="N95" i="39"/>
  <c r="J94" i="39"/>
  <c r="F93" i="39"/>
  <c r="N91" i="39"/>
  <c r="J90" i="39"/>
  <c r="F89" i="39"/>
  <c r="N87" i="39"/>
  <c r="J76" i="39"/>
  <c r="H75" i="39"/>
  <c r="L74" i="39"/>
  <c r="D74" i="39"/>
  <c r="H73" i="39"/>
  <c r="L72" i="39"/>
  <c r="D72" i="39"/>
  <c r="H71" i="39"/>
  <c r="L70" i="39"/>
  <c r="D70" i="39"/>
  <c r="H69" i="39"/>
  <c r="L68" i="39"/>
  <c r="D68" i="39"/>
  <c r="H67" i="39"/>
  <c r="L66" i="39"/>
  <c r="D66" i="39"/>
  <c r="H65" i="39"/>
  <c r="L64" i="39"/>
  <c r="D64" i="39"/>
  <c r="H63" i="39"/>
  <c r="L62" i="39"/>
  <c r="D62" i="39"/>
  <c r="H61" i="39"/>
  <c r="D61" i="39"/>
  <c r="L60" i="39"/>
  <c r="H60" i="39"/>
  <c r="D60" i="39"/>
  <c r="L59" i="39"/>
  <c r="H59" i="39"/>
  <c r="D59" i="39"/>
  <c r="L58" i="39"/>
  <c r="H58" i="39"/>
  <c r="D58" i="39"/>
  <c r="L57" i="39"/>
  <c r="H57" i="39"/>
  <c r="D57" i="39"/>
  <c r="L56" i="39"/>
  <c r="H56" i="39"/>
  <c r="D56" i="39"/>
  <c r="L55" i="39"/>
  <c r="H55" i="39"/>
  <c r="D55" i="39"/>
  <c r="L54" i="39"/>
  <c r="H54" i="39"/>
  <c r="D54" i="39"/>
  <c r="L53" i="39"/>
  <c r="H53" i="39"/>
  <c r="D53" i="39"/>
  <c r="L52" i="39"/>
  <c r="H52" i="39"/>
  <c r="D52" i="39"/>
  <c r="L51" i="39"/>
  <c r="H51" i="39"/>
  <c r="D51" i="39"/>
  <c r="L50" i="39"/>
  <c r="H50" i="39"/>
  <c r="D50" i="39"/>
  <c r="L49" i="39"/>
  <c r="H49" i="39"/>
  <c r="D49" i="39"/>
  <c r="L48" i="39"/>
  <c r="H48" i="39"/>
  <c r="D48" i="39"/>
  <c r="L47" i="39"/>
  <c r="H47" i="39"/>
  <c r="D47" i="39"/>
  <c r="L46" i="39"/>
  <c r="H46" i="39"/>
  <c r="D46" i="39"/>
  <c r="L45" i="39"/>
  <c r="H45" i="39"/>
  <c r="D45" i="39"/>
  <c r="L44" i="39"/>
  <c r="H44" i="39"/>
  <c r="D44" i="39"/>
  <c r="L43" i="39"/>
  <c r="H43" i="39"/>
  <c r="D43" i="39"/>
  <c r="L42" i="39"/>
  <c r="H42" i="39"/>
  <c r="D42" i="39"/>
  <c r="L41" i="39"/>
  <c r="H41" i="39"/>
  <c r="D41" i="39"/>
  <c r="L40" i="39"/>
  <c r="H40" i="39"/>
  <c r="D40" i="39"/>
  <c r="L39" i="39"/>
  <c r="H39" i="39"/>
  <c r="D39" i="39"/>
  <c r="L38" i="39"/>
  <c r="H38" i="39"/>
  <c r="D38" i="39"/>
  <c r="L37" i="39"/>
  <c r="H37" i="39"/>
  <c r="D37" i="39"/>
  <c r="L36" i="39"/>
  <c r="H36" i="39"/>
  <c r="D36" i="39"/>
  <c r="L35" i="39"/>
  <c r="H35" i="39"/>
  <c r="D35" i="39"/>
  <c r="L34" i="39"/>
  <c r="H34" i="39"/>
  <c r="D34" i="39"/>
  <c r="L33" i="39"/>
  <c r="H33" i="39"/>
  <c r="D33" i="39"/>
  <c r="L32" i="39"/>
  <c r="H32" i="39"/>
  <c r="D32" i="39"/>
  <c r="L31" i="39"/>
  <c r="H31" i="39"/>
  <c r="D31" i="39"/>
  <c r="L30" i="39"/>
  <c r="H30" i="39"/>
  <c r="D30" i="39"/>
  <c r="L29" i="39"/>
  <c r="H29" i="39"/>
  <c r="D29" i="39"/>
  <c r="L28" i="39"/>
  <c r="H28" i="39"/>
  <c r="D28" i="39"/>
  <c r="L27" i="39"/>
  <c r="H27" i="39"/>
  <c r="D27" i="39"/>
  <c r="L26" i="39"/>
  <c r="H26" i="39"/>
  <c r="D26" i="39"/>
  <c r="L25" i="39"/>
  <c r="H25" i="39"/>
  <c r="D25" i="39"/>
  <c r="L24" i="39"/>
  <c r="H24" i="39"/>
  <c r="D24" i="39"/>
  <c r="L13" i="39"/>
  <c r="H13" i="39"/>
  <c r="D13" i="39"/>
  <c r="L12" i="39"/>
  <c r="H12" i="39"/>
  <c r="D12" i="39"/>
  <c r="L11" i="39"/>
  <c r="H11" i="39"/>
  <c r="D11" i="39"/>
  <c r="K112" i="39"/>
  <c r="G107" i="39"/>
  <c r="K104" i="39"/>
  <c r="O101" i="39"/>
  <c r="F111" i="39"/>
  <c r="N105" i="39"/>
  <c r="K100" i="39"/>
  <c r="O97" i="39"/>
  <c r="G95" i="39"/>
  <c r="K92" i="39"/>
  <c r="O89" i="39"/>
  <c r="G87" i="39"/>
  <c r="E75" i="39"/>
  <c r="M73" i="39"/>
  <c r="I72" i="39"/>
  <c r="E71" i="39"/>
  <c r="M69" i="39"/>
  <c r="I68" i="39"/>
  <c r="E67" i="39"/>
  <c r="M65" i="39"/>
  <c r="I64" i="39"/>
  <c r="E63" i="39"/>
  <c r="M61" i="39"/>
  <c r="O60" i="39"/>
  <c r="G60" i="39"/>
  <c r="K59" i="39"/>
  <c r="O58" i="39"/>
  <c r="G58" i="39"/>
  <c r="K57" i="39"/>
  <c r="O56" i="39"/>
  <c r="G56" i="39"/>
  <c r="K55" i="39"/>
  <c r="O54" i="39"/>
  <c r="G54" i="39"/>
  <c r="K53" i="39"/>
  <c r="O52" i="39"/>
  <c r="G52" i="39"/>
  <c r="K51" i="39"/>
  <c r="O50" i="39"/>
  <c r="G50" i="39"/>
  <c r="K49" i="39"/>
  <c r="O48" i="39"/>
  <c r="G48" i="39"/>
  <c r="K47" i="39"/>
  <c r="O46" i="39"/>
  <c r="G46" i="39"/>
  <c r="K45" i="39"/>
  <c r="O44" i="39"/>
  <c r="G44" i="39"/>
  <c r="K43" i="39"/>
  <c r="O42" i="39"/>
  <c r="G42" i="39"/>
  <c r="K41" i="39"/>
  <c r="O40" i="39"/>
  <c r="G40" i="39"/>
  <c r="K39" i="39"/>
  <c r="O38" i="39"/>
  <c r="G38" i="39"/>
  <c r="K37" i="39"/>
  <c r="O36" i="39"/>
  <c r="G36" i="39"/>
  <c r="K35" i="39"/>
  <c r="O34" i="39"/>
  <c r="G34" i="39"/>
  <c r="K33" i="39"/>
  <c r="O32" i="39"/>
  <c r="G32" i="39"/>
  <c r="K31" i="39"/>
  <c r="O30" i="39"/>
  <c r="G30" i="39"/>
  <c r="K29" i="39"/>
  <c r="O28" i="39"/>
  <c r="G28" i="39"/>
  <c r="K27" i="39"/>
  <c r="O26" i="39"/>
  <c r="G26" i="39"/>
  <c r="K25" i="39"/>
  <c r="O24" i="39"/>
  <c r="G24" i="39"/>
  <c r="K13" i="39"/>
  <c r="O12" i="39"/>
  <c r="G12" i="39"/>
  <c r="K11" i="39"/>
  <c r="F103" i="39"/>
  <c r="G99" i="39"/>
  <c r="O93" i="39"/>
  <c r="K88" i="39"/>
  <c r="I74" i="39"/>
  <c r="M71" i="39"/>
  <c r="E69" i="39"/>
  <c r="I66" i="39"/>
  <c r="M63" i="39"/>
  <c r="G61" i="39"/>
  <c r="O59" i="39"/>
  <c r="K58" i="39"/>
  <c r="G57" i="39"/>
  <c r="O55" i="39"/>
  <c r="K54" i="39"/>
  <c r="G53" i="39"/>
  <c r="K52" i="39"/>
  <c r="G51" i="39"/>
  <c r="O49" i="39"/>
  <c r="K48" i="39"/>
  <c r="G47" i="39"/>
  <c r="O45" i="39"/>
  <c r="K44" i="39"/>
  <c r="G43" i="39"/>
  <c r="O41" i="39"/>
  <c r="K40" i="39"/>
  <c r="G39" i="39"/>
  <c r="O37" i="39"/>
  <c r="K36" i="39"/>
  <c r="G35" i="39"/>
  <c r="O33" i="39"/>
  <c r="K32" i="39"/>
  <c r="G31" i="39"/>
  <c r="O29" i="39"/>
  <c r="K28" i="39"/>
  <c r="G27" i="39"/>
  <c r="O25" i="39"/>
  <c r="K24" i="39"/>
  <c r="O11" i="39"/>
  <c r="J112" i="39"/>
  <c r="N101" i="39"/>
  <c r="F99" i="39"/>
  <c r="N93" i="39"/>
  <c r="J88" i="39"/>
  <c r="N75" i="39"/>
  <c r="D73" i="39"/>
  <c r="H70" i="39"/>
  <c r="L67" i="39"/>
  <c r="D65" i="39"/>
  <c r="F61" i="39"/>
  <c r="N59" i="39"/>
  <c r="J58" i="39"/>
  <c r="F57" i="39"/>
  <c r="N55" i="39"/>
  <c r="J54" i="39"/>
  <c r="F53" i="39"/>
  <c r="N51" i="39"/>
  <c r="J50" i="39"/>
  <c r="N49" i="39"/>
  <c r="F49" i="39"/>
  <c r="J48" i="39"/>
  <c r="N47" i="39"/>
  <c r="F47" i="39"/>
  <c r="J46" i="39"/>
  <c r="N45" i="39"/>
  <c r="F45" i="39"/>
  <c r="J44" i="39"/>
  <c r="N43" i="39"/>
  <c r="F43" i="39"/>
  <c r="J42" i="39"/>
  <c r="N41" i="39"/>
  <c r="F41" i="39"/>
  <c r="J40" i="39"/>
  <c r="N39" i="39"/>
  <c r="F39" i="39"/>
  <c r="J38" i="39"/>
  <c r="N37" i="39"/>
  <c r="F37" i="39"/>
  <c r="J36" i="39"/>
  <c r="N35" i="39"/>
  <c r="F35" i="39"/>
  <c r="J34" i="39"/>
  <c r="N33" i="39"/>
  <c r="F33" i="39"/>
  <c r="J32" i="39"/>
  <c r="N31" i="39"/>
  <c r="F31" i="39"/>
  <c r="J30" i="39"/>
  <c r="N29" i="39"/>
  <c r="F29" i="39"/>
  <c r="J28" i="39"/>
  <c r="F27" i="39"/>
  <c r="J26" i="39"/>
  <c r="N25" i="39"/>
  <c r="F25" i="39"/>
  <c r="N13" i="39"/>
  <c r="F13" i="39"/>
  <c r="J12" i="39"/>
  <c r="N11" i="39"/>
  <c r="N109" i="39"/>
  <c r="J104" i="39"/>
  <c r="J100" i="39"/>
  <c r="N97" i="39"/>
  <c r="F95" i="39"/>
  <c r="J92" i="39"/>
  <c r="N89" i="39"/>
  <c r="F87" i="39"/>
  <c r="D75" i="39"/>
  <c r="L73" i="39"/>
  <c r="H72" i="39"/>
  <c r="D71" i="39"/>
  <c r="L69" i="39"/>
  <c r="H68" i="39"/>
  <c r="D67" i="39"/>
  <c r="L65" i="39"/>
  <c r="H64" i="39"/>
  <c r="D63" i="39"/>
  <c r="L61" i="39"/>
  <c r="N60" i="39"/>
  <c r="F60" i="39"/>
  <c r="J59" i="39"/>
  <c r="N58" i="39"/>
  <c r="F58" i="39"/>
  <c r="J57" i="39"/>
  <c r="N56" i="39"/>
  <c r="F56" i="39"/>
  <c r="J55" i="39"/>
  <c r="N54" i="39"/>
  <c r="F54" i="39"/>
  <c r="J53" i="39"/>
  <c r="N52" i="39"/>
  <c r="F52" i="39"/>
  <c r="J51" i="39"/>
  <c r="N50" i="39"/>
  <c r="F50" i="39"/>
  <c r="J49" i="39"/>
  <c r="N48" i="39"/>
  <c r="F48" i="39"/>
  <c r="J47" i="39"/>
  <c r="N46" i="39"/>
  <c r="F46" i="39"/>
  <c r="J45" i="39"/>
  <c r="N44" i="39"/>
  <c r="F44" i="39"/>
  <c r="J43" i="39"/>
  <c r="N42" i="39"/>
  <c r="F42" i="39"/>
  <c r="J41" i="39"/>
  <c r="N40" i="39"/>
  <c r="F40" i="39"/>
  <c r="J39" i="39"/>
  <c r="N38" i="39"/>
  <c r="F38" i="39"/>
  <c r="J37" i="39"/>
  <c r="N36" i="39"/>
  <c r="F36" i="39"/>
  <c r="J35" i="39"/>
  <c r="N34" i="39"/>
  <c r="F34" i="39"/>
  <c r="J33" i="39"/>
  <c r="N32" i="39"/>
  <c r="F32" i="39"/>
  <c r="J31" i="39"/>
  <c r="N30" i="39"/>
  <c r="F30" i="39"/>
  <c r="J29" i="39"/>
  <c r="N28" i="39"/>
  <c r="F28" i="39"/>
  <c r="J27" i="39"/>
  <c r="N26" i="39"/>
  <c r="F26" i="39"/>
  <c r="J25" i="39"/>
  <c r="N24" i="39"/>
  <c r="F24" i="39"/>
  <c r="J13" i="39"/>
  <c r="N12" i="39"/>
  <c r="F12" i="39"/>
  <c r="J11" i="39"/>
  <c r="J108" i="39"/>
  <c r="K96" i="39"/>
  <c r="G91" i="39"/>
  <c r="O75" i="39"/>
  <c r="E73" i="39"/>
  <c r="I70" i="39"/>
  <c r="M67" i="39"/>
  <c r="E65" i="39"/>
  <c r="I62" i="39"/>
  <c r="K60" i="39"/>
  <c r="G59" i="39"/>
  <c r="O57" i="39"/>
  <c r="K56" i="39"/>
  <c r="G55" i="39"/>
  <c r="O53" i="39"/>
  <c r="O51" i="39"/>
  <c r="K50" i="39"/>
  <c r="G49" i="39"/>
  <c r="O47" i="39"/>
  <c r="K46" i="39"/>
  <c r="G45" i="39"/>
  <c r="O43" i="39"/>
  <c r="K42" i="39"/>
  <c r="G41" i="39"/>
  <c r="O39" i="39"/>
  <c r="K38" i="39"/>
  <c r="G37" i="39"/>
  <c r="O35" i="39"/>
  <c r="K34" i="39"/>
  <c r="G33" i="39"/>
  <c r="O31" i="39"/>
  <c r="K30" i="39"/>
  <c r="G29" i="39"/>
  <c r="O27" i="39"/>
  <c r="K26" i="39"/>
  <c r="G25" i="39"/>
  <c r="O13" i="39"/>
  <c r="G13" i="39"/>
  <c r="K12" i="39"/>
  <c r="G11" i="39"/>
  <c r="F107" i="39"/>
  <c r="J96" i="39"/>
  <c r="F91" i="39"/>
  <c r="H74" i="39"/>
  <c r="L71" i="39"/>
  <c r="D69" i="39"/>
  <c r="H66" i="39"/>
  <c r="L63" i="39"/>
  <c r="H62" i="39"/>
  <c r="J60" i="39"/>
  <c r="F59" i="39"/>
  <c r="N57" i="39"/>
  <c r="J56" i="39"/>
  <c r="F55" i="39"/>
  <c r="N53" i="39"/>
  <c r="J52" i="39"/>
  <c r="F51" i="39"/>
  <c r="N27" i="39"/>
  <c r="J24" i="39"/>
  <c r="F11" i="39"/>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9" i="38"/>
  <c r="I59" i="38"/>
  <c r="E59" i="38"/>
  <c r="M58" i="38"/>
  <c r="I58" i="38"/>
  <c r="E58" i="38"/>
  <c r="M57" i="38"/>
  <c r="I57" i="38"/>
  <c r="E57" i="38"/>
  <c r="M56" i="38"/>
  <c r="I56" i="38"/>
  <c r="E56" i="38"/>
  <c r="M55" i="38"/>
  <c r="I55" i="38"/>
  <c r="E55" i="38"/>
  <c r="M54" i="38"/>
  <c r="I54" i="38"/>
  <c r="E54" i="38"/>
  <c r="M53" i="38"/>
  <c r="I53" i="38"/>
  <c r="E53" i="38"/>
  <c r="M52" i="38"/>
  <c r="I52" i="38"/>
  <c r="E52" i="38"/>
  <c r="M51" i="38"/>
  <c r="I51" i="38"/>
  <c r="E51" i="38"/>
  <c r="M50" i="38"/>
  <c r="I50" i="38"/>
  <c r="E50" i="38"/>
  <c r="M49" i="38"/>
  <c r="I49" i="38"/>
  <c r="E49" i="38"/>
  <c r="M48" i="38"/>
  <c r="I48" i="38"/>
  <c r="E48" i="38"/>
  <c r="M47" i="38"/>
  <c r="I47" i="38"/>
  <c r="E47" i="38"/>
  <c r="L112" i="38"/>
  <c r="H112" i="38"/>
  <c r="D112" i="38"/>
  <c r="L111" i="38"/>
  <c r="H111" i="38"/>
  <c r="D111" i="38"/>
  <c r="L110" i="38"/>
  <c r="H110" i="38"/>
  <c r="D110" i="38"/>
  <c r="L109" i="38"/>
  <c r="H109" i="38"/>
  <c r="D109" i="38"/>
  <c r="L108" i="38"/>
  <c r="H108" i="38"/>
  <c r="D108" i="38"/>
  <c r="L107" i="38"/>
  <c r="H107" i="38"/>
  <c r="D107" i="38"/>
  <c r="L106" i="38"/>
  <c r="H106" i="38"/>
  <c r="D106" i="38"/>
  <c r="L105" i="38"/>
  <c r="H105" i="38"/>
  <c r="D105" i="38"/>
  <c r="L104" i="38"/>
  <c r="H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L58" i="38"/>
  <c r="H58" i="38"/>
  <c r="D58" i="38"/>
  <c r="L57" i="38"/>
  <c r="H57" i="38"/>
  <c r="D57" i="38"/>
  <c r="L56" i="38"/>
  <c r="H56" i="38"/>
  <c r="D56" i="38"/>
  <c r="L55" i="38"/>
  <c r="H55" i="38"/>
  <c r="D55" i="38"/>
  <c r="L54" i="38"/>
  <c r="H54" i="38"/>
  <c r="D54" i="38"/>
  <c r="L53" i="38"/>
  <c r="H53" i="38"/>
  <c r="D53" i="38"/>
  <c r="L52" i="38"/>
  <c r="H52" i="38"/>
  <c r="D52" i="38"/>
  <c r="L51" i="38"/>
  <c r="H51" i="38"/>
  <c r="D51" i="38"/>
  <c r="L50" i="38"/>
  <c r="H50" i="38"/>
  <c r="D50" i="38"/>
  <c r="L49" i="38"/>
  <c r="H49" i="38"/>
  <c r="D49" i="38"/>
  <c r="L48" i="38"/>
  <c r="H48" i="38"/>
  <c r="D48" i="38"/>
  <c r="L47" i="38"/>
  <c r="H47" i="38"/>
  <c r="O112" i="38"/>
  <c r="G112" i="38"/>
  <c r="K111" i="38"/>
  <c r="O110" i="38"/>
  <c r="G110" i="38"/>
  <c r="K109" i="38"/>
  <c r="O108" i="38"/>
  <c r="G108" i="38"/>
  <c r="K107" i="38"/>
  <c r="O106" i="38"/>
  <c r="G106" i="38"/>
  <c r="K105" i="38"/>
  <c r="O104" i="38"/>
  <c r="G104" i="38"/>
  <c r="K103" i="38"/>
  <c r="O102" i="38"/>
  <c r="G102" i="38"/>
  <c r="K101" i="38"/>
  <c r="O100" i="38"/>
  <c r="G100" i="38"/>
  <c r="K99" i="38"/>
  <c r="O98" i="38"/>
  <c r="G98" i="38"/>
  <c r="K97" i="38"/>
  <c r="O96" i="38"/>
  <c r="G96" i="38"/>
  <c r="K95" i="38"/>
  <c r="O94" i="38"/>
  <c r="G94" i="38"/>
  <c r="K93" i="38"/>
  <c r="O92" i="38"/>
  <c r="G92" i="38"/>
  <c r="K91" i="38"/>
  <c r="O90" i="38"/>
  <c r="G90" i="38"/>
  <c r="K89" i="38"/>
  <c r="O88" i="38"/>
  <c r="G88" i="38"/>
  <c r="K87" i="38"/>
  <c r="O76" i="38"/>
  <c r="G76" i="38"/>
  <c r="K75" i="38"/>
  <c r="O74" i="38"/>
  <c r="G74" i="38"/>
  <c r="K73" i="38"/>
  <c r="O72" i="38"/>
  <c r="G72" i="38"/>
  <c r="K71" i="38"/>
  <c r="O70" i="38"/>
  <c r="G70" i="38"/>
  <c r="K69" i="38"/>
  <c r="O68" i="38"/>
  <c r="G68" i="38"/>
  <c r="K67" i="38"/>
  <c r="O66" i="38"/>
  <c r="G66" i="38"/>
  <c r="K65" i="38"/>
  <c r="O64" i="38"/>
  <c r="G64" i="38"/>
  <c r="K63" i="38"/>
  <c r="O62" i="38"/>
  <c r="G62" i="38"/>
  <c r="K61" i="38"/>
  <c r="O60" i="38"/>
  <c r="G60" i="38"/>
  <c r="K59" i="38"/>
  <c r="O58" i="38"/>
  <c r="G58" i="38"/>
  <c r="K57" i="38"/>
  <c r="O56" i="38"/>
  <c r="G56" i="38"/>
  <c r="K55" i="38"/>
  <c r="O54" i="38"/>
  <c r="G54" i="38"/>
  <c r="K53" i="38"/>
  <c r="O52" i="38"/>
  <c r="G52" i="38"/>
  <c r="K51" i="38"/>
  <c r="O50" i="38"/>
  <c r="G50" i="38"/>
  <c r="K49" i="38"/>
  <c r="O48" i="38"/>
  <c r="G48" i="38"/>
  <c r="K47" i="38"/>
  <c r="D47" i="38"/>
  <c r="L46" i="38"/>
  <c r="H46" i="38"/>
  <c r="D46" i="38"/>
  <c r="L45" i="38"/>
  <c r="H45" i="38"/>
  <c r="D45" i="38"/>
  <c r="L44" i="38"/>
  <c r="H44" i="38"/>
  <c r="D44" i="38"/>
  <c r="L43" i="38"/>
  <c r="H43" i="38"/>
  <c r="D43" i="38"/>
  <c r="L42" i="38"/>
  <c r="H42" i="38"/>
  <c r="D42" i="38"/>
  <c r="L41" i="38"/>
  <c r="H41" i="38"/>
  <c r="D41" i="38"/>
  <c r="L40" i="38"/>
  <c r="H40" i="38"/>
  <c r="D40" i="38"/>
  <c r="L39" i="38"/>
  <c r="H39" i="38"/>
  <c r="D39" i="38"/>
  <c r="L38" i="38"/>
  <c r="H38" i="38"/>
  <c r="D38" i="38"/>
  <c r="L37" i="38"/>
  <c r="H37" i="38"/>
  <c r="D37" i="38"/>
  <c r="L36" i="38"/>
  <c r="H36" i="38"/>
  <c r="D36" i="38"/>
  <c r="L35" i="38"/>
  <c r="H35" i="38"/>
  <c r="D35" i="38"/>
  <c r="L34" i="38"/>
  <c r="H34" i="38"/>
  <c r="D34" i="38"/>
  <c r="L33" i="38"/>
  <c r="H33" i="38"/>
  <c r="D33" i="38"/>
  <c r="L32" i="38"/>
  <c r="H32" i="38"/>
  <c r="D32" i="38"/>
  <c r="L31" i="38"/>
  <c r="H31" i="38"/>
  <c r="D31" i="38"/>
  <c r="L30" i="38"/>
  <c r="H30" i="38"/>
  <c r="D30" i="38"/>
  <c r="L29" i="38"/>
  <c r="H29" i="38"/>
  <c r="D29" i="38"/>
  <c r="L28" i="38"/>
  <c r="H28" i="38"/>
  <c r="D28" i="38"/>
  <c r="L27" i="38"/>
  <c r="H27" i="38"/>
  <c r="D27" i="38"/>
  <c r="L26" i="38"/>
  <c r="H26" i="38"/>
  <c r="D26" i="38"/>
  <c r="L25" i="38"/>
  <c r="H25" i="38"/>
  <c r="D25" i="38"/>
  <c r="L24" i="38"/>
  <c r="H24" i="38"/>
  <c r="D24" i="38"/>
  <c r="L13" i="38"/>
  <c r="H13" i="38"/>
  <c r="D13" i="38"/>
  <c r="L12" i="38"/>
  <c r="H12" i="38"/>
  <c r="D12" i="38"/>
  <c r="L11" i="38"/>
  <c r="H11" i="38"/>
  <c r="N112" i="38"/>
  <c r="F112" i="38"/>
  <c r="J111" i="38"/>
  <c r="N110"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76" i="38"/>
  <c r="F76" i="38"/>
  <c r="J75" i="38"/>
  <c r="N74" i="38"/>
  <c r="F74" i="38"/>
  <c r="J73" i="38"/>
  <c r="N72" i="38"/>
  <c r="F72" i="38"/>
  <c r="J71" i="38"/>
  <c r="N70" i="38"/>
  <c r="F70" i="38"/>
  <c r="J69" i="38"/>
  <c r="N68" i="38"/>
  <c r="F68" i="38"/>
  <c r="J67" i="38"/>
  <c r="N66" i="38"/>
  <c r="F66" i="38"/>
  <c r="J65" i="38"/>
  <c r="N64" i="38"/>
  <c r="F64" i="38"/>
  <c r="J63" i="38"/>
  <c r="N62" i="38"/>
  <c r="F62" i="38"/>
  <c r="J61" i="38"/>
  <c r="N60" i="38"/>
  <c r="F60" i="38"/>
  <c r="J59" i="38"/>
  <c r="N58" i="38"/>
  <c r="F58" i="38"/>
  <c r="J57" i="38"/>
  <c r="N56" i="38"/>
  <c r="F56" i="38"/>
  <c r="J55" i="38"/>
  <c r="N54" i="38"/>
  <c r="F54" i="38"/>
  <c r="J53" i="38"/>
  <c r="N52" i="38"/>
  <c r="F52" i="38"/>
  <c r="J51" i="38"/>
  <c r="N50" i="38"/>
  <c r="F50" i="38"/>
  <c r="J49" i="38"/>
  <c r="N48" i="38"/>
  <c r="F48" i="38"/>
  <c r="J47" i="38"/>
  <c r="O46" i="38"/>
  <c r="K46" i="38"/>
  <c r="G46" i="38"/>
  <c r="O45" i="38"/>
  <c r="K45" i="38"/>
  <c r="G45" i="38"/>
  <c r="O44" i="38"/>
  <c r="K44" i="38"/>
  <c r="G44" i="38"/>
  <c r="O43" i="38"/>
  <c r="K43" i="38"/>
  <c r="G43" i="38"/>
  <c r="O42" i="38"/>
  <c r="K42" i="38"/>
  <c r="G42" i="38"/>
  <c r="O41" i="38"/>
  <c r="K41" i="38"/>
  <c r="G41" i="38"/>
  <c r="O40" i="38"/>
  <c r="K40" i="38"/>
  <c r="G40" i="38"/>
  <c r="O39" i="38"/>
  <c r="K39" i="38"/>
  <c r="G39" i="38"/>
  <c r="O38" i="38"/>
  <c r="K38" i="38"/>
  <c r="G38" i="38"/>
  <c r="O37" i="38"/>
  <c r="K37" i="38"/>
  <c r="G37" i="38"/>
  <c r="O36" i="38"/>
  <c r="K36" i="38"/>
  <c r="G36" i="38"/>
  <c r="O35" i="38"/>
  <c r="K35" i="38"/>
  <c r="G35" i="38"/>
  <c r="O34" i="38"/>
  <c r="K34" i="38"/>
  <c r="G34" i="38"/>
  <c r="O33" i="38"/>
  <c r="K33" i="38"/>
  <c r="G33" i="38"/>
  <c r="O32" i="38"/>
  <c r="K32" i="38"/>
  <c r="G32" i="38"/>
  <c r="O31" i="38"/>
  <c r="K31" i="38"/>
  <c r="G31" i="38"/>
  <c r="O30" i="38"/>
  <c r="K30" i="38"/>
  <c r="G30" i="38"/>
  <c r="O29" i="38"/>
  <c r="K29" i="38"/>
  <c r="G29" i="38"/>
  <c r="O28" i="38"/>
  <c r="K28" i="38"/>
  <c r="G28" i="38"/>
  <c r="O27" i="38"/>
  <c r="K27" i="38"/>
  <c r="G27" i="38"/>
  <c r="O26" i="38"/>
  <c r="K26" i="38"/>
  <c r="G26" i="38"/>
  <c r="O25" i="38"/>
  <c r="K25" i="38"/>
  <c r="G25" i="38"/>
  <c r="O24" i="38"/>
  <c r="K24" i="38"/>
  <c r="G24" i="38"/>
  <c r="O13" i="38"/>
  <c r="K13" i="38"/>
  <c r="G13" i="38"/>
  <c r="O12" i="38"/>
  <c r="K12" i="38"/>
  <c r="G12" i="38"/>
  <c r="O11" i="38"/>
  <c r="K11" i="38"/>
  <c r="G11" i="38"/>
  <c r="K112" i="38"/>
  <c r="O111" i="38"/>
  <c r="G111" i="38"/>
  <c r="K110" i="38"/>
  <c r="O109" i="38"/>
  <c r="G109" i="38"/>
  <c r="K108" i="38"/>
  <c r="O107" i="38"/>
  <c r="G107" i="38"/>
  <c r="K106" i="38"/>
  <c r="O105" i="38"/>
  <c r="G105" i="38"/>
  <c r="K104" i="38"/>
  <c r="O103" i="38"/>
  <c r="J112" i="38"/>
  <c r="N111" i="38"/>
  <c r="F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76" i="38"/>
  <c r="N75" i="38"/>
  <c r="F75" i="38"/>
  <c r="J74" i="38"/>
  <c r="N73" i="38"/>
  <c r="F73" i="38"/>
  <c r="J72" i="38"/>
  <c r="N71" i="38"/>
  <c r="F71" i="38"/>
  <c r="J70" i="38"/>
  <c r="N69" i="38"/>
  <c r="F69" i="38"/>
  <c r="J68" i="38"/>
  <c r="N67" i="38"/>
  <c r="F67" i="38"/>
  <c r="J66" i="38"/>
  <c r="N65" i="38"/>
  <c r="F65" i="38"/>
  <c r="J64" i="38"/>
  <c r="N63" i="38"/>
  <c r="F63" i="38"/>
  <c r="J62" i="38"/>
  <c r="N61" i="38"/>
  <c r="F61" i="38"/>
  <c r="J60" i="38"/>
  <c r="N59" i="38"/>
  <c r="F59" i="38"/>
  <c r="J58" i="38"/>
  <c r="N57" i="38"/>
  <c r="F57" i="38"/>
  <c r="J56" i="38"/>
  <c r="N55" i="38"/>
  <c r="F55" i="38"/>
  <c r="J54" i="38"/>
  <c r="N53" i="38"/>
  <c r="F53" i="38"/>
  <c r="J52" i="38"/>
  <c r="N51" i="38"/>
  <c r="F51" i="38"/>
  <c r="J50" i="38"/>
  <c r="N49" i="38"/>
  <c r="F49" i="38"/>
  <c r="J48" i="38"/>
  <c r="N47" i="38"/>
  <c r="E12" i="38"/>
  <c r="I13" i="38"/>
  <c r="M24" i="38"/>
  <c r="E26" i="38"/>
  <c r="I27" i="38"/>
  <c r="M28" i="38"/>
  <c r="E30" i="38"/>
  <c r="I31" i="38"/>
  <c r="I33" i="38"/>
  <c r="M34" i="38"/>
  <c r="E36" i="38"/>
  <c r="I37" i="38"/>
  <c r="M38" i="38"/>
  <c r="E40" i="38"/>
  <c r="I41" i="38"/>
  <c r="M42" i="38"/>
  <c r="E44" i="38"/>
  <c r="I45" i="38"/>
  <c r="M46" i="38"/>
  <c r="K50" i="38"/>
  <c r="O55" i="38"/>
  <c r="G61" i="38"/>
  <c r="K66" i="38"/>
  <c r="O71" i="38"/>
  <c r="G87" i="38"/>
  <c r="K92" i="38"/>
  <c r="O97" i="38"/>
  <c r="E11" i="38"/>
  <c r="M11" i="38"/>
  <c r="I12" i="38"/>
  <c r="E13" i="38"/>
  <c r="M13" i="38"/>
  <c r="I24" i="38"/>
  <c r="E25" i="38"/>
  <c r="M25" i="38"/>
  <c r="I26" i="38"/>
  <c r="E27" i="38"/>
  <c r="M27" i="38"/>
  <c r="I28" i="38"/>
  <c r="E29" i="38"/>
  <c r="M29" i="38"/>
  <c r="I30" i="38"/>
  <c r="E31" i="38"/>
  <c r="M31" i="38"/>
  <c r="I32" i="38"/>
  <c r="E33" i="38"/>
  <c r="M33" i="38"/>
  <c r="I34" i="38"/>
  <c r="E35" i="38"/>
  <c r="M35" i="38"/>
  <c r="I36" i="38"/>
  <c r="E37" i="38"/>
  <c r="M37" i="38"/>
  <c r="I38" i="38"/>
  <c r="E39" i="38"/>
  <c r="M39" i="38"/>
  <c r="I40" i="38"/>
  <c r="E41" i="38"/>
  <c r="M41" i="38"/>
  <c r="I42" i="38"/>
  <c r="E43" i="38"/>
  <c r="M43" i="38"/>
  <c r="I44" i="38"/>
  <c r="E45" i="38"/>
  <c r="M45" i="38"/>
  <c r="I46" i="38"/>
  <c r="F47" i="38"/>
  <c r="G49" i="38"/>
  <c r="O51" i="38"/>
  <c r="K54" i="38"/>
  <c r="G57" i="38"/>
  <c r="O59" i="38"/>
  <c r="K62" i="38"/>
  <c r="G65" i="38"/>
  <c r="O67" i="38"/>
  <c r="K70" i="38"/>
  <c r="G73" i="38"/>
  <c r="O75" i="38"/>
  <c r="K88" i="38"/>
  <c r="G91" i="38"/>
  <c r="O93" i="38"/>
  <c r="K96" i="38"/>
  <c r="G99" i="38"/>
  <c r="O101" i="38"/>
  <c r="D33" i="32"/>
  <c r="P35" i="38" l="1"/>
  <c r="D63" i="10" s="1"/>
  <c r="P52" i="38"/>
  <c r="D96" i="10" s="1"/>
  <c r="E96" i="10" s="1"/>
  <c r="P54" i="38"/>
  <c r="D98" i="10" s="1"/>
  <c r="E98" i="10" s="1"/>
  <c r="P44" i="38"/>
  <c r="D72" i="10" s="1"/>
  <c r="P37" i="38"/>
  <c r="F65" i="10" s="1"/>
  <c r="P53" i="38"/>
  <c r="F97" i="10" s="1"/>
  <c r="P39" i="38"/>
  <c r="F67" i="10" s="1"/>
  <c r="P48" i="38"/>
  <c r="D76" i="10" s="1"/>
  <c r="H114" i="38"/>
  <c r="P32" i="38"/>
  <c r="D57" i="10" s="1"/>
  <c r="P72" i="38"/>
  <c r="F119" i="10" s="1"/>
  <c r="P41" i="38"/>
  <c r="F69" i="10" s="1"/>
  <c r="P30" i="38"/>
  <c r="D55" i="10" s="1"/>
  <c r="P46" i="38"/>
  <c r="D74" i="10" s="1"/>
  <c r="P62" i="38"/>
  <c r="D109" i="10" s="1"/>
  <c r="E114" i="38"/>
  <c r="K114" i="38"/>
  <c r="D114" i="39"/>
  <c r="E114" i="39"/>
  <c r="J114" i="38"/>
  <c r="M114" i="38"/>
  <c r="O114" i="38"/>
  <c r="D114" i="38"/>
  <c r="K114" i="39"/>
  <c r="H114" i="39"/>
  <c r="I114" i="39"/>
  <c r="F114" i="38"/>
  <c r="N114" i="39"/>
  <c r="O114" i="39"/>
  <c r="L114" i="39"/>
  <c r="M114" i="39"/>
  <c r="I114" i="38"/>
  <c r="G114" i="38"/>
  <c r="L114" i="38"/>
  <c r="F114" i="39"/>
  <c r="G114" i="39"/>
  <c r="J114" i="39"/>
  <c r="N114" i="38"/>
  <c r="P50" i="38"/>
  <c r="P40" i="38"/>
  <c r="P36" i="38"/>
  <c r="P38" i="38"/>
  <c r="P34" i="38"/>
  <c r="P42" i="38"/>
  <c r="P43" i="38"/>
  <c r="P56" i="38"/>
  <c r="P55" i="38"/>
  <c r="P45" i="38"/>
  <c r="P51" i="38"/>
  <c r="P49" i="38"/>
  <c r="P47" i="38"/>
  <c r="P33" i="38"/>
  <c r="Q44" i="28"/>
  <c r="F96" i="10" l="1"/>
  <c r="F57" i="10"/>
  <c r="D97" i="10"/>
  <c r="F63" i="10"/>
  <c r="F72" i="10"/>
  <c r="F74" i="10"/>
  <c r="E74" i="10" s="1"/>
  <c r="F109" i="10"/>
  <c r="E109" i="10" s="1"/>
  <c r="F98" i="10"/>
  <c r="D119" i="10"/>
  <c r="E119" i="10" s="1"/>
  <c r="D67" i="10"/>
  <c r="E67" i="10" s="1"/>
  <c r="D65" i="10"/>
  <c r="E65" i="10" s="1"/>
  <c r="F55" i="10"/>
  <c r="E55" i="10" s="1"/>
  <c r="D69" i="10"/>
  <c r="E69" i="10" s="1"/>
  <c r="F76" i="10"/>
  <c r="E76" i="10" s="1"/>
  <c r="E97" i="10"/>
  <c r="E63" i="10"/>
  <c r="F95" i="10"/>
  <c r="D95" i="10"/>
  <c r="F71" i="10"/>
  <c r="D71" i="10"/>
  <c r="F64" i="10"/>
  <c r="D64" i="10"/>
  <c r="F75" i="10"/>
  <c r="D75" i="10"/>
  <c r="F99" i="10"/>
  <c r="D99" i="10"/>
  <c r="F62" i="10"/>
  <c r="D62" i="10"/>
  <c r="D94" i="10"/>
  <c r="F94" i="10"/>
  <c r="F77" i="10"/>
  <c r="D77" i="10"/>
  <c r="D100" i="10"/>
  <c r="F100" i="10"/>
  <c r="F66" i="10"/>
  <c r="D66" i="10"/>
  <c r="E72" i="10"/>
  <c r="F61" i="10"/>
  <c r="D61" i="10"/>
  <c r="F73" i="10"/>
  <c r="D73" i="10"/>
  <c r="F70" i="10"/>
  <c r="D70" i="10"/>
  <c r="F68" i="10"/>
  <c r="D68" i="10"/>
  <c r="E57" i="10"/>
  <c r="P21" i="30"/>
  <c r="E70" i="10" l="1"/>
  <c r="E66" i="10"/>
  <c r="E77" i="10"/>
  <c r="E62" i="10"/>
  <c r="E75" i="10"/>
  <c r="E71" i="10"/>
  <c r="E100" i="10"/>
  <c r="F78" i="10"/>
  <c r="F101" i="10"/>
  <c r="E99" i="10"/>
  <c r="E64" i="10"/>
  <c r="E95" i="10"/>
  <c r="E61" i="10"/>
  <c r="D78" i="10"/>
  <c r="E68" i="10"/>
  <c r="E73" i="10"/>
  <c r="E94" i="10"/>
  <c r="D101" i="10"/>
  <c r="D148" i="50"/>
  <c r="D151" i="50" l="1"/>
  <c r="D189" i="50" s="1"/>
  <c r="D202" i="50" s="1"/>
  <c r="I148" i="50"/>
  <c r="K148" i="50" l="1"/>
  <c r="I151" i="50"/>
  <c r="K151" i="50" l="1"/>
  <c r="G147" i="43"/>
  <c r="G150" i="43" s="1"/>
  <c r="E203" i="52" l="1"/>
  <c r="E204" i="52" s="1"/>
  <c r="D203" i="52"/>
  <c r="D204" i="52" s="1"/>
  <c r="F203" i="52"/>
  <c r="F204" i="52" s="1"/>
  <c r="D203" i="50"/>
  <c r="F194" i="52" l="1"/>
  <c r="D194" i="52"/>
  <c r="E203" i="50"/>
  <c r="H203" i="50"/>
  <c r="H204" i="50" s="1"/>
  <c r="E194" i="52"/>
  <c r="E205" i="52" l="1"/>
  <c r="E206" i="52" s="1"/>
  <c r="F205" i="52"/>
  <c r="F206" i="52" s="1"/>
  <c r="D205" i="52"/>
  <c r="D206" i="52" s="1"/>
  <c r="D205" i="50"/>
  <c r="G194" i="52"/>
  <c r="I194" i="52" s="1"/>
  <c r="G217" i="51" s="1"/>
  <c r="F36" i="12" s="1"/>
  <c r="H194" i="50"/>
  <c r="A4" i="39"/>
  <c r="A80" i="39" s="1"/>
  <c r="A6" i="39"/>
  <c r="A2" i="39"/>
  <c r="A78" i="39" s="1"/>
  <c r="A1" i="39"/>
  <c r="A77" i="39" s="1"/>
  <c r="A4" i="38"/>
  <c r="A80" i="38" s="1"/>
  <c r="A2" i="38"/>
  <c r="A78" i="38" s="1"/>
  <c r="A1" i="38"/>
  <c r="A77" i="38" s="1"/>
  <c r="A6" i="38"/>
  <c r="F21" i="43"/>
  <c r="D21" i="43"/>
  <c r="A7" i="43"/>
  <c r="A4" i="43"/>
  <c r="I133" i="43"/>
  <c r="I92" i="43"/>
  <c r="I52" i="43"/>
  <c r="A14" i="43"/>
  <c r="A15" i="43" s="1"/>
  <c r="A16" i="43" s="1"/>
  <c r="A17" i="43" s="1"/>
  <c r="A2" i="43"/>
  <c r="A164" i="43" s="1"/>
  <c r="A1" i="43"/>
  <c r="I174" i="10"/>
  <c r="I133" i="10"/>
  <c r="I92" i="10"/>
  <c r="I52" i="10"/>
  <c r="P33" i="28"/>
  <c r="P34" i="28"/>
  <c r="E111" i="50" s="1"/>
  <c r="I111" i="50" s="1"/>
  <c r="K111" i="50" s="1"/>
  <c r="G110" i="43" s="1"/>
  <c r="P35" i="28"/>
  <c r="E112" i="50" s="1"/>
  <c r="I112" i="50" s="1"/>
  <c r="K112" i="50" s="1"/>
  <c r="G111" i="43" s="1"/>
  <c r="P36" i="28"/>
  <c r="E113" i="50" s="1"/>
  <c r="I113" i="50" s="1"/>
  <c r="K113" i="50" s="1"/>
  <c r="G112" i="43" s="1"/>
  <c r="E117" i="50"/>
  <c r="I117" i="50" s="1"/>
  <c r="K117" i="50" s="1"/>
  <c r="G116" i="43" s="1"/>
  <c r="P38" i="28"/>
  <c r="E121" i="50" s="1"/>
  <c r="I121" i="50" s="1"/>
  <c r="K121" i="50" s="1"/>
  <c r="G120" i="43" s="1"/>
  <c r="P16" i="39"/>
  <c r="D17" i="43" s="1"/>
  <c r="A12" i="39"/>
  <c r="A13" i="39" s="1"/>
  <c r="A14" i="39" s="1"/>
  <c r="A15" i="39" s="1"/>
  <c r="A16" i="39" s="1"/>
  <c r="A17" i="39" s="1"/>
  <c r="A18" i="39" s="1"/>
  <c r="A12" i="38"/>
  <c r="D23" i="61" l="1"/>
  <c r="D25" i="61" s="1"/>
  <c r="E23" i="61"/>
  <c r="E25" i="61" s="1"/>
  <c r="P83" i="38"/>
  <c r="P83" i="39"/>
  <c r="G9" i="55"/>
  <c r="I8" i="51"/>
  <c r="P7" i="39"/>
  <c r="P7" i="30"/>
  <c r="P7" i="28"/>
  <c r="P7" i="31"/>
  <c r="K8" i="50"/>
  <c r="I8" i="43"/>
  <c r="I129" i="43" s="1"/>
  <c r="P7" i="38"/>
  <c r="H205" i="50"/>
  <c r="H206" i="50" s="1"/>
  <c r="E205" i="50"/>
  <c r="F193" i="52"/>
  <c r="F207" i="52"/>
  <c r="D193" i="52"/>
  <c r="D198" i="52" s="1"/>
  <c r="D200" i="52" s="1"/>
  <c r="D207" i="52"/>
  <c r="E193" i="52"/>
  <c r="E198" i="52" s="1"/>
  <c r="E200" i="52" s="1"/>
  <c r="E207" i="52"/>
  <c r="E107" i="50"/>
  <c r="I107" i="50" s="1"/>
  <c r="P41" i="28"/>
  <c r="A19" i="39"/>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4" i="39" s="1"/>
  <c r="E191" i="50"/>
  <c r="I191" i="50" s="1"/>
  <c r="K191" i="50" s="1"/>
  <c r="G190" i="43" s="1"/>
  <c r="A128" i="43"/>
  <c r="A169" i="43"/>
  <c r="A84" i="43"/>
  <c r="A166" i="43"/>
  <c r="A81" i="43"/>
  <c r="A163" i="43"/>
  <c r="A122" i="43"/>
  <c r="A18" i="43"/>
  <c r="A19" i="43" s="1"/>
  <c r="A20" i="43" s="1"/>
  <c r="A21" i="43" s="1"/>
  <c r="A22" i="43" s="1"/>
  <c r="A24" i="43" s="1"/>
  <c r="A25" i="43" s="1"/>
  <c r="A26" i="43" s="1"/>
  <c r="A27" i="43" s="1"/>
  <c r="A28" i="43" s="1"/>
  <c r="A29" i="43" s="1"/>
  <c r="A30" i="43" s="1"/>
  <c r="A32" i="43" s="1"/>
  <c r="A34" i="43" s="1"/>
  <c r="A35" i="43" s="1"/>
  <c r="A36" i="43" s="1"/>
  <c r="A37" i="43" s="1"/>
  <c r="A38" i="43" s="1"/>
  <c r="A39" i="43" s="1"/>
  <c r="A40" i="43" s="1"/>
  <c r="A53" i="43" s="1"/>
  <c r="A54" i="43" s="1"/>
  <c r="A55" i="43" s="1"/>
  <c r="A56" i="43" s="1"/>
  <c r="A57" i="43" s="1"/>
  <c r="P15" i="39"/>
  <c r="F16" i="43" s="1"/>
  <c r="A13" i="38"/>
  <c r="P17" i="38"/>
  <c r="P16" i="38"/>
  <c r="P14" i="38"/>
  <c r="P15" i="38"/>
  <c r="F17" i="43"/>
  <c r="E17" i="43" s="1"/>
  <c r="A123" i="43"/>
  <c r="A42" i="43"/>
  <c r="A82" i="43"/>
  <c r="A125" i="43"/>
  <c r="A44" i="43"/>
  <c r="A47" i="43"/>
  <c r="A87" i="43"/>
  <c r="A41" i="43"/>
  <c r="P26" i="39"/>
  <c r="P17" i="39"/>
  <c r="P14" i="39"/>
  <c r="P18" i="39"/>
  <c r="I88" i="43" l="1"/>
  <c r="I48" i="43"/>
  <c r="I170" i="43"/>
  <c r="H193" i="50"/>
  <c r="H198" i="50" s="1"/>
  <c r="H200" i="50" s="1"/>
  <c r="H207" i="50"/>
  <c r="I144" i="51"/>
  <c r="I110" i="51"/>
  <c r="I46" i="51"/>
  <c r="I178" i="51"/>
  <c r="I207" i="51"/>
  <c r="I79" i="51"/>
  <c r="G193" i="52"/>
  <c r="F198" i="52"/>
  <c r="F200" i="52" s="1"/>
  <c r="K130" i="50"/>
  <c r="K171" i="50"/>
  <c r="K49" i="50"/>
  <c r="K89" i="50"/>
  <c r="D16" i="43"/>
  <c r="E16" i="43" s="1"/>
  <c r="E136" i="50"/>
  <c r="E189" i="50" s="1"/>
  <c r="D39" i="43"/>
  <c r="E39" i="43" s="1"/>
  <c r="F39" i="43"/>
  <c r="F15" i="10"/>
  <c r="D15" i="10"/>
  <c r="D16" i="10"/>
  <c r="F16" i="10"/>
  <c r="D17" i="10"/>
  <c r="F17" i="10"/>
  <c r="D18" i="10"/>
  <c r="F18" i="10"/>
  <c r="K107" i="50"/>
  <c r="I136" i="50"/>
  <c r="I189" i="50" s="1"/>
  <c r="A58" i="43"/>
  <c r="A60" i="43" s="1"/>
  <c r="A61" i="43" s="1"/>
  <c r="A62" i="43" s="1"/>
  <c r="A63" i="43" s="1"/>
  <c r="A64" i="43" s="1"/>
  <c r="F20" i="43"/>
  <c r="D20" i="43"/>
  <c r="P30" i="39"/>
  <c r="P64" i="39"/>
  <c r="P72" i="39"/>
  <c r="P44" i="39"/>
  <c r="P48" i="39"/>
  <c r="A14" i="38"/>
  <c r="P108" i="38"/>
  <c r="P92" i="38"/>
  <c r="P100" i="38"/>
  <c r="P68" i="38"/>
  <c r="P59" i="38"/>
  <c r="P26" i="38"/>
  <c r="I117" i="38"/>
  <c r="N117" i="38"/>
  <c r="D18" i="43"/>
  <c r="F18" i="43"/>
  <c r="D15" i="43"/>
  <c r="F15" i="43"/>
  <c r="L117" i="39"/>
  <c r="P20" i="38"/>
  <c r="O117" i="38"/>
  <c r="H117" i="39"/>
  <c r="P93" i="39"/>
  <c r="P97" i="39"/>
  <c r="P101" i="39"/>
  <c r="P105" i="39"/>
  <c r="P109" i="39"/>
  <c r="P112" i="39"/>
  <c r="P104" i="39"/>
  <c r="P96" i="39"/>
  <c r="P75" i="38"/>
  <c r="P57" i="38"/>
  <c r="D117" i="39"/>
  <c r="P112" i="38"/>
  <c r="P96" i="38"/>
  <c r="P61" i="38"/>
  <c r="P12" i="38"/>
  <c r="K117" i="38"/>
  <c r="P76" i="38"/>
  <c r="P94" i="38"/>
  <c r="P102" i="38"/>
  <c r="P110" i="38"/>
  <c r="G117" i="39"/>
  <c r="P19" i="38"/>
  <c r="P23" i="38"/>
  <c r="P27" i="38"/>
  <c r="P60" i="38"/>
  <c r="P65" i="38"/>
  <c r="P69" i="38"/>
  <c r="P74" i="38"/>
  <c r="P13" i="39"/>
  <c r="M117" i="39"/>
  <c r="P24" i="39"/>
  <c r="P32" i="39"/>
  <c r="P40" i="39"/>
  <c r="P89" i="38"/>
  <c r="P93" i="38"/>
  <c r="P97" i="38"/>
  <c r="P101" i="38"/>
  <c r="P105" i="38"/>
  <c r="P109" i="38"/>
  <c r="F117" i="39"/>
  <c r="P43" i="39"/>
  <c r="P47" i="39"/>
  <c r="P51" i="39"/>
  <c r="P55" i="39"/>
  <c r="P59" i="39"/>
  <c r="P63" i="39"/>
  <c r="P67" i="39"/>
  <c r="P71" i="39"/>
  <c r="P75" i="39"/>
  <c r="D117" i="38"/>
  <c r="P11" i="38"/>
  <c r="P60" i="39"/>
  <c r="P21" i="39"/>
  <c r="P37" i="39"/>
  <c r="P58" i="39"/>
  <c r="P95" i="39"/>
  <c r="P107" i="39"/>
  <c r="P108" i="39"/>
  <c r="P100" i="39"/>
  <c r="P34" i="39"/>
  <c r="F117" i="38"/>
  <c r="P66" i="38"/>
  <c r="P24" i="38"/>
  <c r="P42" i="39"/>
  <c r="P104" i="38"/>
  <c r="P88" i="38"/>
  <c r="M117" i="38"/>
  <c r="P70" i="38"/>
  <c r="P28" i="38"/>
  <c r="P90" i="38"/>
  <c r="P98" i="38"/>
  <c r="P106" i="38"/>
  <c r="P22" i="39"/>
  <c r="P38" i="39"/>
  <c r="H117" i="38"/>
  <c r="P18" i="38"/>
  <c r="P21" i="38"/>
  <c r="P25" i="38"/>
  <c r="P29" i="38"/>
  <c r="P58" i="38"/>
  <c r="P63" i="38"/>
  <c r="P67" i="38"/>
  <c r="P71" i="38"/>
  <c r="K117" i="39"/>
  <c r="E117" i="39"/>
  <c r="P20" i="39"/>
  <c r="P28" i="39"/>
  <c r="P36" i="39"/>
  <c r="P87" i="38"/>
  <c r="P91" i="38"/>
  <c r="P95" i="38"/>
  <c r="P99" i="38"/>
  <c r="P103" i="38"/>
  <c r="P107" i="38"/>
  <c r="P111" i="38"/>
  <c r="N117" i="39"/>
  <c r="P45" i="39"/>
  <c r="P49" i="39"/>
  <c r="P53" i="39"/>
  <c r="P57" i="39"/>
  <c r="P61" i="39"/>
  <c r="P65" i="39"/>
  <c r="P69" i="39"/>
  <c r="P73" i="39"/>
  <c r="P98" i="39"/>
  <c r="J117" i="38"/>
  <c r="J117" i="39"/>
  <c r="P25" i="39"/>
  <c r="P29" i="39"/>
  <c r="P33" i="39"/>
  <c r="P41" i="39"/>
  <c r="P50" i="39"/>
  <c r="P66" i="39"/>
  <c r="P74" i="39"/>
  <c r="P89" i="39"/>
  <c r="P94" i="39"/>
  <c r="P110" i="39"/>
  <c r="P91" i="39"/>
  <c r="P88" i="39"/>
  <c r="P92" i="39"/>
  <c r="P99" i="39"/>
  <c r="P103" i="39"/>
  <c r="P111" i="39"/>
  <c r="P73" i="38"/>
  <c r="P64" i="38"/>
  <c r="P31" i="38"/>
  <c r="P22" i="38"/>
  <c r="P11" i="39"/>
  <c r="E117" i="38"/>
  <c r="O117" i="39"/>
  <c r="G117" i="38"/>
  <c r="P56" i="39"/>
  <c r="L117" i="38"/>
  <c r="P13" i="38"/>
  <c r="P106" i="39"/>
  <c r="I117" i="39"/>
  <c r="P52" i="39"/>
  <c r="P68" i="39"/>
  <c r="P12" i="39"/>
  <c r="P19" i="39"/>
  <c r="P23" i="39"/>
  <c r="P27" i="39"/>
  <c r="P31" i="39"/>
  <c r="P35" i="39"/>
  <c r="P39" i="39"/>
  <c r="P46" i="39"/>
  <c r="P54" i="39"/>
  <c r="P62" i="39"/>
  <c r="P70" i="39"/>
  <c r="P87" i="39"/>
  <c r="P102" i="39"/>
  <c r="P76" i="39"/>
  <c r="P90" i="39"/>
  <c r="I193" i="52" l="1"/>
  <c r="G198" i="52"/>
  <c r="G200" i="52" s="1"/>
  <c r="P114" i="39"/>
  <c r="E18" i="43"/>
  <c r="P114" i="38"/>
  <c r="E15" i="43"/>
  <c r="D119" i="43"/>
  <c r="F119" i="43"/>
  <c r="H119" i="43" s="1"/>
  <c r="F131" i="51" s="1"/>
  <c r="H131" i="51" s="1"/>
  <c r="D109" i="43"/>
  <c r="F109" i="43"/>
  <c r="F63" i="43"/>
  <c r="D63" i="43"/>
  <c r="F25" i="43"/>
  <c r="D25" i="43"/>
  <c r="F100" i="43"/>
  <c r="D100" i="43"/>
  <c r="F94" i="43"/>
  <c r="D94" i="43"/>
  <c r="D38" i="43"/>
  <c r="E38" i="43" s="1"/>
  <c r="F38" i="43"/>
  <c r="F120" i="43"/>
  <c r="H120" i="43" s="1"/>
  <c r="F132" i="51" s="1"/>
  <c r="H132" i="51" s="1"/>
  <c r="D120" i="43"/>
  <c r="F104" i="43"/>
  <c r="D104" i="43"/>
  <c r="F64" i="43"/>
  <c r="D64" i="43"/>
  <c r="F70" i="43"/>
  <c r="D70" i="43"/>
  <c r="E70" i="43" s="1"/>
  <c r="F62" i="43"/>
  <c r="D62" i="43"/>
  <c r="F107" i="43"/>
  <c r="D107" i="43"/>
  <c r="D118" i="43"/>
  <c r="F118" i="43"/>
  <c r="H118" i="43" s="1"/>
  <c r="F130" i="51" s="1"/>
  <c r="H130" i="51" s="1"/>
  <c r="D99" i="43"/>
  <c r="F99" i="43"/>
  <c r="D57" i="43"/>
  <c r="E57" i="43" s="1"/>
  <c r="F57" i="43"/>
  <c r="F98" i="43"/>
  <c r="D98" i="43"/>
  <c r="E98" i="43" s="1"/>
  <c r="D56" i="43"/>
  <c r="E56" i="43" s="1"/>
  <c r="F56" i="43"/>
  <c r="D69" i="43"/>
  <c r="F69" i="43"/>
  <c r="F116" i="43"/>
  <c r="D116" i="43"/>
  <c r="D97" i="43"/>
  <c r="F97" i="43"/>
  <c r="F53" i="43"/>
  <c r="D53" i="43"/>
  <c r="F105" i="43"/>
  <c r="D105" i="43"/>
  <c r="F114" i="43"/>
  <c r="D114" i="43"/>
  <c r="E114" i="43" s="1"/>
  <c r="F95" i="43"/>
  <c r="D95" i="43"/>
  <c r="F37" i="43"/>
  <c r="D37" i="43"/>
  <c r="D74" i="43"/>
  <c r="F74" i="43"/>
  <c r="F40" i="43"/>
  <c r="D40" i="43"/>
  <c r="E40" i="43" s="1"/>
  <c r="D115" i="43"/>
  <c r="F115" i="43"/>
  <c r="D121" i="43"/>
  <c r="F121" i="43"/>
  <c r="H121" i="43" s="1"/>
  <c r="F133" i="51" s="1"/>
  <c r="D61" i="43"/>
  <c r="F61" i="43"/>
  <c r="F112" i="43"/>
  <c r="D112" i="43"/>
  <c r="F77" i="43"/>
  <c r="D77" i="43"/>
  <c r="F26" i="43"/>
  <c r="D26" i="43"/>
  <c r="F66" i="43"/>
  <c r="D66" i="43"/>
  <c r="F65" i="43"/>
  <c r="D65" i="43"/>
  <c r="F110" i="43"/>
  <c r="D110" i="43"/>
  <c r="D75" i="43"/>
  <c r="F75" i="43"/>
  <c r="D72" i="43"/>
  <c r="F72" i="43"/>
  <c r="D117" i="43"/>
  <c r="F117" i="43"/>
  <c r="H117" i="43" s="1"/>
  <c r="F129" i="51" s="1"/>
  <c r="H129" i="51" s="1"/>
  <c r="D29" i="43"/>
  <c r="F29" i="43"/>
  <c r="F113" i="43"/>
  <c r="D113" i="43"/>
  <c r="F134" i="43"/>
  <c r="D134" i="43"/>
  <c r="D71" i="43"/>
  <c r="F71" i="43"/>
  <c r="D111" i="43"/>
  <c r="F111" i="43"/>
  <c r="D67" i="43"/>
  <c r="F67" i="43"/>
  <c r="F96" i="43"/>
  <c r="D96" i="43"/>
  <c r="E96" i="43" s="1"/>
  <c r="F54" i="43"/>
  <c r="D54" i="43"/>
  <c r="F108" i="43"/>
  <c r="D108" i="43"/>
  <c r="F73" i="43"/>
  <c r="D73" i="43"/>
  <c r="D28" i="43"/>
  <c r="F28" i="43"/>
  <c r="F27" i="43"/>
  <c r="D27" i="43"/>
  <c r="F106" i="43"/>
  <c r="D106" i="43"/>
  <c r="F68" i="43"/>
  <c r="D68" i="43"/>
  <c r="E68" i="43" s="1"/>
  <c r="D76" i="43"/>
  <c r="F76" i="43"/>
  <c r="D55" i="43"/>
  <c r="F55" i="43"/>
  <c r="F195" i="10"/>
  <c r="D195" i="10"/>
  <c r="F56" i="10"/>
  <c r="D56" i="10"/>
  <c r="F180" i="10"/>
  <c r="D180" i="10"/>
  <c r="F146" i="10"/>
  <c r="D146" i="10"/>
  <c r="F114" i="10"/>
  <c r="D114" i="10"/>
  <c r="E114" i="10" s="1"/>
  <c r="F38" i="10"/>
  <c r="D38" i="10"/>
  <c r="E38" i="10" s="1"/>
  <c r="F142" i="10"/>
  <c r="D142" i="10"/>
  <c r="D140" i="10"/>
  <c r="F140" i="10"/>
  <c r="F113" i="10"/>
  <c r="D113" i="10"/>
  <c r="F178" i="10"/>
  <c r="D178" i="10"/>
  <c r="F141" i="10"/>
  <c r="D141" i="10"/>
  <c r="F112" i="10"/>
  <c r="D112" i="10"/>
  <c r="F149" i="10"/>
  <c r="D149" i="10"/>
  <c r="F108" i="10"/>
  <c r="D108" i="10"/>
  <c r="F104" i="10"/>
  <c r="D104" i="10"/>
  <c r="D39" i="10"/>
  <c r="F39" i="10"/>
  <c r="D147" i="10"/>
  <c r="F147" i="10"/>
  <c r="F111" i="10"/>
  <c r="D111" i="10"/>
  <c r="F176" i="10"/>
  <c r="D176" i="10"/>
  <c r="F139" i="10"/>
  <c r="D139" i="10"/>
  <c r="F110" i="10"/>
  <c r="D110" i="10"/>
  <c r="F53" i="10"/>
  <c r="D53" i="10"/>
  <c r="D177" i="10"/>
  <c r="F177" i="10"/>
  <c r="F162" i="10"/>
  <c r="D162" i="10"/>
  <c r="F107" i="10"/>
  <c r="D107" i="10"/>
  <c r="F138" i="10"/>
  <c r="D138" i="10"/>
  <c r="D154" i="10"/>
  <c r="E154" i="10" s="1"/>
  <c r="F154" i="10"/>
  <c r="F134" i="10"/>
  <c r="D134" i="10"/>
  <c r="F106" i="10"/>
  <c r="D106" i="10"/>
  <c r="D181" i="10"/>
  <c r="F181" i="10"/>
  <c r="F120" i="10"/>
  <c r="D120" i="10"/>
  <c r="F160" i="10"/>
  <c r="D160" i="10"/>
  <c r="F105" i="10"/>
  <c r="D105" i="10"/>
  <c r="F179" i="10"/>
  <c r="D179" i="10"/>
  <c r="D117" i="10"/>
  <c r="F117" i="10"/>
  <c r="F155" i="10"/>
  <c r="D155" i="10"/>
  <c r="D121" i="10"/>
  <c r="E121" i="10" s="1"/>
  <c r="F121" i="10"/>
  <c r="F40" i="10"/>
  <c r="D40" i="10"/>
  <c r="F183" i="10"/>
  <c r="D183" i="10"/>
  <c r="D185" i="10"/>
  <c r="F185" i="10"/>
  <c r="F115" i="10"/>
  <c r="D115" i="10"/>
  <c r="F184" i="10"/>
  <c r="D184" i="10"/>
  <c r="F153" i="10"/>
  <c r="D153" i="10"/>
  <c r="F118" i="10"/>
  <c r="D118" i="10"/>
  <c r="F54" i="10"/>
  <c r="D54" i="10"/>
  <c r="F156" i="10"/>
  <c r="D156" i="10"/>
  <c r="E156" i="10" s="1"/>
  <c r="F37" i="10"/>
  <c r="D37" i="10"/>
  <c r="F190" i="10"/>
  <c r="D190" i="10"/>
  <c r="F182" i="10"/>
  <c r="D182" i="10"/>
  <c r="F148" i="10"/>
  <c r="D148" i="10"/>
  <c r="F116" i="10"/>
  <c r="D116" i="10"/>
  <c r="F175" i="10"/>
  <c r="D175" i="10"/>
  <c r="F191" i="10"/>
  <c r="D191" i="10"/>
  <c r="D161" i="10"/>
  <c r="F161" i="10"/>
  <c r="D28" i="10"/>
  <c r="F28" i="10"/>
  <c r="E18" i="10"/>
  <c r="E16" i="10"/>
  <c r="D29" i="10"/>
  <c r="F29" i="10"/>
  <c r="E15" i="10"/>
  <c r="D19" i="10"/>
  <c r="D25" i="10"/>
  <c r="F25" i="10"/>
  <c r="D26" i="10"/>
  <c r="F26" i="10"/>
  <c r="D27" i="10"/>
  <c r="F27" i="10"/>
  <c r="F20" i="10"/>
  <c r="D20" i="10"/>
  <c r="E17" i="10"/>
  <c r="F19" i="10"/>
  <c r="K136" i="50"/>
  <c r="K189" i="50" s="1"/>
  <c r="G106" i="43"/>
  <c r="G135" i="43" s="1"/>
  <c r="G188" i="43" s="1"/>
  <c r="E20" i="43"/>
  <c r="A65" i="43"/>
  <c r="D19" i="43"/>
  <c r="D22" i="43" s="1"/>
  <c r="F142" i="43"/>
  <c r="D142" i="43"/>
  <c r="D160" i="43"/>
  <c r="F160" i="43"/>
  <c r="F183" i="43"/>
  <c r="D183" i="43"/>
  <c r="F156" i="43"/>
  <c r="D156" i="43"/>
  <c r="E156" i="43" s="1"/>
  <c r="F181" i="43"/>
  <c r="D181" i="43"/>
  <c r="F185" i="43"/>
  <c r="D185" i="43"/>
  <c r="D155" i="43"/>
  <c r="F155" i="43"/>
  <c r="F138" i="43"/>
  <c r="D138" i="43"/>
  <c r="D190" i="43"/>
  <c r="F190" i="43"/>
  <c r="F147" i="43"/>
  <c r="D147" i="43"/>
  <c r="F149" i="43"/>
  <c r="D149" i="43"/>
  <c r="D180" i="43"/>
  <c r="F180" i="43"/>
  <c r="F195" i="43"/>
  <c r="D195" i="43"/>
  <c r="D182" i="43"/>
  <c r="F182" i="43"/>
  <c r="F148" i="43"/>
  <c r="D148" i="43"/>
  <c r="F175" i="43"/>
  <c r="D175" i="43"/>
  <c r="F191" i="43"/>
  <c r="D191" i="43"/>
  <c r="F179" i="43"/>
  <c r="D179" i="43"/>
  <c r="E179" i="43" s="1"/>
  <c r="D184" i="43"/>
  <c r="F184" i="43"/>
  <c r="F140" i="43"/>
  <c r="D140" i="43"/>
  <c r="D141" i="43"/>
  <c r="F141" i="43"/>
  <c r="D153" i="43"/>
  <c r="E153" i="43" s="1"/>
  <c r="F153" i="43"/>
  <c r="F154" i="43"/>
  <c r="D154" i="43"/>
  <c r="E154" i="43" s="1"/>
  <c r="D178" i="43"/>
  <c r="F178" i="43"/>
  <c r="D139" i="43"/>
  <c r="F139" i="43"/>
  <c r="D176" i="43"/>
  <c r="F176" i="43"/>
  <c r="D146" i="43"/>
  <c r="F146" i="43"/>
  <c r="F161" i="43"/>
  <c r="D161" i="43"/>
  <c r="F177" i="43"/>
  <c r="D177" i="43"/>
  <c r="F162" i="43"/>
  <c r="D162" i="43"/>
  <c r="A15" i="38"/>
  <c r="F19" i="43"/>
  <c r="F22" i="43" s="1"/>
  <c r="E121" i="43" l="1"/>
  <c r="E99" i="43"/>
  <c r="E113" i="43"/>
  <c r="G216" i="51"/>
  <c r="I198" i="52"/>
  <c r="I200" i="52" s="1"/>
  <c r="E55" i="43"/>
  <c r="E67" i="43"/>
  <c r="E71" i="43"/>
  <c r="E117" i="43"/>
  <c r="E75" i="43"/>
  <c r="E118" i="43"/>
  <c r="E109" i="43"/>
  <c r="F101" i="43"/>
  <c r="E106" i="43"/>
  <c r="E108" i="43"/>
  <c r="E134" i="43"/>
  <c r="E110" i="43"/>
  <c r="E66" i="43"/>
  <c r="E77" i="43"/>
  <c r="E95" i="43"/>
  <c r="E105" i="43"/>
  <c r="E107" i="43"/>
  <c r="E100" i="43"/>
  <c r="E63" i="43"/>
  <c r="E155" i="43"/>
  <c r="E27" i="43"/>
  <c r="E73" i="43"/>
  <c r="E54" i="43"/>
  <c r="E65" i="43"/>
  <c r="E26" i="43"/>
  <c r="E112" i="43"/>
  <c r="E37" i="43"/>
  <c r="D58" i="43"/>
  <c r="E53" i="43"/>
  <c r="E116" i="43"/>
  <c r="E62" i="43"/>
  <c r="E64" i="43"/>
  <c r="E120" i="43"/>
  <c r="E94" i="43"/>
  <c r="D101" i="43"/>
  <c r="D30" i="43"/>
  <c r="D32" i="43" s="1"/>
  <c r="E25" i="43"/>
  <c r="F58" i="43"/>
  <c r="F30" i="43"/>
  <c r="F32" i="43" s="1"/>
  <c r="F78" i="43"/>
  <c r="E104" i="43"/>
  <c r="D135" i="43"/>
  <c r="F186" i="43"/>
  <c r="E178" i="43"/>
  <c r="E180" i="43"/>
  <c r="D186" i="43"/>
  <c r="E76" i="43"/>
  <c r="E28" i="43"/>
  <c r="E111" i="43"/>
  <c r="E29" i="43"/>
  <c r="E72" i="43"/>
  <c r="D78" i="43"/>
  <c r="E61" i="43"/>
  <c r="E115" i="43"/>
  <c r="E74" i="43"/>
  <c r="E97" i="43"/>
  <c r="E69" i="43"/>
  <c r="F135" i="43"/>
  <c r="E119" i="43"/>
  <c r="E177" i="10"/>
  <c r="E147" i="10"/>
  <c r="E161" i="10"/>
  <c r="E185" i="10"/>
  <c r="E181" i="10"/>
  <c r="F143" i="10"/>
  <c r="E39" i="10"/>
  <c r="E140" i="10"/>
  <c r="E191" i="10"/>
  <c r="E116" i="10"/>
  <c r="E182" i="10"/>
  <c r="E54" i="10"/>
  <c r="E115" i="10"/>
  <c r="E183" i="10"/>
  <c r="E105" i="10"/>
  <c r="E120" i="10"/>
  <c r="E106" i="10"/>
  <c r="E107" i="10"/>
  <c r="E110" i="10"/>
  <c r="E149" i="10"/>
  <c r="E141" i="10"/>
  <c r="E113" i="10"/>
  <c r="E142" i="10"/>
  <c r="E180" i="10"/>
  <c r="F186" i="10"/>
  <c r="E37" i="10"/>
  <c r="D58" i="10"/>
  <c r="F58" i="10"/>
  <c r="E117" i="10"/>
  <c r="E20" i="10"/>
  <c r="E175" i="10"/>
  <c r="E148" i="10"/>
  <c r="E190" i="10"/>
  <c r="E118" i="10"/>
  <c r="E184" i="10"/>
  <c r="E40" i="10"/>
  <c r="E155" i="10"/>
  <c r="E179" i="10"/>
  <c r="D186" i="10"/>
  <c r="E160" i="10"/>
  <c r="E134" i="10"/>
  <c r="D143" i="10"/>
  <c r="E138" i="10"/>
  <c r="E162" i="10"/>
  <c r="E53" i="10"/>
  <c r="E139" i="10"/>
  <c r="E111" i="10"/>
  <c r="E108" i="10"/>
  <c r="E112" i="10"/>
  <c r="E178" i="10"/>
  <c r="D150" i="10"/>
  <c r="E146" i="10"/>
  <c r="E56" i="10"/>
  <c r="F150" i="10"/>
  <c r="E176" i="10"/>
  <c r="E104" i="10"/>
  <c r="D135" i="10"/>
  <c r="E153" i="10"/>
  <c r="D157" i="10"/>
  <c r="F157" i="10"/>
  <c r="F135" i="10"/>
  <c r="F22" i="10"/>
  <c r="F30" i="10"/>
  <c r="D22" i="10"/>
  <c r="E26" i="10"/>
  <c r="E27" i="10"/>
  <c r="D30" i="10"/>
  <c r="E25" i="10"/>
  <c r="E29" i="10"/>
  <c r="E28" i="10"/>
  <c r="A66" i="43"/>
  <c r="E181" i="43"/>
  <c r="E183" i="43"/>
  <c r="E142" i="43"/>
  <c r="E162" i="43"/>
  <c r="E161" i="43"/>
  <c r="E185" i="43"/>
  <c r="E141" i="43"/>
  <c r="E182" i="43"/>
  <c r="E177" i="43"/>
  <c r="E184" i="43"/>
  <c r="E190" i="43"/>
  <c r="F150" i="43"/>
  <c r="D157" i="43"/>
  <c r="F143" i="43"/>
  <c r="D150" i="43"/>
  <c r="E146" i="43"/>
  <c r="E139" i="43"/>
  <c r="E191" i="43"/>
  <c r="E148" i="43"/>
  <c r="E149" i="43"/>
  <c r="E160" i="43"/>
  <c r="E176" i="43"/>
  <c r="F157" i="43"/>
  <c r="E140" i="43"/>
  <c r="E175" i="43"/>
  <c r="E147" i="43"/>
  <c r="E138" i="43"/>
  <c r="D143" i="43"/>
  <c r="A16" i="38"/>
  <c r="A17" i="38" s="1"/>
  <c r="F35" i="12" l="1"/>
  <c r="G221" i="51"/>
  <c r="G223" i="51" s="1"/>
  <c r="D188" i="43"/>
  <c r="D197" i="43" s="1"/>
  <c r="D199" i="43" s="1"/>
  <c r="F188" i="43"/>
  <c r="F197" i="43" s="1"/>
  <c r="F199" i="43" s="1"/>
  <c r="F201" i="43" s="1"/>
  <c r="F32" i="10"/>
  <c r="F188" i="10"/>
  <c r="F197" i="10" s="1"/>
  <c r="D188" i="10"/>
  <c r="D197" i="10" s="1"/>
  <c r="D32" i="10"/>
  <c r="A67" i="43"/>
  <c r="H174" i="32"/>
  <c r="E174" i="32"/>
  <c r="D174" i="32"/>
  <c r="H133" i="32"/>
  <c r="E133" i="32"/>
  <c r="D133" i="32"/>
  <c r="H92" i="32"/>
  <c r="E92" i="32"/>
  <c r="D92" i="32"/>
  <c r="H52" i="32"/>
  <c r="E52" i="32"/>
  <c r="D52" i="32"/>
  <c r="H173" i="32"/>
  <c r="E10" i="32"/>
  <c r="D10" i="32"/>
  <c r="D199" i="10" l="1"/>
  <c r="F199" i="10"/>
  <c r="F201" i="10" s="1"/>
  <c r="D173" i="32"/>
  <c r="H132" i="32"/>
  <c r="H51" i="32"/>
  <c r="D91" i="32"/>
  <c r="H91" i="32"/>
  <c r="E91" i="32"/>
  <c r="E173" i="32"/>
  <c r="D51" i="32"/>
  <c r="D132" i="32"/>
  <c r="E51" i="32"/>
  <c r="E132" i="32"/>
  <c r="A68" i="43"/>
  <c r="A69" i="43" l="1"/>
  <c r="A18" i="38"/>
  <c r="A19" i="38" s="1"/>
  <c r="A70" i="43" l="1"/>
  <c r="A71" i="43" s="1"/>
  <c r="A72" i="43" s="1"/>
  <c r="A73" i="43" s="1"/>
  <c r="A74" i="43" s="1"/>
  <c r="A75" i="43" s="1"/>
  <c r="A76" i="43" s="1"/>
  <c r="A77" i="43" s="1"/>
  <c r="A78" i="43" s="1"/>
  <c r="A93" i="43" s="1"/>
  <c r="A94" i="43" s="1"/>
  <c r="A95" i="43" l="1"/>
  <c r="A96" i="43" s="1"/>
  <c r="A97" i="43" s="1"/>
  <c r="A98" i="43" s="1"/>
  <c r="A99" i="43" s="1"/>
  <c r="A100" i="43" s="1"/>
  <c r="A101" i="43" l="1"/>
  <c r="A103" i="43" s="1"/>
  <c r="A104" i="43" s="1"/>
  <c r="A105" i="43" s="1"/>
  <c r="A106" i="43" s="1"/>
  <c r="A107" i="43" s="1"/>
  <c r="A108" i="43" s="1"/>
  <c r="A109" i="43" s="1"/>
  <c r="A110" i="43" s="1"/>
  <c r="A111" i="43" s="1"/>
  <c r="A112" i="43" s="1"/>
  <c r="A113" i="43" s="1"/>
  <c r="A114" i="43" s="1"/>
  <c r="A115" i="43" s="1"/>
  <c r="A116" i="43" s="1"/>
  <c r="A20" i="38"/>
  <c r="A134" i="43" l="1"/>
  <c r="A117" i="43"/>
  <c r="A118" i="43" s="1"/>
  <c r="A119" i="43" s="1"/>
  <c r="A120" i="43" s="1"/>
  <c r="A121" i="43" s="1"/>
  <c r="A21" i="38"/>
  <c r="A135" i="43" l="1"/>
  <c r="A137" i="43" s="1"/>
  <c r="A138" i="43" s="1"/>
  <c r="A139" i="43" s="1"/>
  <c r="A140" i="43" s="1"/>
  <c r="A141" i="43" s="1"/>
  <c r="A142" i="43" s="1"/>
  <c r="A143" i="43" s="1"/>
  <c r="A145" i="43" s="1"/>
  <c r="A146" i="43" s="1"/>
  <c r="A147" i="43" s="1"/>
  <c r="A148" i="43" s="1"/>
  <c r="A149" i="43" s="1"/>
  <c r="A150" i="43" s="1"/>
  <c r="A152" i="43" s="1"/>
  <c r="A153" i="43" s="1"/>
  <c r="A154" i="43" s="1"/>
  <c r="A155" i="43" s="1"/>
  <c r="A156" i="43" s="1"/>
  <c r="A157" i="43" s="1"/>
  <c r="A159" i="43" s="1"/>
  <c r="A160" i="43" s="1"/>
  <c r="A161" i="43" s="1"/>
  <c r="A162" i="43" s="1"/>
  <c r="A175" i="43" s="1"/>
  <c r="A176" i="43" s="1"/>
  <c r="A177" i="43" s="1"/>
  <c r="A178" i="43" s="1"/>
  <c r="A179" i="43" s="1"/>
  <c r="A180" i="43" s="1"/>
  <c r="A181" i="43" s="1"/>
  <c r="A182" i="43" s="1"/>
  <c r="A183" i="43" s="1"/>
  <c r="A184" i="43" s="1"/>
  <c r="A185" i="43" s="1"/>
  <c r="A186" i="43" s="1"/>
  <c r="A188" i="43" s="1"/>
  <c r="A190" i="43" s="1"/>
  <c r="A191" i="43" s="1"/>
  <c r="A192" i="43" s="1"/>
  <c r="A193" i="43" s="1"/>
  <c r="A194" i="43" s="1"/>
  <c r="A195" i="43" s="1"/>
  <c r="A197" i="43" s="1"/>
  <c r="A199" i="43" s="1"/>
  <c r="A22" i="38"/>
  <c r="A23" i="38" l="1"/>
  <c r="A24" i="38" l="1"/>
  <c r="A25" i="38" l="1"/>
  <c r="K8" i="32"/>
  <c r="K169" i="32"/>
  <c r="K128" i="32"/>
  <c r="K87" i="32"/>
  <c r="K47" i="32"/>
  <c r="A26" i="38" l="1"/>
  <c r="A27" i="38" s="1"/>
  <c r="A28" i="38" s="1"/>
  <c r="A29" i="38" s="1"/>
  <c r="A30" i="38" s="1"/>
  <c r="A31" i="38" s="1"/>
  <c r="A32" i="38" s="1"/>
  <c r="A33" i="38" s="1"/>
  <c r="C17" i="35"/>
  <c r="C15" i="35"/>
  <c r="A11" i="35"/>
  <c r="A9" i="35"/>
  <c r="H76" i="43" l="1"/>
  <c r="F88" i="51" s="1"/>
  <c r="H88" i="51" s="1"/>
  <c r="H73" i="43"/>
  <c r="F85" i="51" s="1"/>
  <c r="H85" i="51" s="1"/>
  <c r="H74" i="43"/>
  <c r="F86" i="51" s="1"/>
  <c r="H86" i="51" s="1"/>
  <c r="H134" i="43"/>
  <c r="F134" i="51" s="1"/>
  <c r="H134" i="51" s="1"/>
  <c r="H181" i="43"/>
  <c r="F193" i="51" s="1"/>
  <c r="H193" i="51" s="1"/>
  <c r="H38" i="43"/>
  <c r="F38" i="51" s="1"/>
  <c r="H38" i="51" s="1"/>
  <c r="H72" i="43"/>
  <c r="F84" i="51" s="1"/>
  <c r="H84" i="51" s="1"/>
  <c r="H75" i="43"/>
  <c r="F87" i="51" s="1"/>
  <c r="H87" i="51" s="1"/>
  <c r="H71" i="43"/>
  <c r="F71" i="51" s="1"/>
  <c r="H71" i="51" s="1"/>
  <c r="H140" i="43"/>
  <c r="F152" i="51" s="1"/>
  <c r="H152" i="51" s="1"/>
  <c r="K171" i="32"/>
  <c r="K89" i="32"/>
  <c r="D205" i="32"/>
  <c r="D203" i="32"/>
  <c r="H38" i="32"/>
  <c r="A7" i="32"/>
  <c r="A4" i="32"/>
  <c r="A2" i="32"/>
  <c r="A1" i="32"/>
  <c r="G203" i="32" l="1"/>
  <c r="G204" i="32" s="1"/>
  <c r="E203" i="32"/>
  <c r="H203" i="32"/>
  <c r="H204" i="32" s="1"/>
  <c r="F203" i="32"/>
  <c r="F204" i="32" s="1"/>
  <c r="H205" i="32"/>
  <c r="F205" i="32"/>
  <c r="F206" i="32" s="1"/>
  <c r="F193" i="32" s="1"/>
  <c r="G205" i="32"/>
  <c r="G206" i="32" s="1"/>
  <c r="G193" i="32" s="1"/>
  <c r="E205" i="32"/>
  <c r="H59" i="32"/>
  <c r="H189" i="32" s="1"/>
  <c r="A43" i="32"/>
  <c r="A85" i="32"/>
  <c r="A123" i="32"/>
  <c r="H25" i="43"/>
  <c r="F25" i="51" s="1"/>
  <c r="H25" i="51" s="1"/>
  <c r="H94" i="43"/>
  <c r="H194" i="43"/>
  <c r="F218" i="51" s="1"/>
  <c r="H218" i="51" s="1"/>
  <c r="H195" i="43"/>
  <c r="F219" i="51" s="1"/>
  <c r="H219" i="51" s="1"/>
  <c r="H191" i="43"/>
  <c r="F215" i="51" s="1"/>
  <c r="H215" i="51" s="1"/>
  <c r="H184" i="43"/>
  <c r="F196" i="51" s="1"/>
  <c r="H196" i="51" s="1"/>
  <c r="H183" i="43"/>
  <c r="F195" i="51" s="1"/>
  <c r="H195" i="51" s="1"/>
  <c r="H182" i="43"/>
  <c r="F194" i="51" s="1"/>
  <c r="H194" i="51" s="1"/>
  <c r="H185" i="43"/>
  <c r="F197" i="51" s="1"/>
  <c r="H197" i="51" s="1"/>
  <c r="H179" i="43"/>
  <c r="F191" i="51" s="1"/>
  <c r="H191" i="51" s="1"/>
  <c r="H177" i="43"/>
  <c r="F189" i="51" s="1"/>
  <c r="H189" i="51" s="1"/>
  <c r="H175" i="43"/>
  <c r="F187" i="51" s="1"/>
  <c r="H187" i="51" s="1"/>
  <c r="H176" i="43"/>
  <c r="F188" i="51" s="1"/>
  <c r="H188" i="51" s="1"/>
  <c r="H162" i="43"/>
  <c r="F186" i="51" s="1"/>
  <c r="H186" i="51" s="1"/>
  <c r="H161" i="43"/>
  <c r="F185" i="51" s="1"/>
  <c r="H185" i="51" s="1"/>
  <c r="H178" i="43"/>
  <c r="F190" i="51" s="1"/>
  <c r="H190" i="51" s="1"/>
  <c r="H180" i="43"/>
  <c r="F192" i="51" s="1"/>
  <c r="H192" i="51" s="1"/>
  <c r="H155" i="43"/>
  <c r="F167" i="51" s="1"/>
  <c r="H167" i="51" s="1"/>
  <c r="H156" i="43"/>
  <c r="F168" i="51" s="1"/>
  <c r="H168" i="51" s="1"/>
  <c r="H154" i="43"/>
  <c r="F166" i="51" s="1"/>
  <c r="H166" i="51" s="1"/>
  <c r="H148" i="43"/>
  <c r="F160" i="51" s="1"/>
  <c r="H160" i="51" s="1"/>
  <c r="H149" i="43"/>
  <c r="F161" i="51" s="1"/>
  <c r="H161" i="51" s="1"/>
  <c r="H142" i="43"/>
  <c r="F154" i="51" s="1"/>
  <c r="H154" i="51" s="1"/>
  <c r="H141" i="43"/>
  <c r="F153" i="51" s="1"/>
  <c r="H153" i="51" s="1"/>
  <c r="H139" i="43"/>
  <c r="F151" i="51" s="1"/>
  <c r="H151" i="51" s="1"/>
  <c r="H114" i="43"/>
  <c r="F126" i="51" s="1"/>
  <c r="H126" i="51" s="1"/>
  <c r="H110" i="43"/>
  <c r="F122" i="51" s="1"/>
  <c r="H122" i="51" s="1"/>
  <c r="H113" i="43"/>
  <c r="F125" i="51" s="1"/>
  <c r="H125" i="51" s="1"/>
  <c r="H112" i="43"/>
  <c r="F124" i="51" s="1"/>
  <c r="H124" i="51" s="1"/>
  <c r="H106" i="43"/>
  <c r="F118" i="51" s="1"/>
  <c r="H118" i="51" s="1"/>
  <c r="H111" i="43"/>
  <c r="F123" i="51" s="1"/>
  <c r="H123" i="51" s="1"/>
  <c r="H108" i="43"/>
  <c r="F120" i="51" s="1"/>
  <c r="H120" i="51" s="1"/>
  <c r="H105" i="43"/>
  <c r="F117" i="51" s="1"/>
  <c r="H117" i="51" s="1"/>
  <c r="H116" i="43"/>
  <c r="F128" i="51" s="1"/>
  <c r="H128" i="51" s="1"/>
  <c r="H109" i="43"/>
  <c r="F121" i="51" s="1"/>
  <c r="H121" i="51" s="1"/>
  <c r="H115" i="43"/>
  <c r="F127" i="51" s="1"/>
  <c r="H127" i="51" s="1"/>
  <c r="H107" i="43"/>
  <c r="F119" i="51" s="1"/>
  <c r="H119" i="51" s="1"/>
  <c r="H97" i="43"/>
  <c r="F97" i="51" s="1"/>
  <c r="H97" i="51" s="1"/>
  <c r="H99" i="43"/>
  <c r="F99" i="51" s="1"/>
  <c r="H99" i="51" s="1"/>
  <c r="H96" i="43"/>
  <c r="F96" i="51" s="1"/>
  <c r="H96" i="51" s="1"/>
  <c r="H95" i="43"/>
  <c r="F95" i="51" s="1"/>
  <c r="H95" i="51" s="1"/>
  <c r="H62" i="43"/>
  <c r="F62" i="51" s="1"/>
  <c r="H62" i="51" s="1"/>
  <c r="H67" i="43"/>
  <c r="F67" i="51" s="1"/>
  <c r="H67" i="51" s="1"/>
  <c r="H65" i="43"/>
  <c r="F65" i="51" s="1"/>
  <c r="H65" i="51" s="1"/>
  <c r="H66" i="43"/>
  <c r="F66" i="51" s="1"/>
  <c r="H66" i="51" s="1"/>
  <c r="H64" i="43"/>
  <c r="F64" i="51" s="1"/>
  <c r="H64" i="51" s="1"/>
  <c r="H77" i="43"/>
  <c r="F89" i="51" s="1"/>
  <c r="H89" i="51" s="1"/>
  <c r="H70" i="43"/>
  <c r="F70" i="51" s="1"/>
  <c r="H70" i="51" s="1"/>
  <c r="H69" i="43"/>
  <c r="F69" i="51" s="1"/>
  <c r="H69" i="51" s="1"/>
  <c r="H63" i="43"/>
  <c r="F63" i="51" s="1"/>
  <c r="H63" i="51" s="1"/>
  <c r="H68" i="43"/>
  <c r="F68" i="51" s="1"/>
  <c r="H68" i="51" s="1"/>
  <c r="H53" i="43"/>
  <c r="F53" i="51" s="1"/>
  <c r="H53" i="51" s="1"/>
  <c r="H54" i="43"/>
  <c r="F54" i="51" s="1"/>
  <c r="H54" i="51" s="1"/>
  <c r="H56" i="43"/>
  <c r="F56" i="51" s="1"/>
  <c r="H56" i="51" s="1"/>
  <c r="H57" i="43"/>
  <c r="F57" i="51" s="1"/>
  <c r="H57" i="51" s="1"/>
  <c r="H55" i="43"/>
  <c r="F55" i="51" s="1"/>
  <c r="H55" i="51" s="1"/>
  <c r="H40" i="43"/>
  <c r="F52" i="51" s="1"/>
  <c r="H52" i="51" s="1"/>
  <c r="H39" i="43"/>
  <c r="F51" i="51" s="1"/>
  <c r="H51" i="51" s="1"/>
  <c r="H26" i="43"/>
  <c r="F26" i="51" s="1"/>
  <c r="H21" i="43"/>
  <c r="F21" i="51" s="1"/>
  <c r="H21" i="51" s="1"/>
  <c r="H29" i="43"/>
  <c r="F29" i="51" s="1"/>
  <c r="H29" i="51" s="1"/>
  <c r="K130" i="32"/>
  <c r="K49" i="32"/>
  <c r="A167" i="32"/>
  <c r="A126" i="32"/>
  <c r="A42" i="32"/>
  <c r="A124" i="32"/>
  <c r="A165" i="32"/>
  <c r="A83" i="32"/>
  <c r="A129" i="32"/>
  <c r="A170" i="32"/>
  <c r="A48" i="32"/>
  <c r="A88" i="32"/>
  <c r="A164" i="32"/>
  <c r="A82" i="32"/>
  <c r="A45" i="32"/>
  <c r="F94" i="51" l="1"/>
  <c r="H94" i="51" s="1"/>
  <c r="F194" i="32"/>
  <c r="F198" i="32" s="1"/>
  <c r="F200" i="32" s="1"/>
  <c r="F207" i="32"/>
  <c r="G207" i="32"/>
  <c r="G194" i="32"/>
  <c r="G198" i="32" s="1"/>
  <c r="G200" i="32" s="1"/>
  <c r="H26" i="51"/>
  <c r="H98" i="43"/>
  <c r="F98" i="51" s="1"/>
  <c r="H98" i="51" s="1"/>
  <c r="E38" i="12"/>
  <c r="E37" i="12"/>
  <c r="E34" i="12"/>
  <c r="H160" i="43"/>
  <c r="F184" i="51" s="1"/>
  <c r="F198" i="51" s="1"/>
  <c r="H153" i="43"/>
  <c r="F165" i="51" s="1"/>
  <c r="H146" i="43"/>
  <c r="F158" i="51" s="1"/>
  <c r="H138" i="43"/>
  <c r="F150" i="51" s="1"/>
  <c r="H104" i="43"/>
  <c r="H135" i="43" s="1"/>
  <c r="H61" i="43"/>
  <c r="H37" i="43"/>
  <c r="H58" i="43" s="1"/>
  <c r="H28" i="43"/>
  <c r="F28" i="51" s="1"/>
  <c r="H28" i="51" s="1"/>
  <c r="H100" i="43"/>
  <c r="F100" i="51" s="1"/>
  <c r="H100" i="51" s="1"/>
  <c r="H101" i="43" l="1"/>
  <c r="E24" i="12" s="1"/>
  <c r="E25" i="12"/>
  <c r="F116" i="51"/>
  <c r="F135" i="51" s="1"/>
  <c r="E22" i="12"/>
  <c r="F37" i="51"/>
  <c r="F58" i="51" s="1"/>
  <c r="H158" i="51"/>
  <c r="H78" i="43"/>
  <c r="E23" i="12" s="1"/>
  <c r="G23" i="12" s="1"/>
  <c r="F61" i="51"/>
  <c r="F90" i="51" s="1"/>
  <c r="F169" i="51"/>
  <c r="H165" i="51"/>
  <c r="H169" i="51" s="1"/>
  <c r="H184" i="51"/>
  <c r="H198" i="51" s="1"/>
  <c r="H101" i="51"/>
  <c r="F155" i="51"/>
  <c r="H150" i="51"/>
  <c r="H155" i="51" s="1"/>
  <c r="F101" i="51"/>
  <c r="H186" i="43"/>
  <c r="E29" i="12" s="1"/>
  <c r="A34" i="38"/>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H157" i="43"/>
  <c r="E28" i="12" s="1"/>
  <c r="H143" i="43"/>
  <c r="E26" i="12" s="1"/>
  <c r="H20" i="43"/>
  <c r="F20" i="51" s="1"/>
  <c r="H20" i="51" s="1"/>
  <c r="D191" i="32"/>
  <c r="D148" i="32"/>
  <c r="P41" i="30"/>
  <c r="P40" i="30"/>
  <c r="P38" i="30"/>
  <c r="B38" i="30"/>
  <c r="P37" i="30"/>
  <c r="B37" i="30"/>
  <c r="P36" i="30"/>
  <c r="B36" i="30"/>
  <c r="P35" i="30"/>
  <c r="B35" i="30"/>
  <c r="P34" i="30"/>
  <c r="B34" i="30"/>
  <c r="P33" i="30"/>
  <c r="B33" i="30"/>
  <c r="P30" i="30"/>
  <c r="P28" i="30"/>
  <c r="P26" i="30"/>
  <c r="P25" i="30"/>
  <c r="P24" i="30"/>
  <c r="H116" i="51" l="1"/>
  <c r="H37" i="51"/>
  <c r="H58" i="51" s="1"/>
  <c r="H61" i="51"/>
  <c r="H90" i="51" s="1"/>
  <c r="E19" i="32"/>
  <c r="I19" i="32" s="1"/>
  <c r="K19" i="32" s="1"/>
  <c r="G18" i="10" s="1"/>
  <c r="E185" i="32"/>
  <c r="I185" i="32" s="1"/>
  <c r="K185" i="32" s="1"/>
  <c r="E183" i="32"/>
  <c r="I183" i="32" s="1"/>
  <c r="K183" i="32" s="1"/>
  <c r="E181" i="32"/>
  <c r="I181" i="32" s="1"/>
  <c r="K181" i="32" s="1"/>
  <c r="E179" i="32"/>
  <c r="I179" i="32" s="1"/>
  <c r="K179" i="32" s="1"/>
  <c r="E177" i="32"/>
  <c r="I177" i="32" s="1"/>
  <c r="E162" i="32"/>
  <c r="I162" i="32" s="1"/>
  <c r="K162" i="32" s="1"/>
  <c r="G161" i="10" s="1"/>
  <c r="H161" i="10" s="1"/>
  <c r="D185" i="51" s="1"/>
  <c r="E185" i="51" s="1"/>
  <c r="E157" i="32"/>
  <c r="I157" i="32" s="1"/>
  <c r="K157" i="32" s="1"/>
  <c r="G156" i="10" s="1"/>
  <c r="H156" i="10" s="1"/>
  <c r="D168" i="51" s="1"/>
  <c r="E168" i="51" s="1"/>
  <c r="E155" i="32"/>
  <c r="I155" i="32" s="1"/>
  <c r="K155" i="32" s="1"/>
  <c r="G154" i="10" s="1"/>
  <c r="H154" i="10" s="1"/>
  <c r="D166" i="51" s="1"/>
  <c r="E166" i="51" s="1"/>
  <c r="E150" i="32"/>
  <c r="I150" i="32" s="1"/>
  <c r="K150" i="32" s="1"/>
  <c r="G149" i="10" s="1"/>
  <c r="H149" i="10" s="1"/>
  <c r="D161" i="51" s="1"/>
  <c r="E161" i="51" s="1"/>
  <c r="E148" i="32"/>
  <c r="E143" i="32"/>
  <c r="I143" i="32" s="1"/>
  <c r="K143" i="32" s="1"/>
  <c r="G142" i="10" s="1"/>
  <c r="H142" i="10" s="1"/>
  <c r="D154" i="51" s="1"/>
  <c r="E154" i="51" s="1"/>
  <c r="E141" i="32"/>
  <c r="I141" i="32" s="1"/>
  <c r="K141" i="32" s="1"/>
  <c r="G140" i="10" s="1"/>
  <c r="H140" i="10" s="1"/>
  <c r="D152" i="51" s="1"/>
  <c r="E152" i="51" s="1"/>
  <c r="E139" i="32"/>
  <c r="E122" i="32"/>
  <c r="I122" i="32" s="1"/>
  <c r="K122" i="32" s="1"/>
  <c r="G121" i="10" s="1"/>
  <c r="H121" i="10" s="1"/>
  <c r="E115" i="32"/>
  <c r="I115" i="32" s="1"/>
  <c r="K115" i="32" s="1"/>
  <c r="G114" i="10" s="1"/>
  <c r="H114" i="10" s="1"/>
  <c r="D126" i="51" s="1"/>
  <c r="E126" i="51" s="1"/>
  <c r="E105" i="32"/>
  <c r="I105" i="32" s="1"/>
  <c r="K105" i="32" s="1"/>
  <c r="G104" i="10" s="1"/>
  <c r="E100" i="32"/>
  <c r="I100" i="32" s="1"/>
  <c r="K100" i="32" s="1"/>
  <c r="G99" i="10" s="1"/>
  <c r="H99" i="10" s="1"/>
  <c r="D99" i="51" s="1"/>
  <c r="E99" i="51" s="1"/>
  <c r="E98" i="32"/>
  <c r="I98" i="32" s="1"/>
  <c r="K98" i="32" s="1"/>
  <c r="G97" i="10" s="1"/>
  <c r="H97" i="10" s="1"/>
  <c r="D97" i="51" s="1"/>
  <c r="E97" i="51" s="1"/>
  <c r="E96" i="32"/>
  <c r="I96" i="32" s="1"/>
  <c r="K96" i="32" s="1"/>
  <c r="G95" i="10" s="1"/>
  <c r="H95" i="10" s="1"/>
  <c r="D95" i="51" s="1"/>
  <c r="E95" i="51" s="1"/>
  <c r="E38" i="32"/>
  <c r="E29" i="32"/>
  <c r="I29" i="32" s="1"/>
  <c r="K29" i="32" s="1"/>
  <c r="G28" i="10" s="1"/>
  <c r="H28" i="10" s="1"/>
  <c r="D28" i="51" s="1"/>
  <c r="E28" i="51" s="1"/>
  <c r="E195" i="32"/>
  <c r="I195" i="32" s="1"/>
  <c r="K195" i="32" s="1"/>
  <c r="G194" i="10" s="1"/>
  <c r="E119" i="32"/>
  <c r="I119" i="32" s="1"/>
  <c r="K119" i="32" s="1"/>
  <c r="G118" i="10" s="1"/>
  <c r="H118" i="10" s="1"/>
  <c r="D130" i="51" s="1"/>
  <c r="E130" i="51" s="1"/>
  <c r="E109" i="32"/>
  <c r="I109" i="32" s="1"/>
  <c r="K109" i="32" s="1"/>
  <c r="G108" i="10" s="1"/>
  <c r="H108" i="10" s="1"/>
  <c r="D120" i="51" s="1"/>
  <c r="E120" i="51" s="1"/>
  <c r="E78" i="32"/>
  <c r="I78" i="32" s="1"/>
  <c r="K78" i="32" s="1"/>
  <c r="G77" i="10" s="1"/>
  <c r="H77" i="10" s="1"/>
  <c r="D89" i="51" s="1"/>
  <c r="E89" i="51" s="1"/>
  <c r="E76" i="32"/>
  <c r="I76" i="32" s="1"/>
  <c r="K76" i="32" s="1"/>
  <c r="G75" i="10" s="1"/>
  <c r="E74" i="32"/>
  <c r="I74" i="32" s="1"/>
  <c r="K74" i="32" s="1"/>
  <c r="G73" i="10" s="1"/>
  <c r="E72" i="32"/>
  <c r="I72" i="32" s="1"/>
  <c r="K72" i="32" s="1"/>
  <c r="G71" i="10" s="1"/>
  <c r="E70" i="32"/>
  <c r="I70" i="32" s="1"/>
  <c r="K70" i="32" s="1"/>
  <c r="G69" i="10" s="1"/>
  <c r="E68" i="32"/>
  <c r="I68" i="32" s="1"/>
  <c r="K68" i="32" s="1"/>
  <c r="G67" i="10" s="1"/>
  <c r="E66" i="32"/>
  <c r="I66" i="32" s="1"/>
  <c r="K66" i="32" s="1"/>
  <c r="G65" i="10" s="1"/>
  <c r="E64" i="32"/>
  <c r="I64" i="32" s="1"/>
  <c r="K64" i="32" s="1"/>
  <c r="G63" i="10" s="1"/>
  <c r="H63" i="10" s="1"/>
  <c r="D63" i="51" s="1"/>
  <c r="E63" i="51" s="1"/>
  <c r="E62" i="32"/>
  <c r="E57" i="32"/>
  <c r="I57" i="32" s="1"/>
  <c r="K57" i="32" s="1"/>
  <c r="G56" i="10" s="1"/>
  <c r="H56" i="10" s="1"/>
  <c r="D56" i="51" s="1"/>
  <c r="E56" i="51" s="1"/>
  <c r="E55" i="32"/>
  <c r="I55" i="32" s="1"/>
  <c r="K55" i="32" s="1"/>
  <c r="G54" i="10" s="1"/>
  <c r="H54" i="10" s="1"/>
  <c r="D54" i="51" s="1"/>
  <c r="E54" i="51" s="1"/>
  <c r="E40" i="32"/>
  <c r="I40" i="32" s="1"/>
  <c r="K40" i="32" s="1"/>
  <c r="G39" i="10" s="1"/>
  <c r="H39" i="10" s="1"/>
  <c r="D51" i="51" s="1"/>
  <c r="E51" i="51" s="1"/>
  <c r="E28" i="32"/>
  <c r="I28" i="32" s="1"/>
  <c r="K28" i="32" s="1"/>
  <c r="G27" i="10" s="1"/>
  <c r="H27" i="10" s="1"/>
  <c r="D27" i="51" s="1"/>
  <c r="E26" i="32"/>
  <c r="E186" i="32"/>
  <c r="I186" i="32" s="1"/>
  <c r="K186" i="32" s="1"/>
  <c r="E184" i="32"/>
  <c r="I184" i="32" s="1"/>
  <c r="K184" i="32" s="1"/>
  <c r="E182" i="32"/>
  <c r="I182" i="32" s="1"/>
  <c r="K182" i="32" s="1"/>
  <c r="E180" i="32"/>
  <c r="I180" i="32" s="1"/>
  <c r="K180" i="32" s="1"/>
  <c r="E178" i="32"/>
  <c r="I178" i="32" s="1"/>
  <c r="K178" i="32" s="1"/>
  <c r="E176" i="32"/>
  <c r="I176" i="32" s="1"/>
  <c r="K176" i="32" s="1"/>
  <c r="G175" i="10" s="1"/>
  <c r="H175" i="10" s="1"/>
  <c r="D187" i="51" s="1"/>
  <c r="E187" i="51" s="1"/>
  <c r="E163" i="32"/>
  <c r="I163" i="32" s="1"/>
  <c r="K163" i="32" s="1"/>
  <c r="G162" i="10" s="1"/>
  <c r="H162" i="10" s="1"/>
  <c r="D186" i="51" s="1"/>
  <c r="E186" i="51" s="1"/>
  <c r="E161" i="32"/>
  <c r="E156" i="32"/>
  <c r="I156" i="32" s="1"/>
  <c r="K156" i="32" s="1"/>
  <c r="G155" i="10" s="1"/>
  <c r="H155" i="10" s="1"/>
  <c r="D167" i="51" s="1"/>
  <c r="E167" i="51" s="1"/>
  <c r="E154" i="32"/>
  <c r="E149" i="32"/>
  <c r="I149" i="32" s="1"/>
  <c r="K149" i="32" s="1"/>
  <c r="G148" i="10" s="1"/>
  <c r="H148" i="10" s="1"/>
  <c r="D160" i="51" s="1"/>
  <c r="E160" i="51" s="1"/>
  <c r="E147" i="32"/>
  <c r="E142" i="32"/>
  <c r="I142" i="32" s="1"/>
  <c r="K142" i="32" s="1"/>
  <c r="G141" i="10" s="1"/>
  <c r="H141" i="10" s="1"/>
  <c r="D153" i="51" s="1"/>
  <c r="E153" i="51" s="1"/>
  <c r="E140" i="32"/>
  <c r="I140" i="32" s="1"/>
  <c r="K140" i="32" s="1"/>
  <c r="G139" i="10" s="1"/>
  <c r="H139" i="10" s="1"/>
  <c r="D151" i="51" s="1"/>
  <c r="E151" i="51" s="1"/>
  <c r="E135" i="32"/>
  <c r="I135" i="32" s="1"/>
  <c r="K135" i="32" s="1"/>
  <c r="E116" i="32"/>
  <c r="I116" i="32" s="1"/>
  <c r="K116" i="32" s="1"/>
  <c r="G115" i="10" s="1"/>
  <c r="H115" i="10" s="1"/>
  <c r="D127" i="51" s="1"/>
  <c r="E127" i="51" s="1"/>
  <c r="E114" i="32"/>
  <c r="I114" i="32" s="1"/>
  <c r="K114" i="32" s="1"/>
  <c r="G113" i="10" s="1"/>
  <c r="H113" i="10" s="1"/>
  <c r="D125" i="51" s="1"/>
  <c r="E125" i="51" s="1"/>
  <c r="E106" i="32"/>
  <c r="I106" i="32" s="1"/>
  <c r="K106" i="32" s="1"/>
  <c r="G105" i="10" s="1"/>
  <c r="H105" i="10" s="1"/>
  <c r="D117" i="51" s="1"/>
  <c r="E117" i="51" s="1"/>
  <c r="E101" i="32"/>
  <c r="I101" i="32" s="1"/>
  <c r="K101" i="32" s="1"/>
  <c r="G100" i="10" s="1"/>
  <c r="E99" i="32"/>
  <c r="I99" i="32" s="1"/>
  <c r="K99" i="32" s="1"/>
  <c r="G98" i="10" s="1"/>
  <c r="H98" i="10" s="1"/>
  <c r="D98" i="51" s="1"/>
  <c r="E98" i="51" s="1"/>
  <c r="E97" i="32"/>
  <c r="I97" i="32" s="1"/>
  <c r="K97" i="32" s="1"/>
  <c r="G96" i="10" s="1"/>
  <c r="H96" i="10" s="1"/>
  <c r="D96" i="51" s="1"/>
  <c r="E96" i="51" s="1"/>
  <c r="E95" i="32"/>
  <c r="E30" i="32"/>
  <c r="I30" i="32" s="1"/>
  <c r="K30" i="32" s="1"/>
  <c r="G29" i="10" s="1"/>
  <c r="E196" i="32"/>
  <c r="I196" i="32" s="1"/>
  <c r="K196" i="32" s="1"/>
  <c r="E192" i="32"/>
  <c r="I192" i="32" s="1"/>
  <c r="E120" i="32"/>
  <c r="I120" i="32" s="1"/>
  <c r="K120" i="32" s="1"/>
  <c r="G119" i="10" s="1"/>
  <c r="H119" i="10" s="1"/>
  <c r="D131" i="51" s="1"/>
  <c r="E131" i="51" s="1"/>
  <c r="E118" i="32"/>
  <c r="I118" i="32" s="1"/>
  <c r="K118" i="32" s="1"/>
  <c r="G117" i="10" s="1"/>
  <c r="H117" i="10" s="1"/>
  <c r="D129" i="51" s="1"/>
  <c r="E129" i="51" s="1"/>
  <c r="E110" i="32"/>
  <c r="I110" i="32" s="1"/>
  <c r="K110" i="32" s="1"/>
  <c r="G109" i="10" s="1"/>
  <c r="H109" i="10" s="1"/>
  <c r="D121" i="51" s="1"/>
  <c r="E121" i="51" s="1"/>
  <c r="E108" i="32"/>
  <c r="I108" i="32" s="1"/>
  <c r="K108" i="32" s="1"/>
  <c r="G107" i="10" s="1"/>
  <c r="H107" i="10" s="1"/>
  <c r="D119" i="51" s="1"/>
  <c r="E119" i="51" s="1"/>
  <c r="E77" i="32"/>
  <c r="I77" i="32" s="1"/>
  <c r="K77" i="32" s="1"/>
  <c r="G76" i="10" s="1"/>
  <c r="E75" i="32"/>
  <c r="I75" i="32" s="1"/>
  <c r="K75" i="32" s="1"/>
  <c r="G74" i="10" s="1"/>
  <c r="E73" i="32"/>
  <c r="I73" i="32" s="1"/>
  <c r="K73" i="32" s="1"/>
  <c r="G72" i="10" s="1"/>
  <c r="E71" i="32"/>
  <c r="I71" i="32" s="1"/>
  <c r="K71" i="32" s="1"/>
  <c r="G70" i="10" s="1"/>
  <c r="E69" i="32"/>
  <c r="I69" i="32" s="1"/>
  <c r="K69" i="32" s="1"/>
  <c r="G68" i="10" s="1"/>
  <c r="E67" i="32"/>
  <c r="I67" i="32" s="1"/>
  <c r="K67" i="32" s="1"/>
  <c r="G66" i="10" s="1"/>
  <c r="E65" i="32"/>
  <c r="I65" i="32" s="1"/>
  <c r="K65" i="32" s="1"/>
  <c r="G64" i="10" s="1"/>
  <c r="H64" i="10" s="1"/>
  <c r="D64" i="51" s="1"/>
  <c r="E64" i="51" s="1"/>
  <c r="E63" i="32"/>
  <c r="I63" i="32" s="1"/>
  <c r="K63" i="32" s="1"/>
  <c r="G62" i="10" s="1"/>
  <c r="H62" i="10" s="1"/>
  <c r="D62" i="51" s="1"/>
  <c r="E62" i="51" s="1"/>
  <c r="E58" i="32"/>
  <c r="I58" i="32" s="1"/>
  <c r="K58" i="32" s="1"/>
  <c r="G57" i="10" s="1"/>
  <c r="H57" i="10" s="1"/>
  <c r="D57" i="51" s="1"/>
  <c r="E57" i="51" s="1"/>
  <c r="E56" i="32"/>
  <c r="I56" i="32" s="1"/>
  <c r="K56" i="32" s="1"/>
  <c r="G55" i="10" s="1"/>
  <c r="H55" i="10" s="1"/>
  <c r="D55" i="51" s="1"/>
  <c r="E55" i="51" s="1"/>
  <c r="E54" i="32"/>
  <c r="I54" i="32" s="1"/>
  <c r="K54" i="32" s="1"/>
  <c r="G53" i="10" s="1"/>
  <c r="H53" i="10" s="1"/>
  <c r="D53" i="51" s="1"/>
  <c r="E53" i="51" s="1"/>
  <c r="E41" i="32"/>
  <c r="I41" i="32" s="1"/>
  <c r="K41" i="32" s="1"/>
  <c r="G40" i="10" s="1"/>
  <c r="H40" i="10" s="1"/>
  <c r="D52" i="51" s="1"/>
  <c r="E52" i="51" s="1"/>
  <c r="E39" i="32"/>
  <c r="I39" i="32" s="1"/>
  <c r="K39" i="32" s="1"/>
  <c r="G38" i="10" s="1"/>
  <c r="E27" i="32"/>
  <c r="I27" i="32" s="1"/>
  <c r="K27" i="32" s="1"/>
  <c r="G26" i="10" s="1"/>
  <c r="H26" i="10" s="1"/>
  <c r="D26" i="51" s="1"/>
  <c r="E26" i="51" s="1"/>
  <c r="E22" i="32"/>
  <c r="I22" i="32" s="1"/>
  <c r="K22" i="32" s="1"/>
  <c r="G21" i="10" s="1"/>
  <c r="H21" i="10" s="1"/>
  <c r="D21" i="51" s="1"/>
  <c r="E21" i="51" s="1"/>
  <c r="E21" i="32"/>
  <c r="I21" i="32" s="1"/>
  <c r="K21" i="32" s="1"/>
  <c r="G20" i="10" s="1"/>
  <c r="E191" i="32"/>
  <c r="E16" i="32"/>
  <c r="E112" i="32"/>
  <c r="I112" i="32" s="1"/>
  <c r="K112" i="32" s="1"/>
  <c r="G111" i="10" s="1"/>
  <c r="H111" i="10" s="1"/>
  <c r="D123" i="51" s="1"/>
  <c r="E123" i="51" s="1"/>
  <c r="E117" i="32"/>
  <c r="I117" i="32" s="1"/>
  <c r="K117" i="32" s="1"/>
  <c r="G116" i="10" s="1"/>
  <c r="H116" i="10" s="1"/>
  <c r="D128" i="51" s="1"/>
  <c r="E128" i="51" s="1"/>
  <c r="E17" i="32"/>
  <c r="I17" i="32" s="1"/>
  <c r="K17" i="32" s="1"/>
  <c r="G16" i="10" s="1"/>
  <c r="H16" i="10" s="1"/>
  <c r="D16" i="51" s="1"/>
  <c r="E107" i="32"/>
  <c r="I107" i="32" s="1"/>
  <c r="E18" i="32"/>
  <c r="I18" i="32" s="1"/>
  <c r="K18" i="32" s="1"/>
  <c r="G17" i="10" s="1"/>
  <c r="H17" i="10" s="1"/>
  <c r="D17" i="51" s="1"/>
  <c r="E111" i="32"/>
  <c r="I111" i="32" s="1"/>
  <c r="K111" i="32" s="1"/>
  <c r="G110" i="10" s="1"/>
  <c r="H110" i="10" s="1"/>
  <c r="D122" i="51" s="1"/>
  <c r="E122" i="51" s="1"/>
  <c r="E113" i="32"/>
  <c r="I113" i="32" s="1"/>
  <c r="K113" i="32" s="1"/>
  <c r="G112" i="10" s="1"/>
  <c r="H112" i="10" s="1"/>
  <c r="D124" i="51" s="1"/>
  <c r="E124" i="51" s="1"/>
  <c r="E121" i="32"/>
  <c r="I121" i="32" s="1"/>
  <c r="K121" i="32" s="1"/>
  <c r="G120" i="10" s="1"/>
  <c r="H120" i="10" s="1"/>
  <c r="D132" i="51" s="1"/>
  <c r="E132" i="51" s="1"/>
  <c r="I148" i="32"/>
  <c r="D151" i="32"/>
  <c r="D189" i="32" s="1"/>
  <c r="D202" i="32" s="1"/>
  <c r="H18" i="10"/>
  <c r="D18" i="51" s="1"/>
  <c r="D133" i="51" l="1"/>
  <c r="E20" i="32"/>
  <c r="E23" i="32" s="1"/>
  <c r="I16" i="32"/>
  <c r="I20" i="32" s="1"/>
  <c r="I23" i="32" s="1"/>
  <c r="E136" i="32"/>
  <c r="I62" i="32"/>
  <c r="E79" i="32"/>
  <c r="I139" i="32"/>
  <c r="E144" i="32"/>
  <c r="I95" i="32"/>
  <c r="E102" i="32"/>
  <c r="E158" i="32"/>
  <c r="I154" i="32"/>
  <c r="E59" i="32"/>
  <c r="I38" i="32"/>
  <c r="E151" i="32"/>
  <c r="I147" i="32"/>
  <c r="K147" i="32" s="1"/>
  <c r="G146" i="10" s="1"/>
  <c r="H146" i="10" s="1"/>
  <c r="D158" i="51" s="1"/>
  <c r="I161" i="32"/>
  <c r="K161" i="32" s="1"/>
  <c r="G160" i="10" s="1"/>
  <c r="E187" i="32"/>
  <c r="I26" i="32"/>
  <c r="E31" i="32"/>
  <c r="K107" i="32"/>
  <c r="G106" i="10" s="1"/>
  <c r="H106" i="10" s="1"/>
  <c r="D118" i="51" s="1"/>
  <c r="E118" i="51" s="1"/>
  <c r="I136" i="32"/>
  <c r="K148" i="32"/>
  <c r="G134" i="10"/>
  <c r="H134" i="10" s="1"/>
  <c r="D134" i="51" s="1"/>
  <c r="E134" i="51" s="1"/>
  <c r="G195" i="10"/>
  <c r="H195" i="10" s="1"/>
  <c r="D219" i="51" s="1"/>
  <c r="E219" i="51" s="1"/>
  <c r="G178" i="10"/>
  <c r="H178" i="10" s="1"/>
  <c r="D190" i="51" s="1"/>
  <c r="E190" i="51" s="1"/>
  <c r="G177" i="10"/>
  <c r="H177" i="10" s="1"/>
  <c r="D189" i="51" s="1"/>
  <c r="E189" i="51" s="1"/>
  <c r="K177" i="32"/>
  <c r="G182" i="10"/>
  <c r="H182" i="10" s="1"/>
  <c r="D194" i="51" s="1"/>
  <c r="E194" i="51" s="1"/>
  <c r="G181" i="10"/>
  <c r="H181" i="10" s="1"/>
  <c r="D193" i="51" s="1"/>
  <c r="E193" i="51" s="1"/>
  <c r="G180" i="10"/>
  <c r="H180" i="10" s="1"/>
  <c r="D192" i="51" s="1"/>
  <c r="E192" i="51" s="1"/>
  <c r="G183" i="10"/>
  <c r="H183" i="10" s="1"/>
  <c r="D195" i="51" s="1"/>
  <c r="E195" i="51" s="1"/>
  <c r="G179" i="10"/>
  <c r="H179" i="10" s="1"/>
  <c r="D191" i="51" s="1"/>
  <c r="E191" i="51" s="1"/>
  <c r="G185" i="10"/>
  <c r="H185" i="10" s="1"/>
  <c r="D197" i="51" s="1"/>
  <c r="E197" i="51" s="1"/>
  <c r="G184" i="10"/>
  <c r="H184" i="10" s="1"/>
  <c r="D196" i="51" s="1"/>
  <c r="E196" i="51" s="1"/>
  <c r="H74" i="10"/>
  <c r="D86" i="51" s="1"/>
  <c r="E86" i="51" s="1"/>
  <c r="H68" i="10"/>
  <c r="D68" i="51" s="1"/>
  <c r="E68" i="51" s="1"/>
  <c r="H65" i="10"/>
  <c r="D65" i="51" s="1"/>
  <c r="E65" i="51" s="1"/>
  <c r="H71" i="10"/>
  <c r="D71" i="51" s="1"/>
  <c r="E71" i="51" s="1"/>
  <c r="H73" i="10"/>
  <c r="D85" i="51" s="1"/>
  <c r="E85" i="51" s="1"/>
  <c r="H67" i="10"/>
  <c r="D67" i="51" s="1"/>
  <c r="E67" i="51" s="1"/>
  <c r="H194" i="10"/>
  <c r="D218" i="51" s="1"/>
  <c r="E218" i="51" s="1"/>
  <c r="H69" i="10"/>
  <c r="D69" i="51" s="1"/>
  <c r="E69" i="51" s="1"/>
  <c r="H75" i="10"/>
  <c r="D87" i="51" s="1"/>
  <c r="E87" i="51" s="1"/>
  <c r="H66" i="10"/>
  <c r="D66" i="51" s="1"/>
  <c r="E66" i="51" s="1"/>
  <c r="H72" i="10"/>
  <c r="D84" i="51" s="1"/>
  <c r="E84" i="51" s="1"/>
  <c r="H70" i="10"/>
  <c r="D70" i="51" s="1"/>
  <c r="E70" i="51" s="1"/>
  <c r="H76" i="10"/>
  <c r="D88" i="51" s="1"/>
  <c r="E88" i="51" s="1"/>
  <c r="A57" i="38"/>
  <c r="A58" i="38" s="1"/>
  <c r="A59" i="38" s="1"/>
  <c r="A60" i="38" s="1"/>
  <c r="A61" i="38" s="1"/>
  <c r="A62" i="38" s="1"/>
  <c r="A63" i="38" s="1"/>
  <c r="A64" i="38" s="1"/>
  <c r="A65" i="38" s="1"/>
  <c r="K192" i="32"/>
  <c r="I191" i="32"/>
  <c r="K191" i="32" s="1"/>
  <c r="H100" i="10"/>
  <c r="D100" i="51" s="1"/>
  <c r="E100" i="51" s="1"/>
  <c r="I151" i="32" l="1"/>
  <c r="K16" i="32"/>
  <c r="K20" i="32" s="1"/>
  <c r="K23" i="32" s="1"/>
  <c r="E33" i="32"/>
  <c r="E158" i="51"/>
  <c r="E133" i="51"/>
  <c r="H133" i="51"/>
  <c r="H135" i="51" s="1"/>
  <c r="E189" i="32"/>
  <c r="K139" i="32"/>
  <c r="I144" i="32"/>
  <c r="I187" i="32"/>
  <c r="K95" i="32"/>
  <c r="I102" i="32"/>
  <c r="K62" i="32"/>
  <c r="I79" i="32"/>
  <c r="K38" i="32"/>
  <c r="I59" i="32"/>
  <c r="I31" i="32"/>
  <c r="I33" i="32" s="1"/>
  <c r="K26" i="32"/>
  <c r="K154" i="32"/>
  <c r="I158" i="32"/>
  <c r="K136" i="32"/>
  <c r="G147" i="10"/>
  <c r="K151" i="32"/>
  <c r="G191" i="10"/>
  <c r="H191" i="10" s="1"/>
  <c r="D215" i="51" s="1"/>
  <c r="E215" i="51" s="1"/>
  <c r="G176" i="10"/>
  <c r="H176" i="10" s="1"/>
  <c r="D188" i="51" s="1"/>
  <c r="E188" i="51" s="1"/>
  <c r="K187" i="32"/>
  <c r="G190" i="10"/>
  <c r="H190" i="10" s="1"/>
  <c r="D214" i="51" s="1"/>
  <c r="C37" i="12"/>
  <c r="A66" i="38"/>
  <c r="A67" i="38" s="1"/>
  <c r="A68" i="38" s="1"/>
  <c r="A69" i="38" s="1"/>
  <c r="A70" i="38" s="1"/>
  <c r="A71" i="38" s="1"/>
  <c r="A72" i="38" s="1"/>
  <c r="A73" i="38" s="1"/>
  <c r="A74" i="38" s="1"/>
  <c r="H20" i="10"/>
  <c r="D20" i="51" s="1"/>
  <c r="E20" i="51" s="1"/>
  <c r="E202" i="32" l="1"/>
  <c r="G15" i="10"/>
  <c r="H15" i="10" s="1"/>
  <c r="C25" i="55"/>
  <c r="I189" i="32"/>
  <c r="G138" i="10"/>
  <c r="H138" i="10" s="1"/>
  <c r="K144" i="32"/>
  <c r="K79" i="32"/>
  <c r="G61" i="10"/>
  <c r="H61" i="10" s="1"/>
  <c r="G25" i="10"/>
  <c r="H25" i="10" s="1"/>
  <c r="D25" i="51" s="1"/>
  <c r="K31" i="32"/>
  <c r="K33" i="32" s="1"/>
  <c r="G94" i="10"/>
  <c r="K102" i="32"/>
  <c r="G153" i="10"/>
  <c r="G157" i="10" s="1"/>
  <c r="K158" i="32"/>
  <c r="K59" i="32"/>
  <c r="G37" i="10"/>
  <c r="H37" i="10" s="1"/>
  <c r="D37" i="51" s="1"/>
  <c r="H147" i="10"/>
  <c r="G150" i="10"/>
  <c r="H160" i="10"/>
  <c r="G186" i="10"/>
  <c r="H38" i="10"/>
  <c r="D38" i="51" s="1"/>
  <c r="E38" i="51" s="1"/>
  <c r="H104" i="10"/>
  <c r="G135" i="10"/>
  <c r="A75" i="38"/>
  <c r="A7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4" i="38" s="1"/>
  <c r="H29" i="10"/>
  <c r="D29" i="51" s="1"/>
  <c r="E29" i="51" s="1"/>
  <c r="D58" i="51" l="1"/>
  <c r="G19" i="10"/>
  <c r="G22" i="10" s="1"/>
  <c r="H135" i="10"/>
  <c r="C25" i="12" s="1"/>
  <c r="D116" i="51"/>
  <c r="D135" i="51" s="1"/>
  <c r="H150" i="10"/>
  <c r="C27" i="12" s="1"/>
  <c r="D159" i="51"/>
  <c r="E25" i="51"/>
  <c r="D30" i="51"/>
  <c r="H143" i="10"/>
  <c r="C26" i="12" s="1"/>
  <c r="D150" i="51"/>
  <c r="H19" i="10"/>
  <c r="H22" i="10" s="1"/>
  <c r="C15" i="12" s="1"/>
  <c r="C15" i="55" s="1"/>
  <c r="D15" i="51"/>
  <c r="E37" i="51"/>
  <c r="E58" i="51" s="1"/>
  <c r="H78" i="10"/>
  <c r="C23" i="12" s="1"/>
  <c r="D23" i="12" s="1"/>
  <c r="D61" i="51"/>
  <c r="D90" i="51" s="1"/>
  <c r="H186" i="10"/>
  <c r="D184" i="51"/>
  <c r="D198" i="51" s="1"/>
  <c r="H153" i="10"/>
  <c r="G58" i="10"/>
  <c r="G78" i="10"/>
  <c r="H58" i="10"/>
  <c r="C22" i="12" s="1"/>
  <c r="K189" i="32"/>
  <c r="K202" i="32" s="1"/>
  <c r="H94" i="10"/>
  <c r="G101" i="10"/>
  <c r="G143" i="10"/>
  <c r="H30" i="10"/>
  <c r="G30" i="10"/>
  <c r="H147" i="43"/>
  <c r="F159" i="51" s="1"/>
  <c r="H32" i="10" l="1"/>
  <c r="G32" i="10"/>
  <c r="H159" i="51"/>
  <c r="H162" i="51" s="1"/>
  <c r="H212" i="51" s="1"/>
  <c r="F162" i="51"/>
  <c r="F212" i="51" s="1"/>
  <c r="E184" i="51"/>
  <c r="E198" i="51" s="1"/>
  <c r="E150" i="51"/>
  <c r="E155" i="51" s="1"/>
  <c r="D155" i="51"/>
  <c r="E159" i="51"/>
  <c r="E162" i="51" s="1"/>
  <c r="D162" i="51"/>
  <c r="H101" i="10"/>
  <c r="C24" i="12" s="1"/>
  <c r="D94" i="51"/>
  <c r="E61" i="51"/>
  <c r="E90" i="51" s="1"/>
  <c r="D19" i="51"/>
  <c r="D22" i="51" s="1"/>
  <c r="D32" i="51" s="1"/>
  <c r="E116" i="51"/>
  <c r="E135" i="51" s="1"/>
  <c r="H157" i="10"/>
  <c r="C28" i="12" s="1"/>
  <c r="D165" i="51"/>
  <c r="G188" i="10"/>
  <c r="H150" i="43"/>
  <c r="H188" i="43" s="1"/>
  <c r="H190" i="43"/>
  <c r="F214" i="51" s="1"/>
  <c r="F18" i="12"/>
  <c r="H214" i="51" l="1"/>
  <c r="E214" i="51"/>
  <c r="H188" i="10"/>
  <c r="E165" i="51"/>
  <c r="E169" i="51" s="1"/>
  <c r="D169" i="51"/>
  <c r="E94" i="51"/>
  <c r="E101" i="51" s="1"/>
  <c r="D101" i="51"/>
  <c r="E27" i="12"/>
  <c r="E33" i="12"/>
  <c r="F31" i="12"/>
  <c r="E212" i="51" l="1"/>
  <c r="D212" i="51"/>
  <c r="C17" i="17" l="1"/>
  <c r="C15" i="17"/>
  <c r="A11" i="17"/>
  <c r="A9" i="17"/>
  <c r="A5" i="12" l="1"/>
  <c r="F40" i="12"/>
  <c r="A15" i="12"/>
  <c r="A16" i="12" s="1"/>
  <c r="D37" i="12" l="1"/>
  <c r="G37" i="12"/>
  <c r="F42" i="12"/>
  <c r="E25" i="55" l="1"/>
  <c r="G9" i="12"/>
  <c r="A8" i="12"/>
  <c r="A4" i="12"/>
  <c r="A2" i="12"/>
  <c r="A1" i="12"/>
  <c r="G25" i="55" l="1"/>
  <c r="D25" i="55"/>
  <c r="A18" i="12"/>
  <c r="A20" i="12" s="1"/>
  <c r="A21" i="12" s="1"/>
  <c r="G38" i="12" l="1"/>
  <c r="A22" i="12"/>
  <c r="A24" i="12" l="1"/>
  <c r="A25" i="12" s="1"/>
  <c r="A26" i="12" s="1"/>
  <c r="A27" i="12" s="1"/>
  <c r="A28" i="12" s="1"/>
  <c r="A29" i="12" s="1"/>
  <c r="A31" i="12" s="1"/>
  <c r="A33" i="12" s="1"/>
  <c r="A34" i="12" s="1"/>
  <c r="A35" i="12" s="1"/>
  <c r="A36" i="12" s="1"/>
  <c r="A37" i="12" s="1"/>
  <c r="A38" i="12" s="1"/>
  <c r="A40" i="12" s="1"/>
  <c r="A42" i="12" s="1"/>
  <c r="A23" i="12"/>
  <c r="E26" i="55"/>
  <c r="G33" i="12"/>
  <c r="G34" i="12"/>
  <c r="G26" i="12"/>
  <c r="G26" i="55" l="1"/>
  <c r="E23" i="55"/>
  <c r="E22" i="55"/>
  <c r="G24" i="12"/>
  <c r="G29" i="12"/>
  <c r="G27" i="12"/>
  <c r="G28" i="12"/>
  <c r="G22" i="55" l="1"/>
  <c r="G25" i="12"/>
  <c r="I8" i="10"/>
  <c r="I170" i="10" s="1"/>
  <c r="A7" i="10"/>
  <c r="A169" i="10" s="1"/>
  <c r="A2" i="10"/>
  <c r="A164" i="10" s="1"/>
  <c r="A1" i="10"/>
  <c r="A163" i="10" s="1"/>
  <c r="A4" i="10"/>
  <c r="A166" i="10" s="1"/>
  <c r="C48" i="5"/>
  <c r="C47" i="5"/>
  <c r="C46" i="5"/>
  <c r="C45" i="5"/>
  <c r="C44" i="5"/>
  <c r="C43" i="5"/>
  <c r="C42" i="5"/>
  <c r="C41" i="5"/>
  <c r="C40" i="5"/>
  <c r="C39" i="5"/>
  <c r="I8" i="52"/>
  <c r="I49" i="52" l="1"/>
  <c r="I89" i="52"/>
  <c r="I130" i="52"/>
  <c r="I171" i="52"/>
  <c r="A81" i="10"/>
  <c r="A87" i="10"/>
  <c r="A84" i="10"/>
  <c r="I88" i="10"/>
  <c r="A82" i="10"/>
  <c r="E31" i="12"/>
  <c r="G22" i="12"/>
  <c r="G31" i="12" s="1"/>
  <c r="E21" i="55" s="1"/>
  <c r="A42" i="10"/>
  <c r="A123" i="10"/>
  <c r="A128" i="10"/>
  <c r="A47" i="10"/>
  <c r="A125" i="10"/>
  <c r="A44" i="10"/>
  <c r="I129" i="10"/>
  <c r="I48" i="10"/>
  <c r="A122" i="10"/>
  <c r="A41" i="10"/>
  <c r="C34" i="12" l="1"/>
  <c r="C23" i="55" s="1"/>
  <c r="C38" i="12"/>
  <c r="C26" i="55" s="1"/>
  <c r="C33" i="12"/>
  <c r="C22" i="55" s="1"/>
  <c r="C16" i="12"/>
  <c r="D26" i="12"/>
  <c r="D22" i="55" l="1"/>
  <c r="D26" i="55"/>
  <c r="D23" i="55"/>
  <c r="C16" i="55"/>
  <c r="D33" i="12"/>
  <c r="D38" i="12"/>
  <c r="D34" i="12"/>
  <c r="D25" i="12"/>
  <c r="C18" i="12"/>
  <c r="D24" i="12"/>
  <c r="C29" i="12"/>
  <c r="D29" i="12" s="1"/>
  <c r="C18" i="55" l="1"/>
  <c r="D22" i="12"/>
  <c r="D28" i="12"/>
  <c r="D27" i="12" l="1"/>
  <c r="D31" i="12" s="1"/>
  <c r="C31" i="12"/>
  <c r="C21" i="55" s="1"/>
  <c r="D21" i="55" l="1"/>
  <c r="H194" i="32" l="1"/>
  <c r="E204" i="32"/>
  <c r="E194" i="32" s="1"/>
  <c r="D204" i="32"/>
  <c r="H206" i="32"/>
  <c r="H193" i="32" s="1"/>
  <c r="E206" i="32"/>
  <c r="E193" i="32" s="1"/>
  <c r="D206" i="32"/>
  <c r="D193" i="32" s="1"/>
  <c r="E198" i="32" l="1"/>
  <c r="E200" i="32" s="1"/>
  <c r="D207" i="32"/>
  <c r="I193" i="32"/>
  <c r="K193" i="32" s="1"/>
  <c r="H198" i="32"/>
  <c r="H200" i="32" s="1"/>
  <c r="E207" i="32"/>
  <c r="H207" i="32"/>
  <c r="D194" i="32"/>
  <c r="I194" i="32" s="1"/>
  <c r="K194" i="32" s="1"/>
  <c r="G193" i="10" s="1"/>
  <c r="H193" i="10" l="1"/>
  <c r="G192" i="10"/>
  <c r="H192" i="10" s="1"/>
  <c r="K198" i="32"/>
  <c r="K200" i="32" s="1"/>
  <c r="G201" i="10" s="1"/>
  <c r="D198" i="32"/>
  <c r="D200" i="32" s="1"/>
  <c r="I198" i="32"/>
  <c r="I200" i="32" s="1"/>
  <c r="G197" i="10" l="1"/>
  <c r="G199" i="10" s="1"/>
  <c r="D216" i="51"/>
  <c r="C35" i="12"/>
  <c r="H197" i="10"/>
  <c r="H199" i="10" s="1"/>
  <c r="D217" i="51"/>
  <c r="C36" i="12"/>
  <c r="C36" i="55"/>
  <c r="C24" i="55" l="1"/>
  <c r="C40" i="12"/>
  <c r="C42" i="12" s="1"/>
  <c r="D221" i="51"/>
  <c r="D223" i="51" s="1"/>
  <c r="D36" i="55"/>
  <c r="C28" i="55" l="1"/>
  <c r="C30" i="55" s="1"/>
  <c r="C34" i="55" l="1"/>
  <c r="C38" i="55"/>
  <c r="P24" i="28" l="1"/>
  <c r="E16" i="50" s="1"/>
  <c r="I16" i="50" s="1"/>
  <c r="P27" i="28"/>
  <c r="E28" i="50" s="1"/>
  <c r="P25" i="28"/>
  <c r="E17" i="50" s="1"/>
  <c r="I17" i="50" s="1"/>
  <c r="K17" i="50" s="1"/>
  <c r="G16" i="43" s="1"/>
  <c r="H16" i="43" s="1"/>
  <c r="F16" i="51" s="1"/>
  <c r="P28" i="28"/>
  <c r="E19" i="50" s="1"/>
  <c r="I19" i="50" s="1"/>
  <c r="K19" i="50" s="1"/>
  <c r="G18" i="43" s="1"/>
  <c r="H18" i="43" s="1"/>
  <c r="F18" i="51" s="1"/>
  <c r="H18" i="51" l="1"/>
  <c r="E18" i="51"/>
  <c r="E31" i="50"/>
  <c r="I28" i="50"/>
  <c r="H16" i="51"/>
  <c r="E16" i="51"/>
  <c r="K16" i="50"/>
  <c r="K28" i="50" l="1"/>
  <c r="I31" i="50"/>
  <c r="G15" i="43"/>
  <c r="G27" i="43" l="1"/>
  <c r="K31" i="50"/>
  <c r="H15" i="43"/>
  <c r="G30" i="43" l="1"/>
  <c r="H27" i="43"/>
  <c r="F15" i="51"/>
  <c r="F27" i="51" l="1"/>
  <c r="H30" i="43"/>
  <c r="E16" i="12" s="1"/>
  <c r="E15" i="51"/>
  <c r="H15" i="51"/>
  <c r="G16" i="12" l="1"/>
  <c r="E16" i="55" s="1"/>
  <c r="D16" i="12"/>
  <c r="H27" i="51"/>
  <c r="H30" i="51" s="1"/>
  <c r="F30" i="51"/>
  <c r="E27" i="51"/>
  <c r="E30" i="51" s="1"/>
  <c r="G16" i="55" l="1"/>
  <c r="D16" i="55"/>
  <c r="D30" i="28" l="1"/>
  <c r="P30" i="28" s="1"/>
  <c r="P26" i="28" l="1"/>
  <c r="E18" i="50" s="1"/>
  <c r="I18" i="50" s="1"/>
  <c r="I20" i="50" s="1"/>
  <c r="I23" i="50" s="1"/>
  <c r="I33" i="50" s="1"/>
  <c r="E20" i="50" l="1"/>
  <c r="E23" i="50" s="1"/>
  <c r="E33" i="50" s="1"/>
  <c r="E202" i="50" s="1"/>
  <c r="K18" i="50"/>
  <c r="K20" i="50" s="1"/>
  <c r="K23" i="50" s="1"/>
  <c r="K33" i="50" s="1"/>
  <c r="K202" i="50" s="1"/>
  <c r="G17" i="43" l="1"/>
  <c r="G19" i="43" s="1"/>
  <c r="G22" i="43" s="1"/>
  <c r="G32" i="43" s="1"/>
  <c r="H17" i="43" l="1"/>
  <c r="H19" i="43" s="1"/>
  <c r="H22" i="43" s="1"/>
  <c r="F17" i="51" l="1"/>
  <c r="H17" i="51" s="1"/>
  <c r="H19" i="51" s="1"/>
  <c r="H22" i="51" s="1"/>
  <c r="H32" i="51" s="1"/>
  <c r="E15" i="12"/>
  <c r="H32" i="43"/>
  <c r="F19" i="51" l="1"/>
  <c r="F22" i="51" s="1"/>
  <c r="F32" i="51" s="1"/>
  <c r="E17" i="51"/>
  <c r="E19" i="51" s="1"/>
  <c r="E22" i="51" s="1"/>
  <c r="E32" i="51" s="1"/>
  <c r="G15" i="12"/>
  <c r="D15" i="12"/>
  <c r="D18" i="12" s="1"/>
  <c r="E18" i="12"/>
  <c r="E15" i="55" l="1"/>
  <c r="G18" i="12"/>
  <c r="E18" i="55" l="1"/>
  <c r="D15" i="55"/>
  <c r="D18" i="55" l="1"/>
  <c r="G204" i="50" l="1"/>
  <c r="G194" i="50" s="1"/>
  <c r="F204" i="50"/>
  <c r="F194" i="50" s="1"/>
  <c r="E204" i="50"/>
  <c r="E194" i="50" s="1"/>
  <c r="E206" i="50"/>
  <c r="E193" i="50" s="1"/>
  <c r="G206" i="50"/>
  <c r="G193" i="50" s="1"/>
  <c r="D204" i="50"/>
  <c r="D194" i="50" s="1"/>
  <c r="F206" i="50"/>
  <c r="F193" i="50" s="1"/>
  <c r="D206" i="50"/>
  <c r="D193" i="50" s="1"/>
  <c r="F198" i="50" l="1"/>
  <c r="F200" i="50" s="1"/>
  <c r="E198" i="50"/>
  <c r="E200" i="50" s="1"/>
  <c r="D198" i="50"/>
  <c r="D200" i="50" s="1"/>
  <c r="G198" i="50"/>
  <c r="G200" i="50" s="1"/>
  <c r="F207" i="50"/>
  <c r="D207" i="50"/>
  <c r="E207" i="50"/>
  <c r="G207" i="50"/>
  <c r="I194" i="50"/>
  <c r="K194" i="50" s="1"/>
  <c r="G193" i="43" s="1"/>
  <c r="H193" i="43" s="1"/>
  <c r="I193" i="50"/>
  <c r="F217" i="51" l="1"/>
  <c r="E36" i="12"/>
  <c r="I198" i="50"/>
  <c r="I200" i="50" s="1"/>
  <c r="K193" i="50"/>
  <c r="G192" i="43" l="1"/>
  <c r="K198" i="50"/>
  <c r="K200" i="50" s="1"/>
  <c r="G201" i="43" s="1"/>
  <c r="G36" i="12"/>
  <c r="D36" i="12"/>
  <c r="H217" i="51"/>
  <c r="E217" i="51"/>
  <c r="G197" i="43" l="1"/>
  <c r="G199" i="43" s="1"/>
  <c r="H192" i="43"/>
  <c r="F216" i="51" l="1"/>
  <c r="E35" i="12"/>
  <c r="H197" i="43"/>
  <c r="H199" i="43" s="1"/>
  <c r="E40" i="12" l="1"/>
  <c r="E42" i="12" s="1"/>
  <c r="D35" i="12"/>
  <c r="D40" i="12" s="1"/>
  <c r="D42" i="12" s="1"/>
  <c r="G35" i="12"/>
  <c r="E216" i="51"/>
  <c r="E221" i="51" s="1"/>
  <c r="E223" i="51" s="1"/>
  <c r="F221" i="51"/>
  <c r="F223" i="51" s="1"/>
  <c r="H216" i="51"/>
  <c r="H221" i="51" s="1"/>
  <c r="H223" i="51" s="1"/>
  <c r="G40" i="12" l="1"/>
  <c r="G42" i="12" s="1"/>
  <c r="E24" i="55"/>
  <c r="D24" i="55" l="1"/>
  <c r="E28" i="55"/>
  <c r="E30" i="55" l="1"/>
  <c r="D28" i="55"/>
  <c r="E38" i="55" l="1"/>
  <c r="F30" i="55"/>
  <c r="F15" i="55" s="1"/>
  <c r="E34" i="55"/>
  <c r="D30" i="55"/>
  <c r="F21" i="55" l="1"/>
  <c r="F23" i="55"/>
  <c r="G23" i="55" s="1"/>
  <c r="F18" i="55"/>
  <c r="F24" i="55"/>
  <c r="G24" i="55" s="1"/>
  <c r="G15" i="55"/>
  <c r="G18" i="55" s="1"/>
  <c r="G21" i="55" l="1"/>
  <c r="G28" i="55" s="1"/>
  <c r="G40" i="55" s="1"/>
  <c r="F28" i="55"/>
  <c r="F40" i="55" s="1"/>
</calcChain>
</file>

<file path=xl/sharedStrings.xml><?xml version="1.0" encoding="utf-8"?>
<sst xmlns="http://schemas.openxmlformats.org/spreadsheetml/2006/main" count="3894" uniqueCount="1297">
  <si>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</si>
  <si>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</si>
  <si>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</si>
  <si>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</si>
  <si>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</si>
  <si>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</si>
  <si>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</si>
  <si>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</si>
  <si>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</si>
  <si>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</si>
  <si>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</si>
  <si>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</si>
  <si>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SALES FOR RESALE REVENUE</t>
  </si>
  <si>
    <t>FORFEITED DISCOUNTS</t>
  </si>
  <si>
    <t>RENTS</t>
  </si>
  <si>
    <t>MAINTENANCE SUPERVISION AND ENGINEERING</t>
  </si>
  <si>
    <t>SYSTEM CONTROL AND LOAD DISPATCHING</t>
  </si>
  <si>
    <t>OTHER EXPENSES</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</si>
  <si>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</si>
  <si>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</si>
  <si>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</si>
  <si>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</si>
  <si>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</si>
  <si>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</si>
  <si>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</si>
  <si>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</si>
  <si>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</si>
  <si>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</si>
  <si>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</si>
  <si>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</si>
  <si>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</si>
  <si>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</si>
  <si>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</si>
  <si>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</si>
  <si>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</si>
  <si>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</si>
  <si>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</si>
  <si>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</si>
  <si>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</si>
  <si>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</si>
  <si>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</si>
  <si>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</si>
  <si>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</si>
  <si>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</si>
  <si>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</si>
  <si>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</si>
  <si>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</si>
  <si>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</si>
  <si>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</si>
  <si>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</si>
  <si>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</si>
  <si>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</si>
  <si>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</si>
  <si>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</si>
  <si>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</si>
  <si>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</si>
  <si>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</si>
  <si>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</si>
  <si>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</si>
  <si>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</si>
  <si>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</si>
  <si>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</si>
  <si>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</si>
  <si>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</si>
  <si>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</si>
  <si>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</si>
  <si>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</si>
  <si>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</si>
  <si>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</si>
  <si>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</si>
  <si>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</si>
  <si>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</si>
  <si>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</si>
  <si>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</si>
  <si>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</si>
  <si>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</si>
  <si>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</si>
  <si>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</si>
  <si>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</si>
  <si>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</si>
  <si>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</si>
  <si>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</si>
  <si>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</si>
  <si>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</si>
  <si>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</si>
  <si>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</si>
  <si>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</si>
  <si>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</si>
  <si>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</si>
  <si>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</si>
  <si>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</si>
  <si>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</si>
  <si>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</si>
  <si>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</si>
  <si>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</si>
  <si>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</si>
  <si>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</si>
  <si>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</si>
  <si>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</si>
  <si>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</si>
  <si>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</si>
  <si>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</si>
  <si>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</si>
  <si>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</si>
  <si>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</si>
  <si>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</si>
  <si>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</si>
  <si>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</si>
  <si>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</si>
  <si>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RESIDENTIAL</t>
  </si>
  <si>
    <t>COMMERCIAL</t>
  </si>
  <si>
    <t>INDUSTRIAL</t>
  </si>
  <si>
    <t>OTHER SALES TO PUBLIC AUTHORITIES</t>
  </si>
  <si>
    <t>TOTAL SALES TO ULITIMATE CONSUMERS</t>
  </si>
  <si>
    <t>SALES FOR RESALE</t>
  </si>
  <si>
    <t>PROVISION FOR RATE REFUNDS</t>
  </si>
  <si>
    <t>OTHER OPERATING REVENUES:</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</si>
  <si>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</si>
  <si>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</si>
  <si>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</si>
  <si>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</si>
  <si>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</si>
  <si>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</si>
  <si>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</si>
  <si>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</si>
  <si>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</si>
  <si>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</si>
  <si>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</si>
  <si>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</si>
  <si>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</si>
  <si>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</si>
  <si>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</si>
  <si>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</si>
  <si>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</si>
  <si>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</si>
  <si>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</si>
  <si>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</si>
  <si>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</si>
  <si>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</si>
  <si>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</si>
  <si>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</si>
  <si>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</si>
  <si>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</si>
  <si>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</si>
  <si>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</si>
  <si>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</si>
  <si>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</si>
  <si>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</si>
  <si>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</si>
  <si>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</si>
  <si>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</si>
  <si>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</si>
  <si>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</si>
  <si>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</si>
  <si>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</si>
  <si>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</si>
  <si>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</si>
  <si>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</si>
  <si>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</si>
  <si>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</si>
  <si>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</si>
  <si>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</si>
  <si>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</si>
  <si>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</si>
  <si>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</si>
  <si>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</si>
  <si>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</si>
  <si>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</si>
  <si>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</si>
  <si>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</si>
  <si>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</si>
  <si>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</si>
  <si>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</si>
  <si>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</si>
  <si>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</si>
  <si>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</si>
  <si>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</si>
  <si>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</si>
  <si>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</si>
  <si>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</si>
  <si>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</si>
  <si>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</si>
  <si>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</si>
  <si>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</si>
  <si>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</si>
  <si>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</si>
  <si>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</si>
  <si>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</si>
  <si>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</si>
  <si>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</si>
  <si>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</si>
  <si>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</si>
  <si>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</si>
  <si>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</si>
  <si>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</si>
  <si>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</si>
  <si>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</si>
  <si>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DSM:</t>
  </si>
  <si>
    <t>COMPUTATION OF GROSS REVENUE CONVERSION FACTOR</t>
  </si>
  <si>
    <t>SCHEDULE H-1</t>
  </si>
  <si>
    <t>WORKPAPER REFERENCE NO(S).: WPH-1.A</t>
  </si>
  <si>
    <t>PERCENTAGE OF INCREMENTAL GROSS REVENUE</t>
  </si>
  <si>
    <t>FEDERAL</t>
  </si>
  <si>
    <t>OPERATING REVENUE</t>
  </si>
  <si>
    <t>LESS: UNCOLLECTIBLE ACCOUNTS EXPENSE</t>
  </si>
  <si>
    <t>LESS: PSC FEES</t>
  </si>
  <si>
    <t>LESS: PRODUCTION ACTIVITIES DEDUCTION-STATE</t>
  </si>
  <si>
    <t>INCOME BEFORE STATE INCOME TAX</t>
  </si>
  <si>
    <t>STATE INCOME TAX</t>
  </si>
  <si>
    <t>LESS: PRODUCTION ACTIVITIES DEDUCTION-FEDERAL</t>
  </si>
  <si>
    <t>INCOME BEFORE FEDERAL INCOME TAX</t>
  </si>
  <si>
    <t>FEDERAL INCOME TAX</t>
  </si>
  <si>
    <t>OPERATING INCOME PERCENTAGE (LINES 5 - 6 - 9)</t>
  </si>
  <si>
    <t>GROSS REVENUE CONVERSTION FACTOR (100% / LINE 10)</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</si>
  <si>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</si>
  <si>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</si>
  <si>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</si>
  <si>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</si>
  <si>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</si>
  <si>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</si>
  <si>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</si>
  <si>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</si>
  <si>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</si>
  <si>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</si>
  <si>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</si>
  <si>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</si>
  <si>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</si>
  <si>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</si>
  <si>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</si>
  <si>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</si>
  <si>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</si>
  <si>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</si>
  <si>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</si>
  <si>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</si>
  <si>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</si>
  <si>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</si>
  <si>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</si>
  <si>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(000s)</t>
  </si>
  <si>
    <t>LG&amp;E </t>
  </si>
  <si>
    <t>(5)</t>
  </si>
  <si>
    <t>SCHEDULE D-2</t>
  </si>
  <si>
    <t>Calculation of Composite Federal and Kentucky</t>
  </si>
  <si>
    <t>Income Tax Rate</t>
  </si>
  <si>
    <t xml:space="preserve">1. Assume pre-tax income of </t>
  </si>
  <si>
    <t>2.  State income tax (see SIT calc below)</t>
  </si>
  <si>
    <t>3.  Taxable income for Federal income tax before production activities deduction</t>
  </si>
  <si>
    <t xml:space="preserve">     a. Production Rate</t>
  </si>
  <si>
    <t xml:space="preserve">     b. Allocation to Production Income</t>
  </si>
  <si>
    <t xml:space="preserve">     c. Allocated Production Rate (a x b)</t>
  </si>
  <si>
    <t>5.  Taxable income for Federal income tax (Line 3 - Line 4)</t>
  </si>
  <si>
    <t>6.  Federal income tax at 35% (Line 5 x 35%)</t>
  </si>
  <si>
    <t>7.  Total State and Federal income taxes (Line 2 + Line 6)</t>
  </si>
  <si>
    <t>State Income Tax Calculation</t>
  </si>
  <si>
    <t xml:space="preserve">3.  Taxable income for State income tax </t>
  </si>
  <si>
    <t>4.  State Tax Rate</t>
  </si>
  <si>
    <t>5.  State Income Tax</t>
  </si>
  <si>
    <t xml:space="preserve">Notes: (1) Pursuant to KRS 141.010(11)(c) and (13)(c), for taxable years beginning on or after January 1, 2010, </t>
  </si>
  <si>
    <t xml:space="preserve">             the amount of domestic production activities deduction calculated at six percent (6%) as allowed in </t>
  </si>
  <si>
    <t xml:space="preserve">             Section 199(a)(2) of the Internal Revenue Code for taxable years beginning before 2010.</t>
  </si>
  <si>
    <t>JURISDICTIONAL ADJUSTMENTS</t>
  </si>
  <si>
    <t>PROPOSED INCREASE</t>
  </si>
  <si>
    <t>JURISDICTIONAL ADJUSTMENTS TO OPERATING REVENUES AND EXPENSES BY ACCOUNT</t>
  </si>
  <si>
    <t>SCHEDULE D-2.1</t>
  </si>
  <si>
    <t>TOTAL ADJUSTMENTS</t>
  </si>
  <si>
    <t>REMOVE DSM MECHANISM</t>
  </si>
  <si>
    <t>DSM</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</si>
  <si>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</si>
  <si>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</si>
  <si>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</si>
  <si>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</si>
  <si>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</si>
  <si>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</si>
  <si>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</si>
  <si>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</si>
  <si>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JURISDICTIONAL ADJUSTMENTS SCH D-2</t>
  </si>
  <si>
    <t>&lt;CRITERIA ID FOR FORMULA - HIDE ROW WHEN COMPLETE&gt;</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</si>
  <si>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</si>
  <si>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</si>
  <si>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</si>
  <si>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</si>
  <si>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</si>
  <si>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</si>
  <si>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</si>
  <si>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</si>
  <si>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</si>
  <si>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</si>
  <si>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</si>
  <si>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</si>
  <si>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</si>
  <si>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</si>
  <si>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</si>
  <si>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</si>
  <si>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</si>
  <si>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</si>
  <si>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</si>
  <si>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</si>
  <si>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</si>
  <si>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</si>
  <si>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</si>
  <si>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</si>
  <si>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</si>
  <si>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</si>
  <si>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</si>
  <si>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</si>
  <si>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</si>
  <si>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</si>
  <si>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</si>
  <si>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</si>
  <si>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</si>
  <si>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</si>
  <si>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</si>
  <si>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</si>
  <si>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</si>
  <si>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</si>
  <si>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</si>
  <si>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</si>
  <si>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</si>
  <si>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</si>
  <si>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</si>
  <si>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</si>
  <si>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</si>
  <si>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</si>
  <si>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</si>
  <si>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</si>
  <si>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</si>
  <si>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</si>
  <si>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</si>
  <si>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</si>
  <si>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</si>
  <si>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</si>
  <si>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</si>
  <si>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</si>
  <si>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</si>
  <si>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</si>
  <si>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</si>
  <si>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</si>
  <si>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</si>
  <si>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</si>
  <si>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</si>
  <si>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</si>
  <si>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</si>
  <si>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</si>
  <si>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</si>
  <si>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</si>
  <si>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</si>
  <si>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</si>
  <si>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</si>
  <si>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</si>
  <si>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</si>
  <si>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</si>
  <si>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</si>
  <si>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</si>
  <si>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</si>
  <si>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</si>
  <si>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</si>
  <si>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</si>
  <si>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</si>
  <si>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</si>
  <si>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</si>
  <si>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</si>
  <si>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</si>
  <si>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</si>
  <si>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</si>
  <si>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</si>
  <si>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</si>
  <si>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</si>
  <si>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</si>
  <si>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</si>
  <si>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</si>
  <si>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</si>
  <si>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</si>
  <si>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</si>
  <si>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</si>
  <si>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</si>
  <si>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</si>
  <si>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</si>
  <si>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</si>
  <si>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</si>
  <si>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</si>
  <si>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</si>
  <si>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</si>
  <si>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</si>
  <si>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</si>
  <si>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</si>
  <si>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</si>
  <si>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</si>
  <si>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</si>
  <si>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</si>
  <si>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</si>
  <si>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</si>
  <si>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</si>
  <si>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</si>
  <si>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</si>
  <si>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</si>
  <si>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</si>
  <si>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</si>
  <si>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</si>
  <si>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</si>
  <si>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</si>
  <si>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</si>
  <si>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</si>
  <si>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</si>
  <si>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</si>
  <si>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</si>
  <si>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</si>
  <si>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</si>
  <si>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</si>
  <si>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</si>
  <si>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</si>
  <si>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</si>
  <si>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</si>
  <si>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</si>
  <si>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</si>
  <si>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</si>
  <si>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</si>
  <si>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</si>
  <si>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</si>
  <si>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</si>
  <si>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</si>
  <si>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</si>
  <si>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</si>
  <si>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</si>
  <si>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</si>
  <si>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</si>
  <si>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</si>
  <si>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</si>
  <si>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</si>
  <si>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</si>
  <si>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</si>
  <si>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</si>
  <si>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</si>
  <si>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</si>
  <si>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</si>
  <si>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</si>
  <si>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</si>
  <si>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</si>
  <si>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</si>
  <si>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</si>
  <si>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</si>
  <si>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</si>
  <si>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</si>
  <si>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</si>
  <si>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</si>
  <si>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</si>
  <si>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</si>
  <si>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</si>
  <si>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</si>
  <si>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</si>
  <si>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</si>
  <si>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</si>
  <si>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</si>
  <si>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</si>
  <si>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</si>
  <si>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</si>
  <si>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</si>
  <si>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</si>
  <si>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</si>
  <si>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</si>
  <si>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</si>
  <si>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</si>
  <si>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</si>
  <si>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</si>
  <si>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</si>
  <si>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</si>
  <si>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</si>
  <si>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</si>
  <si>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</si>
  <si>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</si>
  <si>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</si>
  <si>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</si>
  <si>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</si>
  <si>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</si>
  <si>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</si>
  <si>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</si>
  <si>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</si>
  <si>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</si>
  <si>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</si>
  <si>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</si>
  <si>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</si>
  <si>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</si>
  <si>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</si>
  <si>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</si>
  <si>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</si>
  <si>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</si>
  <si>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</si>
  <si>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</si>
  <si>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</si>
  <si>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</si>
  <si>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</si>
  <si>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</si>
  <si>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</si>
  <si>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</si>
  <si>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</si>
  <si>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</si>
  <si>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</si>
  <si>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</si>
  <si>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LOUISVILLE GAS AND ELECTRIC COMPANY</t>
  </si>
  <si>
    <t xml:space="preserve">     447.11 - Sales for Resale - OSS</t>
  </si>
  <si>
    <t>REVENUE</t>
  </si>
  <si>
    <t>Sales to Ultimate Customers:</t>
  </si>
  <si>
    <t xml:space="preserve">     440 - Residential Sales Electric</t>
  </si>
  <si>
    <t xml:space="preserve">     480 - Residential Sales Gas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</si>
  <si>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</si>
  <si>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</si>
  <si>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</si>
  <si>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</si>
  <si>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</si>
  <si>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</si>
  <si>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</si>
  <si>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</si>
  <si>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</si>
  <si>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</si>
  <si>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</si>
  <si>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</si>
  <si>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</si>
  <si>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</si>
  <si>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</si>
  <si>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</si>
  <si>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</si>
  <si>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</si>
  <si>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</si>
  <si>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</si>
  <si>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</si>
  <si>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</si>
  <si>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</si>
  <si>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</si>
  <si>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</si>
  <si>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</si>
  <si>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</si>
  <si>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</si>
  <si>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</si>
  <si>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</si>
  <si>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</si>
  <si>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</si>
  <si>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</si>
  <si>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</si>
  <si>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</si>
  <si>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</si>
  <si>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</si>
  <si>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</si>
  <si>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</si>
  <si>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</si>
  <si>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</si>
  <si>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</si>
  <si>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</si>
  <si>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</si>
  <si>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</si>
  <si>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</si>
  <si>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</si>
  <si>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</si>
  <si>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</si>
  <si>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</si>
  <si>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</si>
  <si>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</si>
  <si>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</si>
  <si>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</si>
  <si>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</si>
  <si>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</si>
  <si>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</si>
  <si>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</si>
  <si>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</si>
  <si>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</si>
  <si>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</si>
  <si>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</si>
  <si>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</si>
  <si>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</si>
  <si>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</si>
  <si>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</si>
  <si>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</si>
  <si>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</si>
  <si>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</si>
  <si>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</si>
  <si>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</si>
  <si>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</si>
  <si>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</si>
  <si>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</si>
  <si>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</si>
  <si>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</si>
  <si>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</si>
  <si>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</si>
  <si>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</si>
  <si>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</si>
  <si>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</si>
  <si>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</si>
  <si>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</si>
  <si>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</si>
  <si>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</si>
  <si>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</si>
  <si>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</si>
  <si>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</si>
  <si>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</si>
  <si>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</si>
  <si>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</si>
  <si>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</si>
  <si>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</si>
  <si>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</si>
  <si>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</si>
  <si>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</si>
  <si>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</si>
  <si>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</si>
  <si>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</si>
  <si>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</si>
  <si>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</si>
  <si>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</si>
  <si>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</si>
  <si>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</si>
  <si>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</si>
  <si>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</si>
  <si>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</si>
  <si>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</si>
  <si>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</si>
  <si>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</si>
  <si>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</si>
  <si>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</si>
  <si>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</si>
  <si>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</si>
  <si>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</si>
  <si>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</si>
  <si>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</si>
  <si>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</si>
  <si>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</si>
  <si>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</si>
  <si>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</si>
  <si>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</si>
  <si>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</si>
  <si>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</si>
  <si>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</si>
  <si>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</si>
  <si>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</si>
  <si>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</si>
  <si>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</si>
  <si>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</si>
  <si>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</si>
  <si>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</si>
  <si>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</si>
  <si>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</si>
  <si>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</si>
  <si>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</si>
  <si>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</si>
  <si>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</si>
  <si>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</si>
  <si>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</si>
  <si>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</si>
  <si>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</si>
  <si>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</si>
  <si>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</si>
  <si>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</si>
  <si>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</si>
  <si>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</si>
  <si>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</si>
  <si>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</si>
  <si>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</si>
  <si>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</si>
  <si>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</si>
  <si>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</si>
  <si>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</si>
  <si>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</si>
  <si>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</si>
  <si>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</si>
  <si>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</si>
  <si>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</si>
  <si>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</si>
  <si>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</si>
  <si>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</si>
  <si>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</si>
  <si>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</si>
  <si>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</si>
  <si>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</si>
  <si>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</si>
  <si>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</si>
  <si>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</si>
  <si>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</si>
  <si>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</si>
  <si>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</si>
  <si>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</si>
  <si>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</si>
  <si>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</si>
  <si>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</si>
  <si>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</si>
  <si>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</si>
  <si>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</si>
  <si>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</si>
  <si>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</si>
  <si>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</si>
  <si>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</si>
  <si>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</si>
  <si>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</si>
  <si>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</si>
  <si>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</si>
  <si>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</si>
  <si>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</si>
  <si>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</si>
  <si>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</si>
  <si>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</si>
  <si>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</si>
  <si>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</si>
  <si>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</si>
  <si>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</si>
  <si>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</si>
  <si>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</si>
  <si>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</si>
  <si>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</si>
  <si>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</si>
  <si>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</si>
  <si>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</si>
  <si>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</si>
  <si>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</si>
  <si>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</si>
  <si>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</si>
  <si>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</si>
  <si>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</si>
  <si>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</si>
  <si>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</si>
  <si>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</si>
  <si>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</si>
  <si>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</si>
  <si>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</si>
  <si>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</si>
  <si>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</si>
  <si>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</si>
  <si>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</si>
  <si>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</si>
  <si>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</si>
  <si>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</si>
  <si>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</si>
  <si>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</si>
  <si>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</si>
  <si>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</si>
  <si>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</si>
  <si>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</si>
  <si>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</si>
  <si>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</si>
  <si>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</si>
  <si>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</si>
  <si>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</si>
  <si>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</si>
  <si>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</si>
  <si>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</si>
  <si>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</si>
  <si>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</si>
  <si>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</si>
  <si>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</si>
  <si>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</si>
  <si>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</si>
  <si>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</si>
  <si>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</si>
  <si>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</si>
  <si>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</si>
  <si>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</si>
  <si>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</si>
  <si>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</si>
  <si>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</si>
  <si>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</si>
  <si>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</si>
  <si>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</si>
  <si>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</si>
  <si>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</si>
  <si>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</si>
  <si>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</si>
  <si>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</si>
  <si>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</si>
  <si>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</si>
  <si>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</si>
  <si>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</si>
  <si>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</si>
  <si>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</si>
  <si>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</si>
  <si>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</si>
  <si>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</si>
  <si>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</si>
  <si>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</si>
  <si>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</si>
  <si>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</si>
  <si>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</si>
  <si>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</si>
  <si>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</si>
  <si>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</si>
  <si>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</si>
  <si>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</si>
  <si>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</si>
  <si>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</si>
  <si>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</si>
  <si>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</si>
  <si>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</si>
  <si>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</si>
  <si>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</si>
  <si>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</si>
  <si>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</si>
  <si>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</si>
  <si>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</si>
  <si>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</si>
  <si>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</si>
  <si>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</si>
  <si>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</si>
  <si>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</si>
  <si>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</si>
  <si>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</si>
  <si>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</si>
  <si>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</si>
  <si>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</si>
  <si>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</si>
  <si>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</si>
  <si>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</si>
  <si>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</si>
  <si>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</si>
  <si>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</si>
  <si>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</si>
  <si>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</si>
  <si>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</si>
  <si>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</si>
  <si>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</si>
  <si>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</si>
  <si>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</si>
  <si>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</si>
  <si>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</si>
  <si>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</si>
  <si>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</si>
  <si>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</si>
  <si>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</si>
  <si>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</si>
  <si>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</si>
  <si>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</si>
  <si>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</si>
  <si>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</si>
  <si>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</si>
  <si>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</si>
  <si>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</si>
  <si>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</si>
  <si>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</si>
  <si>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</si>
  <si>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</si>
  <si>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</si>
  <si>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</si>
  <si>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</si>
  <si>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</si>
  <si>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</si>
  <si>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</si>
  <si>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</si>
  <si>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</si>
  <si>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</si>
  <si>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</si>
  <si>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WELLS EXPENSE</t>
  </si>
  <si>
    <t>LINES EXPENSE</t>
  </si>
  <si>
    <t>GAS LOSSES</t>
  </si>
  <si>
    <t>RENTS-STORAGE FIELDS</t>
  </si>
  <si>
    <t>489</t>
  </si>
  <si>
    <t>TRANSPORTATION OF GAS OF OTHERS</t>
  </si>
  <si>
    <t>RENT FROM GAS PROPERTY</t>
  </si>
  <si>
    <t>OTHER GAS REVENUE</t>
  </si>
  <si>
    <t>801-803</t>
  </si>
  <si>
    <t>804</t>
  </si>
  <si>
    <t>805</t>
  </si>
  <si>
    <t>806</t>
  </si>
  <si>
    <t>807</t>
  </si>
  <si>
    <t>808</t>
  </si>
  <si>
    <t>812</t>
  </si>
  <si>
    <t>870</t>
  </si>
  <si>
    <t>871</t>
  </si>
  <si>
    <t>874</t>
  </si>
  <si>
    <t>875</t>
  </si>
  <si>
    <t>876</t>
  </si>
  <si>
    <t>878</t>
  </si>
  <si>
    <t>879</t>
  </si>
  <si>
    <t>880</t>
  </si>
  <si>
    <t>881</t>
  </si>
  <si>
    <t>885</t>
  </si>
  <si>
    <t>886</t>
  </si>
  <si>
    <t>887</t>
  </si>
  <si>
    <t>889</t>
  </si>
  <si>
    <t>890</t>
  </si>
  <si>
    <t>892</t>
  </si>
  <si>
    <t>893</t>
  </si>
  <si>
    <t>894</t>
  </si>
  <si>
    <t>MISCELLANEOUS SERVICE REVENUE</t>
  </si>
  <si>
    <t>NATURAL GAS FIELD &amp; TRANSMISSION LINE PURCHASES</t>
  </si>
  <si>
    <t>NATURAL GAS CITY GATE PURCHASES</t>
  </si>
  <si>
    <t>OTHER GAS PURCHASES</t>
  </si>
  <si>
    <t>EXCHANGE GAS</t>
  </si>
  <si>
    <t>PURCHASED GAS EXPENSE</t>
  </si>
  <si>
    <t>GAS WITHDRAWN FROM STORAGE</t>
  </si>
  <si>
    <t>GAS USED FOR COMPRESSOR STATION FUEL</t>
  </si>
  <si>
    <t>GAS USED FOR OTHER UTILITY OPERATIONS</t>
  </si>
  <si>
    <t>OTHER GAS SUPPLY EXPENSES</t>
  </si>
  <si>
    <t>LGE Gas </t>
  </si>
  <si>
    <t>814</t>
  </si>
  <si>
    <t>816</t>
  </si>
  <si>
    <t>817</t>
  </si>
  <si>
    <t>818</t>
  </si>
  <si>
    <t>819</t>
  </si>
  <si>
    <t>821</t>
  </si>
  <si>
    <t>823</t>
  </si>
  <si>
    <t>824</t>
  </si>
  <si>
    <t>825</t>
  </si>
  <si>
    <t>826</t>
  </si>
  <si>
    <t>830</t>
  </si>
  <si>
    <t>832</t>
  </si>
  <si>
    <t>833</t>
  </si>
  <si>
    <t>834</t>
  </si>
  <si>
    <t>835</t>
  </si>
  <si>
    <t>836</t>
  </si>
  <si>
    <t>837</t>
  </si>
  <si>
    <t>850</t>
  </si>
  <si>
    <t>851</t>
  </si>
  <si>
    <t>856</t>
  </si>
  <si>
    <t>860</t>
  </si>
  <si>
    <t>863</t>
  </si>
  <si>
    <t>COMPRESSOR STATION EXPENSES</t>
  </si>
  <si>
    <t>COMPRESSOR STATION FUEL AND POWER</t>
  </si>
  <si>
    <t>PURIFICATION EXPENSES</t>
  </si>
  <si>
    <t>STORAGE WELL ROYALTIES</t>
  </si>
  <si>
    <t>OPERATION SUPERVISION AND ENGINEERING</t>
  </si>
  <si>
    <t>MAINTENANCE OF LINES</t>
  </si>
  <si>
    <t>MAINTENANCE OF COMPRESSOR STATION  EQUIPMENT</t>
  </si>
  <si>
    <t>MAINTENANCE OF RESERVOIRS AND WELLS</t>
  </si>
  <si>
    <t>MAINTENANCE OF REGULATING STATION  EQUIPMENT</t>
  </si>
  <si>
    <t>MAINTENANCE OF PURIFICATION EQUIPMENT</t>
  </si>
  <si>
    <t>MAINTENANCE OF OTHER EQUIPMENT</t>
  </si>
  <si>
    <t>COMMUNICATION SYSTEM EXPENSES</t>
  </si>
  <si>
    <t>MAIN EXPENSES</t>
  </si>
  <si>
    <t>RENTS-GAS TRANSMISSION</t>
  </si>
  <si>
    <t>MAINTENENACE OF MAINS</t>
  </si>
  <si>
    <t>DISTRIBUTION LOAD DISPATCHING</t>
  </si>
  <si>
    <t>MAINS AND SERVICES EXPENSES</t>
  </si>
  <si>
    <t>METER AND HOUSE REGULATOR EXPENSE</t>
  </si>
  <si>
    <t>CUSTOMER INSTALLATIONS EXPENSE</t>
  </si>
  <si>
    <t>RENTS-GAS DISTRIBUTION</t>
  </si>
  <si>
    <t>MAINTENANCE OF STRUCTURES AND IMPROVEMENTS</t>
  </si>
  <si>
    <t>MAINTENANCE OF MAINS</t>
  </si>
  <si>
    <t>MTCE OF MEASURING AND REGULATING STATION EXP - GEN.</t>
  </si>
  <si>
    <t>MEASURING AND REGULATING STATION EXP - GEN.</t>
  </si>
  <si>
    <t>MEASURING AND REGULATING STATION EXP - IND.</t>
  </si>
  <si>
    <t>MEASURING AND REGULATING STATION EXP - CG</t>
  </si>
  <si>
    <t>MTCE MEASURING AND REGULATING STATION EXP - IND.</t>
  </si>
  <si>
    <t>MTCE MEASURING AND REGULATING STATION EXP - CG</t>
  </si>
  <si>
    <t>MAINTENANCE OF SERVICES</t>
  </si>
  <si>
    <t>MAINTENANCE OF METERS AND HOUSE REGULATORS</t>
  </si>
  <si>
    <t>COMPARISON OF GAS UTILITY ACTIVITY</t>
  </si>
  <si>
    <t>480 - Residential</t>
  </si>
  <si>
    <t xml:space="preserve">     Customer Count - Residential</t>
  </si>
  <si>
    <t xml:space="preserve">     Distribution Usage - Residential</t>
  </si>
  <si>
    <t xml:space="preserve">     Res Base Revenue</t>
  </si>
  <si>
    <t xml:space="preserve">     Res GSC Revenue</t>
  </si>
  <si>
    <t xml:space="preserve">     Res DSM Revenue</t>
  </si>
  <si>
    <t xml:space="preserve">     Res GLT Revenue</t>
  </si>
  <si>
    <t>480 - Subtotal</t>
  </si>
  <si>
    <t>481.1 -  Commercial</t>
  </si>
  <si>
    <t xml:space="preserve">     Customer Count - Commercial</t>
  </si>
  <si>
    <t xml:space="preserve">     Distribution Usage - Commercial</t>
  </si>
  <si>
    <t xml:space="preserve">     Com Base Revenue</t>
  </si>
  <si>
    <t xml:space="preserve">     Com GSC Revenue</t>
  </si>
  <si>
    <t xml:space="preserve">     Com DSM Revenue</t>
  </si>
  <si>
    <t xml:space="preserve">     Com GLT Revenue</t>
  </si>
  <si>
    <t>481.1 - Subtotal</t>
  </si>
  <si>
    <t>481.2 - Industrial</t>
  </si>
  <si>
    <t xml:space="preserve">     Customer Count - Industrial</t>
  </si>
  <si>
    <t xml:space="preserve">     Distribution Usage - Industrial</t>
  </si>
  <si>
    <t xml:space="preserve">     Ind Base Revenue</t>
  </si>
  <si>
    <t xml:space="preserve">     Ind GSC Revenue</t>
  </si>
  <si>
    <t xml:space="preserve">     Ind DSM Revenue</t>
  </si>
  <si>
    <t xml:space="preserve">     Ind GLT Revenue</t>
  </si>
  <si>
    <t>481.2 - Subtotal</t>
  </si>
  <si>
    <t>482 - Public Authority</t>
  </si>
  <si>
    <t xml:space="preserve">     Customer Count - Public Authority</t>
  </si>
  <si>
    <t xml:space="preserve">     Distribution Usage - Public Authority</t>
  </si>
  <si>
    <t xml:space="preserve">     PA Base Revenue</t>
  </si>
  <si>
    <t xml:space="preserve">     PA GSC Revenue</t>
  </si>
  <si>
    <t xml:space="preserve">     PA DSM Revenue</t>
  </si>
  <si>
    <t xml:space="preserve">     PA GLT Revenue</t>
  </si>
  <si>
    <t>482 - Subtotal</t>
  </si>
  <si>
    <t>489 - FT-Firm</t>
  </si>
  <si>
    <t xml:space="preserve">     Customer Count - FT Firm</t>
  </si>
  <si>
    <t xml:space="preserve">     Distribution Usage - FT Firm</t>
  </si>
  <si>
    <t xml:space="preserve">     FFT Base Revenue</t>
  </si>
  <si>
    <t xml:space="preserve">     FFT DSM Revenue</t>
  </si>
  <si>
    <t>489 - Subtotal</t>
  </si>
  <si>
    <t>489 - Non-Firm TS</t>
  </si>
  <si>
    <t xml:space="preserve">     Customer Count - Non Firm TS</t>
  </si>
  <si>
    <t xml:space="preserve">     Distribution Usage - Non Firm TS</t>
  </si>
  <si>
    <t xml:space="preserve">     NFT Base Revenue</t>
  </si>
  <si>
    <t xml:space="preserve">     NFT DSM Revenue</t>
  </si>
  <si>
    <t>484 - Utility Generation</t>
  </si>
  <si>
    <t xml:space="preserve">     Customer Count - Utility</t>
  </si>
  <si>
    <t xml:space="preserve">     Distribution Usage - Utility</t>
  </si>
  <si>
    <t xml:space="preserve">     Gen GSC Revenue</t>
  </si>
  <si>
    <t xml:space="preserve">     Gen DSM Revenue</t>
  </si>
  <si>
    <t xml:space="preserve">     Gen GLT Revenue</t>
  </si>
  <si>
    <t>484 - Subtotal</t>
  </si>
  <si>
    <t>Total Gas Revenue</t>
  </si>
  <si>
    <t>Other Operating Revenues Electric</t>
  </si>
  <si>
    <t xml:space="preserve">  450-LATE PAYMENT CHARGES</t>
  </si>
  <si>
    <t xml:space="preserve">  451-RECONNECT CHARGES</t>
  </si>
  <si>
    <t xml:space="preserve">  451-OTHER SERVICE CHARGES</t>
  </si>
  <si>
    <t xml:space="preserve">  454-RENT FROM ELEC PROPERTY</t>
  </si>
  <si>
    <t xml:space="preserve">  454-RENT FROM ELEC PROPERTY I/C</t>
  </si>
  <si>
    <t xml:space="preserve">  456-TRANSMISSION SERVICE</t>
  </si>
  <si>
    <t xml:space="preserve">  456-ANCILLARY SERVICES</t>
  </si>
  <si>
    <t xml:space="preserve">  456-TAX REMITTANCE COMPENSATION</t>
  </si>
  <si>
    <t xml:space="preserve">  456-RETURN CHECK CHARGES</t>
  </si>
  <si>
    <t xml:space="preserve">  456-OTHER MISC REVENUES</t>
  </si>
  <si>
    <t xml:space="preserve">  456-EXCESS FACILITIES CHARGES</t>
  </si>
  <si>
    <t xml:space="preserve">  456-FORFEITED REFUNDABLE ADVANCES</t>
  </si>
  <si>
    <t>Other Operating Revenues Gas</t>
  </si>
  <si>
    <t>487 - Forfeited Discounts Gas</t>
  </si>
  <si>
    <t>488 - Misc Service Rev Gas</t>
  </si>
  <si>
    <t>489 - Transportation Transmission Gas</t>
  </si>
  <si>
    <t>489.3 - Transp Transmission Gas (Fuel Exp)</t>
  </si>
  <si>
    <t>493 - Rent From Gas Property</t>
  </si>
  <si>
    <t>493.1 - Rent From Gas Property I/C</t>
  </si>
  <si>
    <t>495 - Other Gas Revenue</t>
  </si>
  <si>
    <t>489.1 - Transp Transmission Gas GSC</t>
  </si>
  <si>
    <t>Total Other Revenues Gas</t>
  </si>
  <si>
    <t>483-484</t>
  </si>
  <si>
    <t>TOTAL SALES OF GAS</t>
  </si>
  <si>
    <t>SALES OF GAS:</t>
  </si>
  <si>
    <t>UNDERGROUND STORAGE EXPENSES:</t>
  </si>
  <si>
    <t>ALL GAS 100%</t>
  </si>
  <si>
    <t>TOTAL UNDERGROUND STORAGE EXPENSES</t>
  </si>
  <si>
    <t>OTHER GAS SUPPLY EXPENSES:</t>
  </si>
  <si>
    <t>TOTAL OTHER GAS SUPPLY EXPENSES</t>
  </si>
  <si>
    <t>PAGE 6 OF 10</t>
  </si>
  <si>
    <t>REMOVE GSC MECHANISM</t>
  </si>
  <si>
    <t>GLT</t>
  </si>
  <si>
    <t>GSC</t>
  </si>
  <si>
    <t>GSC:</t>
  </si>
  <si>
    <t>TOTAL GSC REVENUE</t>
  </si>
  <si>
    <t>874.1 - Other Mains/Serv Exp GLT</t>
  </si>
  <si>
    <t>878.1 - Meter/Reg Expense GLT</t>
  </si>
  <si>
    <t>879.1 - Cust Install Expense GLT</t>
  </si>
  <si>
    <t>887.1 - Mtce-Gas Mains-Distr GLT</t>
  </si>
  <si>
    <t>892.1 - Mtce-Oth Services - GLT</t>
  </si>
  <si>
    <t>403.6 - Depreciation - GLT</t>
  </si>
  <si>
    <t>GAS SALES REVENUES</t>
  </si>
  <si>
    <t>UNDERGROUND STORAGE EXPENSES</t>
  </si>
  <si>
    <t>GAS:</t>
  </si>
  <si>
    <t>PAGE 1 OF 5</t>
  </si>
  <si>
    <t>PAGE 2 OF 5</t>
  </si>
  <si>
    <t>PAGE 3 OF 5</t>
  </si>
  <si>
    <t>PAGE 4 OF 5</t>
  </si>
  <si>
    <t>PAGE 5 OF 5</t>
  </si>
  <si>
    <t>PAGE 7 OF 10</t>
  </si>
  <si>
    <t>PAGE 8 OF 10</t>
  </si>
  <si>
    <t>PAGE 9 OF 10</t>
  </si>
  <si>
    <t>PAGE 10 OF 10</t>
  </si>
  <si>
    <t>PAGE 1 OF 10</t>
  </si>
  <si>
    <t>PAGE 2 OF 10</t>
  </si>
  <si>
    <t>PAGE 3 OF 10</t>
  </si>
  <si>
    <t>PAGE 4 OF 10</t>
  </si>
  <si>
    <t>PAGE 5 OF 10</t>
  </si>
  <si>
    <t>JURISDICTIONAL RATE BASE PERCENTAGE</t>
  </si>
  <si>
    <t>JURISDICTIONAL CAPITAL</t>
  </si>
  <si>
    <t>JURISDICTIONAL ADJUSTED CAPITAL</t>
  </si>
  <si>
    <t>(E=CxD)</t>
  </si>
  <si>
    <t>(G=E+F)</t>
  </si>
  <si>
    <t>(H)</t>
  </si>
  <si>
    <t>(I)</t>
  </si>
  <si>
    <t>(J=HxI)</t>
  </si>
  <si>
    <t>ELECTRIC:</t>
  </si>
  <si>
    <t>OVEC and Non-Utility</t>
  </si>
  <si>
    <t>ITC</t>
  </si>
  <si>
    <t>DATE OF CAPITAL STRUCTURE: AS OF END OF FORECASTED  PERIOD</t>
  </si>
  <si>
    <t>SCHEDULE J-1</t>
  </si>
  <si>
    <t>PAGE 3 OF 4</t>
  </si>
  <si>
    <t>AMOUNT</t>
  </si>
  <si>
    <t>WEIGHTED COST</t>
  </si>
  <si>
    <t>(J-1.1/J-1.2)</t>
  </si>
  <si>
    <t>DATE OF CAPITAL STRUCTURE: AS OF END OF BASE PERIOD</t>
  </si>
  <si>
    <t>PAGE 4 OF 4</t>
  </si>
  <si>
    <t>904 - GSC UNCOLLECTIBLE EXPENSE</t>
  </si>
  <si>
    <t>These adjustments left intentionally blank</t>
  </si>
  <si>
    <t>REMOVE  GLT MECHANISM</t>
  </si>
  <si>
    <t>Description</t>
  </si>
  <si>
    <t>SHEET 1 OF 1</t>
  </si>
  <si>
    <t>ID</t>
  </si>
  <si>
    <t>ADJ</t>
  </si>
  <si>
    <t>SCHEDULE WPD-2</t>
  </si>
  <si>
    <t>GAS SUPPLY COST:</t>
  </si>
  <si>
    <t>GAS LINE TRACKER (GLT):</t>
  </si>
  <si>
    <t>ADJ 2</t>
  </si>
  <si>
    <t>ADJ 1</t>
  </si>
  <si>
    <t>ADJ 3</t>
  </si>
  <si>
    <t>CHECK:</t>
  </si>
  <si>
    <t>COMPARISON OF TOTAL GAS UTILITY ACCOUNT BALANCES</t>
  </si>
  <si>
    <t xml:space="preserve"> </t>
  </si>
  <si>
    <t>INTEREST SYNCHRONIZATION</t>
  </si>
  <si>
    <t>INT</t>
  </si>
  <si>
    <t>CAPITALIZATION ALLOCATED TO GAS OPERATIONS</t>
  </si>
  <si>
    <t>RATE OF RETURN ON CAPITALIZATION</t>
  </si>
  <si>
    <t>GAS RATE BASE</t>
  </si>
  <si>
    <t>RATE OF RETURN ON RATE BASE</t>
  </si>
  <si>
    <t>ADV</t>
  </si>
  <si>
    <t>ADVERTISING EXPENSE</t>
  </si>
  <si>
    <t>ADVERTISING EXPENSES:</t>
  </si>
  <si>
    <t>KU</t>
  </si>
  <si>
    <t xml:space="preserve">     DSM Expense Budget</t>
  </si>
  <si>
    <t xml:space="preserve">     Jur Other DSM O&amp;M</t>
  </si>
  <si>
    <t>908.3 Total O&amp;M</t>
  </si>
  <si>
    <t>403.3 Depreciation</t>
  </si>
  <si>
    <t>LGEE</t>
  </si>
  <si>
    <t>LGEG</t>
  </si>
  <si>
    <t>Total Depreciation E&amp;G</t>
  </si>
  <si>
    <t>SHEET 1 OF 4</t>
  </si>
  <si>
    <t>SHEET 2 OF 4</t>
  </si>
  <si>
    <t>SHEET 3 OF 4</t>
  </si>
  <si>
    <t>SHEET 4 OF 4</t>
  </si>
  <si>
    <t>$(000)</t>
  </si>
  <si>
    <t>FORECASTED PERIOD :</t>
  </si>
  <si>
    <t xml:space="preserve">WPD-2     </t>
  </si>
  <si>
    <t>JURISDICTIONAL ADJUSTMENTS WORKPAPER</t>
  </si>
  <si>
    <t>JURISDICTIONAL PRO FORMA ADJUSTMENTS WORKPAPER</t>
  </si>
  <si>
    <t>JURISDICTIONAL PROFORMA ADJUSTMENTS WORKPAPER</t>
  </si>
  <si>
    <t>WORKPAPER REFERENCE NO(S).: SCHEDULE WPD-2</t>
  </si>
  <si>
    <t xml:space="preserve">GAS LINE TRACKER (GLT): </t>
  </si>
  <si>
    <t>TOTAL GLT REVENUES</t>
  </si>
  <si>
    <t>TOTAL DSM REVENUES</t>
  </si>
  <si>
    <t>GLT Expenses:</t>
  </si>
  <si>
    <t>D-2.1</t>
  </si>
  <si>
    <t>D-2</t>
  </si>
  <si>
    <t>PAGE 1 OF 7</t>
  </si>
  <si>
    <t>PAGE 2 OF 7</t>
  </si>
  <si>
    <t>PAGE 3 OF 7</t>
  </si>
  <si>
    <t>PAGE 4 OF 7</t>
  </si>
  <si>
    <t>PAGE 5 OF 7</t>
  </si>
  <si>
    <t>PAGE 6 OF 7</t>
  </si>
  <si>
    <t>PAGE 7 OF 7</t>
  </si>
  <si>
    <t>PAGE 1 OF 4</t>
  </si>
  <si>
    <t>PAGE 2 OF 4</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</si>
  <si>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</si>
  <si>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</si>
  <si>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 xml:space="preserve">Variance reflects above normal heating load in the base period.  </t>
  </si>
  <si>
    <t>Variance reflects trend in this account and is based on a historic average.</t>
  </si>
  <si>
    <t>Customery changes in the ordinary course of business.</t>
  </si>
  <si>
    <t>Customary changes in the ordinary course of business.</t>
  </si>
  <si>
    <t>Expenses are removed from net operating income in setting base rates.</t>
  </si>
  <si>
    <t>The account is credited for a portion of expenses in 920 and 921 accounts that are transferred to construction costs.  It reflects the cost increases above and the level of construction activity.</t>
  </si>
  <si>
    <t>Note 1 - See Schedule D-2.1 and testimony for a descriptions of the adjustments.</t>
  </si>
  <si>
    <t>Note 2 - In general, these adjustments represent variances between the Base Period and the end of the Forecasted Period.</t>
  </si>
  <si>
    <t>SCHEDULE WPH-1.B</t>
  </si>
  <si>
    <t>403.6 - Depreciation (retirements) - GLT</t>
  </si>
  <si>
    <t>FEBRUARY 28, 2017</t>
  </si>
  <si>
    <t>AS OF FEBRUARY 28, 2017</t>
  </si>
  <si>
    <t>MARCH 2016 TO FEBRUARY 2017</t>
  </si>
  <si>
    <t>FROM MARCH 1, 2016 TO FEBRUARY 28, 2017</t>
  </si>
  <si>
    <t>BASE YEAR FOR THE 12 MONTHS ENDED FEBRUARY 28, 2017</t>
  </si>
  <si>
    <t>FOR THE 12 MONTHS ENDED FEBRUARY 28, 2017</t>
  </si>
  <si>
    <t>JUNE 30, 2018</t>
  </si>
  <si>
    <t>AS OF JUNE 30, 2018</t>
  </si>
  <si>
    <t>JULY 2017 TO JUNE 30, 2018</t>
  </si>
  <si>
    <t>FROM JULY 1, 2017 TO JUNE 30, 2018</t>
  </si>
  <si>
    <t>FORECAST PERIOD FOR THE 12 MONTHS ENDED JUNE 30, 2018</t>
  </si>
  <si>
    <t>FOR THE 12 MONTHS ENDED JUNE 30, 2018</t>
  </si>
  <si>
    <t>C. M. GARRETT</t>
  </si>
  <si>
    <t>For the 2016 Rate Case Filing</t>
  </si>
  <si>
    <t>This adjustment left intentionally blank</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</si>
  <si>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</si>
  <si>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</si>
  <si>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</si>
  <si>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</si>
  <si>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</si>
  <si>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</si>
  <si>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</si>
  <si>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</si>
  <si>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</si>
  <si>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WPH-1.B</t>
  </si>
  <si>
    <t>CURRENT TAX ADJUSTMENT FROM INTEREST SYNCHRONIZATION</t>
  </si>
  <si>
    <t>WITNESS:   C. M. GARRETT</t>
  </si>
  <si>
    <t>(Based on Law in Effect January 1, 2016)</t>
  </si>
  <si>
    <t>a-Mar 2016</t>
  </si>
  <si>
    <t>a-Apr 2016</t>
  </si>
  <si>
    <t>a-May 2016</t>
  </si>
  <si>
    <t>a-Jun 2016</t>
  </si>
  <si>
    <t>a-Jul 2016</t>
  </si>
  <si>
    <t>a-Aug 2016</t>
  </si>
  <si>
    <t>Sep 2016</t>
  </si>
  <si>
    <t>Oct 2016</t>
  </si>
  <si>
    <t>Nov 2016</t>
  </si>
  <si>
    <t>Dec 2016</t>
  </si>
  <si>
    <t>Jan 2017</t>
  </si>
  <si>
    <t>Feb 2017</t>
  </si>
  <si>
    <t>Jul 2017</t>
  </si>
  <si>
    <t>Aug 2017</t>
  </si>
  <si>
    <t>Sep 2017</t>
  </si>
  <si>
    <t>Oct 2017</t>
  </si>
  <si>
    <t>Nov 2017</t>
  </si>
  <si>
    <t>Dec 2017</t>
  </si>
  <si>
    <t>Jan 2018</t>
  </si>
  <si>
    <t>Feb 2018</t>
  </si>
  <si>
    <t>Mar 2018</t>
  </si>
  <si>
    <t>Apr 2018</t>
  </si>
  <si>
    <t>May 2018</t>
  </si>
  <si>
    <t>Jun 2018</t>
  </si>
  <si>
    <t>908 - DSM PROGRAM EXP</t>
  </si>
  <si>
    <t>403 - DSM DEPRECIATION EXP</t>
  </si>
  <si>
    <t xml:space="preserve">     NFT GLT Revenue</t>
  </si>
  <si>
    <t xml:space="preserve">     Gen Base Revenue CR/MC</t>
  </si>
  <si>
    <t xml:space="preserve">     Gen Base Revenue PR</t>
  </si>
  <si>
    <t>KY Aug 2016 Forecast (2017 BP-Prelim View)- No RC with GLT Roll-in</t>
  </si>
  <si>
    <t>a-Jan 2016</t>
  </si>
  <si>
    <t>a-Feb 2016</t>
  </si>
  <si>
    <t>Mar 2017</t>
  </si>
  <si>
    <t>Apr 2017</t>
  </si>
  <si>
    <t>May 2017</t>
  </si>
  <si>
    <t>Jun 2017</t>
  </si>
  <si>
    <t>Jul 2018</t>
  </si>
  <si>
    <t>Aug 2018</t>
  </si>
  <si>
    <t>Sep 2018</t>
  </si>
  <si>
    <t>Oct 2018</t>
  </si>
  <si>
    <t>Nov 2018</t>
  </si>
  <si>
    <t>Dec 2018</t>
  </si>
  <si>
    <t>Gas Cost-GLT Depreciation - 403.6</t>
  </si>
  <si>
    <t>Other Gas Distribution Exp GLT - 880.1</t>
  </si>
  <si>
    <t>Other Mains/Serv Exp GLT - 874.1</t>
  </si>
  <si>
    <t>Meter/Reg Expense GLT - 878.1</t>
  </si>
  <si>
    <t>Cust Install Expense GLT - 879.1</t>
  </si>
  <si>
    <t>Mtce-Gas Mains-Distr GLT - 887.1</t>
  </si>
  <si>
    <t>Mtce-Oth Services - GLT - 892.1</t>
  </si>
  <si>
    <t>Gas Cost - GLT Property Tax - 408.8</t>
  </si>
  <si>
    <t>total GLT expenses Income Statement</t>
  </si>
  <si>
    <t>AS:[Retirement Depreciation]</t>
  </si>
  <si>
    <t>Total GLT expenses</t>
  </si>
  <si>
    <t>880.1 - Other Gas Distribution Exp GLT</t>
  </si>
  <si>
    <t>408.1 - Property Tax - GLT</t>
  </si>
  <si>
    <t>484-INTERCOMPANY SALES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</si>
  <si>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</si>
  <si>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</si>
  <si>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</si>
  <si>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</si>
  <si>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</si>
  <si>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</si>
  <si>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</si>
  <si>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</si>
  <si>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</si>
  <si>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</si>
  <si>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</si>
  <si>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</si>
  <si>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</si>
  <si>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</si>
  <si>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</si>
  <si>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KY Aug 2016 Forecast (2017 BP-Prelim View)- No RC</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</si>
  <si>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</si>
  <si>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</si>
  <si>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</si>
  <si>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</si>
  <si>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</si>
  <si>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</si>
  <si>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</si>
  <si>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</si>
  <si>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</si>
  <si>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</si>
  <si>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</si>
  <si>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</si>
  <si>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</si>
  <si>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Depreciation &amp; Amortization to Jur Income</t>
  </si>
  <si>
    <t>Regulatory Debits</t>
  </si>
  <si>
    <t>WITNESS:   D. K. ARBOUGH</t>
  </si>
  <si>
    <t>INCOME TAX CALCULATION</t>
  </si>
  <si>
    <t>CASE NO. 2016-00371 - GAS OPERATIONS</t>
  </si>
  <si>
    <t>SHEET 1 OF 3</t>
  </si>
  <si>
    <t>SHEET 2 OF 3</t>
  </si>
  <si>
    <t>SHEET 3 OF 3</t>
  </si>
  <si>
    <t>SCHEDULE WPD-2.1</t>
  </si>
  <si>
    <t>WPD-2.1</t>
  </si>
  <si>
    <t>WORKPAPER REFERENCE NO(S).: SCHEDULE WPD-2.1</t>
  </si>
  <si>
    <t>CASE NO. 2016-00371</t>
  </si>
  <si>
    <t>Variance is primarily driven by the GLT reset.</t>
  </si>
  <si>
    <t>Variance is due to lower gas for utility generation due to Paddys Run contract termination.</t>
  </si>
  <si>
    <t xml:space="preserve">Decrease in the test year is due to a 5-year inventory study planned to be conducted in the base year.  Additionally, Muldraugh labor/transportation costs are lower in the test year due to the budget being spread to various gas FERCs based on a 5 year trending analysis.  </t>
  </si>
  <si>
    <t xml:space="preserve">Increase is primarily offset in FERC 833 due primarily to a Magnolia budgeting costs in FERC 817 and actuals are in FERC 833.  </t>
  </si>
  <si>
    <t>Increase is due primarily to Magnolia budgeting FERC 818, but actuals and forecast are appropriately charged to other FERCs (834, 836, 887).  Additionally, non-labor fuel gas is offset in FERC 810 and 929.</t>
  </si>
  <si>
    <t xml:space="preserve">The base year is low because costs for inspections, performed in May/June 2016 indicated wells needed re-lined or plugged so costs were charged to capital in July 2016.  The forecasted test year includes additional painting expenses. </t>
  </si>
  <si>
    <t xml:space="preserve">Decrease is primarily offset in FERC 817.  2016 actuals for Magnolia are correctly recorded to FERC 833, but the budget is in FERC 817.  Additionally, there is a reduction of labor expense for Muldraugh.  </t>
  </si>
  <si>
    <t xml:space="preserve">Offset primarily in FERC 818.  The test year decreased for Magnolia due to dollars being budgeted to FERC 818, while actuals are correctly recorded to FERC 834.  </t>
  </si>
  <si>
    <t xml:space="preserve">Offset primarily in FERC 818.  The test year decreased for Magnolia due to dollars being budgeted to FERC 818, while actuals are correctly recorded to FERC 836.  This decrease is partially offset by an increase in Muldraugh due to the purchase of amine and carbon for the purification equipment and contractor costs to replace the carbon.  </t>
  </si>
  <si>
    <t xml:space="preserve">Base year reflects higher costs due to the development of job aids.  </t>
  </si>
  <si>
    <t xml:space="preserve">Increase is due primarily to pipeline integrity administration.  Regulatory compliance of pipeline records results in increased internal labor costs as well as outside consultants to assist in TIMP risk algorithms.  These increases are partially offset by a decrease in in-line inspections (one inspection is anticipated in the test year while two were performed in the base year).  </t>
  </si>
  <si>
    <t xml:space="preserve">Increase is due to 2 Gas Controllers expected to be hired in 2017.  Costs for these employees are split between FERC 851 and 871.  </t>
  </si>
  <si>
    <t xml:space="preserve">Increase of two headcount driven by storage integrity regulations.  Additionally, there are anticipated increases in leak surveys, stopbox inspections and priority valves (higher volumes and prices).  </t>
  </si>
  <si>
    <t>Variations in GLT OPEX/cost of sales adjustments between FERC accounts (874, 878, 879, 880, 887, and 892), offset by a decrease for an outage in the base year and lower labor.</t>
  </si>
  <si>
    <t>Variations in GLT OPEX/cost of sales adjustments between FERC accounts (874, 878, 879, 880, 887, and 892).</t>
  </si>
  <si>
    <t>Increase of five headcount to comply with new regulations.</t>
  </si>
  <si>
    <t xml:space="preserve">Increase of two headcount (one an advanced hire for a retirement offset and one incremental).  </t>
  </si>
  <si>
    <t xml:space="preserve">The base year is lower than the test year due primarily to vacancies.  </t>
  </si>
  <si>
    <t xml:space="preserve">Increase is primarily due to an incremental team leader position.  </t>
  </si>
  <si>
    <t>The increase is due to the new Advanced Meter System program, CCS/SAP implementation costs, higher postage costs, higher software maintenance costs (previously charged to FERC 935).</t>
  </si>
  <si>
    <t>Forecasted test year includes write offs based on a five year average of 0.226% percent of revenues.</t>
  </si>
  <si>
    <t xml:space="preserve">The base year is higher by $300k due to an incorrect allocation between Electric and Gas.  </t>
  </si>
  <si>
    <t xml:space="preserve">Various promotional items were not budgeted separately in the test year.  Additionally, the base year includes Neighbor-to Neighbor advertising costs in Generation.  </t>
  </si>
  <si>
    <t>Increase is due to costs associated with the Advanced Meter System expenses, higher transmission system impact studies and customer notifications.</t>
  </si>
  <si>
    <t>Variance reflects changes in headcount, wage inflation, and less allocated to capital in 2018.</t>
  </si>
  <si>
    <t xml:space="preserve">Customary changes in the ordinary course of business. </t>
  </si>
  <si>
    <t>Increase in forecasted claims.</t>
  </si>
  <si>
    <t>Variance reflects higher pension expense due to a decrease in the discount rate and higher medical costs.</t>
  </si>
  <si>
    <t>Forecasted period reflects rate case expense amortization for 2014 and 2016.</t>
  </si>
  <si>
    <t>The base year includes a write off of an IT system.</t>
  </si>
  <si>
    <t>Variance is primarily driven by GLT reset and increase in plant-in-service.</t>
  </si>
  <si>
    <t>Variance is primarily driven by GLT reset.</t>
  </si>
  <si>
    <t>Variance reflects changes in pre-tax income.  See Schedule E.</t>
  </si>
  <si>
    <t>Lower amortization of investment tax credits.</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</si>
</sst>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_);[Red]\(#,##0.00%\);&quot; &quot;"/>
    <numFmt numFmtId="196" formatCode="\-"/>
    <numFmt numFmtId="197" formatCode="#,##0.0_);[Red]\(#,##0.0\);&quot; &quot;"/>
    <numFmt numFmtId="198" formatCode="0.000"/>
    <numFmt numFmtId="199" formatCode="0.000_);\(0.000\)"/>
    <numFmt numFmtId="200" formatCode="&quot;$&quot;#,##0_);[Red]\(&quot;$&quot;#,##0\);&quot; &quot;"/>
    <numFmt numFmtId="201" formatCode="#,##0.000_);[Red]\(#,##0.000\);&quot; &quot;"/>
    <numFmt numFmtId="202" formatCode="#,##0.00000_);[Red]\(#,##0.00000\);&quot; &quot;"/>
    <numFmt numFmtId="203" formatCode="_(* #,##0.000_);_(* \(#,##0.000\);_(* &quot;-&quot;??_);_(@_)"/>
  </numFmts>
  <fonts count="1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b/>
      <u/>
      <sz val="12"/>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indexed="63"/>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sz val="11"/>
      <color indexed="63"/>
      <name val="Calibri"/>
      <family val="2"/>
      <scheme val="minor"/>
    </font>
    <font>
      <b/>
      <i/>
      <sz val="11"/>
      <color theme="1"/>
      <name val="Calibri"/>
      <family val="2"/>
      <scheme val="minor"/>
    </font>
    <font>
      <i/>
      <sz val="11"/>
      <color theme="1"/>
      <name val="Calibri"/>
      <family val="2"/>
      <scheme val="minor"/>
    </font>
  </fonts>
  <fills count="8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
      <patternFill patternType="solid">
        <fgColor indexed="62"/>
        <bgColor indexed="64"/>
      </patternFill>
    </fill>
  </fills>
  <borders count="4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64"/>
      </top>
      <bottom style="double">
        <color indexed="64"/>
      </bottom>
      <diagonal/>
    </border>
  </borders>
  <cellStyleXfs count="62065">
    <xf numFmtId="0" fontId="0" fillId="0" borderId="0"/>
    <xf numFmtId="9"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0" fontId="16" fillId="0" borderId="0"/>
    <xf numFmtId="0" fontId="16" fillId="0" borderId="0"/>
    <xf numFmtId="0" fontId="15" fillId="0" borderId="0"/>
    <xf numFmtId="37" fontId="24" fillId="0" borderId="0"/>
    <xf numFmtId="0" fontId="15" fillId="16" borderId="0"/>
    <xf numFmtId="0" fontId="15" fillId="16" borderId="0"/>
    <xf numFmtId="166" fontId="15" fillId="0" borderId="0"/>
    <xf numFmtId="166" fontId="15"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5" fillId="17"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6"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5" fillId="18"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6"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5" fillId="1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6"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5" fillId="2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5" fillId="2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6"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5" fillId="19"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6"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5" fillId="2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6"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5" fillId="1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6"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5" fillId="2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6"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5" fillId="2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6"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5" fillId="2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6"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5"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6"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26"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0" fontId="27" fillId="27"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0" fontId="27" fillId="24"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18"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0" fontId="27" fillId="29"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26"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0" fontId="27" fillId="27"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0" fontId="27"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0" fontId="27"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31"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0" fontId="29" fillId="34"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167" fontId="34" fillId="37" borderId="9" applyNumberFormat="0" applyAlignment="0" applyProtection="0"/>
    <xf numFmtId="167" fontId="34" fillId="37" borderId="9" applyNumberFormat="0" applyAlignment="0" applyProtection="0"/>
    <xf numFmtId="168" fontId="35" fillId="0" borderId="10" applyBorder="0">
      <alignment horizontal="center" vertical="center"/>
    </xf>
    <xf numFmtId="169" fontId="34" fillId="38" borderId="0">
      <alignment horizontal="left"/>
    </xf>
    <xf numFmtId="0" fontId="34" fillId="38" borderId="0">
      <alignment horizontal="left"/>
    </xf>
    <xf numFmtId="167" fontId="34" fillId="38" borderId="0">
      <alignment horizontal="left"/>
    </xf>
    <xf numFmtId="169" fontId="36" fillId="38" borderId="0">
      <alignment horizontal="right"/>
    </xf>
    <xf numFmtId="0" fontId="36" fillId="38" borderId="0">
      <alignment horizontal="right"/>
    </xf>
    <xf numFmtId="167" fontId="36" fillId="38" borderId="0">
      <alignment horizontal="right"/>
    </xf>
    <xf numFmtId="169" fontId="37" fillId="35" borderId="0">
      <alignment horizontal="center"/>
    </xf>
    <xf numFmtId="0" fontId="37" fillId="35" borderId="0">
      <alignment horizontal="center"/>
    </xf>
    <xf numFmtId="167" fontId="37" fillId="35" borderId="0">
      <alignment horizontal="center"/>
    </xf>
    <xf numFmtId="169" fontId="36" fillId="38" borderId="0">
      <alignment horizontal="right"/>
    </xf>
    <xf numFmtId="0" fontId="36" fillId="38" borderId="0">
      <alignment horizontal="right"/>
    </xf>
    <xf numFmtId="167" fontId="36" fillId="38" borderId="0">
      <alignment horizontal="right"/>
    </xf>
    <xf numFmtId="169" fontId="38" fillId="35" borderId="0">
      <alignment horizontal="left"/>
    </xf>
    <xf numFmtId="0" fontId="38" fillId="35" borderId="0">
      <alignment horizontal="left"/>
    </xf>
    <xf numFmtId="167" fontId="38" fillId="35" borderId="0">
      <alignment horizontal="left"/>
    </xf>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37" fontId="15"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5" fontId="21"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69" fontId="21"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15" fillId="39" borderId="11" applyNumberFormat="0" applyFont="0" applyAlignment="0">
      <protection locked="0"/>
    </xf>
    <xf numFmtId="0" fontId="15" fillId="39" borderId="11" applyNumberFormat="0" applyFont="0" applyAlignment="0">
      <protection locked="0"/>
    </xf>
    <xf numFmtId="171" fontId="15" fillId="0" borderId="0" applyFont="0" applyFill="0" applyBorder="0" applyAlignment="0" applyProtection="0"/>
    <xf numFmtId="171"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42" fillId="0" borderId="0" applyNumberFormat="0" applyFill="0" applyBorder="0" applyAlignment="0" applyProtection="0"/>
    <xf numFmtId="167" fontId="43" fillId="0" borderId="0" applyNumberFormat="0" applyFill="0" applyBorder="0" applyAlignment="0" applyProtection="0"/>
    <xf numFmtId="167" fontId="43" fillId="0" borderId="0" applyNumberFormat="0" applyFill="0" applyBorder="0" applyAlignment="0" applyProtection="0"/>
    <xf numFmtId="0" fontId="14" fillId="0" borderId="0" applyProtection="0"/>
    <xf numFmtId="167" fontId="14" fillId="0" borderId="0" applyProtection="0"/>
    <xf numFmtId="0" fontId="44" fillId="0" borderId="0" applyProtection="0"/>
    <xf numFmtId="167" fontId="44" fillId="0" borderId="0" applyProtection="0"/>
    <xf numFmtId="0" fontId="45" fillId="0" borderId="0" applyProtection="0"/>
    <xf numFmtId="167" fontId="45" fillId="0" borderId="0" applyProtection="0"/>
    <xf numFmtId="0" fontId="13" fillId="0" borderId="0" applyProtection="0"/>
    <xf numFmtId="167" fontId="13" fillId="0" borderId="0" applyProtection="0"/>
    <xf numFmtId="167" fontId="13" fillId="0" borderId="0" applyProtection="0"/>
    <xf numFmtId="0" fontId="15" fillId="0" borderId="0" applyProtection="0"/>
    <xf numFmtId="0" fontId="15" fillId="0" borderId="0" applyProtection="0"/>
    <xf numFmtId="167" fontId="15" fillId="0" borderId="0" applyProtection="0"/>
    <xf numFmtId="167" fontId="15" fillId="0" borderId="0" applyProtection="0"/>
    <xf numFmtId="0" fontId="14" fillId="0" borderId="0" applyProtection="0"/>
    <xf numFmtId="167" fontId="14" fillId="0" borderId="0" applyProtection="0"/>
    <xf numFmtId="0" fontId="46" fillId="0" borderId="0" applyProtection="0"/>
    <xf numFmtId="167" fontId="46" fillId="0" borderId="0" applyProtection="0"/>
    <xf numFmtId="2" fontId="21"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22" borderId="0" applyNumberFormat="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48" fillId="0" borderId="12" applyNumberFormat="0" applyFill="0" applyAlignment="0" applyProtection="0"/>
    <xf numFmtId="167" fontId="49" fillId="0" borderId="13" applyNumberFormat="0" applyFill="0" applyAlignment="0" applyProtection="0"/>
    <xf numFmtId="0" fontId="18" fillId="0" borderId="4" applyNumberFormat="0" applyFill="0" applyAlignment="0" applyProtection="0"/>
    <xf numFmtId="167" fontId="49" fillId="0" borderId="13" applyNumberFormat="0" applyFill="0" applyAlignment="0" applyProtection="0"/>
    <xf numFmtId="0" fontId="50" fillId="0" borderId="14" applyNumberFormat="0" applyFill="0" applyAlignment="0" applyProtection="0"/>
    <xf numFmtId="167" fontId="51" fillId="0" borderId="15"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0" fontId="52" fillId="0" borderId="16"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0" fontId="52" fillId="0" borderId="0" applyNumberFormat="0" applyFill="0" applyBorder="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169" fontId="54" fillId="0" borderId="0" applyNumberFormat="0" applyFill="0" applyBorder="0" applyAlignment="0" applyProtection="0">
      <alignment vertical="top"/>
      <protection locked="0"/>
    </xf>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9" fontId="34" fillId="38" borderId="0">
      <alignment horizontal="left"/>
    </xf>
    <xf numFmtId="0" fontId="34" fillId="38" borderId="0">
      <alignment horizontal="left"/>
    </xf>
    <xf numFmtId="167" fontId="34" fillId="38" borderId="0">
      <alignment horizontal="left"/>
    </xf>
    <xf numFmtId="169" fontId="57" fillId="35" borderId="0">
      <alignment horizontal="left"/>
    </xf>
    <xf numFmtId="0" fontId="57" fillId="35" borderId="0">
      <alignment horizontal="left"/>
    </xf>
    <xf numFmtId="0" fontId="57" fillId="35" borderId="0">
      <alignment horizontal="left"/>
    </xf>
    <xf numFmtId="167" fontId="57" fillId="35" borderId="0">
      <alignment horizontal="left"/>
    </xf>
    <xf numFmtId="0" fontId="58" fillId="0" borderId="18" applyNumberFormat="0" applyFill="0" applyAlignment="0" applyProtection="0"/>
    <xf numFmtId="167" fontId="59" fillId="0" borderId="19" applyNumberFormat="0" applyFill="0" applyAlignment="0" applyProtection="0"/>
    <xf numFmtId="167" fontId="59" fillId="0" borderId="19" applyNumberFormat="0" applyFill="0" applyAlignment="0" applyProtection="0"/>
    <xf numFmtId="0" fontId="60" fillId="23" borderId="0" applyNumberFormat="0" applyBorder="0" applyAlignment="0" applyProtection="0"/>
    <xf numFmtId="167" fontId="61" fillId="23" borderId="0" applyNumberFormat="0" applyBorder="0" applyAlignment="0" applyProtection="0"/>
    <xf numFmtId="167" fontId="61" fillId="23" borderId="0" applyNumberFormat="0" applyBorder="0" applyAlignment="0" applyProtection="0"/>
    <xf numFmtId="169" fontId="15" fillId="0" borderId="0"/>
    <xf numFmtId="0" fontId="15" fillId="0" borderId="0"/>
    <xf numFmtId="167" fontId="15" fillId="0" borderId="0"/>
    <xf numFmtId="169"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5" fillId="0" borderId="0"/>
    <xf numFmtId="0" fontId="12"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167" fontId="15" fillId="0" borderId="0"/>
    <xf numFmtId="166" fontId="15" fillId="0" borderId="0"/>
    <xf numFmtId="166"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167" fontId="15" fillId="0" borderId="0"/>
    <xf numFmtId="0"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172"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0" borderId="0"/>
    <xf numFmtId="167" fontId="15" fillId="0" borderId="0"/>
    <xf numFmtId="0" fontId="15" fillId="0" borderId="0"/>
    <xf numFmtId="0" fontId="26" fillId="0" borderId="0"/>
    <xf numFmtId="172" fontId="15"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5" fillId="0" borderId="0"/>
    <xf numFmtId="0" fontId="12" fillId="0" borderId="0"/>
    <xf numFmtId="172" fontId="15" fillId="0" borderId="0"/>
    <xf numFmtId="0" fontId="12" fillId="0" borderId="0"/>
    <xf numFmtId="0" fontId="15" fillId="0" borderId="0"/>
    <xf numFmtId="172"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0" fontId="15" fillId="0" borderId="0"/>
    <xf numFmtId="0" fontId="15" fillId="0" borderId="0"/>
    <xf numFmtId="0" fontId="12" fillId="0" borderId="0"/>
    <xf numFmtId="0" fontId="12" fillId="0" borderId="0"/>
    <xf numFmtId="167" fontId="15" fillId="0" borderId="0"/>
    <xf numFmtId="37" fontId="44" fillId="0" borderId="0"/>
    <xf numFmtId="0" fontId="12" fillId="0" borderId="0"/>
    <xf numFmtId="0" fontId="12" fillId="0" borderId="0"/>
    <xf numFmtId="0" fontId="40" fillId="0" borderId="0"/>
    <xf numFmtId="37" fontId="24" fillId="0" borderId="0"/>
    <xf numFmtId="169"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9"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12" fillId="0" borderId="0"/>
    <xf numFmtId="0" fontId="12" fillId="0" borderId="0"/>
    <xf numFmtId="173" fontId="64" fillId="35" borderId="0">
      <alignment horizontal="right"/>
    </xf>
    <xf numFmtId="40" fontId="65" fillId="41" borderId="0">
      <alignment horizontal="right"/>
    </xf>
    <xf numFmtId="4" fontId="64" fillId="41" borderId="0">
      <alignment horizontal="right"/>
    </xf>
    <xf numFmtId="0" fontId="12" fillId="0" borderId="0"/>
    <xf numFmtId="40" fontId="65" fillId="41" borderId="0">
      <alignment horizontal="right"/>
    </xf>
    <xf numFmtId="169" fontId="66" fillId="42" borderId="0">
      <alignment horizontal="center"/>
    </xf>
    <xf numFmtId="0" fontId="67" fillId="41" borderId="0">
      <alignment horizontal="right"/>
    </xf>
    <xf numFmtId="0" fontId="12" fillId="0" borderId="0"/>
    <xf numFmtId="0" fontId="66" fillId="41" borderId="0">
      <alignment horizontal="center" vertical="center"/>
    </xf>
    <xf numFmtId="0" fontId="12" fillId="0" borderId="0"/>
    <xf numFmtId="0" fontId="67" fillId="41" borderId="0">
      <alignment horizontal="right"/>
    </xf>
    <xf numFmtId="169" fontId="34" fillId="43" borderId="0"/>
    <xf numFmtId="0" fontId="68" fillId="41" borderId="10"/>
    <xf numFmtId="0" fontId="57" fillId="41" borderId="10"/>
    <xf numFmtId="0" fontId="12" fillId="0" borderId="0"/>
    <xf numFmtId="0" fontId="57" fillId="41" borderId="10"/>
    <xf numFmtId="0" fontId="12" fillId="0" borderId="0"/>
    <xf numFmtId="0" fontId="68" fillId="41" borderId="10"/>
    <xf numFmtId="169" fontId="69" fillId="35" borderId="0" applyBorder="0">
      <alignment horizontal="centerContinuous"/>
    </xf>
    <xf numFmtId="0" fontId="68" fillId="0" borderId="0" applyBorder="0">
      <alignment horizontal="centerContinuous"/>
    </xf>
    <xf numFmtId="0" fontId="12" fillId="0" borderId="0"/>
    <xf numFmtId="0" fontId="66" fillId="41" borderId="0" applyBorder="0">
      <alignment horizontal="centerContinuous"/>
    </xf>
    <xf numFmtId="0" fontId="12" fillId="0" borderId="0"/>
    <xf numFmtId="0" fontId="68" fillId="0" borderId="0" applyBorder="0">
      <alignment horizontal="centerContinuous"/>
    </xf>
    <xf numFmtId="169" fontId="70" fillId="43" borderId="0" applyBorder="0">
      <alignment horizontal="centerContinuous"/>
    </xf>
    <xf numFmtId="0" fontId="71" fillId="0" borderId="0" applyBorder="0">
      <alignment horizontal="centerContinuous"/>
    </xf>
    <xf numFmtId="0" fontId="12" fillId="0" borderId="0"/>
    <xf numFmtId="0" fontId="72" fillId="41" borderId="0" applyBorder="0">
      <alignment horizontal="centerContinuous"/>
    </xf>
    <xf numFmtId="0" fontId="12" fillId="0" borderId="0"/>
    <xf numFmtId="0" fontId="71" fillId="0" borderId="0" applyBorder="0">
      <alignment horizontal="centerContinuous"/>
    </xf>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4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3">
      <alignment horizontal="center"/>
    </xf>
    <xf numFmtId="3" fontId="73" fillId="0" borderId="0" applyFont="0" applyFill="0" applyBorder="0" applyAlignment="0" applyProtection="0"/>
    <xf numFmtId="0" fontId="73" fillId="44" borderId="0" applyNumberFormat="0" applyFont="0" applyBorder="0" applyAlignment="0" applyProtection="0"/>
    <xf numFmtId="169" fontId="57" fillId="23" borderId="0">
      <alignment horizontal="center"/>
    </xf>
    <xf numFmtId="0" fontId="57" fillId="23" borderId="0">
      <alignment horizontal="center"/>
    </xf>
    <xf numFmtId="0" fontId="57" fillId="23" borderId="0">
      <alignment horizontal="center"/>
    </xf>
    <xf numFmtId="0" fontId="12" fillId="0" borderId="0"/>
    <xf numFmtId="49" fontId="75" fillId="35" borderId="0">
      <alignment horizontal="center"/>
    </xf>
    <xf numFmtId="0" fontId="12" fillId="0" borderId="0"/>
    <xf numFmtId="169" fontId="36" fillId="38" borderId="0">
      <alignment horizontal="center"/>
    </xf>
    <xf numFmtId="0" fontId="36" fillId="38" borderId="0">
      <alignment horizontal="center"/>
    </xf>
    <xf numFmtId="0" fontId="12" fillId="0" borderId="0"/>
    <xf numFmtId="169" fontId="36" fillId="38" borderId="0">
      <alignment horizontal="centerContinuous"/>
    </xf>
    <xf numFmtId="0" fontId="36" fillId="38" borderId="0">
      <alignment horizontal="centerContinuous"/>
    </xf>
    <xf numFmtId="0" fontId="12" fillId="0" borderId="0"/>
    <xf numFmtId="169" fontId="76" fillId="35" borderId="0">
      <alignment horizontal="left"/>
    </xf>
    <xf numFmtId="0" fontId="76" fillId="35" borderId="0">
      <alignment horizontal="left"/>
    </xf>
    <xf numFmtId="0" fontId="12" fillId="0" borderId="0"/>
    <xf numFmtId="49" fontId="76" fillId="35" borderId="0">
      <alignment horizontal="center"/>
    </xf>
    <xf numFmtId="0" fontId="12" fillId="0" borderId="0"/>
    <xf numFmtId="169" fontId="34" fillId="38" borderId="0">
      <alignment horizontal="left"/>
    </xf>
    <xf numFmtId="0" fontId="34" fillId="38" borderId="0">
      <alignment horizontal="left"/>
    </xf>
    <xf numFmtId="0" fontId="12" fillId="0" borderId="0"/>
    <xf numFmtId="49" fontId="76" fillId="35" borderId="0">
      <alignment horizontal="left"/>
    </xf>
    <xf numFmtId="0" fontId="12" fillId="0" borderId="0"/>
    <xf numFmtId="169" fontId="34" fillId="38" borderId="0">
      <alignment horizontal="centerContinuous"/>
    </xf>
    <xf numFmtId="0" fontId="34" fillId="38" borderId="0">
      <alignment horizontal="centerContinuous"/>
    </xf>
    <xf numFmtId="0" fontId="12" fillId="0" borderId="0"/>
    <xf numFmtId="169" fontId="34" fillId="38" borderId="0">
      <alignment horizontal="right"/>
    </xf>
    <xf numFmtId="0" fontId="34" fillId="38" borderId="0">
      <alignment horizontal="right"/>
    </xf>
    <xf numFmtId="0" fontId="12" fillId="0" borderId="0"/>
    <xf numFmtId="49" fontId="57" fillId="35" borderId="0">
      <alignment horizontal="left"/>
    </xf>
    <xf numFmtId="49" fontId="57" fillId="35" borderId="0">
      <alignment horizontal="left"/>
    </xf>
    <xf numFmtId="0" fontId="12" fillId="0" borderId="0"/>
    <xf numFmtId="169" fontId="36" fillId="38" borderId="0">
      <alignment horizontal="right"/>
    </xf>
    <xf numFmtId="0" fontId="36" fillId="38" borderId="0">
      <alignment horizontal="right"/>
    </xf>
    <xf numFmtId="0" fontId="12" fillId="0" borderId="0"/>
    <xf numFmtId="169" fontId="76" fillId="21" borderId="0">
      <alignment horizontal="center"/>
    </xf>
    <xf numFmtId="0" fontId="76" fillId="21" borderId="0">
      <alignment horizontal="center"/>
    </xf>
    <xf numFmtId="0" fontId="12" fillId="0" borderId="0"/>
    <xf numFmtId="169" fontId="77" fillId="21" borderId="0">
      <alignment horizontal="center"/>
    </xf>
    <xf numFmtId="0" fontId="77" fillId="21" borderId="0">
      <alignment horizontal="center"/>
    </xf>
    <xf numFmtId="0" fontId="12" fillId="0" borderId="0"/>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4" fillId="43" borderId="0" applyNumberFormat="0" applyProtection="0">
      <alignment horizontal="left" vertical="center" indent="1"/>
    </xf>
    <xf numFmtId="4" fontId="14" fillId="43" borderId="0" applyNumberFormat="0" applyProtection="0">
      <alignment horizontal="left" vertical="center"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4" fillId="50" borderId="0" applyNumberFormat="0" applyProtection="0">
      <alignment horizontal="left" vertical="center" indent="1"/>
    </xf>
    <xf numFmtId="4" fontId="14" fillId="50" borderId="0" applyNumberFormat="0" applyProtection="0">
      <alignment horizontal="left" vertical="center" indent="1"/>
    </xf>
    <xf numFmtId="4" fontId="15" fillId="26" borderId="0" applyNumberFormat="0" applyProtection="0">
      <alignment horizontal="left" vertical="center" indent="1"/>
    </xf>
    <xf numFmtId="4" fontId="15" fillId="26" borderId="0" applyNumberFormat="0" applyProtection="0">
      <alignment horizontal="left" vertical="center" indent="1"/>
    </xf>
    <xf numFmtId="4" fontId="75" fillId="51" borderId="0" applyNumberFormat="0" applyProtection="0">
      <alignment horizontal="left" vertical="center" indent="1"/>
    </xf>
    <xf numFmtId="4" fontId="75" fillId="51" borderId="0" applyNumberFormat="0" applyProtection="0">
      <alignment horizontal="left" vertical="center" indent="1"/>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0" applyNumberFormat="0" applyProtection="0">
      <alignment horizontal="left" vertical="center" indent="1"/>
    </xf>
    <xf numFmtId="4" fontId="15" fillId="26" borderId="0" applyNumberFormat="0" applyProtection="0">
      <alignment horizontal="left" vertical="center" indent="1"/>
    </xf>
    <xf numFmtId="4" fontId="15" fillId="46" borderId="0" applyNumberFormat="0" applyProtection="0">
      <alignment horizontal="left" vertical="center" indent="1"/>
    </xf>
    <xf numFmtId="4" fontId="15" fillId="46" borderId="0"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81" fillId="0" borderId="0" applyNumberFormat="0" applyProtection="0">
      <alignment horizontal="left" vertical="center"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pplyNumberFormat="0" applyFill="0" applyBorder="0" applyAlignment="0" applyProtection="0"/>
    <xf numFmtId="0" fontId="12" fillId="0" borderId="0"/>
    <xf numFmtId="0" fontId="12" fillId="0" borderId="0"/>
    <xf numFmtId="0" fontId="83" fillId="0" borderId="25" applyNumberFormat="0" applyFill="0" applyAlignment="0" applyProtection="0"/>
    <xf numFmtId="0" fontId="83" fillId="0" borderId="25" applyNumberFormat="0" applyFill="0" applyAlignment="0" applyProtection="0"/>
    <xf numFmtId="0" fontId="12" fillId="0" borderId="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2" fillId="0" borderId="0"/>
    <xf numFmtId="0" fontId="20" fillId="0" borderId="7" applyNumberFormat="0" applyFill="0" applyAlignment="0" applyProtection="0"/>
    <xf numFmtId="0" fontId="12" fillId="0" borderId="0"/>
    <xf numFmtId="0" fontId="12" fillId="0" borderId="0"/>
    <xf numFmtId="0" fontId="24" fillId="0" borderId="0"/>
    <xf numFmtId="169" fontId="84" fillId="35" borderId="0">
      <alignment horizontal="center"/>
    </xf>
    <xf numFmtId="0" fontId="84" fillId="35" borderId="0">
      <alignment horizontal="center"/>
    </xf>
    <xf numFmtId="0" fontId="12" fillId="0" borderId="0"/>
    <xf numFmtId="0" fontId="58" fillId="0" borderId="0" applyNumberFormat="0" applyFill="0" applyBorder="0" applyAlignment="0" applyProtection="0"/>
    <xf numFmtId="0" fontId="12" fillId="0" borderId="0"/>
    <xf numFmtId="0" fontId="12" fillId="0" borderId="0"/>
    <xf numFmtId="0" fontId="12" fillId="0" borderId="0"/>
    <xf numFmtId="9" fontId="24" fillId="0" borderId="0" applyFont="0" applyFill="0" applyBorder="0" applyAlignment="0" applyProtection="0"/>
    <xf numFmtId="166" fontId="15" fillId="0" borderId="0"/>
    <xf numFmtId="166" fontId="15" fillId="0" borderId="0"/>
    <xf numFmtId="0" fontId="15" fillId="0" borderId="0"/>
    <xf numFmtId="0" fontId="25" fillId="72" borderId="0" applyNumberFormat="0" applyBorder="0" applyAlignment="0" applyProtection="0"/>
    <xf numFmtId="178" fontId="26" fillId="4" borderId="0" applyNumberFormat="0" applyBorder="0" applyAlignment="0" applyProtection="0"/>
    <xf numFmtId="178" fontId="26"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178" fontId="26" fillId="6" borderId="0" applyNumberFormat="0" applyBorder="0" applyAlignment="0" applyProtection="0"/>
    <xf numFmtId="178" fontId="26"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178" fontId="26" fillId="8" borderId="0" applyNumberFormat="0" applyBorder="0" applyAlignment="0" applyProtection="0"/>
    <xf numFmtId="178" fontId="26"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78" fontId="26" fillId="10" borderId="0" applyNumberFormat="0" applyBorder="0" applyAlignment="0" applyProtection="0"/>
    <xf numFmtId="178" fontId="26"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25" fillId="22" borderId="0" applyNumberFormat="0" applyBorder="0" applyAlignment="0" applyProtection="0"/>
    <xf numFmtId="178" fontId="26" fillId="12" borderId="0" applyNumberFormat="0" applyBorder="0" applyAlignment="0" applyProtection="0"/>
    <xf numFmtId="178" fontId="26"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178" fontId="26" fillId="14" borderId="0" applyNumberFormat="0" applyBorder="0" applyAlignment="0" applyProtection="0"/>
    <xf numFmtId="178" fontId="26"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178" fontId="26" fillId="5" borderId="0" applyNumberFormat="0" applyBorder="0" applyAlignment="0" applyProtection="0"/>
    <xf numFmtId="178" fontId="26"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18" borderId="0" applyNumberFormat="0" applyBorder="0" applyAlignment="0" applyProtection="0"/>
    <xf numFmtId="178" fontId="26" fillId="7" borderId="0" applyNumberFormat="0" applyBorder="0" applyAlignment="0" applyProtection="0"/>
    <xf numFmtId="178" fontId="26"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178" fontId="26" fillId="9" borderId="0" applyNumberFormat="0" applyBorder="0" applyAlignment="0" applyProtection="0"/>
    <xf numFmtId="178" fontId="26"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178" fontId="26" fillId="11" borderId="0" applyNumberFormat="0" applyBorder="0" applyAlignment="0" applyProtection="0"/>
    <xf numFmtId="178" fontId="26"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178" fontId="26" fillId="13" borderId="0" applyNumberFormat="0" applyBorder="0" applyAlignment="0" applyProtection="0"/>
    <xf numFmtId="178" fontId="26"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178" fontId="26" fillId="15" borderId="0" applyNumberFormat="0" applyBorder="0" applyAlignment="0" applyProtection="0"/>
    <xf numFmtId="178" fontId="26"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178" fontId="99" fillId="61" borderId="0" applyNumberFormat="0" applyBorder="0" applyAlignment="0" applyProtection="0"/>
    <xf numFmtId="178" fontId="99" fillId="61" borderId="0" applyNumberFormat="0" applyBorder="0" applyAlignment="0" applyProtection="0"/>
    <xf numFmtId="0" fontId="27" fillId="22"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27" fillId="73"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8" fontId="99" fillId="63" borderId="0" applyNumberFormat="0" applyBorder="0" applyAlignment="0" applyProtection="0"/>
    <xf numFmtId="178" fontId="99" fillId="63" borderId="0" applyNumberFormat="0" applyBorder="0" applyAlignment="0" applyProtection="0"/>
    <xf numFmtId="0" fontId="27" fillId="26"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27" fillId="1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78" fontId="99" fillId="65" borderId="0" applyNumberFormat="0" applyBorder="0" applyAlignment="0" applyProtection="0"/>
    <xf numFmtId="178" fontId="99" fillId="65" borderId="0" applyNumberFormat="0" applyBorder="0" applyAlignment="0" applyProtection="0"/>
    <xf numFmtId="0" fontId="27" fillId="27"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7" borderId="0" applyNumberFormat="0" applyBorder="0" applyAlignment="0" applyProtection="0"/>
    <xf numFmtId="178" fontId="99" fillId="67" borderId="0" applyNumberFormat="0" applyBorder="0" applyAlignment="0" applyProtection="0"/>
    <xf numFmtId="0" fontId="27" fillId="2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9" borderId="0" applyNumberFormat="0" applyBorder="0" applyAlignment="0" applyProtection="0"/>
    <xf numFmtId="178" fontId="99" fillId="69" borderId="0" applyNumberFormat="0" applyBorder="0" applyAlignment="0" applyProtection="0"/>
    <xf numFmtId="0" fontId="27" fillId="22"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178" fontId="99" fillId="71" borderId="0" applyNumberFormat="0" applyBorder="0" applyAlignment="0" applyProtection="0"/>
    <xf numFmtId="178" fontId="99" fillId="71" borderId="0" applyNumberFormat="0" applyBorder="0" applyAlignment="0" applyProtection="0"/>
    <xf numFmtId="0" fontId="27" fillId="18"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27" fillId="49" borderId="0" applyNumberFormat="0" applyBorder="0" applyAlignment="0" applyProtection="0"/>
    <xf numFmtId="0" fontId="62" fillId="0" borderId="2" applyBorder="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178" fontId="99" fillId="60" borderId="0" applyNumberFormat="0" applyBorder="0" applyAlignment="0" applyProtection="0"/>
    <xf numFmtId="178" fontId="99" fillId="60" borderId="0" applyNumberFormat="0" applyBorder="0" applyAlignment="0" applyProtection="0"/>
    <xf numFmtId="0" fontId="27" fillId="29"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27" fillId="75"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8" fontId="99" fillId="62" borderId="0" applyNumberFormat="0" applyBorder="0" applyAlignment="0" applyProtection="0"/>
    <xf numFmtId="178" fontId="99" fillId="62" borderId="0" applyNumberFormat="0" applyBorder="0" applyAlignment="0" applyProtection="0"/>
    <xf numFmtId="0" fontId="27" fillId="26"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78" fontId="99" fillId="64" borderId="0" applyNumberFormat="0" applyBorder="0" applyAlignment="0" applyProtection="0"/>
    <xf numFmtId="178" fontId="99" fillId="64" borderId="0" applyNumberFormat="0" applyBorder="0" applyAlignment="0" applyProtection="0"/>
    <xf numFmtId="0" fontId="27" fillId="27"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27" fillId="32"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6" borderId="0" applyNumberFormat="0" applyBorder="0" applyAlignment="0" applyProtection="0"/>
    <xf numFmtId="178" fontId="99" fillId="66" borderId="0" applyNumberFormat="0" applyBorder="0" applyAlignment="0" applyProtection="0"/>
    <xf numFmtId="0" fontId="27" fillId="33"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8" borderId="0" applyNumberFormat="0" applyBorder="0" applyAlignment="0" applyProtection="0"/>
    <xf numFmtId="178" fontId="99" fillId="68" borderId="0" applyNumberFormat="0" applyBorder="0" applyAlignment="0" applyProtection="0"/>
    <xf numFmtId="0"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8" fontId="99" fillId="70" borderId="0" applyNumberFormat="0" applyBorder="0" applyAlignment="0" applyProtection="0"/>
    <xf numFmtId="178" fontId="99" fillId="70" borderId="0" applyNumberFormat="0" applyBorder="0" applyAlignment="0" applyProtection="0"/>
    <xf numFmtId="0" fontId="27" fillId="31"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27" fillId="26"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100" fillId="55" borderId="0" applyNumberFormat="0" applyBorder="0" applyAlignment="0" applyProtection="0"/>
    <xf numFmtId="178" fontId="100" fillId="55" borderId="0" applyNumberFormat="0" applyBorder="0" applyAlignment="0" applyProtection="0"/>
    <xf numFmtId="0" fontId="29" fillId="3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0" fontId="29" fillId="24" borderId="0" applyNumberFormat="0" applyBorder="0" applyAlignment="0" applyProtection="0"/>
    <xf numFmtId="164" fontId="101" fillId="0" borderId="26"/>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178" fontId="102" fillId="59" borderId="32" applyNumberFormat="0" applyAlignment="0" applyProtection="0"/>
    <xf numFmtId="178" fontId="102" fillId="59" borderId="32" applyNumberFormat="0" applyAlignment="0" applyProtection="0"/>
    <xf numFmtId="0"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0" fontId="33" fillId="37" borderId="9" applyNumberFormat="0" applyAlignment="0" applyProtection="0"/>
    <xf numFmtId="0" fontId="34" fillId="38" borderId="0">
      <alignment horizontal="left"/>
    </xf>
    <xf numFmtId="169" fontId="34" fillId="38" borderId="0">
      <alignment horizontal="left"/>
    </xf>
    <xf numFmtId="0" fontId="36" fillId="38" borderId="0">
      <alignment horizontal="right"/>
    </xf>
    <xf numFmtId="169" fontId="36" fillId="38" borderId="0">
      <alignment horizontal="right"/>
    </xf>
    <xf numFmtId="0" fontId="37" fillId="35" borderId="0">
      <alignment horizontal="center"/>
    </xf>
    <xf numFmtId="169" fontId="37" fillId="35" borderId="0">
      <alignment horizontal="center"/>
    </xf>
    <xf numFmtId="0" fontId="36" fillId="38" borderId="0">
      <alignment horizontal="right"/>
    </xf>
    <xf numFmtId="169" fontId="36" fillId="38" borderId="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3" fontId="15"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04" fillId="0" borderId="0"/>
    <xf numFmtId="0" fontId="104" fillId="0" borderId="33"/>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78" fontId="105" fillId="0" borderId="0" applyNumberFormat="0" applyFill="0" applyBorder="0" applyAlignment="0" applyProtection="0"/>
    <xf numFmtId="178" fontId="105"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0" fontId="42" fillId="0" borderId="0" applyNumberFormat="0" applyFill="0" applyBorder="0" applyAlignment="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78" fontId="44" fillId="0" borderId="0" applyProtection="0"/>
    <xf numFmtId="178" fontId="44" fillId="0" borderId="0" applyProtection="0"/>
    <xf numFmtId="0" fontId="44"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178" fontId="45" fillId="0" borderId="0" applyProtection="0"/>
    <xf numFmtId="178" fontId="45" fillId="0" borderId="0" applyProtection="0"/>
    <xf numFmtId="0" fontId="45"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178" fontId="13" fillId="0" borderId="0" applyProtection="0"/>
    <xf numFmtId="178" fontId="13" fillId="0" borderId="0" applyProtection="0"/>
    <xf numFmtId="0" fontId="13"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178" fontId="15" fillId="0" borderId="0" applyProtection="0"/>
    <xf numFmtId="178" fontId="15" fillId="0" borderId="0" applyProtection="0"/>
    <xf numFmtId="0" fontId="15"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178" fontId="46" fillId="0" borderId="0" applyProtection="0"/>
    <xf numFmtId="178" fontId="46" fillId="0" borderId="0" applyProtection="0"/>
    <xf numFmtId="0" fontId="46" fillId="0" borderId="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78" fontId="106" fillId="54" borderId="0" applyNumberFormat="0" applyBorder="0" applyAlignment="0" applyProtection="0"/>
    <xf numFmtId="178" fontId="106" fillId="54" borderId="0" applyNumberFormat="0" applyBorder="0" applyAlignment="0" applyProtection="0"/>
    <xf numFmtId="0" fontId="47" fillId="22"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0" fontId="47" fillId="40" borderId="0" applyNumberFormat="0" applyBorder="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178" fontId="108" fillId="0" borderId="4" applyNumberFormat="0" applyFill="0" applyAlignment="0" applyProtection="0"/>
    <xf numFmtId="178" fontId="108" fillId="0" borderId="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9" fontId="110" fillId="0" borderId="0" applyNumberFormat="0" applyFon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0" fontId="107" fillId="0" borderId="34"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178" fontId="112" fillId="0" borderId="5" applyNumberFormat="0" applyFill="0" applyAlignment="0" applyProtection="0"/>
    <xf numFmtId="178" fontId="11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13" fillId="0" borderId="0" applyNumberFormat="0" applyFon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178" fontId="114" fillId="0" borderId="28" applyNumberFormat="0" applyFill="0" applyAlignment="0" applyProtection="0"/>
    <xf numFmtId="178" fontId="114" fillId="0" borderId="28" applyNumberFormat="0" applyFill="0" applyAlignment="0" applyProtection="0"/>
    <xf numFmtId="0" fontId="52" fillId="0" borderId="1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113" fillId="0" borderId="36"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78" fontId="114" fillId="0" borderId="0" applyNumberFormat="0" applyFill="0" applyBorder="0" applyAlignment="0" applyProtection="0"/>
    <xf numFmtId="178" fontId="114" fillId="0" borderId="0" applyNumberFormat="0" applyFill="0" applyBorder="0" applyAlignment="0" applyProtection="0"/>
    <xf numFmtId="0" fontId="52"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0" fontId="113" fillId="0" borderId="0" applyNumberFormat="0" applyFill="0" applyBorder="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115" fillId="42" borderId="33"/>
    <xf numFmtId="0" fontId="34" fillId="38" borderId="0">
      <alignment horizontal="left"/>
    </xf>
    <xf numFmtId="169" fontId="34" fillId="38" borderId="0">
      <alignment horizontal="left"/>
    </xf>
    <xf numFmtId="0" fontId="57" fillId="35" borderId="0">
      <alignment horizontal="left"/>
    </xf>
    <xf numFmtId="169" fontId="57" fillId="35" borderId="0">
      <alignment horizontal="left"/>
    </xf>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178" fontId="117" fillId="0" borderId="31" applyNumberFormat="0" applyFill="0" applyAlignment="0" applyProtection="0"/>
    <xf numFmtId="178" fontId="117" fillId="0" borderId="31" applyNumberFormat="0" applyFill="0" applyAlignment="0" applyProtection="0"/>
    <xf numFmtId="0" fontId="58" fillId="0" borderId="18"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0" fontId="116" fillId="0" borderId="19" applyNumberFormat="0" applyFill="0" applyAlignment="0" applyProtection="0"/>
    <xf numFmtId="180" fontId="15" fillId="0" borderId="0" applyFont="0" applyFill="0" applyBorder="0" applyAlignment="0" applyProtection="0"/>
    <xf numFmtId="181" fontId="15" fillId="0" borderId="0" applyFont="0" applyFill="0" applyBorder="0" applyAlignment="0" applyProtection="0"/>
    <xf numFmtId="182" fontId="15" fillId="0" borderId="0" applyFont="0" applyFill="0" applyBorder="0" applyAlignment="0" applyProtection="0"/>
    <xf numFmtId="183" fontId="15" fillId="0" borderId="0" applyFont="0" applyFill="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178" fontId="119" fillId="56" borderId="0" applyNumberFormat="0" applyBorder="0" applyAlignment="0" applyProtection="0"/>
    <xf numFmtId="178" fontId="119" fillId="56" borderId="0" applyNumberFormat="0" applyBorder="0" applyAlignment="0" applyProtection="0"/>
    <xf numFmtId="0" fontId="60"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0" fontId="118" fillId="23" borderId="0" applyNumberFormat="0" applyBorder="0" applyAlignment="0" applyProtection="0"/>
    <xf numFmtId="184" fontId="1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5" fillId="0" borderId="0"/>
    <xf numFmtId="0" fontId="15" fillId="0" borderId="0"/>
    <xf numFmtId="169" fontId="15"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6" fontId="15" fillId="0" borderId="0"/>
    <xf numFmtId="178" fontId="15" fillId="0" borderId="0"/>
    <xf numFmtId="178" fontId="15" fillId="0" borderId="0"/>
    <xf numFmtId="0" fontId="41" fillId="0" borderId="0"/>
    <xf numFmtId="0" fontId="103" fillId="0" borderId="0"/>
    <xf numFmtId="0" fontId="103" fillId="0" borderId="0"/>
    <xf numFmtId="0" fontId="103" fillId="0" borderId="0"/>
    <xf numFmtId="169" fontId="15" fillId="0" borderId="0"/>
    <xf numFmtId="0" fontId="103" fillId="0" borderId="0"/>
    <xf numFmtId="41" fontId="41"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0"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9"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166" fontId="73" fillId="0" borderId="0"/>
    <xf numFmtId="166" fontId="73" fillId="0" borderId="0"/>
    <xf numFmtId="166" fontId="73" fillId="0" borderId="0"/>
    <xf numFmtId="166" fontId="73" fillId="0" borderId="0"/>
    <xf numFmtId="166" fontId="73" fillId="0" borderId="0"/>
    <xf numFmtId="178" fontId="26" fillId="0" borderId="0"/>
    <xf numFmtId="178" fontId="26"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4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26" fillId="0" borderId="0"/>
    <xf numFmtId="166" fontId="15" fillId="0" borderId="0"/>
    <xf numFmtId="166" fontId="73" fillId="0" borderId="0"/>
    <xf numFmtId="166" fontId="73" fillId="0" borderId="0"/>
    <xf numFmtId="166" fontId="73" fillId="0" borderId="0"/>
    <xf numFmtId="166" fontId="73"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37" fontId="24" fillId="0" borderId="0"/>
    <xf numFmtId="0" fontId="11" fillId="0" borderId="0"/>
    <xf numFmtId="0" fontId="11" fillId="0" borderId="0"/>
    <xf numFmtId="0" fontId="15" fillId="0" borderId="0"/>
    <xf numFmtId="0" fontId="15" fillId="0" borderId="0"/>
    <xf numFmtId="0" fontId="15"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3" fillId="0" borderId="0"/>
    <xf numFmtId="0" fontId="103" fillId="0" borderId="0"/>
    <xf numFmtId="0" fontId="15" fillId="0" borderId="0"/>
    <xf numFmtId="0" fontId="15" fillId="0" borderId="0"/>
    <xf numFmtId="0" fontId="15" fillId="0" borderId="0"/>
    <xf numFmtId="0" fontId="15"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37" fontId="24" fillId="0" borderId="0"/>
    <xf numFmtId="37" fontId="24" fillId="0" borderId="0"/>
    <xf numFmtId="0" fontId="15" fillId="0" borderId="0"/>
    <xf numFmtId="0" fontId="15" fillId="0" borderId="0"/>
    <xf numFmtId="0" fontId="103" fillId="0" borderId="0"/>
    <xf numFmtId="0" fontId="103" fillId="0" borderId="0"/>
    <xf numFmtId="0" fontId="103" fillId="0" borderId="0"/>
    <xf numFmtId="37" fontId="24" fillId="0" borderId="0"/>
    <xf numFmtId="0" fontId="11" fillId="0" borderId="0"/>
    <xf numFmtId="0" fontId="15" fillId="0" borderId="0"/>
    <xf numFmtId="37" fontId="24" fillId="0" borderId="0"/>
    <xf numFmtId="0" fontId="11" fillId="0" borderId="0"/>
    <xf numFmtId="0" fontId="11" fillId="0" borderId="0"/>
    <xf numFmtId="0" fontId="11"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178" fontId="120" fillId="58" borderId="30" applyNumberFormat="0" applyAlignment="0" applyProtection="0"/>
    <xf numFmtId="178" fontId="120" fillId="58" borderId="30"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0" fontId="63" fillId="20" borderId="21" applyNumberFormat="0" applyAlignment="0" applyProtection="0"/>
    <xf numFmtId="173" fontId="64" fillId="35" borderId="0">
      <alignment horizontal="right"/>
    </xf>
    <xf numFmtId="40" fontId="65" fillId="41" borderId="0">
      <alignment horizontal="right"/>
    </xf>
    <xf numFmtId="173" fontId="64" fillId="35" borderId="0">
      <alignment horizontal="right"/>
    </xf>
    <xf numFmtId="173" fontId="64" fillId="35" borderId="0">
      <alignment horizontal="right"/>
    </xf>
    <xf numFmtId="4" fontId="64" fillId="41" borderId="0">
      <alignment horizontal="right"/>
    </xf>
    <xf numFmtId="40" fontId="65" fillId="41" borderId="0">
      <alignment horizontal="right"/>
    </xf>
    <xf numFmtId="40" fontId="65"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0" fontId="66" fillId="42" borderId="0">
      <alignment horizontal="center"/>
    </xf>
    <xf numFmtId="0" fontId="66" fillId="42" borderId="0">
      <alignment horizontal="center"/>
    </xf>
    <xf numFmtId="169" fontId="66" fillId="42" borderId="0">
      <alignment horizontal="center"/>
    </xf>
    <xf numFmtId="0" fontId="66" fillId="42" borderId="0">
      <alignment horizontal="center"/>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6" fillId="42" borderId="0">
      <alignment horizontal="center"/>
    </xf>
    <xf numFmtId="0" fontId="67" fillId="41" borderId="0">
      <alignment horizontal="right"/>
    </xf>
    <xf numFmtId="0" fontId="67" fillId="41" borderId="0">
      <alignment horizontal="right"/>
    </xf>
    <xf numFmtId="0" fontId="66" fillId="41" borderId="0">
      <alignment horizontal="center" vertical="center"/>
    </xf>
    <xf numFmtId="0" fontId="66" fillId="41" borderId="0">
      <alignment horizontal="center" vertical="center"/>
    </xf>
    <xf numFmtId="0" fontId="66" fillId="41" borderId="0">
      <alignment horizontal="center" vertical="center"/>
    </xf>
    <xf numFmtId="178" fontId="66" fillId="41" borderId="0">
      <alignment horizontal="center" vertical="center"/>
    </xf>
    <xf numFmtId="178" fontId="66" fillId="41" borderId="0">
      <alignment horizontal="center" vertical="center"/>
    </xf>
    <xf numFmtId="0" fontId="34" fillId="43" borderId="0"/>
    <xf numFmtId="0" fontId="34" fillId="43" borderId="0"/>
    <xf numFmtId="169" fontId="34" fillId="43" borderId="0"/>
    <xf numFmtId="166" fontId="68" fillId="41" borderId="10"/>
    <xf numFmtId="0" fontId="57" fillId="41" borderId="10"/>
    <xf numFmtId="0" fontId="34" fillId="43" borderId="0"/>
    <xf numFmtId="0" fontId="68" fillId="41" borderId="10"/>
    <xf numFmtId="0" fontId="68" fillId="41" borderId="10"/>
    <xf numFmtId="0" fontId="68" fillId="41" borderId="10"/>
    <xf numFmtId="0" fontId="68" fillId="41" borderId="10"/>
    <xf numFmtId="0" fontId="68" fillId="41" borderId="10"/>
    <xf numFmtId="0" fontId="34" fillId="43" borderId="0"/>
    <xf numFmtId="166" fontId="68" fillId="41" borderId="10"/>
    <xf numFmtId="0" fontId="68" fillId="41" borderId="10"/>
    <xf numFmtId="0" fontId="68" fillId="41" borderId="10"/>
    <xf numFmtId="0" fontId="57" fillId="41" borderId="10"/>
    <xf numFmtId="0" fontId="57" fillId="41" borderId="10"/>
    <xf numFmtId="0" fontId="57" fillId="41" borderId="10"/>
    <xf numFmtId="178" fontId="57" fillId="41" borderId="10"/>
    <xf numFmtId="178" fontId="57" fillId="41" borderId="10"/>
    <xf numFmtId="0" fontId="69" fillId="35" borderId="0" applyBorder="0">
      <alignment horizontal="centerContinuous"/>
    </xf>
    <xf numFmtId="0" fontId="69" fillId="35" borderId="0" applyBorder="0">
      <alignment horizontal="centerContinuous"/>
    </xf>
    <xf numFmtId="169" fontId="69" fillId="35"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6" fillId="41" borderId="0" applyBorder="0">
      <alignment horizontal="centerContinuous"/>
    </xf>
    <xf numFmtId="0" fontId="66" fillId="41" borderId="0" applyBorder="0">
      <alignment horizontal="centerContinuous"/>
    </xf>
    <xf numFmtId="0" fontId="66" fillId="41" borderId="0" applyBorder="0">
      <alignment horizontal="centerContinuous"/>
    </xf>
    <xf numFmtId="178" fontId="66" fillId="41" borderId="0" applyBorder="0">
      <alignment horizontal="centerContinuous"/>
    </xf>
    <xf numFmtId="178" fontId="66" fillId="41" borderId="0" applyBorder="0">
      <alignment horizontal="centerContinuous"/>
    </xf>
    <xf numFmtId="0" fontId="70" fillId="43" borderId="0" applyBorder="0">
      <alignment horizontal="centerContinuous"/>
    </xf>
    <xf numFmtId="0" fontId="70" fillId="43" borderId="0" applyBorder="0">
      <alignment horizontal="centerContinuous"/>
    </xf>
    <xf numFmtId="169" fontId="70" fillId="43" borderId="0" applyBorder="0">
      <alignment horizontal="centerContinuous"/>
    </xf>
    <xf numFmtId="0" fontId="121" fillId="43"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2" fillId="41" borderId="0" applyBorder="0">
      <alignment horizontal="centerContinuous"/>
    </xf>
    <xf numFmtId="0" fontId="72" fillId="41" borderId="0" applyBorder="0">
      <alignment horizontal="centerContinuous"/>
    </xf>
    <xf numFmtId="0" fontId="72" fillId="41" borderId="0" applyBorder="0">
      <alignment horizontal="centerContinuous"/>
    </xf>
    <xf numFmtId="178" fontId="72" fillId="41" borderId="0" applyBorder="0">
      <alignment horizontal="centerContinuous"/>
    </xf>
    <xf numFmtId="178" fontId="72" fillId="41" borderId="0" applyBorder="0">
      <alignment horizontal="centerContinuous"/>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7" fillId="23" borderId="0">
      <alignment horizontal="center"/>
    </xf>
    <xf numFmtId="169" fontId="57" fillId="23" borderId="0">
      <alignment horizontal="center"/>
    </xf>
    <xf numFmtId="49" fontId="75" fillId="35" borderId="0">
      <alignment horizontal="center"/>
    </xf>
    <xf numFmtId="0" fontId="104" fillId="0" borderId="0"/>
    <xf numFmtId="0" fontId="36" fillId="38" borderId="0">
      <alignment horizontal="center"/>
    </xf>
    <xf numFmtId="169" fontId="36" fillId="38" borderId="0">
      <alignment horizontal="center"/>
    </xf>
    <xf numFmtId="0" fontId="36" fillId="38" borderId="0">
      <alignment horizontal="centerContinuous"/>
    </xf>
    <xf numFmtId="169" fontId="36" fillId="38" borderId="0">
      <alignment horizontal="centerContinuous"/>
    </xf>
    <xf numFmtId="0" fontId="76" fillId="35" borderId="0">
      <alignment horizontal="left"/>
    </xf>
    <xf numFmtId="169" fontId="76" fillId="35" borderId="0">
      <alignment horizontal="left"/>
    </xf>
    <xf numFmtId="49" fontId="76" fillId="35" borderId="0">
      <alignment horizontal="center"/>
    </xf>
    <xf numFmtId="0" fontId="34" fillId="38" borderId="0">
      <alignment horizontal="left"/>
    </xf>
    <xf numFmtId="169" fontId="34" fillId="38" borderId="0">
      <alignment horizontal="left"/>
    </xf>
    <xf numFmtId="49" fontId="76" fillId="35" borderId="0">
      <alignment horizontal="left"/>
    </xf>
    <xf numFmtId="0" fontId="34" fillId="38" borderId="0">
      <alignment horizontal="centerContinuous"/>
    </xf>
    <xf numFmtId="169" fontId="34" fillId="38" borderId="0">
      <alignment horizontal="centerContinuous"/>
    </xf>
    <xf numFmtId="0" fontId="34" fillId="38" borderId="0">
      <alignment horizontal="right"/>
    </xf>
    <xf numFmtId="169" fontId="34" fillId="38" borderId="0">
      <alignment horizontal="right"/>
    </xf>
    <xf numFmtId="49" fontId="57" fillId="35" borderId="0">
      <alignment horizontal="left"/>
    </xf>
    <xf numFmtId="0" fontId="36" fillId="38" borderId="0">
      <alignment horizontal="right"/>
    </xf>
    <xf numFmtId="169" fontId="36" fillId="38" borderId="0">
      <alignment horizontal="right"/>
    </xf>
    <xf numFmtId="0" fontId="76" fillId="21" borderId="0">
      <alignment horizontal="center"/>
    </xf>
    <xf numFmtId="169" fontId="76" fillId="21" borderId="0">
      <alignment horizontal="center"/>
    </xf>
    <xf numFmtId="0" fontId="77" fillId="21" borderId="0">
      <alignment horizontal="center"/>
    </xf>
    <xf numFmtId="169" fontId="77" fillId="21" borderId="0">
      <alignment horizont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4" fillId="0" borderId="33"/>
    <xf numFmtId="49" fontId="15" fillId="0" borderId="37">
      <alignment horizontal="center" vertical="center"/>
      <protection locked="0"/>
    </xf>
    <xf numFmtId="0" fontId="122" fillId="38"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78" fontId="86" fillId="0" borderId="0" applyNumberFormat="0" applyFill="0" applyBorder="0" applyAlignment="0" applyProtection="0"/>
    <xf numFmtId="178" fontId="86" fillId="0" borderId="0" applyNumberFormat="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0" fontId="123" fillId="0" borderId="0" applyNumberFormat="0" applyFill="0" applyBorder="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178" fontId="124" fillId="0" borderId="7" applyNumberFormat="0" applyFill="0" applyAlignment="0" applyProtection="0"/>
    <xf numFmtId="178" fontId="124" fillId="0" borderId="7" applyNumberForma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169" fontId="21" fillId="0" borderId="40" applyNumberFormat="0" applyFont="0" applyBorder="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5" fillId="0" borderId="39" applyNumberFormat="0" applyFont="0" applyFill="0" applyAlignment="0" applyProtection="0"/>
    <xf numFmtId="166" fontId="83" fillId="0" borderId="38" applyNumberFormat="0" applyFill="0" applyAlignment="0" applyProtection="0"/>
    <xf numFmtId="169" fontId="21" fillId="0" borderId="40" applyNumberFormat="0" applyFont="0" applyBorder="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0" fontId="83" fillId="0" borderId="38" applyNumberFormat="0" applyFill="0" applyAlignment="0" applyProtection="0"/>
    <xf numFmtId="0" fontId="115" fillId="0" borderId="41"/>
    <xf numFmtId="0" fontId="115" fillId="0" borderId="33"/>
    <xf numFmtId="0" fontId="24"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8" fontId="125" fillId="0" borderId="0" applyNumberFormat="0" applyFill="0" applyBorder="0" applyAlignment="0" applyProtection="0"/>
    <xf numFmtId="178" fontId="125" fillId="0" borderId="0" applyNumberFormat="0" applyFill="0" applyBorder="0" applyAlignment="0" applyProtection="0"/>
    <xf numFmtId="0"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58" fillId="0" borderId="0" applyNumberFormat="0" applyFill="0" applyBorder="0" applyAlignment="0" applyProtection="0"/>
    <xf numFmtId="37" fontId="24" fillId="0" borderId="0"/>
    <xf numFmtId="43" fontId="15" fillId="0" borderId="0" applyFont="0" applyFill="0" applyBorder="0" applyAlignment="0" applyProtection="0"/>
    <xf numFmtId="44" fontId="15" fillId="0" borderId="0" applyFont="0" applyFill="0" applyBorder="0" applyAlignment="0" applyProtection="0"/>
    <xf numFmtId="37" fontId="24" fillId="0" borderId="0"/>
    <xf numFmtId="4" fontId="64" fillId="41" borderId="0">
      <alignment horizontal="right"/>
    </xf>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0" fontId="82" fillId="0" borderId="0" applyNumberFormat="0" applyFill="0" applyBorder="0" applyAlignment="0" applyProtection="0"/>
    <xf numFmtId="0" fontId="15" fillId="0" borderId="0"/>
    <xf numFmtId="0" fontId="15" fillId="0" borderId="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11" fillId="4"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0" fontId="25" fillId="7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0" fontId="25" fillId="2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0" fontId="25" fillId="22"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0" fontId="25" fillId="21"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25" fillId="1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25" fillId="39"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0" fontId="25" fillId="27" borderId="0" applyNumberFormat="0" applyBorder="0" applyAlignment="0" applyProtection="0"/>
    <xf numFmtId="0" fontId="98" fillId="61"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98" fillId="63"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98" fillId="65"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98" fillId="67"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9"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1"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98" fillId="60"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98" fillId="62"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98" fillId="64"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98" fillId="66"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8"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0"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89" fillId="55" borderId="0" applyNumberFormat="0" applyBorder="0" applyAlignment="0" applyProtection="0"/>
    <xf numFmtId="166" fontId="29" fillId="24" borderId="0" applyNumberFormat="0" applyBorder="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178" fontId="128" fillId="58" borderId="29" applyNumberFormat="0" applyAlignment="0" applyProtection="0"/>
    <xf numFmtId="178" fontId="128" fillId="58" borderId="29" applyNumberFormat="0" applyAlignment="0" applyProtection="0"/>
    <xf numFmtId="0" fontId="93" fillId="58" borderId="29"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0" fontId="127" fillId="20" borderId="8" applyNumberFormat="0" applyAlignment="0" applyProtection="0"/>
    <xf numFmtId="0" fontId="95" fillId="59" borderId="32" applyNumberFormat="0" applyAlignment="0" applyProtection="0"/>
    <xf numFmtId="166" fontId="33" fillId="37" borderId="9"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0" fontId="97" fillId="0" borderId="0" applyNumberFormat="0" applyFill="0" applyBorder="0" applyAlignment="0" applyProtection="0"/>
    <xf numFmtId="166" fontId="42" fillId="0" borderId="0" applyNumberFormat="0" applyFill="0" applyBorder="0" applyAlignment="0" applyProtection="0"/>
    <xf numFmtId="0" fontId="88" fillId="54" borderId="0" applyNumberFormat="0" applyBorder="0" applyAlignment="0" applyProtection="0"/>
    <xf numFmtId="166" fontId="47" fillId="40" borderId="0" applyNumberFormat="0" applyBorder="0" applyAlignment="0" applyProtection="0"/>
    <xf numFmtId="0" fontId="87" fillId="0" borderId="28"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87" fillId="0" borderId="0" applyNumberFormat="0" applyFill="0" applyBorder="0" applyAlignment="0" applyProtection="0"/>
    <xf numFmtId="166" fontId="113" fillId="0" borderId="0" applyNumberFormat="0" applyFill="0" applyBorder="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178" fontId="129" fillId="57" borderId="29" applyNumberFormat="0" applyAlignment="0" applyProtection="0"/>
    <xf numFmtId="178" fontId="129" fillId="57" borderId="29" applyNumberFormat="0" applyAlignment="0" applyProtection="0"/>
    <xf numFmtId="0" fontId="91" fillId="57" borderId="29"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0" fontId="55" fillId="21" borderId="8" applyNumberFormat="0" applyAlignment="0" applyProtection="0"/>
    <xf numFmtId="0" fontId="94" fillId="0" borderId="31" applyNumberFormat="0" applyFill="0" applyAlignment="0" applyProtection="0"/>
    <xf numFmtId="166" fontId="116" fillId="0" borderId="19" applyNumberFormat="0" applyFill="0" applyAlignment="0" applyProtection="0"/>
    <xf numFmtId="0" fontId="90" fillId="56" borderId="0" applyNumberFormat="0" applyBorder="0" applyAlignment="0" applyProtection="0"/>
    <xf numFmtId="166" fontId="118" fillId="23" borderId="0" applyNumberFormat="0" applyBorder="0" applyAlignment="0" applyProtection="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73" fillId="0" borderId="0"/>
    <xf numFmtId="166" fontId="73" fillId="0" borderId="0"/>
    <xf numFmtId="166" fontId="73" fillId="0" borderId="0"/>
    <xf numFmtId="0" fontId="15" fillId="0" borderId="0"/>
    <xf numFmtId="178" fontId="26" fillId="0" borderId="0"/>
    <xf numFmtId="178" fontId="26" fillId="0" borderId="0"/>
    <xf numFmtId="178" fontId="26" fillId="0" borderId="0"/>
    <xf numFmtId="0" fontId="15"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0" fontId="130" fillId="19" borderId="20" applyNumberFormat="0" applyFont="0" applyAlignment="0" applyProtection="0"/>
    <xf numFmtId="0" fontId="92" fillId="58" borderId="30" applyNumberFormat="0" applyAlignment="0" applyProtection="0"/>
    <xf numFmtId="166" fontId="63" fillId="20" borderId="21" applyNumberFormat="0" applyAlignment="0" applyProtection="0"/>
    <xf numFmtId="0" fontId="66" fillId="41" borderId="0">
      <alignment horizontal="center" vertical="center"/>
    </xf>
    <xf numFmtId="0" fontId="66" fillId="41" borderId="0">
      <alignment horizontal="center" vertical="center"/>
    </xf>
    <xf numFmtId="0" fontId="57" fillId="41" borderId="10"/>
    <xf numFmtId="0" fontId="66" fillId="41" borderId="0" applyBorder="0">
      <alignment horizontal="centerContinuous"/>
    </xf>
    <xf numFmtId="0" fontId="66" fillId="41" borderId="0" applyBorder="0">
      <alignment horizontal="centerContinuous"/>
    </xf>
    <xf numFmtId="0" fontId="72" fillId="41" borderId="0" applyBorder="0">
      <alignment horizontal="centerContinuous"/>
    </xf>
    <xf numFmtId="0" fontId="72" fillId="41" borderId="0" applyBorder="0">
      <alignment horizontal="centerContinuous"/>
    </xf>
    <xf numFmtId="9" fontId="15" fillId="0" borderId="0" applyFont="0" applyFill="0" applyBorder="0" applyAlignment="0" applyProtection="0"/>
    <xf numFmtId="9" fontId="15" fillId="0" borderId="0" applyFon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0" fontId="96"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43" fontId="15" fillId="0" borderId="0" applyFont="0" applyFill="0" applyBorder="0" applyAlignment="0" applyProtection="0"/>
    <xf numFmtId="44" fontId="15" fillId="0" borderId="0" applyFont="0" applyFill="0" applyBorder="0" applyAlignment="0" applyProtection="0"/>
    <xf numFmtId="179" fontId="15" fillId="0" borderId="0" applyFont="0" applyFill="0" applyBorder="0" applyAlignment="0" applyProtection="0"/>
    <xf numFmtId="0" fontId="15" fillId="0" borderId="0" applyProtection="0"/>
    <xf numFmtId="0" fontId="15" fillId="0" borderId="0"/>
    <xf numFmtId="0" fontId="15" fillId="0" borderId="0"/>
    <xf numFmtId="0" fontId="15" fillId="0" borderId="0"/>
    <xf numFmtId="9" fontId="15" fillId="0" borderId="0" applyFont="0" applyFill="0" applyBorder="0" applyAlignment="0" applyProtection="0"/>
    <xf numFmtId="9" fontId="1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169" fontId="38" fillId="35" borderId="0">
      <alignment horizontal="left"/>
    </xf>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43" fontId="1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1"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166" fontId="15" fillId="0" borderId="0"/>
    <xf numFmtId="166"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11" fillId="0" borderId="0"/>
    <xf numFmtId="0" fontId="11" fillId="0" borderId="0"/>
    <xf numFmtId="166" fontId="15"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4" fillId="19" borderId="20" applyNumberFormat="0" applyFont="0" applyAlignment="0" applyProtection="0"/>
    <xf numFmtId="173" fontId="64" fillId="35" borderId="0">
      <alignment horizontal="right"/>
    </xf>
    <xf numFmtId="40" fontId="65" fillId="41" borderId="0">
      <alignment horizontal="right"/>
    </xf>
    <xf numFmtId="169" fontId="66" fillId="42" borderId="0">
      <alignment horizontal="center"/>
    </xf>
    <xf numFmtId="169" fontId="69" fillId="35" borderId="0" applyBorder="0">
      <alignment horizontal="centerContinuous"/>
    </xf>
    <xf numFmtId="169" fontId="70" fillId="43" borderId="0" applyBorder="0">
      <alignment horizontal="centerContinuous"/>
    </xf>
    <xf numFmtId="9" fontId="15" fillId="0" borderId="0" applyFont="0" applyFill="0" applyBorder="0" applyAlignment="0" applyProtection="0"/>
    <xf numFmtId="185" fontId="126" fillId="77" borderId="42">
      <alignment horizontal="left"/>
    </xf>
    <xf numFmtId="169" fontId="84" fillId="35" borderId="0">
      <alignment horizontal="center"/>
    </xf>
    <xf numFmtId="43"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0" fontId="25" fillId="72"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0" fontId="25" fillId="34"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98" fillId="61" borderId="0" applyNumberFormat="0" applyBorder="0" applyAlignment="0" applyProtection="0"/>
    <xf numFmtId="0" fontId="27" fillId="18" borderId="0" applyNumberFormat="0" applyBorder="0" applyAlignment="0" applyProtection="0"/>
    <xf numFmtId="0" fontId="98" fillId="63" borderId="0" applyNumberFormat="0" applyBorder="0" applyAlignment="0" applyProtection="0"/>
    <xf numFmtId="0" fontId="27" fillId="39" borderId="0" applyNumberFormat="0" applyBorder="0" applyAlignment="0" applyProtection="0"/>
    <xf numFmtId="0" fontId="98" fillId="65" borderId="0" applyNumberFormat="0" applyBorder="0" applyAlignment="0" applyProtection="0"/>
    <xf numFmtId="0" fontId="27" fillId="74" borderId="0" applyNumberFormat="0" applyBorder="0" applyAlignment="0" applyProtection="0"/>
    <xf numFmtId="0" fontId="98" fillId="67" borderId="0" applyNumberFormat="0" applyBorder="0" applyAlignment="0" applyProtection="0"/>
    <xf numFmtId="0" fontId="27" fillId="30" borderId="0" applyNumberFormat="0" applyBorder="0" applyAlignment="0" applyProtection="0"/>
    <xf numFmtId="0" fontId="98" fillId="69" borderId="0" applyNumberFormat="0" applyBorder="0" applyAlignment="0" applyProtection="0"/>
    <xf numFmtId="0" fontId="27" fillId="49" borderId="0" applyNumberFormat="0" applyBorder="0" applyAlignment="0" applyProtection="0"/>
    <xf numFmtId="0" fontId="98" fillId="71" borderId="0" applyNumberFormat="0" applyBorder="0" applyAlignment="0" applyProtection="0"/>
    <xf numFmtId="0" fontId="27" fillId="75" borderId="0" applyNumberFormat="0" applyBorder="0" applyAlignment="0" applyProtection="0"/>
    <xf numFmtId="0" fontId="98" fillId="60" borderId="0" applyNumberFormat="0" applyBorder="0" applyAlignment="0" applyProtection="0"/>
    <xf numFmtId="0" fontId="27" fillId="31" borderId="0" applyNumberFormat="0" applyBorder="0" applyAlignment="0" applyProtection="0"/>
    <xf numFmtId="0" fontId="98" fillId="62" borderId="0" applyNumberFormat="0" applyBorder="0" applyAlignment="0" applyProtection="0"/>
    <xf numFmtId="0" fontId="27" fillId="32" borderId="0" applyNumberFormat="0" applyBorder="0" applyAlignment="0" applyProtection="0"/>
    <xf numFmtId="0" fontId="98" fillId="64" borderId="0" applyNumberFormat="0" applyBorder="0" applyAlignment="0" applyProtection="0"/>
    <xf numFmtId="0" fontId="27" fillId="74"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7" fillId="26" borderId="0" applyNumberFormat="0" applyBorder="0" applyAlignment="0" applyProtection="0"/>
    <xf numFmtId="0" fontId="98" fillId="70" borderId="0" applyNumberFormat="0" applyBorder="0" applyAlignment="0" applyProtection="0"/>
    <xf numFmtId="0" fontId="29" fillId="24" borderId="0" applyNumberFormat="0" applyBorder="0" applyAlignment="0" applyProtection="0"/>
    <xf numFmtId="0" fontId="89" fillId="55" borderId="0" applyNumberFormat="0" applyBorder="0" applyAlignment="0" applyProtection="0"/>
    <xf numFmtId="0" fontId="127" fillId="20" borderId="8" applyNumberFormat="0" applyAlignment="0" applyProtection="0"/>
    <xf numFmtId="0" fontId="93" fillId="58" borderId="29" applyNumberFormat="0" applyAlignment="0" applyProtection="0"/>
    <xf numFmtId="0" fontId="95" fillId="59" borderId="32" applyNumberFormat="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5"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0" fontId="97" fillId="0" borderId="0" applyNumberFormat="0" applyFill="0" applyBorder="0" applyAlignment="0" applyProtection="0"/>
    <xf numFmtId="0" fontId="47" fillId="40" borderId="0" applyNumberFormat="0" applyBorder="0" applyAlignment="0" applyProtection="0"/>
    <xf numFmtId="0" fontId="88" fillId="54" borderId="0" applyNumberFormat="0" applyBorder="0" applyAlignment="0" applyProtection="0"/>
    <xf numFmtId="0" fontId="107" fillId="0" borderId="34"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87" fillId="0" borderId="28" applyNumberFormat="0" applyFill="0" applyAlignment="0" applyProtection="0"/>
    <xf numFmtId="0" fontId="113" fillId="0" borderId="0" applyNumberFormat="0" applyFill="0" applyBorder="0" applyAlignment="0" applyProtection="0"/>
    <xf numFmtId="0" fontId="87" fillId="0" borderId="0" applyNumberFormat="0" applyFill="0" applyBorder="0" applyAlignment="0" applyProtection="0"/>
    <xf numFmtId="0" fontId="55" fillId="21" borderId="8" applyNumberFormat="0" applyAlignment="0" applyProtection="0"/>
    <xf numFmtId="0" fontId="91" fillId="57" borderId="29" applyNumberFormat="0" applyAlignment="0" applyProtection="0"/>
    <xf numFmtId="0" fontId="116" fillId="0" borderId="19" applyNumberFormat="0" applyFill="0" applyAlignment="0" applyProtection="0"/>
    <xf numFmtId="0" fontId="94" fillId="0" borderId="31" applyNumberFormat="0" applyFill="0" applyAlignment="0" applyProtection="0"/>
    <xf numFmtId="0" fontId="118" fillId="23" borderId="0" applyNumberFormat="0" applyBorder="0" applyAlignment="0" applyProtection="0"/>
    <xf numFmtId="0" fontId="90"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8"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19" borderId="20" applyNumberFormat="0" applyFont="0" applyAlignment="0" applyProtection="0"/>
    <xf numFmtId="0" fontId="63" fillId="20" borderId="21" applyNumberFormat="0" applyAlignment="0" applyProtection="0"/>
    <xf numFmtId="0" fontId="92" fillId="58" borderId="30"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23" fillId="0" borderId="0" applyNumberFormat="0" applyFill="0" applyBorder="0" applyAlignment="0" applyProtection="0"/>
    <xf numFmtId="0" fontId="86" fillId="0" borderId="0" applyNumberFormat="0" applyFill="0" applyBorder="0" applyAlignment="0" applyProtection="0"/>
    <xf numFmtId="0" fontId="83" fillId="0" borderId="38" applyNumberFormat="0" applyFill="0" applyAlignment="0" applyProtection="0"/>
    <xf numFmtId="0" fontId="96" fillId="0" borderId="0" applyNumberFormat="0" applyFill="0" applyBorder="0" applyAlignment="0" applyProtection="0"/>
    <xf numFmtId="0" fontId="133" fillId="0" borderId="0"/>
    <xf numFmtId="0" fontId="15" fillId="0" borderId="0"/>
    <xf numFmtId="0" fontId="15" fillId="0" borderId="0"/>
    <xf numFmtId="0" fontId="15" fillId="0" borderId="0"/>
    <xf numFmtId="0" fontId="134" fillId="0" borderId="0" applyNumberFormat="0" applyFill="0" applyBorder="0" applyAlignment="0" applyProtection="0"/>
    <xf numFmtId="0" fontId="134" fillId="0" borderId="0" applyNumberFormat="0" applyFill="0" applyBorder="0" applyAlignment="0" applyProtection="0"/>
    <xf numFmtId="0" fontId="15" fillId="0" borderId="0"/>
    <xf numFmtId="186" fontId="13" fillId="0" borderId="0" applyFill="0"/>
    <xf numFmtId="186" fontId="13" fillId="0" borderId="0">
      <alignment horizontal="center"/>
    </xf>
    <xf numFmtId="0" fontId="13" fillId="0" borderId="0" applyFill="0">
      <alignment horizontal="center"/>
    </xf>
    <xf numFmtId="186" fontId="45" fillId="0" borderId="39" applyFill="0"/>
    <xf numFmtId="0" fontId="15" fillId="0" borderId="0" applyFont="0" applyAlignment="0"/>
    <xf numFmtId="0" fontId="135" fillId="0" borderId="0" applyFill="0">
      <alignment vertical="top"/>
    </xf>
    <xf numFmtId="0" fontId="45" fillId="0" borderId="0" applyFill="0">
      <alignment horizontal="left" vertical="top"/>
    </xf>
    <xf numFmtId="186" fontId="22" fillId="0" borderId="1" applyFill="0"/>
    <xf numFmtId="0" fontId="15" fillId="0" borderId="0" applyNumberFormat="0" applyFont="0" applyAlignment="0"/>
    <xf numFmtId="0" fontId="135" fillId="0" borderId="0" applyFill="0">
      <alignment wrapText="1"/>
    </xf>
    <xf numFmtId="0" fontId="45" fillId="0" borderId="0" applyFill="0">
      <alignment horizontal="left" vertical="top" wrapText="1"/>
    </xf>
    <xf numFmtId="186" fontId="136" fillId="0" borderId="0" applyFill="0"/>
    <xf numFmtId="0" fontId="137" fillId="0" borderId="0" applyNumberFormat="0" applyFont="0" applyAlignment="0">
      <alignment horizontal="center"/>
    </xf>
    <xf numFmtId="0" fontId="138" fillId="0" borderId="0" applyFill="0">
      <alignment vertical="top" wrapText="1"/>
    </xf>
    <xf numFmtId="0" fontId="22" fillId="0" borderId="0" applyFill="0">
      <alignment horizontal="left" vertical="top" wrapText="1"/>
    </xf>
    <xf numFmtId="186" fontId="15" fillId="0" borderId="0" applyFill="0"/>
    <xf numFmtId="0" fontId="137" fillId="0" borderId="0" applyNumberFormat="0" applyFont="0" applyAlignment="0">
      <alignment horizontal="center"/>
    </xf>
    <xf numFmtId="0" fontId="139" fillId="0" borderId="0" applyFill="0">
      <alignment vertical="center" wrapText="1"/>
    </xf>
    <xf numFmtId="0" fontId="21" fillId="0" borderId="0">
      <alignment horizontal="left" vertical="center" wrapText="1"/>
    </xf>
    <xf numFmtId="186" fontId="140" fillId="0" borderId="0" applyFill="0"/>
    <xf numFmtId="0" fontId="137" fillId="0" borderId="0" applyNumberFormat="0" applyFont="0" applyAlignment="0">
      <alignment horizontal="center"/>
    </xf>
    <xf numFmtId="0" fontId="141" fillId="0" borderId="0" applyFill="0">
      <alignment horizontal="center" vertical="center" wrapText="1"/>
    </xf>
    <xf numFmtId="0" fontId="15" fillId="0" borderId="0" applyFill="0">
      <alignment horizontal="center" vertical="center" wrapText="1"/>
    </xf>
    <xf numFmtId="186" fontId="142" fillId="0" borderId="0" applyFill="0"/>
    <xf numFmtId="0" fontId="137" fillId="0" borderId="0" applyNumberFormat="0" applyFont="0" applyAlignment="0">
      <alignment horizontal="center"/>
    </xf>
    <xf numFmtId="0" fontId="143" fillId="0" borderId="0" applyFill="0">
      <alignment horizontal="center" vertical="center" wrapText="1"/>
    </xf>
    <xf numFmtId="0" fontId="144" fillId="0" borderId="0" applyFill="0">
      <alignment horizontal="center" vertical="center" wrapText="1"/>
    </xf>
    <xf numFmtId="186" fontId="145" fillId="0" borderId="0" applyFill="0"/>
    <xf numFmtId="0" fontId="137" fillId="0" borderId="0" applyNumberFormat="0" applyFont="0" applyAlignment="0">
      <alignment horizontal="center"/>
    </xf>
    <xf numFmtId="0" fontId="146" fillId="0" borderId="0">
      <alignment horizontal="center" wrapText="1"/>
    </xf>
    <xf numFmtId="0" fontId="142" fillId="0" borderId="0" applyFill="0">
      <alignment horizontal="center" wrapTex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9" fontId="13" fillId="16" borderId="0" applyFill="0"/>
    <xf numFmtId="0" fontId="147" fillId="0" borderId="0">
      <alignment horizontal="left" indent="7"/>
    </xf>
    <xf numFmtId="0" fontId="13" fillId="0" borderId="0" applyFill="0">
      <alignment horizontal="left" indent="7"/>
    </xf>
    <xf numFmtId="7" fontId="148" fillId="0" borderId="26" applyFill="0">
      <alignment horizontal="right"/>
    </xf>
    <xf numFmtId="0" fontId="22" fillId="0" borderId="0" applyNumberFormat="0">
      <alignment horizontal="right"/>
    </xf>
    <xf numFmtId="0" fontId="149" fillId="0" borderId="26" applyFont="0" applyFill="0"/>
    <xf numFmtId="0" fontId="22" fillId="0" borderId="26" applyFill="0"/>
    <xf numFmtId="39" fontId="148" fillId="0" borderId="0" applyFill="0"/>
    <xf numFmtId="0" fontId="15" fillId="0" borderId="0" applyNumberFormat="0" applyFont="0" applyBorder="0" applyAlignment="0"/>
    <xf numFmtId="0" fontId="138" fillId="0" borderId="0" applyFill="0">
      <alignment horizontal="left" indent="1"/>
    </xf>
    <xf numFmtId="0" fontId="22" fillId="0" borderId="0" applyFill="0">
      <alignment horizontal="left" indent="1"/>
    </xf>
    <xf numFmtId="39" fontId="140" fillId="0" borderId="0" applyFill="0"/>
    <xf numFmtId="0" fontId="15" fillId="0" borderId="0" applyNumberFormat="0" applyFont="0" applyFill="0" applyBorder="0" applyAlignment="0"/>
    <xf numFmtId="0" fontId="138" fillId="0" borderId="0" applyFill="0">
      <alignment horizontal="left" indent="2"/>
    </xf>
    <xf numFmtId="0" fontId="75" fillId="0" borderId="0" applyFill="0">
      <alignment horizontal="left" indent="2"/>
    </xf>
    <xf numFmtId="39" fontId="140" fillId="0" borderId="0" applyFill="0"/>
    <xf numFmtId="0" fontId="15" fillId="0" borderId="0" applyNumberFormat="0" applyFont="0" applyBorder="0" applyAlignment="0"/>
    <xf numFmtId="0" fontId="150" fillId="0" borderId="0">
      <alignment horizontal="left" indent="3"/>
    </xf>
    <xf numFmtId="0" fontId="151" fillId="0" borderId="0" applyFill="0">
      <alignment horizontal="left" indent="3"/>
    </xf>
    <xf numFmtId="39" fontId="140" fillId="0" borderId="0" applyFill="0"/>
    <xf numFmtId="0" fontId="15" fillId="0" borderId="0" applyNumberFormat="0" applyFont="0" applyBorder="0" applyAlignment="0"/>
    <xf numFmtId="0" fontId="141" fillId="0" borderId="0">
      <alignment horizontal="left" indent="4"/>
    </xf>
    <xf numFmtId="0" fontId="15" fillId="0" borderId="0" applyFill="0">
      <alignment horizontal="left" indent="4"/>
    </xf>
    <xf numFmtId="39" fontId="140" fillId="0" borderId="0" applyFill="0"/>
    <xf numFmtId="0" fontId="15" fillId="0" borderId="0" applyNumberFormat="0" applyFont="0" applyBorder="0" applyAlignment="0"/>
    <xf numFmtId="0" fontId="143" fillId="0" borderId="0">
      <alignment horizontal="left" indent="5"/>
    </xf>
    <xf numFmtId="0" fontId="144" fillId="0" borderId="0" applyFill="0">
      <alignment horizontal="left" indent="5"/>
    </xf>
    <xf numFmtId="39" fontId="145" fillId="0" borderId="0" applyFill="0"/>
    <xf numFmtId="0" fontId="15" fillId="0" borderId="0" applyNumberFormat="0" applyFont="0" applyFill="0" applyBorder="0" applyAlignment="0"/>
    <xf numFmtId="0" fontId="146" fillId="0" borderId="0" applyFill="0">
      <alignment horizontal="left" indent="6"/>
    </xf>
    <xf numFmtId="0" fontId="142" fillId="0" borderId="0" applyFill="0">
      <alignment horizontal="left" indent="6"/>
    </xf>
    <xf numFmtId="0" fontId="41" fillId="0" borderId="0"/>
    <xf numFmtId="0" fontId="133" fillId="0" borderId="0"/>
    <xf numFmtId="189" fontId="152" fillId="0" borderId="43" applyNumberFormat="0" applyProtection="0">
      <alignment horizontal="right" vertical="center"/>
    </xf>
    <xf numFmtId="189" fontId="153" fillId="0" borderId="44" applyNumberFormat="0" applyProtection="0">
      <alignment horizontal="right" vertical="center"/>
    </xf>
    <xf numFmtId="0" fontId="153" fillId="78" borderId="45" applyNumberFormat="0" applyAlignment="0" applyProtection="0">
      <alignment horizontal="left" vertical="center" indent="1"/>
    </xf>
    <xf numFmtId="0" fontId="154" fillId="0" borderId="46" applyNumberFormat="0" applyFill="0" applyBorder="0" applyAlignment="0" applyProtection="0"/>
    <xf numFmtId="0" fontId="155" fillId="79" borderId="45" applyNumberFormat="0" applyAlignment="0" applyProtection="0">
      <alignment horizontal="left" vertical="center" indent="1"/>
    </xf>
    <xf numFmtId="0" fontId="155" fillId="80" borderId="45" applyNumberFormat="0" applyAlignment="0" applyProtection="0">
      <alignment horizontal="left" vertical="center" indent="1"/>
    </xf>
    <xf numFmtId="0" fontId="155" fillId="81" borderId="45" applyNumberFormat="0" applyAlignment="0" applyProtection="0">
      <alignment horizontal="left" vertical="center" indent="1"/>
    </xf>
    <xf numFmtId="0" fontId="155" fillId="82" borderId="45" applyNumberFormat="0" applyAlignment="0" applyProtection="0">
      <alignment horizontal="left" vertical="center" indent="1"/>
    </xf>
    <xf numFmtId="0" fontId="155" fillId="83" borderId="44" applyNumberFormat="0" applyAlignment="0" applyProtection="0">
      <alignment horizontal="left" vertical="center" indent="1"/>
    </xf>
    <xf numFmtId="189" fontId="152" fillId="84" borderId="45" applyNumberFormat="0" applyAlignment="0" applyProtection="0">
      <alignment horizontal="left" vertical="center" indent="1"/>
    </xf>
    <xf numFmtId="0" fontId="153" fillId="78" borderId="44" applyNumberFormat="0" applyAlignment="0" applyProtection="0">
      <alignment horizontal="left" vertical="center" indent="1"/>
    </xf>
    <xf numFmtId="0" fontId="10" fillId="0" borderId="0"/>
    <xf numFmtId="0" fontId="10" fillId="0" borderId="0"/>
    <xf numFmtId="0" fontId="73" fillId="0" borderId="0" applyNumberFormat="0" applyFont="0" applyFill="0" applyBorder="0" applyAlignment="0" applyProtection="0">
      <alignment horizontal="left"/>
    </xf>
    <xf numFmtId="38" fontId="15" fillId="85" borderId="0" applyNumberFormat="0" applyFont="0" applyBorder="0" applyAlignment="0" applyProtection="0"/>
    <xf numFmtId="190" fontId="73" fillId="0" borderId="0" applyFont="0" applyFill="0" applyBorder="0" applyAlignment="0" applyProtection="0"/>
    <xf numFmtId="37" fontId="24" fillId="0" borderId="0"/>
    <xf numFmtId="37" fontId="24"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15" fillId="0" borderId="0"/>
    <xf numFmtId="167" fontId="15" fillId="0" borderId="0"/>
    <xf numFmtId="167" fontId="15" fillId="0" borderId="0"/>
    <xf numFmtId="0" fontId="21" fillId="0" borderId="0"/>
    <xf numFmtId="167" fontId="15" fillId="0" borderId="0"/>
    <xf numFmtId="167" fontId="156" fillId="0" borderId="0"/>
    <xf numFmtId="0" fontId="15" fillId="0" borderId="0"/>
    <xf numFmtId="0" fontId="15" fillId="0" borderId="0"/>
    <xf numFmtId="0" fontId="15" fillId="0" borderId="0"/>
    <xf numFmtId="0" fontId="15" fillId="0" borderId="0"/>
    <xf numFmtId="0" fontId="15" fillId="0" borderId="0"/>
    <xf numFmtId="0" fontId="86" fillId="0" borderId="0" applyNumberFormat="0" applyFill="0" applyBorder="0" applyAlignment="0" applyProtection="0"/>
    <xf numFmtId="0" fontId="16" fillId="0" borderId="0"/>
    <xf numFmtId="0" fontId="16" fillId="0" borderId="0"/>
    <xf numFmtId="0" fontId="162" fillId="0" borderId="4" applyNumberFormat="0" applyFill="0" applyAlignment="0" applyProtection="0"/>
    <xf numFmtId="0" fontId="163" fillId="0" borderId="5" applyNumberFormat="0" applyFill="0" applyAlignment="0" applyProtection="0"/>
    <xf numFmtId="0" fontId="164" fillId="0" borderId="28" applyNumberFormat="0" applyFill="0" applyAlignment="0" applyProtection="0"/>
    <xf numFmtId="0" fontId="164" fillId="0" borderId="0" applyNumberFormat="0" applyFill="0" applyBorder="0" applyAlignment="0" applyProtection="0"/>
    <xf numFmtId="0" fontId="165" fillId="54" borderId="0" applyNumberFormat="0" applyBorder="0" applyAlignment="0" applyProtection="0"/>
    <xf numFmtId="0" fontId="166" fillId="55" borderId="0" applyNumberFormat="0" applyBorder="0" applyAlignment="0" applyProtection="0"/>
    <xf numFmtId="0" fontId="167" fillId="56" borderId="0" applyNumberFormat="0" applyBorder="0" applyAlignment="0" applyProtection="0"/>
    <xf numFmtId="0" fontId="168" fillId="57" borderId="29" applyNumberFormat="0" applyAlignment="0" applyProtection="0"/>
    <xf numFmtId="0" fontId="169" fillId="58" borderId="30" applyNumberFormat="0" applyAlignment="0" applyProtection="0"/>
    <xf numFmtId="0" fontId="170" fillId="58" borderId="29" applyNumberFormat="0" applyAlignment="0" applyProtection="0"/>
    <xf numFmtId="0" fontId="171" fillId="0" borderId="31" applyNumberFormat="0" applyFill="0" applyAlignment="0" applyProtection="0"/>
    <xf numFmtId="0" fontId="172" fillId="59" borderId="32" applyNumberFormat="0" applyAlignment="0" applyProtection="0"/>
    <xf numFmtId="0" fontId="173" fillId="0" borderId="0" applyNumberFormat="0" applyFill="0" applyBorder="0" applyAlignment="0" applyProtection="0"/>
    <xf numFmtId="0" fontId="16" fillId="3" borderId="6" applyNumberFormat="0" applyFont="0" applyAlignment="0" applyProtection="0"/>
    <xf numFmtId="0" fontId="174" fillId="0" borderId="0" applyNumberFormat="0" applyFill="0" applyBorder="0" applyAlignment="0" applyProtection="0"/>
    <xf numFmtId="0" fontId="17" fillId="0" borderId="7" applyNumberFormat="0" applyFill="0" applyAlignment="0" applyProtection="0"/>
    <xf numFmtId="0" fontId="175" fillId="60"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75" fillId="61" borderId="0" applyNumberFormat="0" applyBorder="0" applyAlignment="0" applyProtection="0"/>
    <xf numFmtId="0" fontId="175" fillId="62"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75" fillId="63" borderId="0" applyNumberFormat="0" applyBorder="0" applyAlignment="0" applyProtection="0"/>
    <xf numFmtId="0" fontId="175" fillId="64"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75" fillId="65" borderId="0" applyNumberFormat="0" applyBorder="0" applyAlignment="0" applyProtection="0"/>
    <xf numFmtId="0" fontId="175" fillId="66"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75" fillId="67" borderId="0" applyNumberFormat="0" applyBorder="0" applyAlignment="0" applyProtection="0"/>
    <xf numFmtId="0" fontId="175" fillId="68"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5" fillId="69" borderId="0" applyNumberFormat="0" applyBorder="0" applyAlignment="0" applyProtection="0"/>
    <xf numFmtId="0" fontId="175" fillId="70"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75" fillId="71" borderId="0" applyNumberFormat="0" applyBorder="0" applyAlignment="0" applyProtection="0"/>
    <xf numFmtId="37" fontId="24" fillId="0" borderId="0"/>
    <xf numFmtId="0" fontId="8" fillId="0" borderId="0"/>
    <xf numFmtId="0" fontId="1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34" fillId="38" borderId="0">
      <alignment horizontal="left"/>
    </xf>
    <xf numFmtId="169" fontId="36" fillId="38" borderId="0">
      <alignment horizontal="right"/>
    </xf>
    <xf numFmtId="169" fontId="37" fillId="35" borderId="0">
      <alignment horizontal="center"/>
    </xf>
    <xf numFmtId="169" fontId="36" fillId="38" borderId="0">
      <alignment horizontal="right"/>
    </xf>
    <xf numFmtId="169" fontId="38" fillId="35" borderId="0">
      <alignment horizontal="left"/>
    </xf>
    <xf numFmtId="43" fontId="8"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41" fillId="0" borderId="0" applyFont="0" applyFill="0" applyBorder="0" applyAlignment="0" applyProtection="0"/>
    <xf numFmtId="42" fontId="15"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169" fontId="34" fillId="38" borderId="0">
      <alignment horizontal="left"/>
    </xf>
    <xf numFmtId="169" fontId="57" fillId="35" borderId="0">
      <alignment horizontal="left"/>
    </xf>
    <xf numFmtId="169" fontId="15"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172" fontId="15" fillId="0" borderId="0"/>
    <xf numFmtId="0" fontId="15"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169"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 borderId="6"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169" fontId="57" fillId="23" borderId="0">
      <alignment horizontal="center"/>
    </xf>
    <xf numFmtId="169" fontId="36" fillId="38" borderId="0">
      <alignment horizontal="center"/>
    </xf>
    <xf numFmtId="169" fontId="36" fillId="38" borderId="0">
      <alignment horizontal="centerContinuous"/>
    </xf>
    <xf numFmtId="169" fontId="76" fillId="35" borderId="0">
      <alignment horizontal="left"/>
    </xf>
    <xf numFmtId="169" fontId="34" fillId="38" borderId="0">
      <alignment horizontal="left"/>
    </xf>
    <xf numFmtId="169" fontId="34" fillId="38" borderId="0">
      <alignment horizontal="centerContinuous"/>
    </xf>
    <xf numFmtId="169" fontId="34" fillId="38" borderId="0">
      <alignment horizontal="right"/>
    </xf>
    <xf numFmtId="169" fontId="36" fillId="38" borderId="0">
      <alignment horizontal="right"/>
    </xf>
    <xf numFmtId="169" fontId="76" fillId="21" borderId="0">
      <alignment horizontal="center"/>
    </xf>
    <xf numFmtId="169" fontId="77" fillId="21" borderId="0">
      <alignment horizontal="center"/>
    </xf>
    <xf numFmtId="169" fontId="84" fillId="35" borderId="0">
      <alignment horizontal="center"/>
    </xf>
    <xf numFmtId="43" fontId="7" fillId="0" borderId="0" applyFont="0" applyFill="0" applyBorder="0" applyAlignment="0" applyProtection="0"/>
    <xf numFmtId="198" fontId="15" fillId="0" borderId="0">
      <alignment horizontal="left" wrapText="1"/>
    </xf>
    <xf numFmtId="0" fontId="15" fillId="16"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8" fillId="6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5" fillId="61" borderId="0" applyNumberFormat="0" applyBorder="0" applyAlignment="0" applyProtection="0"/>
    <xf numFmtId="0" fontId="177"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3"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167" fontId="28" fillId="18" borderId="0" applyNumberFormat="0" applyBorder="0" applyAlignment="0" applyProtection="0"/>
    <xf numFmtId="0" fontId="28" fillId="18" borderId="0" applyNumberFormat="0" applyBorder="0" applyAlignment="0" applyProtection="0"/>
    <xf numFmtId="0" fontId="175" fillId="63" borderId="0" applyNumberFormat="0" applyBorder="0" applyAlignment="0" applyProtection="0"/>
    <xf numFmtId="0" fontId="177" fillId="63"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98" fillId="65"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167" fontId="28" fillId="28" borderId="0" applyNumberFormat="0" applyBorder="0" applyAlignment="0" applyProtection="0"/>
    <xf numFmtId="0" fontId="175" fillId="65" borderId="0" applyNumberFormat="0" applyBorder="0" applyAlignment="0" applyProtection="0"/>
    <xf numFmtId="0" fontId="177" fillId="65"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98" fillId="67"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167" fontId="28" fillId="20" borderId="0" applyNumberFormat="0" applyBorder="0" applyAlignment="0" applyProtection="0"/>
    <xf numFmtId="0" fontId="175" fillId="67" borderId="0" applyNumberFormat="0" applyBorder="0" applyAlignment="0" applyProtection="0"/>
    <xf numFmtId="0" fontId="177" fillId="67"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98" fillId="69"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5" fillId="69" borderId="0" applyNumberFormat="0" applyBorder="0" applyAlignment="0" applyProtection="0"/>
    <xf numFmtId="0" fontId="177" fillId="69"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98" fillId="7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167" fontId="28" fillId="21" borderId="0" applyNumberFormat="0" applyBorder="0" applyAlignment="0" applyProtection="0"/>
    <xf numFmtId="0" fontId="175" fillId="71" borderId="0" applyNumberFormat="0" applyBorder="0" applyAlignment="0" applyProtection="0"/>
    <xf numFmtId="0" fontId="177" fillId="71"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0" borderId="2" applyBorder="0"/>
    <xf numFmtId="0" fontId="98" fillId="6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5" fillId="60" borderId="0" applyNumberFormat="0" applyBorder="0" applyAlignment="0" applyProtection="0"/>
    <xf numFmtId="0" fontId="177" fillId="60" borderId="0" applyNumberFormat="0" applyBorder="0" applyAlignment="0" applyProtection="0"/>
    <xf numFmtId="0" fontId="98" fillId="60" borderId="0" applyNumberFormat="0" applyBorder="0" applyAlignment="0" applyProtection="0"/>
    <xf numFmtId="0" fontId="98" fillId="60" borderId="0" applyNumberFormat="0" applyBorder="0" applyAlignment="0" applyProtection="0"/>
    <xf numFmtId="0" fontId="98" fillId="62"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7" fontId="28" fillId="31" borderId="0" applyNumberFormat="0" applyBorder="0" applyAlignment="0" applyProtection="0"/>
    <xf numFmtId="0" fontId="175" fillId="62" borderId="0" applyNumberFormat="0" applyBorder="0" applyAlignment="0" applyProtection="0"/>
    <xf numFmtId="0" fontId="177" fillId="62" borderId="0" applyNumberFormat="0" applyBorder="0" applyAlignment="0" applyProtection="0"/>
    <xf numFmtId="0" fontId="98" fillId="62" borderId="0" applyNumberFormat="0" applyBorder="0" applyAlignment="0" applyProtection="0"/>
    <xf numFmtId="0" fontId="98" fillId="62" borderId="0" applyNumberFormat="0" applyBorder="0" applyAlignment="0" applyProtection="0"/>
    <xf numFmtId="0" fontId="98" fillId="64"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167" fontId="28" fillId="32" borderId="0" applyNumberFormat="0" applyBorder="0" applyAlignment="0" applyProtection="0"/>
    <xf numFmtId="0" fontId="175" fillId="64" borderId="0" applyNumberFormat="0" applyBorder="0" applyAlignment="0" applyProtection="0"/>
    <xf numFmtId="0" fontId="177"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167" fontId="28" fillId="33" borderId="0" applyNumberFormat="0" applyBorder="0" applyAlignment="0" applyProtection="0"/>
    <xf numFmtId="0" fontId="175" fillId="66" borderId="0" applyNumberFormat="0" applyBorder="0" applyAlignment="0" applyProtection="0"/>
    <xf numFmtId="0" fontId="177"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5" fillId="68" borderId="0" applyNumberFormat="0" applyBorder="0" applyAlignment="0" applyProtection="0"/>
    <xf numFmtId="0" fontId="177"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70"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167" fontId="28" fillId="26" borderId="0" applyNumberFormat="0" applyBorder="0" applyAlignment="0" applyProtection="0"/>
    <xf numFmtId="0" fontId="175" fillId="70" borderId="0" applyNumberFormat="0" applyBorder="0" applyAlignment="0" applyProtection="0"/>
    <xf numFmtId="0" fontId="177" fillId="70"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166" fillId="55" borderId="0" applyNumberFormat="0" applyBorder="0" applyAlignment="0" applyProtection="0"/>
    <xf numFmtId="0" fontId="178" fillId="55" borderId="0" applyNumberFormat="0" applyBorder="0" applyAlignment="0" applyProtection="0"/>
    <xf numFmtId="0" fontId="89" fillId="55" borderId="0" applyNumberFormat="0" applyBorder="0" applyAlignment="0" applyProtection="0"/>
    <xf numFmtId="0" fontId="89" fillId="55" borderId="0" applyNumberFormat="0" applyBorder="0" applyAlignment="0" applyProtection="0"/>
    <xf numFmtId="167" fontId="34" fillId="37" borderId="9" applyNumberFormat="0" applyAlignment="0" applyProtection="0"/>
    <xf numFmtId="167" fontId="34" fillId="37" borderId="9" applyNumberFormat="0" applyAlignment="0" applyProtection="0"/>
    <xf numFmtId="0" fontId="172" fillId="59" borderId="32" applyNumberFormat="0" applyAlignment="0" applyProtection="0"/>
    <xf numFmtId="0" fontId="179" fillId="59" borderId="32" applyNumberFormat="0" applyAlignment="0" applyProtection="0"/>
    <xf numFmtId="0" fontId="95" fillId="59" borderId="32" applyNumberFormat="0" applyAlignment="0" applyProtection="0"/>
    <xf numFmtId="0" fontId="95" fillId="59" borderId="32" applyNumberFormat="0" applyAlignment="0" applyProtection="0"/>
    <xf numFmtId="41" fontId="180" fillId="0" borderId="0" applyFont="0" applyFill="0" applyBorder="0" applyAlignment="0" applyProtection="0"/>
    <xf numFmtId="41"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 fillId="0" borderId="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39" borderId="11" applyNumberFormat="0" applyFont="0" applyAlignment="0">
      <protection locked="0"/>
    </xf>
    <xf numFmtId="167" fontId="43" fillId="0" borderId="0" applyNumberFormat="0" applyFill="0" applyBorder="0" applyAlignment="0" applyProtection="0"/>
    <xf numFmtId="167" fontId="43" fillId="0" borderId="0" applyNumberFormat="0" applyFill="0" applyBorder="0" applyAlignment="0" applyProtection="0"/>
    <xf numFmtId="0" fontId="174" fillId="0" borderId="0" applyNumberFormat="0" applyFill="0" applyBorder="0" applyAlignment="0" applyProtection="0"/>
    <xf numFmtId="0" fontId="181"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165" fillId="54" borderId="0" applyNumberFormat="0" applyBorder="0" applyAlignment="0" applyProtection="0"/>
    <xf numFmtId="0" fontId="182"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18" fillId="0" borderId="4" applyNumberFormat="0" applyFill="0" applyAlignment="0" applyProtection="0"/>
    <xf numFmtId="167" fontId="49" fillId="0" borderId="13" applyNumberFormat="0" applyFill="0" applyAlignment="0" applyProtection="0"/>
    <xf numFmtId="167" fontId="49" fillId="0" borderId="13" applyNumberFormat="0" applyFill="0" applyAlignment="0" applyProtection="0"/>
    <xf numFmtId="0" fontId="49" fillId="0" borderId="13" applyNumberFormat="0" applyFill="0" applyAlignment="0" applyProtection="0"/>
    <xf numFmtId="0" fontId="162" fillId="0" borderId="4" applyNumberFormat="0" applyFill="0" applyAlignment="0" applyProtection="0"/>
    <xf numFmtId="0" fontId="183"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167" fontId="51" fillId="0" borderId="15" applyNumberFormat="0" applyFill="0" applyAlignment="0" applyProtection="0"/>
    <xf numFmtId="0" fontId="51" fillId="0" borderId="15" applyNumberFormat="0" applyFill="0" applyAlignment="0" applyProtection="0"/>
    <xf numFmtId="0" fontId="163" fillId="0" borderId="5" applyNumberFormat="0" applyFill="0" applyAlignment="0" applyProtection="0"/>
    <xf numFmtId="0" fontId="184" fillId="0" borderId="5"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7" fontId="53" fillId="0" borderId="17" applyNumberFormat="0" applyFill="0" applyAlignment="0" applyProtection="0"/>
    <xf numFmtId="0" fontId="164" fillId="0" borderId="28" applyNumberFormat="0" applyFill="0" applyAlignment="0" applyProtection="0"/>
    <xf numFmtId="0" fontId="185" fillId="0" borderId="28" applyNumberFormat="0" applyFill="0" applyAlignment="0" applyProtection="0"/>
    <xf numFmtId="0" fontId="87" fillId="0" borderId="28" applyNumberFormat="0" applyFill="0" applyAlignment="0" applyProtection="0"/>
    <xf numFmtId="0" fontId="87" fillId="0" borderId="28" applyNumberFormat="0" applyFill="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0" fontId="164" fillId="0" borderId="0" applyNumberFormat="0" applyFill="0" applyBorder="0" applyAlignment="0" applyProtection="0"/>
    <xf numFmtId="0" fontId="185"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86" fillId="0" borderId="0" applyNumberFormat="0" applyFill="0" applyBorder="0" applyAlignment="0" applyProtection="0">
      <alignment vertical="top"/>
      <protection locked="0"/>
    </xf>
    <xf numFmtId="167" fontId="59" fillId="0" borderId="19" applyNumberFormat="0" applyFill="0" applyAlignment="0" applyProtection="0"/>
    <xf numFmtId="167" fontId="59" fillId="0" borderId="19" applyNumberFormat="0" applyFill="0" applyAlignment="0" applyProtection="0"/>
    <xf numFmtId="0" fontId="171" fillId="0" borderId="31" applyNumberFormat="0" applyFill="0" applyAlignment="0" applyProtection="0"/>
    <xf numFmtId="0" fontId="187" fillId="0" borderId="31" applyNumberFormat="0" applyFill="0" applyAlignment="0" applyProtection="0"/>
    <xf numFmtId="0" fontId="94" fillId="0" borderId="31" applyNumberFormat="0" applyFill="0" applyAlignment="0" applyProtection="0"/>
    <xf numFmtId="0" fontId="94" fillId="0" borderId="31" applyNumberFormat="0" applyFill="0" applyAlignment="0" applyProtection="0"/>
    <xf numFmtId="0" fontId="21" fillId="0" borderId="0" applyProtection="0">
      <alignment horizontal="center"/>
    </xf>
    <xf numFmtId="167" fontId="61" fillId="23" borderId="0" applyNumberFormat="0" applyBorder="0" applyAlignment="0" applyProtection="0"/>
    <xf numFmtId="167" fontId="61" fillId="23" borderId="0" applyNumberFormat="0" applyBorder="0" applyAlignment="0" applyProtection="0"/>
    <xf numFmtId="0" fontId="167" fillId="56" borderId="0" applyNumberFormat="0" applyBorder="0" applyAlignment="0" applyProtection="0"/>
    <xf numFmtId="0" fontId="188"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7" fillId="0" borderId="0"/>
    <xf numFmtId="179"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7"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179" fontId="15" fillId="0" borderId="0"/>
    <xf numFmtId="0" fontId="7" fillId="0" borderId="0"/>
    <xf numFmtId="0" fontId="15" fillId="0" borderId="0"/>
    <xf numFmtId="0" fontId="15" fillId="0" borderId="0"/>
    <xf numFmtId="167"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37"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9" fillId="58" borderId="30" applyNumberFormat="0" applyAlignment="0" applyProtection="0"/>
    <xf numFmtId="0" fontId="189" fillId="58" borderId="30" applyNumberFormat="0" applyAlignment="0" applyProtection="0"/>
    <xf numFmtId="0" fontId="92" fillId="58" borderId="30" applyNumberFormat="0" applyAlignment="0" applyProtection="0"/>
    <xf numFmtId="0" fontId="92" fillId="58" borderId="30" applyNumberFormat="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3">
      <alignment horizontal="center"/>
    </xf>
    <xf numFmtId="0" fontId="73" fillId="44" borderId="0" applyNumberFormat="0" applyFont="0" applyBorder="0" applyAlignment="0" applyProtection="0"/>
    <xf numFmtId="0" fontId="19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96"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167" fontId="191" fillId="0" borderId="0" applyNumberFormat="0" applyFill="0" applyBorder="0" applyAlignment="0" applyProtection="0"/>
    <xf numFmtId="0" fontId="173" fillId="0" borderId="0" applyNumberFormat="0" applyFill="0" applyBorder="0" applyAlignment="0" applyProtection="0"/>
    <xf numFmtId="0" fontId="192"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87" fillId="0" borderId="0" applyNumberFormat="0" applyFill="0" applyBorder="0" applyAlignment="0" applyProtection="0"/>
    <xf numFmtId="0" fontId="88" fillId="54" borderId="0" applyNumberFormat="0" applyBorder="0" applyAlignment="0" applyProtection="0"/>
    <xf numFmtId="0" fontId="89" fillId="55" borderId="0" applyNumberFormat="0" applyBorder="0" applyAlignment="0" applyProtection="0"/>
    <xf numFmtId="0" fontId="90" fillId="56" borderId="0" applyNumberFormat="0" applyBorder="0" applyAlignment="0" applyProtection="0"/>
    <xf numFmtId="0" fontId="91" fillId="57" borderId="29" applyNumberFormat="0" applyAlignment="0" applyProtection="0"/>
    <xf numFmtId="0" fontId="92" fillId="58" borderId="30" applyNumberFormat="0" applyAlignment="0" applyProtection="0"/>
    <xf numFmtId="0" fontId="93" fillId="58" borderId="29" applyNumberFormat="0" applyAlignment="0" applyProtection="0"/>
    <xf numFmtId="0" fontId="94" fillId="0" borderId="31" applyNumberFormat="0" applyFill="0" applyAlignment="0" applyProtection="0"/>
    <xf numFmtId="0" fontId="95" fillId="59" borderId="32"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20" fillId="0" borderId="7" applyNumberFormat="0" applyFill="0" applyAlignment="0" applyProtection="0"/>
    <xf numFmtId="0" fontId="98" fillId="60"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98" fillId="61" borderId="0" applyNumberFormat="0" applyBorder="0" applyAlignment="0" applyProtection="0"/>
    <xf numFmtId="0" fontId="98" fillId="62"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98" fillId="63" borderId="0" applyNumberFormat="0" applyBorder="0" applyAlignment="0" applyProtection="0"/>
    <xf numFmtId="0" fontId="98" fillId="6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98" fillId="67" borderId="0" applyNumberFormat="0" applyBorder="0" applyAlignment="0" applyProtection="0"/>
    <xf numFmtId="0" fontId="98" fillId="6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98" fillId="69" borderId="0" applyNumberFormat="0" applyBorder="0" applyAlignment="0" applyProtection="0"/>
    <xf numFmtId="0" fontId="98" fillId="70"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98" fillId="71" borderId="0" applyNumberFormat="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3" borderId="6" applyNumberFormat="0" applyFont="0" applyAlignment="0" applyProtection="0"/>
    <xf numFmtId="37" fontId="193" fillId="0" borderId="0"/>
    <xf numFmtId="0" fontId="5" fillId="0" borderId="0"/>
    <xf numFmtId="37" fontId="24" fillId="0" borderId="0"/>
    <xf numFmtId="0" fontId="1" fillId="0" borderId="0"/>
  </cellStyleXfs>
  <cellXfs count="334">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6" fillId="0" borderId="0" xfId="6" applyNumberFormat="1" applyFont="1" applyAlignment="1">
      <alignment horizontal="left" wrapText="1"/>
    </xf>
    <xf numFmtId="49" fontId="16" fillId="0" borderId="0" xfId="6" applyNumberFormat="1" applyFont="1" applyAlignment="1">
      <alignment horizontal="right" wrapText="1"/>
    </xf>
    <xf numFmtId="165" fontId="17" fillId="0" borderId="0" xfId="6" applyNumberFormat="1" applyFont="1" applyAlignment="1">
      <alignment horizontal="left"/>
    </xf>
    <xf numFmtId="165" fontId="16" fillId="0" borderId="0" xfId="6" applyNumberFormat="1" applyFont="1" applyAlignment="1">
      <alignment horizontal="right"/>
    </xf>
    <xf numFmtId="165" fontId="16" fillId="0" borderId="0" xfId="6" applyNumberFormat="1" applyFont="1" applyAlignment="1">
      <alignment horizontal="left"/>
    </xf>
    <xf numFmtId="0" fontId="15" fillId="0" borderId="0" xfId="0" applyFont="1"/>
    <xf numFmtId="0" fontId="15" fillId="0" borderId="0" xfId="8" applyFont="1"/>
    <xf numFmtId="0" fontId="14" fillId="0" borderId="2" xfId="8" applyFont="1" applyBorder="1"/>
    <xf numFmtId="49" fontId="15" fillId="0" borderId="0" xfId="8" applyNumberFormat="1" applyFont="1" applyAlignment="1">
      <alignment horizontal="left"/>
    </xf>
    <xf numFmtId="14" fontId="15" fillId="0" borderId="0" xfId="8" applyNumberFormat="1" applyFont="1" applyAlignment="1">
      <alignment horizontal="left"/>
    </xf>
    <xf numFmtId="0" fontId="23" fillId="0" borderId="0" xfId="8" applyFont="1"/>
    <xf numFmtId="0" fontId="85" fillId="0" borderId="0" xfId="5126" applyFont="1" applyFill="1" applyBorder="1" applyAlignment="1">
      <alignment horizontal="left"/>
    </xf>
    <xf numFmtId="49" fontId="15" fillId="0" borderId="0" xfId="5126" applyNumberFormat="1" applyFont="1" applyFill="1" applyBorder="1" applyAlignment="1">
      <alignment horizontal="center"/>
    </xf>
    <xf numFmtId="0" fontId="15" fillId="0" borderId="0" xfId="5126" applyFont="1" applyFill="1" applyBorder="1" applyAlignment="1">
      <alignment horizontal="left"/>
    </xf>
    <xf numFmtId="0" fontId="85" fillId="0" borderId="0" xfId="5126" applyFont="1" applyFill="1" applyBorder="1" applyAlignment="1">
      <alignment horizontal="right"/>
    </xf>
    <xf numFmtId="0" fontId="15" fillId="0" borderId="0" xfId="5126" applyFont="1" applyFill="1" applyBorder="1" applyAlignment="1">
      <alignment horizontal="right"/>
    </xf>
    <xf numFmtId="0" fontId="85" fillId="0" borderId="0" xfId="5126" applyFont="1" applyFill="1" applyBorder="1" applyAlignment="1">
      <alignment horizontal="left" vertical="top"/>
    </xf>
    <xf numFmtId="0" fontId="85" fillId="0" borderId="0" xfId="5126" applyFont="1" applyFill="1" applyBorder="1" applyAlignment="1">
      <alignment horizontal="center" wrapText="1"/>
    </xf>
    <xf numFmtId="0" fontId="15" fillId="0" borderId="0" xfId="5126" applyFont="1" applyFill="1" applyBorder="1" applyAlignment="1">
      <alignment horizontal="left" wrapText="1"/>
    </xf>
    <xf numFmtId="164" fontId="85" fillId="0" borderId="0" xfId="3950" applyNumberFormat="1" applyFont="1" applyFill="1" applyBorder="1" applyAlignment="1">
      <alignment horizontal="right" wrapText="1"/>
    </xf>
    <xf numFmtId="176" fontId="85" fillId="0" borderId="0" xfId="8680" applyNumberFormat="1" applyFont="1" applyFill="1" applyBorder="1" applyAlignment="1">
      <alignment horizontal="right" wrapText="1"/>
    </xf>
    <xf numFmtId="177" fontId="85" fillId="0" borderId="0" xfId="5126" applyNumberFormat="1" applyFont="1" applyFill="1" applyBorder="1" applyAlignment="1">
      <alignment horizontal="center" wrapText="1"/>
    </xf>
    <xf numFmtId="0" fontId="15" fillId="0" borderId="0" xfId="5126" applyFont="1" applyFill="1" applyBorder="1" applyAlignment="1">
      <alignment horizontal="center" wrapText="1"/>
    </xf>
    <xf numFmtId="49" fontId="15" fillId="0" borderId="0" xfId="5126" applyNumberFormat="1" applyFont="1" applyFill="1" applyBorder="1" applyAlignment="1">
      <alignment horizontal="center"/>
    </xf>
    <xf numFmtId="0" fontId="15" fillId="0" borderId="0" xfId="5126" applyFont="1" applyFill="1" applyBorder="1" applyAlignment="1">
      <alignment horizontal="left" vertical="center" wrapText="1"/>
    </xf>
    <xf numFmtId="164" fontId="85" fillId="0" borderId="0" xfId="3950" applyNumberFormat="1" applyFont="1" applyFill="1" applyBorder="1" applyAlignment="1">
      <alignment horizontal="center" vertical="center" wrapText="1"/>
    </xf>
    <xf numFmtId="0" fontId="15" fillId="0" borderId="26" xfId="5126" applyFont="1" applyFill="1" applyBorder="1" applyAlignment="1">
      <alignment horizontal="center" wrapText="1"/>
    </xf>
    <xf numFmtId="0" fontId="15" fillId="0" borderId="26" xfId="5126" applyFont="1" applyFill="1" applyBorder="1" applyAlignment="1">
      <alignment horizontal="left" wrapText="1"/>
    </xf>
    <xf numFmtId="0" fontId="15" fillId="0" borderId="0" xfId="5126" quotePrefix="1" applyFont="1" applyFill="1" applyBorder="1" applyAlignment="1">
      <alignment horizontal="center" wrapText="1"/>
    </xf>
    <xf numFmtId="0" fontId="23" fillId="0" borderId="0" xfId="5126" applyFont="1" applyFill="1" applyBorder="1" applyAlignment="1">
      <alignment horizontal="left" wrapText="1"/>
    </xf>
    <xf numFmtId="164" fontId="85" fillId="0" borderId="2" xfId="3950" applyNumberFormat="1" applyFont="1" applyFill="1" applyBorder="1" applyAlignment="1">
      <alignment horizontal="right" wrapText="1"/>
    </xf>
    <xf numFmtId="164" fontId="85" fillId="0" borderId="26" xfId="3950" applyNumberFormat="1" applyFont="1" applyFill="1" applyBorder="1" applyAlignment="1">
      <alignment horizontal="right" wrapText="1"/>
    </xf>
    <xf numFmtId="0" fontId="23" fillId="0" borderId="0" xfId="0" applyFont="1"/>
    <xf numFmtId="0" fontId="15" fillId="0" borderId="0" xfId="0" applyFont="1" applyAlignment="1">
      <alignment horizontal="center"/>
    </xf>
    <xf numFmtId="164" fontId="85" fillId="0" borderId="27" xfId="3950" applyNumberFormat="1" applyFont="1" applyFill="1" applyBorder="1" applyAlignment="1">
      <alignment horizontal="right" wrapText="1"/>
    </xf>
    <xf numFmtId="164" fontId="85" fillId="0" borderId="0" xfId="3950" applyNumberFormat="1" applyFont="1" applyFill="1" applyBorder="1" applyAlignment="1">
      <alignment horizontal="center" wrapText="1"/>
    </xf>
    <xf numFmtId="0" fontId="78" fillId="0" borderId="0" xfId="5126" applyFont="1" applyFill="1" applyBorder="1" applyAlignment="1">
      <alignment horizontal="left" wrapText="1"/>
    </xf>
    <xf numFmtId="0" fontId="14" fillId="0" borderId="0" xfId="5126" applyFont="1" applyFill="1" applyBorder="1" applyAlignment="1">
      <alignment horizontal="left" wrapText="1"/>
    </xf>
    <xf numFmtId="0" fontId="14" fillId="0" borderId="0" xfId="0" applyFont="1"/>
    <xf numFmtId="10" fontId="85" fillId="0" borderId="27" xfId="1" applyNumberFormat="1" applyFont="1" applyFill="1" applyBorder="1" applyAlignment="1">
      <alignment horizontal="right" wrapText="1"/>
    </xf>
    <xf numFmtId="0" fontId="15" fillId="0" borderId="1" xfId="5126" applyFont="1" applyFill="1" applyBorder="1" applyAlignment="1">
      <alignment horizontal="center" wrapText="1"/>
    </xf>
    <xf numFmtId="0" fontId="15" fillId="0" borderId="1" xfId="5126" applyFont="1" applyFill="1" applyBorder="1" applyAlignment="1">
      <alignment horizontal="left" wrapText="1"/>
    </xf>
    <xf numFmtId="0" fontId="85" fillId="0" borderId="1" xfId="5126" applyFont="1" applyFill="1" applyBorder="1" applyAlignment="1">
      <alignment horizontal="center" wrapText="1"/>
    </xf>
    <xf numFmtId="0" fontId="15" fillId="0" borderId="1" xfId="5126" applyFont="1" applyFill="1" applyBorder="1" applyAlignment="1">
      <alignment horizontal="left" vertical="center" wrapText="1"/>
    </xf>
    <xf numFmtId="164" fontId="85" fillId="0" borderId="1" xfId="3950" applyNumberFormat="1" applyFont="1" applyFill="1" applyBorder="1" applyAlignment="1">
      <alignment horizontal="center" vertical="center" wrapText="1"/>
    </xf>
    <xf numFmtId="164" fontId="15" fillId="0" borderId="0" xfId="3950" applyNumberFormat="1" applyFont="1" applyFill="1" applyBorder="1" applyAlignment="1">
      <alignment horizontal="right" wrapText="1"/>
    </xf>
    <xf numFmtId="164" fontId="15" fillId="0" borderId="2" xfId="3950" applyNumberFormat="1" applyFont="1" applyFill="1" applyBorder="1" applyAlignment="1">
      <alignment horizontal="right" wrapText="1"/>
    </xf>
    <xf numFmtId="174" fontId="15" fillId="0" borderId="0" xfId="14315" applyNumberFormat="1" applyFont="1" applyAlignment="1" applyProtection="1">
      <alignment horizontal="left"/>
    </xf>
    <xf numFmtId="0" fontId="15" fillId="0" borderId="0" xfId="14315" applyFont="1"/>
    <xf numFmtId="0" fontId="133" fillId="0" borderId="0" xfId="14315" applyFont="1"/>
    <xf numFmtId="0" fontId="15" fillId="0" borderId="0" xfId="14315" applyFont="1" applyAlignment="1" applyProtection="1">
      <alignment horizontal="left"/>
    </xf>
    <xf numFmtId="0" fontId="23" fillId="0" borderId="0" xfId="14315" applyFont="1" applyBorder="1" applyAlignment="1" applyProtection="1">
      <alignment horizontal="left"/>
    </xf>
    <xf numFmtId="0" fontId="23" fillId="0" borderId="0" xfId="14315" applyFont="1" applyBorder="1"/>
    <xf numFmtId="0" fontId="133" fillId="0" borderId="0" xfId="14315" applyFont="1" applyBorder="1"/>
    <xf numFmtId="0" fontId="15" fillId="0" borderId="0" xfId="14315" applyFont="1" applyFill="1" applyAlignment="1" applyProtection="1">
      <alignment horizontal="left"/>
    </xf>
    <xf numFmtId="0" fontId="15" fillId="0" borderId="0" xfId="14315" applyFont="1" applyFill="1"/>
    <xf numFmtId="0" fontId="0" fillId="0" borderId="0" xfId="14315" applyFont="1"/>
    <xf numFmtId="49" fontId="15" fillId="0" borderId="0" xfId="14315" applyNumberFormat="1" applyFont="1" applyAlignment="1" applyProtection="1">
      <alignment horizontal="left"/>
    </xf>
    <xf numFmtId="0" fontId="85" fillId="0" borderId="1" xfId="5126" applyFont="1" applyFill="1" applyBorder="1" applyAlignment="1">
      <alignment horizontal="left"/>
    </xf>
    <xf numFmtId="0" fontId="15" fillId="0" borderId="2" xfId="5126" applyFont="1" applyFill="1" applyBorder="1" applyAlignment="1">
      <alignment horizontal="center" wrapText="1"/>
    </xf>
    <xf numFmtId="187" fontId="85" fillId="0" borderId="0" xfId="1" applyNumberFormat="1" applyFont="1" applyFill="1" applyBorder="1" applyAlignment="1">
      <alignment horizontal="right" wrapText="1"/>
    </xf>
    <xf numFmtId="187" fontId="85" fillId="0" borderId="2" xfId="1" applyNumberFormat="1" applyFont="1" applyFill="1" applyBorder="1" applyAlignment="1">
      <alignment horizontal="right" wrapText="1"/>
    </xf>
    <xf numFmtId="10" fontId="85" fillId="0" borderId="0" xfId="1" applyNumberFormat="1" applyFont="1" applyFill="1" applyBorder="1" applyAlignment="1">
      <alignment horizontal="right" wrapText="1"/>
    </xf>
    <xf numFmtId="187" fontId="85" fillId="0" borderId="0" xfId="1" applyNumberFormat="1" applyFont="1" applyFill="1" applyBorder="1" applyAlignment="1">
      <alignment horizontal="left" vertical="top"/>
    </xf>
    <xf numFmtId="187" fontId="85" fillId="0" borderId="27" xfId="1" applyNumberFormat="1" applyFont="1" applyFill="1" applyBorder="1" applyAlignment="1">
      <alignment horizontal="right" wrapText="1"/>
    </xf>
    <xf numFmtId="188" fontId="15" fillId="0" borderId="27" xfId="4" applyNumberFormat="1" applyFont="1" applyBorder="1" applyProtection="1"/>
    <xf numFmtId="0" fontId="15" fillId="0" borderId="0" xfId="5126" applyFont="1" applyFill="1" applyBorder="1" applyAlignment="1"/>
    <xf numFmtId="0" fontId="15" fillId="0" borderId="0" xfId="5126" applyFont="1" applyFill="1" applyBorder="1" applyAlignment="1">
      <alignment horizontal="center" vertical="center" wrapText="1"/>
    </xf>
    <xf numFmtId="9" fontId="85" fillId="0" borderId="0" xfId="6764" applyFont="1" applyFill="1" applyBorder="1" applyAlignment="1">
      <alignment horizontal="left" vertical="top"/>
    </xf>
    <xf numFmtId="188" fontId="85" fillId="0" borderId="0" xfId="3950" applyNumberFormat="1" applyFont="1" applyFill="1" applyBorder="1" applyAlignment="1">
      <alignment horizontal="right" wrapText="1"/>
    </xf>
    <xf numFmtId="10" fontId="85" fillId="0" borderId="0" xfId="6764" applyNumberFormat="1" applyFont="1" applyFill="1" applyBorder="1" applyAlignment="1">
      <alignment horizontal="right" wrapText="1"/>
    </xf>
    <xf numFmtId="164" fontId="85" fillId="0" borderId="0" xfId="6764" applyNumberFormat="1" applyFont="1" applyFill="1" applyBorder="1" applyAlignment="1">
      <alignment horizontal="right" wrapText="1"/>
    </xf>
    <xf numFmtId="164" fontId="85" fillId="0" borderId="0" xfId="5126" applyNumberFormat="1" applyFont="1" applyFill="1" applyBorder="1" applyAlignment="1">
      <alignment horizontal="left" vertical="top"/>
    </xf>
    <xf numFmtId="10" fontId="85" fillId="0" borderId="0" xfId="12089" applyNumberFormat="1" applyFont="1" applyFill="1" applyBorder="1" applyAlignment="1">
      <alignment horizontal="right" wrapText="1"/>
    </xf>
    <xf numFmtId="9" fontId="85" fillId="0" borderId="0" xfId="12089" applyFont="1" applyFill="1" applyBorder="1" applyAlignment="1">
      <alignment horizontal="right" wrapText="1"/>
    </xf>
    <xf numFmtId="0" fontId="85" fillId="2" borderId="0" xfId="5126" applyFont="1" applyFill="1" applyBorder="1" applyAlignment="1">
      <alignment horizontal="left" vertical="top"/>
    </xf>
    <xf numFmtId="10" fontId="85" fillId="0" borderId="0" xfId="12089" applyNumberFormat="1" applyFont="1" applyFill="1" applyBorder="1" applyAlignment="1">
      <alignment horizontal="right"/>
    </xf>
    <xf numFmtId="10" fontId="85" fillId="0" borderId="0" xfId="12089" applyNumberFormat="1" applyFont="1" applyFill="1" applyBorder="1" applyAlignment="1">
      <alignment horizontal="left" vertical="top"/>
    </xf>
    <xf numFmtId="9" fontId="85" fillId="0" borderId="0" xfId="12089" applyFont="1" applyFill="1" applyBorder="1" applyAlignment="1">
      <alignment horizontal="left" vertical="top"/>
    </xf>
    <xf numFmtId="10" fontId="85" fillId="0" borderId="2" xfId="12089" applyNumberFormat="1" applyFont="1" applyFill="1" applyBorder="1" applyAlignment="1">
      <alignment horizontal="right" wrapText="1"/>
    </xf>
    <xf numFmtId="10" fontId="85" fillId="0" borderId="27" xfId="12089" applyNumberFormat="1" applyFont="1" applyFill="1" applyBorder="1" applyAlignment="1">
      <alignment horizontal="right" wrapText="1"/>
    </xf>
    <xf numFmtId="0" fontId="15" fillId="0" borderId="0" xfId="4614" applyFont="1" applyBorder="1"/>
    <xf numFmtId="49" fontId="15" fillId="0" borderId="0" xfId="5126" applyNumberFormat="1" applyFont="1" applyFill="1" applyBorder="1" applyAlignment="1">
      <alignment horizontal="center"/>
    </xf>
    <xf numFmtId="0" fontId="0" fillId="0" borderId="0" xfId="0" applyAlignment="1">
      <alignment horizontal="center"/>
    </xf>
    <xf numFmtId="165" fontId="16" fillId="0" borderId="0" xfId="6" applyNumberFormat="1" applyFont="1" applyFill="1" applyAlignment="1">
      <alignment horizontal="right"/>
    </xf>
    <xf numFmtId="49" fontId="16" fillId="0" borderId="0" xfId="6" applyNumberFormat="1" applyFont="1" applyAlignment="1">
      <alignment horizontal="center" wrapText="1"/>
    </xf>
    <xf numFmtId="165" fontId="16" fillId="0" borderId="0" xfId="6" applyNumberFormat="1" applyFont="1" applyAlignment="1">
      <alignment horizontal="center"/>
    </xf>
    <xf numFmtId="165" fontId="16" fillId="0" borderId="0" xfId="7" applyNumberFormat="1" applyFont="1" applyAlignment="1">
      <alignment horizontal="center"/>
    </xf>
    <xf numFmtId="0" fontId="16" fillId="0" borderId="0" xfId="7" applyNumberFormat="1" applyFont="1" applyAlignment="1">
      <alignment horizontal="center"/>
    </xf>
    <xf numFmtId="37" fontId="21" fillId="0" borderId="0" xfId="14419" applyFont="1"/>
    <xf numFmtId="0" fontId="157" fillId="0" borderId="0" xfId="5126" applyFont="1" applyFill="1" applyBorder="1" applyAlignment="1">
      <alignment horizontal="right"/>
    </xf>
    <xf numFmtId="37" fontId="15" fillId="0" borderId="0" xfId="14419" applyFont="1"/>
    <xf numFmtId="0" fontId="22" fillId="0" borderId="0" xfId="4614" quotePrefix="1" applyFont="1" applyAlignment="1" applyProtection="1">
      <alignment horizontal="left"/>
    </xf>
    <xf numFmtId="0" fontId="22" fillId="0" borderId="0" xfId="5126" applyFont="1" applyFill="1" applyBorder="1" applyAlignment="1">
      <alignment horizontal="right"/>
    </xf>
    <xf numFmtId="37" fontId="22" fillId="0" borderId="0" xfId="14419" applyFont="1" applyAlignment="1"/>
    <xf numFmtId="37" fontId="21" fillId="0" borderId="0" xfId="14419" applyFont="1" applyBorder="1"/>
    <xf numFmtId="164" fontId="21" fillId="0" borderId="0" xfId="4" applyNumberFormat="1" applyFont="1" applyBorder="1" applyAlignment="1">
      <alignment horizontal="centerContinuous"/>
    </xf>
    <xf numFmtId="164" fontId="159" fillId="0" borderId="0" xfId="4" applyNumberFormat="1" applyFont="1" applyBorder="1" applyAlignment="1">
      <alignment horizontal="centerContinuous"/>
    </xf>
    <xf numFmtId="164" fontId="21" fillId="0" borderId="0" xfId="4" applyNumberFormat="1" applyFont="1" applyBorder="1"/>
    <xf numFmtId="191" fontId="21" fillId="0" borderId="0" xfId="14419" applyNumberFormat="1" applyFont="1"/>
    <xf numFmtId="192" fontId="21" fillId="0" borderId="0" xfId="2" applyNumberFormat="1" applyFont="1" applyBorder="1" applyAlignment="1">
      <alignment horizontal="left"/>
    </xf>
    <xf numFmtId="192" fontId="21" fillId="0" borderId="0" xfId="2" applyNumberFormat="1" applyFont="1" applyBorder="1" applyAlignment="1">
      <alignment horizontal="fill"/>
    </xf>
    <xf numFmtId="192" fontId="21" fillId="0" borderId="0" xfId="2" applyNumberFormat="1" applyFont="1" applyBorder="1"/>
    <xf numFmtId="175" fontId="21" fillId="0" borderId="0" xfId="1" applyNumberFormat="1" applyFont="1"/>
    <xf numFmtId="37" fontId="21" fillId="0" borderId="0" xfId="14419" applyFont="1" applyBorder="1" applyAlignment="1">
      <alignment horizontal="left"/>
    </xf>
    <xf numFmtId="164" fontId="21" fillId="0" borderId="0" xfId="4" applyNumberFormat="1" applyFont="1" applyBorder="1" applyProtection="1">
      <protection locked="0"/>
    </xf>
    <xf numFmtId="193" fontId="21" fillId="0" borderId="0" xfId="14419" applyNumberFormat="1" applyFont="1" applyProtection="1"/>
    <xf numFmtId="175" fontId="21" fillId="0" borderId="2" xfId="1" applyNumberFormat="1" applyFont="1" applyBorder="1" applyProtection="1"/>
    <xf numFmtId="194" fontId="21" fillId="0" borderId="0" xfId="4" applyNumberFormat="1" applyFont="1" applyProtection="1"/>
    <xf numFmtId="37" fontId="21" fillId="0" borderId="0" xfId="14419" quotePrefix="1" applyFont="1" applyBorder="1" applyAlignment="1">
      <alignment horizontal="left"/>
    </xf>
    <xf numFmtId="192" fontId="21" fillId="0" borderId="0" xfId="2" applyNumberFormat="1" applyFont="1" applyBorder="1" applyProtection="1"/>
    <xf numFmtId="175" fontId="21" fillId="0" borderId="0" xfId="1" applyNumberFormat="1" applyFont="1" applyBorder="1" applyProtection="1"/>
    <xf numFmtId="37" fontId="21" fillId="0" borderId="0" xfId="14420" quotePrefix="1" applyFont="1" applyAlignment="1">
      <alignment horizontal="left"/>
    </xf>
    <xf numFmtId="9" fontId="21" fillId="0" borderId="0" xfId="4" applyNumberFormat="1" applyFont="1" applyBorder="1" applyProtection="1"/>
    <xf numFmtId="191" fontId="15" fillId="0" borderId="0" xfId="14419" applyNumberFormat="1" applyFont="1"/>
    <xf numFmtId="10" fontId="21" fillId="0" borderId="0" xfId="1" applyNumberFormat="1" applyFont="1" applyBorder="1" applyProtection="1"/>
    <xf numFmtId="37" fontId="21" fillId="0" borderId="0" xfId="14420" quotePrefix="1" applyFont="1" applyBorder="1" applyAlignment="1">
      <alignment horizontal="left"/>
    </xf>
    <xf numFmtId="175" fontId="21" fillId="0" borderId="0" xfId="1" applyNumberFormat="1" applyFont="1" applyFill="1" applyBorder="1" applyProtection="1"/>
    <xf numFmtId="194" fontId="21" fillId="0" borderId="0" xfId="4" applyNumberFormat="1" applyFont="1" applyBorder="1" applyProtection="1"/>
    <xf numFmtId="175" fontId="21" fillId="0" borderId="27" xfId="1" applyNumberFormat="1" applyFont="1" applyBorder="1"/>
    <xf numFmtId="164" fontId="21" fillId="0" borderId="0" xfId="4" applyNumberFormat="1" applyFont="1" applyBorder="1" applyAlignment="1">
      <alignment horizontal="right"/>
    </xf>
    <xf numFmtId="191" fontId="21" fillId="0" borderId="0" xfId="14419" applyNumberFormat="1" applyFont="1" applyProtection="1"/>
    <xf numFmtId="37" fontId="159" fillId="0" borderId="0" xfId="14420" applyFont="1"/>
    <xf numFmtId="37" fontId="21" fillId="0" borderId="0" xfId="14420" applyFont="1" applyBorder="1" applyAlignment="1">
      <alignment horizontal="left"/>
    </xf>
    <xf numFmtId="193" fontId="21" fillId="0" borderId="0" xfId="14420" applyNumberFormat="1" applyFont="1" applyProtection="1"/>
    <xf numFmtId="37" fontId="21" fillId="0" borderId="0" xfId="14420" applyFont="1" applyBorder="1"/>
    <xf numFmtId="175" fontId="21" fillId="0" borderId="27" xfId="1" applyNumberFormat="1" applyFont="1" applyBorder="1" applyProtection="1"/>
    <xf numFmtId="37" fontId="151" fillId="0" borderId="0" xfId="14420" quotePrefix="1" applyFont="1" applyBorder="1" applyAlignment="1">
      <alignment horizontal="left"/>
    </xf>
    <xf numFmtId="10" fontId="85" fillId="0" borderId="0" xfId="3950" applyNumberFormat="1" applyFont="1" applyFill="1" applyBorder="1" applyAlignment="1">
      <alignment horizontal="right" wrapText="1"/>
    </xf>
    <xf numFmtId="165" fontId="0" fillId="0" borderId="0" xfId="0" applyNumberFormat="1" applyFont="1" applyAlignment="1">
      <alignment horizontal="right"/>
    </xf>
    <xf numFmtId="0" fontId="16" fillId="0" borderId="0" xfId="6" applyNumberFormat="1" applyFont="1" applyAlignment="1">
      <alignment horizontal="right" wrapText="1"/>
    </xf>
    <xf numFmtId="0" fontId="16" fillId="0" borderId="0" xfId="6" applyNumberFormat="1" applyFont="1" applyAlignment="1">
      <alignment horizontal="right"/>
    </xf>
    <xf numFmtId="0" fontId="85" fillId="0" borderId="1" xfId="5126" applyFont="1" applyFill="1" applyBorder="1" applyAlignment="1">
      <alignment horizontal="center"/>
    </xf>
    <xf numFmtId="0" fontId="85" fillId="0" borderId="0" xfId="3950" applyNumberFormat="1" applyFont="1" applyFill="1" applyBorder="1" applyAlignment="1">
      <alignment horizontal="left" wrapText="1"/>
    </xf>
    <xf numFmtId="0" fontId="85" fillId="0" borderId="0" xfId="3950" applyNumberFormat="1" applyFont="1" applyFill="1" applyBorder="1" applyAlignment="1">
      <alignment horizontal="center" wrapText="1"/>
    </xf>
    <xf numFmtId="165" fontId="16" fillId="0" borderId="0" xfId="6" applyNumberFormat="1" applyFont="1" applyFill="1" applyAlignment="1">
      <alignment horizontal="center"/>
    </xf>
    <xf numFmtId="164" fontId="0" fillId="0" borderId="0" xfId="4" applyNumberFormat="1" applyFont="1" applyFill="1"/>
    <xf numFmtId="0" fontId="16" fillId="0" borderId="0" xfId="6" applyNumberFormat="1" applyFont="1" applyAlignment="1">
      <alignment horizontal="center"/>
    </xf>
    <xf numFmtId="0" fontId="85" fillId="0" borderId="0" xfId="5126" applyFont="1" applyFill="1" applyBorder="1" applyAlignment="1">
      <alignment horizontal="center"/>
    </xf>
    <xf numFmtId="49" fontId="15" fillId="0" borderId="0" xfId="5126" applyNumberFormat="1" applyFont="1" applyFill="1" applyBorder="1" applyAlignment="1">
      <alignment horizontal="center"/>
    </xf>
    <xf numFmtId="0" fontId="0" fillId="0" borderId="0" xfId="0" applyAlignment="1">
      <alignment horizontal="center"/>
    </xf>
    <xf numFmtId="0" fontId="161" fillId="2" borderId="0" xfId="5126" applyFont="1" applyFill="1" applyBorder="1" applyAlignment="1">
      <alignment horizontal="left" vertical="center"/>
    </xf>
    <xf numFmtId="0" fontId="85" fillId="2" borderId="0" xfId="5126" applyFont="1" applyFill="1" applyBorder="1" applyAlignment="1">
      <alignment horizontal="center" wrapText="1"/>
    </xf>
    <xf numFmtId="0" fontId="0" fillId="0" borderId="0" xfId="0" applyAlignment="1">
      <alignment horizontal="center"/>
    </xf>
    <xf numFmtId="0" fontId="15" fillId="0" borderId="0" xfId="4614"/>
    <xf numFmtId="0" fontId="15" fillId="0" borderId="0" xfId="4614" applyFont="1" applyAlignment="1">
      <alignment horizontal="right"/>
    </xf>
    <xf numFmtId="0" fontId="15" fillId="0" borderId="0" xfId="4614" applyAlignment="1">
      <alignment horizontal="right"/>
    </xf>
    <xf numFmtId="0" fontId="15" fillId="0" borderId="1" xfId="4614" applyBorder="1" applyAlignment="1">
      <alignment horizontal="center"/>
    </xf>
    <xf numFmtId="0" fontId="15" fillId="0" borderId="1" xfId="4614" applyBorder="1"/>
    <xf numFmtId="0" fontId="15" fillId="0" borderId="1" xfId="4614" applyFont="1" applyBorder="1" applyAlignment="1">
      <alignment horizontal="center"/>
    </xf>
    <xf numFmtId="0" fontId="15" fillId="0" borderId="2" xfId="4614" applyBorder="1" applyAlignment="1">
      <alignment horizontal="center"/>
    </xf>
    <xf numFmtId="0" fontId="15" fillId="0" borderId="2" xfId="4614" applyBorder="1"/>
    <xf numFmtId="17" fontId="15" fillId="0" borderId="2" xfId="4614" applyNumberFormat="1" applyBorder="1" applyAlignment="1">
      <alignment horizontal="center"/>
    </xf>
    <xf numFmtId="0" fontId="15" fillId="0" borderId="2" xfId="4614" applyBorder="1" applyAlignment="1">
      <alignment horizontal="right"/>
    </xf>
    <xf numFmtId="0" fontId="15" fillId="0" borderId="0" xfId="4614" applyAlignment="1">
      <alignment horizontal="center"/>
    </xf>
    <xf numFmtId="17" fontId="15" fillId="0" borderId="0" xfId="4614" applyNumberFormat="1"/>
    <xf numFmtId="0" fontId="15" fillId="0" borderId="0" xfId="4614" applyFont="1" applyAlignment="1">
      <alignment horizontal="center"/>
    </xf>
    <xf numFmtId="0" fontId="15" fillId="0" borderId="0" xfId="4614" applyFont="1"/>
    <xf numFmtId="164" fontId="15" fillId="0" borderId="0" xfId="4614" applyNumberFormat="1" applyAlignment="1">
      <alignment horizontal="right"/>
    </xf>
    <xf numFmtId="0" fontId="15" fillId="0" borderId="0" xfId="4614" applyFill="1" applyAlignment="1">
      <alignment horizontal="center"/>
    </xf>
    <xf numFmtId="0" fontId="15" fillId="0" borderId="0" xfId="4614" applyFont="1" applyFill="1"/>
    <xf numFmtId="164" fontId="15" fillId="0" borderId="0" xfId="4614" applyNumberFormat="1" applyFill="1" applyAlignment="1">
      <alignment horizontal="right"/>
    </xf>
    <xf numFmtId="0" fontId="15" fillId="0" borderId="0" xfId="4614" applyFill="1"/>
    <xf numFmtId="165" fontId="16" fillId="0" borderId="0" xfId="7" applyNumberFormat="1" applyFont="1" applyFill="1" applyAlignment="1">
      <alignment horizontal="left"/>
    </xf>
    <xf numFmtId="165" fontId="16" fillId="0" borderId="0" xfId="7" applyNumberFormat="1" applyFont="1" applyFill="1" applyAlignment="1">
      <alignment horizontal="right"/>
    </xf>
    <xf numFmtId="165" fontId="0" fillId="0" borderId="0" xfId="0" applyNumberFormat="1" applyFont="1" applyFill="1" applyAlignment="1">
      <alignment horizontal="right"/>
    </xf>
    <xf numFmtId="49" fontId="15" fillId="0" borderId="0" xfId="5126" applyNumberFormat="1" applyFont="1" applyFill="1" applyBorder="1" applyAlignment="1">
      <alignment horizontal="center"/>
    </xf>
    <xf numFmtId="0" fontId="0" fillId="0" borderId="0" xfId="0" applyAlignment="1">
      <alignment horizontal="center"/>
    </xf>
    <xf numFmtId="196" fontId="15" fillId="0" borderId="2" xfId="5126" applyNumberFormat="1" applyFont="1" applyFill="1" applyBorder="1" applyAlignment="1">
      <alignment horizontal="center" wrapText="1"/>
    </xf>
    <xf numFmtId="165" fontId="17" fillId="0" borderId="0" xfId="6" applyNumberFormat="1" applyFont="1" applyAlignment="1">
      <alignment horizontal="right"/>
    </xf>
    <xf numFmtId="165" fontId="176" fillId="0" borderId="0" xfId="6" applyNumberFormat="1" applyFont="1" applyAlignment="1">
      <alignment horizontal="right"/>
    </xf>
    <xf numFmtId="37" fontId="44" fillId="0" borderId="0" xfId="14509" applyFont="1" applyFill="1" applyAlignment="1" applyProtection="1">
      <alignment horizontal="left"/>
    </xf>
    <xf numFmtId="0" fontId="15" fillId="0" borderId="0" xfId="4614" applyAlignment="1">
      <alignment horizontal="left"/>
    </xf>
    <xf numFmtId="165" fontId="16" fillId="0" borderId="0" xfId="6" applyNumberFormat="1" applyFont="1" applyFill="1" applyAlignment="1">
      <alignment horizontal="left"/>
    </xf>
    <xf numFmtId="43" fontId="8" fillId="0" borderId="0" xfId="4" applyFont="1" applyFill="1" applyAlignment="1">
      <alignment horizontal="right"/>
    </xf>
    <xf numFmtId="0" fontId="8" fillId="0" borderId="0" xfId="14510" applyNumberFormat="1" applyFill="1" applyAlignment="1">
      <alignment horizontal="right"/>
    </xf>
    <xf numFmtId="197" fontId="16" fillId="0" borderId="0" xfId="6" applyNumberFormat="1" applyFont="1" applyAlignment="1">
      <alignment horizontal="right"/>
    </xf>
    <xf numFmtId="0" fontId="16" fillId="0" borderId="0" xfId="6" applyNumberFormat="1" applyFont="1" applyFill="1" applyAlignment="1">
      <alignment horizontal="right"/>
    </xf>
    <xf numFmtId="49" fontId="15" fillId="0" borderId="0" xfId="5126" applyNumberFormat="1" applyFont="1" applyFill="1" applyBorder="1" applyAlignment="1">
      <alignment horizontal="center"/>
    </xf>
    <xf numFmtId="164" fontId="85" fillId="0" borderId="0" xfId="5126" applyNumberFormat="1" applyFont="1" applyFill="1" applyBorder="1" applyAlignment="1">
      <alignment horizontal="left"/>
    </xf>
    <xf numFmtId="0" fontId="15" fillId="0" borderId="0" xfId="4614" applyAlignment="1">
      <alignment horizontal="center"/>
    </xf>
    <xf numFmtId="0" fontId="15" fillId="0" borderId="0" xfId="4614" applyAlignment="1">
      <alignment horizontal="center"/>
    </xf>
    <xf numFmtId="197" fontId="16" fillId="0" borderId="0" xfId="7" applyNumberFormat="1" applyFont="1" applyAlignment="1">
      <alignment horizontal="center"/>
    </xf>
    <xf numFmtId="0" fontId="15" fillId="0" borderId="0" xfId="4614" applyFont="1" applyFill="1" applyAlignment="1">
      <alignment horizontal="right"/>
    </xf>
    <xf numFmtId="0" fontId="15" fillId="0" borderId="0" xfId="4614" applyFill="1" applyAlignment="1">
      <alignment horizontal="right"/>
    </xf>
    <xf numFmtId="0" fontId="15" fillId="0" borderId="1" xfId="4614" applyFill="1" applyBorder="1"/>
    <xf numFmtId="0" fontId="15" fillId="0" borderId="2" xfId="4614" applyFill="1" applyBorder="1" applyAlignment="1">
      <alignment horizontal="right"/>
    </xf>
    <xf numFmtId="49" fontId="16" fillId="0" borderId="0" xfId="6" quotePrefix="1" applyNumberFormat="1" applyFont="1" applyFill="1" applyAlignment="1">
      <alignment horizontal="right" wrapText="1"/>
    </xf>
    <xf numFmtId="0" fontId="14" fillId="0" borderId="0" xfId="4614" applyFont="1" applyFill="1"/>
    <xf numFmtId="17" fontId="78" fillId="0" borderId="0" xfId="4614" applyNumberFormat="1" applyFont="1" applyFill="1" applyAlignment="1">
      <alignment horizontal="center"/>
    </xf>
    <xf numFmtId="37" fontId="44" fillId="0" borderId="0" xfId="14509" quotePrefix="1" applyFont="1" applyFill="1" applyAlignment="1" applyProtection="1">
      <alignment horizontal="left"/>
    </xf>
    <xf numFmtId="43" fontId="0" fillId="0" borderId="0" xfId="4" applyFont="1" applyFill="1"/>
    <xf numFmtId="43" fontId="0" fillId="0" borderId="47" xfId="4" applyFont="1" applyFill="1" applyBorder="1"/>
    <xf numFmtId="43" fontId="15" fillId="0" borderId="0" xfId="4614" applyNumberFormat="1" applyFill="1"/>
    <xf numFmtId="43" fontId="15" fillId="0" borderId="47" xfId="4614" applyNumberFormat="1" applyFill="1" applyBorder="1"/>
    <xf numFmtId="165" fontId="16" fillId="0" borderId="0" xfId="14511" applyNumberFormat="1" applyFont="1" applyFill="1" applyAlignment="1">
      <alignment horizontal="right"/>
    </xf>
    <xf numFmtId="37" fontId="16" fillId="0" borderId="0" xfId="6" applyNumberFormat="1" applyFont="1" applyAlignment="1">
      <alignment horizontal="right"/>
    </xf>
    <xf numFmtId="185" fontId="0" fillId="0" borderId="0" xfId="0" applyNumberFormat="1" applyFont="1" applyAlignment="1">
      <alignment horizontal="right"/>
    </xf>
    <xf numFmtId="185" fontId="16" fillId="0" borderId="0" xfId="6" applyNumberFormat="1" applyFont="1" applyAlignment="1">
      <alignment horizontal="right"/>
    </xf>
    <xf numFmtId="185" fontId="0" fillId="0" borderId="0" xfId="0" applyNumberFormat="1" applyFont="1" applyFill="1" applyAlignment="1">
      <alignment horizontal="right"/>
    </xf>
    <xf numFmtId="199" fontId="16" fillId="0" borderId="0" xfId="6" applyNumberFormat="1" applyFont="1" applyFill="1" applyAlignment="1">
      <alignment horizontal="right"/>
    </xf>
    <xf numFmtId="164" fontId="85" fillId="0" borderId="2" xfId="4" applyNumberFormat="1" applyFont="1" applyFill="1" applyBorder="1" applyAlignment="1">
      <alignment horizontal="right" wrapText="1"/>
    </xf>
    <xf numFmtId="0" fontId="17" fillId="0" borderId="0" xfId="6" applyNumberFormat="1" applyFont="1" applyAlignment="1">
      <alignment horizontal="right"/>
    </xf>
    <xf numFmtId="49" fontId="5" fillId="0" borderId="0" xfId="62062" applyNumberFormat="1" applyFont="1" applyAlignment="1">
      <alignment horizontal="right" wrapText="1"/>
    </xf>
    <xf numFmtId="49" fontId="20" fillId="0" borderId="0" xfId="62062" applyNumberFormat="1" applyFont="1" applyAlignment="1">
      <alignment horizontal="left" wrapText="1"/>
    </xf>
    <xf numFmtId="49" fontId="20" fillId="0" borderId="0" xfId="62062" applyNumberFormat="1" applyFont="1" applyAlignment="1">
      <alignment horizontal="right" wrapText="1"/>
    </xf>
    <xf numFmtId="200" fontId="5" fillId="0" borderId="0" xfId="62062" applyNumberFormat="1" applyFont="1" applyBorder="1" applyAlignment="1"/>
    <xf numFmtId="200" fontId="5" fillId="0" borderId="0" xfId="62062" applyNumberFormat="1" applyFont="1" applyAlignment="1">
      <alignment horizontal="right"/>
    </xf>
    <xf numFmtId="0" fontId="5" fillId="0" borderId="0" xfId="62062"/>
    <xf numFmtId="200" fontId="5" fillId="0" borderId="0" xfId="62062" applyNumberFormat="1"/>
    <xf numFmtId="2" fontId="5" fillId="0" borderId="0" xfId="62062" applyNumberFormat="1"/>
    <xf numFmtId="0" fontId="20" fillId="0" borderId="0" xfId="62062" applyFont="1"/>
    <xf numFmtId="164" fontId="85" fillId="0" borderId="0" xfId="3950" quotePrefix="1" applyNumberFormat="1" applyFont="1" applyFill="1" applyBorder="1" applyAlignment="1">
      <alignment horizontal="left" wrapText="1"/>
    </xf>
    <xf numFmtId="164" fontId="85" fillId="0" borderId="0" xfId="3950" applyNumberFormat="1" applyFont="1" applyFill="1" applyBorder="1" applyAlignment="1">
      <alignment horizontal="left" wrapText="1"/>
    </xf>
    <xf numFmtId="191" fontId="16" fillId="0" borderId="0" xfId="6" applyNumberFormat="1" applyFont="1" applyFill="1" applyAlignment="1">
      <alignment horizontal="right"/>
    </xf>
    <xf numFmtId="201" fontId="16" fillId="0" borderId="0" xfId="6" applyNumberFormat="1" applyFont="1" applyFill="1" applyAlignment="1">
      <alignment horizontal="right"/>
    </xf>
    <xf numFmtId="37" fontId="85" fillId="0" borderId="0" xfId="3950" applyNumberFormat="1" applyFont="1" applyFill="1" applyBorder="1" applyAlignment="1">
      <alignment horizontal="center" vertical="center" wrapText="1"/>
    </xf>
    <xf numFmtId="199" fontId="4" fillId="0" borderId="0" xfId="6" applyNumberFormat="1" applyFont="1" applyFill="1" applyAlignment="1">
      <alignment horizontal="right"/>
    </xf>
    <xf numFmtId="199" fontId="4" fillId="0" borderId="26" xfId="6" applyNumberFormat="1" applyFont="1" applyFill="1" applyBorder="1" applyAlignment="1">
      <alignment horizontal="right"/>
    </xf>
    <xf numFmtId="199" fontId="4" fillId="0" borderId="0" xfId="6" applyNumberFormat="1" applyFont="1" applyAlignment="1">
      <alignment horizontal="right"/>
    </xf>
    <xf numFmtId="199" fontId="4" fillId="0" borderId="2" xfId="6" applyNumberFormat="1" applyFont="1" applyFill="1" applyBorder="1" applyAlignment="1">
      <alignment horizontal="right"/>
    </xf>
    <xf numFmtId="199" fontId="194" fillId="0" borderId="0" xfId="0" applyNumberFormat="1" applyFont="1" applyAlignment="1">
      <alignment horizontal="right"/>
    </xf>
    <xf numFmtId="199" fontId="194" fillId="0" borderId="26" xfId="0" applyNumberFormat="1" applyFont="1" applyBorder="1" applyAlignment="1">
      <alignment horizontal="right"/>
    </xf>
    <xf numFmtId="199" fontId="194" fillId="0" borderId="0" xfId="0" applyNumberFormat="1" applyFont="1" applyBorder="1" applyAlignment="1">
      <alignment horizontal="right"/>
    </xf>
    <xf numFmtId="199" fontId="194" fillId="0" borderId="2" xfId="0" applyNumberFormat="1" applyFont="1" applyBorder="1" applyAlignment="1">
      <alignment horizontal="right"/>
    </xf>
    <xf numFmtId="49" fontId="15" fillId="0" borderId="0" xfId="5126" applyNumberFormat="1" applyFont="1" applyFill="1" applyBorder="1" applyAlignment="1">
      <alignment horizontal="center"/>
    </xf>
    <xf numFmtId="0" fontId="195" fillId="0" borderId="0" xfId="5126" applyFont="1" applyFill="1" applyBorder="1" applyAlignment="1">
      <alignment horizontal="left"/>
    </xf>
    <xf numFmtId="0" fontId="14" fillId="0" borderId="0" xfId="4614" applyFont="1" applyFill="1" applyAlignment="1">
      <alignment horizontal="center"/>
    </xf>
    <xf numFmtId="49" fontId="3" fillId="0" borderId="0" xfId="62062" applyNumberFormat="1" applyFont="1" applyAlignment="1">
      <alignment horizontal="left" wrapText="1"/>
    </xf>
    <xf numFmtId="165" fontId="132" fillId="0" borderId="0" xfId="7" applyNumberFormat="1" applyFont="1" applyFill="1" applyAlignment="1">
      <alignment horizontal="left"/>
    </xf>
    <xf numFmtId="49" fontId="16" fillId="0" borderId="0" xfId="6" applyNumberFormat="1" applyFont="1" applyFill="1" applyAlignment="1">
      <alignment horizontal="right" wrapText="1"/>
    </xf>
    <xf numFmtId="49" fontId="16" fillId="0" borderId="0" xfId="6" applyNumberFormat="1" applyFont="1" applyFill="1" applyAlignment="1">
      <alignment horizontal="center" wrapText="1"/>
    </xf>
    <xf numFmtId="195" fontId="16" fillId="0" borderId="0" xfId="6" applyNumberFormat="1" applyFont="1" applyFill="1" applyAlignment="1">
      <alignment horizontal="right"/>
    </xf>
    <xf numFmtId="0" fontId="16" fillId="0" borderId="0" xfId="7" applyNumberFormat="1" applyFont="1" applyFill="1" applyAlignment="1">
      <alignment horizontal="right"/>
    </xf>
    <xf numFmtId="165" fontId="16" fillId="0" borderId="0" xfId="6" applyNumberFormat="1" applyFont="1" applyFill="1" applyBorder="1" applyAlignment="1">
      <alignment horizontal="left"/>
    </xf>
    <xf numFmtId="165" fontId="16" fillId="0" borderId="0" xfId="6" applyNumberFormat="1" applyFont="1" applyFill="1" applyBorder="1" applyAlignment="1">
      <alignment horizontal="right"/>
    </xf>
    <xf numFmtId="49" fontId="15" fillId="0" borderId="0" xfId="5126" applyNumberFormat="1" applyFont="1" applyFill="1" applyBorder="1" applyAlignment="1">
      <alignment horizontal="center"/>
    </xf>
    <xf numFmtId="192" fontId="21" fillId="0" borderId="0" xfId="2" applyNumberFormat="1" applyFont="1" applyProtection="1">
      <protection locked="0"/>
    </xf>
    <xf numFmtId="37" fontId="21" fillId="0" borderId="0" xfId="62063" applyNumberFormat="1" applyFont="1" applyProtection="1"/>
    <xf numFmtId="10" fontId="21" fillId="0" borderId="2" xfId="1" applyNumberFormat="1" applyFont="1" applyBorder="1" applyProtection="1"/>
    <xf numFmtId="0" fontId="85" fillId="0" borderId="0" xfId="5126" applyFont="1" applyFill="1" applyBorder="1" applyAlignment="1">
      <alignment horizontal="center" vertical="top"/>
    </xf>
    <xf numFmtId="37" fontId="21" fillId="0" borderId="0" xfId="62063" applyFont="1"/>
    <xf numFmtId="37" fontId="21" fillId="0" borderId="2" xfId="62063" applyFont="1" applyBorder="1"/>
    <xf numFmtId="10" fontId="85" fillId="0" borderId="0" xfId="1" applyNumberFormat="1" applyFont="1" applyFill="1" applyBorder="1" applyAlignment="1">
      <alignment horizontal="center" wrapText="1"/>
    </xf>
    <xf numFmtId="175" fontId="21" fillId="0" borderId="2" xfId="62063" applyNumberFormat="1" applyFont="1" applyBorder="1" applyProtection="1"/>
    <xf numFmtId="37" fontId="21" fillId="0" borderId="0" xfId="62063" applyFont="1" applyAlignment="1">
      <alignment horizontal="right"/>
    </xf>
    <xf numFmtId="192" fontId="21" fillId="0" borderId="27" xfId="2" applyNumberFormat="1" applyFont="1" applyBorder="1" applyProtection="1"/>
    <xf numFmtId="49" fontId="15" fillId="0" borderId="0" xfId="5126" applyNumberFormat="1" applyFont="1" applyFill="1" applyBorder="1" applyAlignment="1">
      <alignment horizontal="center"/>
    </xf>
    <xf numFmtId="49" fontId="2" fillId="0" borderId="0" xfId="62059" applyNumberFormat="1" applyFont="1" applyAlignment="1">
      <alignment horizontal="right" wrapText="1"/>
    </xf>
    <xf numFmtId="49" fontId="20" fillId="0" borderId="0" xfId="62059" applyNumberFormat="1" applyFont="1" applyAlignment="1">
      <alignment horizontal="right" wrapText="1"/>
    </xf>
    <xf numFmtId="200" fontId="2" fillId="0" borderId="0" xfId="62059" applyNumberFormat="1" applyFont="1" applyAlignment="1">
      <alignment horizontal="right"/>
    </xf>
    <xf numFmtId="200" fontId="6" fillId="0" borderId="0" xfId="62059" applyNumberFormat="1"/>
    <xf numFmtId="2" fontId="6" fillId="0" borderId="0" xfId="62059" applyNumberFormat="1"/>
    <xf numFmtId="0" fontId="20" fillId="0" borderId="0" xfId="62059" applyFont="1"/>
    <xf numFmtId="0" fontId="6" fillId="0" borderId="0" xfId="62059"/>
    <xf numFmtId="165" fontId="0" fillId="0" borderId="3" xfId="0" applyNumberFormat="1" applyFont="1" applyBorder="1" applyAlignment="1">
      <alignment horizontal="right"/>
    </xf>
    <xf numFmtId="165" fontId="196" fillId="0" borderId="0" xfId="0" applyNumberFormat="1" applyFont="1" applyAlignment="1">
      <alignment horizontal="right"/>
    </xf>
    <xf numFmtId="49" fontId="1" fillId="0" borderId="0" xfId="62064" applyNumberFormat="1" applyFont="1" applyAlignment="1">
      <alignment horizontal="left" wrapText="1"/>
    </xf>
    <xf numFmtId="49" fontId="1" fillId="0" borderId="0" xfId="62064" applyNumberFormat="1" applyFont="1" applyAlignment="1">
      <alignment horizontal="right" wrapText="1"/>
    </xf>
    <xf numFmtId="165" fontId="20" fillId="0" borderId="0" xfId="62064" applyNumberFormat="1" applyFont="1" applyAlignment="1">
      <alignment horizontal="left"/>
    </xf>
    <xf numFmtId="165" fontId="1" fillId="0" borderId="0" xfId="62064" applyNumberFormat="1" applyFont="1" applyAlignment="1">
      <alignment horizontal="right"/>
    </xf>
    <xf numFmtId="165" fontId="1" fillId="0" borderId="0" xfId="62064" applyNumberFormat="1" applyFont="1" applyAlignment="1">
      <alignment horizontal="left"/>
    </xf>
    <xf numFmtId="165" fontId="1" fillId="0" borderId="3" xfId="62064" applyNumberFormat="1" applyFont="1" applyBorder="1" applyAlignment="1">
      <alignment horizontal="right"/>
    </xf>
    <xf numFmtId="200" fontId="20" fillId="0" borderId="0" xfId="62064" applyNumberFormat="1" applyFont="1" applyAlignment="1">
      <alignment horizontal="left"/>
    </xf>
    <xf numFmtId="200" fontId="20" fillId="0" borderId="0" xfId="62064" applyNumberFormat="1" applyFont="1" applyAlignment="1">
      <alignment horizontal="right"/>
    </xf>
    <xf numFmtId="200" fontId="1" fillId="0" borderId="0" xfId="62064" applyNumberFormat="1" applyFont="1" applyAlignment="1">
      <alignment horizontal="right"/>
    </xf>
    <xf numFmtId="165" fontId="196" fillId="0" borderId="0" xfId="62064" applyNumberFormat="1" applyFont="1" applyAlignment="1">
      <alignment horizontal="right"/>
    </xf>
    <xf numFmtId="165" fontId="20" fillId="0" borderId="0" xfId="62064" applyNumberFormat="1" applyFont="1" applyAlignment="1">
      <alignment horizontal="right"/>
    </xf>
    <xf numFmtId="200" fontId="1" fillId="0" borderId="0" xfId="62064" applyNumberFormat="1" applyFont="1" applyAlignment="1">
      <alignment horizontal="left"/>
    </xf>
    <xf numFmtId="165" fontId="197" fillId="0" borderId="0" xfId="62064" applyNumberFormat="1" applyFont="1" applyAlignment="1">
      <alignment horizontal="left"/>
    </xf>
    <xf numFmtId="165" fontId="1" fillId="0" borderId="0" xfId="62064" applyNumberFormat="1" applyFont="1" applyFill="1" applyAlignment="1">
      <alignment horizontal="left"/>
    </xf>
    <xf numFmtId="49" fontId="0" fillId="0" borderId="0" xfId="0" applyNumberFormat="1" applyFont="1" applyAlignment="1">
      <alignment horizontal="left" wrapText="1"/>
    </xf>
    <xf numFmtId="49" fontId="0" fillId="0" borderId="0" xfId="0" applyNumberFormat="1" applyFont="1" applyAlignment="1">
      <alignment horizontal="right" wrapText="1"/>
    </xf>
    <xf numFmtId="49" fontId="17" fillId="0" borderId="0" xfId="0" applyNumberFormat="1" applyFont="1" applyAlignment="1">
      <alignment horizontal="left" wrapText="1"/>
    </xf>
    <xf numFmtId="195" fontId="17" fillId="0" borderId="0" xfId="0" applyNumberFormat="1" applyFont="1" applyAlignment="1">
      <alignment horizontal="left"/>
    </xf>
    <xf numFmtId="195" fontId="0" fillId="0" borderId="0" xfId="0" applyNumberFormat="1" applyFont="1" applyAlignment="1">
      <alignment horizontal="right"/>
    </xf>
    <xf numFmtId="165" fontId="0" fillId="0" borderId="0" xfId="0" applyNumberFormat="1" applyFont="1" applyAlignment="1">
      <alignment horizontal="left"/>
    </xf>
    <xf numFmtId="195" fontId="0" fillId="0" borderId="0" xfId="0" applyNumberFormat="1" applyFont="1" applyAlignment="1">
      <alignment horizontal="left"/>
    </xf>
    <xf numFmtId="165" fontId="17" fillId="0" borderId="0" xfId="0" applyNumberFormat="1" applyFont="1" applyAlignment="1">
      <alignment horizontal="left"/>
    </xf>
    <xf numFmtId="201" fontId="0" fillId="0" borderId="0" xfId="0" applyNumberFormat="1" applyFont="1" applyAlignment="1">
      <alignment horizontal="right"/>
    </xf>
    <xf numFmtId="203" fontId="0" fillId="0" borderId="0" xfId="4" applyNumberFormat="1" applyFont="1"/>
    <xf numFmtId="165" fontId="198" fillId="0" borderId="0" xfId="62064" applyNumberFormat="1" applyFont="1" applyAlignment="1">
      <alignment horizontal="right"/>
    </xf>
    <xf numFmtId="165" fontId="198" fillId="0" borderId="0" xfId="62064" applyNumberFormat="1" applyFont="1" applyAlignment="1">
      <alignment horizontal="left"/>
    </xf>
    <xf numFmtId="165" fontId="1" fillId="86" borderId="0" xfId="62064" applyNumberFormat="1" applyFont="1" applyFill="1" applyAlignment="1">
      <alignment horizontal="left"/>
    </xf>
    <xf numFmtId="165" fontId="20" fillId="86" borderId="0" xfId="62064" applyNumberFormat="1" applyFont="1" applyFill="1" applyAlignment="1">
      <alignment horizontal="left"/>
    </xf>
    <xf numFmtId="165" fontId="1" fillId="0" borderId="3" xfId="62064" applyNumberFormat="1" applyFont="1" applyBorder="1" applyAlignment="1">
      <alignment horizontal="left"/>
    </xf>
    <xf numFmtId="165" fontId="20" fillId="0" borderId="3" xfId="62064" applyNumberFormat="1" applyFont="1" applyBorder="1" applyAlignment="1">
      <alignment horizontal="left"/>
    </xf>
    <xf numFmtId="165" fontId="20" fillId="0" borderId="3" xfId="62064" applyNumberFormat="1" applyFont="1" applyBorder="1" applyAlignment="1">
      <alignment horizontal="right"/>
    </xf>
    <xf numFmtId="165" fontId="196" fillId="0" borderId="3" xfId="62064" applyNumberFormat="1" applyFont="1" applyBorder="1" applyAlignment="1">
      <alignment horizontal="right"/>
    </xf>
    <xf numFmtId="0" fontId="160" fillId="0" borderId="0" xfId="5126" applyFont="1" applyFill="1" applyBorder="1" applyAlignment="1">
      <alignment horizontal="right"/>
    </xf>
    <xf numFmtId="199" fontId="16" fillId="0" borderId="0" xfId="6" applyNumberFormat="1" applyFont="1" applyAlignment="1">
      <alignment horizontal="right"/>
    </xf>
    <xf numFmtId="49" fontId="15" fillId="0" borderId="0" xfId="5126" applyNumberFormat="1" applyFont="1" applyFill="1" applyBorder="1" applyAlignment="1">
      <alignment horizontal="center"/>
    </xf>
    <xf numFmtId="200" fontId="20" fillId="0" borderId="0" xfId="0" applyNumberFormat="1" applyFont="1" applyAlignment="1">
      <alignment horizontal="right"/>
    </xf>
    <xf numFmtId="49" fontId="85" fillId="0" borderId="0" xfId="3950" quotePrefix="1" applyNumberFormat="1" applyFont="1" applyFill="1" applyBorder="1" applyAlignment="1">
      <alignment horizontal="left" wrapText="1"/>
    </xf>
    <xf numFmtId="49" fontId="85" fillId="0" borderId="0" xfId="3950" applyNumberFormat="1" applyFont="1" applyFill="1" applyBorder="1" applyAlignment="1">
      <alignment horizontal="left" wrapText="1"/>
    </xf>
    <xf numFmtId="0" fontId="15" fillId="0" borderId="0" xfId="5126" applyFont="1" applyFill="1" applyBorder="1" applyAlignment="1">
      <alignment horizontal="center"/>
    </xf>
    <xf numFmtId="49" fontId="15" fillId="0" borderId="0" xfId="5126" applyNumberFormat="1" applyFont="1" applyFill="1" applyBorder="1" applyAlignment="1">
      <alignment horizontal="center"/>
    </xf>
    <xf numFmtId="0" fontId="85" fillId="0" borderId="26" xfId="5126" applyFont="1" applyFill="1" applyBorder="1" applyAlignment="1">
      <alignment horizontal="center" wrapText="1"/>
    </xf>
    <xf numFmtId="0" fontId="22" fillId="0" borderId="0" xfId="8" applyFont="1" applyAlignment="1">
      <alignment horizontal="center"/>
    </xf>
    <xf numFmtId="0" fontId="15" fillId="0" borderId="0" xfId="14315" applyFont="1" applyAlignment="1" applyProtection="1">
      <alignment horizontal="center"/>
    </xf>
    <xf numFmtId="49" fontId="15" fillId="0" borderId="0" xfId="14315" applyNumberFormat="1" applyFont="1" applyAlignment="1" applyProtection="1">
      <alignment horizontal="center"/>
    </xf>
    <xf numFmtId="0" fontId="15" fillId="0" borderId="0" xfId="4614" applyFont="1" applyAlignment="1">
      <alignment horizontal="center"/>
    </xf>
    <xf numFmtId="0" fontId="15" fillId="0" borderId="0" xfId="4614" applyAlignment="1">
      <alignment horizontal="center"/>
    </xf>
    <xf numFmtId="49" fontId="15" fillId="0" borderId="0" xfId="4614" applyNumberFormat="1" applyFont="1" applyAlignment="1">
      <alignment horizontal="center"/>
    </xf>
    <xf numFmtId="196" fontId="15" fillId="0" borderId="2" xfId="5126" applyNumberFormat="1" applyFont="1" applyFill="1" applyBorder="1" applyAlignment="1">
      <alignment horizontal="center" vertical="center" wrapText="1"/>
    </xf>
    <xf numFmtId="0" fontId="15" fillId="0" borderId="0" xfId="5126" applyNumberFormat="1" applyFont="1" applyFill="1" applyBorder="1" applyAlignment="1">
      <alignment horizontal="center"/>
    </xf>
    <xf numFmtId="37" fontId="22" fillId="0" borderId="0" xfId="14419" applyFont="1" applyAlignment="1">
      <alignment horizontal="center"/>
    </xf>
    <xf numFmtId="37" fontId="158" fillId="0" borderId="0" xfId="14419" quotePrefix="1" applyFont="1" applyAlignment="1">
      <alignment horizontal="center"/>
    </xf>
    <xf numFmtId="0" fontId="15" fillId="0" borderId="0" xfId="4614" applyFont="1" applyFill="1" applyAlignment="1">
      <alignment horizontal="center"/>
    </xf>
    <xf numFmtId="0" fontId="15" fillId="0" borderId="0" xfId="4614" applyFill="1" applyAlignment="1">
      <alignment horizontal="center"/>
    </xf>
    <xf numFmtId="49" fontId="15" fillId="0" borderId="0" xfId="4614" applyNumberFormat="1" applyFont="1" applyFill="1" applyAlignment="1">
      <alignment horizontal="center"/>
    </xf>
    <xf numFmtId="0" fontId="15" fillId="0" borderId="1" xfId="4614" applyFill="1" applyBorder="1" applyAlignment="1">
      <alignment horizontal="center"/>
    </xf>
    <xf numFmtId="0" fontId="15" fillId="0" borderId="2" xfId="4614" applyFill="1" applyBorder="1" applyAlignment="1">
      <alignment horizontal="center"/>
    </xf>
    <xf numFmtId="0" fontId="15" fillId="0" borderId="2" xfId="4614" applyFill="1" applyBorder="1"/>
    <xf numFmtId="17" fontId="15" fillId="0" borderId="2" xfId="4614" applyNumberFormat="1" applyFill="1" applyBorder="1" applyAlignment="1">
      <alignment horizontal="center"/>
    </xf>
    <xf numFmtId="0" fontId="16" fillId="0" borderId="0" xfId="6" applyNumberFormat="1" applyFont="1" applyFill="1" applyAlignment="1">
      <alignment horizontal="right" wrapText="1"/>
    </xf>
    <xf numFmtId="49" fontId="16" fillId="0" borderId="0" xfId="6" applyNumberFormat="1" applyFont="1" applyFill="1" applyAlignment="1">
      <alignment horizontal="left" wrapText="1"/>
    </xf>
    <xf numFmtId="0" fontId="17" fillId="0" borderId="0" xfId="6" applyNumberFormat="1" applyFont="1" applyFill="1" applyAlignment="1">
      <alignment horizontal="right"/>
    </xf>
    <xf numFmtId="165" fontId="17" fillId="0" borderId="0" xfId="6" applyNumberFormat="1" applyFont="1" applyFill="1" applyAlignment="1">
      <alignment horizontal="left"/>
    </xf>
    <xf numFmtId="165" fontId="16" fillId="0" borderId="0" xfId="7" applyNumberFormat="1" applyFont="1" applyFill="1" applyAlignment="1">
      <alignment horizontal="center"/>
    </xf>
    <xf numFmtId="199" fontId="194" fillId="0" borderId="0" xfId="0" applyNumberFormat="1" applyFont="1" applyFill="1" applyAlignment="1">
      <alignment horizontal="right"/>
    </xf>
    <xf numFmtId="0" fontId="16" fillId="0" borderId="0" xfId="7" applyNumberFormat="1" applyFont="1" applyFill="1" applyAlignment="1">
      <alignment horizontal="center"/>
    </xf>
    <xf numFmtId="17" fontId="15" fillId="0" borderId="0" xfId="4614" applyNumberFormat="1" applyFill="1" applyBorder="1" applyAlignment="1">
      <alignment horizontal="center"/>
    </xf>
    <xf numFmtId="201" fontId="16" fillId="0" borderId="0" xfId="6" applyNumberFormat="1" applyFont="1" applyFill="1" applyBorder="1" applyAlignment="1">
      <alignment horizontal="right"/>
    </xf>
    <xf numFmtId="202" fontId="16" fillId="0" borderId="0" xfId="6" applyNumberFormat="1" applyFont="1" applyFill="1" applyBorder="1" applyAlignment="1">
      <alignment horizontal="right"/>
    </xf>
    <xf numFmtId="199" fontId="194" fillId="0" borderId="0" xfId="0" applyNumberFormat="1" applyFont="1" applyFill="1" applyBorder="1" applyAlignment="1">
      <alignment horizontal="right"/>
    </xf>
    <xf numFmtId="199" fontId="194" fillId="0" borderId="26" xfId="0" applyNumberFormat="1" applyFont="1" applyFill="1" applyBorder="1" applyAlignment="1">
      <alignment horizontal="right"/>
    </xf>
    <xf numFmtId="197" fontId="16" fillId="0" borderId="0" xfId="7" applyNumberFormat="1" applyFont="1" applyFill="1" applyAlignment="1">
      <alignment horizontal="center"/>
    </xf>
    <xf numFmtId="199" fontId="194" fillId="0" borderId="2" xfId="0" applyNumberFormat="1" applyFont="1" applyFill="1" applyBorder="1" applyAlignment="1">
      <alignment horizontal="right"/>
    </xf>
  </cellXfs>
  <cellStyles count="62065">
    <cellStyle name="_x0013_" xfId="14687"/>
    <cellStyle name="%" xfId="14316"/>
    <cellStyle name="_Ebill Paper Bill ARC Recovery" xfId="14317"/>
    <cellStyle name="_MTC Resource Unit Baseline by state 050920 v2" xfId="14318"/>
    <cellStyle name="_Row1" xfId="10"/>
    <cellStyle name="_Row1 2" xfId="11"/>
    <cellStyle name="_Row1 3" xfId="14688"/>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xfId="62033" builtinId="30" customBuiltin="1"/>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689"/>
    <cellStyle name="20% - Accent1 4 10 2" xfId="14690"/>
    <cellStyle name="20% - Accent1 4 10 2 2" xfId="14691"/>
    <cellStyle name="20% - Accent1 4 10 2 3" xfId="14692"/>
    <cellStyle name="20% - Accent1 4 10 3" xfId="14693"/>
    <cellStyle name="20% - Accent1 4 10 3 2" xfId="14694"/>
    <cellStyle name="20% - Accent1 4 10 4" xfId="14695"/>
    <cellStyle name="20% - Accent1 4 10 5" xfId="14696"/>
    <cellStyle name="20% - Accent1 4 11" xfId="14697"/>
    <cellStyle name="20% - Accent1 4 11 2" xfId="14698"/>
    <cellStyle name="20% - Accent1 4 11 3" xfId="14699"/>
    <cellStyle name="20% - Accent1 4 12" xfId="14700"/>
    <cellStyle name="20% - Accent1 4 12 2" xfId="14701"/>
    <cellStyle name="20% - Accent1 4 12 3" xfId="14702"/>
    <cellStyle name="20% - Accent1 4 13" xfId="14703"/>
    <cellStyle name="20% - Accent1 4 13 2" xfId="14704"/>
    <cellStyle name="20% - Accent1 4 14" xfId="14705"/>
    <cellStyle name="20% - Accent1 4 15" xfId="14706"/>
    <cellStyle name="20% - Accent1 4 16" xfId="14707"/>
    <cellStyle name="20% - Accent1 4 2" xfId="156"/>
    <cellStyle name="20% - Accent1 4 2 10" xfId="14708"/>
    <cellStyle name="20% - Accent1 4 2 10 2" xfId="14709"/>
    <cellStyle name="20% - Accent1 4 2 10 3" xfId="14710"/>
    <cellStyle name="20% - Accent1 4 2 11" xfId="14711"/>
    <cellStyle name="20% - Accent1 4 2 11 2" xfId="14712"/>
    <cellStyle name="20% - Accent1 4 2 11 3" xfId="14713"/>
    <cellStyle name="20% - Accent1 4 2 12" xfId="14714"/>
    <cellStyle name="20% - Accent1 4 2 12 2" xfId="14715"/>
    <cellStyle name="20% - Accent1 4 2 13" xfId="14716"/>
    <cellStyle name="20% - Accent1 4 2 14" xfId="14717"/>
    <cellStyle name="20% - Accent1 4 2 15" xfId="14718"/>
    <cellStyle name="20% - Accent1 4 2 2" xfId="157"/>
    <cellStyle name="20% - Accent1 4 2 2 10" xfId="14719"/>
    <cellStyle name="20% - Accent1 4 2 2 10 2" xfId="14720"/>
    <cellStyle name="20% - Accent1 4 2 2 10 3" xfId="14721"/>
    <cellStyle name="20% - Accent1 4 2 2 11" xfId="14722"/>
    <cellStyle name="20% - Accent1 4 2 2 11 2" xfId="14723"/>
    <cellStyle name="20% - Accent1 4 2 2 12" xfId="14724"/>
    <cellStyle name="20% - Accent1 4 2 2 13" xfId="14725"/>
    <cellStyle name="20% - Accent1 4 2 2 2" xfId="158"/>
    <cellStyle name="20% - Accent1 4 2 2 2 10" xfId="14726"/>
    <cellStyle name="20% - Accent1 4 2 2 2 10 2" xfId="14727"/>
    <cellStyle name="20% - Accent1 4 2 2 2 11" xfId="14728"/>
    <cellStyle name="20% - Accent1 4 2 2 2 12" xfId="14729"/>
    <cellStyle name="20% - Accent1 4 2 2 2 2" xfId="159"/>
    <cellStyle name="20% - Accent1 4 2 2 2 2 10" xfId="14730"/>
    <cellStyle name="20% - Accent1 4 2 2 2 2 2" xfId="160"/>
    <cellStyle name="20% - Accent1 4 2 2 2 2 2 2" xfId="14731"/>
    <cellStyle name="20% - Accent1 4 2 2 2 2 2 2 2" xfId="14732"/>
    <cellStyle name="20% - Accent1 4 2 2 2 2 2 2 2 2" xfId="14733"/>
    <cellStyle name="20% - Accent1 4 2 2 2 2 2 2 2 3" xfId="14734"/>
    <cellStyle name="20% - Accent1 4 2 2 2 2 2 2 3" xfId="14735"/>
    <cellStyle name="20% - Accent1 4 2 2 2 2 2 2 3 2" xfId="14736"/>
    <cellStyle name="20% - Accent1 4 2 2 2 2 2 2 3 3" xfId="14737"/>
    <cellStyle name="20% - Accent1 4 2 2 2 2 2 2 4" xfId="14738"/>
    <cellStyle name="20% - Accent1 4 2 2 2 2 2 2 4 2" xfId="14739"/>
    <cellStyle name="20% - Accent1 4 2 2 2 2 2 2 5" xfId="14740"/>
    <cellStyle name="20% - Accent1 4 2 2 2 2 2 2 6" xfId="14741"/>
    <cellStyle name="20% - Accent1 4 2 2 2 2 2 3" xfId="14742"/>
    <cellStyle name="20% - Accent1 4 2 2 2 2 2 3 2" xfId="14743"/>
    <cellStyle name="20% - Accent1 4 2 2 2 2 2 3 2 2" xfId="14744"/>
    <cellStyle name="20% - Accent1 4 2 2 2 2 2 3 2 3" xfId="14745"/>
    <cellStyle name="20% - Accent1 4 2 2 2 2 2 3 3" xfId="14746"/>
    <cellStyle name="20% - Accent1 4 2 2 2 2 2 3 3 2" xfId="14747"/>
    <cellStyle name="20% - Accent1 4 2 2 2 2 2 3 3 3" xfId="14748"/>
    <cellStyle name="20% - Accent1 4 2 2 2 2 2 3 4" xfId="14749"/>
    <cellStyle name="20% - Accent1 4 2 2 2 2 2 3 4 2" xfId="14750"/>
    <cellStyle name="20% - Accent1 4 2 2 2 2 2 3 5" xfId="14751"/>
    <cellStyle name="20% - Accent1 4 2 2 2 2 2 3 6" xfId="14752"/>
    <cellStyle name="20% - Accent1 4 2 2 2 2 2 4" xfId="14753"/>
    <cellStyle name="20% - Accent1 4 2 2 2 2 2 4 2" xfId="14754"/>
    <cellStyle name="20% - Accent1 4 2 2 2 2 2 4 2 2" xfId="14755"/>
    <cellStyle name="20% - Accent1 4 2 2 2 2 2 4 2 3" xfId="14756"/>
    <cellStyle name="20% - Accent1 4 2 2 2 2 2 4 3" xfId="14757"/>
    <cellStyle name="20% - Accent1 4 2 2 2 2 2 4 3 2" xfId="14758"/>
    <cellStyle name="20% - Accent1 4 2 2 2 2 2 4 4" xfId="14759"/>
    <cellStyle name="20% - Accent1 4 2 2 2 2 2 4 5" xfId="14760"/>
    <cellStyle name="20% - Accent1 4 2 2 2 2 2 5" xfId="14761"/>
    <cellStyle name="20% - Accent1 4 2 2 2 2 2 5 2" xfId="14762"/>
    <cellStyle name="20% - Accent1 4 2 2 2 2 2 5 3" xfId="14763"/>
    <cellStyle name="20% - Accent1 4 2 2 2 2 2 6" xfId="14764"/>
    <cellStyle name="20% - Accent1 4 2 2 2 2 2 6 2" xfId="14765"/>
    <cellStyle name="20% - Accent1 4 2 2 2 2 2 6 3" xfId="14766"/>
    <cellStyle name="20% - Accent1 4 2 2 2 2 2 7" xfId="14767"/>
    <cellStyle name="20% - Accent1 4 2 2 2 2 2 7 2" xfId="14768"/>
    <cellStyle name="20% - Accent1 4 2 2 2 2 2 8" xfId="14769"/>
    <cellStyle name="20% - Accent1 4 2 2 2 2 2 9" xfId="14770"/>
    <cellStyle name="20% - Accent1 4 2 2 2 2 3" xfId="14771"/>
    <cellStyle name="20% - Accent1 4 2 2 2 2 3 2" xfId="14772"/>
    <cellStyle name="20% - Accent1 4 2 2 2 2 3 2 2" xfId="14773"/>
    <cellStyle name="20% - Accent1 4 2 2 2 2 3 2 3" xfId="14774"/>
    <cellStyle name="20% - Accent1 4 2 2 2 2 3 3" xfId="14775"/>
    <cellStyle name="20% - Accent1 4 2 2 2 2 3 3 2" xfId="14776"/>
    <cellStyle name="20% - Accent1 4 2 2 2 2 3 3 3" xfId="14777"/>
    <cellStyle name="20% - Accent1 4 2 2 2 2 3 4" xfId="14778"/>
    <cellStyle name="20% - Accent1 4 2 2 2 2 3 4 2" xfId="14779"/>
    <cellStyle name="20% - Accent1 4 2 2 2 2 3 5" xfId="14780"/>
    <cellStyle name="20% - Accent1 4 2 2 2 2 3 6" xfId="14781"/>
    <cellStyle name="20% - Accent1 4 2 2 2 2 4" xfId="14782"/>
    <cellStyle name="20% - Accent1 4 2 2 2 2 4 2" xfId="14783"/>
    <cellStyle name="20% - Accent1 4 2 2 2 2 4 2 2" xfId="14784"/>
    <cellStyle name="20% - Accent1 4 2 2 2 2 4 2 3" xfId="14785"/>
    <cellStyle name="20% - Accent1 4 2 2 2 2 4 3" xfId="14786"/>
    <cellStyle name="20% - Accent1 4 2 2 2 2 4 3 2" xfId="14787"/>
    <cellStyle name="20% - Accent1 4 2 2 2 2 4 3 3" xfId="14788"/>
    <cellStyle name="20% - Accent1 4 2 2 2 2 4 4" xfId="14789"/>
    <cellStyle name="20% - Accent1 4 2 2 2 2 4 4 2" xfId="14790"/>
    <cellStyle name="20% - Accent1 4 2 2 2 2 4 5" xfId="14791"/>
    <cellStyle name="20% - Accent1 4 2 2 2 2 4 6" xfId="14792"/>
    <cellStyle name="20% - Accent1 4 2 2 2 2 5" xfId="14793"/>
    <cellStyle name="20% - Accent1 4 2 2 2 2 5 2" xfId="14794"/>
    <cellStyle name="20% - Accent1 4 2 2 2 2 5 2 2" xfId="14795"/>
    <cellStyle name="20% - Accent1 4 2 2 2 2 5 2 3" xfId="14796"/>
    <cellStyle name="20% - Accent1 4 2 2 2 2 5 3" xfId="14797"/>
    <cellStyle name="20% - Accent1 4 2 2 2 2 5 3 2" xfId="14798"/>
    <cellStyle name="20% - Accent1 4 2 2 2 2 5 4" xfId="14799"/>
    <cellStyle name="20% - Accent1 4 2 2 2 2 5 5" xfId="14800"/>
    <cellStyle name="20% - Accent1 4 2 2 2 2 6" xfId="14801"/>
    <cellStyle name="20% - Accent1 4 2 2 2 2 6 2" xfId="14802"/>
    <cellStyle name="20% - Accent1 4 2 2 2 2 6 3" xfId="14803"/>
    <cellStyle name="20% - Accent1 4 2 2 2 2 7" xfId="14804"/>
    <cellStyle name="20% - Accent1 4 2 2 2 2 7 2" xfId="14805"/>
    <cellStyle name="20% - Accent1 4 2 2 2 2 7 3" xfId="14806"/>
    <cellStyle name="20% - Accent1 4 2 2 2 2 8" xfId="14807"/>
    <cellStyle name="20% - Accent1 4 2 2 2 2 8 2" xfId="14808"/>
    <cellStyle name="20% - Accent1 4 2 2 2 2 9" xfId="14809"/>
    <cellStyle name="20% - Accent1 4 2 2 2 3" xfId="161"/>
    <cellStyle name="20% - Accent1 4 2 2 2 3 2" xfId="14810"/>
    <cellStyle name="20% - Accent1 4 2 2 2 3 2 2" xfId="14811"/>
    <cellStyle name="20% - Accent1 4 2 2 2 3 2 2 2" xfId="14812"/>
    <cellStyle name="20% - Accent1 4 2 2 2 3 2 2 3" xfId="14813"/>
    <cellStyle name="20% - Accent1 4 2 2 2 3 2 3" xfId="14814"/>
    <cellStyle name="20% - Accent1 4 2 2 2 3 2 3 2" xfId="14815"/>
    <cellStyle name="20% - Accent1 4 2 2 2 3 2 3 3" xfId="14816"/>
    <cellStyle name="20% - Accent1 4 2 2 2 3 2 4" xfId="14817"/>
    <cellStyle name="20% - Accent1 4 2 2 2 3 2 4 2" xfId="14818"/>
    <cellStyle name="20% - Accent1 4 2 2 2 3 2 5" xfId="14819"/>
    <cellStyle name="20% - Accent1 4 2 2 2 3 2 6" xfId="14820"/>
    <cellStyle name="20% - Accent1 4 2 2 2 3 3" xfId="14821"/>
    <cellStyle name="20% - Accent1 4 2 2 2 3 3 2" xfId="14822"/>
    <cellStyle name="20% - Accent1 4 2 2 2 3 3 2 2" xfId="14823"/>
    <cellStyle name="20% - Accent1 4 2 2 2 3 3 2 3" xfId="14824"/>
    <cellStyle name="20% - Accent1 4 2 2 2 3 3 3" xfId="14825"/>
    <cellStyle name="20% - Accent1 4 2 2 2 3 3 3 2" xfId="14826"/>
    <cellStyle name="20% - Accent1 4 2 2 2 3 3 3 3" xfId="14827"/>
    <cellStyle name="20% - Accent1 4 2 2 2 3 3 4" xfId="14828"/>
    <cellStyle name="20% - Accent1 4 2 2 2 3 3 4 2" xfId="14829"/>
    <cellStyle name="20% - Accent1 4 2 2 2 3 3 5" xfId="14830"/>
    <cellStyle name="20% - Accent1 4 2 2 2 3 3 6" xfId="14831"/>
    <cellStyle name="20% - Accent1 4 2 2 2 3 4" xfId="14832"/>
    <cellStyle name="20% - Accent1 4 2 2 2 3 4 2" xfId="14833"/>
    <cellStyle name="20% - Accent1 4 2 2 2 3 4 2 2" xfId="14834"/>
    <cellStyle name="20% - Accent1 4 2 2 2 3 4 2 3" xfId="14835"/>
    <cellStyle name="20% - Accent1 4 2 2 2 3 4 3" xfId="14836"/>
    <cellStyle name="20% - Accent1 4 2 2 2 3 4 3 2" xfId="14837"/>
    <cellStyle name="20% - Accent1 4 2 2 2 3 4 4" xfId="14838"/>
    <cellStyle name="20% - Accent1 4 2 2 2 3 4 5" xfId="14839"/>
    <cellStyle name="20% - Accent1 4 2 2 2 3 5" xfId="14840"/>
    <cellStyle name="20% - Accent1 4 2 2 2 3 5 2" xfId="14841"/>
    <cellStyle name="20% - Accent1 4 2 2 2 3 5 3" xfId="14842"/>
    <cellStyle name="20% - Accent1 4 2 2 2 3 6" xfId="14843"/>
    <cellStyle name="20% - Accent1 4 2 2 2 3 6 2" xfId="14844"/>
    <cellStyle name="20% - Accent1 4 2 2 2 3 6 3" xfId="14845"/>
    <cellStyle name="20% - Accent1 4 2 2 2 3 7" xfId="14846"/>
    <cellStyle name="20% - Accent1 4 2 2 2 3 7 2" xfId="14847"/>
    <cellStyle name="20% - Accent1 4 2 2 2 3 8" xfId="14848"/>
    <cellStyle name="20% - Accent1 4 2 2 2 3 9" xfId="14849"/>
    <cellStyle name="20% - Accent1 4 2 2 2 4" xfId="14850"/>
    <cellStyle name="20% - Accent1 4 2 2 2 4 2" xfId="14851"/>
    <cellStyle name="20% - Accent1 4 2 2 2 4 2 2" xfId="14852"/>
    <cellStyle name="20% - Accent1 4 2 2 2 4 2 2 2" xfId="14853"/>
    <cellStyle name="20% - Accent1 4 2 2 2 4 2 2 3" xfId="14854"/>
    <cellStyle name="20% - Accent1 4 2 2 2 4 2 3" xfId="14855"/>
    <cellStyle name="20% - Accent1 4 2 2 2 4 2 3 2" xfId="14856"/>
    <cellStyle name="20% - Accent1 4 2 2 2 4 2 3 3" xfId="14857"/>
    <cellStyle name="20% - Accent1 4 2 2 2 4 2 4" xfId="14858"/>
    <cellStyle name="20% - Accent1 4 2 2 2 4 2 4 2" xfId="14859"/>
    <cellStyle name="20% - Accent1 4 2 2 2 4 2 5" xfId="14860"/>
    <cellStyle name="20% - Accent1 4 2 2 2 4 2 6" xfId="14861"/>
    <cellStyle name="20% - Accent1 4 2 2 2 4 3" xfId="14862"/>
    <cellStyle name="20% - Accent1 4 2 2 2 4 3 2" xfId="14863"/>
    <cellStyle name="20% - Accent1 4 2 2 2 4 3 2 2" xfId="14864"/>
    <cellStyle name="20% - Accent1 4 2 2 2 4 3 2 3" xfId="14865"/>
    <cellStyle name="20% - Accent1 4 2 2 2 4 3 3" xfId="14866"/>
    <cellStyle name="20% - Accent1 4 2 2 2 4 3 3 2" xfId="14867"/>
    <cellStyle name="20% - Accent1 4 2 2 2 4 3 3 3" xfId="14868"/>
    <cellStyle name="20% - Accent1 4 2 2 2 4 3 4" xfId="14869"/>
    <cellStyle name="20% - Accent1 4 2 2 2 4 3 4 2" xfId="14870"/>
    <cellStyle name="20% - Accent1 4 2 2 2 4 3 5" xfId="14871"/>
    <cellStyle name="20% - Accent1 4 2 2 2 4 3 6" xfId="14872"/>
    <cellStyle name="20% - Accent1 4 2 2 2 4 4" xfId="14873"/>
    <cellStyle name="20% - Accent1 4 2 2 2 4 4 2" xfId="14874"/>
    <cellStyle name="20% - Accent1 4 2 2 2 4 4 2 2" xfId="14875"/>
    <cellStyle name="20% - Accent1 4 2 2 2 4 4 2 3" xfId="14876"/>
    <cellStyle name="20% - Accent1 4 2 2 2 4 4 3" xfId="14877"/>
    <cellStyle name="20% - Accent1 4 2 2 2 4 4 3 2" xfId="14878"/>
    <cellStyle name="20% - Accent1 4 2 2 2 4 4 4" xfId="14879"/>
    <cellStyle name="20% - Accent1 4 2 2 2 4 4 5" xfId="14880"/>
    <cellStyle name="20% - Accent1 4 2 2 2 4 5" xfId="14881"/>
    <cellStyle name="20% - Accent1 4 2 2 2 4 5 2" xfId="14882"/>
    <cellStyle name="20% - Accent1 4 2 2 2 4 5 3" xfId="14883"/>
    <cellStyle name="20% - Accent1 4 2 2 2 4 6" xfId="14884"/>
    <cellStyle name="20% - Accent1 4 2 2 2 4 6 2" xfId="14885"/>
    <cellStyle name="20% - Accent1 4 2 2 2 4 6 3" xfId="14886"/>
    <cellStyle name="20% - Accent1 4 2 2 2 4 7" xfId="14887"/>
    <cellStyle name="20% - Accent1 4 2 2 2 4 7 2" xfId="14888"/>
    <cellStyle name="20% - Accent1 4 2 2 2 4 8" xfId="14889"/>
    <cellStyle name="20% - Accent1 4 2 2 2 4 9" xfId="14890"/>
    <cellStyle name="20% - Accent1 4 2 2 2 5" xfId="14891"/>
    <cellStyle name="20% - Accent1 4 2 2 2 5 2" xfId="14892"/>
    <cellStyle name="20% - Accent1 4 2 2 2 5 2 2" xfId="14893"/>
    <cellStyle name="20% - Accent1 4 2 2 2 5 2 3" xfId="14894"/>
    <cellStyle name="20% - Accent1 4 2 2 2 5 3" xfId="14895"/>
    <cellStyle name="20% - Accent1 4 2 2 2 5 3 2" xfId="14896"/>
    <cellStyle name="20% - Accent1 4 2 2 2 5 3 3" xfId="14897"/>
    <cellStyle name="20% - Accent1 4 2 2 2 5 4" xfId="14898"/>
    <cellStyle name="20% - Accent1 4 2 2 2 5 4 2" xfId="14899"/>
    <cellStyle name="20% - Accent1 4 2 2 2 5 5" xfId="14900"/>
    <cellStyle name="20% - Accent1 4 2 2 2 5 6" xfId="14901"/>
    <cellStyle name="20% - Accent1 4 2 2 2 6" xfId="14902"/>
    <cellStyle name="20% - Accent1 4 2 2 2 6 2" xfId="14903"/>
    <cellStyle name="20% - Accent1 4 2 2 2 6 2 2" xfId="14904"/>
    <cellStyle name="20% - Accent1 4 2 2 2 6 2 3" xfId="14905"/>
    <cellStyle name="20% - Accent1 4 2 2 2 6 3" xfId="14906"/>
    <cellStyle name="20% - Accent1 4 2 2 2 6 3 2" xfId="14907"/>
    <cellStyle name="20% - Accent1 4 2 2 2 6 3 3" xfId="14908"/>
    <cellStyle name="20% - Accent1 4 2 2 2 6 4" xfId="14909"/>
    <cellStyle name="20% - Accent1 4 2 2 2 6 4 2" xfId="14910"/>
    <cellStyle name="20% - Accent1 4 2 2 2 6 5" xfId="14911"/>
    <cellStyle name="20% - Accent1 4 2 2 2 6 6" xfId="14912"/>
    <cellStyle name="20% - Accent1 4 2 2 2 7" xfId="14913"/>
    <cellStyle name="20% - Accent1 4 2 2 2 7 2" xfId="14914"/>
    <cellStyle name="20% - Accent1 4 2 2 2 7 2 2" xfId="14915"/>
    <cellStyle name="20% - Accent1 4 2 2 2 7 2 3" xfId="14916"/>
    <cellStyle name="20% - Accent1 4 2 2 2 7 3" xfId="14917"/>
    <cellStyle name="20% - Accent1 4 2 2 2 7 3 2" xfId="14918"/>
    <cellStyle name="20% - Accent1 4 2 2 2 7 4" xfId="14919"/>
    <cellStyle name="20% - Accent1 4 2 2 2 7 5" xfId="14920"/>
    <cellStyle name="20% - Accent1 4 2 2 2 8" xfId="14921"/>
    <cellStyle name="20% - Accent1 4 2 2 2 8 2" xfId="14922"/>
    <cellStyle name="20% - Accent1 4 2 2 2 8 3" xfId="14923"/>
    <cellStyle name="20% - Accent1 4 2 2 2 9" xfId="14924"/>
    <cellStyle name="20% - Accent1 4 2 2 2 9 2" xfId="14925"/>
    <cellStyle name="20% - Accent1 4 2 2 2 9 3" xfId="14926"/>
    <cellStyle name="20% - Accent1 4 2 2 3" xfId="162"/>
    <cellStyle name="20% - Accent1 4 2 2 3 10" xfId="14927"/>
    <cellStyle name="20% - Accent1 4 2 2 3 2" xfId="163"/>
    <cellStyle name="20% - Accent1 4 2 2 3 2 2" xfId="14928"/>
    <cellStyle name="20% - Accent1 4 2 2 3 2 2 2" xfId="14929"/>
    <cellStyle name="20% - Accent1 4 2 2 3 2 2 2 2" xfId="14930"/>
    <cellStyle name="20% - Accent1 4 2 2 3 2 2 2 3" xfId="14931"/>
    <cellStyle name="20% - Accent1 4 2 2 3 2 2 3" xfId="14932"/>
    <cellStyle name="20% - Accent1 4 2 2 3 2 2 3 2" xfId="14933"/>
    <cellStyle name="20% - Accent1 4 2 2 3 2 2 3 3" xfId="14934"/>
    <cellStyle name="20% - Accent1 4 2 2 3 2 2 4" xfId="14935"/>
    <cellStyle name="20% - Accent1 4 2 2 3 2 2 4 2" xfId="14936"/>
    <cellStyle name="20% - Accent1 4 2 2 3 2 2 5" xfId="14937"/>
    <cellStyle name="20% - Accent1 4 2 2 3 2 2 6" xfId="14938"/>
    <cellStyle name="20% - Accent1 4 2 2 3 2 3" xfId="14939"/>
    <cellStyle name="20% - Accent1 4 2 2 3 2 3 2" xfId="14940"/>
    <cellStyle name="20% - Accent1 4 2 2 3 2 3 2 2" xfId="14941"/>
    <cellStyle name="20% - Accent1 4 2 2 3 2 3 2 3" xfId="14942"/>
    <cellStyle name="20% - Accent1 4 2 2 3 2 3 3" xfId="14943"/>
    <cellStyle name="20% - Accent1 4 2 2 3 2 3 3 2" xfId="14944"/>
    <cellStyle name="20% - Accent1 4 2 2 3 2 3 3 3" xfId="14945"/>
    <cellStyle name="20% - Accent1 4 2 2 3 2 3 4" xfId="14946"/>
    <cellStyle name="20% - Accent1 4 2 2 3 2 3 4 2" xfId="14947"/>
    <cellStyle name="20% - Accent1 4 2 2 3 2 3 5" xfId="14948"/>
    <cellStyle name="20% - Accent1 4 2 2 3 2 3 6" xfId="14949"/>
    <cellStyle name="20% - Accent1 4 2 2 3 2 4" xfId="14950"/>
    <cellStyle name="20% - Accent1 4 2 2 3 2 4 2" xfId="14951"/>
    <cellStyle name="20% - Accent1 4 2 2 3 2 4 2 2" xfId="14952"/>
    <cellStyle name="20% - Accent1 4 2 2 3 2 4 2 3" xfId="14953"/>
    <cellStyle name="20% - Accent1 4 2 2 3 2 4 3" xfId="14954"/>
    <cellStyle name="20% - Accent1 4 2 2 3 2 4 3 2" xfId="14955"/>
    <cellStyle name="20% - Accent1 4 2 2 3 2 4 4" xfId="14956"/>
    <cellStyle name="20% - Accent1 4 2 2 3 2 4 5" xfId="14957"/>
    <cellStyle name="20% - Accent1 4 2 2 3 2 5" xfId="14958"/>
    <cellStyle name="20% - Accent1 4 2 2 3 2 5 2" xfId="14959"/>
    <cellStyle name="20% - Accent1 4 2 2 3 2 5 3" xfId="14960"/>
    <cellStyle name="20% - Accent1 4 2 2 3 2 6" xfId="14961"/>
    <cellStyle name="20% - Accent1 4 2 2 3 2 6 2" xfId="14962"/>
    <cellStyle name="20% - Accent1 4 2 2 3 2 6 3" xfId="14963"/>
    <cellStyle name="20% - Accent1 4 2 2 3 2 7" xfId="14964"/>
    <cellStyle name="20% - Accent1 4 2 2 3 2 7 2" xfId="14965"/>
    <cellStyle name="20% - Accent1 4 2 2 3 2 8" xfId="14966"/>
    <cellStyle name="20% - Accent1 4 2 2 3 2 9" xfId="14967"/>
    <cellStyle name="20% - Accent1 4 2 2 3 3" xfId="14968"/>
    <cellStyle name="20% - Accent1 4 2 2 3 3 2" xfId="14969"/>
    <cellStyle name="20% - Accent1 4 2 2 3 3 2 2" xfId="14970"/>
    <cellStyle name="20% - Accent1 4 2 2 3 3 2 3" xfId="14971"/>
    <cellStyle name="20% - Accent1 4 2 2 3 3 3" xfId="14972"/>
    <cellStyle name="20% - Accent1 4 2 2 3 3 3 2" xfId="14973"/>
    <cellStyle name="20% - Accent1 4 2 2 3 3 3 3" xfId="14974"/>
    <cellStyle name="20% - Accent1 4 2 2 3 3 4" xfId="14975"/>
    <cellStyle name="20% - Accent1 4 2 2 3 3 4 2" xfId="14976"/>
    <cellStyle name="20% - Accent1 4 2 2 3 3 5" xfId="14977"/>
    <cellStyle name="20% - Accent1 4 2 2 3 3 6" xfId="14978"/>
    <cellStyle name="20% - Accent1 4 2 2 3 4" xfId="14979"/>
    <cellStyle name="20% - Accent1 4 2 2 3 4 2" xfId="14980"/>
    <cellStyle name="20% - Accent1 4 2 2 3 4 2 2" xfId="14981"/>
    <cellStyle name="20% - Accent1 4 2 2 3 4 2 3" xfId="14982"/>
    <cellStyle name="20% - Accent1 4 2 2 3 4 3" xfId="14983"/>
    <cellStyle name="20% - Accent1 4 2 2 3 4 3 2" xfId="14984"/>
    <cellStyle name="20% - Accent1 4 2 2 3 4 3 3" xfId="14985"/>
    <cellStyle name="20% - Accent1 4 2 2 3 4 4" xfId="14986"/>
    <cellStyle name="20% - Accent1 4 2 2 3 4 4 2" xfId="14987"/>
    <cellStyle name="20% - Accent1 4 2 2 3 4 5" xfId="14988"/>
    <cellStyle name="20% - Accent1 4 2 2 3 4 6" xfId="14989"/>
    <cellStyle name="20% - Accent1 4 2 2 3 5" xfId="14990"/>
    <cellStyle name="20% - Accent1 4 2 2 3 5 2" xfId="14991"/>
    <cellStyle name="20% - Accent1 4 2 2 3 5 2 2" xfId="14992"/>
    <cellStyle name="20% - Accent1 4 2 2 3 5 2 3" xfId="14993"/>
    <cellStyle name="20% - Accent1 4 2 2 3 5 3" xfId="14994"/>
    <cellStyle name="20% - Accent1 4 2 2 3 5 3 2" xfId="14995"/>
    <cellStyle name="20% - Accent1 4 2 2 3 5 4" xfId="14996"/>
    <cellStyle name="20% - Accent1 4 2 2 3 5 5" xfId="14997"/>
    <cellStyle name="20% - Accent1 4 2 2 3 6" xfId="14998"/>
    <cellStyle name="20% - Accent1 4 2 2 3 6 2" xfId="14999"/>
    <cellStyle name="20% - Accent1 4 2 2 3 6 3" xfId="15000"/>
    <cellStyle name="20% - Accent1 4 2 2 3 7" xfId="15001"/>
    <cellStyle name="20% - Accent1 4 2 2 3 7 2" xfId="15002"/>
    <cellStyle name="20% - Accent1 4 2 2 3 7 3" xfId="15003"/>
    <cellStyle name="20% - Accent1 4 2 2 3 8" xfId="15004"/>
    <cellStyle name="20% - Accent1 4 2 2 3 8 2" xfId="15005"/>
    <cellStyle name="20% - Accent1 4 2 2 3 9" xfId="15006"/>
    <cellStyle name="20% - Accent1 4 2 2 4" xfId="164"/>
    <cellStyle name="20% - Accent1 4 2 2 4 2" xfId="15007"/>
    <cellStyle name="20% - Accent1 4 2 2 4 2 2" xfId="15008"/>
    <cellStyle name="20% - Accent1 4 2 2 4 2 2 2" xfId="15009"/>
    <cellStyle name="20% - Accent1 4 2 2 4 2 2 3" xfId="15010"/>
    <cellStyle name="20% - Accent1 4 2 2 4 2 3" xfId="15011"/>
    <cellStyle name="20% - Accent1 4 2 2 4 2 3 2" xfId="15012"/>
    <cellStyle name="20% - Accent1 4 2 2 4 2 3 3" xfId="15013"/>
    <cellStyle name="20% - Accent1 4 2 2 4 2 4" xfId="15014"/>
    <cellStyle name="20% - Accent1 4 2 2 4 2 4 2" xfId="15015"/>
    <cellStyle name="20% - Accent1 4 2 2 4 2 5" xfId="15016"/>
    <cellStyle name="20% - Accent1 4 2 2 4 2 6" xfId="15017"/>
    <cellStyle name="20% - Accent1 4 2 2 4 3" xfId="15018"/>
    <cellStyle name="20% - Accent1 4 2 2 4 3 2" xfId="15019"/>
    <cellStyle name="20% - Accent1 4 2 2 4 3 2 2" xfId="15020"/>
    <cellStyle name="20% - Accent1 4 2 2 4 3 2 3" xfId="15021"/>
    <cellStyle name="20% - Accent1 4 2 2 4 3 3" xfId="15022"/>
    <cellStyle name="20% - Accent1 4 2 2 4 3 3 2" xfId="15023"/>
    <cellStyle name="20% - Accent1 4 2 2 4 3 3 3" xfId="15024"/>
    <cellStyle name="20% - Accent1 4 2 2 4 3 4" xfId="15025"/>
    <cellStyle name="20% - Accent1 4 2 2 4 3 4 2" xfId="15026"/>
    <cellStyle name="20% - Accent1 4 2 2 4 3 5" xfId="15027"/>
    <cellStyle name="20% - Accent1 4 2 2 4 3 6" xfId="15028"/>
    <cellStyle name="20% - Accent1 4 2 2 4 4" xfId="15029"/>
    <cellStyle name="20% - Accent1 4 2 2 4 4 2" xfId="15030"/>
    <cellStyle name="20% - Accent1 4 2 2 4 4 2 2" xfId="15031"/>
    <cellStyle name="20% - Accent1 4 2 2 4 4 2 3" xfId="15032"/>
    <cellStyle name="20% - Accent1 4 2 2 4 4 3" xfId="15033"/>
    <cellStyle name="20% - Accent1 4 2 2 4 4 3 2" xfId="15034"/>
    <cellStyle name="20% - Accent1 4 2 2 4 4 4" xfId="15035"/>
    <cellStyle name="20% - Accent1 4 2 2 4 4 5" xfId="15036"/>
    <cellStyle name="20% - Accent1 4 2 2 4 5" xfId="15037"/>
    <cellStyle name="20% - Accent1 4 2 2 4 5 2" xfId="15038"/>
    <cellStyle name="20% - Accent1 4 2 2 4 5 3" xfId="15039"/>
    <cellStyle name="20% - Accent1 4 2 2 4 6" xfId="15040"/>
    <cellStyle name="20% - Accent1 4 2 2 4 6 2" xfId="15041"/>
    <cellStyle name="20% - Accent1 4 2 2 4 6 3" xfId="15042"/>
    <cellStyle name="20% - Accent1 4 2 2 4 7" xfId="15043"/>
    <cellStyle name="20% - Accent1 4 2 2 4 7 2" xfId="15044"/>
    <cellStyle name="20% - Accent1 4 2 2 4 8" xfId="15045"/>
    <cellStyle name="20% - Accent1 4 2 2 4 9" xfId="15046"/>
    <cellStyle name="20% - Accent1 4 2 2 5" xfId="15047"/>
    <cellStyle name="20% - Accent1 4 2 2 5 2" xfId="15048"/>
    <cellStyle name="20% - Accent1 4 2 2 5 2 2" xfId="15049"/>
    <cellStyle name="20% - Accent1 4 2 2 5 2 2 2" xfId="15050"/>
    <cellStyle name="20% - Accent1 4 2 2 5 2 2 3" xfId="15051"/>
    <cellStyle name="20% - Accent1 4 2 2 5 2 3" xfId="15052"/>
    <cellStyle name="20% - Accent1 4 2 2 5 2 3 2" xfId="15053"/>
    <cellStyle name="20% - Accent1 4 2 2 5 2 3 3" xfId="15054"/>
    <cellStyle name="20% - Accent1 4 2 2 5 2 4" xfId="15055"/>
    <cellStyle name="20% - Accent1 4 2 2 5 2 4 2" xfId="15056"/>
    <cellStyle name="20% - Accent1 4 2 2 5 2 5" xfId="15057"/>
    <cellStyle name="20% - Accent1 4 2 2 5 2 6" xfId="15058"/>
    <cellStyle name="20% - Accent1 4 2 2 5 3" xfId="15059"/>
    <cellStyle name="20% - Accent1 4 2 2 5 3 2" xfId="15060"/>
    <cellStyle name="20% - Accent1 4 2 2 5 3 2 2" xfId="15061"/>
    <cellStyle name="20% - Accent1 4 2 2 5 3 2 3" xfId="15062"/>
    <cellStyle name="20% - Accent1 4 2 2 5 3 3" xfId="15063"/>
    <cellStyle name="20% - Accent1 4 2 2 5 3 3 2" xfId="15064"/>
    <cellStyle name="20% - Accent1 4 2 2 5 3 3 3" xfId="15065"/>
    <cellStyle name="20% - Accent1 4 2 2 5 3 4" xfId="15066"/>
    <cellStyle name="20% - Accent1 4 2 2 5 3 4 2" xfId="15067"/>
    <cellStyle name="20% - Accent1 4 2 2 5 3 5" xfId="15068"/>
    <cellStyle name="20% - Accent1 4 2 2 5 3 6" xfId="15069"/>
    <cellStyle name="20% - Accent1 4 2 2 5 4" xfId="15070"/>
    <cellStyle name="20% - Accent1 4 2 2 5 4 2" xfId="15071"/>
    <cellStyle name="20% - Accent1 4 2 2 5 4 2 2" xfId="15072"/>
    <cellStyle name="20% - Accent1 4 2 2 5 4 2 3" xfId="15073"/>
    <cellStyle name="20% - Accent1 4 2 2 5 4 3" xfId="15074"/>
    <cellStyle name="20% - Accent1 4 2 2 5 4 3 2" xfId="15075"/>
    <cellStyle name="20% - Accent1 4 2 2 5 4 4" xfId="15076"/>
    <cellStyle name="20% - Accent1 4 2 2 5 4 5" xfId="15077"/>
    <cellStyle name="20% - Accent1 4 2 2 5 5" xfId="15078"/>
    <cellStyle name="20% - Accent1 4 2 2 5 5 2" xfId="15079"/>
    <cellStyle name="20% - Accent1 4 2 2 5 5 3" xfId="15080"/>
    <cellStyle name="20% - Accent1 4 2 2 5 6" xfId="15081"/>
    <cellStyle name="20% - Accent1 4 2 2 5 6 2" xfId="15082"/>
    <cellStyle name="20% - Accent1 4 2 2 5 6 3" xfId="15083"/>
    <cellStyle name="20% - Accent1 4 2 2 5 7" xfId="15084"/>
    <cellStyle name="20% - Accent1 4 2 2 5 7 2" xfId="15085"/>
    <cellStyle name="20% - Accent1 4 2 2 5 8" xfId="15086"/>
    <cellStyle name="20% - Accent1 4 2 2 5 9" xfId="15087"/>
    <cellStyle name="20% - Accent1 4 2 2 6" xfId="15088"/>
    <cellStyle name="20% - Accent1 4 2 2 6 2" xfId="15089"/>
    <cellStyle name="20% - Accent1 4 2 2 6 2 2" xfId="15090"/>
    <cellStyle name="20% - Accent1 4 2 2 6 2 3" xfId="15091"/>
    <cellStyle name="20% - Accent1 4 2 2 6 3" xfId="15092"/>
    <cellStyle name="20% - Accent1 4 2 2 6 3 2" xfId="15093"/>
    <cellStyle name="20% - Accent1 4 2 2 6 3 3" xfId="15094"/>
    <cellStyle name="20% - Accent1 4 2 2 6 4" xfId="15095"/>
    <cellStyle name="20% - Accent1 4 2 2 6 4 2" xfId="15096"/>
    <cellStyle name="20% - Accent1 4 2 2 6 5" xfId="15097"/>
    <cellStyle name="20% - Accent1 4 2 2 6 6" xfId="15098"/>
    <cellStyle name="20% - Accent1 4 2 2 7" xfId="15099"/>
    <cellStyle name="20% - Accent1 4 2 2 7 2" xfId="15100"/>
    <cellStyle name="20% - Accent1 4 2 2 7 2 2" xfId="15101"/>
    <cellStyle name="20% - Accent1 4 2 2 7 2 3" xfId="15102"/>
    <cellStyle name="20% - Accent1 4 2 2 7 3" xfId="15103"/>
    <cellStyle name="20% - Accent1 4 2 2 7 3 2" xfId="15104"/>
    <cellStyle name="20% - Accent1 4 2 2 7 3 3" xfId="15105"/>
    <cellStyle name="20% - Accent1 4 2 2 7 4" xfId="15106"/>
    <cellStyle name="20% - Accent1 4 2 2 7 4 2" xfId="15107"/>
    <cellStyle name="20% - Accent1 4 2 2 7 5" xfId="15108"/>
    <cellStyle name="20% - Accent1 4 2 2 7 6" xfId="15109"/>
    <cellStyle name="20% - Accent1 4 2 2 8" xfId="15110"/>
    <cellStyle name="20% - Accent1 4 2 2 8 2" xfId="15111"/>
    <cellStyle name="20% - Accent1 4 2 2 8 2 2" xfId="15112"/>
    <cellStyle name="20% - Accent1 4 2 2 8 2 3" xfId="15113"/>
    <cellStyle name="20% - Accent1 4 2 2 8 3" xfId="15114"/>
    <cellStyle name="20% - Accent1 4 2 2 8 3 2" xfId="15115"/>
    <cellStyle name="20% - Accent1 4 2 2 8 4" xfId="15116"/>
    <cellStyle name="20% - Accent1 4 2 2 8 5" xfId="15117"/>
    <cellStyle name="20% - Accent1 4 2 2 9" xfId="15118"/>
    <cellStyle name="20% - Accent1 4 2 2 9 2" xfId="15119"/>
    <cellStyle name="20% - Accent1 4 2 2 9 3" xfId="15120"/>
    <cellStyle name="20% - Accent1 4 2 3" xfId="165"/>
    <cellStyle name="20% - Accent1 4 2 3 10" xfId="15121"/>
    <cellStyle name="20% - Accent1 4 2 3 10 2" xfId="15122"/>
    <cellStyle name="20% - Accent1 4 2 3 11" xfId="15123"/>
    <cellStyle name="20% - Accent1 4 2 3 12" xfId="15124"/>
    <cellStyle name="20% - Accent1 4 2 3 2" xfId="166"/>
    <cellStyle name="20% - Accent1 4 2 3 2 10" xfId="15125"/>
    <cellStyle name="20% - Accent1 4 2 3 2 2" xfId="167"/>
    <cellStyle name="20% - Accent1 4 2 3 2 2 2" xfId="15126"/>
    <cellStyle name="20% - Accent1 4 2 3 2 2 2 2" xfId="15127"/>
    <cellStyle name="20% - Accent1 4 2 3 2 2 2 2 2" xfId="15128"/>
    <cellStyle name="20% - Accent1 4 2 3 2 2 2 2 3" xfId="15129"/>
    <cellStyle name="20% - Accent1 4 2 3 2 2 2 3" xfId="15130"/>
    <cellStyle name="20% - Accent1 4 2 3 2 2 2 3 2" xfId="15131"/>
    <cellStyle name="20% - Accent1 4 2 3 2 2 2 3 3" xfId="15132"/>
    <cellStyle name="20% - Accent1 4 2 3 2 2 2 4" xfId="15133"/>
    <cellStyle name="20% - Accent1 4 2 3 2 2 2 4 2" xfId="15134"/>
    <cellStyle name="20% - Accent1 4 2 3 2 2 2 5" xfId="15135"/>
    <cellStyle name="20% - Accent1 4 2 3 2 2 2 6" xfId="15136"/>
    <cellStyle name="20% - Accent1 4 2 3 2 2 3" xfId="15137"/>
    <cellStyle name="20% - Accent1 4 2 3 2 2 3 2" xfId="15138"/>
    <cellStyle name="20% - Accent1 4 2 3 2 2 3 2 2" xfId="15139"/>
    <cellStyle name="20% - Accent1 4 2 3 2 2 3 2 3" xfId="15140"/>
    <cellStyle name="20% - Accent1 4 2 3 2 2 3 3" xfId="15141"/>
    <cellStyle name="20% - Accent1 4 2 3 2 2 3 3 2" xfId="15142"/>
    <cellStyle name="20% - Accent1 4 2 3 2 2 3 3 3" xfId="15143"/>
    <cellStyle name="20% - Accent1 4 2 3 2 2 3 4" xfId="15144"/>
    <cellStyle name="20% - Accent1 4 2 3 2 2 3 4 2" xfId="15145"/>
    <cellStyle name="20% - Accent1 4 2 3 2 2 3 5" xfId="15146"/>
    <cellStyle name="20% - Accent1 4 2 3 2 2 3 6" xfId="15147"/>
    <cellStyle name="20% - Accent1 4 2 3 2 2 4" xfId="15148"/>
    <cellStyle name="20% - Accent1 4 2 3 2 2 4 2" xfId="15149"/>
    <cellStyle name="20% - Accent1 4 2 3 2 2 4 2 2" xfId="15150"/>
    <cellStyle name="20% - Accent1 4 2 3 2 2 4 2 3" xfId="15151"/>
    <cellStyle name="20% - Accent1 4 2 3 2 2 4 3" xfId="15152"/>
    <cellStyle name="20% - Accent1 4 2 3 2 2 4 3 2" xfId="15153"/>
    <cellStyle name="20% - Accent1 4 2 3 2 2 4 4" xfId="15154"/>
    <cellStyle name="20% - Accent1 4 2 3 2 2 4 5" xfId="15155"/>
    <cellStyle name="20% - Accent1 4 2 3 2 2 5" xfId="15156"/>
    <cellStyle name="20% - Accent1 4 2 3 2 2 5 2" xfId="15157"/>
    <cellStyle name="20% - Accent1 4 2 3 2 2 5 3" xfId="15158"/>
    <cellStyle name="20% - Accent1 4 2 3 2 2 6" xfId="15159"/>
    <cellStyle name="20% - Accent1 4 2 3 2 2 6 2" xfId="15160"/>
    <cellStyle name="20% - Accent1 4 2 3 2 2 6 3" xfId="15161"/>
    <cellStyle name="20% - Accent1 4 2 3 2 2 7" xfId="15162"/>
    <cellStyle name="20% - Accent1 4 2 3 2 2 7 2" xfId="15163"/>
    <cellStyle name="20% - Accent1 4 2 3 2 2 8" xfId="15164"/>
    <cellStyle name="20% - Accent1 4 2 3 2 2 9" xfId="15165"/>
    <cellStyle name="20% - Accent1 4 2 3 2 3" xfId="15166"/>
    <cellStyle name="20% - Accent1 4 2 3 2 3 2" xfId="15167"/>
    <cellStyle name="20% - Accent1 4 2 3 2 3 2 2" xfId="15168"/>
    <cellStyle name="20% - Accent1 4 2 3 2 3 2 3" xfId="15169"/>
    <cellStyle name="20% - Accent1 4 2 3 2 3 3" xfId="15170"/>
    <cellStyle name="20% - Accent1 4 2 3 2 3 3 2" xfId="15171"/>
    <cellStyle name="20% - Accent1 4 2 3 2 3 3 3" xfId="15172"/>
    <cellStyle name="20% - Accent1 4 2 3 2 3 4" xfId="15173"/>
    <cellStyle name="20% - Accent1 4 2 3 2 3 4 2" xfId="15174"/>
    <cellStyle name="20% - Accent1 4 2 3 2 3 5" xfId="15175"/>
    <cellStyle name="20% - Accent1 4 2 3 2 3 6" xfId="15176"/>
    <cellStyle name="20% - Accent1 4 2 3 2 4" xfId="15177"/>
    <cellStyle name="20% - Accent1 4 2 3 2 4 2" xfId="15178"/>
    <cellStyle name="20% - Accent1 4 2 3 2 4 2 2" xfId="15179"/>
    <cellStyle name="20% - Accent1 4 2 3 2 4 2 3" xfId="15180"/>
    <cellStyle name="20% - Accent1 4 2 3 2 4 3" xfId="15181"/>
    <cellStyle name="20% - Accent1 4 2 3 2 4 3 2" xfId="15182"/>
    <cellStyle name="20% - Accent1 4 2 3 2 4 3 3" xfId="15183"/>
    <cellStyle name="20% - Accent1 4 2 3 2 4 4" xfId="15184"/>
    <cellStyle name="20% - Accent1 4 2 3 2 4 4 2" xfId="15185"/>
    <cellStyle name="20% - Accent1 4 2 3 2 4 5" xfId="15186"/>
    <cellStyle name="20% - Accent1 4 2 3 2 4 6" xfId="15187"/>
    <cellStyle name="20% - Accent1 4 2 3 2 5" xfId="15188"/>
    <cellStyle name="20% - Accent1 4 2 3 2 5 2" xfId="15189"/>
    <cellStyle name="20% - Accent1 4 2 3 2 5 2 2" xfId="15190"/>
    <cellStyle name="20% - Accent1 4 2 3 2 5 2 3" xfId="15191"/>
    <cellStyle name="20% - Accent1 4 2 3 2 5 3" xfId="15192"/>
    <cellStyle name="20% - Accent1 4 2 3 2 5 3 2" xfId="15193"/>
    <cellStyle name="20% - Accent1 4 2 3 2 5 4" xfId="15194"/>
    <cellStyle name="20% - Accent1 4 2 3 2 5 5" xfId="15195"/>
    <cellStyle name="20% - Accent1 4 2 3 2 6" xfId="15196"/>
    <cellStyle name="20% - Accent1 4 2 3 2 6 2" xfId="15197"/>
    <cellStyle name="20% - Accent1 4 2 3 2 6 3" xfId="15198"/>
    <cellStyle name="20% - Accent1 4 2 3 2 7" xfId="15199"/>
    <cellStyle name="20% - Accent1 4 2 3 2 7 2" xfId="15200"/>
    <cellStyle name="20% - Accent1 4 2 3 2 7 3" xfId="15201"/>
    <cellStyle name="20% - Accent1 4 2 3 2 8" xfId="15202"/>
    <cellStyle name="20% - Accent1 4 2 3 2 8 2" xfId="15203"/>
    <cellStyle name="20% - Accent1 4 2 3 2 9" xfId="15204"/>
    <cellStyle name="20% - Accent1 4 2 3 3" xfId="168"/>
    <cellStyle name="20% - Accent1 4 2 3 3 2" xfId="15205"/>
    <cellStyle name="20% - Accent1 4 2 3 3 2 2" xfId="15206"/>
    <cellStyle name="20% - Accent1 4 2 3 3 2 2 2" xfId="15207"/>
    <cellStyle name="20% - Accent1 4 2 3 3 2 2 3" xfId="15208"/>
    <cellStyle name="20% - Accent1 4 2 3 3 2 3" xfId="15209"/>
    <cellStyle name="20% - Accent1 4 2 3 3 2 3 2" xfId="15210"/>
    <cellStyle name="20% - Accent1 4 2 3 3 2 3 3" xfId="15211"/>
    <cellStyle name="20% - Accent1 4 2 3 3 2 4" xfId="15212"/>
    <cellStyle name="20% - Accent1 4 2 3 3 2 4 2" xfId="15213"/>
    <cellStyle name="20% - Accent1 4 2 3 3 2 5" xfId="15214"/>
    <cellStyle name="20% - Accent1 4 2 3 3 2 6" xfId="15215"/>
    <cellStyle name="20% - Accent1 4 2 3 3 3" xfId="15216"/>
    <cellStyle name="20% - Accent1 4 2 3 3 3 2" xfId="15217"/>
    <cellStyle name="20% - Accent1 4 2 3 3 3 2 2" xfId="15218"/>
    <cellStyle name="20% - Accent1 4 2 3 3 3 2 3" xfId="15219"/>
    <cellStyle name="20% - Accent1 4 2 3 3 3 3" xfId="15220"/>
    <cellStyle name="20% - Accent1 4 2 3 3 3 3 2" xfId="15221"/>
    <cellStyle name="20% - Accent1 4 2 3 3 3 3 3" xfId="15222"/>
    <cellStyle name="20% - Accent1 4 2 3 3 3 4" xfId="15223"/>
    <cellStyle name="20% - Accent1 4 2 3 3 3 4 2" xfId="15224"/>
    <cellStyle name="20% - Accent1 4 2 3 3 3 5" xfId="15225"/>
    <cellStyle name="20% - Accent1 4 2 3 3 3 6" xfId="15226"/>
    <cellStyle name="20% - Accent1 4 2 3 3 4" xfId="15227"/>
    <cellStyle name="20% - Accent1 4 2 3 3 4 2" xfId="15228"/>
    <cellStyle name="20% - Accent1 4 2 3 3 4 2 2" xfId="15229"/>
    <cellStyle name="20% - Accent1 4 2 3 3 4 2 3" xfId="15230"/>
    <cellStyle name="20% - Accent1 4 2 3 3 4 3" xfId="15231"/>
    <cellStyle name="20% - Accent1 4 2 3 3 4 3 2" xfId="15232"/>
    <cellStyle name="20% - Accent1 4 2 3 3 4 4" xfId="15233"/>
    <cellStyle name="20% - Accent1 4 2 3 3 4 5" xfId="15234"/>
    <cellStyle name="20% - Accent1 4 2 3 3 5" xfId="15235"/>
    <cellStyle name="20% - Accent1 4 2 3 3 5 2" xfId="15236"/>
    <cellStyle name="20% - Accent1 4 2 3 3 5 3" xfId="15237"/>
    <cellStyle name="20% - Accent1 4 2 3 3 6" xfId="15238"/>
    <cellStyle name="20% - Accent1 4 2 3 3 6 2" xfId="15239"/>
    <cellStyle name="20% - Accent1 4 2 3 3 6 3" xfId="15240"/>
    <cellStyle name="20% - Accent1 4 2 3 3 7" xfId="15241"/>
    <cellStyle name="20% - Accent1 4 2 3 3 7 2" xfId="15242"/>
    <cellStyle name="20% - Accent1 4 2 3 3 8" xfId="15243"/>
    <cellStyle name="20% - Accent1 4 2 3 3 9" xfId="15244"/>
    <cellStyle name="20% - Accent1 4 2 3 4" xfId="15245"/>
    <cellStyle name="20% - Accent1 4 2 3 4 2" xfId="15246"/>
    <cellStyle name="20% - Accent1 4 2 3 4 2 2" xfId="15247"/>
    <cellStyle name="20% - Accent1 4 2 3 4 2 2 2" xfId="15248"/>
    <cellStyle name="20% - Accent1 4 2 3 4 2 2 3" xfId="15249"/>
    <cellStyle name="20% - Accent1 4 2 3 4 2 3" xfId="15250"/>
    <cellStyle name="20% - Accent1 4 2 3 4 2 3 2" xfId="15251"/>
    <cellStyle name="20% - Accent1 4 2 3 4 2 3 3" xfId="15252"/>
    <cellStyle name="20% - Accent1 4 2 3 4 2 4" xfId="15253"/>
    <cellStyle name="20% - Accent1 4 2 3 4 2 4 2" xfId="15254"/>
    <cellStyle name="20% - Accent1 4 2 3 4 2 5" xfId="15255"/>
    <cellStyle name="20% - Accent1 4 2 3 4 2 6" xfId="15256"/>
    <cellStyle name="20% - Accent1 4 2 3 4 3" xfId="15257"/>
    <cellStyle name="20% - Accent1 4 2 3 4 3 2" xfId="15258"/>
    <cellStyle name="20% - Accent1 4 2 3 4 3 2 2" xfId="15259"/>
    <cellStyle name="20% - Accent1 4 2 3 4 3 2 3" xfId="15260"/>
    <cellStyle name="20% - Accent1 4 2 3 4 3 3" xfId="15261"/>
    <cellStyle name="20% - Accent1 4 2 3 4 3 3 2" xfId="15262"/>
    <cellStyle name="20% - Accent1 4 2 3 4 3 3 3" xfId="15263"/>
    <cellStyle name="20% - Accent1 4 2 3 4 3 4" xfId="15264"/>
    <cellStyle name="20% - Accent1 4 2 3 4 3 4 2" xfId="15265"/>
    <cellStyle name="20% - Accent1 4 2 3 4 3 5" xfId="15266"/>
    <cellStyle name="20% - Accent1 4 2 3 4 3 6" xfId="15267"/>
    <cellStyle name="20% - Accent1 4 2 3 4 4" xfId="15268"/>
    <cellStyle name="20% - Accent1 4 2 3 4 4 2" xfId="15269"/>
    <cellStyle name="20% - Accent1 4 2 3 4 4 2 2" xfId="15270"/>
    <cellStyle name="20% - Accent1 4 2 3 4 4 2 3" xfId="15271"/>
    <cellStyle name="20% - Accent1 4 2 3 4 4 3" xfId="15272"/>
    <cellStyle name="20% - Accent1 4 2 3 4 4 3 2" xfId="15273"/>
    <cellStyle name="20% - Accent1 4 2 3 4 4 4" xfId="15274"/>
    <cellStyle name="20% - Accent1 4 2 3 4 4 5" xfId="15275"/>
    <cellStyle name="20% - Accent1 4 2 3 4 5" xfId="15276"/>
    <cellStyle name="20% - Accent1 4 2 3 4 5 2" xfId="15277"/>
    <cellStyle name="20% - Accent1 4 2 3 4 5 3" xfId="15278"/>
    <cellStyle name="20% - Accent1 4 2 3 4 6" xfId="15279"/>
    <cellStyle name="20% - Accent1 4 2 3 4 6 2" xfId="15280"/>
    <cellStyle name="20% - Accent1 4 2 3 4 6 3" xfId="15281"/>
    <cellStyle name="20% - Accent1 4 2 3 4 7" xfId="15282"/>
    <cellStyle name="20% - Accent1 4 2 3 4 7 2" xfId="15283"/>
    <cellStyle name="20% - Accent1 4 2 3 4 8" xfId="15284"/>
    <cellStyle name="20% - Accent1 4 2 3 4 9" xfId="15285"/>
    <cellStyle name="20% - Accent1 4 2 3 5" xfId="15286"/>
    <cellStyle name="20% - Accent1 4 2 3 5 2" xfId="15287"/>
    <cellStyle name="20% - Accent1 4 2 3 5 2 2" xfId="15288"/>
    <cellStyle name="20% - Accent1 4 2 3 5 2 3" xfId="15289"/>
    <cellStyle name="20% - Accent1 4 2 3 5 3" xfId="15290"/>
    <cellStyle name="20% - Accent1 4 2 3 5 3 2" xfId="15291"/>
    <cellStyle name="20% - Accent1 4 2 3 5 3 3" xfId="15292"/>
    <cellStyle name="20% - Accent1 4 2 3 5 4" xfId="15293"/>
    <cellStyle name="20% - Accent1 4 2 3 5 4 2" xfId="15294"/>
    <cellStyle name="20% - Accent1 4 2 3 5 5" xfId="15295"/>
    <cellStyle name="20% - Accent1 4 2 3 5 6" xfId="15296"/>
    <cellStyle name="20% - Accent1 4 2 3 6" xfId="15297"/>
    <cellStyle name="20% - Accent1 4 2 3 6 2" xfId="15298"/>
    <cellStyle name="20% - Accent1 4 2 3 6 2 2" xfId="15299"/>
    <cellStyle name="20% - Accent1 4 2 3 6 2 3" xfId="15300"/>
    <cellStyle name="20% - Accent1 4 2 3 6 3" xfId="15301"/>
    <cellStyle name="20% - Accent1 4 2 3 6 3 2" xfId="15302"/>
    <cellStyle name="20% - Accent1 4 2 3 6 3 3" xfId="15303"/>
    <cellStyle name="20% - Accent1 4 2 3 6 4" xfId="15304"/>
    <cellStyle name="20% - Accent1 4 2 3 6 4 2" xfId="15305"/>
    <cellStyle name="20% - Accent1 4 2 3 6 5" xfId="15306"/>
    <cellStyle name="20% - Accent1 4 2 3 6 6" xfId="15307"/>
    <cellStyle name="20% - Accent1 4 2 3 7" xfId="15308"/>
    <cellStyle name="20% - Accent1 4 2 3 7 2" xfId="15309"/>
    <cellStyle name="20% - Accent1 4 2 3 7 2 2" xfId="15310"/>
    <cellStyle name="20% - Accent1 4 2 3 7 2 3" xfId="15311"/>
    <cellStyle name="20% - Accent1 4 2 3 7 3" xfId="15312"/>
    <cellStyle name="20% - Accent1 4 2 3 7 3 2" xfId="15313"/>
    <cellStyle name="20% - Accent1 4 2 3 7 4" xfId="15314"/>
    <cellStyle name="20% - Accent1 4 2 3 7 5" xfId="15315"/>
    <cellStyle name="20% - Accent1 4 2 3 8" xfId="15316"/>
    <cellStyle name="20% - Accent1 4 2 3 8 2" xfId="15317"/>
    <cellStyle name="20% - Accent1 4 2 3 8 3" xfId="15318"/>
    <cellStyle name="20% - Accent1 4 2 3 9" xfId="15319"/>
    <cellStyle name="20% - Accent1 4 2 3 9 2" xfId="15320"/>
    <cellStyle name="20% - Accent1 4 2 3 9 3" xfId="15321"/>
    <cellStyle name="20% - Accent1 4 2 4" xfId="169"/>
    <cellStyle name="20% - Accent1 4 2 4 10" xfId="15322"/>
    <cellStyle name="20% - Accent1 4 2 4 2" xfId="170"/>
    <cellStyle name="20% - Accent1 4 2 4 2 2" xfId="15323"/>
    <cellStyle name="20% - Accent1 4 2 4 2 2 2" xfId="15324"/>
    <cellStyle name="20% - Accent1 4 2 4 2 2 2 2" xfId="15325"/>
    <cellStyle name="20% - Accent1 4 2 4 2 2 2 3" xfId="15326"/>
    <cellStyle name="20% - Accent1 4 2 4 2 2 3" xfId="15327"/>
    <cellStyle name="20% - Accent1 4 2 4 2 2 3 2" xfId="15328"/>
    <cellStyle name="20% - Accent1 4 2 4 2 2 3 3" xfId="15329"/>
    <cellStyle name="20% - Accent1 4 2 4 2 2 4" xfId="15330"/>
    <cellStyle name="20% - Accent1 4 2 4 2 2 4 2" xfId="15331"/>
    <cellStyle name="20% - Accent1 4 2 4 2 2 5" xfId="15332"/>
    <cellStyle name="20% - Accent1 4 2 4 2 2 6" xfId="15333"/>
    <cellStyle name="20% - Accent1 4 2 4 2 3" xfId="15334"/>
    <cellStyle name="20% - Accent1 4 2 4 2 3 2" xfId="15335"/>
    <cellStyle name="20% - Accent1 4 2 4 2 3 2 2" xfId="15336"/>
    <cellStyle name="20% - Accent1 4 2 4 2 3 2 3" xfId="15337"/>
    <cellStyle name="20% - Accent1 4 2 4 2 3 3" xfId="15338"/>
    <cellStyle name="20% - Accent1 4 2 4 2 3 3 2" xfId="15339"/>
    <cellStyle name="20% - Accent1 4 2 4 2 3 3 3" xfId="15340"/>
    <cellStyle name="20% - Accent1 4 2 4 2 3 4" xfId="15341"/>
    <cellStyle name="20% - Accent1 4 2 4 2 3 4 2" xfId="15342"/>
    <cellStyle name="20% - Accent1 4 2 4 2 3 5" xfId="15343"/>
    <cellStyle name="20% - Accent1 4 2 4 2 3 6" xfId="15344"/>
    <cellStyle name="20% - Accent1 4 2 4 2 4" xfId="15345"/>
    <cellStyle name="20% - Accent1 4 2 4 2 4 2" xfId="15346"/>
    <cellStyle name="20% - Accent1 4 2 4 2 4 2 2" xfId="15347"/>
    <cellStyle name="20% - Accent1 4 2 4 2 4 2 3" xfId="15348"/>
    <cellStyle name="20% - Accent1 4 2 4 2 4 3" xfId="15349"/>
    <cellStyle name="20% - Accent1 4 2 4 2 4 3 2" xfId="15350"/>
    <cellStyle name="20% - Accent1 4 2 4 2 4 4" xfId="15351"/>
    <cellStyle name="20% - Accent1 4 2 4 2 4 5" xfId="15352"/>
    <cellStyle name="20% - Accent1 4 2 4 2 5" xfId="15353"/>
    <cellStyle name="20% - Accent1 4 2 4 2 5 2" xfId="15354"/>
    <cellStyle name="20% - Accent1 4 2 4 2 5 3" xfId="15355"/>
    <cellStyle name="20% - Accent1 4 2 4 2 6" xfId="15356"/>
    <cellStyle name="20% - Accent1 4 2 4 2 6 2" xfId="15357"/>
    <cellStyle name="20% - Accent1 4 2 4 2 6 3" xfId="15358"/>
    <cellStyle name="20% - Accent1 4 2 4 2 7" xfId="15359"/>
    <cellStyle name="20% - Accent1 4 2 4 2 7 2" xfId="15360"/>
    <cellStyle name="20% - Accent1 4 2 4 2 8" xfId="15361"/>
    <cellStyle name="20% - Accent1 4 2 4 2 9" xfId="15362"/>
    <cellStyle name="20% - Accent1 4 2 4 3" xfId="15363"/>
    <cellStyle name="20% - Accent1 4 2 4 3 2" xfId="15364"/>
    <cellStyle name="20% - Accent1 4 2 4 3 2 2" xfId="15365"/>
    <cellStyle name="20% - Accent1 4 2 4 3 2 3" xfId="15366"/>
    <cellStyle name="20% - Accent1 4 2 4 3 3" xfId="15367"/>
    <cellStyle name="20% - Accent1 4 2 4 3 3 2" xfId="15368"/>
    <cellStyle name="20% - Accent1 4 2 4 3 3 3" xfId="15369"/>
    <cellStyle name="20% - Accent1 4 2 4 3 4" xfId="15370"/>
    <cellStyle name="20% - Accent1 4 2 4 3 4 2" xfId="15371"/>
    <cellStyle name="20% - Accent1 4 2 4 3 5" xfId="15372"/>
    <cellStyle name="20% - Accent1 4 2 4 3 6" xfId="15373"/>
    <cellStyle name="20% - Accent1 4 2 4 4" xfId="15374"/>
    <cellStyle name="20% - Accent1 4 2 4 4 2" xfId="15375"/>
    <cellStyle name="20% - Accent1 4 2 4 4 2 2" xfId="15376"/>
    <cellStyle name="20% - Accent1 4 2 4 4 2 3" xfId="15377"/>
    <cellStyle name="20% - Accent1 4 2 4 4 3" xfId="15378"/>
    <cellStyle name="20% - Accent1 4 2 4 4 3 2" xfId="15379"/>
    <cellStyle name="20% - Accent1 4 2 4 4 3 3" xfId="15380"/>
    <cellStyle name="20% - Accent1 4 2 4 4 4" xfId="15381"/>
    <cellStyle name="20% - Accent1 4 2 4 4 4 2" xfId="15382"/>
    <cellStyle name="20% - Accent1 4 2 4 4 5" xfId="15383"/>
    <cellStyle name="20% - Accent1 4 2 4 4 6" xfId="15384"/>
    <cellStyle name="20% - Accent1 4 2 4 5" xfId="15385"/>
    <cellStyle name="20% - Accent1 4 2 4 5 2" xfId="15386"/>
    <cellStyle name="20% - Accent1 4 2 4 5 2 2" xfId="15387"/>
    <cellStyle name="20% - Accent1 4 2 4 5 2 3" xfId="15388"/>
    <cellStyle name="20% - Accent1 4 2 4 5 3" xfId="15389"/>
    <cellStyle name="20% - Accent1 4 2 4 5 3 2" xfId="15390"/>
    <cellStyle name="20% - Accent1 4 2 4 5 4" xfId="15391"/>
    <cellStyle name="20% - Accent1 4 2 4 5 5" xfId="15392"/>
    <cellStyle name="20% - Accent1 4 2 4 6" xfId="15393"/>
    <cellStyle name="20% - Accent1 4 2 4 6 2" xfId="15394"/>
    <cellStyle name="20% - Accent1 4 2 4 6 3" xfId="15395"/>
    <cellStyle name="20% - Accent1 4 2 4 7" xfId="15396"/>
    <cellStyle name="20% - Accent1 4 2 4 7 2" xfId="15397"/>
    <cellStyle name="20% - Accent1 4 2 4 7 3" xfId="15398"/>
    <cellStyle name="20% - Accent1 4 2 4 8" xfId="15399"/>
    <cellStyle name="20% - Accent1 4 2 4 8 2" xfId="15400"/>
    <cellStyle name="20% - Accent1 4 2 4 9" xfId="15401"/>
    <cellStyle name="20% - Accent1 4 2 5" xfId="171"/>
    <cellStyle name="20% - Accent1 4 2 5 2" xfId="15402"/>
    <cellStyle name="20% - Accent1 4 2 5 2 2" xfId="15403"/>
    <cellStyle name="20% - Accent1 4 2 5 2 2 2" xfId="15404"/>
    <cellStyle name="20% - Accent1 4 2 5 2 2 3" xfId="15405"/>
    <cellStyle name="20% - Accent1 4 2 5 2 3" xfId="15406"/>
    <cellStyle name="20% - Accent1 4 2 5 2 3 2" xfId="15407"/>
    <cellStyle name="20% - Accent1 4 2 5 2 3 3" xfId="15408"/>
    <cellStyle name="20% - Accent1 4 2 5 2 4" xfId="15409"/>
    <cellStyle name="20% - Accent1 4 2 5 2 4 2" xfId="15410"/>
    <cellStyle name="20% - Accent1 4 2 5 2 5" xfId="15411"/>
    <cellStyle name="20% - Accent1 4 2 5 2 6" xfId="15412"/>
    <cellStyle name="20% - Accent1 4 2 5 3" xfId="15413"/>
    <cellStyle name="20% - Accent1 4 2 5 3 2" xfId="15414"/>
    <cellStyle name="20% - Accent1 4 2 5 3 2 2" xfId="15415"/>
    <cellStyle name="20% - Accent1 4 2 5 3 2 3" xfId="15416"/>
    <cellStyle name="20% - Accent1 4 2 5 3 3" xfId="15417"/>
    <cellStyle name="20% - Accent1 4 2 5 3 3 2" xfId="15418"/>
    <cellStyle name="20% - Accent1 4 2 5 3 3 3" xfId="15419"/>
    <cellStyle name="20% - Accent1 4 2 5 3 4" xfId="15420"/>
    <cellStyle name="20% - Accent1 4 2 5 3 4 2" xfId="15421"/>
    <cellStyle name="20% - Accent1 4 2 5 3 5" xfId="15422"/>
    <cellStyle name="20% - Accent1 4 2 5 3 6" xfId="15423"/>
    <cellStyle name="20% - Accent1 4 2 5 4" xfId="15424"/>
    <cellStyle name="20% - Accent1 4 2 5 4 2" xfId="15425"/>
    <cellStyle name="20% - Accent1 4 2 5 4 2 2" xfId="15426"/>
    <cellStyle name="20% - Accent1 4 2 5 4 2 3" xfId="15427"/>
    <cellStyle name="20% - Accent1 4 2 5 4 3" xfId="15428"/>
    <cellStyle name="20% - Accent1 4 2 5 4 3 2" xfId="15429"/>
    <cellStyle name="20% - Accent1 4 2 5 4 4" xfId="15430"/>
    <cellStyle name="20% - Accent1 4 2 5 4 5" xfId="15431"/>
    <cellStyle name="20% - Accent1 4 2 5 5" xfId="15432"/>
    <cellStyle name="20% - Accent1 4 2 5 5 2" xfId="15433"/>
    <cellStyle name="20% - Accent1 4 2 5 5 3" xfId="15434"/>
    <cellStyle name="20% - Accent1 4 2 5 6" xfId="15435"/>
    <cellStyle name="20% - Accent1 4 2 5 6 2" xfId="15436"/>
    <cellStyle name="20% - Accent1 4 2 5 6 3" xfId="15437"/>
    <cellStyle name="20% - Accent1 4 2 5 7" xfId="15438"/>
    <cellStyle name="20% - Accent1 4 2 5 7 2" xfId="15439"/>
    <cellStyle name="20% - Accent1 4 2 5 8" xfId="15440"/>
    <cellStyle name="20% - Accent1 4 2 5 9" xfId="15441"/>
    <cellStyle name="20% - Accent1 4 2 6" xfId="13846"/>
    <cellStyle name="20% - Accent1 4 2 6 2" xfId="15442"/>
    <cellStyle name="20% - Accent1 4 2 6 2 2" xfId="15443"/>
    <cellStyle name="20% - Accent1 4 2 6 2 2 2" xfId="15444"/>
    <cellStyle name="20% - Accent1 4 2 6 2 2 3" xfId="15445"/>
    <cellStyle name="20% - Accent1 4 2 6 2 3" xfId="15446"/>
    <cellStyle name="20% - Accent1 4 2 6 2 3 2" xfId="15447"/>
    <cellStyle name="20% - Accent1 4 2 6 2 3 3" xfId="15448"/>
    <cellStyle name="20% - Accent1 4 2 6 2 4" xfId="15449"/>
    <cellStyle name="20% - Accent1 4 2 6 2 4 2" xfId="15450"/>
    <cellStyle name="20% - Accent1 4 2 6 2 5" xfId="15451"/>
    <cellStyle name="20% - Accent1 4 2 6 2 6" xfId="15452"/>
    <cellStyle name="20% - Accent1 4 2 6 3" xfId="15453"/>
    <cellStyle name="20% - Accent1 4 2 6 3 2" xfId="15454"/>
    <cellStyle name="20% - Accent1 4 2 6 3 2 2" xfId="15455"/>
    <cellStyle name="20% - Accent1 4 2 6 3 2 3" xfId="15456"/>
    <cellStyle name="20% - Accent1 4 2 6 3 3" xfId="15457"/>
    <cellStyle name="20% - Accent1 4 2 6 3 3 2" xfId="15458"/>
    <cellStyle name="20% - Accent1 4 2 6 3 3 3" xfId="15459"/>
    <cellStyle name="20% - Accent1 4 2 6 3 4" xfId="15460"/>
    <cellStyle name="20% - Accent1 4 2 6 3 4 2" xfId="15461"/>
    <cellStyle name="20% - Accent1 4 2 6 3 5" xfId="15462"/>
    <cellStyle name="20% - Accent1 4 2 6 3 6" xfId="15463"/>
    <cellStyle name="20% - Accent1 4 2 6 4" xfId="15464"/>
    <cellStyle name="20% - Accent1 4 2 6 4 2" xfId="15465"/>
    <cellStyle name="20% - Accent1 4 2 6 4 2 2" xfId="15466"/>
    <cellStyle name="20% - Accent1 4 2 6 4 2 3" xfId="15467"/>
    <cellStyle name="20% - Accent1 4 2 6 4 3" xfId="15468"/>
    <cellStyle name="20% - Accent1 4 2 6 4 3 2" xfId="15469"/>
    <cellStyle name="20% - Accent1 4 2 6 4 4" xfId="15470"/>
    <cellStyle name="20% - Accent1 4 2 6 4 5" xfId="15471"/>
    <cellStyle name="20% - Accent1 4 2 6 5" xfId="15472"/>
    <cellStyle name="20% - Accent1 4 2 6 5 2" xfId="15473"/>
    <cellStyle name="20% - Accent1 4 2 6 5 3" xfId="15474"/>
    <cellStyle name="20% - Accent1 4 2 6 6" xfId="15475"/>
    <cellStyle name="20% - Accent1 4 2 6 6 2" xfId="15476"/>
    <cellStyle name="20% - Accent1 4 2 6 6 3" xfId="15477"/>
    <cellStyle name="20% - Accent1 4 2 6 7" xfId="15478"/>
    <cellStyle name="20% - Accent1 4 2 6 7 2" xfId="15479"/>
    <cellStyle name="20% - Accent1 4 2 6 8" xfId="15480"/>
    <cellStyle name="20% - Accent1 4 2 6 9" xfId="15481"/>
    <cellStyle name="20% - Accent1 4 2 7" xfId="15482"/>
    <cellStyle name="20% - Accent1 4 2 7 2" xfId="15483"/>
    <cellStyle name="20% - Accent1 4 2 7 2 2" xfId="15484"/>
    <cellStyle name="20% - Accent1 4 2 7 2 3" xfId="15485"/>
    <cellStyle name="20% - Accent1 4 2 7 3" xfId="15486"/>
    <cellStyle name="20% - Accent1 4 2 7 3 2" xfId="15487"/>
    <cellStyle name="20% - Accent1 4 2 7 3 3" xfId="15488"/>
    <cellStyle name="20% - Accent1 4 2 7 4" xfId="15489"/>
    <cellStyle name="20% - Accent1 4 2 7 4 2" xfId="15490"/>
    <cellStyle name="20% - Accent1 4 2 7 5" xfId="15491"/>
    <cellStyle name="20% - Accent1 4 2 7 6" xfId="15492"/>
    <cellStyle name="20% - Accent1 4 2 8" xfId="15493"/>
    <cellStyle name="20% - Accent1 4 2 8 2" xfId="15494"/>
    <cellStyle name="20% - Accent1 4 2 8 2 2" xfId="15495"/>
    <cellStyle name="20% - Accent1 4 2 8 2 3" xfId="15496"/>
    <cellStyle name="20% - Accent1 4 2 8 3" xfId="15497"/>
    <cellStyle name="20% - Accent1 4 2 8 3 2" xfId="15498"/>
    <cellStyle name="20% - Accent1 4 2 8 3 3" xfId="15499"/>
    <cellStyle name="20% - Accent1 4 2 8 4" xfId="15500"/>
    <cellStyle name="20% - Accent1 4 2 8 4 2" xfId="15501"/>
    <cellStyle name="20% - Accent1 4 2 8 5" xfId="15502"/>
    <cellStyle name="20% - Accent1 4 2 8 6" xfId="15503"/>
    <cellStyle name="20% - Accent1 4 2 9" xfId="15504"/>
    <cellStyle name="20% - Accent1 4 2 9 2" xfId="15505"/>
    <cellStyle name="20% - Accent1 4 2 9 2 2" xfId="15506"/>
    <cellStyle name="20% - Accent1 4 2 9 2 3" xfId="15507"/>
    <cellStyle name="20% - Accent1 4 2 9 3" xfId="15508"/>
    <cellStyle name="20% - Accent1 4 2 9 3 2" xfId="15509"/>
    <cellStyle name="20% - Accent1 4 2 9 4" xfId="15510"/>
    <cellStyle name="20% - Accent1 4 2 9 5" xfId="15511"/>
    <cellStyle name="20% - Accent1 4 3" xfId="172"/>
    <cellStyle name="20% - Accent1 4 3 10" xfId="15512"/>
    <cellStyle name="20% - Accent1 4 3 10 2" xfId="15513"/>
    <cellStyle name="20% - Accent1 4 3 10 3" xfId="15514"/>
    <cellStyle name="20% - Accent1 4 3 11" xfId="15515"/>
    <cellStyle name="20% - Accent1 4 3 11 2" xfId="15516"/>
    <cellStyle name="20% - Accent1 4 3 12" xfId="15517"/>
    <cellStyle name="20% - Accent1 4 3 13" xfId="15518"/>
    <cellStyle name="20% - Accent1 4 3 14" xfId="15519"/>
    <cellStyle name="20% - Accent1 4 3 2" xfId="173"/>
    <cellStyle name="20% - Accent1 4 3 2 10" xfId="15520"/>
    <cellStyle name="20% - Accent1 4 3 2 10 2" xfId="15521"/>
    <cellStyle name="20% - Accent1 4 3 2 11" xfId="15522"/>
    <cellStyle name="20% - Accent1 4 3 2 12" xfId="15523"/>
    <cellStyle name="20% - Accent1 4 3 2 2" xfId="174"/>
    <cellStyle name="20% - Accent1 4 3 2 2 10" xfId="15524"/>
    <cellStyle name="20% - Accent1 4 3 2 2 2" xfId="175"/>
    <cellStyle name="20% - Accent1 4 3 2 2 2 2" xfId="15525"/>
    <cellStyle name="20% - Accent1 4 3 2 2 2 2 2" xfId="15526"/>
    <cellStyle name="20% - Accent1 4 3 2 2 2 2 2 2" xfId="15527"/>
    <cellStyle name="20% - Accent1 4 3 2 2 2 2 2 3" xfId="15528"/>
    <cellStyle name="20% - Accent1 4 3 2 2 2 2 3" xfId="15529"/>
    <cellStyle name="20% - Accent1 4 3 2 2 2 2 3 2" xfId="15530"/>
    <cellStyle name="20% - Accent1 4 3 2 2 2 2 3 3" xfId="15531"/>
    <cellStyle name="20% - Accent1 4 3 2 2 2 2 4" xfId="15532"/>
    <cellStyle name="20% - Accent1 4 3 2 2 2 2 4 2" xfId="15533"/>
    <cellStyle name="20% - Accent1 4 3 2 2 2 2 5" xfId="15534"/>
    <cellStyle name="20% - Accent1 4 3 2 2 2 2 6" xfId="15535"/>
    <cellStyle name="20% - Accent1 4 3 2 2 2 3" xfId="15536"/>
    <cellStyle name="20% - Accent1 4 3 2 2 2 3 2" xfId="15537"/>
    <cellStyle name="20% - Accent1 4 3 2 2 2 3 2 2" xfId="15538"/>
    <cellStyle name="20% - Accent1 4 3 2 2 2 3 2 3" xfId="15539"/>
    <cellStyle name="20% - Accent1 4 3 2 2 2 3 3" xfId="15540"/>
    <cellStyle name="20% - Accent1 4 3 2 2 2 3 3 2" xfId="15541"/>
    <cellStyle name="20% - Accent1 4 3 2 2 2 3 3 3" xfId="15542"/>
    <cellStyle name="20% - Accent1 4 3 2 2 2 3 4" xfId="15543"/>
    <cellStyle name="20% - Accent1 4 3 2 2 2 3 4 2" xfId="15544"/>
    <cellStyle name="20% - Accent1 4 3 2 2 2 3 5" xfId="15545"/>
    <cellStyle name="20% - Accent1 4 3 2 2 2 3 6" xfId="15546"/>
    <cellStyle name="20% - Accent1 4 3 2 2 2 4" xfId="15547"/>
    <cellStyle name="20% - Accent1 4 3 2 2 2 4 2" xfId="15548"/>
    <cellStyle name="20% - Accent1 4 3 2 2 2 4 2 2" xfId="15549"/>
    <cellStyle name="20% - Accent1 4 3 2 2 2 4 2 3" xfId="15550"/>
    <cellStyle name="20% - Accent1 4 3 2 2 2 4 3" xfId="15551"/>
    <cellStyle name="20% - Accent1 4 3 2 2 2 4 3 2" xfId="15552"/>
    <cellStyle name="20% - Accent1 4 3 2 2 2 4 4" xfId="15553"/>
    <cellStyle name="20% - Accent1 4 3 2 2 2 4 5" xfId="15554"/>
    <cellStyle name="20% - Accent1 4 3 2 2 2 5" xfId="15555"/>
    <cellStyle name="20% - Accent1 4 3 2 2 2 5 2" xfId="15556"/>
    <cellStyle name="20% - Accent1 4 3 2 2 2 5 3" xfId="15557"/>
    <cellStyle name="20% - Accent1 4 3 2 2 2 6" xfId="15558"/>
    <cellStyle name="20% - Accent1 4 3 2 2 2 6 2" xfId="15559"/>
    <cellStyle name="20% - Accent1 4 3 2 2 2 6 3" xfId="15560"/>
    <cellStyle name="20% - Accent1 4 3 2 2 2 7" xfId="15561"/>
    <cellStyle name="20% - Accent1 4 3 2 2 2 7 2" xfId="15562"/>
    <cellStyle name="20% - Accent1 4 3 2 2 2 8" xfId="15563"/>
    <cellStyle name="20% - Accent1 4 3 2 2 2 9" xfId="15564"/>
    <cellStyle name="20% - Accent1 4 3 2 2 3" xfId="15565"/>
    <cellStyle name="20% - Accent1 4 3 2 2 3 2" xfId="15566"/>
    <cellStyle name="20% - Accent1 4 3 2 2 3 2 2" xfId="15567"/>
    <cellStyle name="20% - Accent1 4 3 2 2 3 2 3" xfId="15568"/>
    <cellStyle name="20% - Accent1 4 3 2 2 3 3" xfId="15569"/>
    <cellStyle name="20% - Accent1 4 3 2 2 3 3 2" xfId="15570"/>
    <cellStyle name="20% - Accent1 4 3 2 2 3 3 3" xfId="15571"/>
    <cellStyle name="20% - Accent1 4 3 2 2 3 4" xfId="15572"/>
    <cellStyle name="20% - Accent1 4 3 2 2 3 4 2" xfId="15573"/>
    <cellStyle name="20% - Accent1 4 3 2 2 3 5" xfId="15574"/>
    <cellStyle name="20% - Accent1 4 3 2 2 3 6" xfId="15575"/>
    <cellStyle name="20% - Accent1 4 3 2 2 4" xfId="15576"/>
    <cellStyle name="20% - Accent1 4 3 2 2 4 2" xfId="15577"/>
    <cellStyle name="20% - Accent1 4 3 2 2 4 2 2" xfId="15578"/>
    <cellStyle name="20% - Accent1 4 3 2 2 4 2 3" xfId="15579"/>
    <cellStyle name="20% - Accent1 4 3 2 2 4 3" xfId="15580"/>
    <cellStyle name="20% - Accent1 4 3 2 2 4 3 2" xfId="15581"/>
    <cellStyle name="20% - Accent1 4 3 2 2 4 3 3" xfId="15582"/>
    <cellStyle name="20% - Accent1 4 3 2 2 4 4" xfId="15583"/>
    <cellStyle name="20% - Accent1 4 3 2 2 4 4 2" xfId="15584"/>
    <cellStyle name="20% - Accent1 4 3 2 2 4 5" xfId="15585"/>
    <cellStyle name="20% - Accent1 4 3 2 2 4 6" xfId="15586"/>
    <cellStyle name="20% - Accent1 4 3 2 2 5" xfId="15587"/>
    <cellStyle name="20% - Accent1 4 3 2 2 5 2" xfId="15588"/>
    <cellStyle name="20% - Accent1 4 3 2 2 5 2 2" xfId="15589"/>
    <cellStyle name="20% - Accent1 4 3 2 2 5 2 3" xfId="15590"/>
    <cellStyle name="20% - Accent1 4 3 2 2 5 3" xfId="15591"/>
    <cellStyle name="20% - Accent1 4 3 2 2 5 3 2" xfId="15592"/>
    <cellStyle name="20% - Accent1 4 3 2 2 5 4" xfId="15593"/>
    <cellStyle name="20% - Accent1 4 3 2 2 5 5" xfId="15594"/>
    <cellStyle name="20% - Accent1 4 3 2 2 6" xfId="15595"/>
    <cellStyle name="20% - Accent1 4 3 2 2 6 2" xfId="15596"/>
    <cellStyle name="20% - Accent1 4 3 2 2 6 3" xfId="15597"/>
    <cellStyle name="20% - Accent1 4 3 2 2 7" xfId="15598"/>
    <cellStyle name="20% - Accent1 4 3 2 2 7 2" xfId="15599"/>
    <cellStyle name="20% - Accent1 4 3 2 2 7 3" xfId="15600"/>
    <cellStyle name="20% - Accent1 4 3 2 2 8" xfId="15601"/>
    <cellStyle name="20% - Accent1 4 3 2 2 8 2" xfId="15602"/>
    <cellStyle name="20% - Accent1 4 3 2 2 9" xfId="15603"/>
    <cellStyle name="20% - Accent1 4 3 2 3" xfId="176"/>
    <cellStyle name="20% - Accent1 4 3 2 3 2" xfId="15604"/>
    <cellStyle name="20% - Accent1 4 3 2 3 2 2" xfId="15605"/>
    <cellStyle name="20% - Accent1 4 3 2 3 2 2 2" xfId="15606"/>
    <cellStyle name="20% - Accent1 4 3 2 3 2 2 3" xfId="15607"/>
    <cellStyle name="20% - Accent1 4 3 2 3 2 3" xfId="15608"/>
    <cellStyle name="20% - Accent1 4 3 2 3 2 3 2" xfId="15609"/>
    <cellStyle name="20% - Accent1 4 3 2 3 2 3 3" xfId="15610"/>
    <cellStyle name="20% - Accent1 4 3 2 3 2 4" xfId="15611"/>
    <cellStyle name="20% - Accent1 4 3 2 3 2 4 2" xfId="15612"/>
    <cellStyle name="20% - Accent1 4 3 2 3 2 5" xfId="15613"/>
    <cellStyle name="20% - Accent1 4 3 2 3 2 6" xfId="15614"/>
    <cellStyle name="20% - Accent1 4 3 2 3 3" xfId="15615"/>
    <cellStyle name="20% - Accent1 4 3 2 3 3 2" xfId="15616"/>
    <cellStyle name="20% - Accent1 4 3 2 3 3 2 2" xfId="15617"/>
    <cellStyle name="20% - Accent1 4 3 2 3 3 2 3" xfId="15618"/>
    <cellStyle name="20% - Accent1 4 3 2 3 3 3" xfId="15619"/>
    <cellStyle name="20% - Accent1 4 3 2 3 3 3 2" xfId="15620"/>
    <cellStyle name="20% - Accent1 4 3 2 3 3 3 3" xfId="15621"/>
    <cellStyle name="20% - Accent1 4 3 2 3 3 4" xfId="15622"/>
    <cellStyle name="20% - Accent1 4 3 2 3 3 4 2" xfId="15623"/>
    <cellStyle name="20% - Accent1 4 3 2 3 3 5" xfId="15624"/>
    <cellStyle name="20% - Accent1 4 3 2 3 3 6" xfId="15625"/>
    <cellStyle name="20% - Accent1 4 3 2 3 4" xfId="15626"/>
    <cellStyle name="20% - Accent1 4 3 2 3 4 2" xfId="15627"/>
    <cellStyle name="20% - Accent1 4 3 2 3 4 2 2" xfId="15628"/>
    <cellStyle name="20% - Accent1 4 3 2 3 4 2 3" xfId="15629"/>
    <cellStyle name="20% - Accent1 4 3 2 3 4 3" xfId="15630"/>
    <cellStyle name="20% - Accent1 4 3 2 3 4 3 2" xfId="15631"/>
    <cellStyle name="20% - Accent1 4 3 2 3 4 4" xfId="15632"/>
    <cellStyle name="20% - Accent1 4 3 2 3 4 5" xfId="15633"/>
    <cellStyle name="20% - Accent1 4 3 2 3 5" xfId="15634"/>
    <cellStyle name="20% - Accent1 4 3 2 3 5 2" xfId="15635"/>
    <cellStyle name="20% - Accent1 4 3 2 3 5 3" xfId="15636"/>
    <cellStyle name="20% - Accent1 4 3 2 3 6" xfId="15637"/>
    <cellStyle name="20% - Accent1 4 3 2 3 6 2" xfId="15638"/>
    <cellStyle name="20% - Accent1 4 3 2 3 6 3" xfId="15639"/>
    <cellStyle name="20% - Accent1 4 3 2 3 7" xfId="15640"/>
    <cellStyle name="20% - Accent1 4 3 2 3 7 2" xfId="15641"/>
    <cellStyle name="20% - Accent1 4 3 2 3 8" xfId="15642"/>
    <cellStyle name="20% - Accent1 4 3 2 3 9" xfId="15643"/>
    <cellStyle name="20% - Accent1 4 3 2 4" xfId="15644"/>
    <cellStyle name="20% - Accent1 4 3 2 4 2" xfId="15645"/>
    <cellStyle name="20% - Accent1 4 3 2 4 2 2" xfId="15646"/>
    <cellStyle name="20% - Accent1 4 3 2 4 2 2 2" xfId="15647"/>
    <cellStyle name="20% - Accent1 4 3 2 4 2 2 3" xfId="15648"/>
    <cellStyle name="20% - Accent1 4 3 2 4 2 3" xfId="15649"/>
    <cellStyle name="20% - Accent1 4 3 2 4 2 3 2" xfId="15650"/>
    <cellStyle name="20% - Accent1 4 3 2 4 2 3 3" xfId="15651"/>
    <cellStyle name="20% - Accent1 4 3 2 4 2 4" xfId="15652"/>
    <cellStyle name="20% - Accent1 4 3 2 4 2 4 2" xfId="15653"/>
    <cellStyle name="20% - Accent1 4 3 2 4 2 5" xfId="15654"/>
    <cellStyle name="20% - Accent1 4 3 2 4 2 6" xfId="15655"/>
    <cellStyle name="20% - Accent1 4 3 2 4 3" xfId="15656"/>
    <cellStyle name="20% - Accent1 4 3 2 4 3 2" xfId="15657"/>
    <cellStyle name="20% - Accent1 4 3 2 4 3 2 2" xfId="15658"/>
    <cellStyle name="20% - Accent1 4 3 2 4 3 2 3" xfId="15659"/>
    <cellStyle name="20% - Accent1 4 3 2 4 3 3" xfId="15660"/>
    <cellStyle name="20% - Accent1 4 3 2 4 3 3 2" xfId="15661"/>
    <cellStyle name="20% - Accent1 4 3 2 4 3 3 3" xfId="15662"/>
    <cellStyle name="20% - Accent1 4 3 2 4 3 4" xfId="15663"/>
    <cellStyle name="20% - Accent1 4 3 2 4 3 4 2" xfId="15664"/>
    <cellStyle name="20% - Accent1 4 3 2 4 3 5" xfId="15665"/>
    <cellStyle name="20% - Accent1 4 3 2 4 3 6" xfId="15666"/>
    <cellStyle name="20% - Accent1 4 3 2 4 4" xfId="15667"/>
    <cellStyle name="20% - Accent1 4 3 2 4 4 2" xfId="15668"/>
    <cellStyle name="20% - Accent1 4 3 2 4 4 2 2" xfId="15669"/>
    <cellStyle name="20% - Accent1 4 3 2 4 4 2 3" xfId="15670"/>
    <cellStyle name="20% - Accent1 4 3 2 4 4 3" xfId="15671"/>
    <cellStyle name="20% - Accent1 4 3 2 4 4 3 2" xfId="15672"/>
    <cellStyle name="20% - Accent1 4 3 2 4 4 4" xfId="15673"/>
    <cellStyle name="20% - Accent1 4 3 2 4 4 5" xfId="15674"/>
    <cellStyle name="20% - Accent1 4 3 2 4 5" xfId="15675"/>
    <cellStyle name="20% - Accent1 4 3 2 4 5 2" xfId="15676"/>
    <cellStyle name="20% - Accent1 4 3 2 4 5 3" xfId="15677"/>
    <cellStyle name="20% - Accent1 4 3 2 4 6" xfId="15678"/>
    <cellStyle name="20% - Accent1 4 3 2 4 6 2" xfId="15679"/>
    <cellStyle name="20% - Accent1 4 3 2 4 6 3" xfId="15680"/>
    <cellStyle name="20% - Accent1 4 3 2 4 7" xfId="15681"/>
    <cellStyle name="20% - Accent1 4 3 2 4 7 2" xfId="15682"/>
    <cellStyle name="20% - Accent1 4 3 2 4 8" xfId="15683"/>
    <cellStyle name="20% - Accent1 4 3 2 4 9" xfId="15684"/>
    <cellStyle name="20% - Accent1 4 3 2 5" xfId="15685"/>
    <cellStyle name="20% - Accent1 4 3 2 5 2" xfId="15686"/>
    <cellStyle name="20% - Accent1 4 3 2 5 2 2" xfId="15687"/>
    <cellStyle name="20% - Accent1 4 3 2 5 2 3" xfId="15688"/>
    <cellStyle name="20% - Accent1 4 3 2 5 3" xfId="15689"/>
    <cellStyle name="20% - Accent1 4 3 2 5 3 2" xfId="15690"/>
    <cellStyle name="20% - Accent1 4 3 2 5 3 3" xfId="15691"/>
    <cellStyle name="20% - Accent1 4 3 2 5 4" xfId="15692"/>
    <cellStyle name="20% - Accent1 4 3 2 5 4 2" xfId="15693"/>
    <cellStyle name="20% - Accent1 4 3 2 5 5" xfId="15694"/>
    <cellStyle name="20% - Accent1 4 3 2 5 6" xfId="15695"/>
    <cellStyle name="20% - Accent1 4 3 2 6" xfId="15696"/>
    <cellStyle name="20% - Accent1 4 3 2 6 2" xfId="15697"/>
    <cellStyle name="20% - Accent1 4 3 2 6 2 2" xfId="15698"/>
    <cellStyle name="20% - Accent1 4 3 2 6 2 3" xfId="15699"/>
    <cellStyle name="20% - Accent1 4 3 2 6 3" xfId="15700"/>
    <cellStyle name="20% - Accent1 4 3 2 6 3 2" xfId="15701"/>
    <cellStyle name="20% - Accent1 4 3 2 6 3 3" xfId="15702"/>
    <cellStyle name="20% - Accent1 4 3 2 6 4" xfId="15703"/>
    <cellStyle name="20% - Accent1 4 3 2 6 4 2" xfId="15704"/>
    <cellStyle name="20% - Accent1 4 3 2 6 5" xfId="15705"/>
    <cellStyle name="20% - Accent1 4 3 2 6 6" xfId="15706"/>
    <cellStyle name="20% - Accent1 4 3 2 7" xfId="15707"/>
    <cellStyle name="20% - Accent1 4 3 2 7 2" xfId="15708"/>
    <cellStyle name="20% - Accent1 4 3 2 7 2 2" xfId="15709"/>
    <cellStyle name="20% - Accent1 4 3 2 7 2 3" xfId="15710"/>
    <cellStyle name="20% - Accent1 4 3 2 7 3" xfId="15711"/>
    <cellStyle name="20% - Accent1 4 3 2 7 3 2" xfId="15712"/>
    <cellStyle name="20% - Accent1 4 3 2 7 4" xfId="15713"/>
    <cellStyle name="20% - Accent1 4 3 2 7 5" xfId="15714"/>
    <cellStyle name="20% - Accent1 4 3 2 8" xfId="15715"/>
    <cellStyle name="20% - Accent1 4 3 2 8 2" xfId="15716"/>
    <cellStyle name="20% - Accent1 4 3 2 8 3" xfId="15717"/>
    <cellStyle name="20% - Accent1 4 3 2 9" xfId="15718"/>
    <cellStyle name="20% - Accent1 4 3 2 9 2" xfId="15719"/>
    <cellStyle name="20% - Accent1 4 3 2 9 3" xfId="15720"/>
    <cellStyle name="20% - Accent1 4 3 3" xfId="177"/>
    <cellStyle name="20% - Accent1 4 3 3 10" xfId="15721"/>
    <cellStyle name="20% - Accent1 4 3 3 2" xfId="178"/>
    <cellStyle name="20% - Accent1 4 3 3 2 2" xfId="15722"/>
    <cellStyle name="20% - Accent1 4 3 3 2 2 2" xfId="15723"/>
    <cellStyle name="20% - Accent1 4 3 3 2 2 2 2" xfId="15724"/>
    <cellStyle name="20% - Accent1 4 3 3 2 2 2 3" xfId="15725"/>
    <cellStyle name="20% - Accent1 4 3 3 2 2 3" xfId="15726"/>
    <cellStyle name="20% - Accent1 4 3 3 2 2 3 2" xfId="15727"/>
    <cellStyle name="20% - Accent1 4 3 3 2 2 3 3" xfId="15728"/>
    <cellStyle name="20% - Accent1 4 3 3 2 2 4" xfId="15729"/>
    <cellStyle name="20% - Accent1 4 3 3 2 2 4 2" xfId="15730"/>
    <cellStyle name="20% - Accent1 4 3 3 2 2 5" xfId="15731"/>
    <cellStyle name="20% - Accent1 4 3 3 2 2 6" xfId="15732"/>
    <cellStyle name="20% - Accent1 4 3 3 2 3" xfId="15733"/>
    <cellStyle name="20% - Accent1 4 3 3 2 3 2" xfId="15734"/>
    <cellStyle name="20% - Accent1 4 3 3 2 3 2 2" xfId="15735"/>
    <cellStyle name="20% - Accent1 4 3 3 2 3 2 3" xfId="15736"/>
    <cellStyle name="20% - Accent1 4 3 3 2 3 3" xfId="15737"/>
    <cellStyle name="20% - Accent1 4 3 3 2 3 3 2" xfId="15738"/>
    <cellStyle name="20% - Accent1 4 3 3 2 3 3 3" xfId="15739"/>
    <cellStyle name="20% - Accent1 4 3 3 2 3 4" xfId="15740"/>
    <cellStyle name="20% - Accent1 4 3 3 2 3 4 2" xfId="15741"/>
    <cellStyle name="20% - Accent1 4 3 3 2 3 5" xfId="15742"/>
    <cellStyle name="20% - Accent1 4 3 3 2 3 6" xfId="15743"/>
    <cellStyle name="20% - Accent1 4 3 3 2 4" xfId="15744"/>
    <cellStyle name="20% - Accent1 4 3 3 2 4 2" xfId="15745"/>
    <cellStyle name="20% - Accent1 4 3 3 2 4 2 2" xfId="15746"/>
    <cellStyle name="20% - Accent1 4 3 3 2 4 2 3" xfId="15747"/>
    <cellStyle name="20% - Accent1 4 3 3 2 4 3" xfId="15748"/>
    <cellStyle name="20% - Accent1 4 3 3 2 4 3 2" xfId="15749"/>
    <cellStyle name="20% - Accent1 4 3 3 2 4 4" xfId="15750"/>
    <cellStyle name="20% - Accent1 4 3 3 2 4 5" xfId="15751"/>
    <cellStyle name="20% - Accent1 4 3 3 2 5" xfId="15752"/>
    <cellStyle name="20% - Accent1 4 3 3 2 5 2" xfId="15753"/>
    <cellStyle name="20% - Accent1 4 3 3 2 5 3" xfId="15754"/>
    <cellStyle name="20% - Accent1 4 3 3 2 6" xfId="15755"/>
    <cellStyle name="20% - Accent1 4 3 3 2 6 2" xfId="15756"/>
    <cellStyle name="20% - Accent1 4 3 3 2 6 3" xfId="15757"/>
    <cellStyle name="20% - Accent1 4 3 3 2 7" xfId="15758"/>
    <cellStyle name="20% - Accent1 4 3 3 2 7 2" xfId="15759"/>
    <cellStyle name="20% - Accent1 4 3 3 2 8" xfId="15760"/>
    <cellStyle name="20% - Accent1 4 3 3 2 9" xfId="15761"/>
    <cellStyle name="20% - Accent1 4 3 3 3" xfId="15762"/>
    <cellStyle name="20% - Accent1 4 3 3 3 2" xfId="15763"/>
    <cellStyle name="20% - Accent1 4 3 3 3 2 2" xfId="15764"/>
    <cellStyle name="20% - Accent1 4 3 3 3 2 3" xfId="15765"/>
    <cellStyle name="20% - Accent1 4 3 3 3 3" xfId="15766"/>
    <cellStyle name="20% - Accent1 4 3 3 3 3 2" xfId="15767"/>
    <cellStyle name="20% - Accent1 4 3 3 3 3 3" xfId="15768"/>
    <cellStyle name="20% - Accent1 4 3 3 3 4" xfId="15769"/>
    <cellStyle name="20% - Accent1 4 3 3 3 4 2" xfId="15770"/>
    <cellStyle name="20% - Accent1 4 3 3 3 5" xfId="15771"/>
    <cellStyle name="20% - Accent1 4 3 3 3 6" xfId="15772"/>
    <cellStyle name="20% - Accent1 4 3 3 4" xfId="15773"/>
    <cellStyle name="20% - Accent1 4 3 3 4 2" xfId="15774"/>
    <cellStyle name="20% - Accent1 4 3 3 4 2 2" xfId="15775"/>
    <cellStyle name="20% - Accent1 4 3 3 4 2 3" xfId="15776"/>
    <cellStyle name="20% - Accent1 4 3 3 4 3" xfId="15777"/>
    <cellStyle name="20% - Accent1 4 3 3 4 3 2" xfId="15778"/>
    <cellStyle name="20% - Accent1 4 3 3 4 3 3" xfId="15779"/>
    <cellStyle name="20% - Accent1 4 3 3 4 4" xfId="15780"/>
    <cellStyle name="20% - Accent1 4 3 3 4 4 2" xfId="15781"/>
    <cellStyle name="20% - Accent1 4 3 3 4 5" xfId="15782"/>
    <cellStyle name="20% - Accent1 4 3 3 4 6" xfId="15783"/>
    <cellStyle name="20% - Accent1 4 3 3 5" xfId="15784"/>
    <cellStyle name="20% - Accent1 4 3 3 5 2" xfId="15785"/>
    <cellStyle name="20% - Accent1 4 3 3 5 2 2" xfId="15786"/>
    <cellStyle name="20% - Accent1 4 3 3 5 2 3" xfId="15787"/>
    <cellStyle name="20% - Accent1 4 3 3 5 3" xfId="15788"/>
    <cellStyle name="20% - Accent1 4 3 3 5 3 2" xfId="15789"/>
    <cellStyle name="20% - Accent1 4 3 3 5 4" xfId="15790"/>
    <cellStyle name="20% - Accent1 4 3 3 5 5" xfId="15791"/>
    <cellStyle name="20% - Accent1 4 3 3 6" xfId="15792"/>
    <cellStyle name="20% - Accent1 4 3 3 6 2" xfId="15793"/>
    <cellStyle name="20% - Accent1 4 3 3 6 3" xfId="15794"/>
    <cellStyle name="20% - Accent1 4 3 3 7" xfId="15795"/>
    <cellStyle name="20% - Accent1 4 3 3 7 2" xfId="15796"/>
    <cellStyle name="20% - Accent1 4 3 3 7 3" xfId="15797"/>
    <cellStyle name="20% - Accent1 4 3 3 8" xfId="15798"/>
    <cellStyle name="20% - Accent1 4 3 3 8 2" xfId="15799"/>
    <cellStyle name="20% - Accent1 4 3 3 9" xfId="15800"/>
    <cellStyle name="20% - Accent1 4 3 4" xfId="179"/>
    <cellStyle name="20% - Accent1 4 3 4 2" xfId="15801"/>
    <cellStyle name="20% - Accent1 4 3 4 2 2" xfId="15802"/>
    <cellStyle name="20% - Accent1 4 3 4 2 2 2" xfId="15803"/>
    <cellStyle name="20% - Accent1 4 3 4 2 2 3" xfId="15804"/>
    <cellStyle name="20% - Accent1 4 3 4 2 3" xfId="15805"/>
    <cellStyle name="20% - Accent1 4 3 4 2 3 2" xfId="15806"/>
    <cellStyle name="20% - Accent1 4 3 4 2 3 3" xfId="15807"/>
    <cellStyle name="20% - Accent1 4 3 4 2 4" xfId="15808"/>
    <cellStyle name="20% - Accent1 4 3 4 2 4 2" xfId="15809"/>
    <cellStyle name="20% - Accent1 4 3 4 2 5" xfId="15810"/>
    <cellStyle name="20% - Accent1 4 3 4 2 6" xfId="15811"/>
    <cellStyle name="20% - Accent1 4 3 4 3" xfId="15812"/>
    <cellStyle name="20% - Accent1 4 3 4 3 2" xfId="15813"/>
    <cellStyle name="20% - Accent1 4 3 4 3 2 2" xfId="15814"/>
    <cellStyle name="20% - Accent1 4 3 4 3 2 3" xfId="15815"/>
    <cellStyle name="20% - Accent1 4 3 4 3 3" xfId="15816"/>
    <cellStyle name="20% - Accent1 4 3 4 3 3 2" xfId="15817"/>
    <cellStyle name="20% - Accent1 4 3 4 3 3 3" xfId="15818"/>
    <cellStyle name="20% - Accent1 4 3 4 3 4" xfId="15819"/>
    <cellStyle name="20% - Accent1 4 3 4 3 4 2" xfId="15820"/>
    <cellStyle name="20% - Accent1 4 3 4 3 5" xfId="15821"/>
    <cellStyle name="20% - Accent1 4 3 4 3 6" xfId="15822"/>
    <cellStyle name="20% - Accent1 4 3 4 4" xfId="15823"/>
    <cellStyle name="20% - Accent1 4 3 4 4 2" xfId="15824"/>
    <cellStyle name="20% - Accent1 4 3 4 4 2 2" xfId="15825"/>
    <cellStyle name="20% - Accent1 4 3 4 4 2 3" xfId="15826"/>
    <cellStyle name="20% - Accent1 4 3 4 4 3" xfId="15827"/>
    <cellStyle name="20% - Accent1 4 3 4 4 3 2" xfId="15828"/>
    <cellStyle name="20% - Accent1 4 3 4 4 4" xfId="15829"/>
    <cellStyle name="20% - Accent1 4 3 4 4 5" xfId="15830"/>
    <cellStyle name="20% - Accent1 4 3 4 5" xfId="15831"/>
    <cellStyle name="20% - Accent1 4 3 4 5 2" xfId="15832"/>
    <cellStyle name="20% - Accent1 4 3 4 5 3" xfId="15833"/>
    <cellStyle name="20% - Accent1 4 3 4 6" xfId="15834"/>
    <cellStyle name="20% - Accent1 4 3 4 6 2" xfId="15835"/>
    <cellStyle name="20% - Accent1 4 3 4 6 3" xfId="15836"/>
    <cellStyle name="20% - Accent1 4 3 4 7" xfId="15837"/>
    <cellStyle name="20% - Accent1 4 3 4 7 2" xfId="15838"/>
    <cellStyle name="20% - Accent1 4 3 4 8" xfId="15839"/>
    <cellStyle name="20% - Accent1 4 3 4 9" xfId="15840"/>
    <cellStyle name="20% - Accent1 4 3 5" xfId="8693"/>
    <cellStyle name="20% - Accent1 4 3 5 2" xfId="15841"/>
    <cellStyle name="20% - Accent1 4 3 5 2 2" xfId="15842"/>
    <cellStyle name="20% - Accent1 4 3 5 2 2 2" xfId="15843"/>
    <cellStyle name="20% - Accent1 4 3 5 2 2 3" xfId="15844"/>
    <cellStyle name="20% - Accent1 4 3 5 2 3" xfId="15845"/>
    <cellStyle name="20% - Accent1 4 3 5 2 3 2" xfId="15846"/>
    <cellStyle name="20% - Accent1 4 3 5 2 3 3" xfId="15847"/>
    <cellStyle name="20% - Accent1 4 3 5 2 4" xfId="15848"/>
    <cellStyle name="20% - Accent1 4 3 5 2 4 2" xfId="15849"/>
    <cellStyle name="20% - Accent1 4 3 5 2 5" xfId="15850"/>
    <cellStyle name="20% - Accent1 4 3 5 2 6" xfId="15851"/>
    <cellStyle name="20% - Accent1 4 3 5 3" xfId="15852"/>
    <cellStyle name="20% - Accent1 4 3 5 3 2" xfId="15853"/>
    <cellStyle name="20% - Accent1 4 3 5 3 2 2" xfId="15854"/>
    <cellStyle name="20% - Accent1 4 3 5 3 2 3" xfId="15855"/>
    <cellStyle name="20% - Accent1 4 3 5 3 3" xfId="15856"/>
    <cellStyle name="20% - Accent1 4 3 5 3 3 2" xfId="15857"/>
    <cellStyle name="20% - Accent1 4 3 5 3 3 3" xfId="15858"/>
    <cellStyle name="20% - Accent1 4 3 5 3 4" xfId="15859"/>
    <cellStyle name="20% - Accent1 4 3 5 3 4 2" xfId="15860"/>
    <cellStyle name="20% - Accent1 4 3 5 3 5" xfId="15861"/>
    <cellStyle name="20% - Accent1 4 3 5 3 6" xfId="15862"/>
    <cellStyle name="20% - Accent1 4 3 5 4" xfId="15863"/>
    <cellStyle name="20% - Accent1 4 3 5 4 2" xfId="15864"/>
    <cellStyle name="20% - Accent1 4 3 5 4 2 2" xfId="15865"/>
    <cellStyle name="20% - Accent1 4 3 5 4 2 3" xfId="15866"/>
    <cellStyle name="20% - Accent1 4 3 5 4 3" xfId="15867"/>
    <cellStyle name="20% - Accent1 4 3 5 4 3 2" xfId="15868"/>
    <cellStyle name="20% - Accent1 4 3 5 4 4" xfId="15869"/>
    <cellStyle name="20% - Accent1 4 3 5 4 5" xfId="15870"/>
    <cellStyle name="20% - Accent1 4 3 5 5" xfId="15871"/>
    <cellStyle name="20% - Accent1 4 3 5 5 2" xfId="15872"/>
    <cellStyle name="20% - Accent1 4 3 5 5 3" xfId="15873"/>
    <cellStyle name="20% - Accent1 4 3 5 6" xfId="15874"/>
    <cellStyle name="20% - Accent1 4 3 5 6 2" xfId="15875"/>
    <cellStyle name="20% - Accent1 4 3 5 6 3" xfId="15876"/>
    <cellStyle name="20% - Accent1 4 3 5 7" xfId="15877"/>
    <cellStyle name="20% - Accent1 4 3 5 7 2" xfId="15878"/>
    <cellStyle name="20% - Accent1 4 3 5 8" xfId="15879"/>
    <cellStyle name="20% - Accent1 4 3 5 9" xfId="15880"/>
    <cellStyle name="20% - Accent1 4 3 6" xfId="15881"/>
    <cellStyle name="20% - Accent1 4 3 6 2" xfId="15882"/>
    <cellStyle name="20% - Accent1 4 3 6 2 2" xfId="15883"/>
    <cellStyle name="20% - Accent1 4 3 6 2 3" xfId="15884"/>
    <cellStyle name="20% - Accent1 4 3 6 3" xfId="15885"/>
    <cellStyle name="20% - Accent1 4 3 6 3 2" xfId="15886"/>
    <cellStyle name="20% - Accent1 4 3 6 3 3" xfId="15887"/>
    <cellStyle name="20% - Accent1 4 3 6 4" xfId="15888"/>
    <cellStyle name="20% - Accent1 4 3 6 4 2" xfId="15889"/>
    <cellStyle name="20% - Accent1 4 3 6 5" xfId="15890"/>
    <cellStyle name="20% - Accent1 4 3 6 6" xfId="15891"/>
    <cellStyle name="20% - Accent1 4 3 7" xfId="15892"/>
    <cellStyle name="20% - Accent1 4 3 7 2" xfId="15893"/>
    <cellStyle name="20% - Accent1 4 3 7 2 2" xfId="15894"/>
    <cellStyle name="20% - Accent1 4 3 7 2 3" xfId="15895"/>
    <cellStyle name="20% - Accent1 4 3 7 3" xfId="15896"/>
    <cellStyle name="20% - Accent1 4 3 7 3 2" xfId="15897"/>
    <cellStyle name="20% - Accent1 4 3 7 3 3" xfId="15898"/>
    <cellStyle name="20% - Accent1 4 3 7 4" xfId="15899"/>
    <cellStyle name="20% - Accent1 4 3 7 4 2" xfId="15900"/>
    <cellStyle name="20% - Accent1 4 3 7 5" xfId="15901"/>
    <cellStyle name="20% - Accent1 4 3 7 6" xfId="15902"/>
    <cellStyle name="20% - Accent1 4 3 8" xfId="15903"/>
    <cellStyle name="20% - Accent1 4 3 8 2" xfId="15904"/>
    <cellStyle name="20% - Accent1 4 3 8 2 2" xfId="15905"/>
    <cellStyle name="20% - Accent1 4 3 8 2 3" xfId="15906"/>
    <cellStyle name="20% - Accent1 4 3 8 3" xfId="15907"/>
    <cellStyle name="20% - Accent1 4 3 8 3 2" xfId="15908"/>
    <cellStyle name="20% - Accent1 4 3 8 4" xfId="15909"/>
    <cellStyle name="20% - Accent1 4 3 8 5" xfId="15910"/>
    <cellStyle name="20% - Accent1 4 3 9" xfId="15911"/>
    <cellStyle name="20% - Accent1 4 3 9 2" xfId="15912"/>
    <cellStyle name="20% - Accent1 4 3 9 3" xfId="15913"/>
    <cellStyle name="20% - Accent1 4 4" xfId="180"/>
    <cellStyle name="20% - Accent1 4 4 10" xfId="15914"/>
    <cellStyle name="20% - Accent1 4 4 10 2" xfId="15915"/>
    <cellStyle name="20% - Accent1 4 4 11" xfId="15916"/>
    <cellStyle name="20% - Accent1 4 4 12" xfId="15917"/>
    <cellStyle name="20% - Accent1 4 4 2" xfId="181"/>
    <cellStyle name="20% - Accent1 4 4 2 10" xfId="15918"/>
    <cellStyle name="20% - Accent1 4 4 2 2" xfId="182"/>
    <cellStyle name="20% - Accent1 4 4 2 2 2" xfId="15919"/>
    <cellStyle name="20% - Accent1 4 4 2 2 2 2" xfId="15920"/>
    <cellStyle name="20% - Accent1 4 4 2 2 2 2 2" xfId="15921"/>
    <cellStyle name="20% - Accent1 4 4 2 2 2 2 3" xfId="15922"/>
    <cellStyle name="20% - Accent1 4 4 2 2 2 3" xfId="15923"/>
    <cellStyle name="20% - Accent1 4 4 2 2 2 3 2" xfId="15924"/>
    <cellStyle name="20% - Accent1 4 4 2 2 2 3 3" xfId="15925"/>
    <cellStyle name="20% - Accent1 4 4 2 2 2 4" xfId="15926"/>
    <cellStyle name="20% - Accent1 4 4 2 2 2 4 2" xfId="15927"/>
    <cellStyle name="20% - Accent1 4 4 2 2 2 5" xfId="15928"/>
    <cellStyle name="20% - Accent1 4 4 2 2 2 6" xfId="15929"/>
    <cellStyle name="20% - Accent1 4 4 2 2 3" xfId="15930"/>
    <cellStyle name="20% - Accent1 4 4 2 2 3 2" xfId="15931"/>
    <cellStyle name="20% - Accent1 4 4 2 2 3 2 2" xfId="15932"/>
    <cellStyle name="20% - Accent1 4 4 2 2 3 2 3" xfId="15933"/>
    <cellStyle name="20% - Accent1 4 4 2 2 3 3" xfId="15934"/>
    <cellStyle name="20% - Accent1 4 4 2 2 3 3 2" xfId="15935"/>
    <cellStyle name="20% - Accent1 4 4 2 2 3 3 3" xfId="15936"/>
    <cellStyle name="20% - Accent1 4 4 2 2 3 4" xfId="15937"/>
    <cellStyle name="20% - Accent1 4 4 2 2 3 4 2" xfId="15938"/>
    <cellStyle name="20% - Accent1 4 4 2 2 3 5" xfId="15939"/>
    <cellStyle name="20% - Accent1 4 4 2 2 3 6" xfId="15940"/>
    <cellStyle name="20% - Accent1 4 4 2 2 4" xfId="15941"/>
    <cellStyle name="20% - Accent1 4 4 2 2 4 2" xfId="15942"/>
    <cellStyle name="20% - Accent1 4 4 2 2 4 2 2" xfId="15943"/>
    <cellStyle name="20% - Accent1 4 4 2 2 4 2 3" xfId="15944"/>
    <cellStyle name="20% - Accent1 4 4 2 2 4 3" xfId="15945"/>
    <cellStyle name="20% - Accent1 4 4 2 2 4 3 2" xfId="15946"/>
    <cellStyle name="20% - Accent1 4 4 2 2 4 4" xfId="15947"/>
    <cellStyle name="20% - Accent1 4 4 2 2 4 5" xfId="15948"/>
    <cellStyle name="20% - Accent1 4 4 2 2 5" xfId="15949"/>
    <cellStyle name="20% - Accent1 4 4 2 2 5 2" xfId="15950"/>
    <cellStyle name="20% - Accent1 4 4 2 2 5 3" xfId="15951"/>
    <cellStyle name="20% - Accent1 4 4 2 2 6" xfId="15952"/>
    <cellStyle name="20% - Accent1 4 4 2 2 6 2" xfId="15953"/>
    <cellStyle name="20% - Accent1 4 4 2 2 6 3" xfId="15954"/>
    <cellStyle name="20% - Accent1 4 4 2 2 7" xfId="15955"/>
    <cellStyle name="20% - Accent1 4 4 2 2 7 2" xfId="15956"/>
    <cellStyle name="20% - Accent1 4 4 2 2 8" xfId="15957"/>
    <cellStyle name="20% - Accent1 4 4 2 2 9" xfId="15958"/>
    <cellStyle name="20% - Accent1 4 4 2 3" xfId="15959"/>
    <cellStyle name="20% - Accent1 4 4 2 3 2" xfId="15960"/>
    <cellStyle name="20% - Accent1 4 4 2 3 2 2" xfId="15961"/>
    <cellStyle name="20% - Accent1 4 4 2 3 2 3" xfId="15962"/>
    <cellStyle name="20% - Accent1 4 4 2 3 3" xfId="15963"/>
    <cellStyle name="20% - Accent1 4 4 2 3 3 2" xfId="15964"/>
    <cellStyle name="20% - Accent1 4 4 2 3 3 3" xfId="15965"/>
    <cellStyle name="20% - Accent1 4 4 2 3 4" xfId="15966"/>
    <cellStyle name="20% - Accent1 4 4 2 3 4 2" xfId="15967"/>
    <cellStyle name="20% - Accent1 4 4 2 3 5" xfId="15968"/>
    <cellStyle name="20% - Accent1 4 4 2 3 6" xfId="15969"/>
    <cellStyle name="20% - Accent1 4 4 2 4" xfId="15970"/>
    <cellStyle name="20% - Accent1 4 4 2 4 2" xfId="15971"/>
    <cellStyle name="20% - Accent1 4 4 2 4 2 2" xfId="15972"/>
    <cellStyle name="20% - Accent1 4 4 2 4 2 3" xfId="15973"/>
    <cellStyle name="20% - Accent1 4 4 2 4 3" xfId="15974"/>
    <cellStyle name="20% - Accent1 4 4 2 4 3 2" xfId="15975"/>
    <cellStyle name="20% - Accent1 4 4 2 4 3 3" xfId="15976"/>
    <cellStyle name="20% - Accent1 4 4 2 4 4" xfId="15977"/>
    <cellStyle name="20% - Accent1 4 4 2 4 4 2" xfId="15978"/>
    <cellStyle name="20% - Accent1 4 4 2 4 5" xfId="15979"/>
    <cellStyle name="20% - Accent1 4 4 2 4 6" xfId="15980"/>
    <cellStyle name="20% - Accent1 4 4 2 5" xfId="15981"/>
    <cellStyle name="20% - Accent1 4 4 2 5 2" xfId="15982"/>
    <cellStyle name="20% - Accent1 4 4 2 5 2 2" xfId="15983"/>
    <cellStyle name="20% - Accent1 4 4 2 5 2 3" xfId="15984"/>
    <cellStyle name="20% - Accent1 4 4 2 5 3" xfId="15985"/>
    <cellStyle name="20% - Accent1 4 4 2 5 3 2" xfId="15986"/>
    <cellStyle name="20% - Accent1 4 4 2 5 4" xfId="15987"/>
    <cellStyle name="20% - Accent1 4 4 2 5 5" xfId="15988"/>
    <cellStyle name="20% - Accent1 4 4 2 6" xfId="15989"/>
    <cellStyle name="20% - Accent1 4 4 2 6 2" xfId="15990"/>
    <cellStyle name="20% - Accent1 4 4 2 6 3" xfId="15991"/>
    <cellStyle name="20% - Accent1 4 4 2 7" xfId="15992"/>
    <cellStyle name="20% - Accent1 4 4 2 7 2" xfId="15993"/>
    <cellStyle name="20% - Accent1 4 4 2 7 3" xfId="15994"/>
    <cellStyle name="20% - Accent1 4 4 2 8" xfId="15995"/>
    <cellStyle name="20% - Accent1 4 4 2 8 2" xfId="15996"/>
    <cellStyle name="20% - Accent1 4 4 2 9" xfId="15997"/>
    <cellStyle name="20% - Accent1 4 4 3" xfId="183"/>
    <cellStyle name="20% - Accent1 4 4 3 2" xfId="15998"/>
    <cellStyle name="20% - Accent1 4 4 3 2 2" xfId="15999"/>
    <cellStyle name="20% - Accent1 4 4 3 2 2 2" xfId="16000"/>
    <cellStyle name="20% - Accent1 4 4 3 2 2 3" xfId="16001"/>
    <cellStyle name="20% - Accent1 4 4 3 2 3" xfId="16002"/>
    <cellStyle name="20% - Accent1 4 4 3 2 3 2" xfId="16003"/>
    <cellStyle name="20% - Accent1 4 4 3 2 3 3" xfId="16004"/>
    <cellStyle name="20% - Accent1 4 4 3 2 4" xfId="16005"/>
    <cellStyle name="20% - Accent1 4 4 3 2 4 2" xfId="16006"/>
    <cellStyle name="20% - Accent1 4 4 3 2 5" xfId="16007"/>
    <cellStyle name="20% - Accent1 4 4 3 2 6" xfId="16008"/>
    <cellStyle name="20% - Accent1 4 4 3 3" xfId="16009"/>
    <cellStyle name="20% - Accent1 4 4 3 3 2" xfId="16010"/>
    <cellStyle name="20% - Accent1 4 4 3 3 2 2" xfId="16011"/>
    <cellStyle name="20% - Accent1 4 4 3 3 2 3" xfId="16012"/>
    <cellStyle name="20% - Accent1 4 4 3 3 3" xfId="16013"/>
    <cellStyle name="20% - Accent1 4 4 3 3 3 2" xfId="16014"/>
    <cellStyle name="20% - Accent1 4 4 3 3 3 3" xfId="16015"/>
    <cellStyle name="20% - Accent1 4 4 3 3 4" xfId="16016"/>
    <cellStyle name="20% - Accent1 4 4 3 3 4 2" xfId="16017"/>
    <cellStyle name="20% - Accent1 4 4 3 3 5" xfId="16018"/>
    <cellStyle name="20% - Accent1 4 4 3 3 6" xfId="16019"/>
    <cellStyle name="20% - Accent1 4 4 3 4" xfId="16020"/>
    <cellStyle name="20% - Accent1 4 4 3 4 2" xfId="16021"/>
    <cellStyle name="20% - Accent1 4 4 3 4 2 2" xfId="16022"/>
    <cellStyle name="20% - Accent1 4 4 3 4 2 3" xfId="16023"/>
    <cellStyle name="20% - Accent1 4 4 3 4 3" xfId="16024"/>
    <cellStyle name="20% - Accent1 4 4 3 4 3 2" xfId="16025"/>
    <cellStyle name="20% - Accent1 4 4 3 4 4" xfId="16026"/>
    <cellStyle name="20% - Accent1 4 4 3 4 5" xfId="16027"/>
    <cellStyle name="20% - Accent1 4 4 3 5" xfId="16028"/>
    <cellStyle name="20% - Accent1 4 4 3 5 2" xfId="16029"/>
    <cellStyle name="20% - Accent1 4 4 3 5 3" xfId="16030"/>
    <cellStyle name="20% - Accent1 4 4 3 6" xfId="16031"/>
    <cellStyle name="20% - Accent1 4 4 3 6 2" xfId="16032"/>
    <cellStyle name="20% - Accent1 4 4 3 6 3" xfId="16033"/>
    <cellStyle name="20% - Accent1 4 4 3 7" xfId="16034"/>
    <cellStyle name="20% - Accent1 4 4 3 7 2" xfId="16035"/>
    <cellStyle name="20% - Accent1 4 4 3 8" xfId="16036"/>
    <cellStyle name="20% - Accent1 4 4 3 9" xfId="16037"/>
    <cellStyle name="20% - Accent1 4 4 4" xfId="16038"/>
    <cellStyle name="20% - Accent1 4 4 4 2" xfId="16039"/>
    <cellStyle name="20% - Accent1 4 4 4 2 2" xfId="16040"/>
    <cellStyle name="20% - Accent1 4 4 4 2 2 2" xfId="16041"/>
    <cellStyle name="20% - Accent1 4 4 4 2 2 3" xfId="16042"/>
    <cellStyle name="20% - Accent1 4 4 4 2 3" xfId="16043"/>
    <cellStyle name="20% - Accent1 4 4 4 2 3 2" xfId="16044"/>
    <cellStyle name="20% - Accent1 4 4 4 2 3 3" xfId="16045"/>
    <cellStyle name="20% - Accent1 4 4 4 2 4" xfId="16046"/>
    <cellStyle name="20% - Accent1 4 4 4 2 4 2" xfId="16047"/>
    <cellStyle name="20% - Accent1 4 4 4 2 5" xfId="16048"/>
    <cellStyle name="20% - Accent1 4 4 4 2 6" xfId="16049"/>
    <cellStyle name="20% - Accent1 4 4 4 3" xfId="16050"/>
    <cellStyle name="20% - Accent1 4 4 4 3 2" xfId="16051"/>
    <cellStyle name="20% - Accent1 4 4 4 3 2 2" xfId="16052"/>
    <cellStyle name="20% - Accent1 4 4 4 3 2 3" xfId="16053"/>
    <cellStyle name="20% - Accent1 4 4 4 3 3" xfId="16054"/>
    <cellStyle name="20% - Accent1 4 4 4 3 3 2" xfId="16055"/>
    <cellStyle name="20% - Accent1 4 4 4 3 3 3" xfId="16056"/>
    <cellStyle name="20% - Accent1 4 4 4 3 4" xfId="16057"/>
    <cellStyle name="20% - Accent1 4 4 4 3 4 2" xfId="16058"/>
    <cellStyle name="20% - Accent1 4 4 4 3 5" xfId="16059"/>
    <cellStyle name="20% - Accent1 4 4 4 3 6" xfId="16060"/>
    <cellStyle name="20% - Accent1 4 4 4 4" xfId="16061"/>
    <cellStyle name="20% - Accent1 4 4 4 4 2" xfId="16062"/>
    <cellStyle name="20% - Accent1 4 4 4 4 2 2" xfId="16063"/>
    <cellStyle name="20% - Accent1 4 4 4 4 2 3" xfId="16064"/>
    <cellStyle name="20% - Accent1 4 4 4 4 3" xfId="16065"/>
    <cellStyle name="20% - Accent1 4 4 4 4 3 2" xfId="16066"/>
    <cellStyle name="20% - Accent1 4 4 4 4 4" xfId="16067"/>
    <cellStyle name="20% - Accent1 4 4 4 4 5" xfId="16068"/>
    <cellStyle name="20% - Accent1 4 4 4 5" xfId="16069"/>
    <cellStyle name="20% - Accent1 4 4 4 5 2" xfId="16070"/>
    <cellStyle name="20% - Accent1 4 4 4 5 3" xfId="16071"/>
    <cellStyle name="20% - Accent1 4 4 4 6" xfId="16072"/>
    <cellStyle name="20% - Accent1 4 4 4 6 2" xfId="16073"/>
    <cellStyle name="20% - Accent1 4 4 4 6 3" xfId="16074"/>
    <cellStyle name="20% - Accent1 4 4 4 7" xfId="16075"/>
    <cellStyle name="20% - Accent1 4 4 4 7 2" xfId="16076"/>
    <cellStyle name="20% - Accent1 4 4 4 8" xfId="16077"/>
    <cellStyle name="20% - Accent1 4 4 4 9" xfId="16078"/>
    <cellStyle name="20% - Accent1 4 4 5" xfId="16079"/>
    <cellStyle name="20% - Accent1 4 4 5 2" xfId="16080"/>
    <cellStyle name="20% - Accent1 4 4 5 2 2" xfId="16081"/>
    <cellStyle name="20% - Accent1 4 4 5 2 3" xfId="16082"/>
    <cellStyle name="20% - Accent1 4 4 5 3" xfId="16083"/>
    <cellStyle name="20% - Accent1 4 4 5 3 2" xfId="16084"/>
    <cellStyle name="20% - Accent1 4 4 5 3 3" xfId="16085"/>
    <cellStyle name="20% - Accent1 4 4 5 4" xfId="16086"/>
    <cellStyle name="20% - Accent1 4 4 5 4 2" xfId="16087"/>
    <cellStyle name="20% - Accent1 4 4 5 5" xfId="16088"/>
    <cellStyle name="20% - Accent1 4 4 5 6" xfId="16089"/>
    <cellStyle name="20% - Accent1 4 4 6" xfId="16090"/>
    <cellStyle name="20% - Accent1 4 4 6 2" xfId="16091"/>
    <cellStyle name="20% - Accent1 4 4 6 2 2" xfId="16092"/>
    <cellStyle name="20% - Accent1 4 4 6 2 3" xfId="16093"/>
    <cellStyle name="20% - Accent1 4 4 6 3" xfId="16094"/>
    <cellStyle name="20% - Accent1 4 4 6 3 2" xfId="16095"/>
    <cellStyle name="20% - Accent1 4 4 6 3 3" xfId="16096"/>
    <cellStyle name="20% - Accent1 4 4 6 4" xfId="16097"/>
    <cellStyle name="20% - Accent1 4 4 6 4 2" xfId="16098"/>
    <cellStyle name="20% - Accent1 4 4 6 5" xfId="16099"/>
    <cellStyle name="20% - Accent1 4 4 6 6" xfId="16100"/>
    <cellStyle name="20% - Accent1 4 4 7" xfId="16101"/>
    <cellStyle name="20% - Accent1 4 4 7 2" xfId="16102"/>
    <cellStyle name="20% - Accent1 4 4 7 2 2" xfId="16103"/>
    <cellStyle name="20% - Accent1 4 4 7 2 3" xfId="16104"/>
    <cellStyle name="20% - Accent1 4 4 7 3" xfId="16105"/>
    <cellStyle name="20% - Accent1 4 4 7 3 2" xfId="16106"/>
    <cellStyle name="20% - Accent1 4 4 7 4" xfId="16107"/>
    <cellStyle name="20% - Accent1 4 4 7 5" xfId="16108"/>
    <cellStyle name="20% - Accent1 4 4 8" xfId="16109"/>
    <cellStyle name="20% - Accent1 4 4 8 2" xfId="16110"/>
    <cellStyle name="20% - Accent1 4 4 8 3" xfId="16111"/>
    <cellStyle name="20% - Accent1 4 4 9" xfId="16112"/>
    <cellStyle name="20% - Accent1 4 4 9 2" xfId="16113"/>
    <cellStyle name="20% - Accent1 4 4 9 3" xfId="16114"/>
    <cellStyle name="20% - Accent1 4 5" xfId="184"/>
    <cellStyle name="20% - Accent1 4 5 10" xfId="16115"/>
    <cellStyle name="20% - Accent1 4 5 2" xfId="185"/>
    <cellStyle name="20% - Accent1 4 5 2 2" xfId="16116"/>
    <cellStyle name="20% - Accent1 4 5 2 2 2" xfId="16117"/>
    <cellStyle name="20% - Accent1 4 5 2 2 2 2" xfId="16118"/>
    <cellStyle name="20% - Accent1 4 5 2 2 2 3" xfId="16119"/>
    <cellStyle name="20% - Accent1 4 5 2 2 3" xfId="16120"/>
    <cellStyle name="20% - Accent1 4 5 2 2 3 2" xfId="16121"/>
    <cellStyle name="20% - Accent1 4 5 2 2 3 3" xfId="16122"/>
    <cellStyle name="20% - Accent1 4 5 2 2 4" xfId="16123"/>
    <cellStyle name="20% - Accent1 4 5 2 2 4 2" xfId="16124"/>
    <cellStyle name="20% - Accent1 4 5 2 2 5" xfId="16125"/>
    <cellStyle name="20% - Accent1 4 5 2 2 6" xfId="16126"/>
    <cellStyle name="20% - Accent1 4 5 2 3" xfId="16127"/>
    <cellStyle name="20% - Accent1 4 5 2 3 2" xfId="16128"/>
    <cellStyle name="20% - Accent1 4 5 2 3 2 2" xfId="16129"/>
    <cellStyle name="20% - Accent1 4 5 2 3 2 3" xfId="16130"/>
    <cellStyle name="20% - Accent1 4 5 2 3 3" xfId="16131"/>
    <cellStyle name="20% - Accent1 4 5 2 3 3 2" xfId="16132"/>
    <cellStyle name="20% - Accent1 4 5 2 3 3 3" xfId="16133"/>
    <cellStyle name="20% - Accent1 4 5 2 3 4" xfId="16134"/>
    <cellStyle name="20% - Accent1 4 5 2 3 4 2" xfId="16135"/>
    <cellStyle name="20% - Accent1 4 5 2 3 5" xfId="16136"/>
    <cellStyle name="20% - Accent1 4 5 2 3 6" xfId="16137"/>
    <cellStyle name="20% - Accent1 4 5 2 4" xfId="16138"/>
    <cellStyle name="20% - Accent1 4 5 2 4 2" xfId="16139"/>
    <cellStyle name="20% - Accent1 4 5 2 4 2 2" xfId="16140"/>
    <cellStyle name="20% - Accent1 4 5 2 4 2 3" xfId="16141"/>
    <cellStyle name="20% - Accent1 4 5 2 4 3" xfId="16142"/>
    <cellStyle name="20% - Accent1 4 5 2 4 3 2" xfId="16143"/>
    <cellStyle name="20% - Accent1 4 5 2 4 4" xfId="16144"/>
    <cellStyle name="20% - Accent1 4 5 2 4 5" xfId="16145"/>
    <cellStyle name="20% - Accent1 4 5 2 5" xfId="16146"/>
    <cellStyle name="20% - Accent1 4 5 2 5 2" xfId="16147"/>
    <cellStyle name="20% - Accent1 4 5 2 5 3" xfId="16148"/>
    <cellStyle name="20% - Accent1 4 5 2 6" xfId="16149"/>
    <cellStyle name="20% - Accent1 4 5 2 6 2" xfId="16150"/>
    <cellStyle name="20% - Accent1 4 5 2 6 3" xfId="16151"/>
    <cellStyle name="20% - Accent1 4 5 2 7" xfId="16152"/>
    <cellStyle name="20% - Accent1 4 5 2 7 2" xfId="16153"/>
    <cellStyle name="20% - Accent1 4 5 2 8" xfId="16154"/>
    <cellStyle name="20% - Accent1 4 5 2 9" xfId="16155"/>
    <cellStyle name="20% - Accent1 4 5 3" xfId="16156"/>
    <cellStyle name="20% - Accent1 4 5 3 2" xfId="16157"/>
    <cellStyle name="20% - Accent1 4 5 3 2 2" xfId="16158"/>
    <cellStyle name="20% - Accent1 4 5 3 2 3" xfId="16159"/>
    <cellStyle name="20% - Accent1 4 5 3 3" xfId="16160"/>
    <cellStyle name="20% - Accent1 4 5 3 3 2" xfId="16161"/>
    <cellStyle name="20% - Accent1 4 5 3 3 3" xfId="16162"/>
    <cellStyle name="20% - Accent1 4 5 3 4" xfId="16163"/>
    <cellStyle name="20% - Accent1 4 5 3 4 2" xfId="16164"/>
    <cellStyle name="20% - Accent1 4 5 3 5" xfId="16165"/>
    <cellStyle name="20% - Accent1 4 5 3 6" xfId="16166"/>
    <cellStyle name="20% - Accent1 4 5 4" xfId="16167"/>
    <cellStyle name="20% - Accent1 4 5 4 2" xfId="16168"/>
    <cellStyle name="20% - Accent1 4 5 4 2 2" xfId="16169"/>
    <cellStyle name="20% - Accent1 4 5 4 2 3" xfId="16170"/>
    <cellStyle name="20% - Accent1 4 5 4 3" xfId="16171"/>
    <cellStyle name="20% - Accent1 4 5 4 3 2" xfId="16172"/>
    <cellStyle name="20% - Accent1 4 5 4 3 3" xfId="16173"/>
    <cellStyle name="20% - Accent1 4 5 4 4" xfId="16174"/>
    <cellStyle name="20% - Accent1 4 5 4 4 2" xfId="16175"/>
    <cellStyle name="20% - Accent1 4 5 4 5" xfId="16176"/>
    <cellStyle name="20% - Accent1 4 5 4 6" xfId="16177"/>
    <cellStyle name="20% - Accent1 4 5 5" xfId="16178"/>
    <cellStyle name="20% - Accent1 4 5 5 2" xfId="16179"/>
    <cellStyle name="20% - Accent1 4 5 5 2 2" xfId="16180"/>
    <cellStyle name="20% - Accent1 4 5 5 2 3" xfId="16181"/>
    <cellStyle name="20% - Accent1 4 5 5 3" xfId="16182"/>
    <cellStyle name="20% - Accent1 4 5 5 3 2" xfId="16183"/>
    <cellStyle name="20% - Accent1 4 5 5 4" xfId="16184"/>
    <cellStyle name="20% - Accent1 4 5 5 5" xfId="16185"/>
    <cellStyle name="20% - Accent1 4 5 6" xfId="16186"/>
    <cellStyle name="20% - Accent1 4 5 6 2" xfId="16187"/>
    <cellStyle name="20% - Accent1 4 5 6 3" xfId="16188"/>
    <cellStyle name="20% - Accent1 4 5 7" xfId="16189"/>
    <cellStyle name="20% - Accent1 4 5 7 2" xfId="16190"/>
    <cellStyle name="20% - Accent1 4 5 7 3" xfId="16191"/>
    <cellStyle name="20% - Accent1 4 5 8" xfId="16192"/>
    <cellStyle name="20% - Accent1 4 5 8 2" xfId="16193"/>
    <cellStyle name="20% - Accent1 4 5 9" xfId="16194"/>
    <cellStyle name="20% - Accent1 4 6" xfId="186"/>
    <cellStyle name="20% - Accent1 4 6 2" xfId="16195"/>
    <cellStyle name="20% - Accent1 4 6 2 2" xfId="16196"/>
    <cellStyle name="20% - Accent1 4 6 2 2 2" xfId="16197"/>
    <cellStyle name="20% - Accent1 4 6 2 2 3" xfId="16198"/>
    <cellStyle name="20% - Accent1 4 6 2 3" xfId="16199"/>
    <cellStyle name="20% - Accent1 4 6 2 3 2" xfId="16200"/>
    <cellStyle name="20% - Accent1 4 6 2 3 3" xfId="16201"/>
    <cellStyle name="20% - Accent1 4 6 2 4" xfId="16202"/>
    <cellStyle name="20% - Accent1 4 6 2 4 2" xfId="16203"/>
    <cellStyle name="20% - Accent1 4 6 2 5" xfId="16204"/>
    <cellStyle name="20% - Accent1 4 6 2 6" xfId="16205"/>
    <cellStyle name="20% - Accent1 4 6 3" xfId="16206"/>
    <cellStyle name="20% - Accent1 4 6 3 2" xfId="16207"/>
    <cellStyle name="20% - Accent1 4 6 3 2 2" xfId="16208"/>
    <cellStyle name="20% - Accent1 4 6 3 2 3" xfId="16209"/>
    <cellStyle name="20% - Accent1 4 6 3 3" xfId="16210"/>
    <cellStyle name="20% - Accent1 4 6 3 3 2" xfId="16211"/>
    <cellStyle name="20% - Accent1 4 6 3 3 3" xfId="16212"/>
    <cellStyle name="20% - Accent1 4 6 3 4" xfId="16213"/>
    <cellStyle name="20% - Accent1 4 6 3 4 2" xfId="16214"/>
    <cellStyle name="20% - Accent1 4 6 3 5" xfId="16215"/>
    <cellStyle name="20% - Accent1 4 6 3 6" xfId="16216"/>
    <cellStyle name="20% - Accent1 4 6 4" xfId="16217"/>
    <cellStyle name="20% - Accent1 4 6 4 2" xfId="16218"/>
    <cellStyle name="20% - Accent1 4 6 4 2 2" xfId="16219"/>
    <cellStyle name="20% - Accent1 4 6 4 2 3" xfId="16220"/>
    <cellStyle name="20% - Accent1 4 6 4 3" xfId="16221"/>
    <cellStyle name="20% - Accent1 4 6 4 3 2" xfId="16222"/>
    <cellStyle name="20% - Accent1 4 6 4 4" xfId="16223"/>
    <cellStyle name="20% - Accent1 4 6 4 5" xfId="16224"/>
    <cellStyle name="20% - Accent1 4 6 5" xfId="16225"/>
    <cellStyle name="20% - Accent1 4 6 5 2" xfId="16226"/>
    <cellStyle name="20% - Accent1 4 6 5 3" xfId="16227"/>
    <cellStyle name="20% - Accent1 4 6 6" xfId="16228"/>
    <cellStyle name="20% - Accent1 4 6 6 2" xfId="16229"/>
    <cellStyle name="20% - Accent1 4 6 6 3" xfId="16230"/>
    <cellStyle name="20% - Accent1 4 6 7" xfId="16231"/>
    <cellStyle name="20% - Accent1 4 6 7 2" xfId="16232"/>
    <cellStyle name="20% - Accent1 4 6 8" xfId="16233"/>
    <cellStyle name="20% - Accent1 4 6 9" xfId="16234"/>
    <cellStyle name="20% - Accent1 4 7" xfId="13517"/>
    <cellStyle name="20% - Accent1 4 7 2" xfId="16235"/>
    <cellStyle name="20% - Accent1 4 7 2 2" xfId="16236"/>
    <cellStyle name="20% - Accent1 4 7 2 2 2" xfId="16237"/>
    <cellStyle name="20% - Accent1 4 7 2 2 3" xfId="16238"/>
    <cellStyle name="20% - Accent1 4 7 2 3" xfId="16239"/>
    <cellStyle name="20% - Accent1 4 7 2 3 2" xfId="16240"/>
    <cellStyle name="20% - Accent1 4 7 2 3 3" xfId="16241"/>
    <cellStyle name="20% - Accent1 4 7 2 4" xfId="16242"/>
    <cellStyle name="20% - Accent1 4 7 2 4 2" xfId="16243"/>
    <cellStyle name="20% - Accent1 4 7 2 5" xfId="16244"/>
    <cellStyle name="20% - Accent1 4 7 2 6" xfId="16245"/>
    <cellStyle name="20% - Accent1 4 7 3" xfId="16246"/>
    <cellStyle name="20% - Accent1 4 7 3 2" xfId="16247"/>
    <cellStyle name="20% - Accent1 4 7 3 2 2" xfId="16248"/>
    <cellStyle name="20% - Accent1 4 7 3 2 3" xfId="16249"/>
    <cellStyle name="20% - Accent1 4 7 3 3" xfId="16250"/>
    <cellStyle name="20% - Accent1 4 7 3 3 2" xfId="16251"/>
    <cellStyle name="20% - Accent1 4 7 3 3 3" xfId="16252"/>
    <cellStyle name="20% - Accent1 4 7 3 4" xfId="16253"/>
    <cellStyle name="20% - Accent1 4 7 3 4 2" xfId="16254"/>
    <cellStyle name="20% - Accent1 4 7 3 5" xfId="16255"/>
    <cellStyle name="20% - Accent1 4 7 3 6" xfId="16256"/>
    <cellStyle name="20% - Accent1 4 7 4" xfId="16257"/>
    <cellStyle name="20% - Accent1 4 7 4 2" xfId="16258"/>
    <cellStyle name="20% - Accent1 4 7 4 2 2" xfId="16259"/>
    <cellStyle name="20% - Accent1 4 7 4 2 3" xfId="16260"/>
    <cellStyle name="20% - Accent1 4 7 4 3" xfId="16261"/>
    <cellStyle name="20% - Accent1 4 7 4 3 2" xfId="16262"/>
    <cellStyle name="20% - Accent1 4 7 4 4" xfId="16263"/>
    <cellStyle name="20% - Accent1 4 7 4 5" xfId="16264"/>
    <cellStyle name="20% - Accent1 4 7 5" xfId="16265"/>
    <cellStyle name="20% - Accent1 4 7 5 2" xfId="16266"/>
    <cellStyle name="20% - Accent1 4 7 5 3" xfId="16267"/>
    <cellStyle name="20% - Accent1 4 7 6" xfId="16268"/>
    <cellStyle name="20% - Accent1 4 7 6 2" xfId="16269"/>
    <cellStyle name="20% - Accent1 4 7 6 3" xfId="16270"/>
    <cellStyle name="20% - Accent1 4 7 7" xfId="16271"/>
    <cellStyle name="20% - Accent1 4 7 7 2" xfId="16272"/>
    <cellStyle name="20% - Accent1 4 7 8" xfId="16273"/>
    <cellStyle name="20% - Accent1 4 7 9" xfId="16274"/>
    <cellStyle name="20% - Accent1 4 8" xfId="16275"/>
    <cellStyle name="20% - Accent1 4 8 2" xfId="16276"/>
    <cellStyle name="20% - Accent1 4 8 2 2" xfId="16277"/>
    <cellStyle name="20% - Accent1 4 8 2 3" xfId="16278"/>
    <cellStyle name="20% - Accent1 4 8 3" xfId="16279"/>
    <cellStyle name="20% - Accent1 4 8 3 2" xfId="16280"/>
    <cellStyle name="20% - Accent1 4 8 3 3" xfId="16281"/>
    <cellStyle name="20% - Accent1 4 8 4" xfId="16282"/>
    <cellStyle name="20% - Accent1 4 8 4 2" xfId="16283"/>
    <cellStyle name="20% - Accent1 4 8 5" xfId="16284"/>
    <cellStyle name="20% - Accent1 4 8 6" xfId="16285"/>
    <cellStyle name="20% - Accent1 4 9" xfId="16286"/>
    <cellStyle name="20% - Accent1 4 9 2" xfId="16287"/>
    <cellStyle name="20% - Accent1 4 9 2 2" xfId="16288"/>
    <cellStyle name="20% - Accent1 4 9 2 3" xfId="16289"/>
    <cellStyle name="20% - Accent1 4 9 3" xfId="16290"/>
    <cellStyle name="20% - Accent1 4 9 3 2" xfId="16291"/>
    <cellStyle name="20% - Accent1 4 9 3 3" xfId="16292"/>
    <cellStyle name="20% - Accent1 4 9 4" xfId="16293"/>
    <cellStyle name="20% - Accent1 4 9 4 2" xfId="16294"/>
    <cellStyle name="20% - Accent1 4 9 5" xfId="16295"/>
    <cellStyle name="20% - Accent1 4 9 6" xfId="16296"/>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xfId="62037" builtinId="34" customBuiltin="1"/>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4515"/>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4516"/>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4517"/>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297"/>
    <cellStyle name="20% - Accent2 4 10 2" xfId="16298"/>
    <cellStyle name="20% - Accent2 4 10 2 2" xfId="16299"/>
    <cellStyle name="20% - Accent2 4 10 2 3" xfId="16300"/>
    <cellStyle name="20% - Accent2 4 10 3" xfId="16301"/>
    <cellStyle name="20% - Accent2 4 10 3 2" xfId="16302"/>
    <cellStyle name="20% - Accent2 4 10 4" xfId="16303"/>
    <cellStyle name="20% - Accent2 4 10 5" xfId="16304"/>
    <cellStyle name="20% - Accent2 4 11" xfId="16305"/>
    <cellStyle name="20% - Accent2 4 11 2" xfId="16306"/>
    <cellStyle name="20% - Accent2 4 11 3" xfId="16307"/>
    <cellStyle name="20% - Accent2 4 12" xfId="16308"/>
    <cellStyle name="20% - Accent2 4 12 2" xfId="16309"/>
    <cellStyle name="20% - Accent2 4 12 3" xfId="16310"/>
    <cellStyle name="20% - Accent2 4 13" xfId="16311"/>
    <cellStyle name="20% - Accent2 4 13 2" xfId="16312"/>
    <cellStyle name="20% - Accent2 4 14" xfId="16313"/>
    <cellStyle name="20% - Accent2 4 15" xfId="16314"/>
    <cellStyle name="20% - Accent2 4 16" xfId="16315"/>
    <cellStyle name="20% - Accent2 4 2" xfId="373"/>
    <cellStyle name="20% - Accent2 4 2 10" xfId="16316"/>
    <cellStyle name="20% - Accent2 4 2 10 2" xfId="16317"/>
    <cellStyle name="20% - Accent2 4 2 10 3" xfId="16318"/>
    <cellStyle name="20% - Accent2 4 2 11" xfId="16319"/>
    <cellStyle name="20% - Accent2 4 2 11 2" xfId="16320"/>
    <cellStyle name="20% - Accent2 4 2 11 3" xfId="16321"/>
    <cellStyle name="20% - Accent2 4 2 12" xfId="16322"/>
    <cellStyle name="20% - Accent2 4 2 12 2" xfId="16323"/>
    <cellStyle name="20% - Accent2 4 2 13" xfId="16324"/>
    <cellStyle name="20% - Accent2 4 2 14" xfId="16325"/>
    <cellStyle name="20% - Accent2 4 2 15" xfId="16326"/>
    <cellStyle name="20% - Accent2 4 2 2" xfId="374"/>
    <cellStyle name="20% - Accent2 4 2 2 10" xfId="16327"/>
    <cellStyle name="20% - Accent2 4 2 2 10 2" xfId="16328"/>
    <cellStyle name="20% - Accent2 4 2 2 10 3" xfId="16329"/>
    <cellStyle name="20% - Accent2 4 2 2 11" xfId="16330"/>
    <cellStyle name="20% - Accent2 4 2 2 11 2" xfId="16331"/>
    <cellStyle name="20% - Accent2 4 2 2 12" xfId="16332"/>
    <cellStyle name="20% - Accent2 4 2 2 13" xfId="16333"/>
    <cellStyle name="20% - Accent2 4 2 2 2" xfId="375"/>
    <cellStyle name="20% - Accent2 4 2 2 2 10" xfId="16334"/>
    <cellStyle name="20% - Accent2 4 2 2 2 10 2" xfId="16335"/>
    <cellStyle name="20% - Accent2 4 2 2 2 11" xfId="16336"/>
    <cellStyle name="20% - Accent2 4 2 2 2 12" xfId="16337"/>
    <cellStyle name="20% - Accent2 4 2 2 2 2" xfId="376"/>
    <cellStyle name="20% - Accent2 4 2 2 2 2 10" xfId="16338"/>
    <cellStyle name="20% - Accent2 4 2 2 2 2 2" xfId="377"/>
    <cellStyle name="20% - Accent2 4 2 2 2 2 2 2" xfId="16339"/>
    <cellStyle name="20% - Accent2 4 2 2 2 2 2 2 2" xfId="16340"/>
    <cellStyle name="20% - Accent2 4 2 2 2 2 2 2 2 2" xfId="16341"/>
    <cellStyle name="20% - Accent2 4 2 2 2 2 2 2 2 3" xfId="16342"/>
    <cellStyle name="20% - Accent2 4 2 2 2 2 2 2 3" xfId="16343"/>
    <cellStyle name="20% - Accent2 4 2 2 2 2 2 2 3 2" xfId="16344"/>
    <cellStyle name="20% - Accent2 4 2 2 2 2 2 2 3 3" xfId="16345"/>
    <cellStyle name="20% - Accent2 4 2 2 2 2 2 2 4" xfId="16346"/>
    <cellStyle name="20% - Accent2 4 2 2 2 2 2 2 4 2" xfId="16347"/>
    <cellStyle name="20% - Accent2 4 2 2 2 2 2 2 5" xfId="16348"/>
    <cellStyle name="20% - Accent2 4 2 2 2 2 2 2 6" xfId="16349"/>
    <cellStyle name="20% - Accent2 4 2 2 2 2 2 3" xfId="16350"/>
    <cellStyle name="20% - Accent2 4 2 2 2 2 2 3 2" xfId="16351"/>
    <cellStyle name="20% - Accent2 4 2 2 2 2 2 3 2 2" xfId="16352"/>
    <cellStyle name="20% - Accent2 4 2 2 2 2 2 3 2 3" xfId="16353"/>
    <cellStyle name="20% - Accent2 4 2 2 2 2 2 3 3" xfId="16354"/>
    <cellStyle name="20% - Accent2 4 2 2 2 2 2 3 3 2" xfId="16355"/>
    <cellStyle name="20% - Accent2 4 2 2 2 2 2 3 3 3" xfId="16356"/>
    <cellStyle name="20% - Accent2 4 2 2 2 2 2 3 4" xfId="16357"/>
    <cellStyle name="20% - Accent2 4 2 2 2 2 2 3 4 2" xfId="16358"/>
    <cellStyle name="20% - Accent2 4 2 2 2 2 2 3 5" xfId="16359"/>
    <cellStyle name="20% - Accent2 4 2 2 2 2 2 3 6" xfId="16360"/>
    <cellStyle name="20% - Accent2 4 2 2 2 2 2 4" xfId="16361"/>
    <cellStyle name="20% - Accent2 4 2 2 2 2 2 4 2" xfId="16362"/>
    <cellStyle name="20% - Accent2 4 2 2 2 2 2 4 2 2" xfId="16363"/>
    <cellStyle name="20% - Accent2 4 2 2 2 2 2 4 2 3" xfId="16364"/>
    <cellStyle name="20% - Accent2 4 2 2 2 2 2 4 3" xfId="16365"/>
    <cellStyle name="20% - Accent2 4 2 2 2 2 2 4 3 2" xfId="16366"/>
    <cellStyle name="20% - Accent2 4 2 2 2 2 2 4 4" xfId="16367"/>
    <cellStyle name="20% - Accent2 4 2 2 2 2 2 4 5" xfId="16368"/>
    <cellStyle name="20% - Accent2 4 2 2 2 2 2 5" xfId="16369"/>
    <cellStyle name="20% - Accent2 4 2 2 2 2 2 5 2" xfId="16370"/>
    <cellStyle name="20% - Accent2 4 2 2 2 2 2 5 3" xfId="16371"/>
    <cellStyle name="20% - Accent2 4 2 2 2 2 2 6" xfId="16372"/>
    <cellStyle name="20% - Accent2 4 2 2 2 2 2 6 2" xfId="16373"/>
    <cellStyle name="20% - Accent2 4 2 2 2 2 2 6 3" xfId="16374"/>
    <cellStyle name="20% - Accent2 4 2 2 2 2 2 7" xfId="16375"/>
    <cellStyle name="20% - Accent2 4 2 2 2 2 2 7 2" xfId="16376"/>
    <cellStyle name="20% - Accent2 4 2 2 2 2 2 8" xfId="16377"/>
    <cellStyle name="20% - Accent2 4 2 2 2 2 2 9" xfId="16378"/>
    <cellStyle name="20% - Accent2 4 2 2 2 2 3" xfId="16379"/>
    <cellStyle name="20% - Accent2 4 2 2 2 2 3 2" xfId="16380"/>
    <cellStyle name="20% - Accent2 4 2 2 2 2 3 2 2" xfId="16381"/>
    <cellStyle name="20% - Accent2 4 2 2 2 2 3 2 3" xfId="16382"/>
    <cellStyle name="20% - Accent2 4 2 2 2 2 3 3" xfId="16383"/>
    <cellStyle name="20% - Accent2 4 2 2 2 2 3 3 2" xfId="16384"/>
    <cellStyle name="20% - Accent2 4 2 2 2 2 3 3 3" xfId="16385"/>
    <cellStyle name="20% - Accent2 4 2 2 2 2 3 4" xfId="16386"/>
    <cellStyle name="20% - Accent2 4 2 2 2 2 3 4 2" xfId="16387"/>
    <cellStyle name="20% - Accent2 4 2 2 2 2 3 5" xfId="16388"/>
    <cellStyle name="20% - Accent2 4 2 2 2 2 3 6" xfId="16389"/>
    <cellStyle name="20% - Accent2 4 2 2 2 2 4" xfId="16390"/>
    <cellStyle name="20% - Accent2 4 2 2 2 2 4 2" xfId="16391"/>
    <cellStyle name="20% - Accent2 4 2 2 2 2 4 2 2" xfId="16392"/>
    <cellStyle name="20% - Accent2 4 2 2 2 2 4 2 3" xfId="16393"/>
    <cellStyle name="20% - Accent2 4 2 2 2 2 4 3" xfId="16394"/>
    <cellStyle name="20% - Accent2 4 2 2 2 2 4 3 2" xfId="16395"/>
    <cellStyle name="20% - Accent2 4 2 2 2 2 4 3 3" xfId="16396"/>
    <cellStyle name="20% - Accent2 4 2 2 2 2 4 4" xfId="16397"/>
    <cellStyle name="20% - Accent2 4 2 2 2 2 4 4 2" xfId="16398"/>
    <cellStyle name="20% - Accent2 4 2 2 2 2 4 5" xfId="16399"/>
    <cellStyle name="20% - Accent2 4 2 2 2 2 4 6" xfId="16400"/>
    <cellStyle name="20% - Accent2 4 2 2 2 2 5" xfId="16401"/>
    <cellStyle name="20% - Accent2 4 2 2 2 2 5 2" xfId="16402"/>
    <cellStyle name="20% - Accent2 4 2 2 2 2 5 2 2" xfId="16403"/>
    <cellStyle name="20% - Accent2 4 2 2 2 2 5 2 3" xfId="16404"/>
    <cellStyle name="20% - Accent2 4 2 2 2 2 5 3" xfId="16405"/>
    <cellStyle name="20% - Accent2 4 2 2 2 2 5 3 2" xfId="16406"/>
    <cellStyle name="20% - Accent2 4 2 2 2 2 5 4" xfId="16407"/>
    <cellStyle name="20% - Accent2 4 2 2 2 2 5 5" xfId="16408"/>
    <cellStyle name="20% - Accent2 4 2 2 2 2 6" xfId="16409"/>
    <cellStyle name="20% - Accent2 4 2 2 2 2 6 2" xfId="16410"/>
    <cellStyle name="20% - Accent2 4 2 2 2 2 6 3" xfId="16411"/>
    <cellStyle name="20% - Accent2 4 2 2 2 2 7" xfId="16412"/>
    <cellStyle name="20% - Accent2 4 2 2 2 2 7 2" xfId="16413"/>
    <cellStyle name="20% - Accent2 4 2 2 2 2 7 3" xfId="16414"/>
    <cellStyle name="20% - Accent2 4 2 2 2 2 8" xfId="16415"/>
    <cellStyle name="20% - Accent2 4 2 2 2 2 8 2" xfId="16416"/>
    <cellStyle name="20% - Accent2 4 2 2 2 2 9" xfId="16417"/>
    <cellStyle name="20% - Accent2 4 2 2 2 3" xfId="378"/>
    <cellStyle name="20% - Accent2 4 2 2 2 3 2" xfId="16418"/>
    <cellStyle name="20% - Accent2 4 2 2 2 3 2 2" xfId="16419"/>
    <cellStyle name="20% - Accent2 4 2 2 2 3 2 2 2" xfId="16420"/>
    <cellStyle name="20% - Accent2 4 2 2 2 3 2 2 3" xfId="16421"/>
    <cellStyle name="20% - Accent2 4 2 2 2 3 2 3" xfId="16422"/>
    <cellStyle name="20% - Accent2 4 2 2 2 3 2 3 2" xfId="16423"/>
    <cellStyle name="20% - Accent2 4 2 2 2 3 2 3 3" xfId="16424"/>
    <cellStyle name="20% - Accent2 4 2 2 2 3 2 4" xfId="16425"/>
    <cellStyle name="20% - Accent2 4 2 2 2 3 2 4 2" xfId="16426"/>
    <cellStyle name="20% - Accent2 4 2 2 2 3 2 5" xfId="16427"/>
    <cellStyle name="20% - Accent2 4 2 2 2 3 2 6" xfId="16428"/>
    <cellStyle name="20% - Accent2 4 2 2 2 3 3" xfId="16429"/>
    <cellStyle name="20% - Accent2 4 2 2 2 3 3 2" xfId="16430"/>
    <cellStyle name="20% - Accent2 4 2 2 2 3 3 2 2" xfId="16431"/>
    <cellStyle name="20% - Accent2 4 2 2 2 3 3 2 3" xfId="16432"/>
    <cellStyle name="20% - Accent2 4 2 2 2 3 3 3" xfId="16433"/>
    <cellStyle name="20% - Accent2 4 2 2 2 3 3 3 2" xfId="16434"/>
    <cellStyle name="20% - Accent2 4 2 2 2 3 3 3 3" xfId="16435"/>
    <cellStyle name="20% - Accent2 4 2 2 2 3 3 4" xfId="16436"/>
    <cellStyle name="20% - Accent2 4 2 2 2 3 3 4 2" xfId="16437"/>
    <cellStyle name="20% - Accent2 4 2 2 2 3 3 5" xfId="16438"/>
    <cellStyle name="20% - Accent2 4 2 2 2 3 3 6" xfId="16439"/>
    <cellStyle name="20% - Accent2 4 2 2 2 3 4" xfId="16440"/>
    <cellStyle name="20% - Accent2 4 2 2 2 3 4 2" xfId="16441"/>
    <cellStyle name="20% - Accent2 4 2 2 2 3 4 2 2" xfId="16442"/>
    <cellStyle name="20% - Accent2 4 2 2 2 3 4 2 3" xfId="16443"/>
    <cellStyle name="20% - Accent2 4 2 2 2 3 4 3" xfId="16444"/>
    <cellStyle name="20% - Accent2 4 2 2 2 3 4 3 2" xfId="16445"/>
    <cellStyle name="20% - Accent2 4 2 2 2 3 4 4" xfId="16446"/>
    <cellStyle name="20% - Accent2 4 2 2 2 3 4 5" xfId="16447"/>
    <cellStyle name="20% - Accent2 4 2 2 2 3 5" xfId="16448"/>
    <cellStyle name="20% - Accent2 4 2 2 2 3 5 2" xfId="16449"/>
    <cellStyle name="20% - Accent2 4 2 2 2 3 5 3" xfId="16450"/>
    <cellStyle name="20% - Accent2 4 2 2 2 3 6" xfId="16451"/>
    <cellStyle name="20% - Accent2 4 2 2 2 3 6 2" xfId="16452"/>
    <cellStyle name="20% - Accent2 4 2 2 2 3 6 3" xfId="16453"/>
    <cellStyle name="20% - Accent2 4 2 2 2 3 7" xfId="16454"/>
    <cellStyle name="20% - Accent2 4 2 2 2 3 7 2" xfId="16455"/>
    <cellStyle name="20% - Accent2 4 2 2 2 3 8" xfId="16456"/>
    <cellStyle name="20% - Accent2 4 2 2 2 3 9" xfId="16457"/>
    <cellStyle name="20% - Accent2 4 2 2 2 4" xfId="16458"/>
    <cellStyle name="20% - Accent2 4 2 2 2 4 2" xfId="16459"/>
    <cellStyle name="20% - Accent2 4 2 2 2 4 2 2" xfId="16460"/>
    <cellStyle name="20% - Accent2 4 2 2 2 4 2 2 2" xfId="16461"/>
    <cellStyle name="20% - Accent2 4 2 2 2 4 2 2 3" xfId="16462"/>
    <cellStyle name="20% - Accent2 4 2 2 2 4 2 3" xfId="16463"/>
    <cellStyle name="20% - Accent2 4 2 2 2 4 2 3 2" xfId="16464"/>
    <cellStyle name="20% - Accent2 4 2 2 2 4 2 3 3" xfId="16465"/>
    <cellStyle name="20% - Accent2 4 2 2 2 4 2 4" xfId="16466"/>
    <cellStyle name="20% - Accent2 4 2 2 2 4 2 4 2" xfId="16467"/>
    <cellStyle name="20% - Accent2 4 2 2 2 4 2 5" xfId="16468"/>
    <cellStyle name="20% - Accent2 4 2 2 2 4 2 6" xfId="16469"/>
    <cellStyle name="20% - Accent2 4 2 2 2 4 3" xfId="16470"/>
    <cellStyle name="20% - Accent2 4 2 2 2 4 3 2" xfId="16471"/>
    <cellStyle name="20% - Accent2 4 2 2 2 4 3 2 2" xfId="16472"/>
    <cellStyle name="20% - Accent2 4 2 2 2 4 3 2 3" xfId="16473"/>
    <cellStyle name="20% - Accent2 4 2 2 2 4 3 3" xfId="16474"/>
    <cellStyle name="20% - Accent2 4 2 2 2 4 3 3 2" xfId="16475"/>
    <cellStyle name="20% - Accent2 4 2 2 2 4 3 3 3" xfId="16476"/>
    <cellStyle name="20% - Accent2 4 2 2 2 4 3 4" xfId="16477"/>
    <cellStyle name="20% - Accent2 4 2 2 2 4 3 4 2" xfId="16478"/>
    <cellStyle name="20% - Accent2 4 2 2 2 4 3 5" xfId="16479"/>
    <cellStyle name="20% - Accent2 4 2 2 2 4 3 6" xfId="16480"/>
    <cellStyle name="20% - Accent2 4 2 2 2 4 4" xfId="16481"/>
    <cellStyle name="20% - Accent2 4 2 2 2 4 4 2" xfId="16482"/>
    <cellStyle name="20% - Accent2 4 2 2 2 4 4 2 2" xfId="16483"/>
    <cellStyle name="20% - Accent2 4 2 2 2 4 4 2 3" xfId="16484"/>
    <cellStyle name="20% - Accent2 4 2 2 2 4 4 3" xfId="16485"/>
    <cellStyle name="20% - Accent2 4 2 2 2 4 4 3 2" xfId="16486"/>
    <cellStyle name="20% - Accent2 4 2 2 2 4 4 4" xfId="16487"/>
    <cellStyle name="20% - Accent2 4 2 2 2 4 4 5" xfId="16488"/>
    <cellStyle name="20% - Accent2 4 2 2 2 4 5" xfId="16489"/>
    <cellStyle name="20% - Accent2 4 2 2 2 4 5 2" xfId="16490"/>
    <cellStyle name="20% - Accent2 4 2 2 2 4 5 3" xfId="16491"/>
    <cellStyle name="20% - Accent2 4 2 2 2 4 6" xfId="16492"/>
    <cellStyle name="20% - Accent2 4 2 2 2 4 6 2" xfId="16493"/>
    <cellStyle name="20% - Accent2 4 2 2 2 4 6 3" xfId="16494"/>
    <cellStyle name="20% - Accent2 4 2 2 2 4 7" xfId="16495"/>
    <cellStyle name="20% - Accent2 4 2 2 2 4 7 2" xfId="16496"/>
    <cellStyle name="20% - Accent2 4 2 2 2 4 8" xfId="16497"/>
    <cellStyle name="20% - Accent2 4 2 2 2 4 9" xfId="16498"/>
    <cellStyle name="20% - Accent2 4 2 2 2 5" xfId="16499"/>
    <cellStyle name="20% - Accent2 4 2 2 2 5 2" xfId="16500"/>
    <cellStyle name="20% - Accent2 4 2 2 2 5 2 2" xfId="16501"/>
    <cellStyle name="20% - Accent2 4 2 2 2 5 2 3" xfId="16502"/>
    <cellStyle name="20% - Accent2 4 2 2 2 5 3" xfId="16503"/>
    <cellStyle name="20% - Accent2 4 2 2 2 5 3 2" xfId="16504"/>
    <cellStyle name="20% - Accent2 4 2 2 2 5 3 3" xfId="16505"/>
    <cellStyle name="20% - Accent2 4 2 2 2 5 4" xfId="16506"/>
    <cellStyle name="20% - Accent2 4 2 2 2 5 4 2" xfId="16507"/>
    <cellStyle name="20% - Accent2 4 2 2 2 5 5" xfId="16508"/>
    <cellStyle name="20% - Accent2 4 2 2 2 5 6" xfId="16509"/>
    <cellStyle name="20% - Accent2 4 2 2 2 6" xfId="16510"/>
    <cellStyle name="20% - Accent2 4 2 2 2 6 2" xfId="16511"/>
    <cellStyle name="20% - Accent2 4 2 2 2 6 2 2" xfId="16512"/>
    <cellStyle name="20% - Accent2 4 2 2 2 6 2 3" xfId="16513"/>
    <cellStyle name="20% - Accent2 4 2 2 2 6 3" xfId="16514"/>
    <cellStyle name="20% - Accent2 4 2 2 2 6 3 2" xfId="16515"/>
    <cellStyle name="20% - Accent2 4 2 2 2 6 3 3" xfId="16516"/>
    <cellStyle name="20% - Accent2 4 2 2 2 6 4" xfId="16517"/>
    <cellStyle name="20% - Accent2 4 2 2 2 6 4 2" xfId="16518"/>
    <cellStyle name="20% - Accent2 4 2 2 2 6 5" xfId="16519"/>
    <cellStyle name="20% - Accent2 4 2 2 2 6 6" xfId="16520"/>
    <cellStyle name="20% - Accent2 4 2 2 2 7" xfId="16521"/>
    <cellStyle name="20% - Accent2 4 2 2 2 7 2" xfId="16522"/>
    <cellStyle name="20% - Accent2 4 2 2 2 7 2 2" xfId="16523"/>
    <cellStyle name="20% - Accent2 4 2 2 2 7 2 3" xfId="16524"/>
    <cellStyle name="20% - Accent2 4 2 2 2 7 3" xfId="16525"/>
    <cellStyle name="20% - Accent2 4 2 2 2 7 3 2" xfId="16526"/>
    <cellStyle name="20% - Accent2 4 2 2 2 7 4" xfId="16527"/>
    <cellStyle name="20% - Accent2 4 2 2 2 7 5" xfId="16528"/>
    <cellStyle name="20% - Accent2 4 2 2 2 8" xfId="16529"/>
    <cellStyle name="20% - Accent2 4 2 2 2 8 2" xfId="16530"/>
    <cellStyle name="20% - Accent2 4 2 2 2 8 3" xfId="16531"/>
    <cellStyle name="20% - Accent2 4 2 2 2 9" xfId="16532"/>
    <cellStyle name="20% - Accent2 4 2 2 2 9 2" xfId="16533"/>
    <cellStyle name="20% - Accent2 4 2 2 2 9 3" xfId="16534"/>
    <cellStyle name="20% - Accent2 4 2 2 3" xfId="379"/>
    <cellStyle name="20% - Accent2 4 2 2 3 10" xfId="16535"/>
    <cellStyle name="20% - Accent2 4 2 2 3 2" xfId="380"/>
    <cellStyle name="20% - Accent2 4 2 2 3 2 2" xfId="16536"/>
    <cellStyle name="20% - Accent2 4 2 2 3 2 2 2" xfId="16537"/>
    <cellStyle name="20% - Accent2 4 2 2 3 2 2 2 2" xfId="16538"/>
    <cellStyle name="20% - Accent2 4 2 2 3 2 2 2 3" xfId="16539"/>
    <cellStyle name="20% - Accent2 4 2 2 3 2 2 3" xfId="16540"/>
    <cellStyle name="20% - Accent2 4 2 2 3 2 2 3 2" xfId="16541"/>
    <cellStyle name="20% - Accent2 4 2 2 3 2 2 3 3" xfId="16542"/>
    <cellStyle name="20% - Accent2 4 2 2 3 2 2 4" xfId="16543"/>
    <cellStyle name="20% - Accent2 4 2 2 3 2 2 4 2" xfId="16544"/>
    <cellStyle name="20% - Accent2 4 2 2 3 2 2 5" xfId="16545"/>
    <cellStyle name="20% - Accent2 4 2 2 3 2 2 6" xfId="16546"/>
    <cellStyle name="20% - Accent2 4 2 2 3 2 3" xfId="16547"/>
    <cellStyle name="20% - Accent2 4 2 2 3 2 3 2" xfId="16548"/>
    <cellStyle name="20% - Accent2 4 2 2 3 2 3 2 2" xfId="16549"/>
    <cellStyle name="20% - Accent2 4 2 2 3 2 3 2 3" xfId="16550"/>
    <cellStyle name="20% - Accent2 4 2 2 3 2 3 3" xfId="16551"/>
    <cellStyle name="20% - Accent2 4 2 2 3 2 3 3 2" xfId="16552"/>
    <cellStyle name="20% - Accent2 4 2 2 3 2 3 3 3" xfId="16553"/>
    <cellStyle name="20% - Accent2 4 2 2 3 2 3 4" xfId="16554"/>
    <cellStyle name="20% - Accent2 4 2 2 3 2 3 4 2" xfId="16555"/>
    <cellStyle name="20% - Accent2 4 2 2 3 2 3 5" xfId="16556"/>
    <cellStyle name="20% - Accent2 4 2 2 3 2 3 6" xfId="16557"/>
    <cellStyle name="20% - Accent2 4 2 2 3 2 4" xfId="16558"/>
    <cellStyle name="20% - Accent2 4 2 2 3 2 4 2" xfId="16559"/>
    <cellStyle name="20% - Accent2 4 2 2 3 2 4 2 2" xfId="16560"/>
    <cellStyle name="20% - Accent2 4 2 2 3 2 4 2 3" xfId="16561"/>
    <cellStyle name="20% - Accent2 4 2 2 3 2 4 3" xfId="16562"/>
    <cellStyle name="20% - Accent2 4 2 2 3 2 4 3 2" xfId="16563"/>
    <cellStyle name="20% - Accent2 4 2 2 3 2 4 4" xfId="16564"/>
    <cellStyle name="20% - Accent2 4 2 2 3 2 4 5" xfId="16565"/>
    <cellStyle name="20% - Accent2 4 2 2 3 2 5" xfId="16566"/>
    <cellStyle name="20% - Accent2 4 2 2 3 2 5 2" xfId="16567"/>
    <cellStyle name="20% - Accent2 4 2 2 3 2 5 3" xfId="16568"/>
    <cellStyle name="20% - Accent2 4 2 2 3 2 6" xfId="16569"/>
    <cellStyle name="20% - Accent2 4 2 2 3 2 6 2" xfId="16570"/>
    <cellStyle name="20% - Accent2 4 2 2 3 2 6 3" xfId="16571"/>
    <cellStyle name="20% - Accent2 4 2 2 3 2 7" xfId="16572"/>
    <cellStyle name="20% - Accent2 4 2 2 3 2 7 2" xfId="16573"/>
    <cellStyle name="20% - Accent2 4 2 2 3 2 8" xfId="16574"/>
    <cellStyle name="20% - Accent2 4 2 2 3 2 9" xfId="16575"/>
    <cellStyle name="20% - Accent2 4 2 2 3 3" xfId="16576"/>
    <cellStyle name="20% - Accent2 4 2 2 3 3 2" xfId="16577"/>
    <cellStyle name="20% - Accent2 4 2 2 3 3 2 2" xfId="16578"/>
    <cellStyle name="20% - Accent2 4 2 2 3 3 2 3" xfId="16579"/>
    <cellStyle name="20% - Accent2 4 2 2 3 3 3" xfId="16580"/>
    <cellStyle name="20% - Accent2 4 2 2 3 3 3 2" xfId="16581"/>
    <cellStyle name="20% - Accent2 4 2 2 3 3 3 3" xfId="16582"/>
    <cellStyle name="20% - Accent2 4 2 2 3 3 4" xfId="16583"/>
    <cellStyle name="20% - Accent2 4 2 2 3 3 4 2" xfId="16584"/>
    <cellStyle name="20% - Accent2 4 2 2 3 3 5" xfId="16585"/>
    <cellStyle name="20% - Accent2 4 2 2 3 3 6" xfId="16586"/>
    <cellStyle name="20% - Accent2 4 2 2 3 4" xfId="16587"/>
    <cellStyle name="20% - Accent2 4 2 2 3 4 2" xfId="16588"/>
    <cellStyle name="20% - Accent2 4 2 2 3 4 2 2" xfId="16589"/>
    <cellStyle name="20% - Accent2 4 2 2 3 4 2 3" xfId="16590"/>
    <cellStyle name="20% - Accent2 4 2 2 3 4 3" xfId="16591"/>
    <cellStyle name="20% - Accent2 4 2 2 3 4 3 2" xfId="16592"/>
    <cellStyle name="20% - Accent2 4 2 2 3 4 3 3" xfId="16593"/>
    <cellStyle name="20% - Accent2 4 2 2 3 4 4" xfId="16594"/>
    <cellStyle name="20% - Accent2 4 2 2 3 4 4 2" xfId="16595"/>
    <cellStyle name="20% - Accent2 4 2 2 3 4 5" xfId="16596"/>
    <cellStyle name="20% - Accent2 4 2 2 3 4 6" xfId="16597"/>
    <cellStyle name="20% - Accent2 4 2 2 3 5" xfId="16598"/>
    <cellStyle name="20% - Accent2 4 2 2 3 5 2" xfId="16599"/>
    <cellStyle name="20% - Accent2 4 2 2 3 5 2 2" xfId="16600"/>
    <cellStyle name="20% - Accent2 4 2 2 3 5 2 3" xfId="16601"/>
    <cellStyle name="20% - Accent2 4 2 2 3 5 3" xfId="16602"/>
    <cellStyle name="20% - Accent2 4 2 2 3 5 3 2" xfId="16603"/>
    <cellStyle name="20% - Accent2 4 2 2 3 5 4" xfId="16604"/>
    <cellStyle name="20% - Accent2 4 2 2 3 5 5" xfId="16605"/>
    <cellStyle name="20% - Accent2 4 2 2 3 6" xfId="16606"/>
    <cellStyle name="20% - Accent2 4 2 2 3 6 2" xfId="16607"/>
    <cellStyle name="20% - Accent2 4 2 2 3 6 3" xfId="16608"/>
    <cellStyle name="20% - Accent2 4 2 2 3 7" xfId="16609"/>
    <cellStyle name="20% - Accent2 4 2 2 3 7 2" xfId="16610"/>
    <cellStyle name="20% - Accent2 4 2 2 3 7 3" xfId="16611"/>
    <cellStyle name="20% - Accent2 4 2 2 3 8" xfId="16612"/>
    <cellStyle name="20% - Accent2 4 2 2 3 8 2" xfId="16613"/>
    <cellStyle name="20% - Accent2 4 2 2 3 9" xfId="16614"/>
    <cellStyle name="20% - Accent2 4 2 2 4" xfId="381"/>
    <cellStyle name="20% - Accent2 4 2 2 4 2" xfId="16615"/>
    <cellStyle name="20% - Accent2 4 2 2 4 2 2" xfId="16616"/>
    <cellStyle name="20% - Accent2 4 2 2 4 2 2 2" xfId="16617"/>
    <cellStyle name="20% - Accent2 4 2 2 4 2 2 3" xfId="16618"/>
    <cellStyle name="20% - Accent2 4 2 2 4 2 3" xfId="16619"/>
    <cellStyle name="20% - Accent2 4 2 2 4 2 3 2" xfId="16620"/>
    <cellStyle name="20% - Accent2 4 2 2 4 2 3 3" xfId="16621"/>
    <cellStyle name="20% - Accent2 4 2 2 4 2 4" xfId="16622"/>
    <cellStyle name="20% - Accent2 4 2 2 4 2 4 2" xfId="16623"/>
    <cellStyle name="20% - Accent2 4 2 2 4 2 5" xfId="16624"/>
    <cellStyle name="20% - Accent2 4 2 2 4 2 6" xfId="16625"/>
    <cellStyle name="20% - Accent2 4 2 2 4 3" xfId="16626"/>
    <cellStyle name="20% - Accent2 4 2 2 4 3 2" xfId="16627"/>
    <cellStyle name="20% - Accent2 4 2 2 4 3 2 2" xfId="16628"/>
    <cellStyle name="20% - Accent2 4 2 2 4 3 2 3" xfId="16629"/>
    <cellStyle name="20% - Accent2 4 2 2 4 3 3" xfId="16630"/>
    <cellStyle name="20% - Accent2 4 2 2 4 3 3 2" xfId="16631"/>
    <cellStyle name="20% - Accent2 4 2 2 4 3 3 3" xfId="16632"/>
    <cellStyle name="20% - Accent2 4 2 2 4 3 4" xfId="16633"/>
    <cellStyle name="20% - Accent2 4 2 2 4 3 4 2" xfId="16634"/>
    <cellStyle name="20% - Accent2 4 2 2 4 3 5" xfId="16635"/>
    <cellStyle name="20% - Accent2 4 2 2 4 3 6" xfId="16636"/>
    <cellStyle name="20% - Accent2 4 2 2 4 4" xfId="16637"/>
    <cellStyle name="20% - Accent2 4 2 2 4 4 2" xfId="16638"/>
    <cellStyle name="20% - Accent2 4 2 2 4 4 2 2" xfId="16639"/>
    <cellStyle name="20% - Accent2 4 2 2 4 4 2 3" xfId="16640"/>
    <cellStyle name="20% - Accent2 4 2 2 4 4 3" xfId="16641"/>
    <cellStyle name="20% - Accent2 4 2 2 4 4 3 2" xfId="16642"/>
    <cellStyle name="20% - Accent2 4 2 2 4 4 4" xfId="16643"/>
    <cellStyle name="20% - Accent2 4 2 2 4 4 5" xfId="16644"/>
    <cellStyle name="20% - Accent2 4 2 2 4 5" xfId="16645"/>
    <cellStyle name="20% - Accent2 4 2 2 4 5 2" xfId="16646"/>
    <cellStyle name="20% - Accent2 4 2 2 4 5 3" xfId="16647"/>
    <cellStyle name="20% - Accent2 4 2 2 4 6" xfId="16648"/>
    <cellStyle name="20% - Accent2 4 2 2 4 6 2" xfId="16649"/>
    <cellStyle name="20% - Accent2 4 2 2 4 6 3" xfId="16650"/>
    <cellStyle name="20% - Accent2 4 2 2 4 7" xfId="16651"/>
    <cellStyle name="20% - Accent2 4 2 2 4 7 2" xfId="16652"/>
    <cellStyle name="20% - Accent2 4 2 2 4 8" xfId="16653"/>
    <cellStyle name="20% - Accent2 4 2 2 4 9" xfId="16654"/>
    <cellStyle name="20% - Accent2 4 2 2 5" xfId="16655"/>
    <cellStyle name="20% - Accent2 4 2 2 5 2" xfId="16656"/>
    <cellStyle name="20% - Accent2 4 2 2 5 2 2" xfId="16657"/>
    <cellStyle name="20% - Accent2 4 2 2 5 2 2 2" xfId="16658"/>
    <cellStyle name="20% - Accent2 4 2 2 5 2 2 3" xfId="16659"/>
    <cellStyle name="20% - Accent2 4 2 2 5 2 3" xfId="16660"/>
    <cellStyle name="20% - Accent2 4 2 2 5 2 3 2" xfId="16661"/>
    <cellStyle name="20% - Accent2 4 2 2 5 2 3 3" xfId="16662"/>
    <cellStyle name="20% - Accent2 4 2 2 5 2 4" xfId="16663"/>
    <cellStyle name="20% - Accent2 4 2 2 5 2 4 2" xfId="16664"/>
    <cellStyle name="20% - Accent2 4 2 2 5 2 5" xfId="16665"/>
    <cellStyle name="20% - Accent2 4 2 2 5 2 6" xfId="16666"/>
    <cellStyle name="20% - Accent2 4 2 2 5 3" xfId="16667"/>
    <cellStyle name="20% - Accent2 4 2 2 5 3 2" xfId="16668"/>
    <cellStyle name="20% - Accent2 4 2 2 5 3 2 2" xfId="16669"/>
    <cellStyle name="20% - Accent2 4 2 2 5 3 2 3" xfId="16670"/>
    <cellStyle name="20% - Accent2 4 2 2 5 3 3" xfId="16671"/>
    <cellStyle name="20% - Accent2 4 2 2 5 3 3 2" xfId="16672"/>
    <cellStyle name="20% - Accent2 4 2 2 5 3 3 3" xfId="16673"/>
    <cellStyle name="20% - Accent2 4 2 2 5 3 4" xfId="16674"/>
    <cellStyle name="20% - Accent2 4 2 2 5 3 4 2" xfId="16675"/>
    <cellStyle name="20% - Accent2 4 2 2 5 3 5" xfId="16676"/>
    <cellStyle name="20% - Accent2 4 2 2 5 3 6" xfId="16677"/>
    <cellStyle name="20% - Accent2 4 2 2 5 4" xfId="16678"/>
    <cellStyle name="20% - Accent2 4 2 2 5 4 2" xfId="16679"/>
    <cellStyle name="20% - Accent2 4 2 2 5 4 2 2" xfId="16680"/>
    <cellStyle name="20% - Accent2 4 2 2 5 4 2 3" xfId="16681"/>
    <cellStyle name="20% - Accent2 4 2 2 5 4 3" xfId="16682"/>
    <cellStyle name="20% - Accent2 4 2 2 5 4 3 2" xfId="16683"/>
    <cellStyle name="20% - Accent2 4 2 2 5 4 4" xfId="16684"/>
    <cellStyle name="20% - Accent2 4 2 2 5 4 5" xfId="16685"/>
    <cellStyle name="20% - Accent2 4 2 2 5 5" xfId="16686"/>
    <cellStyle name="20% - Accent2 4 2 2 5 5 2" xfId="16687"/>
    <cellStyle name="20% - Accent2 4 2 2 5 5 3" xfId="16688"/>
    <cellStyle name="20% - Accent2 4 2 2 5 6" xfId="16689"/>
    <cellStyle name="20% - Accent2 4 2 2 5 6 2" xfId="16690"/>
    <cellStyle name="20% - Accent2 4 2 2 5 6 3" xfId="16691"/>
    <cellStyle name="20% - Accent2 4 2 2 5 7" xfId="16692"/>
    <cellStyle name="20% - Accent2 4 2 2 5 7 2" xfId="16693"/>
    <cellStyle name="20% - Accent2 4 2 2 5 8" xfId="16694"/>
    <cellStyle name="20% - Accent2 4 2 2 5 9" xfId="16695"/>
    <cellStyle name="20% - Accent2 4 2 2 6" xfId="16696"/>
    <cellStyle name="20% - Accent2 4 2 2 6 2" xfId="16697"/>
    <cellStyle name="20% - Accent2 4 2 2 6 2 2" xfId="16698"/>
    <cellStyle name="20% - Accent2 4 2 2 6 2 3" xfId="16699"/>
    <cellStyle name="20% - Accent2 4 2 2 6 3" xfId="16700"/>
    <cellStyle name="20% - Accent2 4 2 2 6 3 2" xfId="16701"/>
    <cellStyle name="20% - Accent2 4 2 2 6 3 3" xfId="16702"/>
    <cellStyle name="20% - Accent2 4 2 2 6 4" xfId="16703"/>
    <cellStyle name="20% - Accent2 4 2 2 6 4 2" xfId="16704"/>
    <cellStyle name="20% - Accent2 4 2 2 6 5" xfId="16705"/>
    <cellStyle name="20% - Accent2 4 2 2 6 6" xfId="16706"/>
    <cellStyle name="20% - Accent2 4 2 2 7" xfId="16707"/>
    <cellStyle name="20% - Accent2 4 2 2 7 2" xfId="16708"/>
    <cellStyle name="20% - Accent2 4 2 2 7 2 2" xfId="16709"/>
    <cellStyle name="20% - Accent2 4 2 2 7 2 3" xfId="16710"/>
    <cellStyle name="20% - Accent2 4 2 2 7 3" xfId="16711"/>
    <cellStyle name="20% - Accent2 4 2 2 7 3 2" xfId="16712"/>
    <cellStyle name="20% - Accent2 4 2 2 7 3 3" xfId="16713"/>
    <cellStyle name="20% - Accent2 4 2 2 7 4" xfId="16714"/>
    <cellStyle name="20% - Accent2 4 2 2 7 4 2" xfId="16715"/>
    <cellStyle name="20% - Accent2 4 2 2 7 5" xfId="16716"/>
    <cellStyle name="20% - Accent2 4 2 2 7 6" xfId="16717"/>
    <cellStyle name="20% - Accent2 4 2 2 8" xfId="16718"/>
    <cellStyle name="20% - Accent2 4 2 2 8 2" xfId="16719"/>
    <cellStyle name="20% - Accent2 4 2 2 8 2 2" xfId="16720"/>
    <cellStyle name="20% - Accent2 4 2 2 8 2 3" xfId="16721"/>
    <cellStyle name="20% - Accent2 4 2 2 8 3" xfId="16722"/>
    <cellStyle name="20% - Accent2 4 2 2 8 3 2" xfId="16723"/>
    <cellStyle name="20% - Accent2 4 2 2 8 4" xfId="16724"/>
    <cellStyle name="20% - Accent2 4 2 2 8 5" xfId="16725"/>
    <cellStyle name="20% - Accent2 4 2 2 9" xfId="16726"/>
    <cellStyle name="20% - Accent2 4 2 2 9 2" xfId="16727"/>
    <cellStyle name="20% - Accent2 4 2 2 9 3" xfId="16728"/>
    <cellStyle name="20% - Accent2 4 2 3" xfId="382"/>
    <cellStyle name="20% - Accent2 4 2 3 10" xfId="16729"/>
    <cellStyle name="20% - Accent2 4 2 3 10 2" xfId="16730"/>
    <cellStyle name="20% - Accent2 4 2 3 11" xfId="16731"/>
    <cellStyle name="20% - Accent2 4 2 3 12" xfId="16732"/>
    <cellStyle name="20% - Accent2 4 2 3 2" xfId="383"/>
    <cellStyle name="20% - Accent2 4 2 3 2 10" xfId="16733"/>
    <cellStyle name="20% - Accent2 4 2 3 2 2" xfId="384"/>
    <cellStyle name="20% - Accent2 4 2 3 2 2 2" xfId="16734"/>
    <cellStyle name="20% - Accent2 4 2 3 2 2 2 2" xfId="16735"/>
    <cellStyle name="20% - Accent2 4 2 3 2 2 2 2 2" xfId="16736"/>
    <cellStyle name="20% - Accent2 4 2 3 2 2 2 2 3" xfId="16737"/>
    <cellStyle name="20% - Accent2 4 2 3 2 2 2 3" xfId="16738"/>
    <cellStyle name="20% - Accent2 4 2 3 2 2 2 3 2" xfId="16739"/>
    <cellStyle name="20% - Accent2 4 2 3 2 2 2 3 3" xfId="16740"/>
    <cellStyle name="20% - Accent2 4 2 3 2 2 2 4" xfId="16741"/>
    <cellStyle name="20% - Accent2 4 2 3 2 2 2 4 2" xfId="16742"/>
    <cellStyle name="20% - Accent2 4 2 3 2 2 2 5" xfId="16743"/>
    <cellStyle name="20% - Accent2 4 2 3 2 2 2 6" xfId="16744"/>
    <cellStyle name="20% - Accent2 4 2 3 2 2 3" xfId="16745"/>
    <cellStyle name="20% - Accent2 4 2 3 2 2 3 2" xfId="16746"/>
    <cellStyle name="20% - Accent2 4 2 3 2 2 3 2 2" xfId="16747"/>
    <cellStyle name="20% - Accent2 4 2 3 2 2 3 2 3" xfId="16748"/>
    <cellStyle name="20% - Accent2 4 2 3 2 2 3 3" xfId="16749"/>
    <cellStyle name="20% - Accent2 4 2 3 2 2 3 3 2" xfId="16750"/>
    <cellStyle name="20% - Accent2 4 2 3 2 2 3 3 3" xfId="16751"/>
    <cellStyle name="20% - Accent2 4 2 3 2 2 3 4" xfId="16752"/>
    <cellStyle name="20% - Accent2 4 2 3 2 2 3 4 2" xfId="16753"/>
    <cellStyle name="20% - Accent2 4 2 3 2 2 3 5" xfId="16754"/>
    <cellStyle name="20% - Accent2 4 2 3 2 2 3 6" xfId="16755"/>
    <cellStyle name="20% - Accent2 4 2 3 2 2 4" xfId="16756"/>
    <cellStyle name="20% - Accent2 4 2 3 2 2 4 2" xfId="16757"/>
    <cellStyle name="20% - Accent2 4 2 3 2 2 4 2 2" xfId="16758"/>
    <cellStyle name="20% - Accent2 4 2 3 2 2 4 2 3" xfId="16759"/>
    <cellStyle name="20% - Accent2 4 2 3 2 2 4 3" xfId="16760"/>
    <cellStyle name="20% - Accent2 4 2 3 2 2 4 3 2" xfId="16761"/>
    <cellStyle name="20% - Accent2 4 2 3 2 2 4 4" xfId="16762"/>
    <cellStyle name="20% - Accent2 4 2 3 2 2 4 5" xfId="16763"/>
    <cellStyle name="20% - Accent2 4 2 3 2 2 5" xfId="16764"/>
    <cellStyle name="20% - Accent2 4 2 3 2 2 5 2" xfId="16765"/>
    <cellStyle name="20% - Accent2 4 2 3 2 2 5 3" xfId="16766"/>
    <cellStyle name="20% - Accent2 4 2 3 2 2 6" xfId="16767"/>
    <cellStyle name="20% - Accent2 4 2 3 2 2 6 2" xfId="16768"/>
    <cellStyle name="20% - Accent2 4 2 3 2 2 6 3" xfId="16769"/>
    <cellStyle name="20% - Accent2 4 2 3 2 2 7" xfId="16770"/>
    <cellStyle name="20% - Accent2 4 2 3 2 2 7 2" xfId="16771"/>
    <cellStyle name="20% - Accent2 4 2 3 2 2 8" xfId="16772"/>
    <cellStyle name="20% - Accent2 4 2 3 2 2 9" xfId="16773"/>
    <cellStyle name="20% - Accent2 4 2 3 2 3" xfId="16774"/>
    <cellStyle name="20% - Accent2 4 2 3 2 3 2" xfId="16775"/>
    <cellStyle name="20% - Accent2 4 2 3 2 3 2 2" xfId="16776"/>
    <cellStyle name="20% - Accent2 4 2 3 2 3 2 3" xfId="16777"/>
    <cellStyle name="20% - Accent2 4 2 3 2 3 3" xfId="16778"/>
    <cellStyle name="20% - Accent2 4 2 3 2 3 3 2" xfId="16779"/>
    <cellStyle name="20% - Accent2 4 2 3 2 3 3 3" xfId="16780"/>
    <cellStyle name="20% - Accent2 4 2 3 2 3 4" xfId="16781"/>
    <cellStyle name="20% - Accent2 4 2 3 2 3 4 2" xfId="16782"/>
    <cellStyle name="20% - Accent2 4 2 3 2 3 5" xfId="16783"/>
    <cellStyle name="20% - Accent2 4 2 3 2 3 6" xfId="16784"/>
    <cellStyle name="20% - Accent2 4 2 3 2 4" xfId="16785"/>
    <cellStyle name="20% - Accent2 4 2 3 2 4 2" xfId="16786"/>
    <cellStyle name="20% - Accent2 4 2 3 2 4 2 2" xfId="16787"/>
    <cellStyle name="20% - Accent2 4 2 3 2 4 2 3" xfId="16788"/>
    <cellStyle name="20% - Accent2 4 2 3 2 4 3" xfId="16789"/>
    <cellStyle name="20% - Accent2 4 2 3 2 4 3 2" xfId="16790"/>
    <cellStyle name="20% - Accent2 4 2 3 2 4 3 3" xfId="16791"/>
    <cellStyle name="20% - Accent2 4 2 3 2 4 4" xfId="16792"/>
    <cellStyle name="20% - Accent2 4 2 3 2 4 4 2" xfId="16793"/>
    <cellStyle name="20% - Accent2 4 2 3 2 4 5" xfId="16794"/>
    <cellStyle name="20% - Accent2 4 2 3 2 4 6" xfId="16795"/>
    <cellStyle name="20% - Accent2 4 2 3 2 5" xfId="16796"/>
    <cellStyle name="20% - Accent2 4 2 3 2 5 2" xfId="16797"/>
    <cellStyle name="20% - Accent2 4 2 3 2 5 2 2" xfId="16798"/>
    <cellStyle name="20% - Accent2 4 2 3 2 5 2 3" xfId="16799"/>
    <cellStyle name="20% - Accent2 4 2 3 2 5 3" xfId="16800"/>
    <cellStyle name="20% - Accent2 4 2 3 2 5 3 2" xfId="16801"/>
    <cellStyle name="20% - Accent2 4 2 3 2 5 4" xfId="16802"/>
    <cellStyle name="20% - Accent2 4 2 3 2 5 5" xfId="16803"/>
    <cellStyle name="20% - Accent2 4 2 3 2 6" xfId="16804"/>
    <cellStyle name="20% - Accent2 4 2 3 2 6 2" xfId="16805"/>
    <cellStyle name="20% - Accent2 4 2 3 2 6 3" xfId="16806"/>
    <cellStyle name="20% - Accent2 4 2 3 2 7" xfId="16807"/>
    <cellStyle name="20% - Accent2 4 2 3 2 7 2" xfId="16808"/>
    <cellStyle name="20% - Accent2 4 2 3 2 7 3" xfId="16809"/>
    <cellStyle name="20% - Accent2 4 2 3 2 8" xfId="16810"/>
    <cellStyle name="20% - Accent2 4 2 3 2 8 2" xfId="16811"/>
    <cellStyle name="20% - Accent2 4 2 3 2 9" xfId="16812"/>
    <cellStyle name="20% - Accent2 4 2 3 3" xfId="385"/>
    <cellStyle name="20% - Accent2 4 2 3 3 2" xfId="16813"/>
    <cellStyle name="20% - Accent2 4 2 3 3 2 2" xfId="16814"/>
    <cellStyle name="20% - Accent2 4 2 3 3 2 2 2" xfId="16815"/>
    <cellStyle name="20% - Accent2 4 2 3 3 2 2 3" xfId="16816"/>
    <cellStyle name="20% - Accent2 4 2 3 3 2 3" xfId="16817"/>
    <cellStyle name="20% - Accent2 4 2 3 3 2 3 2" xfId="16818"/>
    <cellStyle name="20% - Accent2 4 2 3 3 2 3 3" xfId="16819"/>
    <cellStyle name="20% - Accent2 4 2 3 3 2 4" xfId="16820"/>
    <cellStyle name="20% - Accent2 4 2 3 3 2 4 2" xfId="16821"/>
    <cellStyle name="20% - Accent2 4 2 3 3 2 5" xfId="16822"/>
    <cellStyle name="20% - Accent2 4 2 3 3 2 6" xfId="16823"/>
    <cellStyle name="20% - Accent2 4 2 3 3 3" xfId="16824"/>
    <cellStyle name="20% - Accent2 4 2 3 3 3 2" xfId="16825"/>
    <cellStyle name="20% - Accent2 4 2 3 3 3 2 2" xfId="16826"/>
    <cellStyle name="20% - Accent2 4 2 3 3 3 2 3" xfId="16827"/>
    <cellStyle name="20% - Accent2 4 2 3 3 3 3" xfId="16828"/>
    <cellStyle name="20% - Accent2 4 2 3 3 3 3 2" xfId="16829"/>
    <cellStyle name="20% - Accent2 4 2 3 3 3 3 3" xfId="16830"/>
    <cellStyle name="20% - Accent2 4 2 3 3 3 4" xfId="16831"/>
    <cellStyle name="20% - Accent2 4 2 3 3 3 4 2" xfId="16832"/>
    <cellStyle name="20% - Accent2 4 2 3 3 3 5" xfId="16833"/>
    <cellStyle name="20% - Accent2 4 2 3 3 3 6" xfId="16834"/>
    <cellStyle name="20% - Accent2 4 2 3 3 4" xfId="16835"/>
    <cellStyle name="20% - Accent2 4 2 3 3 4 2" xfId="16836"/>
    <cellStyle name="20% - Accent2 4 2 3 3 4 2 2" xfId="16837"/>
    <cellStyle name="20% - Accent2 4 2 3 3 4 2 3" xfId="16838"/>
    <cellStyle name="20% - Accent2 4 2 3 3 4 3" xfId="16839"/>
    <cellStyle name="20% - Accent2 4 2 3 3 4 3 2" xfId="16840"/>
    <cellStyle name="20% - Accent2 4 2 3 3 4 4" xfId="16841"/>
    <cellStyle name="20% - Accent2 4 2 3 3 4 5" xfId="16842"/>
    <cellStyle name="20% - Accent2 4 2 3 3 5" xfId="16843"/>
    <cellStyle name="20% - Accent2 4 2 3 3 5 2" xfId="16844"/>
    <cellStyle name="20% - Accent2 4 2 3 3 5 3" xfId="16845"/>
    <cellStyle name="20% - Accent2 4 2 3 3 6" xfId="16846"/>
    <cellStyle name="20% - Accent2 4 2 3 3 6 2" xfId="16847"/>
    <cellStyle name="20% - Accent2 4 2 3 3 6 3" xfId="16848"/>
    <cellStyle name="20% - Accent2 4 2 3 3 7" xfId="16849"/>
    <cellStyle name="20% - Accent2 4 2 3 3 7 2" xfId="16850"/>
    <cellStyle name="20% - Accent2 4 2 3 3 8" xfId="16851"/>
    <cellStyle name="20% - Accent2 4 2 3 3 9" xfId="16852"/>
    <cellStyle name="20% - Accent2 4 2 3 4" xfId="16853"/>
    <cellStyle name="20% - Accent2 4 2 3 4 2" xfId="16854"/>
    <cellStyle name="20% - Accent2 4 2 3 4 2 2" xfId="16855"/>
    <cellStyle name="20% - Accent2 4 2 3 4 2 2 2" xfId="16856"/>
    <cellStyle name="20% - Accent2 4 2 3 4 2 2 3" xfId="16857"/>
    <cellStyle name="20% - Accent2 4 2 3 4 2 3" xfId="16858"/>
    <cellStyle name="20% - Accent2 4 2 3 4 2 3 2" xfId="16859"/>
    <cellStyle name="20% - Accent2 4 2 3 4 2 3 3" xfId="16860"/>
    <cellStyle name="20% - Accent2 4 2 3 4 2 4" xfId="16861"/>
    <cellStyle name="20% - Accent2 4 2 3 4 2 4 2" xfId="16862"/>
    <cellStyle name="20% - Accent2 4 2 3 4 2 5" xfId="16863"/>
    <cellStyle name="20% - Accent2 4 2 3 4 2 6" xfId="16864"/>
    <cellStyle name="20% - Accent2 4 2 3 4 3" xfId="16865"/>
    <cellStyle name="20% - Accent2 4 2 3 4 3 2" xfId="16866"/>
    <cellStyle name="20% - Accent2 4 2 3 4 3 2 2" xfId="16867"/>
    <cellStyle name="20% - Accent2 4 2 3 4 3 2 3" xfId="16868"/>
    <cellStyle name="20% - Accent2 4 2 3 4 3 3" xfId="16869"/>
    <cellStyle name="20% - Accent2 4 2 3 4 3 3 2" xfId="16870"/>
    <cellStyle name="20% - Accent2 4 2 3 4 3 3 3" xfId="16871"/>
    <cellStyle name="20% - Accent2 4 2 3 4 3 4" xfId="16872"/>
    <cellStyle name="20% - Accent2 4 2 3 4 3 4 2" xfId="16873"/>
    <cellStyle name="20% - Accent2 4 2 3 4 3 5" xfId="16874"/>
    <cellStyle name="20% - Accent2 4 2 3 4 3 6" xfId="16875"/>
    <cellStyle name="20% - Accent2 4 2 3 4 4" xfId="16876"/>
    <cellStyle name="20% - Accent2 4 2 3 4 4 2" xfId="16877"/>
    <cellStyle name="20% - Accent2 4 2 3 4 4 2 2" xfId="16878"/>
    <cellStyle name="20% - Accent2 4 2 3 4 4 2 3" xfId="16879"/>
    <cellStyle name="20% - Accent2 4 2 3 4 4 3" xfId="16880"/>
    <cellStyle name="20% - Accent2 4 2 3 4 4 3 2" xfId="16881"/>
    <cellStyle name="20% - Accent2 4 2 3 4 4 4" xfId="16882"/>
    <cellStyle name="20% - Accent2 4 2 3 4 4 5" xfId="16883"/>
    <cellStyle name="20% - Accent2 4 2 3 4 5" xfId="16884"/>
    <cellStyle name="20% - Accent2 4 2 3 4 5 2" xfId="16885"/>
    <cellStyle name="20% - Accent2 4 2 3 4 5 3" xfId="16886"/>
    <cellStyle name="20% - Accent2 4 2 3 4 6" xfId="16887"/>
    <cellStyle name="20% - Accent2 4 2 3 4 6 2" xfId="16888"/>
    <cellStyle name="20% - Accent2 4 2 3 4 6 3" xfId="16889"/>
    <cellStyle name="20% - Accent2 4 2 3 4 7" xfId="16890"/>
    <cellStyle name="20% - Accent2 4 2 3 4 7 2" xfId="16891"/>
    <cellStyle name="20% - Accent2 4 2 3 4 8" xfId="16892"/>
    <cellStyle name="20% - Accent2 4 2 3 4 9" xfId="16893"/>
    <cellStyle name="20% - Accent2 4 2 3 5" xfId="16894"/>
    <cellStyle name="20% - Accent2 4 2 3 5 2" xfId="16895"/>
    <cellStyle name="20% - Accent2 4 2 3 5 2 2" xfId="16896"/>
    <cellStyle name="20% - Accent2 4 2 3 5 2 3" xfId="16897"/>
    <cellStyle name="20% - Accent2 4 2 3 5 3" xfId="16898"/>
    <cellStyle name="20% - Accent2 4 2 3 5 3 2" xfId="16899"/>
    <cellStyle name="20% - Accent2 4 2 3 5 3 3" xfId="16900"/>
    <cellStyle name="20% - Accent2 4 2 3 5 4" xfId="16901"/>
    <cellStyle name="20% - Accent2 4 2 3 5 4 2" xfId="16902"/>
    <cellStyle name="20% - Accent2 4 2 3 5 5" xfId="16903"/>
    <cellStyle name="20% - Accent2 4 2 3 5 6" xfId="16904"/>
    <cellStyle name="20% - Accent2 4 2 3 6" xfId="16905"/>
    <cellStyle name="20% - Accent2 4 2 3 6 2" xfId="16906"/>
    <cellStyle name="20% - Accent2 4 2 3 6 2 2" xfId="16907"/>
    <cellStyle name="20% - Accent2 4 2 3 6 2 3" xfId="16908"/>
    <cellStyle name="20% - Accent2 4 2 3 6 3" xfId="16909"/>
    <cellStyle name="20% - Accent2 4 2 3 6 3 2" xfId="16910"/>
    <cellStyle name="20% - Accent2 4 2 3 6 3 3" xfId="16911"/>
    <cellStyle name="20% - Accent2 4 2 3 6 4" xfId="16912"/>
    <cellStyle name="20% - Accent2 4 2 3 6 4 2" xfId="16913"/>
    <cellStyle name="20% - Accent2 4 2 3 6 5" xfId="16914"/>
    <cellStyle name="20% - Accent2 4 2 3 6 6" xfId="16915"/>
    <cellStyle name="20% - Accent2 4 2 3 7" xfId="16916"/>
    <cellStyle name="20% - Accent2 4 2 3 7 2" xfId="16917"/>
    <cellStyle name="20% - Accent2 4 2 3 7 2 2" xfId="16918"/>
    <cellStyle name="20% - Accent2 4 2 3 7 2 3" xfId="16919"/>
    <cellStyle name="20% - Accent2 4 2 3 7 3" xfId="16920"/>
    <cellStyle name="20% - Accent2 4 2 3 7 3 2" xfId="16921"/>
    <cellStyle name="20% - Accent2 4 2 3 7 4" xfId="16922"/>
    <cellStyle name="20% - Accent2 4 2 3 7 5" xfId="16923"/>
    <cellStyle name="20% - Accent2 4 2 3 8" xfId="16924"/>
    <cellStyle name="20% - Accent2 4 2 3 8 2" xfId="16925"/>
    <cellStyle name="20% - Accent2 4 2 3 8 3" xfId="16926"/>
    <cellStyle name="20% - Accent2 4 2 3 9" xfId="16927"/>
    <cellStyle name="20% - Accent2 4 2 3 9 2" xfId="16928"/>
    <cellStyle name="20% - Accent2 4 2 3 9 3" xfId="16929"/>
    <cellStyle name="20% - Accent2 4 2 4" xfId="386"/>
    <cellStyle name="20% - Accent2 4 2 4 10" xfId="16930"/>
    <cellStyle name="20% - Accent2 4 2 4 2" xfId="387"/>
    <cellStyle name="20% - Accent2 4 2 4 2 2" xfId="16931"/>
    <cellStyle name="20% - Accent2 4 2 4 2 2 2" xfId="16932"/>
    <cellStyle name="20% - Accent2 4 2 4 2 2 2 2" xfId="16933"/>
    <cellStyle name="20% - Accent2 4 2 4 2 2 2 3" xfId="16934"/>
    <cellStyle name="20% - Accent2 4 2 4 2 2 3" xfId="16935"/>
    <cellStyle name="20% - Accent2 4 2 4 2 2 3 2" xfId="16936"/>
    <cellStyle name="20% - Accent2 4 2 4 2 2 3 3" xfId="16937"/>
    <cellStyle name="20% - Accent2 4 2 4 2 2 4" xfId="16938"/>
    <cellStyle name="20% - Accent2 4 2 4 2 2 4 2" xfId="16939"/>
    <cellStyle name="20% - Accent2 4 2 4 2 2 5" xfId="16940"/>
    <cellStyle name="20% - Accent2 4 2 4 2 2 6" xfId="16941"/>
    <cellStyle name="20% - Accent2 4 2 4 2 3" xfId="16942"/>
    <cellStyle name="20% - Accent2 4 2 4 2 3 2" xfId="16943"/>
    <cellStyle name="20% - Accent2 4 2 4 2 3 2 2" xfId="16944"/>
    <cellStyle name="20% - Accent2 4 2 4 2 3 2 3" xfId="16945"/>
    <cellStyle name="20% - Accent2 4 2 4 2 3 3" xfId="16946"/>
    <cellStyle name="20% - Accent2 4 2 4 2 3 3 2" xfId="16947"/>
    <cellStyle name="20% - Accent2 4 2 4 2 3 3 3" xfId="16948"/>
    <cellStyle name="20% - Accent2 4 2 4 2 3 4" xfId="16949"/>
    <cellStyle name="20% - Accent2 4 2 4 2 3 4 2" xfId="16950"/>
    <cellStyle name="20% - Accent2 4 2 4 2 3 5" xfId="16951"/>
    <cellStyle name="20% - Accent2 4 2 4 2 3 6" xfId="16952"/>
    <cellStyle name="20% - Accent2 4 2 4 2 4" xfId="16953"/>
    <cellStyle name="20% - Accent2 4 2 4 2 4 2" xfId="16954"/>
    <cellStyle name="20% - Accent2 4 2 4 2 4 2 2" xfId="16955"/>
    <cellStyle name="20% - Accent2 4 2 4 2 4 2 3" xfId="16956"/>
    <cellStyle name="20% - Accent2 4 2 4 2 4 3" xfId="16957"/>
    <cellStyle name="20% - Accent2 4 2 4 2 4 3 2" xfId="16958"/>
    <cellStyle name="20% - Accent2 4 2 4 2 4 4" xfId="16959"/>
    <cellStyle name="20% - Accent2 4 2 4 2 4 5" xfId="16960"/>
    <cellStyle name="20% - Accent2 4 2 4 2 5" xfId="16961"/>
    <cellStyle name="20% - Accent2 4 2 4 2 5 2" xfId="16962"/>
    <cellStyle name="20% - Accent2 4 2 4 2 5 3" xfId="16963"/>
    <cellStyle name="20% - Accent2 4 2 4 2 6" xfId="16964"/>
    <cellStyle name="20% - Accent2 4 2 4 2 6 2" xfId="16965"/>
    <cellStyle name="20% - Accent2 4 2 4 2 6 3" xfId="16966"/>
    <cellStyle name="20% - Accent2 4 2 4 2 7" xfId="16967"/>
    <cellStyle name="20% - Accent2 4 2 4 2 7 2" xfId="16968"/>
    <cellStyle name="20% - Accent2 4 2 4 2 8" xfId="16969"/>
    <cellStyle name="20% - Accent2 4 2 4 2 9" xfId="16970"/>
    <cellStyle name="20% - Accent2 4 2 4 3" xfId="16971"/>
    <cellStyle name="20% - Accent2 4 2 4 3 2" xfId="16972"/>
    <cellStyle name="20% - Accent2 4 2 4 3 2 2" xfId="16973"/>
    <cellStyle name="20% - Accent2 4 2 4 3 2 3" xfId="16974"/>
    <cellStyle name="20% - Accent2 4 2 4 3 3" xfId="16975"/>
    <cellStyle name="20% - Accent2 4 2 4 3 3 2" xfId="16976"/>
    <cellStyle name="20% - Accent2 4 2 4 3 3 3" xfId="16977"/>
    <cellStyle name="20% - Accent2 4 2 4 3 4" xfId="16978"/>
    <cellStyle name="20% - Accent2 4 2 4 3 4 2" xfId="16979"/>
    <cellStyle name="20% - Accent2 4 2 4 3 5" xfId="16980"/>
    <cellStyle name="20% - Accent2 4 2 4 3 6" xfId="16981"/>
    <cellStyle name="20% - Accent2 4 2 4 4" xfId="16982"/>
    <cellStyle name="20% - Accent2 4 2 4 4 2" xfId="16983"/>
    <cellStyle name="20% - Accent2 4 2 4 4 2 2" xfId="16984"/>
    <cellStyle name="20% - Accent2 4 2 4 4 2 3" xfId="16985"/>
    <cellStyle name="20% - Accent2 4 2 4 4 3" xfId="16986"/>
    <cellStyle name="20% - Accent2 4 2 4 4 3 2" xfId="16987"/>
    <cellStyle name="20% - Accent2 4 2 4 4 3 3" xfId="16988"/>
    <cellStyle name="20% - Accent2 4 2 4 4 4" xfId="16989"/>
    <cellStyle name="20% - Accent2 4 2 4 4 4 2" xfId="16990"/>
    <cellStyle name="20% - Accent2 4 2 4 4 5" xfId="16991"/>
    <cellStyle name="20% - Accent2 4 2 4 4 6" xfId="16992"/>
    <cellStyle name="20% - Accent2 4 2 4 5" xfId="16993"/>
    <cellStyle name="20% - Accent2 4 2 4 5 2" xfId="16994"/>
    <cellStyle name="20% - Accent2 4 2 4 5 2 2" xfId="16995"/>
    <cellStyle name="20% - Accent2 4 2 4 5 2 3" xfId="16996"/>
    <cellStyle name="20% - Accent2 4 2 4 5 3" xfId="16997"/>
    <cellStyle name="20% - Accent2 4 2 4 5 3 2" xfId="16998"/>
    <cellStyle name="20% - Accent2 4 2 4 5 4" xfId="16999"/>
    <cellStyle name="20% - Accent2 4 2 4 5 5" xfId="17000"/>
    <cellStyle name="20% - Accent2 4 2 4 6" xfId="17001"/>
    <cellStyle name="20% - Accent2 4 2 4 6 2" xfId="17002"/>
    <cellStyle name="20% - Accent2 4 2 4 6 3" xfId="17003"/>
    <cellStyle name="20% - Accent2 4 2 4 7" xfId="17004"/>
    <cellStyle name="20% - Accent2 4 2 4 7 2" xfId="17005"/>
    <cellStyle name="20% - Accent2 4 2 4 7 3" xfId="17006"/>
    <cellStyle name="20% - Accent2 4 2 4 8" xfId="17007"/>
    <cellStyle name="20% - Accent2 4 2 4 8 2" xfId="17008"/>
    <cellStyle name="20% - Accent2 4 2 4 9" xfId="17009"/>
    <cellStyle name="20% - Accent2 4 2 5" xfId="388"/>
    <cellStyle name="20% - Accent2 4 2 5 2" xfId="17010"/>
    <cellStyle name="20% - Accent2 4 2 5 2 2" xfId="17011"/>
    <cellStyle name="20% - Accent2 4 2 5 2 2 2" xfId="17012"/>
    <cellStyle name="20% - Accent2 4 2 5 2 2 3" xfId="17013"/>
    <cellStyle name="20% - Accent2 4 2 5 2 3" xfId="17014"/>
    <cellStyle name="20% - Accent2 4 2 5 2 3 2" xfId="17015"/>
    <cellStyle name="20% - Accent2 4 2 5 2 3 3" xfId="17016"/>
    <cellStyle name="20% - Accent2 4 2 5 2 4" xfId="17017"/>
    <cellStyle name="20% - Accent2 4 2 5 2 4 2" xfId="17018"/>
    <cellStyle name="20% - Accent2 4 2 5 2 5" xfId="17019"/>
    <cellStyle name="20% - Accent2 4 2 5 2 6" xfId="17020"/>
    <cellStyle name="20% - Accent2 4 2 5 3" xfId="17021"/>
    <cellStyle name="20% - Accent2 4 2 5 3 2" xfId="17022"/>
    <cellStyle name="20% - Accent2 4 2 5 3 2 2" xfId="17023"/>
    <cellStyle name="20% - Accent2 4 2 5 3 2 3" xfId="17024"/>
    <cellStyle name="20% - Accent2 4 2 5 3 3" xfId="17025"/>
    <cellStyle name="20% - Accent2 4 2 5 3 3 2" xfId="17026"/>
    <cellStyle name="20% - Accent2 4 2 5 3 3 3" xfId="17027"/>
    <cellStyle name="20% - Accent2 4 2 5 3 4" xfId="17028"/>
    <cellStyle name="20% - Accent2 4 2 5 3 4 2" xfId="17029"/>
    <cellStyle name="20% - Accent2 4 2 5 3 5" xfId="17030"/>
    <cellStyle name="20% - Accent2 4 2 5 3 6" xfId="17031"/>
    <cellStyle name="20% - Accent2 4 2 5 4" xfId="17032"/>
    <cellStyle name="20% - Accent2 4 2 5 4 2" xfId="17033"/>
    <cellStyle name="20% - Accent2 4 2 5 4 2 2" xfId="17034"/>
    <cellStyle name="20% - Accent2 4 2 5 4 2 3" xfId="17035"/>
    <cellStyle name="20% - Accent2 4 2 5 4 3" xfId="17036"/>
    <cellStyle name="20% - Accent2 4 2 5 4 3 2" xfId="17037"/>
    <cellStyle name="20% - Accent2 4 2 5 4 4" xfId="17038"/>
    <cellStyle name="20% - Accent2 4 2 5 4 5" xfId="17039"/>
    <cellStyle name="20% - Accent2 4 2 5 5" xfId="17040"/>
    <cellStyle name="20% - Accent2 4 2 5 5 2" xfId="17041"/>
    <cellStyle name="20% - Accent2 4 2 5 5 3" xfId="17042"/>
    <cellStyle name="20% - Accent2 4 2 5 6" xfId="17043"/>
    <cellStyle name="20% - Accent2 4 2 5 6 2" xfId="17044"/>
    <cellStyle name="20% - Accent2 4 2 5 6 3" xfId="17045"/>
    <cellStyle name="20% - Accent2 4 2 5 7" xfId="17046"/>
    <cellStyle name="20% - Accent2 4 2 5 7 2" xfId="17047"/>
    <cellStyle name="20% - Accent2 4 2 5 8" xfId="17048"/>
    <cellStyle name="20% - Accent2 4 2 5 9" xfId="17049"/>
    <cellStyle name="20% - Accent2 4 2 6" xfId="13856"/>
    <cellStyle name="20% - Accent2 4 2 6 2" xfId="17050"/>
    <cellStyle name="20% - Accent2 4 2 6 2 2" xfId="17051"/>
    <cellStyle name="20% - Accent2 4 2 6 2 2 2" xfId="17052"/>
    <cellStyle name="20% - Accent2 4 2 6 2 2 3" xfId="17053"/>
    <cellStyle name="20% - Accent2 4 2 6 2 3" xfId="17054"/>
    <cellStyle name="20% - Accent2 4 2 6 2 3 2" xfId="17055"/>
    <cellStyle name="20% - Accent2 4 2 6 2 3 3" xfId="17056"/>
    <cellStyle name="20% - Accent2 4 2 6 2 4" xfId="17057"/>
    <cellStyle name="20% - Accent2 4 2 6 2 4 2" xfId="17058"/>
    <cellStyle name="20% - Accent2 4 2 6 2 5" xfId="17059"/>
    <cellStyle name="20% - Accent2 4 2 6 2 6" xfId="17060"/>
    <cellStyle name="20% - Accent2 4 2 6 3" xfId="17061"/>
    <cellStyle name="20% - Accent2 4 2 6 3 2" xfId="17062"/>
    <cellStyle name="20% - Accent2 4 2 6 3 2 2" xfId="17063"/>
    <cellStyle name="20% - Accent2 4 2 6 3 2 3" xfId="17064"/>
    <cellStyle name="20% - Accent2 4 2 6 3 3" xfId="17065"/>
    <cellStyle name="20% - Accent2 4 2 6 3 3 2" xfId="17066"/>
    <cellStyle name="20% - Accent2 4 2 6 3 3 3" xfId="17067"/>
    <cellStyle name="20% - Accent2 4 2 6 3 4" xfId="17068"/>
    <cellStyle name="20% - Accent2 4 2 6 3 4 2" xfId="17069"/>
    <cellStyle name="20% - Accent2 4 2 6 3 5" xfId="17070"/>
    <cellStyle name="20% - Accent2 4 2 6 3 6" xfId="17071"/>
    <cellStyle name="20% - Accent2 4 2 6 4" xfId="17072"/>
    <cellStyle name="20% - Accent2 4 2 6 4 2" xfId="17073"/>
    <cellStyle name="20% - Accent2 4 2 6 4 2 2" xfId="17074"/>
    <cellStyle name="20% - Accent2 4 2 6 4 2 3" xfId="17075"/>
    <cellStyle name="20% - Accent2 4 2 6 4 3" xfId="17076"/>
    <cellStyle name="20% - Accent2 4 2 6 4 3 2" xfId="17077"/>
    <cellStyle name="20% - Accent2 4 2 6 4 4" xfId="17078"/>
    <cellStyle name="20% - Accent2 4 2 6 4 5" xfId="17079"/>
    <cellStyle name="20% - Accent2 4 2 6 5" xfId="17080"/>
    <cellStyle name="20% - Accent2 4 2 6 5 2" xfId="17081"/>
    <cellStyle name="20% - Accent2 4 2 6 5 3" xfId="17082"/>
    <cellStyle name="20% - Accent2 4 2 6 6" xfId="17083"/>
    <cellStyle name="20% - Accent2 4 2 6 6 2" xfId="17084"/>
    <cellStyle name="20% - Accent2 4 2 6 6 3" xfId="17085"/>
    <cellStyle name="20% - Accent2 4 2 6 7" xfId="17086"/>
    <cellStyle name="20% - Accent2 4 2 6 7 2" xfId="17087"/>
    <cellStyle name="20% - Accent2 4 2 6 8" xfId="17088"/>
    <cellStyle name="20% - Accent2 4 2 6 9" xfId="17089"/>
    <cellStyle name="20% - Accent2 4 2 7" xfId="17090"/>
    <cellStyle name="20% - Accent2 4 2 7 2" xfId="17091"/>
    <cellStyle name="20% - Accent2 4 2 7 2 2" xfId="17092"/>
    <cellStyle name="20% - Accent2 4 2 7 2 3" xfId="17093"/>
    <cellStyle name="20% - Accent2 4 2 7 3" xfId="17094"/>
    <cellStyle name="20% - Accent2 4 2 7 3 2" xfId="17095"/>
    <cellStyle name="20% - Accent2 4 2 7 3 3" xfId="17096"/>
    <cellStyle name="20% - Accent2 4 2 7 4" xfId="17097"/>
    <cellStyle name="20% - Accent2 4 2 7 4 2" xfId="17098"/>
    <cellStyle name="20% - Accent2 4 2 7 5" xfId="17099"/>
    <cellStyle name="20% - Accent2 4 2 7 6" xfId="17100"/>
    <cellStyle name="20% - Accent2 4 2 8" xfId="17101"/>
    <cellStyle name="20% - Accent2 4 2 8 2" xfId="17102"/>
    <cellStyle name="20% - Accent2 4 2 8 2 2" xfId="17103"/>
    <cellStyle name="20% - Accent2 4 2 8 2 3" xfId="17104"/>
    <cellStyle name="20% - Accent2 4 2 8 3" xfId="17105"/>
    <cellStyle name="20% - Accent2 4 2 8 3 2" xfId="17106"/>
    <cellStyle name="20% - Accent2 4 2 8 3 3" xfId="17107"/>
    <cellStyle name="20% - Accent2 4 2 8 4" xfId="17108"/>
    <cellStyle name="20% - Accent2 4 2 8 4 2" xfId="17109"/>
    <cellStyle name="20% - Accent2 4 2 8 5" xfId="17110"/>
    <cellStyle name="20% - Accent2 4 2 8 6" xfId="17111"/>
    <cellStyle name="20% - Accent2 4 2 9" xfId="17112"/>
    <cellStyle name="20% - Accent2 4 2 9 2" xfId="17113"/>
    <cellStyle name="20% - Accent2 4 2 9 2 2" xfId="17114"/>
    <cellStyle name="20% - Accent2 4 2 9 2 3" xfId="17115"/>
    <cellStyle name="20% - Accent2 4 2 9 3" xfId="17116"/>
    <cellStyle name="20% - Accent2 4 2 9 3 2" xfId="17117"/>
    <cellStyle name="20% - Accent2 4 2 9 4" xfId="17118"/>
    <cellStyle name="20% - Accent2 4 2 9 5" xfId="17119"/>
    <cellStyle name="20% - Accent2 4 3" xfId="389"/>
    <cellStyle name="20% - Accent2 4 3 10" xfId="17120"/>
    <cellStyle name="20% - Accent2 4 3 10 2" xfId="17121"/>
    <cellStyle name="20% - Accent2 4 3 10 3" xfId="17122"/>
    <cellStyle name="20% - Accent2 4 3 11" xfId="17123"/>
    <cellStyle name="20% - Accent2 4 3 11 2" xfId="17124"/>
    <cellStyle name="20% - Accent2 4 3 12" xfId="17125"/>
    <cellStyle name="20% - Accent2 4 3 13" xfId="17126"/>
    <cellStyle name="20% - Accent2 4 3 14" xfId="17127"/>
    <cellStyle name="20% - Accent2 4 3 2" xfId="390"/>
    <cellStyle name="20% - Accent2 4 3 2 10" xfId="17128"/>
    <cellStyle name="20% - Accent2 4 3 2 10 2" xfId="17129"/>
    <cellStyle name="20% - Accent2 4 3 2 11" xfId="17130"/>
    <cellStyle name="20% - Accent2 4 3 2 12" xfId="17131"/>
    <cellStyle name="20% - Accent2 4 3 2 2" xfId="391"/>
    <cellStyle name="20% - Accent2 4 3 2 2 10" xfId="17132"/>
    <cellStyle name="20% - Accent2 4 3 2 2 2" xfId="392"/>
    <cellStyle name="20% - Accent2 4 3 2 2 2 2" xfId="17133"/>
    <cellStyle name="20% - Accent2 4 3 2 2 2 2 2" xfId="17134"/>
    <cellStyle name="20% - Accent2 4 3 2 2 2 2 2 2" xfId="17135"/>
    <cellStyle name="20% - Accent2 4 3 2 2 2 2 2 3" xfId="17136"/>
    <cellStyle name="20% - Accent2 4 3 2 2 2 2 3" xfId="17137"/>
    <cellStyle name="20% - Accent2 4 3 2 2 2 2 3 2" xfId="17138"/>
    <cellStyle name="20% - Accent2 4 3 2 2 2 2 3 3" xfId="17139"/>
    <cellStyle name="20% - Accent2 4 3 2 2 2 2 4" xfId="17140"/>
    <cellStyle name="20% - Accent2 4 3 2 2 2 2 4 2" xfId="17141"/>
    <cellStyle name="20% - Accent2 4 3 2 2 2 2 5" xfId="17142"/>
    <cellStyle name="20% - Accent2 4 3 2 2 2 2 6" xfId="17143"/>
    <cellStyle name="20% - Accent2 4 3 2 2 2 3" xfId="17144"/>
    <cellStyle name="20% - Accent2 4 3 2 2 2 3 2" xfId="17145"/>
    <cellStyle name="20% - Accent2 4 3 2 2 2 3 2 2" xfId="17146"/>
    <cellStyle name="20% - Accent2 4 3 2 2 2 3 2 3" xfId="17147"/>
    <cellStyle name="20% - Accent2 4 3 2 2 2 3 3" xfId="17148"/>
    <cellStyle name="20% - Accent2 4 3 2 2 2 3 3 2" xfId="17149"/>
    <cellStyle name="20% - Accent2 4 3 2 2 2 3 3 3" xfId="17150"/>
    <cellStyle name="20% - Accent2 4 3 2 2 2 3 4" xfId="17151"/>
    <cellStyle name="20% - Accent2 4 3 2 2 2 3 4 2" xfId="17152"/>
    <cellStyle name="20% - Accent2 4 3 2 2 2 3 5" xfId="17153"/>
    <cellStyle name="20% - Accent2 4 3 2 2 2 3 6" xfId="17154"/>
    <cellStyle name="20% - Accent2 4 3 2 2 2 4" xfId="17155"/>
    <cellStyle name="20% - Accent2 4 3 2 2 2 4 2" xfId="17156"/>
    <cellStyle name="20% - Accent2 4 3 2 2 2 4 2 2" xfId="17157"/>
    <cellStyle name="20% - Accent2 4 3 2 2 2 4 2 3" xfId="17158"/>
    <cellStyle name="20% - Accent2 4 3 2 2 2 4 3" xfId="17159"/>
    <cellStyle name="20% - Accent2 4 3 2 2 2 4 3 2" xfId="17160"/>
    <cellStyle name="20% - Accent2 4 3 2 2 2 4 4" xfId="17161"/>
    <cellStyle name="20% - Accent2 4 3 2 2 2 4 5" xfId="17162"/>
    <cellStyle name="20% - Accent2 4 3 2 2 2 5" xfId="17163"/>
    <cellStyle name="20% - Accent2 4 3 2 2 2 5 2" xfId="17164"/>
    <cellStyle name="20% - Accent2 4 3 2 2 2 5 3" xfId="17165"/>
    <cellStyle name="20% - Accent2 4 3 2 2 2 6" xfId="17166"/>
    <cellStyle name="20% - Accent2 4 3 2 2 2 6 2" xfId="17167"/>
    <cellStyle name="20% - Accent2 4 3 2 2 2 6 3" xfId="17168"/>
    <cellStyle name="20% - Accent2 4 3 2 2 2 7" xfId="17169"/>
    <cellStyle name="20% - Accent2 4 3 2 2 2 7 2" xfId="17170"/>
    <cellStyle name="20% - Accent2 4 3 2 2 2 8" xfId="17171"/>
    <cellStyle name="20% - Accent2 4 3 2 2 2 9" xfId="17172"/>
    <cellStyle name="20% - Accent2 4 3 2 2 3" xfId="17173"/>
    <cellStyle name="20% - Accent2 4 3 2 2 3 2" xfId="17174"/>
    <cellStyle name="20% - Accent2 4 3 2 2 3 2 2" xfId="17175"/>
    <cellStyle name="20% - Accent2 4 3 2 2 3 2 3" xfId="17176"/>
    <cellStyle name="20% - Accent2 4 3 2 2 3 3" xfId="17177"/>
    <cellStyle name="20% - Accent2 4 3 2 2 3 3 2" xfId="17178"/>
    <cellStyle name="20% - Accent2 4 3 2 2 3 3 3" xfId="17179"/>
    <cellStyle name="20% - Accent2 4 3 2 2 3 4" xfId="17180"/>
    <cellStyle name="20% - Accent2 4 3 2 2 3 4 2" xfId="17181"/>
    <cellStyle name="20% - Accent2 4 3 2 2 3 5" xfId="17182"/>
    <cellStyle name="20% - Accent2 4 3 2 2 3 6" xfId="17183"/>
    <cellStyle name="20% - Accent2 4 3 2 2 4" xfId="17184"/>
    <cellStyle name="20% - Accent2 4 3 2 2 4 2" xfId="17185"/>
    <cellStyle name="20% - Accent2 4 3 2 2 4 2 2" xfId="17186"/>
    <cellStyle name="20% - Accent2 4 3 2 2 4 2 3" xfId="17187"/>
    <cellStyle name="20% - Accent2 4 3 2 2 4 3" xfId="17188"/>
    <cellStyle name="20% - Accent2 4 3 2 2 4 3 2" xfId="17189"/>
    <cellStyle name="20% - Accent2 4 3 2 2 4 3 3" xfId="17190"/>
    <cellStyle name="20% - Accent2 4 3 2 2 4 4" xfId="17191"/>
    <cellStyle name="20% - Accent2 4 3 2 2 4 4 2" xfId="17192"/>
    <cellStyle name="20% - Accent2 4 3 2 2 4 5" xfId="17193"/>
    <cellStyle name="20% - Accent2 4 3 2 2 4 6" xfId="17194"/>
    <cellStyle name="20% - Accent2 4 3 2 2 5" xfId="17195"/>
    <cellStyle name="20% - Accent2 4 3 2 2 5 2" xfId="17196"/>
    <cellStyle name="20% - Accent2 4 3 2 2 5 2 2" xfId="17197"/>
    <cellStyle name="20% - Accent2 4 3 2 2 5 2 3" xfId="17198"/>
    <cellStyle name="20% - Accent2 4 3 2 2 5 3" xfId="17199"/>
    <cellStyle name="20% - Accent2 4 3 2 2 5 3 2" xfId="17200"/>
    <cellStyle name="20% - Accent2 4 3 2 2 5 4" xfId="17201"/>
    <cellStyle name="20% - Accent2 4 3 2 2 5 5" xfId="17202"/>
    <cellStyle name="20% - Accent2 4 3 2 2 6" xfId="17203"/>
    <cellStyle name="20% - Accent2 4 3 2 2 6 2" xfId="17204"/>
    <cellStyle name="20% - Accent2 4 3 2 2 6 3" xfId="17205"/>
    <cellStyle name="20% - Accent2 4 3 2 2 7" xfId="17206"/>
    <cellStyle name="20% - Accent2 4 3 2 2 7 2" xfId="17207"/>
    <cellStyle name="20% - Accent2 4 3 2 2 7 3" xfId="17208"/>
    <cellStyle name="20% - Accent2 4 3 2 2 8" xfId="17209"/>
    <cellStyle name="20% - Accent2 4 3 2 2 8 2" xfId="17210"/>
    <cellStyle name="20% - Accent2 4 3 2 2 9" xfId="17211"/>
    <cellStyle name="20% - Accent2 4 3 2 3" xfId="393"/>
    <cellStyle name="20% - Accent2 4 3 2 3 2" xfId="17212"/>
    <cellStyle name="20% - Accent2 4 3 2 3 2 2" xfId="17213"/>
    <cellStyle name="20% - Accent2 4 3 2 3 2 2 2" xfId="17214"/>
    <cellStyle name="20% - Accent2 4 3 2 3 2 2 3" xfId="17215"/>
    <cellStyle name="20% - Accent2 4 3 2 3 2 3" xfId="17216"/>
    <cellStyle name="20% - Accent2 4 3 2 3 2 3 2" xfId="17217"/>
    <cellStyle name="20% - Accent2 4 3 2 3 2 3 3" xfId="17218"/>
    <cellStyle name="20% - Accent2 4 3 2 3 2 4" xfId="17219"/>
    <cellStyle name="20% - Accent2 4 3 2 3 2 4 2" xfId="17220"/>
    <cellStyle name="20% - Accent2 4 3 2 3 2 5" xfId="17221"/>
    <cellStyle name="20% - Accent2 4 3 2 3 2 6" xfId="17222"/>
    <cellStyle name="20% - Accent2 4 3 2 3 3" xfId="17223"/>
    <cellStyle name="20% - Accent2 4 3 2 3 3 2" xfId="17224"/>
    <cellStyle name="20% - Accent2 4 3 2 3 3 2 2" xfId="17225"/>
    <cellStyle name="20% - Accent2 4 3 2 3 3 2 3" xfId="17226"/>
    <cellStyle name="20% - Accent2 4 3 2 3 3 3" xfId="17227"/>
    <cellStyle name="20% - Accent2 4 3 2 3 3 3 2" xfId="17228"/>
    <cellStyle name="20% - Accent2 4 3 2 3 3 3 3" xfId="17229"/>
    <cellStyle name="20% - Accent2 4 3 2 3 3 4" xfId="17230"/>
    <cellStyle name="20% - Accent2 4 3 2 3 3 4 2" xfId="17231"/>
    <cellStyle name="20% - Accent2 4 3 2 3 3 5" xfId="17232"/>
    <cellStyle name="20% - Accent2 4 3 2 3 3 6" xfId="17233"/>
    <cellStyle name="20% - Accent2 4 3 2 3 4" xfId="17234"/>
    <cellStyle name="20% - Accent2 4 3 2 3 4 2" xfId="17235"/>
    <cellStyle name="20% - Accent2 4 3 2 3 4 2 2" xfId="17236"/>
    <cellStyle name="20% - Accent2 4 3 2 3 4 2 3" xfId="17237"/>
    <cellStyle name="20% - Accent2 4 3 2 3 4 3" xfId="17238"/>
    <cellStyle name="20% - Accent2 4 3 2 3 4 3 2" xfId="17239"/>
    <cellStyle name="20% - Accent2 4 3 2 3 4 4" xfId="17240"/>
    <cellStyle name="20% - Accent2 4 3 2 3 4 5" xfId="17241"/>
    <cellStyle name="20% - Accent2 4 3 2 3 5" xfId="17242"/>
    <cellStyle name="20% - Accent2 4 3 2 3 5 2" xfId="17243"/>
    <cellStyle name="20% - Accent2 4 3 2 3 5 3" xfId="17244"/>
    <cellStyle name="20% - Accent2 4 3 2 3 6" xfId="17245"/>
    <cellStyle name="20% - Accent2 4 3 2 3 6 2" xfId="17246"/>
    <cellStyle name="20% - Accent2 4 3 2 3 6 3" xfId="17247"/>
    <cellStyle name="20% - Accent2 4 3 2 3 7" xfId="17248"/>
    <cellStyle name="20% - Accent2 4 3 2 3 7 2" xfId="17249"/>
    <cellStyle name="20% - Accent2 4 3 2 3 8" xfId="17250"/>
    <cellStyle name="20% - Accent2 4 3 2 3 9" xfId="17251"/>
    <cellStyle name="20% - Accent2 4 3 2 4" xfId="17252"/>
    <cellStyle name="20% - Accent2 4 3 2 4 2" xfId="17253"/>
    <cellStyle name="20% - Accent2 4 3 2 4 2 2" xfId="17254"/>
    <cellStyle name="20% - Accent2 4 3 2 4 2 2 2" xfId="17255"/>
    <cellStyle name="20% - Accent2 4 3 2 4 2 2 3" xfId="17256"/>
    <cellStyle name="20% - Accent2 4 3 2 4 2 3" xfId="17257"/>
    <cellStyle name="20% - Accent2 4 3 2 4 2 3 2" xfId="17258"/>
    <cellStyle name="20% - Accent2 4 3 2 4 2 3 3" xfId="17259"/>
    <cellStyle name="20% - Accent2 4 3 2 4 2 4" xfId="17260"/>
    <cellStyle name="20% - Accent2 4 3 2 4 2 4 2" xfId="17261"/>
    <cellStyle name="20% - Accent2 4 3 2 4 2 5" xfId="17262"/>
    <cellStyle name="20% - Accent2 4 3 2 4 2 6" xfId="17263"/>
    <cellStyle name="20% - Accent2 4 3 2 4 3" xfId="17264"/>
    <cellStyle name="20% - Accent2 4 3 2 4 3 2" xfId="17265"/>
    <cellStyle name="20% - Accent2 4 3 2 4 3 2 2" xfId="17266"/>
    <cellStyle name="20% - Accent2 4 3 2 4 3 2 3" xfId="17267"/>
    <cellStyle name="20% - Accent2 4 3 2 4 3 3" xfId="17268"/>
    <cellStyle name="20% - Accent2 4 3 2 4 3 3 2" xfId="17269"/>
    <cellStyle name="20% - Accent2 4 3 2 4 3 3 3" xfId="17270"/>
    <cellStyle name="20% - Accent2 4 3 2 4 3 4" xfId="17271"/>
    <cellStyle name="20% - Accent2 4 3 2 4 3 4 2" xfId="17272"/>
    <cellStyle name="20% - Accent2 4 3 2 4 3 5" xfId="17273"/>
    <cellStyle name="20% - Accent2 4 3 2 4 3 6" xfId="17274"/>
    <cellStyle name="20% - Accent2 4 3 2 4 4" xfId="17275"/>
    <cellStyle name="20% - Accent2 4 3 2 4 4 2" xfId="17276"/>
    <cellStyle name="20% - Accent2 4 3 2 4 4 2 2" xfId="17277"/>
    <cellStyle name="20% - Accent2 4 3 2 4 4 2 3" xfId="17278"/>
    <cellStyle name="20% - Accent2 4 3 2 4 4 3" xfId="17279"/>
    <cellStyle name="20% - Accent2 4 3 2 4 4 3 2" xfId="17280"/>
    <cellStyle name="20% - Accent2 4 3 2 4 4 4" xfId="17281"/>
    <cellStyle name="20% - Accent2 4 3 2 4 4 5" xfId="17282"/>
    <cellStyle name="20% - Accent2 4 3 2 4 5" xfId="17283"/>
    <cellStyle name="20% - Accent2 4 3 2 4 5 2" xfId="17284"/>
    <cellStyle name="20% - Accent2 4 3 2 4 5 3" xfId="17285"/>
    <cellStyle name="20% - Accent2 4 3 2 4 6" xfId="17286"/>
    <cellStyle name="20% - Accent2 4 3 2 4 6 2" xfId="17287"/>
    <cellStyle name="20% - Accent2 4 3 2 4 6 3" xfId="17288"/>
    <cellStyle name="20% - Accent2 4 3 2 4 7" xfId="17289"/>
    <cellStyle name="20% - Accent2 4 3 2 4 7 2" xfId="17290"/>
    <cellStyle name="20% - Accent2 4 3 2 4 8" xfId="17291"/>
    <cellStyle name="20% - Accent2 4 3 2 4 9" xfId="17292"/>
    <cellStyle name="20% - Accent2 4 3 2 5" xfId="17293"/>
    <cellStyle name="20% - Accent2 4 3 2 5 2" xfId="17294"/>
    <cellStyle name="20% - Accent2 4 3 2 5 2 2" xfId="17295"/>
    <cellStyle name="20% - Accent2 4 3 2 5 2 3" xfId="17296"/>
    <cellStyle name="20% - Accent2 4 3 2 5 3" xfId="17297"/>
    <cellStyle name="20% - Accent2 4 3 2 5 3 2" xfId="17298"/>
    <cellStyle name="20% - Accent2 4 3 2 5 3 3" xfId="17299"/>
    <cellStyle name="20% - Accent2 4 3 2 5 4" xfId="17300"/>
    <cellStyle name="20% - Accent2 4 3 2 5 4 2" xfId="17301"/>
    <cellStyle name="20% - Accent2 4 3 2 5 5" xfId="17302"/>
    <cellStyle name="20% - Accent2 4 3 2 5 6" xfId="17303"/>
    <cellStyle name="20% - Accent2 4 3 2 6" xfId="17304"/>
    <cellStyle name="20% - Accent2 4 3 2 6 2" xfId="17305"/>
    <cellStyle name="20% - Accent2 4 3 2 6 2 2" xfId="17306"/>
    <cellStyle name="20% - Accent2 4 3 2 6 2 3" xfId="17307"/>
    <cellStyle name="20% - Accent2 4 3 2 6 3" xfId="17308"/>
    <cellStyle name="20% - Accent2 4 3 2 6 3 2" xfId="17309"/>
    <cellStyle name="20% - Accent2 4 3 2 6 3 3" xfId="17310"/>
    <cellStyle name="20% - Accent2 4 3 2 6 4" xfId="17311"/>
    <cellStyle name="20% - Accent2 4 3 2 6 4 2" xfId="17312"/>
    <cellStyle name="20% - Accent2 4 3 2 6 5" xfId="17313"/>
    <cellStyle name="20% - Accent2 4 3 2 6 6" xfId="17314"/>
    <cellStyle name="20% - Accent2 4 3 2 7" xfId="17315"/>
    <cellStyle name="20% - Accent2 4 3 2 7 2" xfId="17316"/>
    <cellStyle name="20% - Accent2 4 3 2 7 2 2" xfId="17317"/>
    <cellStyle name="20% - Accent2 4 3 2 7 2 3" xfId="17318"/>
    <cellStyle name="20% - Accent2 4 3 2 7 3" xfId="17319"/>
    <cellStyle name="20% - Accent2 4 3 2 7 3 2" xfId="17320"/>
    <cellStyle name="20% - Accent2 4 3 2 7 4" xfId="17321"/>
    <cellStyle name="20% - Accent2 4 3 2 7 5" xfId="17322"/>
    <cellStyle name="20% - Accent2 4 3 2 8" xfId="17323"/>
    <cellStyle name="20% - Accent2 4 3 2 8 2" xfId="17324"/>
    <cellStyle name="20% - Accent2 4 3 2 8 3" xfId="17325"/>
    <cellStyle name="20% - Accent2 4 3 2 9" xfId="17326"/>
    <cellStyle name="20% - Accent2 4 3 2 9 2" xfId="17327"/>
    <cellStyle name="20% - Accent2 4 3 2 9 3" xfId="17328"/>
    <cellStyle name="20% - Accent2 4 3 3" xfId="394"/>
    <cellStyle name="20% - Accent2 4 3 3 10" xfId="17329"/>
    <cellStyle name="20% - Accent2 4 3 3 2" xfId="395"/>
    <cellStyle name="20% - Accent2 4 3 3 2 2" xfId="17330"/>
    <cellStyle name="20% - Accent2 4 3 3 2 2 2" xfId="17331"/>
    <cellStyle name="20% - Accent2 4 3 3 2 2 2 2" xfId="17332"/>
    <cellStyle name="20% - Accent2 4 3 3 2 2 2 3" xfId="17333"/>
    <cellStyle name="20% - Accent2 4 3 3 2 2 3" xfId="17334"/>
    <cellStyle name="20% - Accent2 4 3 3 2 2 3 2" xfId="17335"/>
    <cellStyle name="20% - Accent2 4 3 3 2 2 3 3" xfId="17336"/>
    <cellStyle name="20% - Accent2 4 3 3 2 2 4" xfId="17337"/>
    <cellStyle name="20% - Accent2 4 3 3 2 2 4 2" xfId="17338"/>
    <cellStyle name="20% - Accent2 4 3 3 2 2 5" xfId="17339"/>
    <cellStyle name="20% - Accent2 4 3 3 2 2 6" xfId="17340"/>
    <cellStyle name="20% - Accent2 4 3 3 2 3" xfId="17341"/>
    <cellStyle name="20% - Accent2 4 3 3 2 3 2" xfId="17342"/>
    <cellStyle name="20% - Accent2 4 3 3 2 3 2 2" xfId="17343"/>
    <cellStyle name="20% - Accent2 4 3 3 2 3 2 3" xfId="17344"/>
    <cellStyle name="20% - Accent2 4 3 3 2 3 3" xfId="17345"/>
    <cellStyle name="20% - Accent2 4 3 3 2 3 3 2" xfId="17346"/>
    <cellStyle name="20% - Accent2 4 3 3 2 3 3 3" xfId="17347"/>
    <cellStyle name="20% - Accent2 4 3 3 2 3 4" xfId="17348"/>
    <cellStyle name="20% - Accent2 4 3 3 2 3 4 2" xfId="17349"/>
    <cellStyle name="20% - Accent2 4 3 3 2 3 5" xfId="17350"/>
    <cellStyle name="20% - Accent2 4 3 3 2 3 6" xfId="17351"/>
    <cellStyle name="20% - Accent2 4 3 3 2 4" xfId="17352"/>
    <cellStyle name="20% - Accent2 4 3 3 2 4 2" xfId="17353"/>
    <cellStyle name="20% - Accent2 4 3 3 2 4 2 2" xfId="17354"/>
    <cellStyle name="20% - Accent2 4 3 3 2 4 2 3" xfId="17355"/>
    <cellStyle name="20% - Accent2 4 3 3 2 4 3" xfId="17356"/>
    <cellStyle name="20% - Accent2 4 3 3 2 4 3 2" xfId="17357"/>
    <cellStyle name="20% - Accent2 4 3 3 2 4 4" xfId="17358"/>
    <cellStyle name="20% - Accent2 4 3 3 2 4 5" xfId="17359"/>
    <cellStyle name="20% - Accent2 4 3 3 2 5" xfId="17360"/>
    <cellStyle name="20% - Accent2 4 3 3 2 5 2" xfId="17361"/>
    <cellStyle name="20% - Accent2 4 3 3 2 5 3" xfId="17362"/>
    <cellStyle name="20% - Accent2 4 3 3 2 6" xfId="17363"/>
    <cellStyle name="20% - Accent2 4 3 3 2 6 2" xfId="17364"/>
    <cellStyle name="20% - Accent2 4 3 3 2 6 3" xfId="17365"/>
    <cellStyle name="20% - Accent2 4 3 3 2 7" xfId="17366"/>
    <cellStyle name="20% - Accent2 4 3 3 2 7 2" xfId="17367"/>
    <cellStyle name="20% - Accent2 4 3 3 2 8" xfId="17368"/>
    <cellStyle name="20% - Accent2 4 3 3 2 9" xfId="17369"/>
    <cellStyle name="20% - Accent2 4 3 3 3" xfId="17370"/>
    <cellStyle name="20% - Accent2 4 3 3 3 2" xfId="17371"/>
    <cellStyle name="20% - Accent2 4 3 3 3 2 2" xfId="17372"/>
    <cellStyle name="20% - Accent2 4 3 3 3 2 3" xfId="17373"/>
    <cellStyle name="20% - Accent2 4 3 3 3 3" xfId="17374"/>
    <cellStyle name="20% - Accent2 4 3 3 3 3 2" xfId="17375"/>
    <cellStyle name="20% - Accent2 4 3 3 3 3 3" xfId="17376"/>
    <cellStyle name="20% - Accent2 4 3 3 3 4" xfId="17377"/>
    <cellStyle name="20% - Accent2 4 3 3 3 4 2" xfId="17378"/>
    <cellStyle name="20% - Accent2 4 3 3 3 5" xfId="17379"/>
    <cellStyle name="20% - Accent2 4 3 3 3 6" xfId="17380"/>
    <cellStyle name="20% - Accent2 4 3 3 4" xfId="17381"/>
    <cellStyle name="20% - Accent2 4 3 3 4 2" xfId="17382"/>
    <cellStyle name="20% - Accent2 4 3 3 4 2 2" xfId="17383"/>
    <cellStyle name="20% - Accent2 4 3 3 4 2 3" xfId="17384"/>
    <cellStyle name="20% - Accent2 4 3 3 4 3" xfId="17385"/>
    <cellStyle name="20% - Accent2 4 3 3 4 3 2" xfId="17386"/>
    <cellStyle name="20% - Accent2 4 3 3 4 3 3" xfId="17387"/>
    <cellStyle name="20% - Accent2 4 3 3 4 4" xfId="17388"/>
    <cellStyle name="20% - Accent2 4 3 3 4 4 2" xfId="17389"/>
    <cellStyle name="20% - Accent2 4 3 3 4 5" xfId="17390"/>
    <cellStyle name="20% - Accent2 4 3 3 4 6" xfId="17391"/>
    <cellStyle name="20% - Accent2 4 3 3 5" xfId="17392"/>
    <cellStyle name="20% - Accent2 4 3 3 5 2" xfId="17393"/>
    <cellStyle name="20% - Accent2 4 3 3 5 2 2" xfId="17394"/>
    <cellStyle name="20% - Accent2 4 3 3 5 2 3" xfId="17395"/>
    <cellStyle name="20% - Accent2 4 3 3 5 3" xfId="17396"/>
    <cellStyle name="20% - Accent2 4 3 3 5 3 2" xfId="17397"/>
    <cellStyle name="20% - Accent2 4 3 3 5 4" xfId="17398"/>
    <cellStyle name="20% - Accent2 4 3 3 5 5" xfId="17399"/>
    <cellStyle name="20% - Accent2 4 3 3 6" xfId="17400"/>
    <cellStyle name="20% - Accent2 4 3 3 6 2" xfId="17401"/>
    <cellStyle name="20% - Accent2 4 3 3 6 3" xfId="17402"/>
    <cellStyle name="20% - Accent2 4 3 3 7" xfId="17403"/>
    <cellStyle name="20% - Accent2 4 3 3 7 2" xfId="17404"/>
    <cellStyle name="20% - Accent2 4 3 3 7 3" xfId="17405"/>
    <cellStyle name="20% - Accent2 4 3 3 8" xfId="17406"/>
    <cellStyle name="20% - Accent2 4 3 3 8 2" xfId="17407"/>
    <cellStyle name="20% - Accent2 4 3 3 9" xfId="17408"/>
    <cellStyle name="20% - Accent2 4 3 4" xfId="396"/>
    <cellStyle name="20% - Accent2 4 3 4 2" xfId="17409"/>
    <cellStyle name="20% - Accent2 4 3 4 2 2" xfId="17410"/>
    <cellStyle name="20% - Accent2 4 3 4 2 2 2" xfId="17411"/>
    <cellStyle name="20% - Accent2 4 3 4 2 2 3" xfId="17412"/>
    <cellStyle name="20% - Accent2 4 3 4 2 3" xfId="17413"/>
    <cellStyle name="20% - Accent2 4 3 4 2 3 2" xfId="17414"/>
    <cellStyle name="20% - Accent2 4 3 4 2 3 3" xfId="17415"/>
    <cellStyle name="20% - Accent2 4 3 4 2 4" xfId="17416"/>
    <cellStyle name="20% - Accent2 4 3 4 2 4 2" xfId="17417"/>
    <cellStyle name="20% - Accent2 4 3 4 2 5" xfId="17418"/>
    <cellStyle name="20% - Accent2 4 3 4 2 6" xfId="17419"/>
    <cellStyle name="20% - Accent2 4 3 4 3" xfId="17420"/>
    <cellStyle name="20% - Accent2 4 3 4 3 2" xfId="17421"/>
    <cellStyle name="20% - Accent2 4 3 4 3 2 2" xfId="17422"/>
    <cellStyle name="20% - Accent2 4 3 4 3 2 3" xfId="17423"/>
    <cellStyle name="20% - Accent2 4 3 4 3 3" xfId="17424"/>
    <cellStyle name="20% - Accent2 4 3 4 3 3 2" xfId="17425"/>
    <cellStyle name="20% - Accent2 4 3 4 3 3 3" xfId="17426"/>
    <cellStyle name="20% - Accent2 4 3 4 3 4" xfId="17427"/>
    <cellStyle name="20% - Accent2 4 3 4 3 4 2" xfId="17428"/>
    <cellStyle name="20% - Accent2 4 3 4 3 5" xfId="17429"/>
    <cellStyle name="20% - Accent2 4 3 4 3 6" xfId="17430"/>
    <cellStyle name="20% - Accent2 4 3 4 4" xfId="17431"/>
    <cellStyle name="20% - Accent2 4 3 4 4 2" xfId="17432"/>
    <cellStyle name="20% - Accent2 4 3 4 4 2 2" xfId="17433"/>
    <cellStyle name="20% - Accent2 4 3 4 4 2 3" xfId="17434"/>
    <cellStyle name="20% - Accent2 4 3 4 4 3" xfId="17435"/>
    <cellStyle name="20% - Accent2 4 3 4 4 3 2" xfId="17436"/>
    <cellStyle name="20% - Accent2 4 3 4 4 4" xfId="17437"/>
    <cellStyle name="20% - Accent2 4 3 4 4 5" xfId="17438"/>
    <cellStyle name="20% - Accent2 4 3 4 5" xfId="17439"/>
    <cellStyle name="20% - Accent2 4 3 4 5 2" xfId="17440"/>
    <cellStyle name="20% - Accent2 4 3 4 5 3" xfId="17441"/>
    <cellStyle name="20% - Accent2 4 3 4 6" xfId="17442"/>
    <cellStyle name="20% - Accent2 4 3 4 6 2" xfId="17443"/>
    <cellStyle name="20% - Accent2 4 3 4 6 3" xfId="17444"/>
    <cellStyle name="20% - Accent2 4 3 4 7" xfId="17445"/>
    <cellStyle name="20% - Accent2 4 3 4 7 2" xfId="17446"/>
    <cellStyle name="20% - Accent2 4 3 4 8" xfId="17447"/>
    <cellStyle name="20% - Accent2 4 3 4 9" xfId="17448"/>
    <cellStyle name="20% - Accent2 4 3 5" xfId="8706"/>
    <cellStyle name="20% - Accent2 4 3 5 2" xfId="17449"/>
    <cellStyle name="20% - Accent2 4 3 5 2 2" xfId="17450"/>
    <cellStyle name="20% - Accent2 4 3 5 2 2 2" xfId="17451"/>
    <cellStyle name="20% - Accent2 4 3 5 2 2 3" xfId="17452"/>
    <cellStyle name="20% - Accent2 4 3 5 2 3" xfId="17453"/>
    <cellStyle name="20% - Accent2 4 3 5 2 3 2" xfId="17454"/>
    <cellStyle name="20% - Accent2 4 3 5 2 3 3" xfId="17455"/>
    <cellStyle name="20% - Accent2 4 3 5 2 4" xfId="17456"/>
    <cellStyle name="20% - Accent2 4 3 5 2 4 2" xfId="17457"/>
    <cellStyle name="20% - Accent2 4 3 5 2 5" xfId="17458"/>
    <cellStyle name="20% - Accent2 4 3 5 2 6" xfId="17459"/>
    <cellStyle name="20% - Accent2 4 3 5 3" xfId="17460"/>
    <cellStyle name="20% - Accent2 4 3 5 3 2" xfId="17461"/>
    <cellStyle name="20% - Accent2 4 3 5 3 2 2" xfId="17462"/>
    <cellStyle name="20% - Accent2 4 3 5 3 2 3" xfId="17463"/>
    <cellStyle name="20% - Accent2 4 3 5 3 3" xfId="17464"/>
    <cellStyle name="20% - Accent2 4 3 5 3 3 2" xfId="17465"/>
    <cellStyle name="20% - Accent2 4 3 5 3 3 3" xfId="17466"/>
    <cellStyle name="20% - Accent2 4 3 5 3 4" xfId="17467"/>
    <cellStyle name="20% - Accent2 4 3 5 3 4 2" xfId="17468"/>
    <cellStyle name="20% - Accent2 4 3 5 3 5" xfId="17469"/>
    <cellStyle name="20% - Accent2 4 3 5 3 6" xfId="17470"/>
    <cellStyle name="20% - Accent2 4 3 5 4" xfId="17471"/>
    <cellStyle name="20% - Accent2 4 3 5 4 2" xfId="17472"/>
    <cellStyle name="20% - Accent2 4 3 5 4 2 2" xfId="17473"/>
    <cellStyle name="20% - Accent2 4 3 5 4 2 3" xfId="17474"/>
    <cellStyle name="20% - Accent2 4 3 5 4 3" xfId="17475"/>
    <cellStyle name="20% - Accent2 4 3 5 4 3 2" xfId="17476"/>
    <cellStyle name="20% - Accent2 4 3 5 4 4" xfId="17477"/>
    <cellStyle name="20% - Accent2 4 3 5 4 5" xfId="17478"/>
    <cellStyle name="20% - Accent2 4 3 5 5" xfId="17479"/>
    <cellStyle name="20% - Accent2 4 3 5 5 2" xfId="17480"/>
    <cellStyle name="20% - Accent2 4 3 5 5 3" xfId="17481"/>
    <cellStyle name="20% - Accent2 4 3 5 6" xfId="17482"/>
    <cellStyle name="20% - Accent2 4 3 5 6 2" xfId="17483"/>
    <cellStyle name="20% - Accent2 4 3 5 6 3" xfId="17484"/>
    <cellStyle name="20% - Accent2 4 3 5 7" xfId="17485"/>
    <cellStyle name="20% - Accent2 4 3 5 7 2" xfId="17486"/>
    <cellStyle name="20% - Accent2 4 3 5 8" xfId="17487"/>
    <cellStyle name="20% - Accent2 4 3 5 9" xfId="17488"/>
    <cellStyle name="20% - Accent2 4 3 6" xfId="17489"/>
    <cellStyle name="20% - Accent2 4 3 6 2" xfId="17490"/>
    <cellStyle name="20% - Accent2 4 3 6 2 2" xfId="17491"/>
    <cellStyle name="20% - Accent2 4 3 6 2 3" xfId="17492"/>
    <cellStyle name="20% - Accent2 4 3 6 3" xfId="17493"/>
    <cellStyle name="20% - Accent2 4 3 6 3 2" xfId="17494"/>
    <cellStyle name="20% - Accent2 4 3 6 3 3" xfId="17495"/>
    <cellStyle name="20% - Accent2 4 3 6 4" xfId="17496"/>
    <cellStyle name="20% - Accent2 4 3 6 4 2" xfId="17497"/>
    <cellStyle name="20% - Accent2 4 3 6 5" xfId="17498"/>
    <cellStyle name="20% - Accent2 4 3 6 6" xfId="17499"/>
    <cellStyle name="20% - Accent2 4 3 7" xfId="17500"/>
    <cellStyle name="20% - Accent2 4 3 7 2" xfId="17501"/>
    <cellStyle name="20% - Accent2 4 3 7 2 2" xfId="17502"/>
    <cellStyle name="20% - Accent2 4 3 7 2 3" xfId="17503"/>
    <cellStyle name="20% - Accent2 4 3 7 3" xfId="17504"/>
    <cellStyle name="20% - Accent2 4 3 7 3 2" xfId="17505"/>
    <cellStyle name="20% - Accent2 4 3 7 3 3" xfId="17506"/>
    <cellStyle name="20% - Accent2 4 3 7 4" xfId="17507"/>
    <cellStyle name="20% - Accent2 4 3 7 4 2" xfId="17508"/>
    <cellStyle name="20% - Accent2 4 3 7 5" xfId="17509"/>
    <cellStyle name="20% - Accent2 4 3 7 6" xfId="17510"/>
    <cellStyle name="20% - Accent2 4 3 8" xfId="17511"/>
    <cellStyle name="20% - Accent2 4 3 8 2" xfId="17512"/>
    <cellStyle name="20% - Accent2 4 3 8 2 2" xfId="17513"/>
    <cellStyle name="20% - Accent2 4 3 8 2 3" xfId="17514"/>
    <cellStyle name="20% - Accent2 4 3 8 3" xfId="17515"/>
    <cellStyle name="20% - Accent2 4 3 8 3 2" xfId="17516"/>
    <cellStyle name="20% - Accent2 4 3 8 4" xfId="17517"/>
    <cellStyle name="20% - Accent2 4 3 8 5" xfId="17518"/>
    <cellStyle name="20% - Accent2 4 3 9" xfId="17519"/>
    <cellStyle name="20% - Accent2 4 3 9 2" xfId="17520"/>
    <cellStyle name="20% - Accent2 4 3 9 3" xfId="17521"/>
    <cellStyle name="20% - Accent2 4 4" xfId="397"/>
    <cellStyle name="20% - Accent2 4 4 10" xfId="17522"/>
    <cellStyle name="20% - Accent2 4 4 10 2" xfId="17523"/>
    <cellStyle name="20% - Accent2 4 4 11" xfId="17524"/>
    <cellStyle name="20% - Accent2 4 4 12" xfId="17525"/>
    <cellStyle name="20% - Accent2 4 4 2" xfId="398"/>
    <cellStyle name="20% - Accent2 4 4 2 10" xfId="17526"/>
    <cellStyle name="20% - Accent2 4 4 2 2" xfId="399"/>
    <cellStyle name="20% - Accent2 4 4 2 2 2" xfId="17527"/>
    <cellStyle name="20% - Accent2 4 4 2 2 2 2" xfId="17528"/>
    <cellStyle name="20% - Accent2 4 4 2 2 2 2 2" xfId="17529"/>
    <cellStyle name="20% - Accent2 4 4 2 2 2 2 3" xfId="17530"/>
    <cellStyle name="20% - Accent2 4 4 2 2 2 3" xfId="17531"/>
    <cellStyle name="20% - Accent2 4 4 2 2 2 3 2" xfId="17532"/>
    <cellStyle name="20% - Accent2 4 4 2 2 2 3 3" xfId="17533"/>
    <cellStyle name="20% - Accent2 4 4 2 2 2 4" xfId="17534"/>
    <cellStyle name="20% - Accent2 4 4 2 2 2 4 2" xfId="17535"/>
    <cellStyle name="20% - Accent2 4 4 2 2 2 5" xfId="17536"/>
    <cellStyle name="20% - Accent2 4 4 2 2 2 6" xfId="17537"/>
    <cellStyle name="20% - Accent2 4 4 2 2 3" xfId="17538"/>
    <cellStyle name="20% - Accent2 4 4 2 2 3 2" xfId="17539"/>
    <cellStyle name="20% - Accent2 4 4 2 2 3 2 2" xfId="17540"/>
    <cellStyle name="20% - Accent2 4 4 2 2 3 2 3" xfId="17541"/>
    <cellStyle name="20% - Accent2 4 4 2 2 3 3" xfId="17542"/>
    <cellStyle name="20% - Accent2 4 4 2 2 3 3 2" xfId="17543"/>
    <cellStyle name="20% - Accent2 4 4 2 2 3 3 3" xfId="17544"/>
    <cellStyle name="20% - Accent2 4 4 2 2 3 4" xfId="17545"/>
    <cellStyle name="20% - Accent2 4 4 2 2 3 4 2" xfId="17546"/>
    <cellStyle name="20% - Accent2 4 4 2 2 3 5" xfId="17547"/>
    <cellStyle name="20% - Accent2 4 4 2 2 3 6" xfId="17548"/>
    <cellStyle name="20% - Accent2 4 4 2 2 4" xfId="17549"/>
    <cellStyle name="20% - Accent2 4 4 2 2 4 2" xfId="17550"/>
    <cellStyle name="20% - Accent2 4 4 2 2 4 2 2" xfId="17551"/>
    <cellStyle name="20% - Accent2 4 4 2 2 4 2 3" xfId="17552"/>
    <cellStyle name="20% - Accent2 4 4 2 2 4 3" xfId="17553"/>
    <cellStyle name="20% - Accent2 4 4 2 2 4 3 2" xfId="17554"/>
    <cellStyle name="20% - Accent2 4 4 2 2 4 4" xfId="17555"/>
    <cellStyle name="20% - Accent2 4 4 2 2 4 5" xfId="17556"/>
    <cellStyle name="20% - Accent2 4 4 2 2 5" xfId="17557"/>
    <cellStyle name="20% - Accent2 4 4 2 2 5 2" xfId="17558"/>
    <cellStyle name="20% - Accent2 4 4 2 2 5 3" xfId="17559"/>
    <cellStyle name="20% - Accent2 4 4 2 2 6" xfId="17560"/>
    <cellStyle name="20% - Accent2 4 4 2 2 6 2" xfId="17561"/>
    <cellStyle name="20% - Accent2 4 4 2 2 6 3" xfId="17562"/>
    <cellStyle name="20% - Accent2 4 4 2 2 7" xfId="17563"/>
    <cellStyle name="20% - Accent2 4 4 2 2 7 2" xfId="17564"/>
    <cellStyle name="20% - Accent2 4 4 2 2 8" xfId="17565"/>
    <cellStyle name="20% - Accent2 4 4 2 2 9" xfId="17566"/>
    <cellStyle name="20% - Accent2 4 4 2 3" xfId="17567"/>
    <cellStyle name="20% - Accent2 4 4 2 3 2" xfId="17568"/>
    <cellStyle name="20% - Accent2 4 4 2 3 2 2" xfId="17569"/>
    <cellStyle name="20% - Accent2 4 4 2 3 2 3" xfId="17570"/>
    <cellStyle name="20% - Accent2 4 4 2 3 3" xfId="17571"/>
    <cellStyle name="20% - Accent2 4 4 2 3 3 2" xfId="17572"/>
    <cellStyle name="20% - Accent2 4 4 2 3 3 3" xfId="17573"/>
    <cellStyle name="20% - Accent2 4 4 2 3 4" xfId="17574"/>
    <cellStyle name="20% - Accent2 4 4 2 3 4 2" xfId="17575"/>
    <cellStyle name="20% - Accent2 4 4 2 3 5" xfId="17576"/>
    <cellStyle name="20% - Accent2 4 4 2 3 6" xfId="17577"/>
    <cellStyle name="20% - Accent2 4 4 2 4" xfId="17578"/>
    <cellStyle name="20% - Accent2 4 4 2 4 2" xfId="17579"/>
    <cellStyle name="20% - Accent2 4 4 2 4 2 2" xfId="17580"/>
    <cellStyle name="20% - Accent2 4 4 2 4 2 3" xfId="17581"/>
    <cellStyle name="20% - Accent2 4 4 2 4 3" xfId="17582"/>
    <cellStyle name="20% - Accent2 4 4 2 4 3 2" xfId="17583"/>
    <cellStyle name="20% - Accent2 4 4 2 4 3 3" xfId="17584"/>
    <cellStyle name="20% - Accent2 4 4 2 4 4" xfId="17585"/>
    <cellStyle name="20% - Accent2 4 4 2 4 4 2" xfId="17586"/>
    <cellStyle name="20% - Accent2 4 4 2 4 5" xfId="17587"/>
    <cellStyle name="20% - Accent2 4 4 2 4 6" xfId="17588"/>
    <cellStyle name="20% - Accent2 4 4 2 5" xfId="17589"/>
    <cellStyle name="20% - Accent2 4 4 2 5 2" xfId="17590"/>
    <cellStyle name="20% - Accent2 4 4 2 5 2 2" xfId="17591"/>
    <cellStyle name="20% - Accent2 4 4 2 5 2 3" xfId="17592"/>
    <cellStyle name="20% - Accent2 4 4 2 5 3" xfId="17593"/>
    <cellStyle name="20% - Accent2 4 4 2 5 3 2" xfId="17594"/>
    <cellStyle name="20% - Accent2 4 4 2 5 4" xfId="17595"/>
    <cellStyle name="20% - Accent2 4 4 2 5 5" xfId="17596"/>
    <cellStyle name="20% - Accent2 4 4 2 6" xfId="17597"/>
    <cellStyle name="20% - Accent2 4 4 2 6 2" xfId="17598"/>
    <cellStyle name="20% - Accent2 4 4 2 6 3" xfId="17599"/>
    <cellStyle name="20% - Accent2 4 4 2 7" xfId="17600"/>
    <cellStyle name="20% - Accent2 4 4 2 7 2" xfId="17601"/>
    <cellStyle name="20% - Accent2 4 4 2 7 3" xfId="17602"/>
    <cellStyle name="20% - Accent2 4 4 2 8" xfId="17603"/>
    <cellStyle name="20% - Accent2 4 4 2 8 2" xfId="17604"/>
    <cellStyle name="20% - Accent2 4 4 2 9" xfId="17605"/>
    <cellStyle name="20% - Accent2 4 4 3" xfId="400"/>
    <cellStyle name="20% - Accent2 4 4 3 2" xfId="17606"/>
    <cellStyle name="20% - Accent2 4 4 3 2 2" xfId="17607"/>
    <cellStyle name="20% - Accent2 4 4 3 2 2 2" xfId="17608"/>
    <cellStyle name="20% - Accent2 4 4 3 2 2 3" xfId="17609"/>
    <cellStyle name="20% - Accent2 4 4 3 2 3" xfId="17610"/>
    <cellStyle name="20% - Accent2 4 4 3 2 3 2" xfId="17611"/>
    <cellStyle name="20% - Accent2 4 4 3 2 3 3" xfId="17612"/>
    <cellStyle name="20% - Accent2 4 4 3 2 4" xfId="17613"/>
    <cellStyle name="20% - Accent2 4 4 3 2 4 2" xfId="17614"/>
    <cellStyle name="20% - Accent2 4 4 3 2 5" xfId="17615"/>
    <cellStyle name="20% - Accent2 4 4 3 2 6" xfId="17616"/>
    <cellStyle name="20% - Accent2 4 4 3 3" xfId="17617"/>
    <cellStyle name="20% - Accent2 4 4 3 3 2" xfId="17618"/>
    <cellStyle name="20% - Accent2 4 4 3 3 2 2" xfId="17619"/>
    <cellStyle name="20% - Accent2 4 4 3 3 2 3" xfId="17620"/>
    <cellStyle name="20% - Accent2 4 4 3 3 3" xfId="17621"/>
    <cellStyle name="20% - Accent2 4 4 3 3 3 2" xfId="17622"/>
    <cellStyle name="20% - Accent2 4 4 3 3 3 3" xfId="17623"/>
    <cellStyle name="20% - Accent2 4 4 3 3 4" xfId="17624"/>
    <cellStyle name="20% - Accent2 4 4 3 3 4 2" xfId="17625"/>
    <cellStyle name="20% - Accent2 4 4 3 3 5" xfId="17626"/>
    <cellStyle name="20% - Accent2 4 4 3 3 6" xfId="17627"/>
    <cellStyle name="20% - Accent2 4 4 3 4" xfId="17628"/>
    <cellStyle name="20% - Accent2 4 4 3 4 2" xfId="17629"/>
    <cellStyle name="20% - Accent2 4 4 3 4 2 2" xfId="17630"/>
    <cellStyle name="20% - Accent2 4 4 3 4 2 3" xfId="17631"/>
    <cellStyle name="20% - Accent2 4 4 3 4 3" xfId="17632"/>
    <cellStyle name="20% - Accent2 4 4 3 4 3 2" xfId="17633"/>
    <cellStyle name="20% - Accent2 4 4 3 4 4" xfId="17634"/>
    <cellStyle name="20% - Accent2 4 4 3 4 5" xfId="17635"/>
    <cellStyle name="20% - Accent2 4 4 3 5" xfId="17636"/>
    <cellStyle name="20% - Accent2 4 4 3 5 2" xfId="17637"/>
    <cellStyle name="20% - Accent2 4 4 3 5 3" xfId="17638"/>
    <cellStyle name="20% - Accent2 4 4 3 6" xfId="17639"/>
    <cellStyle name="20% - Accent2 4 4 3 6 2" xfId="17640"/>
    <cellStyle name="20% - Accent2 4 4 3 6 3" xfId="17641"/>
    <cellStyle name="20% - Accent2 4 4 3 7" xfId="17642"/>
    <cellStyle name="20% - Accent2 4 4 3 7 2" xfId="17643"/>
    <cellStyle name="20% - Accent2 4 4 3 8" xfId="17644"/>
    <cellStyle name="20% - Accent2 4 4 3 9" xfId="17645"/>
    <cellStyle name="20% - Accent2 4 4 4" xfId="17646"/>
    <cellStyle name="20% - Accent2 4 4 4 2" xfId="17647"/>
    <cellStyle name="20% - Accent2 4 4 4 2 2" xfId="17648"/>
    <cellStyle name="20% - Accent2 4 4 4 2 2 2" xfId="17649"/>
    <cellStyle name="20% - Accent2 4 4 4 2 2 3" xfId="17650"/>
    <cellStyle name="20% - Accent2 4 4 4 2 3" xfId="17651"/>
    <cellStyle name="20% - Accent2 4 4 4 2 3 2" xfId="17652"/>
    <cellStyle name="20% - Accent2 4 4 4 2 3 3" xfId="17653"/>
    <cellStyle name="20% - Accent2 4 4 4 2 4" xfId="17654"/>
    <cellStyle name="20% - Accent2 4 4 4 2 4 2" xfId="17655"/>
    <cellStyle name="20% - Accent2 4 4 4 2 5" xfId="17656"/>
    <cellStyle name="20% - Accent2 4 4 4 2 6" xfId="17657"/>
    <cellStyle name="20% - Accent2 4 4 4 3" xfId="17658"/>
    <cellStyle name="20% - Accent2 4 4 4 3 2" xfId="17659"/>
    <cellStyle name="20% - Accent2 4 4 4 3 2 2" xfId="17660"/>
    <cellStyle name="20% - Accent2 4 4 4 3 2 3" xfId="17661"/>
    <cellStyle name="20% - Accent2 4 4 4 3 3" xfId="17662"/>
    <cellStyle name="20% - Accent2 4 4 4 3 3 2" xfId="17663"/>
    <cellStyle name="20% - Accent2 4 4 4 3 3 3" xfId="17664"/>
    <cellStyle name="20% - Accent2 4 4 4 3 4" xfId="17665"/>
    <cellStyle name="20% - Accent2 4 4 4 3 4 2" xfId="17666"/>
    <cellStyle name="20% - Accent2 4 4 4 3 5" xfId="17667"/>
    <cellStyle name="20% - Accent2 4 4 4 3 6" xfId="17668"/>
    <cellStyle name="20% - Accent2 4 4 4 4" xfId="17669"/>
    <cellStyle name="20% - Accent2 4 4 4 4 2" xfId="17670"/>
    <cellStyle name="20% - Accent2 4 4 4 4 2 2" xfId="17671"/>
    <cellStyle name="20% - Accent2 4 4 4 4 2 3" xfId="17672"/>
    <cellStyle name="20% - Accent2 4 4 4 4 3" xfId="17673"/>
    <cellStyle name="20% - Accent2 4 4 4 4 3 2" xfId="17674"/>
    <cellStyle name="20% - Accent2 4 4 4 4 4" xfId="17675"/>
    <cellStyle name="20% - Accent2 4 4 4 4 5" xfId="17676"/>
    <cellStyle name="20% - Accent2 4 4 4 5" xfId="17677"/>
    <cellStyle name="20% - Accent2 4 4 4 5 2" xfId="17678"/>
    <cellStyle name="20% - Accent2 4 4 4 5 3" xfId="17679"/>
    <cellStyle name="20% - Accent2 4 4 4 6" xfId="17680"/>
    <cellStyle name="20% - Accent2 4 4 4 6 2" xfId="17681"/>
    <cellStyle name="20% - Accent2 4 4 4 6 3" xfId="17682"/>
    <cellStyle name="20% - Accent2 4 4 4 7" xfId="17683"/>
    <cellStyle name="20% - Accent2 4 4 4 7 2" xfId="17684"/>
    <cellStyle name="20% - Accent2 4 4 4 8" xfId="17685"/>
    <cellStyle name="20% - Accent2 4 4 4 9" xfId="17686"/>
    <cellStyle name="20% - Accent2 4 4 5" xfId="17687"/>
    <cellStyle name="20% - Accent2 4 4 5 2" xfId="17688"/>
    <cellStyle name="20% - Accent2 4 4 5 2 2" xfId="17689"/>
    <cellStyle name="20% - Accent2 4 4 5 2 3" xfId="17690"/>
    <cellStyle name="20% - Accent2 4 4 5 3" xfId="17691"/>
    <cellStyle name="20% - Accent2 4 4 5 3 2" xfId="17692"/>
    <cellStyle name="20% - Accent2 4 4 5 3 3" xfId="17693"/>
    <cellStyle name="20% - Accent2 4 4 5 4" xfId="17694"/>
    <cellStyle name="20% - Accent2 4 4 5 4 2" xfId="17695"/>
    <cellStyle name="20% - Accent2 4 4 5 5" xfId="17696"/>
    <cellStyle name="20% - Accent2 4 4 5 6" xfId="17697"/>
    <cellStyle name="20% - Accent2 4 4 6" xfId="17698"/>
    <cellStyle name="20% - Accent2 4 4 6 2" xfId="17699"/>
    <cellStyle name="20% - Accent2 4 4 6 2 2" xfId="17700"/>
    <cellStyle name="20% - Accent2 4 4 6 2 3" xfId="17701"/>
    <cellStyle name="20% - Accent2 4 4 6 3" xfId="17702"/>
    <cellStyle name="20% - Accent2 4 4 6 3 2" xfId="17703"/>
    <cellStyle name="20% - Accent2 4 4 6 3 3" xfId="17704"/>
    <cellStyle name="20% - Accent2 4 4 6 4" xfId="17705"/>
    <cellStyle name="20% - Accent2 4 4 6 4 2" xfId="17706"/>
    <cellStyle name="20% - Accent2 4 4 6 5" xfId="17707"/>
    <cellStyle name="20% - Accent2 4 4 6 6" xfId="17708"/>
    <cellStyle name="20% - Accent2 4 4 7" xfId="17709"/>
    <cellStyle name="20% - Accent2 4 4 7 2" xfId="17710"/>
    <cellStyle name="20% - Accent2 4 4 7 2 2" xfId="17711"/>
    <cellStyle name="20% - Accent2 4 4 7 2 3" xfId="17712"/>
    <cellStyle name="20% - Accent2 4 4 7 3" xfId="17713"/>
    <cellStyle name="20% - Accent2 4 4 7 3 2" xfId="17714"/>
    <cellStyle name="20% - Accent2 4 4 7 4" xfId="17715"/>
    <cellStyle name="20% - Accent2 4 4 7 5" xfId="17716"/>
    <cellStyle name="20% - Accent2 4 4 8" xfId="17717"/>
    <cellStyle name="20% - Accent2 4 4 8 2" xfId="17718"/>
    <cellStyle name="20% - Accent2 4 4 8 3" xfId="17719"/>
    <cellStyle name="20% - Accent2 4 4 9" xfId="17720"/>
    <cellStyle name="20% - Accent2 4 4 9 2" xfId="17721"/>
    <cellStyle name="20% - Accent2 4 4 9 3" xfId="17722"/>
    <cellStyle name="20% - Accent2 4 5" xfId="401"/>
    <cellStyle name="20% - Accent2 4 5 10" xfId="17723"/>
    <cellStyle name="20% - Accent2 4 5 2" xfId="402"/>
    <cellStyle name="20% - Accent2 4 5 2 2" xfId="17724"/>
    <cellStyle name="20% - Accent2 4 5 2 2 2" xfId="17725"/>
    <cellStyle name="20% - Accent2 4 5 2 2 2 2" xfId="17726"/>
    <cellStyle name="20% - Accent2 4 5 2 2 2 3" xfId="17727"/>
    <cellStyle name="20% - Accent2 4 5 2 2 3" xfId="17728"/>
    <cellStyle name="20% - Accent2 4 5 2 2 3 2" xfId="17729"/>
    <cellStyle name="20% - Accent2 4 5 2 2 3 3" xfId="17730"/>
    <cellStyle name="20% - Accent2 4 5 2 2 4" xfId="17731"/>
    <cellStyle name="20% - Accent2 4 5 2 2 4 2" xfId="17732"/>
    <cellStyle name="20% - Accent2 4 5 2 2 5" xfId="17733"/>
    <cellStyle name="20% - Accent2 4 5 2 2 6" xfId="17734"/>
    <cellStyle name="20% - Accent2 4 5 2 3" xfId="17735"/>
    <cellStyle name="20% - Accent2 4 5 2 3 2" xfId="17736"/>
    <cellStyle name="20% - Accent2 4 5 2 3 2 2" xfId="17737"/>
    <cellStyle name="20% - Accent2 4 5 2 3 2 3" xfId="17738"/>
    <cellStyle name="20% - Accent2 4 5 2 3 3" xfId="17739"/>
    <cellStyle name="20% - Accent2 4 5 2 3 3 2" xfId="17740"/>
    <cellStyle name="20% - Accent2 4 5 2 3 3 3" xfId="17741"/>
    <cellStyle name="20% - Accent2 4 5 2 3 4" xfId="17742"/>
    <cellStyle name="20% - Accent2 4 5 2 3 4 2" xfId="17743"/>
    <cellStyle name="20% - Accent2 4 5 2 3 5" xfId="17744"/>
    <cellStyle name="20% - Accent2 4 5 2 3 6" xfId="17745"/>
    <cellStyle name="20% - Accent2 4 5 2 4" xfId="17746"/>
    <cellStyle name="20% - Accent2 4 5 2 4 2" xfId="17747"/>
    <cellStyle name="20% - Accent2 4 5 2 4 2 2" xfId="17748"/>
    <cellStyle name="20% - Accent2 4 5 2 4 2 3" xfId="17749"/>
    <cellStyle name="20% - Accent2 4 5 2 4 3" xfId="17750"/>
    <cellStyle name="20% - Accent2 4 5 2 4 3 2" xfId="17751"/>
    <cellStyle name="20% - Accent2 4 5 2 4 4" xfId="17752"/>
    <cellStyle name="20% - Accent2 4 5 2 4 5" xfId="17753"/>
    <cellStyle name="20% - Accent2 4 5 2 5" xfId="17754"/>
    <cellStyle name="20% - Accent2 4 5 2 5 2" xfId="17755"/>
    <cellStyle name="20% - Accent2 4 5 2 5 3" xfId="17756"/>
    <cellStyle name="20% - Accent2 4 5 2 6" xfId="17757"/>
    <cellStyle name="20% - Accent2 4 5 2 6 2" xfId="17758"/>
    <cellStyle name="20% - Accent2 4 5 2 6 3" xfId="17759"/>
    <cellStyle name="20% - Accent2 4 5 2 7" xfId="17760"/>
    <cellStyle name="20% - Accent2 4 5 2 7 2" xfId="17761"/>
    <cellStyle name="20% - Accent2 4 5 2 8" xfId="17762"/>
    <cellStyle name="20% - Accent2 4 5 2 9" xfId="17763"/>
    <cellStyle name="20% - Accent2 4 5 3" xfId="17764"/>
    <cellStyle name="20% - Accent2 4 5 3 2" xfId="17765"/>
    <cellStyle name="20% - Accent2 4 5 3 2 2" xfId="17766"/>
    <cellStyle name="20% - Accent2 4 5 3 2 3" xfId="17767"/>
    <cellStyle name="20% - Accent2 4 5 3 3" xfId="17768"/>
    <cellStyle name="20% - Accent2 4 5 3 3 2" xfId="17769"/>
    <cellStyle name="20% - Accent2 4 5 3 3 3" xfId="17770"/>
    <cellStyle name="20% - Accent2 4 5 3 4" xfId="17771"/>
    <cellStyle name="20% - Accent2 4 5 3 4 2" xfId="17772"/>
    <cellStyle name="20% - Accent2 4 5 3 5" xfId="17773"/>
    <cellStyle name="20% - Accent2 4 5 3 6" xfId="17774"/>
    <cellStyle name="20% - Accent2 4 5 4" xfId="17775"/>
    <cellStyle name="20% - Accent2 4 5 4 2" xfId="17776"/>
    <cellStyle name="20% - Accent2 4 5 4 2 2" xfId="17777"/>
    <cellStyle name="20% - Accent2 4 5 4 2 3" xfId="17778"/>
    <cellStyle name="20% - Accent2 4 5 4 3" xfId="17779"/>
    <cellStyle name="20% - Accent2 4 5 4 3 2" xfId="17780"/>
    <cellStyle name="20% - Accent2 4 5 4 3 3" xfId="17781"/>
    <cellStyle name="20% - Accent2 4 5 4 4" xfId="17782"/>
    <cellStyle name="20% - Accent2 4 5 4 4 2" xfId="17783"/>
    <cellStyle name="20% - Accent2 4 5 4 5" xfId="17784"/>
    <cellStyle name="20% - Accent2 4 5 4 6" xfId="17785"/>
    <cellStyle name="20% - Accent2 4 5 5" xfId="17786"/>
    <cellStyle name="20% - Accent2 4 5 5 2" xfId="17787"/>
    <cellStyle name="20% - Accent2 4 5 5 2 2" xfId="17788"/>
    <cellStyle name="20% - Accent2 4 5 5 2 3" xfId="17789"/>
    <cellStyle name="20% - Accent2 4 5 5 3" xfId="17790"/>
    <cellStyle name="20% - Accent2 4 5 5 3 2" xfId="17791"/>
    <cellStyle name="20% - Accent2 4 5 5 4" xfId="17792"/>
    <cellStyle name="20% - Accent2 4 5 5 5" xfId="17793"/>
    <cellStyle name="20% - Accent2 4 5 6" xfId="17794"/>
    <cellStyle name="20% - Accent2 4 5 6 2" xfId="17795"/>
    <cellStyle name="20% - Accent2 4 5 6 3" xfId="17796"/>
    <cellStyle name="20% - Accent2 4 5 7" xfId="17797"/>
    <cellStyle name="20% - Accent2 4 5 7 2" xfId="17798"/>
    <cellStyle name="20% - Accent2 4 5 7 3" xfId="17799"/>
    <cellStyle name="20% - Accent2 4 5 8" xfId="17800"/>
    <cellStyle name="20% - Accent2 4 5 8 2" xfId="17801"/>
    <cellStyle name="20% - Accent2 4 5 9" xfId="17802"/>
    <cellStyle name="20% - Accent2 4 6" xfId="403"/>
    <cellStyle name="20% - Accent2 4 6 2" xfId="17803"/>
    <cellStyle name="20% - Accent2 4 6 2 2" xfId="17804"/>
    <cellStyle name="20% - Accent2 4 6 2 2 2" xfId="17805"/>
    <cellStyle name="20% - Accent2 4 6 2 2 3" xfId="17806"/>
    <cellStyle name="20% - Accent2 4 6 2 3" xfId="17807"/>
    <cellStyle name="20% - Accent2 4 6 2 3 2" xfId="17808"/>
    <cellStyle name="20% - Accent2 4 6 2 3 3" xfId="17809"/>
    <cellStyle name="20% - Accent2 4 6 2 4" xfId="17810"/>
    <cellStyle name="20% - Accent2 4 6 2 4 2" xfId="17811"/>
    <cellStyle name="20% - Accent2 4 6 2 5" xfId="17812"/>
    <cellStyle name="20% - Accent2 4 6 2 6" xfId="17813"/>
    <cellStyle name="20% - Accent2 4 6 3" xfId="17814"/>
    <cellStyle name="20% - Accent2 4 6 3 2" xfId="17815"/>
    <cellStyle name="20% - Accent2 4 6 3 2 2" xfId="17816"/>
    <cellStyle name="20% - Accent2 4 6 3 2 3" xfId="17817"/>
    <cellStyle name="20% - Accent2 4 6 3 3" xfId="17818"/>
    <cellStyle name="20% - Accent2 4 6 3 3 2" xfId="17819"/>
    <cellStyle name="20% - Accent2 4 6 3 3 3" xfId="17820"/>
    <cellStyle name="20% - Accent2 4 6 3 4" xfId="17821"/>
    <cellStyle name="20% - Accent2 4 6 3 4 2" xfId="17822"/>
    <cellStyle name="20% - Accent2 4 6 3 5" xfId="17823"/>
    <cellStyle name="20% - Accent2 4 6 3 6" xfId="17824"/>
    <cellStyle name="20% - Accent2 4 6 4" xfId="17825"/>
    <cellStyle name="20% - Accent2 4 6 4 2" xfId="17826"/>
    <cellStyle name="20% - Accent2 4 6 4 2 2" xfId="17827"/>
    <cellStyle name="20% - Accent2 4 6 4 2 3" xfId="17828"/>
    <cellStyle name="20% - Accent2 4 6 4 3" xfId="17829"/>
    <cellStyle name="20% - Accent2 4 6 4 3 2" xfId="17830"/>
    <cellStyle name="20% - Accent2 4 6 4 4" xfId="17831"/>
    <cellStyle name="20% - Accent2 4 6 4 5" xfId="17832"/>
    <cellStyle name="20% - Accent2 4 6 5" xfId="17833"/>
    <cellStyle name="20% - Accent2 4 6 5 2" xfId="17834"/>
    <cellStyle name="20% - Accent2 4 6 5 3" xfId="17835"/>
    <cellStyle name="20% - Accent2 4 6 6" xfId="17836"/>
    <cellStyle name="20% - Accent2 4 6 6 2" xfId="17837"/>
    <cellStyle name="20% - Accent2 4 6 6 3" xfId="17838"/>
    <cellStyle name="20% - Accent2 4 6 7" xfId="17839"/>
    <cellStyle name="20% - Accent2 4 6 7 2" xfId="17840"/>
    <cellStyle name="20% - Accent2 4 6 8" xfId="17841"/>
    <cellStyle name="20% - Accent2 4 6 9" xfId="17842"/>
    <cellStyle name="20% - Accent2 4 7" xfId="13529"/>
    <cellStyle name="20% - Accent2 4 7 2" xfId="17843"/>
    <cellStyle name="20% - Accent2 4 7 2 2" xfId="17844"/>
    <cellStyle name="20% - Accent2 4 7 2 2 2" xfId="17845"/>
    <cellStyle name="20% - Accent2 4 7 2 2 3" xfId="17846"/>
    <cellStyle name="20% - Accent2 4 7 2 3" xfId="17847"/>
    <cellStyle name="20% - Accent2 4 7 2 3 2" xfId="17848"/>
    <cellStyle name="20% - Accent2 4 7 2 3 3" xfId="17849"/>
    <cellStyle name="20% - Accent2 4 7 2 4" xfId="17850"/>
    <cellStyle name="20% - Accent2 4 7 2 4 2" xfId="17851"/>
    <cellStyle name="20% - Accent2 4 7 2 5" xfId="17852"/>
    <cellStyle name="20% - Accent2 4 7 2 6" xfId="17853"/>
    <cellStyle name="20% - Accent2 4 7 3" xfId="17854"/>
    <cellStyle name="20% - Accent2 4 7 3 2" xfId="17855"/>
    <cellStyle name="20% - Accent2 4 7 3 2 2" xfId="17856"/>
    <cellStyle name="20% - Accent2 4 7 3 2 3" xfId="17857"/>
    <cellStyle name="20% - Accent2 4 7 3 3" xfId="17858"/>
    <cellStyle name="20% - Accent2 4 7 3 3 2" xfId="17859"/>
    <cellStyle name="20% - Accent2 4 7 3 3 3" xfId="17860"/>
    <cellStyle name="20% - Accent2 4 7 3 4" xfId="17861"/>
    <cellStyle name="20% - Accent2 4 7 3 4 2" xfId="17862"/>
    <cellStyle name="20% - Accent2 4 7 3 5" xfId="17863"/>
    <cellStyle name="20% - Accent2 4 7 3 6" xfId="17864"/>
    <cellStyle name="20% - Accent2 4 7 4" xfId="17865"/>
    <cellStyle name="20% - Accent2 4 7 4 2" xfId="17866"/>
    <cellStyle name="20% - Accent2 4 7 4 2 2" xfId="17867"/>
    <cellStyle name="20% - Accent2 4 7 4 2 3" xfId="17868"/>
    <cellStyle name="20% - Accent2 4 7 4 3" xfId="17869"/>
    <cellStyle name="20% - Accent2 4 7 4 3 2" xfId="17870"/>
    <cellStyle name="20% - Accent2 4 7 4 4" xfId="17871"/>
    <cellStyle name="20% - Accent2 4 7 4 5" xfId="17872"/>
    <cellStyle name="20% - Accent2 4 7 5" xfId="17873"/>
    <cellStyle name="20% - Accent2 4 7 5 2" xfId="17874"/>
    <cellStyle name="20% - Accent2 4 7 5 3" xfId="17875"/>
    <cellStyle name="20% - Accent2 4 7 6" xfId="17876"/>
    <cellStyle name="20% - Accent2 4 7 6 2" xfId="17877"/>
    <cellStyle name="20% - Accent2 4 7 6 3" xfId="17878"/>
    <cellStyle name="20% - Accent2 4 7 7" xfId="17879"/>
    <cellStyle name="20% - Accent2 4 7 7 2" xfId="17880"/>
    <cellStyle name="20% - Accent2 4 7 8" xfId="17881"/>
    <cellStyle name="20% - Accent2 4 7 9" xfId="17882"/>
    <cellStyle name="20% - Accent2 4 8" xfId="17883"/>
    <cellStyle name="20% - Accent2 4 8 2" xfId="17884"/>
    <cellStyle name="20% - Accent2 4 8 2 2" xfId="17885"/>
    <cellStyle name="20% - Accent2 4 8 2 3" xfId="17886"/>
    <cellStyle name="20% - Accent2 4 8 3" xfId="17887"/>
    <cellStyle name="20% - Accent2 4 8 3 2" xfId="17888"/>
    <cellStyle name="20% - Accent2 4 8 3 3" xfId="17889"/>
    <cellStyle name="20% - Accent2 4 8 4" xfId="17890"/>
    <cellStyle name="20% - Accent2 4 8 4 2" xfId="17891"/>
    <cellStyle name="20% - Accent2 4 8 5" xfId="17892"/>
    <cellStyle name="20% - Accent2 4 8 6" xfId="17893"/>
    <cellStyle name="20% - Accent2 4 9" xfId="17894"/>
    <cellStyle name="20% - Accent2 4 9 2" xfId="17895"/>
    <cellStyle name="20% - Accent2 4 9 2 2" xfId="17896"/>
    <cellStyle name="20% - Accent2 4 9 2 3" xfId="17897"/>
    <cellStyle name="20% - Accent2 4 9 3" xfId="17898"/>
    <cellStyle name="20% - Accent2 4 9 3 2" xfId="17899"/>
    <cellStyle name="20% - Accent2 4 9 3 3" xfId="17900"/>
    <cellStyle name="20% - Accent2 4 9 4" xfId="17901"/>
    <cellStyle name="20% - Accent2 4 9 4 2" xfId="17902"/>
    <cellStyle name="20% - Accent2 4 9 5" xfId="17903"/>
    <cellStyle name="20% - Accent2 4 9 6" xfId="17904"/>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xfId="62041" builtinId="38" customBuiltin="1"/>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4518"/>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4519"/>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4520"/>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905"/>
    <cellStyle name="20% - Accent3 4 10 2" xfId="17906"/>
    <cellStyle name="20% - Accent3 4 10 2 2" xfId="17907"/>
    <cellStyle name="20% - Accent3 4 10 2 3" xfId="17908"/>
    <cellStyle name="20% - Accent3 4 10 3" xfId="17909"/>
    <cellStyle name="20% - Accent3 4 10 3 2" xfId="17910"/>
    <cellStyle name="20% - Accent3 4 10 4" xfId="17911"/>
    <cellStyle name="20% - Accent3 4 10 5" xfId="17912"/>
    <cellStyle name="20% - Accent3 4 11" xfId="17913"/>
    <cellStyle name="20% - Accent3 4 11 2" xfId="17914"/>
    <cellStyle name="20% - Accent3 4 11 3" xfId="17915"/>
    <cellStyle name="20% - Accent3 4 12" xfId="17916"/>
    <cellStyle name="20% - Accent3 4 12 2" xfId="17917"/>
    <cellStyle name="20% - Accent3 4 12 3" xfId="17918"/>
    <cellStyle name="20% - Accent3 4 13" xfId="17919"/>
    <cellStyle name="20% - Accent3 4 13 2" xfId="17920"/>
    <cellStyle name="20% - Accent3 4 14" xfId="17921"/>
    <cellStyle name="20% - Accent3 4 15" xfId="17922"/>
    <cellStyle name="20% - Accent3 4 16" xfId="17923"/>
    <cellStyle name="20% - Accent3 4 2" xfId="590"/>
    <cellStyle name="20% - Accent3 4 2 10" xfId="17924"/>
    <cellStyle name="20% - Accent3 4 2 10 2" xfId="17925"/>
    <cellStyle name="20% - Accent3 4 2 10 3" xfId="17926"/>
    <cellStyle name="20% - Accent3 4 2 11" xfId="17927"/>
    <cellStyle name="20% - Accent3 4 2 11 2" xfId="17928"/>
    <cellStyle name="20% - Accent3 4 2 11 3" xfId="17929"/>
    <cellStyle name="20% - Accent3 4 2 12" xfId="17930"/>
    <cellStyle name="20% - Accent3 4 2 12 2" xfId="17931"/>
    <cellStyle name="20% - Accent3 4 2 13" xfId="17932"/>
    <cellStyle name="20% - Accent3 4 2 14" xfId="17933"/>
    <cellStyle name="20% - Accent3 4 2 15" xfId="17934"/>
    <cellStyle name="20% - Accent3 4 2 2" xfId="591"/>
    <cellStyle name="20% - Accent3 4 2 2 10" xfId="17935"/>
    <cellStyle name="20% - Accent3 4 2 2 10 2" xfId="17936"/>
    <cellStyle name="20% - Accent3 4 2 2 10 3" xfId="17937"/>
    <cellStyle name="20% - Accent3 4 2 2 11" xfId="17938"/>
    <cellStyle name="20% - Accent3 4 2 2 11 2" xfId="17939"/>
    <cellStyle name="20% - Accent3 4 2 2 12" xfId="17940"/>
    <cellStyle name="20% - Accent3 4 2 2 13" xfId="17941"/>
    <cellStyle name="20% - Accent3 4 2 2 2" xfId="592"/>
    <cellStyle name="20% - Accent3 4 2 2 2 10" xfId="17942"/>
    <cellStyle name="20% - Accent3 4 2 2 2 10 2" xfId="17943"/>
    <cellStyle name="20% - Accent3 4 2 2 2 11" xfId="17944"/>
    <cellStyle name="20% - Accent3 4 2 2 2 12" xfId="17945"/>
    <cellStyle name="20% - Accent3 4 2 2 2 2" xfId="593"/>
    <cellStyle name="20% - Accent3 4 2 2 2 2 10" xfId="17946"/>
    <cellStyle name="20% - Accent3 4 2 2 2 2 2" xfId="594"/>
    <cellStyle name="20% - Accent3 4 2 2 2 2 2 2" xfId="17947"/>
    <cellStyle name="20% - Accent3 4 2 2 2 2 2 2 2" xfId="17948"/>
    <cellStyle name="20% - Accent3 4 2 2 2 2 2 2 2 2" xfId="17949"/>
    <cellStyle name="20% - Accent3 4 2 2 2 2 2 2 2 3" xfId="17950"/>
    <cellStyle name="20% - Accent3 4 2 2 2 2 2 2 3" xfId="17951"/>
    <cellStyle name="20% - Accent3 4 2 2 2 2 2 2 3 2" xfId="17952"/>
    <cellStyle name="20% - Accent3 4 2 2 2 2 2 2 3 3" xfId="17953"/>
    <cellStyle name="20% - Accent3 4 2 2 2 2 2 2 4" xfId="17954"/>
    <cellStyle name="20% - Accent3 4 2 2 2 2 2 2 4 2" xfId="17955"/>
    <cellStyle name="20% - Accent3 4 2 2 2 2 2 2 5" xfId="17956"/>
    <cellStyle name="20% - Accent3 4 2 2 2 2 2 2 6" xfId="17957"/>
    <cellStyle name="20% - Accent3 4 2 2 2 2 2 3" xfId="17958"/>
    <cellStyle name="20% - Accent3 4 2 2 2 2 2 3 2" xfId="17959"/>
    <cellStyle name="20% - Accent3 4 2 2 2 2 2 3 2 2" xfId="17960"/>
    <cellStyle name="20% - Accent3 4 2 2 2 2 2 3 2 3" xfId="17961"/>
    <cellStyle name="20% - Accent3 4 2 2 2 2 2 3 3" xfId="17962"/>
    <cellStyle name="20% - Accent3 4 2 2 2 2 2 3 3 2" xfId="17963"/>
    <cellStyle name="20% - Accent3 4 2 2 2 2 2 3 3 3" xfId="17964"/>
    <cellStyle name="20% - Accent3 4 2 2 2 2 2 3 4" xfId="17965"/>
    <cellStyle name="20% - Accent3 4 2 2 2 2 2 3 4 2" xfId="17966"/>
    <cellStyle name="20% - Accent3 4 2 2 2 2 2 3 5" xfId="17967"/>
    <cellStyle name="20% - Accent3 4 2 2 2 2 2 3 6" xfId="17968"/>
    <cellStyle name="20% - Accent3 4 2 2 2 2 2 4" xfId="17969"/>
    <cellStyle name="20% - Accent3 4 2 2 2 2 2 4 2" xfId="17970"/>
    <cellStyle name="20% - Accent3 4 2 2 2 2 2 4 2 2" xfId="17971"/>
    <cellStyle name="20% - Accent3 4 2 2 2 2 2 4 2 3" xfId="17972"/>
    <cellStyle name="20% - Accent3 4 2 2 2 2 2 4 3" xfId="17973"/>
    <cellStyle name="20% - Accent3 4 2 2 2 2 2 4 3 2" xfId="17974"/>
    <cellStyle name="20% - Accent3 4 2 2 2 2 2 4 4" xfId="17975"/>
    <cellStyle name="20% - Accent3 4 2 2 2 2 2 4 5" xfId="17976"/>
    <cellStyle name="20% - Accent3 4 2 2 2 2 2 5" xfId="17977"/>
    <cellStyle name="20% - Accent3 4 2 2 2 2 2 5 2" xfId="17978"/>
    <cellStyle name="20% - Accent3 4 2 2 2 2 2 5 3" xfId="17979"/>
    <cellStyle name="20% - Accent3 4 2 2 2 2 2 6" xfId="17980"/>
    <cellStyle name="20% - Accent3 4 2 2 2 2 2 6 2" xfId="17981"/>
    <cellStyle name="20% - Accent3 4 2 2 2 2 2 6 3" xfId="17982"/>
    <cellStyle name="20% - Accent3 4 2 2 2 2 2 7" xfId="17983"/>
    <cellStyle name="20% - Accent3 4 2 2 2 2 2 7 2" xfId="17984"/>
    <cellStyle name="20% - Accent3 4 2 2 2 2 2 8" xfId="17985"/>
    <cellStyle name="20% - Accent3 4 2 2 2 2 2 9" xfId="17986"/>
    <cellStyle name="20% - Accent3 4 2 2 2 2 3" xfId="17987"/>
    <cellStyle name="20% - Accent3 4 2 2 2 2 3 2" xfId="17988"/>
    <cellStyle name="20% - Accent3 4 2 2 2 2 3 2 2" xfId="17989"/>
    <cellStyle name="20% - Accent3 4 2 2 2 2 3 2 3" xfId="17990"/>
    <cellStyle name="20% - Accent3 4 2 2 2 2 3 3" xfId="17991"/>
    <cellStyle name="20% - Accent3 4 2 2 2 2 3 3 2" xfId="17992"/>
    <cellStyle name="20% - Accent3 4 2 2 2 2 3 3 3" xfId="17993"/>
    <cellStyle name="20% - Accent3 4 2 2 2 2 3 4" xfId="17994"/>
    <cellStyle name="20% - Accent3 4 2 2 2 2 3 4 2" xfId="17995"/>
    <cellStyle name="20% - Accent3 4 2 2 2 2 3 5" xfId="17996"/>
    <cellStyle name="20% - Accent3 4 2 2 2 2 3 6" xfId="17997"/>
    <cellStyle name="20% - Accent3 4 2 2 2 2 4" xfId="17998"/>
    <cellStyle name="20% - Accent3 4 2 2 2 2 4 2" xfId="17999"/>
    <cellStyle name="20% - Accent3 4 2 2 2 2 4 2 2" xfId="18000"/>
    <cellStyle name="20% - Accent3 4 2 2 2 2 4 2 3" xfId="18001"/>
    <cellStyle name="20% - Accent3 4 2 2 2 2 4 3" xfId="18002"/>
    <cellStyle name="20% - Accent3 4 2 2 2 2 4 3 2" xfId="18003"/>
    <cellStyle name="20% - Accent3 4 2 2 2 2 4 3 3" xfId="18004"/>
    <cellStyle name="20% - Accent3 4 2 2 2 2 4 4" xfId="18005"/>
    <cellStyle name="20% - Accent3 4 2 2 2 2 4 4 2" xfId="18006"/>
    <cellStyle name="20% - Accent3 4 2 2 2 2 4 5" xfId="18007"/>
    <cellStyle name="20% - Accent3 4 2 2 2 2 4 6" xfId="18008"/>
    <cellStyle name="20% - Accent3 4 2 2 2 2 5" xfId="18009"/>
    <cellStyle name="20% - Accent3 4 2 2 2 2 5 2" xfId="18010"/>
    <cellStyle name="20% - Accent3 4 2 2 2 2 5 2 2" xfId="18011"/>
    <cellStyle name="20% - Accent3 4 2 2 2 2 5 2 3" xfId="18012"/>
    <cellStyle name="20% - Accent3 4 2 2 2 2 5 3" xfId="18013"/>
    <cellStyle name="20% - Accent3 4 2 2 2 2 5 3 2" xfId="18014"/>
    <cellStyle name="20% - Accent3 4 2 2 2 2 5 4" xfId="18015"/>
    <cellStyle name="20% - Accent3 4 2 2 2 2 5 5" xfId="18016"/>
    <cellStyle name="20% - Accent3 4 2 2 2 2 6" xfId="18017"/>
    <cellStyle name="20% - Accent3 4 2 2 2 2 6 2" xfId="18018"/>
    <cellStyle name="20% - Accent3 4 2 2 2 2 6 3" xfId="18019"/>
    <cellStyle name="20% - Accent3 4 2 2 2 2 7" xfId="18020"/>
    <cellStyle name="20% - Accent3 4 2 2 2 2 7 2" xfId="18021"/>
    <cellStyle name="20% - Accent3 4 2 2 2 2 7 3" xfId="18022"/>
    <cellStyle name="20% - Accent3 4 2 2 2 2 8" xfId="18023"/>
    <cellStyle name="20% - Accent3 4 2 2 2 2 8 2" xfId="18024"/>
    <cellStyle name="20% - Accent3 4 2 2 2 2 9" xfId="18025"/>
    <cellStyle name="20% - Accent3 4 2 2 2 3" xfId="595"/>
    <cellStyle name="20% - Accent3 4 2 2 2 3 2" xfId="18026"/>
    <cellStyle name="20% - Accent3 4 2 2 2 3 2 2" xfId="18027"/>
    <cellStyle name="20% - Accent3 4 2 2 2 3 2 2 2" xfId="18028"/>
    <cellStyle name="20% - Accent3 4 2 2 2 3 2 2 3" xfId="18029"/>
    <cellStyle name="20% - Accent3 4 2 2 2 3 2 3" xfId="18030"/>
    <cellStyle name="20% - Accent3 4 2 2 2 3 2 3 2" xfId="18031"/>
    <cellStyle name="20% - Accent3 4 2 2 2 3 2 3 3" xfId="18032"/>
    <cellStyle name="20% - Accent3 4 2 2 2 3 2 4" xfId="18033"/>
    <cellStyle name="20% - Accent3 4 2 2 2 3 2 4 2" xfId="18034"/>
    <cellStyle name="20% - Accent3 4 2 2 2 3 2 5" xfId="18035"/>
    <cellStyle name="20% - Accent3 4 2 2 2 3 2 6" xfId="18036"/>
    <cellStyle name="20% - Accent3 4 2 2 2 3 3" xfId="18037"/>
    <cellStyle name="20% - Accent3 4 2 2 2 3 3 2" xfId="18038"/>
    <cellStyle name="20% - Accent3 4 2 2 2 3 3 2 2" xfId="18039"/>
    <cellStyle name="20% - Accent3 4 2 2 2 3 3 2 3" xfId="18040"/>
    <cellStyle name="20% - Accent3 4 2 2 2 3 3 3" xfId="18041"/>
    <cellStyle name="20% - Accent3 4 2 2 2 3 3 3 2" xfId="18042"/>
    <cellStyle name="20% - Accent3 4 2 2 2 3 3 3 3" xfId="18043"/>
    <cellStyle name="20% - Accent3 4 2 2 2 3 3 4" xfId="18044"/>
    <cellStyle name="20% - Accent3 4 2 2 2 3 3 4 2" xfId="18045"/>
    <cellStyle name="20% - Accent3 4 2 2 2 3 3 5" xfId="18046"/>
    <cellStyle name="20% - Accent3 4 2 2 2 3 3 6" xfId="18047"/>
    <cellStyle name="20% - Accent3 4 2 2 2 3 4" xfId="18048"/>
    <cellStyle name="20% - Accent3 4 2 2 2 3 4 2" xfId="18049"/>
    <cellStyle name="20% - Accent3 4 2 2 2 3 4 2 2" xfId="18050"/>
    <cellStyle name="20% - Accent3 4 2 2 2 3 4 2 3" xfId="18051"/>
    <cellStyle name="20% - Accent3 4 2 2 2 3 4 3" xfId="18052"/>
    <cellStyle name="20% - Accent3 4 2 2 2 3 4 3 2" xfId="18053"/>
    <cellStyle name="20% - Accent3 4 2 2 2 3 4 4" xfId="18054"/>
    <cellStyle name="20% - Accent3 4 2 2 2 3 4 5" xfId="18055"/>
    <cellStyle name="20% - Accent3 4 2 2 2 3 5" xfId="18056"/>
    <cellStyle name="20% - Accent3 4 2 2 2 3 5 2" xfId="18057"/>
    <cellStyle name="20% - Accent3 4 2 2 2 3 5 3" xfId="18058"/>
    <cellStyle name="20% - Accent3 4 2 2 2 3 6" xfId="18059"/>
    <cellStyle name="20% - Accent3 4 2 2 2 3 6 2" xfId="18060"/>
    <cellStyle name="20% - Accent3 4 2 2 2 3 6 3" xfId="18061"/>
    <cellStyle name="20% - Accent3 4 2 2 2 3 7" xfId="18062"/>
    <cellStyle name="20% - Accent3 4 2 2 2 3 7 2" xfId="18063"/>
    <cellStyle name="20% - Accent3 4 2 2 2 3 8" xfId="18064"/>
    <cellStyle name="20% - Accent3 4 2 2 2 3 9" xfId="18065"/>
    <cellStyle name="20% - Accent3 4 2 2 2 4" xfId="18066"/>
    <cellStyle name="20% - Accent3 4 2 2 2 4 2" xfId="18067"/>
    <cellStyle name="20% - Accent3 4 2 2 2 4 2 2" xfId="18068"/>
    <cellStyle name="20% - Accent3 4 2 2 2 4 2 2 2" xfId="18069"/>
    <cellStyle name="20% - Accent3 4 2 2 2 4 2 2 3" xfId="18070"/>
    <cellStyle name="20% - Accent3 4 2 2 2 4 2 3" xfId="18071"/>
    <cellStyle name="20% - Accent3 4 2 2 2 4 2 3 2" xfId="18072"/>
    <cellStyle name="20% - Accent3 4 2 2 2 4 2 3 3" xfId="18073"/>
    <cellStyle name="20% - Accent3 4 2 2 2 4 2 4" xfId="18074"/>
    <cellStyle name="20% - Accent3 4 2 2 2 4 2 4 2" xfId="18075"/>
    <cellStyle name="20% - Accent3 4 2 2 2 4 2 5" xfId="18076"/>
    <cellStyle name="20% - Accent3 4 2 2 2 4 2 6" xfId="18077"/>
    <cellStyle name="20% - Accent3 4 2 2 2 4 3" xfId="18078"/>
    <cellStyle name="20% - Accent3 4 2 2 2 4 3 2" xfId="18079"/>
    <cellStyle name="20% - Accent3 4 2 2 2 4 3 2 2" xfId="18080"/>
    <cellStyle name="20% - Accent3 4 2 2 2 4 3 2 3" xfId="18081"/>
    <cellStyle name="20% - Accent3 4 2 2 2 4 3 3" xfId="18082"/>
    <cellStyle name="20% - Accent3 4 2 2 2 4 3 3 2" xfId="18083"/>
    <cellStyle name="20% - Accent3 4 2 2 2 4 3 3 3" xfId="18084"/>
    <cellStyle name="20% - Accent3 4 2 2 2 4 3 4" xfId="18085"/>
    <cellStyle name="20% - Accent3 4 2 2 2 4 3 4 2" xfId="18086"/>
    <cellStyle name="20% - Accent3 4 2 2 2 4 3 5" xfId="18087"/>
    <cellStyle name="20% - Accent3 4 2 2 2 4 3 6" xfId="18088"/>
    <cellStyle name="20% - Accent3 4 2 2 2 4 4" xfId="18089"/>
    <cellStyle name="20% - Accent3 4 2 2 2 4 4 2" xfId="18090"/>
    <cellStyle name="20% - Accent3 4 2 2 2 4 4 2 2" xfId="18091"/>
    <cellStyle name="20% - Accent3 4 2 2 2 4 4 2 3" xfId="18092"/>
    <cellStyle name="20% - Accent3 4 2 2 2 4 4 3" xfId="18093"/>
    <cellStyle name="20% - Accent3 4 2 2 2 4 4 3 2" xfId="18094"/>
    <cellStyle name="20% - Accent3 4 2 2 2 4 4 4" xfId="18095"/>
    <cellStyle name="20% - Accent3 4 2 2 2 4 4 5" xfId="18096"/>
    <cellStyle name="20% - Accent3 4 2 2 2 4 5" xfId="18097"/>
    <cellStyle name="20% - Accent3 4 2 2 2 4 5 2" xfId="18098"/>
    <cellStyle name="20% - Accent3 4 2 2 2 4 5 3" xfId="18099"/>
    <cellStyle name="20% - Accent3 4 2 2 2 4 6" xfId="18100"/>
    <cellStyle name="20% - Accent3 4 2 2 2 4 6 2" xfId="18101"/>
    <cellStyle name="20% - Accent3 4 2 2 2 4 6 3" xfId="18102"/>
    <cellStyle name="20% - Accent3 4 2 2 2 4 7" xfId="18103"/>
    <cellStyle name="20% - Accent3 4 2 2 2 4 7 2" xfId="18104"/>
    <cellStyle name="20% - Accent3 4 2 2 2 4 8" xfId="18105"/>
    <cellStyle name="20% - Accent3 4 2 2 2 4 9" xfId="18106"/>
    <cellStyle name="20% - Accent3 4 2 2 2 5" xfId="18107"/>
    <cellStyle name="20% - Accent3 4 2 2 2 5 2" xfId="18108"/>
    <cellStyle name="20% - Accent3 4 2 2 2 5 2 2" xfId="18109"/>
    <cellStyle name="20% - Accent3 4 2 2 2 5 2 3" xfId="18110"/>
    <cellStyle name="20% - Accent3 4 2 2 2 5 3" xfId="18111"/>
    <cellStyle name="20% - Accent3 4 2 2 2 5 3 2" xfId="18112"/>
    <cellStyle name="20% - Accent3 4 2 2 2 5 3 3" xfId="18113"/>
    <cellStyle name="20% - Accent3 4 2 2 2 5 4" xfId="18114"/>
    <cellStyle name="20% - Accent3 4 2 2 2 5 4 2" xfId="18115"/>
    <cellStyle name="20% - Accent3 4 2 2 2 5 5" xfId="18116"/>
    <cellStyle name="20% - Accent3 4 2 2 2 5 6" xfId="18117"/>
    <cellStyle name="20% - Accent3 4 2 2 2 6" xfId="18118"/>
    <cellStyle name="20% - Accent3 4 2 2 2 6 2" xfId="18119"/>
    <cellStyle name="20% - Accent3 4 2 2 2 6 2 2" xfId="18120"/>
    <cellStyle name="20% - Accent3 4 2 2 2 6 2 3" xfId="18121"/>
    <cellStyle name="20% - Accent3 4 2 2 2 6 3" xfId="18122"/>
    <cellStyle name="20% - Accent3 4 2 2 2 6 3 2" xfId="18123"/>
    <cellStyle name="20% - Accent3 4 2 2 2 6 3 3" xfId="18124"/>
    <cellStyle name="20% - Accent3 4 2 2 2 6 4" xfId="18125"/>
    <cellStyle name="20% - Accent3 4 2 2 2 6 4 2" xfId="18126"/>
    <cellStyle name="20% - Accent3 4 2 2 2 6 5" xfId="18127"/>
    <cellStyle name="20% - Accent3 4 2 2 2 6 6" xfId="18128"/>
    <cellStyle name="20% - Accent3 4 2 2 2 7" xfId="18129"/>
    <cellStyle name="20% - Accent3 4 2 2 2 7 2" xfId="18130"/>
    <cellStyle name="20% - Accent3 4 2 2 2 7 2 2" xfId="18131"/>
    <cellStyle name="20% - Accent3 4 2 2 2 7 2 3" xfId="18132"/>
    <cellStyle name="20% - Accent3 4 2 2 2 7 3" xfId="18133"/>
    <cellStyle name="20% - Accent3 4 2 2 2 7 3 2" xfId="18134"/>
    <cellStyle name="20% - Accent3 4 2 2 2 7 4" xfId="18135"/>
    <cellStyle name="20% - Accent3 4 2 2 2 7 5" xfId="18136"/>
    <cellStyle name="20% - Accent3 4 2 2 2 8" xfId="18137"/>
    <cellStyle name="20% - Accent3 4 2 2 2 8 2" xfId="18138"/>
    <cellStyle name="20% - Accent3 4 2 2 2 8 3" xfId="18139"/>
    <cellStyle name="20% - Accent3 4 2 2 2 9" xfId="18140"/>
    <cellStyle name="20% - Accent3 4 2 2 2 9 2" xfId="18141"/>
    <cellStyle name="20% - Accent3 4 2 2 2 9 3" xfId="18142"/>
    <cellStyle name="20% - Accent3 4 2 2 3" xfId="596"/>
    <cellStyle name="20% - Accent3 4 2 2 3 10" xfId="18143"/>
    <cellStyle name="20% - Accent3 4 2 2 3 2" xfId="597"/>
    <cellStyle name="20% - Accent3 4 2 2 3 2 2" xfId="18144"/>
    <cellStyle name="20% - Accent3 4 2 2 3 2 2 2" xfId="18145"/>
    <cellStyle name="20% - Accent3 4 2 2 3 2 2 2 2" xfId="18146"/>
    <cellStyle name="20% - Accent3 4 2 2 3 2 2 2 3" xfId="18147"/>
    <cellStyle name="20% - Accent3 4 2 2 3 2 2 3" xfId="18148"/>
    <cellStyle name="20% - Accent3 4 2 2 3 2 2 3 2" xfId="18149"/>
    <cellStyle name="20% - Accent3 4 2 2 3 2 2 3 3" xfId="18150"/>
    <cellStyle name="20% - Accent3 4 2 2 3 2 2 4" xfId="18151"/>
    <cellStyle name="20% - Accent3 4 2 2 3 2 2 4 2" xfId="18152"/>
    <cellStyle name="20% - Accent3 4 2 2 3 2 2 5" xfId="18153"/>
    <cellStyle name="20% - Accent3 4 2 2 3 2 2 6" xfId="18154"/>
    <cellStyle name="20% - Accent3 4 2 2 3 2 3" xfId="18155"/>
    <cellStyle name="20% - Accent3 4 2 2 3 2 3 2" xfId="18156"/>
    <cellStyle name="20% - Accent3 4 2 2 3 2 3 2 2" xfId="18157"/>
    <cellStyle name="20% - Accent3 4 2 2 3 2 3 2 3" xfId="18158"/>
    <cellStyle name="20% - Accent3 4 2 2 3 2 3 3" xfId="18159"/>
    <cellStyle name="20% - Accent3 4 2 2 3 2 3 3 2" xfId="18160"/>
    <cellStyle name="20% - Accent3 4 2 2 3 2 3 3 3" xfId="18161"/>
    <cellStyle name="20% - Accent3 4 2 2 3 2 3 4" xfId="18162"/>
    <cellStyle name="20% - Accent3 4 2 2 3 2 3 4 2" xfId="18163"/>
    <cellStyle name="20% - Accent3 4 2 2 3 2 3 5" xfId="18164"/>
    <cellStyle name="20% - Accent3 4 2 2 3 2 3 6" xfId="18165"/>
    <cellStyle name="20% - Accent3 4 2 2 3 2 4" xfId="18166"/>
    <cellStyle name="20% - Accent3 4 2 2 3 2 4 2" xfId="18167"/>
    <cellStyle name="20% - Accent3 4 2 2 3 2 4 2 2" xfId="18168"/>
    <cellStyle name="20% - Accent3 4 2 2 3 2 4 2 3" xfId="18169"/>
    <cellStyle name="20% - Accent3 4 2 2 3 2 4 3" xfId="18170"/>
    <cellStyle name="20% - Accent3 4 2 2 3 2 4 3 2" xfId="18171"/>
    <cellStyle name="20% - Accent3 4 2 2 3 2 4 4" xfId="18172"/>
    <cellStyle name="20% - Accent3 4 2 2 3 2 4 5" xfId="18173"/>
    <cellStyle name="20% - Accent3 4 2 2 3 2 5" xfId="18174"/>
    <cellStyle name="20% - Accent3 4 2 2 3 2 5 2" xfId="18175"/>
    <cellStyle name="20% - Accent3 4 2 2 3 2 5 3" xfId="18176"/>
    <cellStyle name="20% - Accent3 4 2 2 3 2 6" xfId="18177"/>
    <cellStyle name="20% - Accent3 4 2 2 3 2 6 2" xfId="18178"/>
    <cellStyle name="20% - Accent3 4 2 2 3 2 6 3" xfId="18179"/>
    <cellStyle name="20% - Accent3 4 2 2 3 2 7" xfId="18180"/>
    <cellStyle name="20% - Accent3 4 2 2 3 2 7 2" xfId="18181"/>
    <cellStyle name="20% - Accent3 4 2 2 3 2 8" xfId="18182"/>
    <cellStyle name="20% - Accent3 4 2 2 3 2 9" xfId="18183"/>
    <cellStyle name="20% - Accent3 4 2 2 3 3" xfId="18184"/>
    <cellStyle name="20% - Accent3 4 2 2 3 3 2" xfId="18185"/>
    <cellStyle name="20% - Accent3 4 2 2 3 3 2 2" xfId="18186"/>
    <cellStyle name="20% - Accent3 4 2 2 3 3 2 3" xfId="18187"/>
    <cellStyle name="20% - Accent3 4 2 2 3 3 3" xfId="18188"/>
    <cellStyle name="20% - Accent3 4 2 2 3 3 3 2" xfId="18189"/>
    <cellStyle name="20% - Accent3 4 2 2 3 3 3 3" xfId="18190"/>
    <cellStyle name="20% - Accent3 4 2 2 3 3 4" xfId="18191"/>
    <cellStyle name="20% - Accent3 4 2 2 3 3 4 2" xfId="18192"/>
    <cellStyle name="20% - Accent3 4 2 2 3 3 5" xfId="18193"/>
    <cellStyle name="20% - Accent3 4 2 2 3 3 6" xfId="18194"/>
    <cellStyle name="20% - Accent3 4 2 2 3 4" xfId="18195"/>
    <cellStyle name="20% - Accent3 4 2 2 3 4 2" xfId="18196"/>
    <cellStyle name="20% - Accent3 4 2 2 3 4 2 2" xfId="18197"/>
    <cellStyle name="20% - Accent3 4 2 2 3 4 2 3" xfId="18198"/>
    <cellStyle name="20% - Accent3 4 2 2 3 4 3" xfId="18199"/>
    <cellStyle name="20% - Accent3 4 2 2 3 4 3 2" xfId="18200"/>
    <cellStyle name="20% - Accent3 4 2 2 3 4 3 3" xfId="18201"/>
    <cellStyle name="20% - Accent3 4 2 2 3 4 4" xfId="18202"/>
    <cellStyle name="20% - Accent3 4 2 2 3 4 4 2" xfId="18203"/>
    <cellStyle name="20% - Accent3 4 2 2 3 4 5" xfId="18204"/>
    <cellStyle name="20% - Accent3 4 2 2 3 4 6" xfId="18205"/>
    <cellStyle name="20% - Accent3 4 2 2 3 5" xfId="18206"/>
    <cellStyle name="20% - Accent3 4 2 2 3 5 2" xfId="18207"/>
    <cellStyle name="20% - Accent3 4 2 2 3 5 2 2" xfId="18208"/>
    <cellStyle name="20% - Accent3 4 2 2 3 5 2 3" xfId="18209"/>
    <cellStyle name="20% - Accent3 4 2 2 3 5 3" xfId="18210"/>
    <cellStyle name="20% - Accent3 4 2 2 3 5 3 2" xfId="18211"/>
    <cellStyle name="20% - Accent3 4 2 2 3 5 4" xfId="18212"/>
    <cellStyle name="20% - Accent3 4 2 2 3 5 5" xfId="18213"/>
    <cellStyle name="20% - Accent3 4 2 2 3 6" xfId="18214"/>
    <cellStyle name="20% - Accent3 4 2 2 3 6 2" xfId="18215"/>
    <cellStyle name="20% - Accent3 4 2 2 3 6 3" xfId="18216"/>
    <cellStyle name="20% - Accent3 4 2 2 3 7" xfId="18217"/>
    <cellStyle name="20% - Accent3 4 2 2 3 7 2" xfId="18218"/>
    <cellStyle name="20% - Accent3 4 2 2 3 7 3" xfId="18219"/>
    <cellStyle name="20% - Accent3 4 2 2 3 8" xfId="18220"/>
    <cellStyle name="20% - Accent3 4 2 2 3 8 2" xfId="18221"/>
    <cellStyle name="20% - Accent3 4 2 2 3 9" xfId="18222"/>
    <cellStyle name="20% - Accent3 4 2 2 4" xfId="598"/>
    <cellStyle name="20% - Accent3 4 2 2 4 2" xfId="18223"/>
    <cellStyle name="20% - Accent3 4 2 2 4 2 2" xfId="18224"/>
    <cellStyle name="20% - Accent3 4 2 2 4 2 2 2" xfId="18225"/>
    <cellStyle name="20% - Accent3 4 2 2 4 2 2 3" xfId="18226"/>
    <cellStyle name="20% - Accent3 4 2 2 4 2 3" xfId="18227"/>
    <cellStyle name="20% - Accent3 4 2 2 4 2 3 2" xfId="18228"/>
    <cellStyle name="20% - Accent3 4 2 2 4 2 3 3" xfId="18229"/>
    <cellStyle name="20% - Accent3 4 2 2 4 2 4" xfId="18230"/>
    <cellStyle name="20% - Accent3 4 2 2 4 2 4 2" xfId="18231"/>
    <cellStyle name="20% - Accent3 4 2 2 4 2 5" xfId="18232"/>
    <cellStyle name="20% - Accent3 4 2 2 4 2 6" xfId="18233"/>
    <cellStyle name="20% - Accent3 4 2 2 4 3" xfId="18234"/>
    <cellStyle name="20% - Accent3 4 2 2 4 3 2" xfId="18235"/>
    <cellStyle name="20% - Accent3 4 2 2 4 3 2 2" xfId="18236"/>
    <cellStyle name="20% - Accent3 4 2 2 4 3 2 3" xfId="18237"/>
    <cellStyle name="20% - Accent3 4 2 2 4 3 3" xfId="18238"/>
    <cellStyle name="20% - Accent3 4 2 2 4 3 3 2" xfId="18239"/>
    <cellStyle name="20% - Accent3 4 2 2 4 3 3 3" xfId="18240"/>
    <cellStyle name="20% - Accent3 4 2 2 4 3 4" xfId="18241"/>
    <cellStyle name="20% - Accent3 4 2 2 4 3 4 2" xfId="18242"/>
    <cellStyle name="20% - Accent3 4 2 2 4 3 5" xfId="18243"/>
    <cellStyle name="20% - Accent3 4 2 2 4 3 6" xfId="18244"/>
    <cellStyle name="20% - Accent3 4 2 2 4 4" xfId="18245"/>
    <cellStyle name="20% - Accent3 4 2 2 4 4 2" xfId="18246"/>
    <cellStyle name="20% - Accent3 4 2 2 4 4 2 2" xfId="18247"/>
    <cellStyle name="20% - Accent3 4 2 2 4 4 2 3" xfId="18248"/>
    <cellStyle name="20% - Accent3 4 2 2 4 4 3" xfId="18249"/>
    <cellStyle name="20% - Accent3 4 2 2 4 4 3 2" xfId="18250"/>
    <cellStyle name="20% - Accent3 4 2 2 4 4 4" xfId="18251"/>
    <cellStyle name="20% - Accent3 4 2 2 4 4 5" xfId="18252"/>
    <cellStyle name="20% - Accent3 4 2 2 4 5" xfId="18253"/>
    <cellStyle name="20% - Accent3 4 2 2 4 5 2" xfId="18254"/>
    <cellStyle name="20% - Accent3 4 2 2 4 5 3" xfId="18255"/>
    <cellStyle name="20% - Accent3 4 2 2 4 6" xfId="18256"/>
    <cellStyle name="20% - Accent3 4 2 2 4 6 2" xfId="18257"/>
    <cellStyle name="20% - Accent3 4 2 2 4 6 3" xfId="18258"/>
    <cellStyle name="20% - Accent3 4 2 2 4 7" xfId="18259"/>
    <cellStyle name="20% - Accent3 4 2 2 4 7 2" xfId="18260"/>
    <cellStyle name="20% - Accent3 4 2 2 4 8" xfId="18261"/>
    <cellStyle name="20% - Accent3 4 2 2 4 9" xfId="18262"/>
    <cellStyle name="20% - Accent3 4 2 2 5" xfId="18263"/>
    <cellStyle name="20% - Accent3 4 2 2 5 2" xfId="18264"/>
    <cellStyle name="20% - Accent3 4 2 2 5 2 2" xfId="18265"/>
    <cellStyle name="20% - Accent3 4 2 2 5 2 2 2" xfId="18266"/>
    <cellStyle name="20% - Accent3 4 2 2 5 2 2 3" xfId="18267"/>
    <cellStyle name="20% - Accent3 4 2 2 5 2 3" xfId="18268"/>
    <cellStyle name="20% - Accent3 4 2 2 5 2 3 2" xfId="18269"/>
    <cellStyle name="20% - Accent3 4 2 2 5 2 3 3" xfId="18270"/>
    <cellStyle name="20% - Accent3 4 2 2 5 2 4" xfId="18271"/>
    <cellStyle name="20% - Accent3 4 2 2 5 2 4 2" xfId="18272"/>
    <cellStyle name="20% - Accent3 4 2 2 5 2 5" xfId="18273"/>
    <cellStyle name="20% - Accent3 4 2 2 5 2 6" xfId="18274"/>
    <cellStyle name="20% - Accent3 4 2 2 5 3" xfId="18275"/>
    <cellStyle name="20% - Accent3 4 2 2 5 3 2" xfId="18276"/>
    <cellStyle name="20% - Accent3 4 2 2 5 3 2 2" xfId="18277"/>
    <cellStyle name="20% - Accent3 4 2 2 5 3 2 3" xfId="18278"/>
    <cellStyle name="20% - Accent3 4 2 2 5 3 3" xfId="18279"/>
    <cellStyle name="20% - Accent3 4 2 2 5 3 3 2" xfId="18280"/>
    <cellStyle name="20% - Accent3 4 2 2 5 3 3 3" xfId="18281"/>
    <cellStyle name="20% - Accent3 4 2 2 5 3 4" xfId="18282"/>
    <cellStyle name="20% - Accent3 4 2 2 5 3 4 2" xfId="18283"/>
    <cellStyle name="20% - Accent3 4 2 2 5 3 5" xfId="18284"/>
    <cellStyle name="20% - Accent3 4 2 2 5 3 6" xfId="18285"/>
    <cellStyle name="20% - Accent3 4 2 2 5 4" xfId="18286"/>
    <cellStyle name="20% - Accent3 4 2 2 5 4 2" xfId="18287"/>
    <cellStyle name="20% - Accent3 4 2 2 5 4 2 2" xfId="18288"/>
    <cellStyle name="20% - Accent3 4 2 2 5 4 2 3" xfId="18289"/>
    <cellStyle name="20% - Accent3 4 2 2 5 4 3" xfId="18290"/>
    <cellStyle name="20% - Accent3 4 2 2 5 4 3 2" xfId="18291"/>
    <cellStyle name="20% - Accent3 4 2 2 5 4 4" xfId="18292"/>
    <cellStyle name="20% - Accent3 4 2 2 5 4 5" xfId="18293"/>
    <cellStyle name="20% - Accent3 4 2 2 5 5" xfId="18294"/>
    <cellStyle name="20% - Accent3 4 2 2 5 5 2" xfId="18295"/>
    <cellStyle name="20% - Accent3 4 2 2 5 5 3" xfId="18296"/>
    <cellStyle name="20% - Accent3 4 2 2 5 6" xfId="18297"/>
    <cellStyle name="20% - Accent3 4 2 2 5 6 2" xfId="18298"/>
    <cellStyle name="20% - Accent3 4 2 2 5 6 3" xfId="18299"/>
    <cellStyle name="20% - Accent3 4 2 2 5 7" xfId="18300"/>
    <cellStyle name="20% - Accent3 4 2 2 5 7 2" xfId="18301"/>
    <cellStyle name="20% - Accent3 4 2 2 5 8" xfId="18302"/>
    <cellStyle name="20% - Accent3 4 2 2 5 9" xfId="18303"/>
    <cellStyle name="20% - Accent3 4 2 2 6" xfId="18304"/>
    <cellStyle name="20% - Accent3 4 2 2 6 2" xfId="18305"/>
    <cellStyle name="20% - Accent3 4 2 2 6 2 2" xfId="18306"/>
    <cellStyle name="20% - Accent3 4 2 2 6 2 3" xfId="18307"/>
    <cellStyle name="20% - Accent3 4 2 2 6 3" xfId="18308"/>
    <cellStyle name="20% - Accent3 4 2 2 6 3 2" xfId="18309"/>
    <cellStyle name="20% - Accent3 4 2 2 6 3 3" xfId="18310"/>
    <cellStyle name="20% - Accent3 4 2 2 6 4" xfId="18311"/>
    <cellStyle name="20% - Accent3 4 2 2 6 4 2" xfId="18312"/>
    <cellStyle name="20% - Accent3 4 2 2 6 5" xfId="18313"/>
    <cellStyle name="20% - Accent3 4 2 2 6 6" xfId="18314"/>
    <cellStyle name="20% - Accent3 4 2 2 7" xfId="18315"/>
    <cellStyle name="20% - Accent3 4 2 2 7 2" xfId="18316"/>
    <cellStyle name="20% - Accent3 4 2 2 7 2 2" xfId="18317"/>
    <cellStyle name="20% - Accent3 4 2 2 7 2 3" xfId="18318"/>
    <cellStyle name="20% - Accent3 4 2 2 7 3" xfId="18319"/>
    <cellStyle name="20% - Accent3 4 2 2 7 3 2" xfId="18320"/>
    <cellStyle name="20% - Accent3 4 2 2 7 3 3" xfId="18321"/>
    <cellStyle name="20% - Accent3 4 2 2 7 4" xfId="18322"/>
    <cellStyle name="20% - Accent3 4 2 2 7 4 2" xfId="18323"/>
    <cellStyle name="20% - Accent3 4 2 2 7 5" xfId="18324"/>
    <cellStyle name="20% - Accent3 4 2 2 7 6" xfId="18325"/>
    <cellStyle name="20% - Accent3 4 2 2 8" xfId="18326"/>
    <cellStyle name="20% - Accent3 4 2 2 8 2" xfId="18327"/>
    <cellStyle name="20% - Accent3 4 2 2 8 2 2" xfId="18328"/>
    <cellStyle name="20% - Accent3 4 2 2 8 2 3" xfId="18329"/>
    <cellStyle name="20% - Accent3 4 2 2 8 3" xfId="18330"/>
    <cellStyle name="20% - Accent3 4 2 2 8 3 2" xfId="18331"/>
    <cellStyle name="20% - Accent3 4 2 2 8 4" xfId="18332"/>
    <cellStyle name="20% - Accent3 4 2 2 8 5" xfId="18333"/>
    <cellStyle name="20% - Accent3 4 2 2 9" xfId="18334"/>
    <cellStyle name="20% - Accent3 4 2 2 9 2" xfId="18335"/>
    <cellStyle name="20% - Accent3 4 2 2 9 3" xfId="18336"/>
    <cellStyle name="20% - Accent3 4 2 3" xfId="599"/>
    <cellStyle name="20% - Accent3 4 2 3 10" xfId="18337"/>
    <cellStyle name="20% - Accent3 4 2 3 10 2" xfId="18338"/>
    <cellStyle name="20% - Accent3 4 2 3 11" xfId="18339"/>
    <cellStyle name="20% - Accent3 4 2 3 12" xfId="18340"/>
    <cellStyle name="20% - Accent3 4 2 3 2" xfId="600"/>
    <cellStyle name="20% - Accent3 4 2 3 2 10" xfId="18341"/>
    <cellStyle name="20% - Accent3 4 2 3 2 2" xfId="601"/>
    <cellStyle name="20% - Accent3 4 2 3 2 2 2" xfId="18342"/>
    <cellStyle name="20% - Accent3 4 2 3 2 2 2 2" xfId="18343"/>
    <cellStyle name="20% - Accent3 4 2 3 2 2 2 2 2" xfId="18344"/>
    <cellStyle name="20% - Accent3 4 2 3 2 2 2 2 3" xfId="18345"/>
    <cellStyle name="20% - Accent3 4 2 3 2 2 2 3" xfId="18346"/>
    <cellStyle name="20% - Accent3 4 2 3 2 2 2 3 2" xfId="18347"/>
    <cellStyle name="20% - Accent3 4 2 3 2 2 2 3 3" xfId="18348"/>
    <cellStyle name="20% - Accent3 4 2 3 2 2 2 4" xfId="18349"/>
    <cellStyle name="20% - Accent3 4 2 3 2 2 2 4 2" xfId="18350"/>
    <cellStyle name="20% - Accent3 4 2 3 2 2 2 5" xfId="18351"/>
    <cellStyle name="20% - Accent3 4 2 3 2 2 2 6" xfId="18352"/>
    <cellStyle name="20% - Accent3 4 2 3 2 2 3" xfId="18353"/>
    <cellStyle name="20% - Accent3 4 2 3 2 2 3 2" xfId="18354"/>
    <cellStyle name="20% - Accent3 4 2 3 2 2 3 2 2" xfId="18355"/>
    <cellStyle name="20% - Accent3 4 2 3 2 2 3 2 3" xfId="18356"/>
    <cellStyle name="20% - Accent3 4 2 3 2 2 3 3" xfId="18357"/>
    <cellStyle name="20% - Accent3 4 2 3 2 2 3 3 2" xfId="18358"/>
    <cellStyle name="20% - Accent3 4 2 3 2 2 3 3 3" xfId="18359"/>
    <cellStyle name="20% - Accent3 4 2 3 2 2 3 4" xfId="18360"/>
    <cellStyle name="20% - Accent3 4 2 3 2 2 3 4 2" xfId="18361"/>
    <cellStyle name="20% - Accent3 4 2 3 2 2 3 5" xfId="18362"/>
    <cellStyle name="20% - Accent3 4 2 3 2 2 3 6" xfId="18363"/>
    <cellStyle name="20% - Accent3 4 2 3 2 2 4" xfId="18364"/>
    <cellStyle name="20% - Accent3 4 2 3 2 2 4 2" xfId="18365"/>
    <cellStyle name="20% - Accent3 4 2 3 2 2 4 2 2" xfId="18366"/>
    <cellStyle name="20% - Accent3 4 2 3 2 2 4 2 3" xfId="18367"/>
    <cellStyle name="20% - Accent3 4 2 3 2 2 4 3" xfId="18368"/>
    <cellStyle name="20% - Accent3 4 2 3 2 2 4 3 2" xfId="18369"/>
    <cellStyle name="20% - Accent3 4 2 3 2 2 4 4" xfId="18370"/>
    <cellStyle name="20% - Accent3 4 2 3 2 2 4 5" xfId="18371"/>
    <cellStyle name="20% - Accent3 4 2 3 2 2 5" xfId="18372"/>
    <cellStyle name="20% - Accent3 4 2 3 2 2 5 2" xfId="18373"/>
    <cellStyle name="20% - Accent3 4 2 3 2 2 5 3" xfId="18374"/>
    <cellStyle name="20% - Accent3 4 2 3 2 2 6" xfId="18375"/>
    <cellStyle name="20% - Accent3 4 2 3 2 2 6 2" xfId="18376"/>
    <cellStyle name="20% - Accent3 4 2 3 2 2 6 3" xfId="18377"/>
    <cellStyle name="20% - Accent3 4 2 3 2 2 7" xfId="18378"/>
    <cellStyle name="20% - Accent3 4 2 3 2 2 7 2" xfId="18379"/>
    <cellStyle name="20% - Accent3 4 2 3 2 2 8" xfId="18380"/>
    <cellStyle name="20% - Accent3 4 2 3 2 2 9" xfId="18381"/>
    <cellStyle name="20% - Accent3 4 2 3 2 3" xfId="18382"/>
    <cellStyle name="20% - Accent3 4 2 3 2 3 2" xfId="18383"/>
    <cellStyle name="20% - Accent3 4 2 3 2 3 2 2" xfId="18384"/>
    <cellStyle name="20% - Accent3 4 2 3 2 3 2 3" xfId="18385"/>
    <cellStyle name="20% - Accent3 4 2 3 2 3 3" xfId="18386"/>
    <cellStyle name="20% - Accent3 4 2 3 2 3 3 2" xfId="18387"/>
    <cellStyle name="20% - Accent3 4 2 3 2 3 3 3" xfId="18388"/>
    <cellStyle name="20% - Accent3 4 2 3 2 3 4" xfId="18389"/>
    <cellStyle name="20% - Accent3 4 2 3 2 3 4 2" xfId="18390"/>
    <cellStyle name="20% - Accent3 4 2 3 2 3 5" xfId="18391"/>
    <cellStyle name="20% - Accent3 4 2 3 2 3 6" xfId="18392"/>
    <cellStyle name="20% - Accent3 4 2 3 2 4" xfId="18393"/>
    <cellStyle name="20% - Accent3 4 2 3 2 4 2" xfId="18394"/>
    <cellStyle name="20% - Accent3 4 2 3 2 4 2 2" xfId="18395"/>
    <cellStyle name="20% - Accent3 4 2 3 2 4 2 3" xfId="18396"/>
    <cellStyle name="20% - Accent3 4 2 3 2 4 3" xfId="18397"/>
    <cellStyle name="20% - Accent3 4 2 3 2 4 3 2" xfId="18398"/>
    <cellStyle name="20% - Accent3 4 2 3 2 4 3 3" xfId="18399"/>
    <cellStyle name="20% - Accent3 4 2 3 2 4 4" xfId="18400"/>
    <cellStyle name="20% - Accent3 4 2 3 2 4 4 2" xfId="18401"/>
    <cellStyle name="20% - Accent3 4 2 3 2 4 5" xfId="18402"/>
    <cellStyle name="20% - Accent3 4 2 3 2 4 6" xfId="18403"/>
    <cellStyle name="20% - Accent3 4 2 3 2 5" xfId="18404"/>
    <cellStyle name="20% - Accent3 4 2 3 2 5 2" xfId="18405"/>
    <cellStyle name="20% - Accent3 4 2 3 2 5 2 2" xfId="18406"/>
    <cellStyle name="20% - Accent3 4 2 3 2 5 2 3" xfId="18407"/>
    <cellStyle name="20% - Accent3 4 2 3 2 5 3" xfId="18408"/>
    <cellStyle name="20% - Accent3 4 2 3 2 5 3 2" xfId="18409"/>
    <cellStyle name="20% - Accent3 4 2 3 2 5 4" xfId="18410"/>
    <cellStyle name="20% - Accent3 4 2 3 2 5 5" xfId="18411"/>
    <cellStyle name="20% - Accent3 4 2 3 2 6" xfId="18412"/>
    <cellStyle name="20% - Accent3 4 2 3 2 6 2" xfId="18413"/>
    <cellStyle name="20% - Accent3 4 2 3 2 6 3" xfId="18414"/>
    <cellStyle name="20% - Accent3 4 2 3 2 7" xfId="18415"/>
    <cellStyle name="20% - Accent3 4 2 3 2 7 2" xfId="18416"/>
    <cellStyle name="20% - Accent3 4 2 3 2 7 3" xfId="18417"/>
    <cellStyle name="20% - Accent3 4 2 3 2 8" xfId="18418"/>
    <cellStyle name="20% - Accent3 4 2 3 2 8 2" xfId="18419"/>
    <cellStyle name="20% - Accent3 4 2 3 2 9" xfId="18420"/>
    <cellStyle name="20% - Accent3 4 2 3 3" xfId="602"/>
    <cellStyle name="20% - Accent3 4 2 3 3 2" xfId="18421"/>
    <cellStyle name="20% - Accent3 4 2 3 3 2 2" xfId="18422"/>
    <cellStyle name="20% - Accent3 4 2 3 3 2 2 2" xfId="18423"/>
    <cellStyle name="20% - Accent3 4 2 3 3 2 2 3" xfId="18424"/>
    <cellStyle name="20% - Accent3 4 2 3 3 2 3" xfId="18425"/>
    <cellStyle name="20% - Accent3 4 2 3 3 2 3 2" xfId="18426"/>
    <cellStyle name="20% - Accent3 4 2 3 3 2 3 3" xfId="18427"/>
    <cellStyle name="20% - Accent3 4 2 3 3 2 4" xfId="18428"/>
    <cellStyle name="20% - Accent3 4 2 3 3 2 4 2" xfId="18429"/>
    <cellStyle name="20% - Accent3 4 2 3 3 2 5" xfId="18430"/>
    <cellStyle name="20% - Accent3 4 2 3 3 2 6" xfId="18431"/>
    <cellStyle name="20% - Accent3 4 2 3 3 3" xfId="18432"/>
    <cellStyle name="20% - Accent3 4 2 3 3 3 2" xfId="18433"/>
    <cellStyle name="20% - Accent3 4 2 3 3 3 2 2" xfId="18434"/>
    <cellStyle name="20% - Accent3 4 2 3 3 3 2 3" xfId="18435"/>
    <cellStyle name="20% - Accent3 4 2 3 3 3 3" xfId="18436"/>
    <cellStyle name="20% - Accent3 4 2 3 3 3 3 2" xfId="18437"/>
    <cellStyle name="20% - Accent3 4 2 3 3 3 3 3" xfId="18438"/>
    <cellStyle name="20% - Accent3 4 2 3 3 3 4" xfId="18439"/>
    <cellStyle name="20% - Accent3 4 2 3 3 3 4 2" xfId="18440"/>
    <cellStyle name="20% - Accent3 4 2 3 3 3 5" xfId="18441"/>
    <cellStyle name="20% - Accent3 4 2 3 3 3 6" xfId="18442"/>
    <cellStyle name="20% - Accent3 4 2 3 3 4" xfId="18443"/>
    <cellStyle name="20% - Accent3 4 2 3 3 4 2" xfId="18444"/>
    <cellStyle name="20% - Accent3 4 2 3 3 4 2 2" xfId="18445"/>
    <cellStyle name="20% - Accent3 4 2 3 3 4 2 3" xfId="18446"/>
    <cellStyle name="20% - Accent3 4 2 3 3 4 3" xfId="18447"/>
    <cellStyle name="20% - Accent3 4 2 3 3 4 3 2" xfId="18448"/>
    <cellStyle name="20% - Accent3 4 2 3 3 4 4" xfId="18449"/>
    <cellStyle name="20% - Accent3 4 2 3 3 4 5" xfId="18450"/>
    <cellStyle name="20% - Accent3 4 2 3 3 5" xfId="18451"/>
    <cellStyle name="20% - Accent3 4 2 3 3 5 2" xfId="18452"/>
    <cellStyle name="20% - Accent3 4 2 3 3 5 3" xfId="18453"/>
    <cellStyle name="20% - Accent3 4 2 3 3 6" xfId="18454"/>
    <cellStyle name="20% - Accent3 4 2 3 3 6 2" xfId="18455"/>
    <cellStyle name="20% - Accent3 4 2 3 3 6 3" xfId="18456"/>
    <cellStyle name="20% - Accent3 4 2 3 3 7" xfId="18457"/>
    <cellStyle name="20% - Accent3 4 2 3 3 7 2" xfId="18458"/>
    <cellStyle name="20% - Accent3 4 2 3 3 8" xfId="18459"/>
    <cellStyle name="20% - Accent3 4 2 3 3 9" xfId="18460"/>
    <cellStyle name="20% - Accent3 4 2 3 4" xfId="18461"/>
    <cellStyle name="20% - Accent3 4 2 3 4 2" xfId="18462"/>
    <cellStyle name="20% - Accent3 4 2 3 4 2 2" xfId="18463"/>
    <cellStyle name="20% - Accent3 4 2 3 4 2 2 2" xfId="18464"/>
    <cellStyle name="20% - Accent3 4 2 3 4 2 2 3" xfId="18465"/>
    <cellStyle name="20% - Accent3 4 2 3 4 2 3" xfId="18466"/>
    <cellStyle name="20% - Accent3 4 2 3 4 2 3 2" xfId="18467"/>
    <cellStyle name="20% - Accent3 4 2 3 4 2 3 3" xfId="18468"/>
    <cellStyle name="20% - Accent3 4 2 3 4 2 4" xfId="18469"/>
    <cellStyle name="20% - Accent3 4 2 3 4 2 4 2" xfId="18470"/>
    <cellStyle name="20% - Accent3 4 2 3 4 2 5" xfId="18471"/>
    <cellStyle name="20% - Accent3 4 2 3 4 2 6" xfId="18472"/>
    <cellStyle name="20% - Accent3 4 2 3 4 3" xfId="18473"/>
    <cellStyle name="20% - Accent3 4 2 3 4 3 2" xfId="18474"/>
    <cellStyle name="20% - Accent3 4 2 3 4 3 2 2" xfId="18475"/>
    <cellStyle name="20% - Accent3 4 2 3 4 3 2 3" xfId="18476"/>
    <cellStyle name="20% - Accent3 4 2 3 4 3 3" xfId="18477"/>
    <cellStyle name="20% - Accent3 4 2 3 4 3 3 2" xfId="18478"/>
    <cellStyle name="20% - Accent3 4 2 3 4 3 3 3" xfId="18479"/>
    <cellStyle name="20% - Accent3 4 2 3 4 3 4" xfId="18480"/>
    <cellStyle name="20% - Accent3 4 2 3 4 3 4 2" xfId="18481"/>
    <cellStyle name="20% - Accent3 4 2 3 4 3 5" xfId="18482"/>
    <cellStyle name="20% - Accent3 4 2 3 4 3 6" xfId="18483"/>
    <cellStyle name="20% - Accent3 4 2 3 4 4" xfId="18484"/>
    <cellStyle name="20% - Accent3 4 2 3 4 4 2" xfId="18485"/>
    <cellStyle name="20% - Accent3 4 2 3 4 4 2 2" xfId="18486"/>
    <cellStyle name="20% - Accent3 4 2 3 4 4 2 3" xfId="18487"/>
    <cellStyle name="20% - Accent3 4 2 3 4 4 3" xfId="18488"/>
    <cellStyle name="20% - Accent3 4 2 3 4 4 3 2" xfId="18489"/>
    <cellStyle name="20% - Accent3 4 2 3 4 4 4" xfId="18490"/>
    <cellStyle name="20% - Accent3 4 2 3 4 4 5" xfId="18491"/>
    <cellStyle name="20% - Accent3 4 2 3 4 5" xfId="18492"/>
    <cellStyle name="20% - Accent3 4 2 3 4 5 2" xfId="18493"/>
    <cellStyle name="20% - Accent3 4 2 3 4 5 3" xfId="18494"/>
    <cellStyle name="20% - Accent3 4 2 3 4 6" xfId="18495"/>
    <cellStyle name="20% - Accent3 4 2 3 4 6 2" xfId="18496"/>
    <cellStyle name="20% - Accent3 4 2 3 4 6 3" xfId="18497"/>
    <cellStyle name="20% - Accent3 4 2 3 4 7" xfId="18498"/>
    <cellStyle name="20% - Accent3 4 2 3 4 7 2" xfId="18499"/>
    <cellStyle name="20% - Accent3 4 2 3 4 8" xfId="18500"/>
    <cellStyle name="20% - Accent3 4 2 3 4 9" xfId="18501"/>
    <cellStyle name="20% - Accent3 4 2 3 5" xfId="18502"/>
    <cellStyle name="20% - Accent3 4 2 3 5 2" xfId="18503"/>
    <cellStyle name="20% - Accent3 4 2 3 5 2 2" xfId="18504"/>
    <cellStyle name="20% - Accent3 4 2 3 5 2 3" xfId="18505"/>
    <cellStyle name="20% - Accent3 4 2 3 5 3" xfId="18506"/>
    <cellStyle name="20% - Accent3 4 2 3 5 3 2" xfId="18507"/>
    <cellStyle name="20% - Accent3 4 2 3 5 3 3" xfId="18508"/>
    <cellStyle name="20% - Accent3 4 2 3 5 4" xfId="18509"/>
    <cellStyle name="20% - Accent3 4 2 3 5 4 2" xfId="18510"/>
    <cellStyle name="20% - Accent3 4 2 3 5 5" xfId="18511"/>
    <cellStyle name="20% - Accent3 4 2 3 5 6" xfId="18512"/>
    <cellStyle name="20% - Accent3 4 2 3 6" xfId="18513"/>
    <cellStyle name="20% - Accent3 4 2 3 6 2" xfId="18514"/>
    <cellStyle name="20% - Accent3 4 2 3 6 2 2" xfId="18515"/>
    <cellStyle name="20% - Accent3 4 2 3 6 2 3" xfId="18516"/>
    <cellStyle name="20% - Accent3 4 2 3 6 3" xfId="18517"/>
    <cellStyle name="20% - Accent3 4 2 3 6 3 2" xfId="18518"/>
    <cellStyle name="20% - Accent3 4 2 3 6 3 3" xfId="18519"/>
    <cellStyle name="20% - Accent3 4 2 3 6 4" xfId="18520"/>
    <cellStyle name="20% - Accent3 4 2 3 6 4 2" xfId="18521"/>
    <cellStyle name="20% - Accent3 4 2 3 6 5" xfId="18522"/>
    <cellStyle name="20% - Accent3 4 2 3 6 6" xfId="18523"/>
    <cellStyle name="20% - Accent3 4 2 3 7" xfId="18524"/>
    <cellStyle name="20% - Accent3 4 2 3 7 2" xfId="18525"/>
    <cellStyle name="20% - Accent3 4 2 3 7 2 2" xfId="18526"/>
    <cellStyle name="20% - Accent3 4 2 3 7 2 3" xfId="18527"/>
    <cellStyle name="20% - Accent3 4 2 3 7 3" xfId="18528"/>
    <cellStyle name="20% - Accent3 4 2 3 7 3 2" xfId="18529"/>
    <cellStyle name="20% - Accent3 4 2 3 7 4" xfId="18530"/>
    <cellStyle name="20% - Accent3 4 2 3 7 5" xfId="18531"/>
    <cellStyle name="20% - Accent3 4 2 3 8" xfId="18532"/>
    <cellStyle name="20% - Accent3 4 2 3 8 2" xfId="18533"/>
    <cellStyle name="20% - Accent3 4 2 3 8 3" xfId="18534"/>
    <cellStyle name="20% - Accent3 4 2 3 9" xfId="18535"/>
    <cellStyle name="20% - Accent3 4 2 3 9 2" xfId="18536"/>
    <cellStyle name="20% - Accent3 4 2 3 9 3" xfId="18537"/>
    <cellStyle name="20% - Accent3 4 2 4" xfId="603"/>
    <cellStyle name="20% - Accent3 4 2 4 10" xfId="18538"/>
    <cellStyle name="20% - Accent3 4 2 4 2" xfId="604"/>
    <cellStyle name="20% - Accent3 4 2 4 2 2" xfId="18539"/>
    <cellStyle name="20% - Accent3 4 2 4 2 2 2" xfId="18540"/>
    <cellStyle name="20% - Accent3 4 2 4 2 2 2 2" xfId="18541"/>
    <cellStyle name="20% - Accent3 4 2 4 2 2 2 3" xfId="18542"/>
    <cellStyle name="20% - Accent3 4 2 4 2 2 3" xfId="18543"/>
    <cellStyle name="20% - Accent3 4 2 4 2 2 3 2" xfId="18544"/>
    <cellStyle name="20% - Accent3 4 2 4 2 2 3 3" xfId="18545"/>
    <cellStyle name="20% - Accent3 4 2 4 2 2 4" xfId="18546"/>
    <cellStyle name="20% - Accent3 4 2 4 2 2 4 2" xfId="18547"/>
    <cellStyle name="20% - Accent3 4 2 4 2 2 5" xfId="18548"/>
    <cellStyle name="20% - Accent3 4 2 4 2 2 6" xfId="18549"/>
    <cellStyle name="20% - Accent3 4 2 4 2 3" xfId="18550"/>
    <cellStyle name="20% - Accent3 4 2 4 2 3 2" xfId="18551"/>
    <cellStyle name="20% - Accent3 4 2 4 2 3 2 2" xfId="18552"/>
    <cellStyle name="20% - Accent3 4 2 4 2 3 2 3" xfId="18553"/>
    <cellStyle name="20% - Accent3 4 2 4 2 3 3" xfId="18554"/>
    <cellStyle name="20% - Accent3 4 2 4 2 3 3 2" xfId="18555"/>
    <cellStyle name="20% - Accent3 4 2 4 2 3 3 3" xfId="18556"/>
    <cellStyle name="20% - Accent3 4 2 4 2 3 4" xfId="18557"/>
    <cellStyle name="20% - Accent3 4 2 4 2 3 4 2" xfId="18558"/>
    <cellStyle name="20% - Accent3 4 2 4 2 3 5" xfId="18559"/>
    <cellStyle name="20% - Accent3 4 2 4 2 3 6" xfId="18560"/>
    <cellStyle name="20% - Accent3 4 2 4 2 4" xfId="18561"/>
    <cellStyle name="20% - Accent3 4 2 4 2 4 2" xfId="18562"/>
    <cellStyle name="20% - Accent3 4 2 4 2 4 2 2" xfId="18563"/>
    <cellStyle name="20% - Accent3 4 2 4 2 4 2 3" xfId="18564"/>
    <cellStyle name="20% - Accent3 4 2 4 2 4 3" xfId="18565"/>
    <cellStyle name="20% - Accent3 4 2 4 2 4 3 2" xfId="18566"/>
    <cellStyle name="20% - Accent3 4 2 4 2 4 4" xfId="18567"/>
    <cellStyle name="20% - Accent3 4 2 4 2 4 5" xfId="18568"/>
    <cellStyle name="20% - Accent3 4 2 4 2 5" xfId="18569"/>
    <cellStyle name="20% - Accent3 4 2 4 2 5 2" xfId="18570"/>
    <cellStyle name="20% - Accent3 4 2 4 2 5 3" xfId="18571"/>
    <cellStyle name="20% - Accent3 4 2 4 2 6" xfId="18572"/>
    <cellStyle name="20% - Accent3 4 2 4 2 6 2" xfId="18573"/>
    <cellStyle name="20% - Accent3 4 2 4 2 6 3" xfId="18574"/>
    <cellStyle name="20% - Accent3 4 2 4 2 7" xfId="18575"/>
    <cellStyle name="20% - Accent3 4 2 4 2 7 2" xfId="18576"/>
    <cellStyle name="20% - Accent3 4 2 4 2 8" xfId="18577"/>
    <cellStyle name="20% - Accent3 4 2 4 2 9" xfId="18578"/>
    <cellStyle name="20% - Accent3 4 2 4 3" xfId="18579"/>
    <cellStyle name="20% - Accent3 4 2 4 3 2" xfId="18580"/>
    <cellStyle name="20% - Accent3 4 2 4 3 2 2" xfId="18581"/>
    <cellStyle name="20% - Accent3 4 2 4 3 2 3" xfId="18582"/>
    <cellStyle name="20% - Accent3 4 2 4 3 3" xfId="18583"/>
    <cellStyle name="20% - Accent3 4 2 4 3 3 2" xfId="18584"/>
    <cellStyle name="20% - Accent3 4 2 4 3 3 3" xfId="18585"/>
    <cellStyle name="20% - Accent3 4 2 4 3 4" xfId="18586"/>
    <cellStyle name="20% - Accent3 4 2 4 3 4 2" xfId="18587"/>
    <cellStyle name="20% - Accent3 4 2 4 3 5" xfId="18588"/>
    <cellStyle name="20% - Accent3 4 2 4 3 6" xfId="18589"/>
    <cellStyle name="20% - Accent3 4 2 4 4" xfId="18590"/>
    <cellStyle name="20% - Accent3 4 2 4 4 2" xfId="18591"/>
    <cellStyle name="20% - Accent3 4 2 4 4 2 2" xfId="18592"/>
    <cellStyle name="20% - Accent3 4 2 4 4 2 3" xfId="18593"/>
    <cellStyle name="20% - Accent3 4 2 4 4 3" xfId="18594"/>
    <cellStyle name="20% - Accent3 4 2 4 4 3 2" xfId="18595"/>
    <cellStyle name="20% - Accent3 4 2 4 4 3 3" xfId="18596"/>
    <cellStyle name="20% - Accent3 4 2 4 4 4" xfId="18597"/>
    <cellStyle name="20% - Accent3 4 2 4 4 4 2" xfId="18598"/>
    <cellStyle name="20% - Accent3 4 2 4 4 5" xfId="18599"/>
    <cellStyle name="20% - Accent3 4 2 4 4 6" xfId="18600"/>
    <cellStyle name="20% - Accent3 4 2 4 5" xfId="18601"/>
    <cellStyle name="20% - Accent3 4 2 4 5 2" xfId="18602"/>
    <cellStyle name="20% - Accent3 4 2 4 5 2 2" xfId="18603"/>
    <cellStyle name="20% - Accent3 4 2 4 5 2 3" xfId="18604"/>
    <cellStyle name="20% - Accent3 4 2 4 5 3" xfId="18605"/>
    <cellStyle name="20% - Accent3 4 2 4 5 3 2" xfId="18606"/>
    <cellStyle name="20% - Accent3 4 2 4 5 4" xfId="18607"/>
    <cellStyle name="20% - Accent3 4 2 4 5 5" xfId="18608"/>
    <cellStyle name="20% - Accent3 4 2 4 6" xfId="18609"/>
    <cellStyle name="20% - Accent3 4 2 4 6 2" xfId="18610"/>
    <cellStyle name="20% - Accent3 4 2 4 6 3" xfId="18611"/>
    <cellStyle name="20% - Accent3 4 2 4 7" xfId="18612"/>
    <cellStyle name="20% - Accent3 4 2 4 7 2" xfId="18613"/>
    <cellStyle name="20% - Accent3 4 2 4 7 3" xfId="18614"/>
    <cellStyle name="20% - Accent3 4 2 4 8" xfId="18615"/>
    <cellStyle name="20% - Accent3 4 2 4 8 2" xfId="18616"/>
    <cellStyle name="20% - Accent3 4 2 4 9" xfId="18617"/>
    <cellStyle name="20% - Accent3 4 2 5" xfId="605"/>
    <cellStyle name="20% - Accent3 4 2 5 2" xfId="18618"/>
    <cellStyle name="20% - Accent3 4 2 5 2 2" xfId="18619"/>
    <cellStyle name="20% - Accent3 4 2 5 2 2 2" xfId="18620"/>
    <cellStyle name="20% - Accent3 4 2 5 2 2 3" xfId="18621"/>
    <cellStyle name="20% - Accent3 4 2 5 2 3" xfId="18622"/>
    <cellStyle name="20% - Accent3 4 2 5 2 3 2" xfId="18623"/>
    <cellStyle name="20% - Accent3 4 2 5 2 3 3" xfId="18624"/>
    <cellStyle name="20% - Accent3 4 2 5 2 4" xfId="18625"/>
    <cellStyle name="20% - Accent3 4 2 5 2 4 2" xfId="18626"/>
    <cellStyle name="20% - Accent3 4 2 5 2 5" xfId="18627"/>
    <cellStyle name="20% - Accent3 4 2 5 2 6" xfId="18628"/>
    <cellStyle name="20% - Accent3 4 2 5 3" xfId="18629"/>
    <cellStyle name="20% - Accent3 4 2 5 3 2" xfId="18630"/>
    <cellStyle name="20% - Accent3 4 2 5 3 2 2" xfId="18631"/>
    <cellStyle name="20% - Accent3 4 2 5 3 2 3" xfId="18632"/>
    <cellStyle name="20% - Accent3 4 2 5 3 3" xfId="18633"/>
    <cellStyle name="20% - Accent3 4 2 5 3 3 2" xfId="18634"/>
    <cellStyle name="20% - Accent3 4 2 5 3 3 3" xfId="18635"/>
    <cellStyle name="20% - Accent3 4 2 5 3 4" xfId="18636"/>
    <cellStyle name="20% - Accent3 4 2 5 3 4 2" xfId="18637"/>
    <cellStyle name="20% - Accent3 4 2 5 3 5" xfId="18638"/>
    <cellStyle name="20% - Accent3 4 2 5 3 6" xfId="18639"/>
    <cellStyle name="20% - Accent3 4 2 5 4" xfId="18640"/>
    <cellStyle name="20% - Accent3 4 2 5 4 2" xfId="18641"/>
    <cellStyle name="20% - Accent3 4 2 5 4 2 2" xfId="18642"/>
    <cellStyle name="20% - Accent3 4 2 5 4 2 3" xfId="18643"/>
    <cellStyle name="20% - Accent3 4 2 5 4 3" xfId="18644"/>
    <cellStyle name="20% - Accent3 4 2 5 4 3 2" xfId="18645"/>
    <cellStyle name="20% - Accent3 4 2 5 4 4" xfId="18646"/>
    <cellStyle name="20% - Accent3 4 2 5 4 5" xfId="18647"/>
    <cellStyle name="20% - Accent3 4 2 5 5" xfId="18648"/>
    <cellStyle name="20% - Accent3 4 2 5 5 2" xfId="18649"/>
    <cellStyle name="20% - Accent3 4 2 5 5 3" xfId="18650"/>
    <cellStyle name="20% - Accent3 4 2 5 6" xfId="18651"/>
    <cellStyle name="20% - Accent3 4 2 5 6 2" xfId="18652"/>
    <cellStyle name="20% - Accent3 4 2 5 6 3" xfId="18653"/>
    <cellStyle name="20% - Accent3 4 2 5 7" xfId="18654"/>
    <cellStyle name="20% - Accent3 4 2 5 7 2" xfId="18655"/>
    <cellStyle name="20% - Accent3 4 2 5 8" xfId="18656"/>
    <cellStyle name="20% - Accent3 4 2 5 9" xfId="18657"/>
    <cellStyle name="20% - Accent3 4 2 6" xfId="13866"/>
    <cellStyle name="20% - Accent3 4 2 6 2" xfId="18658"/>
    <cellStyle name="20% - Accent3 4 2 6 2 2" xfId="18659"/>
    <cellStyle name="20% - Accent3 4 2 6 2 2 2" xfId="18660"/>
    <cellStyle name="20% - Accent3 4 2 6 2 2 3" xfId="18661"/>
    <cellStyle name="20% - Accent3 4 2 6 2 3" xfId="18662"/>
    <cellStyle name="20% - Accent3 4 2 6 2 3 2" xfId="18663"/>
    <cellStyle name="20% - Accent3 4 2 6 2 3 3" xfId="18664"/>
    <cellStyle name="20% - Accent3 4 2 6 2 4" xfId="18665"/>
    <cellStyle name="20% - Accent3 4 2 6 2 4 2" xfId="18666"/>
    <cellStyle name="20% - Accent3 4 2 6 2 5" xfId="18667"/>
    <cellStyle name="20% - Accent3 4 2 6 2 6" xfId="18668"/>
    <cellStyle name="20% - Accent3 4 2 6 3" xfId="18669"/>
    <cellStyle name="20% - Accent3 4 2 6 3 2" xfId="18670"/>
    <cellStyle name="20% - Accent3 4 2 6 3 2 2" xfId="18671"/>
    <cellStyle name="20% - Accent3 4 2 6 3 2 3" xfId="18672"/>
    <cellStyle name="20% - Accent3 4 2 6 3 3" xfId="18673"/>
    <cellStyle name="20% - Accent3 4 2 6 3 3 2" xfId="18674"/>
    <cellStyle name="20% - Accent3 4 2 6 3 3 3" xfId="18675"/>
    <cellStyle name="20% - Accent3 4 2 6 3 4" xfId="18676"/>
    <cellStyle name="20% - Accent3 4 2 6 3 4 2" xfId="18677"/>
    <cellStyle name="20% - Accent3 4 2 6 3 5" xfId="18678"/>
    <cellStyle name="20% - Accent3 4 2 6 3 6" xfId="18679"/>
    <cellStyle name="20% - Accent3 4 2 6 4" xfId="18680"/>
    <cellStyle name="20% - Accent3 4 2 6 4 2" xfId="18681"/>
    <cellStyle name="20% - Accent3 4 2 6 4 2 2" xfId="18682"/>
    <cellStyle name="20% - Accent3 4 2 6 4 2 3" xfId="18683"/>
    <cellStyle name="20% - Accent3 4 2 6 4 3" xfId="18684"/>
    <cellStyle name="20% - Accent3 4 2 6 4 3 2" xfId="18685"/>
    <cellStyle name="20% - Accent3 4 2 6 4 4" xfId="18686"/>
    <cellStyle name="20% - Accent3 4 2 6 4 5" xfId="18687"/>
    <cellStyle name="20% - Accent3 4 2 6 5" xfId="18688"/>
    <cellStyle name="20% - Accent3 4 2 6 5 2" xfId="18689"/>
    <cellStyle name="20% - Accent3 4 2 6 5 3" xfId="18690"/>
    <cellStyle name="20% - Accent3 4 2 6 6" xfId="18691"/>
    <cellStyle name="20% - Accent3 4 2 6 6 2" xfId="18692"/>
    <cellStyle name="20% - Accent3 4 2 6 6 3" xfId="18693"/>
    <cellStyle name="20% - Accent3 4 2 6 7" xfId="18694"/>
    <cellStyle name="20% - Accent3 4 2 6 7 2" xfId="18695"/>
    <cellStyle name="20% - Accent3 4 2 6 8" xfId="18696"/>
    <cellStyle name="20% - Accent3 4 2 6 9" xfId="18697"/>
    <cellStyle name="20% - Accent3 4 2 7" xfId="18698"/>
    <cellStyle name="20% - Accent3 4 2 7 2" xfId="18699"/>
    <cellStyle name="20% - Accent3 4 2 7 2 2" xfId="18700"/>
    <cellStyle name="20% - Accent3 4 2 7 2 3" xfId="18701"/>
    <cellStyle name="20% - Accent3 4 2 7 3" xfId="18702"/>
    <cellStyle name="20% - Accent3 4 2 7 3 2" xfId="18703"/>
    <cellStyle name="20% - Accent3 4 2 7 3 3" xfId="18704"/>
    <cellStyle name="20% - Accent3 4 2 7 4" xfId="18705"/>
    <cellStyle name="20% - Accent3 4 2 7 4 2" xfId="18706"/>
    <cellStyle name="20% - Accent3 4 2 7 5" xfId="18707"/>
    <cellStyle name="20% - Accent3 4 2 7 6" xfId="18708"/>
    <cellStyle name="20% - Accent3 4 2 8" xfId="18709"/>
    <cellStyle name="20% - Accent3 4 2 8 2" xfId="18710"/>
    <cellStyle name="20% - Accent3 4 2 8 2 2" xfId="18711"/>
    <cellStyle name="20% - Accent3 4 2 8 2 3" xfId="18712"/>
    <cellStyle name="20% - Accent3 4 2 8 3" xfId="18713"/>
    <cellStyle name="20% - Accent3 4 2 8 3 2" xfId="18714"/>
    <cellStyle name="20% - Accent3 4 2 8 3 3" xfId="18715"/>
    <cellStyle name="20% - Accent3 4 2 8 4" xfId="18716"/>
    <cellStyle name="20% - Accent3 4 2 8 4 2" xfId="18717"/>
    <cellStyle name="20% - Accent3 4 2 8 5" xfId="18718"/>
    <cellStyle name="20% - Accent3 4 2 8 6" xfId="18719"/>
    <cellStyle name="20% - Accent3 4 2 9" xfId="18720"/>
    <cellStyle name="20% - Accent3 4 2 9 2" xfId="18721"/>
    <cellStyle name="20% - Accent3 4 2 9 2 2" xfId="18722"/>
    <cellStyle name="20% - Accent3 4 2 9 2 3" xfId="18723"/>
    <cellStyle name="20% - Accent3 4 2 9 3" xfId="18724"/>
    <cellStyle name="20% - Accent3 4 2 9 3 2" xfId="18725"/>
    <cellStyle name="20% - Accent3 4 2 9 4" xfId="18726"/>
    <cellStyle name="20% - Accent3 4 2 9 5" xfId="18727"/>
    <cellStyle name="20% - Accent3 4 3" xfId="606"/>
    <cellStyle name="20% - Accent3 4 3 10" xfId="18728"/>
    <cellStyle name="20% - Accent3 4 3 10 2" xfId="18729"/>
    <cellStyle name="20% - Accent3 4 3 10 3" xfId="18730"/>
    <cellStyle name="20% - Accent3 4 3 11" xfId="18731"/>
    <cellStyle name="20% - Accent3 4 3 11 2" xfId="18732"/>
    <cellStyle name="20% - Accent3 4 3 12" xfId="18733"/>
    <cellStyle name="20% - Accent3 4 3 13" xfId="18734"/>
    <cellStyle name="20% - Accent3 4 3 14" xfId="18735"/>
    <cellStyle name="20% - Accent3 4 3 2" xfId="607"/>
    <cellStyle name="20% - Accent3 4 3 2 10" xfId="18736"/>
    <cellStyle name="20% - Accent3 4 3 2 10 2" xfId="18737"/>
    <cellStyle name="20% - Accent3 4 3 2 11" xfId="18738"/>
    <cellStyle name="20% - Accent3 4 3 2 12" xfId="18739"/>
    <cellStyle name="20% - Accent3 4 3 2 2" xfId="608"/>
    <cellStyle name="20% - Accent3 4 3 2 2 10" xfId="18740"/>
    <cellStyle name="20% - Accent3 4 3 2 2 2" xfId="609"/>
    <cellStyle name="20% - Accent3 4 3 2 2 2 2" xfId="18741"/>
    <cellStyle name="20% - Accent3 4 3 2 2 2 2 2" xfId="18742"/>
    <cellStyle name="20% - Accent3 4 3 2 2 2 2 2 2" xfId="18743"/>
    <cellStyle name="20% - Accent3 4 3 2 2 2 2 2 3" xfId="18744"/>
    <cellStyle name="20% - Accent3 4 3 2 2 2 2 3" xfId="18745"/>
    <cellStyle name="20% - Accent3 4 3 2 2 2 2 3 2" xfId="18746"/>
    <cellStyle name="20% - Accent3 4 3 2 2 2 2 3 3" xfId="18747"/>
    <cellStyle name="20% - Accent3 4 3 2 2 2 2 4" xfId="18748"/>
    <cellStyle name="20% - Accent3 4 3 2 2 2 2 4 2" xfId="18749"/>
    <cellStyle name="20% - Accent3 4 3 2 2 2 2 5" xfId="18750"/>
    <cellStyle name="20% - Accent3 4 3 2 2 2 2 6" xfId="18751"/>
    <cellStyle name="20% - Accent3 4 3 2 2 2 3" xfId="18752"/>
    <cellStyle name="20% - Accent3 4 3 2 2 2 3 2" xfId="18753"/>
    <cellStyle name="20% - Accent3 4 3 2 2 2 3 2 2" xfId="18754"/>
    <cellStyle name="20% - Accent3 4 3 2 2 2 3 2 3" xfId="18755"/>
    <cellStyle name="20% - Accent3 4 3 2 2 2 3 3" xfId="18756"/>
    <cellStyle name="20% - Accent3 4 3 2 2 2 3 3 2" xfId="18757"/>
    <cellStyle name="20% - Accent3 4 3 2 2 2 3 3 3" xfId="18758"/>
    <cellStyle name="20% - Accent3 4 3 2 2 2 3 4" xfId="18759"/>
    <cellStyle name="20% - Accent3 4 3 2 2 2 3 4 2" xfId="18760"/>
    <cellStyle name="20% - Accent3 4 3 2 2 2 3 5" xfId="18761"/>
    <cellStyle name="20% - Accent3 4 3 2 2 2 3 6" xfId="18762"/>
    <cellStyle name="20% - Accent3 4 3 2 2 2 4" xfId="18763"/>
    <cellStyle name="20% - Accent3 4 3 2 2 2 4 2" xfId="18764"/>
    <cellStyle name="20% - Accent3 4 3 2 2 2 4 2 2" xfId="18765"/>
    <cellStyle name="20% - Accent3 4 3 2 2 2 4 2 3" xfId="18766"/>
    <cellStyle name="20% - Accent3 4 3 2 2 2 4 3" xfId="18767"/>
    <cellStyle name="20% - Accent3 4 3 2 2 2 4 3 2" xfId="18768"/>
    <cellStyle name="20% - Accent3 4 3 2 2 2 4 4" xfId="18769"/>
    <cellStyle name="20% - Accent3 4 3 2 2 2 4 5" xfId="18770"/>
    <cellStyle name="20% - Accent3 4 3 2 2 2 5" xfId="18771"/>
    <cellStyle name="20% - Accent3 4 3 2 2 2 5 2" xfId="18772"/>
    <cellStyle name="20% - Accent3 4 3 2 2 2 5 3" xfId="18773"/>
    <cellStyle name="20% - Accent3 4 3 2 2 2 6" xfId="18774"/>
    <cellStyle name="20% - Accent3 4 3 2 2 2 6 2" xfId="18775"/>
    <cellStyle name="20% - Accent3 4 3 2 2 2 6 3" xfId="18776"/>
    <cellStyle name="20% - Accent3 4 3 2 2 2 7" xfId="18777"/>
    <cellStyle name="20% - Accent3 4 3 2 2 2 7 2" xfId="18778"/>
    <cellStyle name="20% - Accent3 4 3 2 2 2 8" xfId="18779"/>
    <cellStyle name="20% - Accent3 4 3 2 2 2 9" xfId="18780"/>
    <cellStyle name="20% - Accent3 4 3 2 2 3" xfId="18781"/>
    <cellStyle name="20% - Accent3 4 3 2 2 3 2" xfId="18782"/>
    <cellStyle name="20% - Accent3 4 3 2 2 3 2 2" xfId="18783"/>
    <cellStyle name="20% - Accent3 4 3 2 2 3 2 3" xfId="18784"/>
    <cellStyle name="20% - Accent3 4 3 2 2 3 3" xfId="18785"/>
    <cellStyle name="20% - Accent3 4 3 2 2 3 3 2" xfId="18786"/>
    <cellStyle name="20% - Accent3 4 3 2 2 3 3 3" xfId="18787"/>
    <cellStyle name="20% - Accent3 4 3 2 2 3 4" xfId="18788"/>
    <cellStyle name="20% - Accent3 4 3 2 2 3 4 2" xfId="18789"/>
    <cellStyle name="20% - Accent3 4 3 2 2 3 5" xfId="18790"/>
    <cellStyle name="20% - Accent3 4 3 2 2 3 6" xfId="18791"/>
    <cellStyle name="20% - Accent3 4 3 2 2 4" xfId="18792"/>
    <cellStyle name="20% - Accent3 4 3 2 2 4 2" xfId="18793"/>
    <cellStyle name="20% - Accent3 4 3 2 2 4 2 2" xfId="18794"/>
    <cellStyle name="20% - Accent3 4 3 2 2 4 2 3" xfId="18795"/>
    <cellStyle name="20% - Accent3 4 3 2 2 4 3" xfId="18796"/>
    <cellStyle name="20% - Accent3 4 3 2 2 4 3 2" xfId="18797"/>
    <cellStyle name="20% - Accent3 4 3 2 2 4 3 3" xfId="18798"/>
    <cellStyle name="20% - Accent3 4 3 2 2 4 4" xfId="18799"/>
    <cellStyle name="20% - Accent3 4 3 2 2 4 4 2" xfId="18800"/>
    <cellStyle name="20% - Accent3 4 3 2 2 4 5" xfId="18801"/>
    <cellStyle name="20% - Accent3 4 3 2 2 4 6" xfId="18802"/>
    <cellStyle name="20% - Accent3 4 3 2 2 5" xfId="18803"/>
    <cellStyle name="20% - Accent3 4 3 2 2 5 2" xfId="18804"/>
    <cellStyle name="20% - Accent3 4 3 2 2 5 2 2" xfId="18805"/>
    <cellStyle name="20% - Accent3 4 3 2 2 5 2 3" xfId="18806"/>
    <cellStyle name="20% - Accent3 4 3 2 2 5 3" xfId="18807"/>
    <cellStyle name="20% - Accent3 4 3 2 2 5 3 2" xfId="18808"/>
    <cellStyle name="20% - Accent3 4 3 2 2 5 4" xfId="18809"/>
    <cellStyle name="20% - Accent3 4 3 2 2 5 5" xfId="18810"/>
    <cellStyle name="20% - Accent3 4 3 2 2 6" xfId="18811"/>
    <cellStyle name="20% - Accent3 4 3 2 2 6 2" xfId="18812"/>
    <cellStyle name="20% - Accent3 4 3 2 2 6 3" xfId="18813"/>
    <cellStyle name="20% - Accent3 4 3 2 2 7" xfId="18814"/>
    <cellStyle name="20% - Accent3 4 3 2 2 7 2" xfId="18815"/>
    <cellStyle name="20% - Accent3 4 3 2 2 7 3" xfId="18816"/>
    <cellStyle name="20% - Accent3 4 3 2 2 8" xfId="18817"/>
    <cellStyle name="20% - Accent3 4 3 2 2 8 2" xfId="18818"/>
    <cellStyle name="20% - Accent3 4 3 2 2 9" xfId="18819"/>
    <cellStyle name="20% - Accent3 4 3 2 3" xfId="610"/>
    <cellStyle name="20% - Accent3 4 3 2 3 2" xfId="18820"/>
    <cellStyle name="20% - Accent3 4 3 2 3 2 2" xfId="18821"/>
    <cellStyle name="20% - Accent3 4 3 2 3 2 2 2" xfId="18822"/>
    <cellStyle name="20% - Accent3 4 3 2 3 2 2 3" xfId="18823"/>
    <cellStyle name="20% - Accent3 4 3 2 3 2 3" xfId="18824"/>
    <cellStyle name="20% - Accent3 4 3 2 3 2 3 2" xfId="18825"/>
    <cellStyle name="20% - Accent3 4 3 2 3 2 3 3" xfId="18826"/>
    <cellStyle name="20% - Accent3 4 3 2 3 2 4" xfId="18827"/>
    <cellStyle name="20% - Accent3 4 3 2 3 2 4 2" xfId="18828"/>
    <cellStyle name="20% - Accent3 4 3 2 3 2 5" xfId="18829"/>
    <cellStyle name="20% - Accent3 4 3 2 3 2 6" xfId="18830"/>
    <cellStyle name="20% - Accent3 4 3 2 3 3" xfId="18831"/>
    <cellStyle name="20% - Accent3 4 3 2 3 3 2" xfId="18832"/>
    <cellStyle name="20% - Accent3 4 3 2 3 3 2 2" xfId="18833"/>
    <cellStyle name="20% - Accent3 4 3 2 3 3 2 3" xfId="18834"/>
    <cellStyle name="20% - Accent3 4 3 2 3 3 3" xfId="18835"/>
    <cellStyle name="20% - Accent3 4 3 2 3 3 3 2" xfId="18836"/>
    <cellStyle name="20% - Accent3 4 3 2 3 3 3 3" xfId="18837"/>
    <cellStyle name="20% - Accent3 4 3 2 3 3 4" xfId="18838"/>
    <cellStyle name="20% - Accent3 4 3 2 3 3 4 2" xfId="18839"/>
    <cellStyle name="20% - Accent3 4 3 2 3 3 5" xfId="18840"/>
    <cellStyle name="20% - Accent3 4 3 2 3 3 6" xfId="18841"/>
    <cellStyle name="20% - Accent3 4 3 2 3 4" xfId="18842"/>
    <cellStyle name="20% - Accent3 4 3 2 3 4 2" xfId="18843"/>
    <cellStyle name="20% - Accent3 4 3 2 3 4 2 2" xfId="18844"/>
    <cellStyle name="20% - Accent3 4 3 2 3 4 2 3" xfId="18845"/>
    <cellStyle name="20% - Accent3 4 3 2 3 4 3" xfId="18846"/>
    <cellStyle name="20% - Accent3 4 3 2 3 4 3 2" xfId="18847"/>
    <cellStyle name="20% - Accent3 4 3 2 3 4 4" xfId="18848"/>
    <cellStyle name="20% - Accent3 4 3 2 3 4 5" xfId="18849"/>
    <cellStyle name="20% - Accent3 4 3 2 3 5" xfId="18850"/>
    <cellStyle name="20% - Accent3 4 3 2 3 5 2" xfId="18851"/>
    <cellStyle name="20% - Accent3 4 3 2 3 5 3" xfId="18852"/>
    <cellStyle name="20% - Accent3 4 3 2 3 6" xfId="18853"/>
    <cellStyle name="20% - Accent3 4 3 2 3 6 2" xfId="18854"/>
    <cellStyle name="20% - Accent3 4 3 2 3 6 3" xfId="18855"/>
    <cellStyle name="20% - Accent3 4 3 2 3 7" xfId="18856"/>
    <cellStyle name="20% - Accent3 4 3 2 3 7 2" xfId="18857"/>
    <cellStyle name="20% - Accent3 4 3 2 3 8" xfId="18858"/>
    <cellStyle name="20% - Accent3 4 3 2 3 9" xfId="18859"/>
    <cellStyle name="20% - Accent3 4 3 2 4" xfId="18860"/>
    <cellStyle name="20% - Accent3 4 3 2 4 2" xfId="18861"/>
    <cellStyle name="20% - Accent3 4 3 2 4 2 2" xfId="18862"/>
    <cellStyle name="20% - Accent3 4 3 2 4 2 2 2" xfId="18863"/>
    <cellStyle name="20% - Accent3 4 3 2 4 2 2 3" xfId="18864"/>
    <cellStyle name="20% - Accent3 4 3 2 4 2 3" xfId="18865"/>
    <cellStyle name="20% - Accent3 4 3 2 4 2 3 2" xfId="18866"/>
    <cellStyle name="20% - Accent3 4 3 2 4 2 3 3" xfId="18867"/>
    <cellStyle name="20% - Accent3 4 3 2 4 2 4" xfId="18868"/>
    <cellStyle name="20% - Accent3 4 3 2 4 2 4 2" xfId="18869"/>
    <cellStyle name="20% - Accent3 4 3 2 4 2 5" xfId="18870"/>
    <cellStyle name="20% - Accent3 4 3 2 4 2 6" xfId="18871"/>
    <cellStyle name="20% - Accent3 4 3 2 4 3" xfId="18872"/>
    <cellStyle name="20% - Accent3 4 3 2 4 3 2" xfId="18873"/>
    <cellStyle name="20% - Accent3 4 3 2 4 3 2 2" xfId="18874"/>
    <cellStyle name="20% - Accent3 4 3 2 4 3 2 3" xfId="18875"/>
    <cellStyle name="20% - Accent3 4 3 2 4 3 3" xfId="18876"/>
    <cellStyle name="20% - Accent3 4 3 2 4 3 3 2" xfId="18877"/>
    <cellStyle name="20% - Accent3 4 3 2 4 3 3 3" xfId="18878"/>
    <cellStyle name="20% - Accent3 4 3 2 4 3 4" xfId="18879"/>
    <cellStyle name="20% - Accent3 4 3 2 4 3 4 2" xfId="18880"/>
    <cellStyle name="20% - Accent3 4 3 2 4 3 5" xfId="18881"/>
    <cellStyle name="20% - Accent3 4 3 2 4 3 6" xfId="18882"/>
    <cellStyle name="20% - Accent3 4 3 2 4 4" xfId="18883"/>
    <cellStyle name="20% - Accent3 4 3 2 4 4 2" xfId="18884"/>
    <cellStyle name="20% - Accent3 4 3 2 4 4 2 2" xfId="18885"/>
    <cellStyle name="20% - Accent3 4 3 2 4 4 2 3" xfId="18886"/>
    <cellStyle name="20% - Accent3 4 3 2 4 4 3" xfId="18887"/>
    <cellStyle name="20% - Accent3 4 3 2 4 4 3 2" xfId="18888"/>
    <cellStyle name="20% - Accent3 4 3 2 4 4 4" xfId="18889"/>
    <cellStyle name="20% - Accent3 4 3 2 4 4 5" xfId="18890"/>
    <cellStyle name="20% - Accent3 4 3 2 4 5" xfId="18891"/>
    <cellStyle name="20% - Accent3 4 3 2 4 5 2" xfId="18892"/>
    <cellStyle name="20% - Accent3 4 3 2 4 5 3" xfId="18893"/>
    <cellStyle name="20% - Accent3 4 3 2 4 6" xfId="18894"/>
    <cellStyle name="20% - Accent3 4 3 2 4 6 2" xfId="18895"/>
    <cellStyle name="20% - Accent3 4 3 2 4 6 3" xfId="18896"/>
    <cellStyle name="20% - Accent3 4 3 2 4 7" xfId="18897"/>
    <cellStyle name="20% - Accent3 4 3 2 4 7 2" xfId="18898"/>
    <cellStyle name="20% - Accent3 4 3 2 4 8" xfId="18899"/>
    <cellStyle name="20% - Accent3 4 3 2 4 9" xfId="18900"/>
    <cellStyle name="20% - Accent3 4 3 2 5" xfId="18901"/>
    <cellStyle name="20% - Accent3 4 3 2 5 2" xfId="18902"/>
    <cellStyle name="20% - Accent3 4 3 2 5 2 2" xfId="18903"/>
    <cellStyle name="20% - Accent3 4 3 2 5 2 3" xfId="18904"/>
    <cellStyle name="20% - Accent3 4 3 2 5 3" xfId="18905"/>
    <cellStyle name="20% - Accent3 4 3 2 5 3 2" xfId="18906"/>
    <cellStyle name="20% - Accent3 4 3 2 5 3 3" xfId="18907"/>
    <cellStyle name="20% - Accent3 4 3 2 5 4" xfId="18908"/>
    <cellStyle name="20% - Accent3 4 3 2 5 4 2" xfId="18909"/>
    <cellStyle name="20% - Accent3 4 3 2 5 5" xfId="18910"/>
    <cellStyle name="20% - Accent3 4 3 2 5 6" xfId="18911"/>
    <cellStyle name="20% - Accent3 4 3 2 6" xfId="18912"/>
    <cellStyle name="20% - Accent3 4 3 2 6 2" xfId="18913"/>
    <cellStyle name="20% - Accent3 4 3 2 6 2 2" xfId="18914"/>
    <cellStyle name="20% - Accent3 4 3 2 6 2 3" xfId="18915"/>
    <cellStyle name="20% - Accent3 4 3 2 6 3" xfId="18916"/>
    <cellStyle name="20% - Accent3 4 3 2 6 3 2" xfId="18917"/>
    <cellStyle name="20% - Accent3 4 3 2 6 3 3" xfId="18918"/>
    <cellStyle name="20% - Accent3 4 3 2 6 4" xfId="18919"/>
    <cellStyle name="20% - Accent3 4 3 2 6 4 2" xfId="18920"/>
    <cellStyle name="20% - Accent3 4 3 2 6 5" xfId="18921"/>
    <cellStyle name="20% - Accent3 4 3 2 6 6" xfId="18922"/>
    <cellStyle name="20% - Accent3 4 3 2 7" xfId="18923"/>
    <cellStyle name="20% - Accent3 4 3 2 7 2" xfId="18924"/>
    <cellStyle name="20% - Accent3 4 3 2 7 2 2" xfId="18925"/>
    <cellStyle name="20% - Accent3 4 3 2 7 2 3" xfId="18926"/>
    <cellStyle name="20% - Accent3 4 3 2 7 3" xfId="18927"/>
    <cellStyle name="20% - Accent3 4 3 2 7 3 2" xfId="18928"/>
    <cellStyle name="20% - Accent3 4 3 2 7 4" xfId="18929"/>
    <cellStyle name="20% - Accent3 4 3 2 7 5" xfId="18930"/>
    <cellStyle name="20% - Accent3 4 3 2 8" xfId="18931"/>
    <cellStyle name="20% - Accent3 4 3 2 8 2" xfId="18932"/>
    <cellStyle name="20% - Accent3 4 3 2 8 3" xfId="18933"/>
    <cellStyle name="20% - Accent3 4 3 2 9" xfId="18934"/>
    <cellStyle name="20% - Accent3 4 3 2 9 2" xfId="18935"/>
    <cellStyle name="20% - Accent3 4 3 2 9 3" xfId="18936"/>
    <cellStyle name="20% - Accent3 4 3 3" xfId="611"/>
    <cellStyle name="20% - Accent3 4 3 3 10" xfId="18937"/>
    <cellStyle name="20% - Accent3 4 3 3 2" xfId="612"/>
    <cellStyle name="20% - Accent3 4 3 3 2 2" xfId="18938"/>
    <cellStyle name="20% - Accent3 4 3 3 2 2 2" xfId="18939"/>
    <cellStyle name="20% - Accent3 4 3 3 2 2 2 2" xfId="18940"/>
    <cellStyle name="20% - Accent3 4 3 3 2 2 2 3" xfId="18941"/>
    <cellStyle name="20% - Accent3 4 3 3 2 2 3" xfId="18942"/>
    <cellStyle name="20% - Accent3 4 3 3 2 2 3 2" xfId="18943"/>
    <cellStyle name="20% - Accent3 4 3 3 2 2 3 3" xfId="18944"/>
    <cellStyle name="20% - Accent3 4 3 3 2 2 4" xfId="18945"/>
    <cellStyle name="20% - Accent3 4 3 3 2 2 4 2" xfId="18946"/>
    <cellStyle name="20% - Accent3 4 3 3 2 2 5" xfId="18947"/>
    <cellStyle name="20% - Accent3 4 3 3 2 2 6" xfId="18948"/>
    <cellStyle name="20% - Accent3 4 3 3 2 3" xfId="18949"/>
    <cellStyle name="20% - Accent3 4 3 3 2 3 2" xfId="18950"/>
    <cellStyle name="20% - Accent3 4 3 3 2 3 2 2" xfId="18951"/>
    <cellStyle name="20% - Accent3 4 3 3 2 3 2 3" xfId="18952"/>
    <cellStyle name="20% - Accent3 4 3 3 2 3 3" xfId="18953"/>
    <cellStyle name="20% - Accent3 4 3 3 2 3 3 2" xfId="18954"/>
    <cellStyle name="20% - Accent3 4 3 3 2 3 3 3" xfId="18955"/>
    <cellStyle name="20% - Accent3 4 3 3 2 3 4" xfId="18956"/>
    <cellStyle name="20% - Accent3 4 3 3 2 3 4 2" xfId="18957"/>
    <cellStyle name="20% - Accent3 4 3 3 2 3 5" xfId="18958"/>
    <cellStyle name="20% - Accent3 4 3 3 2 3 6" xfId="18959"/>
    <cellStyle name="20% - Accent3 4 3 3 2 4" xfId="18960"/>
    <cellStyle name="20% - Accent3 4 3 3 2 4 2" xfId="18961"/>
    <cellStyle name="20% - Accent3 4 3 3 2 4 2 2" xfId="18962"/>
    <cellStyle name="20% - Accent3 4 3 3 2 4 2 3" xfId="18963"/>
    <cellStyle name="20% - Accent3 4 3 3 2 4 3" xfId="18964"/>
    <cellStyle name="20% - Accent3 4 3 3 2 4 3 2" xfId="18965"/>
    <cellStyle name="20% - Accent3 4 3 3 2 4 4" xfId="18966"/>
    <cellStyle name="20% - Accent3 4 3 3 2 4 5" xfId="18967"/>
    <cellStyle name="20% - Accent3 4 3 3 2 5" xfId="18968"/>
    <cellStyle name="20% - Accent3 4 3 3 2 5 2" xfId="18969"/>
    <cellStyle name="20% - Accent3 4 3 3 2 5 3" xfId="18970"/>
    <cellStyle name="20% - Accent3 4 3 3 2 6" xfId="18971"/>
    <cellStyle name="20% - Accent3 4 3 3 2 6 2" xfId="18972"/>
    <cellStyle name="20% - Accent3 4 3 3 2 6 3" xfId="18973"/>
    <cellStyle name="20% - Accent3 4 3 3 2 7" xfId="18974"/>
    <cellStyle name="20% - Accent3 4 3 3 2 7 2" xfId="18975"/>
    <cellStyle name="20% - Accent3 4 3 3 2 8" xfId="18976"/>
    <cellStyle name="20% - Accent3 4 3 3 2 9" xfId="18977"/>
    <cellStyle name="20% - Accent3 4 3 3 3" xfId="18978"/>
    <cellStyle name="20% - Accent3 4 3 3 3 2" xfId="18979"/>
    <cellStyle name="20% - Accent3 4 3 3 3 2 2" xfId="18980"/>
    <cellStyle name="20% - Accent3 4 3 3 3 2 3" xfId="18981"/>
    <cellStyle name="20% - Accent3 4 3 3 3 3" xfId="18982"/>
    <cellStyle name="20% - Accent3 4 3 3 3 3 2" xfId="18983"/>
    <cellStyle name="20% - Accent3 4 3 3 3 3 3" xfId="18984"/>
    <cellStyle name="20% - Accent3 4 3 3 3 4" xfId="18985"/>
    <cellStyle name="20% - Accent3 4 3 3 3 4 2" xfId="18986"/>
    <cellStyle name="20% - Accent3 4 3 3 3 5" xfId="18987"/>
    <cellStyle name="20% - Accent3 4 3 3 3 6" xfId="18988"/>
    <cellStyle name="20% - Accent3 4 3 3 4" xfId="18989"/>
    <cellStyle name="20% - Accent3 4 3 3 4 2" xfId="18990"/>
    <cellStyle name="20% - Accent3 4 3 3 4 2 2" xfId="18991"/>
    <cellStyle name="20% - Accent3 4 3 3 4 2 3" xfId="18992"/>
    <cellStyle name="20% - Accent3 4 3 3 4 3" xfId="18993"/>
    <cellStyle name="20% - Accent3 4 3 3 4 3 2" xfId="18994"/>
    <cellStyle name="20% - Accent3 4 3 3 4 3 3" xfId="18995"/>
    <cellStyle name="20% - Accent3 4 3 3 4 4" xfId="18996"/>
    <cellStyle name="20% - Accent3 4 3 3 4 4 2" xfId="18997"/>
    <cellStyle name="20% - Accent3 4 3 3 4 5" xfId="18998"/>
    <cellStyle name="20% - Accent3 4 3 3 4 6" xfId="18999"/>
    <cellStyle name="20% - Accent3 4 3 3 5" xfId="19000"/>
    <cellStyle name="20% - Accent3 4 3 3 5 2" xfId="19001"/>
    <cellStyle name="20% - Accent3 4 3 3 5 2 2" xfId="19002"/>
    <cellStyle name="20% - Accent3 4 3 3 5 2 3" xfId="19003"/>
    <cellStyle name="20% - Accent3 4 3 3 5 3" xfId="19004"/>
    <cellStyle name="20% - Accent3 4 3 3 5 3 2" xfId="19005"/>
    <cellStyle name="20% - Accent3 4 3 3 5 4" xfId="19006"/>
    <cellStyle name="20% - Accent3 4 3 3 5 5" xfId="19007"/>
    <cellStyle name="20% - Accent3 4 3 3 6" xfId="19008"/>
    <cellStyle name="20% - Accent3 4 3 3 6 2" xfId="19009"/>
    <cellStyle name="20% - Accent3 4 3 3 6 3" xfId="19010"/>
    <cellStyle name="20% - Accent3 4 3 3 7" xfId="19011"/>
    <cellStyle name="20% - Accent3 4 3 3 7 2" xfId="19012"/>
    <cellStyle name="20% - Accent3 4 3 3 7 3" xfId="19013"/>
    <cellStyle name="20% - Accent3 4 3 3 8" xfId="19014"/>
    <cellStyle name="20% - Accent3 4 3 3 8 2" xfId="19015"/>
    <cellStyle name="20% - Accent3 4 3 3 9" xfId="19016"/>
    <cellStyle name="20% - Accent3 4 3 4" xfId="613"/>
    <cellStyle name="20% - Accent3 4 3 4 2" xfId="19017"/>
    <cellStyle name="20% - Accent3 4 3 4 2 2" xfId="19018"/>
    <cellStyle name="20% - Accent3 4 3 4 2 2 2" xfId="19019"/>
    <cellStyle name="20% - Accent3 4 3 4 2 2 3" xfId="19020"/>
    <cellStyle name="20% - Accent3 4 3 4 2 3" xfId="19021"/>
    <cellStyle name="20% - Accent3 4 3 4 2 3 2" xfId="19022"/>
    <cellStyle name="20% - Accent3 4 3 4 2 3 3" xfId="19023"/>
    <cellStyle name="20% - Accent3 4 3 4 2 4" xfId="19024"/>
    <cellStyle name="20% - Accent3 4 3 4 2 4 2" xfId="19025"/>
    <cellStyle name="20% - Accent3 4 3 4 2 5" xfId="19026"/>
    <cellStyle name="20% - Accent3 4 3 4 2 6" xfId="19027"/>
    <cellStyle name="20% - Accent3 4 3 4 3" xfId="19028"/>
    <cellStyle name="20% - Accent3 4 3 4 3 2" xfId="19029"/>
    <cellStyle name="20% - Accent3 4 3 4 3 2 2" xfId="19030"/>
    <cellStyle name="20% - Accent3 4 3 4 3 2 3" xfId="19031"/>
    <cellStyle name="20% - Accent3 4 3 4 3 3" xfId="19032"/>
    <cellStyle name="20% - Accent3 4 3 4 3 3 2" xfId="19033"/>
    <cellStyle name="20% - Accent3 4 3 4 3 3 3" xfId="19034"/>
    <cellStyle name="20% - Accent3 4 3 4 3 4" xfId="19035"/>
    <cellStyle name="20% - Accent3 4 3 4 3 4 2" xfId="19036"/>
    <cellStyle name="20% - Accent3 4 3 4 3 5" xfId="19037"/>
    <cellStyle name="20% - Accent3 4 3 4 3 6" xfId="19038"/>
    <cellStyle name="20% - Accent3 4 3 4 4" xfId="19039"/>
    <cellStyle name="20% - Accent3 4 3 4 4 2" xfId="19040"/>
    <cellStyle name="20% - Accent3 4 3 4 4 2 2" xfId="19041"/>
    <cellStyle name="20% - Accent3 4 3 4 4 2 3" xfId="19042"/>
    <cellStyle name="20% - Accent3 4 3 4 4 3" xfId="19043"/>
    <cellStyle name="20% - Accent3 4 3 4 4 3 2" xfId="19044"/>
    <cellStyle name="20% - Accent3 4 3 4 4 4" xfId="19045"/>
    <cellStyle name="20% - Accent3 4 3 4 4 5" xfId="19046"/>
    <cellStyle name="20% - Accent3 4 3 4 5" xfId="19047"/>
    <cellStyle name="20% - Accent3 4 3 4 5 2" xfId="19048"/>
    <cellStyle name="20% - Accent3 4 3 4 5 3" xfId="19049"/>
    <cellStyle name="20% - Accent3 4 3 4 6" xfId="19050"/>
    <cellStyle name="20% - Accent3 4 3 4 6 2" xfId="19051"/>
    <cellStyle name="20% - Accent3 4 3 4 6 3" xfId="19052"/>
    <cellStyle name="20% - Accent3 4 3 4 7" xfId="19053"/>
    <cellStyle name="20% - Accent3 4 3 4 7 2" xfId="19054"/>
    <cellStyle name="20% - Accent3 4 3 4 8" xfId="19055"/>
    <cellStyle name="20% - Accent3 4 3 4 9" xfId="19056"/>
    <cellStyle name="20% - Accent3 4 3 5" xfId="8719"/>
    <cellStyle name="20% - Accent3 4 3 5 2" xfId="19057"/>
    <cellStyle name="20% - Accent3 4 3 5 2 2" xfId="19058"/>
    <cellStyle name="20% - Accent3 4 3 5 2 2 2" xfId="19059"/>
    <cellStyle name="20% - Accent3 4 3 5 2 2 3" xfId="19060"/>
    <cellStyle name="20% - Accent3 4 3 5 2 3" xfId="19061"/>
    <cellStyle name="20% - Accent3 4 3 5 2 3 2" xfId="19062"/>
    <cellStyle name="20% - Accent3 4 3 5 2 3 3" xfId="19063"/>
    <cellStyle name="20% - Accent3 4 3 5 2 4" xfId="19064"/>
    <cellStyle name="20% - Accent3 4 3 5 2 4 2" xfId="19065"/>
    <cellStyle name="20% - Accent3 4 3 5 2 5" xfId="19066"/>
    <cellStyle name="20% - Accent3 4 3 5 2 6" xfId="19067"/>
    <cellStyle name="20% - Accent3 4 3 5 3" xfId="19068"/>
    <cellStyle name="20% - Accent3 4 3 5 3 2" xfId="19069"/>
    <cellStyle name="20% - Accent3 4 3 5 3 2 2" xfId="19070"/>
    <cellStyle name="20% - Accent3 4 3 5 3 2 3" xfId="19071"/>
    <cellStyle name="20% - Accent3 4 3 5 3 3" xfId="19072"/>
    <cellStyle name="20% - Accent3 4 3 5 3 3 2" xfId="19073"/>
    <cellStyle name="20% - Accent3 4 3 5 3 3 3" xfId="19074"/>
    <cellStyle name="20% - Accent3 4 3 5 3 4" xfId="19075"/>
    <cellStyle name="20% - Accent3 4 3 5 3 4 2" xfId="19076"/>
    <cellStyle name="20% - Accent3 4 3 5 3 5" xfId="19077"/>
    <cellStyle name="20% - Accent3 4 3 5 3 6" xfId="19078"/>
    <cellStyle name="20% - Accent3 4 3 5 4" xfId="19079"/>
    <cellStyle name="20% - Accent3 4 3 5 4 2" xfId="19080"/>
    <cellStyle name="20% - Accent3 4 3 5 4 2 2" xfId="19081"/>
    <cellStyle name="20% - Accent3 4 3 5 4 2 3" xfId="19082"/>
    <cellStyle name="20% - Accent3 4 3 5 4 3" xfId="19083"/>
    <cellStyle name="20% - Accent3 4 3 5 4 3 2" xfId="19084"/>
    <cellStyle name="20% - Accent3 4 3 5 4 4" xfId="19085"/>
    <cellStyle name="20% - Accent3 4 3 5 4 5" xfId="19086"/>
    <cellStyle name="20% - Accent3 4 3 5 5" xfId="19087"/>
    <cellStyle name="20% - Accent3 4 3 5 5 2" xfId="19088"/>
    <cellStyle name="20% - Accent3 4 3 5 5 3" xfId="19089"/>
    <cellStyle name="20% - Accent3 4 3 5 6" xfId="19090"/>
    <cellStyle name="20% - Accent3 4 3 5 6 2" xfId="19091"/>
    <cellStyle name="20% - Accent3 4 3 5 6 3" xfId="19092"/>
    <cellStyle name="20% - Accent3 4 3 5 7" xfId="19093"/>
    <cellStyle name="20% - Accent3 4 3 5 7 2" xfId="19094"/>
    <cellStyle name="20% - Accent3 4 3 5 8" xfId="19095"/>
    <cellStyle name="20% - Accent3 4 3 5 9" xfId="19096"/>
    <cellStyle name="20% - Accent3 4 3 6" xfId="19097"/>
    <cellStyle name="20% - Accent3 4 3 6 2" xfId="19098"/>
    <cellStyle name="20% - Accent3 4 3 6 2 2" xfId="19099"/>
    <cellStyle name="20% - Accent3 4 3 6 2 3" xfId="19100"/>
    <cellStyle name="20% - Accent3 4 3 6 3" xfId="19101"/>
    <cellStyle name="20% - Accent3 4 3 6 3 2" xfId="19102"/>
    <cellStyle name="20% - Accent3 4 3 6 3 3" xfId="19103"/>
    <cellStyle name="20% - Accent3 4 3 6 4" xfId="19104"/>
    <cellStyle name="20% - Accent3 4 3 6 4 2" xfId="19105"/>
    <cellStyle name="20% - Accent3 4 3 6 5" xfId="19106"/>
    <cellStyle name="20% - Accent3 4 3 6 6" xfId="19107"/>
    <cellStyle name="20% - Accent3 4 3 7" xfId="19108"/>
    <cellStyle name="20% - Accent3 4 3 7 2" xfId="19109"/>
    <cellStyle name="20% - Accent3 4 3 7 2 2" xfId="19110"/>
    <cellStyle name="20% - Accent3 4 3 7 2 3" xfId="19111"/>
    <cellStyle name="20% - Accent3 4 3 7 3" xfId="19112"/>
    <cellStyle name="20% - Accent3 4 3 7 3 2" xfId="19113"/>
    <cellStyle name="20% - Accent3 4 3 7 3 3" xfId="19114"/>
    <cellStyle name="20% - Accent3 4 3 7 4" xfId="19115"/>
    <cellStyle name="20% - Accent3 4 3 7 4 2" xfId="19116"/>
    <cellStyle name="20% - Accent3 4 3 7 5" xfId="19117"/>
    <cellStyle name="20% - Accent3 4 3 7 6" xfId="19118"/>
    <cellStyle name="20% - Accent3 4 3 8" xfId="19119"/>
    <cellStyle name="20% - Accent3 4 3 8 2" xfId="19120"/>
    <cellStyle name="20% - Accent3 4 3 8 2 2" xfId="19121"/>
    <cellStyle name="20% - Accent3 4 3 8 2 3" xfId="19122"/>
    <cellStyle name="20% - Accent3 4 3 8 3" xfId="19123"/>
    <cellStyle name="20% - Accent3 4 3 8 3 2" xfId="19124"/>
    <cellStyle name="20% - Accent3 4 3 8 4" xfId="19125"/>
    <cellStyle name="20% - Accent3 4 3 8 5" xfId="19126"/>
    <cellStyle name="20% - Accent3 4 3 9" xfId="19127"/>
    <cellStyle name="20% - Accent3 4 3 9 2" xfId="19128"/>
    <cellStyle name="20% - Accent3 4 3 9 3" xfId="19129"/>
    <cellStyle name="20% - Accent3 4 4" xfId="614"/>
    <cellStyle name="20% - Accent3 4 4 10" xfId="19130"/>
    <cellStyle name="20% - Accent3 4 4 10 2" xfId="19131"/>
    <cellStyle name="20% - Accent3 4 4 11" xfId="19132"/>
    <cellStyle name="20% - Accent3 4 4 12" xfId="19133"/>
    <cellStyle name="20% - Accent3 4 4 2" xfId="615"/>
    <cellStyle name="20% - Accent3 4 4 2 10" xfId="19134"/>
    <cellStyle name="20% - Accent3 4 4 2 2" xfId="616"/>
    <cellStyle name="20% - Accent3 4 4 2 2 2" xfId="19135"/>
    <cellStyle name="20% - Accent3 4 4 2 2 2 2" xfId="19136"/>
    <cellStyle name="20% - Accent3 4 4 2 2 2 2 2" xfId="19137"/>
    <cellStyle name="20% - Accent3 4 4 2 2 2 2 3" xfId="19138"/>
    <cellStyle name="20% - Accent3 4 4 2 2 2 3" xfId="19139"/>
    <cellStyle name="20% - Accent3 4 4 2 2 2 3 2" xfId="19140"/>
    <cellStyle name="20% - Accent3 4 4 2 2 2 3 3" xfId="19141"/>
    <cellStyle name="20% - Accent3 4 4 2 2 2 4" xfId="19142"/>
    <cellStyle name="20% - Accent3 4 4 2 2 2 4 2" xfId="19143"/>
    <cellStyle name="20% - Accent3 4 4 2 2 2 5" xfId="19144"/>
    <cellStyle name="20% - Accent3 4 4 2 2 2 6" xfId="19145"/>
    <cellStyle name="20% - Accent3 4 4 2 2 3" xfId="19146"/>
    <cellStyle name="20% - Accent3 4 4 2 2 3 2" xfId="19147"/>
    <cellStyle name="20% - Accent3 4 4 2 2 3 2 2" xfId="19148"/>
    <cellStyle name="20% - Accent3 4 4 2 2 3 2 3" xfId="19149"/>
    <cellStyle name="20% - Accent3 4 4 2 2 3 3" xfId="19150"/>
    <cellStyle name="20% - Accent3 4 4 2 2 3 3 2" xfId="19151"/>
    <cellStyle name="20% - Accent3 4 4 2 2 3 3 3" xfId="19152"/>
    <cellStyle name="20% - Accent3 4 4 2 2 3 4" xfId="19153"/>
    <cellStyle name="20% - Accent3 4 4 2 2 3 4 2" xfId="19154"/>
    <cellStyle name="20% - Accent3 4 4 2 2 3 5" xfId="19155"/>
    <cellStyle name="20% - Accent3 4 4 2 2 3 6" xfId="19156"/>
    <cellStyle name="20% - Accent3 4 4 2 2 4" xfId="19157"/>
    <cellStyle name="20% - Accent3 4 4 2 2 4 2" xfId="19158"/>
    <cellStyle name="20% - Accent3 4 4 2 2 4 2 2" xfId="19159"/>
    <cellStyle name="20% - Accent3 4 4 2 2 4 2 3" xfId="19160"/>
    <cellStyle name="20% - Accent3 4 4 2 2 4 3" xfId="19161"/>
    <cellStyle name="20% - Accent3 4 4 2 2 4 3 2" xfId="19162"/>
    <cellStyle name="20% - Accent3 4 4 2 2 4 4" xfId="19163"/>
    <cellStyle name="20% - Accent3 4 4 2 2 4 5" xfId="19164"/>
    <cellStyle name="20% - Accent3 4 4 2 2 5" xfId="19165"/>
    <cellStyle name="20% - Accent3 4 4 2 2 5 2" xfId="19166"/>
    <cellStyle name="20% - Accent3 4 4 2 2 5 3" xfId="19167"/>
    <cellStyle name="20% - Accent3 4 4 2 2 6" xfId="19168"/>
    <cellStyle name="20% - Accent3 4 4 2 2 6 2" xfId="19169"/>
    <cellStyle name="20% - Accent3 4 4 2 2 6 3" xfId="19170"/>
    <cellStyle name="20% - Accent3 4 4 2 2 7" xfId="19171"/>
    <cellStyle name="20% - Accent3 4 4 2 2 7 2" xfId="19172"/>
    <cellStyle name="20% - Accent3 4 4 2 2 8" xfId="19173"/>
    <cellStyle name="20% - Accent3 4 4 2 2 9" xfId="19174"/>
    <cellStyle name="20% - Accent3 4 4 2 3" xfId="19175"/>
    <cellStyle name="20% - Accent3 4 4 2 3 2" xfId="19176"/>
    <cellStyle name="20% - Accent3 4 4 2 3 2 2" xfId="19177"/>
    <cellStyle name="20% - Accent3 4 4 2 3 2 3" xfId="19178"/>
    <cellStyle name="20% - Accent3 4 4 2 3 3" xfId="19179"/>
    <cellStyle name="20% - Accent3 4 4 2 3 3 2" xfId="19180"/>
    <cellStyle name="20% - Accent3 4 4 2 3 3 3" xfId="19181"/>
    <cellStyle name="20% - Accent3 4 4 2 3 4" xfId="19182"/>
    <cellStyle name="20% - Accent3 4 4 2 3 4 2" xfId="19183"/>
    <cellStyle name="20% - Accent3 4 4 2 3 5" xfId="19184"/>
    <cellStyle name="20% - Accent3 4 4 2 3 6" xfId="19185"/>
    <cellStyle name="20% - Accent3 4 4 2 4" xfId="19186"/>
    <cellStyle name="20% - Accent3 4 4 2 4 2" xfId="19187"/>
    <cellStyle name="20% - Accent3 4 4 2 4 2 2" xfId="19188"/>
    <cellStyle name="20% - Accent3 4 4 2 4 2 3" xfId="19189"/>
    <cellStyle name="20% - Accent3 4 4 2 4 3" xfId="19190"/>
    <cellStyle name="20% - Accent3 4 4 2 4 3 2" xfId="19191"/>
    <cellStyle name="20% - Accent3 4 4 2 4 3 3" xfId="19192"/>
    <cellStyle name="20% - Accent3 4 4 2 4 4" xfId="19193"/>
    <cellStyle name="20% - Accent3 4 4 2 4 4 2" xfId="19194"/>
    <cellStyle name="20% - Accent3 4 4 2 4 5" xfId="19195"/>
    <cellStyle name="20% - Accent3 4 4 2 4 6" xfId="19196"/>
    <cellStyle name="20% - Accent3 4 4 2 5" xfId="19197"/>
    <cellStyle name="20% - Accent3 4 4 2 5 2" xfId="19198"/>
    <cellStyle name="20% - Accent3 4 4 2 5 2 2" xfId="19199"/>
    <cellStyle name="20% - Accent3 4 4 2 5 2 3" xfId="19200"/>
    <cellStyle name="20% - Accent3 4 4 2 5 3" xfId="19201"/>
    <cellStyle name="20% - Accent3 4 4 2 5 3 2" xfId="19202"/>
    <cellStyle name="20% - Accent3 4 4 2 5 4" xfId="19203"/>
    <cellStyle name="20% - Accent3 4 4 2 5 5" xfId="19204"/>
    <cellStyle name="20% - Accent3 4 4 2 6" xfId="19205"/>
    <cellStyle name="20% - Accent3 4 4 2 6 2" xfId="19206"/>
    <cellStyle name="20% - Accent3 4 4 2 6 3" xfId="19207"/>
    <cellStyle name="20% - Accent3 4 4 2 7" xfId="19208"/>
    <cellStyle name="20% - Accent3 4 4 2 7 2" xfId="19209"/>
    <cellStyle name="20% - Accent3 4 4 2 7 3" xfId="19210"/>
    <cellStyle name="20% - Accent3 4 4 2 8" xfId="19211"/>
    <cellStyle name="20% - Accent3 4 4 2 8 2" xfId="19212"/>
    <cellStyle name="20% - Accent3 4 4 2 9" xfId="19213"/>
    <cellStyle name="20% - Accent3 4 4 3" xfId="617"/>
    <cellStyle name="20% - Accent3 4 4 3 2" xfId="19214"/>
    <cellStyle name="20% - Accent3 4 4 3 2 2" xfId="19215"/>
    <cellStyle name="20% - Accent3 4 4 3 2 2 2" xfId="19216"/>
    <cellStyle name="20% - Accent3 4 4 3 2 2 3" xfId="19217"/>
    <cellStyle name="20% - Accent3 4 4 3 2 3" xfId="19218"/>
    <cellStyle name="20% - Accent3 4 4 3 2 3 2" xfId="19219"/>
    <cellStyle name="20% - Accent3 4 4 3 2 3 3" xfId="19220"/>
    <cellStyle name="20% - Accent3 4 4 3 2 4" xfId="19221"/>
    <cellStyle name="20% - Accent3 4 4 3 2 4 2" xfId="19222"/>
    <cellStyle name="20% - Accent3 4 4 3 2 5" xfId="19223"/>
    <cellStyle name="20% - Accent3 4 4 3 2 6" xfId="19224"/>
    <cellStyle name="20% - Accent3 4 4 3 3" xfId="19225"/>
    <cellStyle name="20% - Accent3 4 4 3 3 2" xfId="19226"/>
    <cellStyle name="20% - Accent3 4 4 3 3 2 2" xfId="19227"/>
    <cellStyle name="20% - Accent3 4 4 3 3 2 3" xfId="19228"/>
    <cellStyle name="20% - Accent3 4 4 3 3 3" xfId="19229"/>
    <cellStyle name="20% - Accent3 4 4 3 3 3 2" xfId="19230"/>
    <cellStyle name="20% - Accent3 4 4 3 3 3 3" xfId="19231"/>
    <cellStyle name="20% - Accent3 4 4 3 3 4" xfId="19232"/>
    <cellStyle name="20% - Accent3 4 4 3 3 4 2" xfId="19233"/>
    <cellStyle name="20% - Accent3 4 4 3 3 5" xfId="19234"/>
    <cellStyle name="20% - Accent3 4 4 3 3 6" xfId="19235"/>
    <cellStyle name="20% - Accent3 4 4 3 4" xfId="19236"/>
    <cellStyle name="20% - Accent3 4 4 3 4 2" xfId="19237"/>
    <cellStyle name="20% - Accent3 4 4 3 4 2 2" xfId="19238"/>
    <cellStyle name="20% - Accent3 4 4 3 4 2 3" xfId="19239"/>
    <cellStyle name="20% - Accent3 4 4 3 4 3" xfId="19240"/>
    <cellStyle name="20% - Accent3 4 4 3 4 3 2" xfId="19241"/>
    <cellStyle name="20% - Accent3 4 4 3 4 4" xfId="19242"/>
    <cellStyle name="20% - Accent3 4 4 3 4 5" xfId="19243"/>
    <cellStyle name="20% - Accent3 4 4 3 5" xfId="19244"/>
    <cellStyle name="20% - Accent3 4 4 3 5 2" xfId="19245"/>
    <cellStyle name="20% - Accent3 4 4 3 5 3" xfId="19246"/>
    <cellStyle name="20% - Accent3 4 4 3 6" xfId="19247"/>
    <cellStyle name="20% - Accent3 4 4 3 6 2" xfId="19248"/>
    <cellStyle name="20% - Accent3 4 4 3 6 3" xfId="19249"/>
    <cellStyle name="20% - Accent3 4 4 3 7" xfId="19250"/>
    <cellStyle name="20% - Accent3 4 4 3 7 2" xfId="19251"/>
    <cellStyle name="20% - Accent3 4 4 3 8" xfId="19252"/>
    <cellStyle name="20% - Accent3 4 4 3 9" xfId="19253"/>
    <cellStyle name="20% - Accent3 4 4 4" xfId="19254"/>
    <cellStyle name="20% - Accent3 4 4 4 2" xfId="19255"/>
    <cellStyle name="20% - Accent3 4 4 4 2 2" xfId="19256"/>
    <cellStyle name="20% - Accent3 4 4 4 2 2 2" xfId="19257"/>
    <cellStyle name="20% - Accent3 4 4 4 2 2 3" xfId="19258"/>
    <cellStyle name="20% - Accent3 4 4 4 2 3" xfId="19259"/>
    <cellStyle name="20% - Accent3 4 4 4 2 3 2" xfId="19260"/>
    <cellStyle name="20% - Accent3 4 4 4 2 3 3" xfId="19261"/>
    <cellStyle name="20% - Accent3 4 4 4 2 4" xfId="19262"/>
    <cellStyle name="20% - Accent3 4 4 4 2 4 2" xfId="19263"/>
    <cellStyle name="20% - Accent3 4 4 4 2 5" xfId="19264"/>
    <cellStyle name="20% - Accent3 4 4 4 2 6" xfId="19265"/>
    <cellStyle name="20% - Accent3 4 4 4 3" xfId="19266"/>
    <cellStyle name="20% - Accent3 4 4 4 3 2" xfId="19267"/>
    <cellStyle name="20% - Accent3 4 4 4 3 2 2" xfId="19268"/>
    <cellStyle name="20% - Accent3 4 4 4 3 2 3" xfId="19269"/>
    <cellStyle name="20% - Accent3 4 4 4 3 3" xfId="19270"/>
    <cellStyle name="20% - Accent3 4 4 4 3 3 2" xfId="19271"/>
    <cellStyle name="20% - Accent3 4 4 4 3 3 3" xfId="19272"/>
    <cellStyle name="20% - Accent3 4 4 4 3 4" xfId="19273"/>
    <cellStyle name="20% - Accent3 4 4 4 3 4 2" xfId="19274"/>
    <cellStyle name="20% - Accent3 4 4 4 3 5" xfId="19275"/>
    <cellStyle name="20% - Accent3 4 4 4 3 6" xfId="19276"/>
    <cellStyle name="20% - Accent3 4 4 4 4" xfId="19277"/>
    <cellStyle name="20% - Accent3 4 4 4 4 2" xfId="19278"/>
    <cellStyle name="20% - Accent3 4 4 4 4 2 2" xfId="19279"/>
    <cellStyle name="20% - Accent3 4 4 4 4 2 3" xfId="19280"/>
    <cellStyle name="20% - Accent3 4 4 4 4 3" xfId="19281"/>
    <cellStyle name="20% - Accent3 4 4 4 4 3 2" xfId="19282"/>
    <cellStyle name="20% - Accent3 4 4 4 4 4" xfId="19283"/>
    <cellStyle name="20% - Accent3 4 4 4 4 5" xfId="19284"/>
    <cellStyle name="20% - Accent3 4 4 4 5" xfId="19285"/>
    <cellStyle name="20% - Accent3 4 4 4 5 2" xfId="19286"/>
    <cellStyle name="20% - Accent3 4 4 4 5 3" xfId="19287"/>
    <cellStyle name="20% - Accent3 4 4 4 6" xfId="19288"/>
    <cellStyle name="20% - Accent3 4 4 4 6 2" xfId="19289"/>
    <cellStyle name="20% - Accent3 4 4 4 6 3" xfId="19290"/>
    <cellStyle name="20% - Accent3 4 4 4 7" xfId="19291"/>
    <cellStyle name="20% - Accent3 4 4 4 7 2" xfId="19292"/>
    <cellStyle name="20% - Accent3 4 4 4 8" xfId="19293"/>
    <cellStyle name="20% - Accent3 4 4 4 9" xfId="19294"/>
    <cellStyle name="20% - Accent3 4 4 5" xfId="19295"/>
    <cellStyle name="20% - Accent3 4 4 5 2" xfId="19296"/>
    <cellStyle name="20% - Accent3 4 4 5 2 2" xfId="19297"/>
    <cellStyle name="20% - Accent3 4 4 5 2 3" xfId="19298"/>
    <cellStyle name="20% - Accent3 4 4 5 3" xfId="19299"/>
    <cellStyle name="20% - Accent3 4 4 5 3 2" xfId="19300"/>
    <cellStyle name="20% - Accent3 4 4 5 3 3" xfId="19301"/>
    <cellStyle name="20% - Accent3 4 4 5 4" xfId="19302"/>
    <cellStyle name="20% - Accent3 4 4 5 4 2" xfId="19303"/>
    <cellStyle name="20% - Accent3 4 4 5 5" xfId="19304"/>
    <cellStyle name="20% - Accent3 4 4 5 6" xfId="19305"/>
    <cellStyle name="20% - Accent3 4 4 6" xfId="19306"/>
    <cellStyle name="20% - Accent3 4 4 6 2" xfId="19307"/>
    <cellStyle name="20% - Accent3 4 4 6 2 2" xfId="19308"/>
    <cellStyle name="20% - Accent3 4 4 6 2 3" xfId="19309"/>
    <cellStyle name="20% - Accent3 4 4 6 3" xfId="19310"/>
    <cellStyle name="20% - Accent3 4 4 6 3 2" xfId="19311"/>
    <cellStyle name="20% - Accent3 4 4 6 3 3" xfId="19312"/>
    <cellStyle name="20% - Accent3 4 4 6 4" xfId="19313"/>
    <cellStyle name="20% - Accent3 4 4 6 4 2" xfId="19314"/>
    <cellStyle name="20% - Accent3 4 4 6 5" xfId="19315"/>
    <cellStyle name="20% - Accent3 4 4 6 6" xfId="19316"/>
    <cellStyle name="20% - Accent3 4 4 7" xfId="19317"/>
    <cellStyle name="20% - Accent3 4 4 7 2" xfId="19318"/>
    <cellStyle name="20% - Accent3 4 4 7 2 2" xfId="19319"/>
    <cellStyle name="20% - Accent3 4 4 7 2 3" xfId="19320"/>
    <cellStyle name="20% - Accent3 4 4 7 3" xfId="19321"/>
    <cellStyle name="20% - Accent3 4 4 7 3 2" xfId="19322"/>
    <cellStyle name="20% - Accent3 4 4 7 4" xfId="19323"/>
    <cellStyle name="20% - Accent3 4 4 7 5" xfId="19324"/>
    <cellStyle name="20% - Accent3 4 4 8" xfId="19325"/>
    <cellStyle name="20% - Accent3 4 4 8 2" xfId="19326"/>
    <cellStyle name="20% - Accent3 4 4 8 3" xfId="19327"/>
    <cellStyle name="20% - Accent3 4 4 9" xfId="19328"/>
    <cellStyle name="20% - Accent3 4 4 9 2" xfId="19329"/>
    <cellStyle name="20% - Accent3 4 4 9 3" xfId="19330"/>
    <cellStyle name="20% - Accent3 4 5" xfId="618"/>
    <cellStyle name="20% - Accent3 4 5 10" xfId="19331"/>
    <cellStyle name="20% - Accent3 4 5 2" xfId="619"/>
    <cellStyle name="20% - Accent3 4 5 2 2" xfId="19332"/>
    <cellStyle name="20% - Accent3 4 5 2 2 2" xfId="19333"/>
    <cellStyle name="20% - Accent3 4 5 2 2 2 2" xfId="19334"/>
    <cellStyle name="20% - Accent3 4 5 2 2 2 3" xfId="19335"/>
    <cellStyle name="20% - Accent3 4 5 2 2 3" xfId="19336"/>
    <cellStyle name="20% - Accent3 4 5 2 2 3 2" xfId="19337"/>
    <cellStyle name="20% - Accent3 4 5 2 2 3 3" xfId="19338"/>
    <cellStyle name="20% - Accent3 4 5 2 2 4" xfId="19339"/>
    <cellStyle name="20% - Accent3 4 5 2 2 4 2" xfId="19340"/>
    <cellStyle name="20% - Accent3 4 5 2 2 5" xfId="19341"/>
    <cellStyle name="20% - Accent3 4 5 2 2 6" xfId="19342"/>
    <cellStyle name="20% - Accent3 4 5 2 3" xfId="19343"/>
    <cellStyle name="20% - Accent3 4 5 2 3 2" xfId="19344"/>
    <cellStyle name="20% - Accent3 4 5 2 3 2 2" xfId="19345"/>
    <cellStyle name="20% - Accent3 4 5 2 3 2 3" xfId="19346"/>
    <cellStyle name="20% - Accent3 4 5 2 3 3" xfId="19347"/>
    <cellStyle name="20% - Accent3 4 5 2 3 3 2" xfId="19348"/>
    <cellStyle name="20% - Accent3 4 5 2 3 3 3" xfId="19349"/>
    <cellStyle name="20% - Accent3 4 5 2 3 4" xfId="19350"/>
    <cellStyle name="20% - Accent3 4 5 2 3 4 2" xfId="19351"/>
    <cellStyle name="20% - Accent3 4 5 2 3 5" xfId="19352"/>
    <cellStyle name="20% - Accent3 4 5 2 3 6" xfId="19353"/>
    <cellStyle name="20% - Accent3 4 5 2 4" xfId="19354"/>
    <cellStyle name="20% - Accent3 4 5 2 4 2" xfId="19355"/>
    <cellStyle name="20% - Accent3 4 5 2 4 2 2" xfId="19356"/>
    <cellStyle name="20% - Accent3 4 5 2 4 2 3" xfId="19357"/>
    <cellStyle name="20% - Accent3 4 5 2 4 3" xfId="19358"/>
    <cellStyle name="20% - Accent3 4 5 2 4 3 2" xfId="19359"/>
    <cellStyle name="20% - Accent3 4 5 2 4 4" xfId="19360"/>
    <cellStyle name="20% - Accent3 4 5 2 4 5" xfId="19361"/>
    <cellStyle name="20% - Accent3 4 5 2 5" xfId="19362"/>
    <cellStyle name="20% - Accent3 4 5 2 5 2" xfId="19363"/>
    <cellStyle name="20% - Accent3 4 5 2 5 3" xfId="19364"/>
    <cellStyle name="20% - Accent3 4 5 2 6" xfId="19365"/>
    <cellStyle name="20% - Accent3 4 5 2 6 2" xfId="19366"/>
    <cellStyle name="20% - Accent3 4 5 2 6 3" xfId="19367"/>
    <cellStyle name="20% - Accent3 4 5 2 7" xfId="19368"/>
    <cellStyle name="20% - Accent3 4 5 2 7 2" xfId="19369"/>
    <cellStyle name="20% - Accent3 4 5 2 8" xfId="19370"/>
    <cellStyle name="20% - Accent3 4 5 2 9" xfId="19371"/>
    <cellStyle name="20% - Accent3 4 5 3" xfId="19372"/>
    <cellStyle name="20% - Accent3 4 5 3 2" xfId="19373"/>
    <cellStyle name="20% - Accent3 4 5 3 2 2" xfId="19374"/>
    <cellStyle name="20% - Accent3 4 5 3 2 3" xfId="19375"/>
    <cellStyle name="20% - Accent3 4 5 3 3" xfId="19376"/>
    <cellStyle name="20% - Accent3 4 5 3 3 2" xfId="19377"/>
    <cellStyle name="20% - Accent3 4 5 3 3 3" xfId="19378"/>
    <cellStyle name="20% - Accent3 4 5 3 4" xfId="19379"/>
    <cellStyle name="20% - Accent3 4 5 3 4 2" xfId="19380"/>
    <cellStyle name="20% - Accent3 4 5 3 5" xfId="19381"/>
    <cellStyle name="20% - Accent3 4 5 3 6" xfId="19382"/>
    <cellStyle name="20% - Accent3 4 5 4" xfId="19383"/>
    <cellStyle name="20% - Accent3 4 5 4 2" xfId="19384"/>
    <cellStyle name="20% - Accent3 4 5 4 2 2" xfId="19385"/>
    <cellStyle name="20% - Accent3 4 5 4 2 3" xfId="19386"/>
    <cellStyle name="20% - Accent3 4 5 4 3" xfId="19387"/>
    <cellStyle name="20% - Accent3 4 5 4 3 2" xfId="19388"/>
    <cellStyle name="20% - Accent3 4 5 4 3 3" xfId="19389"/>
    <cellStyle name="20% - Accent3 4 5 4 4" xfId="19390"/>
    <cellStyle name="20% - Accent3 4 5 4 4 2" xfId="19391"/>
    <cellStyle name="20% - Accent3 4 5 4 5" xfId="19392"/>
    <cellStyle name="20% - Accent3 4 5 4 6" xfId="19393"/>
    <cellStyle name="20% - Accent3 4 5 5" xfId="19394"/>
    <cellStyle name="20% - Accent3 4 5 5 2" xfId="19395"/>
    <cellStyle name="20% - Accent3 4 5 5 2 2" xfId="19396"/>
    <cellStyle name="20% - Accent3 4 5 5 2 3" xfId="19397"/>
    <cellStyle name="20% - Accent3 4 5 5 3" xfId="19398"/>
    <cellStyle name="20% - Accent3 4 5 5 3 2" xfId="19399"/>
    <cellStyle name="20% - Accent3 4 5 5 4" xfId="19400"/>
    <cellStyle name="20% - Accent3 4 5 5 5" xfId="19401"/>
    <cellStyle name="20% - Accent3 4 5 6" xfId="19402"/>
    <cellStyle name="20% - Accent3 4 5 6 2" xfId="19403"/>
    <cellStyle name="20% - Accent3 4 5 6 3" xfId="19404"/>
    <cellStyle name="20% - Accent3 4 5 7" xfId="19405"/>
    <cellStyle name="20% - Accent3 4 5 7 2" xfId="19406"/>
    <cellStyle name="20% - Accent3 4 5 7 3" xfId="19407"/>
    <cellStyle name="20% - Accent3 4 5 8" xfId="19408"/>
    <cellStyle name="20% - Accent3 4 5 8 2" xfId="19409"/>
    <cellStyle name="20% - Accent3 4 5 9" xfId="19410"/>
    <cellStyle name="20% - Accent3 4 6" xfId="620"/>
    <cellStyle name="20% - Accent3 4 6 2" xfId="19411"/>
    <cellStyle name="20% - Accent3 4 6 2 2" xfId="19412"/>
    <cellStyle name="20% - Accent3 4 6 2 2 2" xfId="19413"/>
    <cellStyle name="20% - Accent3 4 6 2 2 3" xfId="19414"/>
    <cellStyle name="20% - Accent3 4 6 2 3" xfId="19415"/>
    <cellStyle name="20% - Accent3 4 6 2 3 2" xfId="19416"/>
    <cellStyle name="20% - Accent3 4 6 2 3 3" xfId="19417"/>
    <cellStyle name="20% - Accent3 4 6 2 4" xfId="19418"/>
    <cellStyle name="20% - Accent3 4 6 2 4 2" xfId="19419"/>
    <cellStyle name="20% - Accent3 4 6 2 5" xfId="19420"/>
    <cellStyle name="20% - Accent3 4 6 2 6" xfId="19421"/>
    <cellStyle name="20% - Accent3 4 6 3" xfId="19422"/>
    <cellStyle name="20% - Accent3 4 6 3 2" xfId="19423"/>
    <cellStyle name="20% - Accent3 4 6 3 2 2" xfId="19424"/>
    <cellStyle name="20% - Accent3 4 6 3 2 3" xfId="19425"/>
    <cellStyle name="20% - Accent3 4 6 3 3" xfId="19426"/>
    <cellStyle name="20% - Accent3 4 6 3 3 2" xfId="19427"/>
    <cellStyle name="20% - Accent3 4 6 3 3 3" xfId="19428"/>
    <cellStyle name="20% - Accent3 4 6 3 4" xfId="19429"/>
    <cellStyle name="20% - Accent3 4 6 3 4 2" xfId="19430"/>
    <cellStyle name="20% - Accent3 4 6 3 5" xfId="19431"/>
    <cellStyle name="20% - Accent3 4 6 3 6" xfId="19432"/>
    <cellStyle name="20% - Accent3 4 6 4" xfId="19433"/>
    <cellStyle name="20% - Accent3 4 6 4 2" xfId="19434"/>
    <cellStyle name="20% - Accent3 4 6 4 2 2" xfId="19435"/>
    <cellStyle name="20% - Accent3 4 6 4 2 3" xfId="19436"/>
    <cellStyle name="20% - Accent3 4 6 4 3" xfId="19437"/>
    <cellStyle name="20% - Accent3 4 6 4 3 2" xfId="19438"/>
    <cellStyle name="20% - Accent3 4 6 4 4" xfId="19439"/>
    <cellStyle name="20% - Accent3 4 6 4 5" xfId="19440"/>
    <cellStyle name="20% - Accent3 4 6 5" xfId="19441"/>
    <cellStyle name="20% - Accent3 4 6 5 2" xfId="19442"/>
    <cellStyle name="20% - Accent3 4 6 5 3" xfId="19443"/>
    <cellStyle name="20% - Accent3 4 6 6" xfId="19444"/>
    <cellStyle name="20% - Accent3 4 6 6 2" xfId="19445"/>
    <cellStyle name="20% - Accent3 4 6 6 3" xfId="19446"/>
    <cellStyle name="20% - Accent3 4 6 7" xfId="19447"/>
    <cellStyle name="20% - Accent3 4 6 7 2" xfId="19448"/>
    <cellStyle name="20% - Accent3 4 6 8" xfId="19449"/>
    <cellStyle name="20% - Accent3 4 6 9" xfId="19450"/>
    <cellStyle name="20% - Accent3 4 7" xfId="13541"/>
    <cellStyle name="20% - Accent3 4 7 2" xfId="19451"/>
    <cellStyle name="20% - Accent3 4 7 2 2" xfId="19452"/>
    <cellStyle name="20% - Accent3 4 7 2 2 2" xfId="19453"/>
    <cellStyle name="20% - Accent3 4 7 2 2 3" xfId="19454"/>
    <cellStyle name="20% - Accent3 4 7 2 3" xfId="19455"/>
    <cellStyle name="20% - Accent3 4 7 2 3 2" xfId="19456"/>
    <cellStyle name="20% - Accent3 4 7 2 3 3" xfId="19457"/>
    <cellStyle name="20% - Accent3 4 7 2 4" xfId="19458"/>
    <cellStyle name="20% - Accent3 4 7 2 4 2" xfId="19459"/>
    <cellStyle name="20% - Accent3 4 7 2 5" xfId="19460"/>
    <cellStyle name="20% - Accent3 4 7 2 6" xfId="19461"/>
    <cellStyle name="20% - Accent3 4 7 3" xfId="19462"/>
    <cellStyle name="20% - Accent3 4 7 3 2" xfId="19463"/>
    <cellStyle name="20% - Accent3 4 7 3 2 2" xfId="19464"/>
    <cellStyle name="20% - Accent3 4 7 3 2 3" xfId="19465"/>
    <cellStyle name="20% - Accent3 4 7 3 3" xfId="19466"/>
    <cellStyle name="20% - Accent3 4 7 3 3 2" xfId="19467"/>
    <cellStyle name="20% - Accent3 4 7 3 3 3" xfId="19468"/>
    <cellStyle name="20% - Accent3 4 7 3 4" xfId="19469"/>
    <cellStyle name="20% - Accent3 4 7 3 4 2" xfId="19470"/>
    <cellStyle name="20% - Accent3 4 7 3 5" xfId="19471"/>
    <cellStyle name="20% - Accent3 4 7 3 6" xfId="19472"/>
    <cellStyle name="20% - Accent3 4 7 4" xfId="19473"/>
    <cellStyle name="20% - Accent3 4 7 4 2" xfId="19474"/>
    <cellStyle name="20% - Accent3 4 7 4 2 2" xfId="19475"/>
    <cellStyle name="20% - Accent3 4 7 4 2 3" xfId="19476"/>
    <cellStyle name="20% - Accent3 4 7 4 3" xfId="19477"/>
    <cellStyle name="20% - Accent3 4 7 4 3 2" xfId="19478"/>
    <cellStyle name="20% - Accent3 4 7 4 4" xfId="19479"/>
    <cellStyle name="20% - Accent3 4 7 4 5" xfId="19480"/>
    <cellStyle name="20% - Accent3 4 7 5" xfId="19481"/>
    <cellStyle name="20% - Accent3 4 7 5 2" xfId="19482"/>
    <cellStyle name="20% - Accent3 4 7 5 3" xfId="19483"/>
    <cellStyle name="20% - Accent3 4 7 6" xfId="19484"/>
    <cellStyle name="20% - Accent3 4 7 6 2" xfId="19485"/>
    <cellStyle name="20% - Accent3 4 7 6 3" xfId="19486"/>
    <cellStyle name="20% - Accent3 4 7 7" xfId="19487"/>
    <cellStyle name="20% - Accent3 4 7 7 2" xfId="19488"/>
    <cellStyle name="20% - Accent3 4 7 8" xfId="19489"/>
    <cellStyle name="20% - Accent3 4 7 9" xfId="19490"/>
    <cellStyle name="20% - Accent3 4 8" xfId="19491"/>
    <cellStyle name="20% - Accent3 4 8 2" xfId="19492"/>
    <cellStyle name="20% - Accent3 4 8 2 2" xfId="19493"/>
    <cellStyle name="20% - Accent3 4 8 2 3" xfId="19494"/>
    <cellStyle name="20% - Accent3 4 8 3" xfId="19495"/>
    <cellStyle name="20% - Accent3 4 8 3 2" xfId="19496"/>
    <cellStyle name="20% - Accent3 4 8 3 3" xfId="19497"/>
    <cellStyle name="20% - Accent3 4 8 4" xfId="19498"/>
    <cellStyle name="20% - Accent3 4 8 4 2" xfId="19499"/>
    <cellStyle name="20% - Accent3 4 8 5" xfId="19500"/>
    <cellStyle name="20% - Accent3 4 8 6" xfId="19501"/>
    <cellStyle name="20% - Accent3 4 9" xfId="19502"/>
    <cellStyle name="20% - Accent3 4 9 2" xfId="19503"/>
    <cellStyle name="20% - Accent3 4 9 2 2" xfId="19504"/>
    <cellStyle name="20% - Accent3 4 9 2 3" xfId="19505"/>
    <cellStyle name="20% - Accent3 4 9 3" xfId="19506"/>
    <cellStyle name="20% - Accent3 4 9 3 2" xfId="19507"/>
    <cellStyle name="20% - Accent3 4 9 3 3" xfId="19508"/>
    <cellStyle name="20% - Accent3 4 9 4" xfId="19509"/>
    <cellStyle name="20% - Accent3 4 9 4 2" xfId="19510"/>
    <cellStyle name="20% - Accent3 4 9 5" xfId="19511"/>
    <cellStyle name="20% - Accent3 4 9 6" xfId="19512"/>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xfId="62045" builtinId="42" customBuiltin="1"/>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4521"/>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4522"/>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4523"/>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4524"/>
    <cellStyle name="20% - Accent4 2 3 2 2 3" xfId="722"/>
    <cellStyle name="20% - Accent4 2 3 2 2 4" xfId="723"/>
    <cellStyle name="20% - Accent4 2 3 2 2 5" xfId="14525"/>
    <cellStyle name="20% - Accent4 2 3 2 3" xfId="724"/>
    <cellStyle name="20% - Accent4 2 3 2 3 2" xfId="725"/>
    <cellStyle name="20% - Accent4 2 3 2 3 3" xfId="14526"/>
    <cellStyle name="20% - Accent4 2 3 2 4" xfId="726"/>
    <cellStyle name="20% - Accent4 2 3 2 5" xfId="727"/>
    <cellStyle name="20% - Accent4 2 3 2 6" xfId="14527"/>
    <cellStyle name="20% - Accent4 2 3 3" xfId="728"/>
    <cellStyle name="20% - Accent4 2 3 3 2" xfId="729"/>
    <cellStyle name="20% - Accent4 2 3 3 2 2" xfId="730"/>
    <cellStyle name="20% - Accent4 2 3 3 2 3" xfId="14528"/>
    <cellStyle name="20% - Accent4 2 3 3 3" xfId="731"/>
    <cellStyle name="20% - Accent4 2 3 3 4" xfId="732"/>
    <cellStyle name="20% - Accent4 2 3 3 5" xfId="14529"/>
    <cellStyle name="20% - Accent4 2 3 4" xfId="733"/>
    <cellStyle name="20% - Accent4 2 3 4 2" xfId="734"/>
    <cellStyle name="20% - Accent4 2 3 4 3" xfId="14530"/>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4531"/>
    <cellStyle name="20% - Accent4 3 2 2 2 3" xfId="768"/>
    <cellStyle name="20% - Accent4 3 2 2 2 3 2" xfId="769"/>
    <cellStyle name="20% - Accent4 3 2 2 2 4" xfId="770"/>
    <cellStyle name="20% - Accent4 3 2 2 2 5" xfId="771"/>
    <cellStyle name="20% - Accent4 3 2 2 2 6" xfId="14532"/>
    <cellStyle name="20% - Accent4 3 2 2 3" xfId="772"/>
    <cellStyle name="20% - Accent4 3 2 2 3 2" xfId="773"/>
    <cellStyle name="20% - Accent4 3 2 2 3 2 2" xfId="774"/>
    <cellStyle name="20% - Accent4 3 2 2 3 3" xfId="775"/>
    <cellStyle name="20% - Accent4 3 2 2 3 4" xfId="14533"/>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4534"/>
    <cellStyle name="20% - Accent4 3 2 3 3" xfId="785"/>
    <cellStyle name="20% - Accent4 3 2 3 3 2" xfId="786"/>
    <cellStyle name="20% - Accent4 3 2 3 4" xfId="787"/>
    <cellStyle name="20% - Accent4 3 2 3 5" xfId="788"/>
    <cellStyle name="20% - Accent4 3 2 3 6" xfId="14535"/>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4536"/>
    <cellStyle name="20% - Accent4 3 3 2 2 3" xfId="802"/>
    <cellStyle name="20% - Accent4 3 3 2 2 4" xfId="803"/>
    <cellStyle name="20% - Accent4 3 3 2 2 5" xfId="14537"/>
    <cellStyle name="20% - Accent4 3 3 2 3" xfId="804"/>
    <cellStyle name="20% - Accent4 3 3 2 3 2" xfId="805"/>
    <cellStyle name="20% - Accent4 3 3 2 3 3" xfId="14538"/>
    <cellStyle name="20% - Accent4 3 3 2 4" xfId="806"/>
    <cellStyle name="20% - Accent4 3 3 2 5" xfId="807"/>
    <cellStyle name="20% - Accent4 3 3 2 6" xfId="14539"/>
    <cellStyle name="20% - Accent4 3 3 3" xfId="808"/>
    <cellStyle name="20% - Accent4 3 3 3 2" xfId="809"/>
    <cellStyle name="20% - Accent4 3 3 3 2 2" xfId="810"/>
    <cellStyle name="20% - Accent4 3 3 3 2 3" xfId="14540"/>
    <cellStyle name="20% - Accent4 3 3 3 3" xfId="811"/>
    <cellStyle name="20% - Accent4 3 3 3 4" xfId="812"/>
    <cellStyle name="20% - Accent4 3 3 3 5" xfId="14541"/>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513"/>
    <cellStyle name="20% - Accent4 4 10 2" xfId="19514"/>
    <cellStyle name="20% - Accent4 4 10 2 2" xfId="19515"/>
    <cellStyle name="20% - Accent4 4 10 2 3" xfId="19516"/>
    <cellStyle name="20% - Accent4 4 10 3" xfId="19517"/>
    <cellStyle name="20% - Accent4 4 10 3 2" xfId="19518"/>
    <cellStyle name="20% - Accent4 4 10 4" xfId="19519"/>
    <cellStyle name="20% - Accent4 4 10 5" xfId="19520"/>
    <cellStyle name="20% - Accent4 4 11" xfId="19521"/>
    <cellStyle name="20% - Accent4 4 11 2" xfId="19522"/>
    <cellStyle name="20% - Accent4 4 11 3" xfId="19523"/>
    <cellStyle name="20% - Accent4 4 12" xfId="19524"/>
    <cellStyle name="20% - Accent4 4 12 2" xfId="19525"/>
    <cellStyle name="20% - Accent4 4 12 3" xfId="19526"/>
    <cellStyle name="20% - Accent4 4 13" xfId="19527"/>
    <cellStyle name="20% - Accent4 4 13 2" xfId="19528"/>
    <cellStyle name="20% - Accent4 4 14" xfId="19529"/>
    <cellStyle name="20% - Accent4 4 15" xfId="19530"/>
    <cellStyle name="20% - Accent4 4 16" xfId="19531"/>
    <cellStyle name="20% - Accent4 4 2" xfId="841"/>
    <cellStyle name="20% - Accent4 4 2 10" xfId="19532"/>
    <cellStyle name="20% - Accent4 4 2 10 2" xfId="19533"/>
    <cellStyle name="20% - Accent4 4 2 10 3" xfId="19534"/>
    <cellStyle name="20% - Accent4 4 2 11" xfId="19535"/>
    <cellStyle name="20% - Accent4 4 2 11 2" xfId="19536"/>
    <cellStyle name="20% - Accent4 4 2 11 3" xfId="19537"/>
    <cellStyle name="20% - Accent4 4 2 12" xfId="19538"/>
    <cellStyle name="20% - Accent4 4 2 12 2" xfId="19539"/>
    <cellStyle name="20% - Accent4 4 2 13" xfId="19540"/>
    <cellStyle name="20% - Accent4 4 2 14" xfId="19541"/>
    <cellStyle name="20% - Accent4 4 2 15" xfId="19542"/>
    <cellStyle name="20% - Accent4 4 2 2" xfId="842"/>
    <cellStyle name="20% - Accent4 4 2 2 10" xfId="19543"/>
    <cellStyle name="20% - Accent4 4 2 2 10 2" xfId="19544"/>
    <cellStyle name="20% - Accent4 4 2 2 10 3" xfId="19545"/>
    <cellStyle name="20% - Accent4 4 2 2 11" xfId="19546"/>
    <cellStyle name="20% - Accent4 4 2 2 11 2" xfId="19547"/>
    <cellStyle name="20% - Accent4 4 2 2 12" xfId="19548"/>
    <cellStyle name="20% - Accent4 4 2 2 13" xfId="19549"/>
    <cellStyle name="20% - Accent4 4 2 2 2" xfId="843"/>
    <cellStyle name="20% - Accent4 4 2 2 2 10" xfId="19550"/>
    <cellStyle name="20% - Accent4 4 2 2 2 10 2" xfId="19551"/>
    <cellStyle name="20% - Accent4 4 2 2 2 11" xfId="19552"/>
    <cellStyle name="20% - Accent4 4 2 2 2 12" xfId="19553"/>
    <cellStyle name="20% - Accent4 4 2 2 2 2" xfId="844"/>
    <cellStyle name="20% - Accent4 4 2 2 2 2 10" xfId="19554"/>
    <cellStyle name="20% - Accent4 4 2 2 2 2 2" xfId="845"/>
    <cellStyle name="20% - Accent4 4 2 2 2 2 2 2" xfId="846"/>
    <cellStyle name="20% - Accent4 4 2 2 2 2 2 2 2" xfId="19555"/>
    <cellStyle name="20% - Accent4 4 2 2 2 2 2 2 2 2" xfId="19556"/>
    <cellStyle name="20% - Accent4 4 2 2 2 2 2 2 2 3" xfId="19557"/>
    <cellStyle name="20% - Accent4 4 2 2 2 2 2 2 3" xfId="19558"/>
    <cellStyle name="20% - Accent4 4 2 2 2 2 2 2 3 2" xfId="19559"/>
    <cellStyle name="20% - Accent4 4 2 2 2 2 2 2 3 3" xfId="19560"/>
    <cellStyle name="20% - Accent4 4 2 2 2 2 2 2 4" xfId="19561"/>
    <cellStyle name="20% - Accent4 4 2 2 2 2 2 2 4 2" xfId="19562"/>
    <cellStyle name="20% - Accent4 4 2 2 2 2 2 2 5" xfId="19563"/>
    <cellStyle name="20% - Accent4 4 2 2 2 2 2 2 6" xfId="19564"/>
    <cellStyle name="20% - Accent4 4 2 2 2 2 2 3" xfId="19565"/>
    <cellStyle name="20% - Accent4 4 2 2 2 2 2 3 2" xfId="19566"/>
    <cellStyle name="20% - Accent4 4 2 2 2 2 2 3 2 2" xfId="19567"/>
    <cellStyle name="20% - Accent4 4 2 2 2 2 2 3 2 3" xfId="19568"/>
    <cellStyle name="20% - Accent4 4 2 2 2 2 2 3 3" xfId="19569"/>
    <cellStyle name="20% - Accent4 4 2 2 2 2 2 3 3 2" xfId="19570"/>
    <cellStyle name="20% - Accent4 4 2 2 2 2 2 3 3 3" xfId="19571"/>
    <cellStyle name="20% - Accent4 4 2 2 2 2 2 3 4" xfId="19572"/>
    <cellStyle name="20% - Accent4 4 2 2 2 2 2 3 4 2" xfId="19573"/>
    <cellStyle name="20% - Accent4 4 2 2 2 2 2 3 5" xfId="19574"/>
    <cellStyle name="20% - Accent4 4 2 2 2 2 2 3 6" xfId="19575"/>
    <cellStyle name="20% - Accent4 4 2 2 2 2 2 4" xfId="19576"/>
    <cellStyle name="20% - Accent4 4 2 2 2 2 2 4 2" xfId="19577"/>
    <cellStyle name="20% - Accent4 4 2 2 2 2 2 4 2 2" xfId="19578"/>
    <cellStyle name="20% - Accent4 4 2 2 2 2 2 4 2 3" xfId="19579"/>
    <cellStyle name="20% - Accent4 4 2 2 2 2 2 4 3" xfId="19580"/>
    <cellStyle name="20% - Accent4 4 2 2 2 2 2 4 3 2" xfId="19581"/>
    <cellStyle name="20% - Accent4 4 2 2 2 2 2 4 4" xfId="19582"/>
    <cellStyle name="20% - Accent4 4 2 2 2 2 2 4 5" xfId="19583"/>
    <cellStyle name="20% - Accent4 4 2 2 2 2 2 5" xfId="19584"/>
    <cellStyle name="20% - Accent4 4 2 2 2 2 2 5 2" xfId="19585"/>
    <cellStyle name="20% - Accent4 4 2 2 2 2 2 5 3" xfId="19586"/>
    <cellStyle name="20% - Accent4 4 2 2 2 2 2 6" xfId="19587"/>
    <cellStyle name="20% - Accent4 4 2 2 2 2 2 6 2" xfId="19588"/>
    <cellStyle name="20% - Accent4 4 2 2 2 2 2 6 3" xfId="19589"/>
    <cellStyle name="20% - Accent4 4 2 2 2 2 2 7" xfId="19590"/>
    <cellStyle name="20% - Accent4 4 2 2 2 2 2 7 2" xfId="19591"/>
    <cellStyle name="20% - Accent4 4 2 2 2 2 2 8" xfId="19592"/>
    <cellStyle name="20% - Accent4 4 2 2 2 2 2 9" xfId="19593"/>
    <cellStyle name="20% - Accent4 4 2 2 2 2 3" xfId="847"/>
    <cellStyle name="20% - Accent4 4 2 2 2 2 3 2" xfId="19594"/>
    <cellStyle name="20% - Accent4 4 2 2 2 2 3 2 2" xfId="19595"/>
    <cellStyle name="20% - Accent4 4 2 2 2 2 3 2 3" xfId="19596"/>
    <cellStyle name="20% - Accent4 4 2 2 2 2 3 3" xfId="19597"/>
    <cellStyle name="20% - Accent4 4 2 2 2 2 3 3 2" xfId="19598"/>
    <cellStyle name="20% - Accent4 4 2 2 2 2 3 3 3" xfId="19599"/>
    <cellStyle name="20% - Accent4 4 2 2 2 2 3 4" xfId="19600"/>
    <cellStyle name="20% - Accent4 4 2 2 2 2 3 4 2" xfId="19601"/>
    <cellStyle name="20% - Accent4 4 2 2 2 2 3 5" xfId="19602"/>
    <cellStyle name="20% - Accent4 4 2 2 2 2 3 6" xfId="19603"/>
    <cellStyle name="20% - Accent4 4 2 2 2 2 4" xfId="14542"/>
    <cellStyle name="20% - Accent4 4 2 2 2 2 4 2" xfId="19604"/>
    <cellStyle name="20% - Accent4 4 2 2 2 2 4 2 2" xfId="19605"/>
    <cellStyle name="20% - Accent4 4 2 2 2 2 4 2 3" xfId="19606"/>
    <cellStyle name="20% - Accent4 4 2 2 2 2 4 3" xfId="19607"/>
    <cellStyle name="20% - Accent4 4 2 2 2 2 4 3 2" xfId="19608"/>
    <cellStyle name="20% - Accent4 4 2 2 2 2 4 3 3" xfId="19609"/>
    <cellStyle name="20% - Accent4 4 2 2 2 2 4 4" xfId="19610"/>
    <cellStyle name="20% - Accent4 4 2 2 2 2 4 4 2" xfId="19611"/>
    <cellStyle name="20% - Accent4 4 2 2 2 2 4 5" xfId="19612"/>
    <cellStyle name="20% - Accent4 4 2 2 2 2 4 6" xfId="19613"/>
    <cellStyle name="20% - Accent4 4 2 2 2 2 5" xfId="19614"/>
    <cellStyle name="20% - Accent4 4 2 2 2 2 5 2" xfId="19615"/>
    <cellStyle name="20% - Accent4 4 2 2 2 2 5 2 2" xfId="19616"/>
    <cellStyle name="20% - Accent4 4 2 2 2 2 5 2 3" xfId="19617"/>
    <cellStyle name="20% - Accent4 4 2 2 2 2 5 3" xfId="19618"/>
    <cellStyle name="20% - Accent4 4 2 2 2 2 5 3 2" xfId="19619"/>
    <cellStyle name="20% - Accent4 4 2 2 2 2 5 4" xfId="19620"/>
    <cellStyle name="20% - Accent4 4 2 2 2 2 5 5" xfId="19621"/>
    <cellStyle name="20% - Accent4 4 2 2 2 2 6" xfId="19622"/>
    <cellStyle name="20% - Accent4 4 2 2 2 2 6 2" xfId="19623"/>
    <cellStyle name="20% - Accent4 4 2 2 2 2 6 3" xfId="19624"/>
    <cellStyle name="20% - Accent4 4 2 2 2 2 7" xfId="19625"/>
    <cellStyle name="20% - Accent4 4 2 2 2 2 7 2" xfId="19626"/>
    <cellStyle name="20% - Accent4 4 2 2 2 2 7 3" xfId="19627"/>
    <cellStyle name="20% - Accent4 4 2 2 2 2 8" xfId="19628"/>
    <cellStyle name="20% - Accent4 4 2 2 2 2 8 2" xfId="19629"/>
    <cellStyle name="20% - Accent4 4 2 2 2 2 9" xfId="19630"/>
    <cellStyle name="20% - Accent4 4 2 2 2 3" xfId="848"/>
    <cellStyle name="20% - Accent4 4 2 2 2 3 2" xfId="849"/>
    <cellStyle name="20% - Accent4 4 2 2 2 3 2 2" xfId="19631"/>
    <cellStyle name="20% - Accent4 4 2 2 2 3 2 2 2" xfId="19632"/>
    <cellStyle name="20% - Accent4 4 2 2 2 3 2 2 3" xfId="19633"/>
    <cellStyle name="20% - Accent4 4 2 2 2 3 2 3" xfId="19634"/>
    <cellStyle name="20% - Accent4 4 2 2 2 3 2 3 2" xfId="19635"/>
    <cellStyle name="20% - Accent4 4 2 2 2 3 2 3 3" xfId="19636"/>
    <cellStyle name="20% - Accent4 4 2 2 2 3 2 4" xfId="19637"/>
    <cellStyle name="20% - Accent4 4 2 2 2 3 2 4 2" xfId="19638"/>
    <cellStyle name="20% - Accent4 4 2 2 2 3 2 5" xfId="19639"/>
    <cellStyle name="20% - Accent4 4 2 2 2 3 2 6" xfId="19640"/>
    <cellStyle name="20% - Accent4 4 2 2 2 3 3" xfId="19641"/>
    <cellStyle name="20% - Accent4 4 2 2 2 3 3 2" xfId="19642"/>
    <cellStyle name="20% - Accent4 4 2 2 2 3 3 2 2" xfId="19643"/>
    <cellStyle name="20% - Accent4 4 2 2 2 3 3 2 3" xfId="19644"/>
    <cellStyle name="20% - Accent4 4 2 2 2 3 3 3" xfId="19645"/>
    <cellStyle name="20% - Accent4 4 2 2 2 3 3 3 2" xfId="19646"/>
    <cellStyle name="20% - Accent4 4 2 2 2 3 3 3 3" xfId="19647"/>
    <cellStyle name="20% - Accent4 4 2 2 2 3 3 4" xfId="19648"/>
    <cellStyle name="20% - Accent4 4 2 2 2 3 3 4 2" xfId="19649"/>
    <cellStyle name="20% - Accent4 4 2 2 2 3 3 5" xfId="19650"/>
    <cellStyle name="20% - Accent4 4 2 2 2 3 3 6" xfId="19651"/>
    <cellStyle name="20% - Accent4 4 2 2 2 3 4" xfId="19652"/>
    <cellStyle name="20% - Accent4 4 2 2 2 3 4 2" xfId="19653"/>
    <cellStyle name="20% - Accent4 4 2 2 2 3 4 2 2" xfId="19654"/>
    <cellStyle name="20% - Accent4 4 2 2 2 3 4 2 3" xfId="19655"/>
    <cellStyle name="20% - Accent4 4 2 2 2 3 4 3" xfId="19656"/>
    <cellStyle name="20% - Accent4 4 2 2 2 3 4 3 2" xfId="19657"/>
    <cellStyle name="20% - Accent4 4 2 2 2 3 4 4" xfId="19658"/>
    <cellStyle name="20% - Accent4 4 2 2 2 3 4 5" xfId="19659"/>
    <cellStyle name="20% - Accent4 4 2 2 2 3 5" xfId="19660"/>
    <cellStyle name="20% - Accent4 4 2 2 2 3 5 2" xfId="19661"/>
    <cellStyle name="20% - Accent4 4 2 2 2 3 5 3" xfId="19662"/>
    <cellStyle name="20% - Accent4 4 2 2 2 3 6" xfId="19663"/>
    <cellStyle name="20% - Accent4 4 2 2 2 3 6 2" xfId="19664"/>
    <cellStyle name="20% - Accent4 4 2 2 2 3 6 3" xfId="19665"/>
    <cellStyle name="20% - Accent4 4 2 2 2 3 7" xfId="19666"/>
    <cellStyle name="20% - Accent4 4 2 2 2 3 7 2" xfId="19667"/>
    <cellStyle name="20% - Accent4 4 2 2 2 3 8" xfId="19668"/>
    <cellStyle name="20% - Accent4 4 2 2 2 3 9" xfId="19669"/>
    <cellStyle name="20% - Accent4 4 2 2 2 4" xfId="850"/>
    <cellStyle name="20% - Accent4 4 2 2 2 4 2" xfId="19670"/>
    <cellStyle name="20% - Accent4 4 2 2 2 4 2 2" xfId="19671"/>
    <cellStyle name="20% - Accent4 4 2 2 2 4 2 2 2" xfId="19672"/>
    <cellStyle name="20% - Accent4 4 2 2 2 4 2 2 3" xfId="19673"/>
    <cellStyle name="20% - Accent4 4 2 2 2 4 2 3" xfId="19674"/>
    <cellStyle name="20% - Accent4 4 2 2 2 4 2 3 2" xfId="19675"/>
    <cellStyle name="20% - Accent4 4 2 2 2 4 2 3 3" xfId="19676"/>
    <cellStyle name="20% - Accent4 4 2 2 2 4 2 4" xfId="19677"/>
    <cellStyle name="20% - Accent4 4 2 2 2 4 2 4 2" xfId="19678"/>
    <cellStyle name="20% - Accent4 4 2 2 2 4 2 5" xfId="19679"/>
    <cellStyle name="20% - Accent4 4 2 2 2 4 2 6" xfId="19680"/>
    <cellStyle name="20% - Accent4 4 2 2 2 4 3" xfId="19681"/>
    <cellStyle name="20% - Accent4 4 2 2 2 4 3 2" xfId="19682"/>
    <cellStyle name="20% - Accent4 4 2 2 2 4 3 2 2" xfId="19683"/>
    <cellStyle name="20% - Accent4 4 2 2 2 4 3 2 3" xfId="19684"/>
    <cellStyle name="20% - Accent4 4 2 2 2 4 3 3" xfId="19685"/>
    <cellStyle name="20% - Accent4 4 2 2 2 4 3 3 2" xfId="19686"/>
    <cellStyle name="20% - Accent4 4 2 2 2 4 3 3 3" xfId="19687"/>
    <cellStyle name="20% - Accent4 4 2 2 2 4 3 4" xfId="19688"/>
    <cellStyle name="20% - Accent4 4 2 2 2 4 3 4 2" xfId="19689"/>
    <cellStyle name="20% - Accent4 4 2 2 2 4 3 5" xfId="19690"/>
    <cellStyle name="20% - Accent4 4 2 2 2 4 3 6" xfId="19691"/>
    <cellStyle name="20% - Accent4 4 2 2 2 4 4" xfId="19692"/>
    <cellStyle name="20% - Accent4 4 2 2 2 4 4 2" xfId="19693"/>
    <cellStyle name="20% - Accent4 4 2 2 2 4 4 2 2" xfId="19694"/>
    <cellStyle name="20% - Accent4 4 2 2 2 4 4 2 3" xfId="19695"/>
    <cellStyle name="20% - Accent4 4 2 2 2 4 4 3" xfId="19696"/>
    <cellStyle name="20% - Accent4 4 2 2 2 4 4 3 2" xfId="19697"/>
    <cellStyle name="20% - Accent4 4 2 2 2 4 4 4" xfId="19698"/>
    <cellStyle name="20% - Accent4 4 2 2 2 4 4 5" xfId="19699"/>
    <cellStyle name="20% - Accent4 4 2 2 2 4 5" xfId="19700"/>
    <cellStyle name="20% - Accent4 4 2 2 2 4 5 2" xfId="19701"/>
    <cellStyle name="20% - Accent4 4 2 2 2 4 5 3" xfId="19702"/>
    <cellStyle name="20% - Accent4 4 2 2 2 4 6" xfId="19703"/>
    <cellStyle name="20% - Accent4 4 2 2 2 4 6 2" xfId="19704"/>
    <cellStyle name="20% - Accent4 4 2 2 2 4 6 3" xfId="19705"/>
    <cellStyle name="20% - Accent4 4 2 2 2 4 7" xfId="19706"/>
    <cellStyle name="20% - Accent4 4 2 2 2 4 7 2" xfId="19707"/>
    <cellStyle name="20% - Accent4 4 2 2 2 4 8" xfId="19708"/>
    <cellStyle name="20% - Accent4 4 2 2 2 4 9" xfId="19709"/>
    <cellStyle name="20% - Accent4 4 2 2 2 5" xfId="851"/>
    <cellStyle name="20% - Accent4 4 2 2 2 5 2" xfId="19710"/>
    <cellStyle name="20% - Accent4 4 2 2 2 5 2 2" xfId="19711"/>
    <cellStyle name="20% - Accent4 4 2 2 2 5 2 3" xfId="19712"/>
    <cellStyle name="20% - Accent4 4 2 2 2 5 3" xfId="19713"/>
    <cellStyle name="20% - Accent4 4 2 2 2 5 3 2" xfId="19714"/>
    <cellStyle name="20% - Accent4 4 2 2 2 5 3 3" xfId="19715"/>
    <cellStyle name="20% - Accent4 4 2 2 2 5 4" xfId="19716"/>
    <cellStyle name="20% - Accent4 4 2 2 2 5 4 2" xfId="19717"/>
    <cellStyle name="20% - Accent4 4 2 2 2 5 5" xfId="19718"/>
    <cellStyle name="20% - Accent4 4 2 2 2 5 6" xfId="19719"/>
    <cellStyle name="20% - Accent4 4 2 2 2 6" xfId="14543"/>
    <cellStyle name="20% - Accent4 4 2 2 2 6 2" xfId="19720"/>
    <cellStyle name="20% - Accent4 4 2 2 2 6 2 2" xfId="19721"/>
    <cellStyle name="20% - Accent4 4 2 2 2 6 2 3" xfId="19722"/>
    <cellStyle name="20% - Accent4 4 2 2 2 6 3" xfId="19723"/>
    <cellStyle name="20% - Accent4 4 2 2 2 6 3 2" xfId="19724"/>
    <cellStyle name="20% - Accent4 4 2 2 2 6 3 3" xfId="19725"/>
    <cellStyle name="20% - Accent4 4 2 2 2 6 4" xfId="19726"/>
    <cellStyle name="20% - Accent4 4 2 2 2 6 4 2" xfId="19727"/>
    <cellStyle name="20% - Accent4 4 2 2 2 6 5" xfId="19728"/>
    <cellStyle name="20% - Accent4 4 2 2 2 6 6" xfId="19729"/>
    <cellStyle name="20% - Accent4 4 2 2 2 7" xfId="19730"/>
    <cellStyle name="20% - Accent4 4 2 2 2 7 2" xfId="19731"/>
    <cellStyle name="20% - Accent4 4 2 2 2 7 2 2" xfId="19732"/>
    <cellStyle name="20% - Accent4 4 2 2 2 7 2 3" xfId="19733"/>
    <cellStyle name="20% - Accent4 4 2 2 2 7 3" xfId="19734"/>
    <cellStyle name="20% - Accent4 4 2 2 2 7 3 2" xfId="19735"/>
    <cellStyle name="20% - Accent4 4 2 2 2 7 4" xfId="19736"/>
    <cellStyle name="20% - Accent4 4 2 2 2 7 5" xfId="19737"/>
    <cellStyle name="20% - Accent4 4 2 2 2 8" xfId="19738"/>
    <cellStyle name="20% - Accent4 4 2 2 2 8 2" xfId="19739"/>
    <cellStyle name="20% - Accent4 4 2 2 2 8 3" xfId="19740"/>
    <cellStyle name="20% - Accent4 4 2 2 2 9" xfId="19741"/>
    <cellStyle name="20% - Accent4 4 2 2 2 9 2" xfId="19742"/>
    <cellStyle name="20% - Accent4 4 2 2 2 9 3" xfId="19743"/>
    <cellStyle name="20% - Accent4 4 2 2 3" xfId="852"/>
    <cellStyle name="20% - Accent4 4 2 2 3 10" xfId="19744"/>
    <cellStyle name="20% - Accent4 4 2 2 3 2" xfId="853"/>
    <cellStyle name="20% - Accent4 4 2 2 3 2 2" xfId="854"/>
    <cellStyle name="20% - Accent4 4 2 2 3 2 2 2" xfId="19745"/>
    <cellStyle name="20% - Accent4 4 2 2 3 2 2 2 2" xfId="19746"/>
    <cellStyle name="20% - Accent4 4 2 2 3 2 2 2 3" xfId="19747"/>
    <cellStyle name="20% - Accent4 4 2 2 3 2 2 3" xfId="19748"/>
    <cellStyle name="20% - Accent4 4 2 2 3 2 2 3 2" xfId="19749"/>
    <cellStyle name="20% - Accent4 4 2 2 3 2 2 3 3" xfId="19750"/>
    <cellStyle name="20% - Accent4 4 2 2 3 2 2 4" xfId="19751"/>
    <cellStyle name="20% - Accent4 4 2 2 3 2 2 4 2" xfId="19752"/>
    <cellStyle name="20% - Accent4 4 2 2 3 2 2 5" xfId="19753"/>
    <cellStyle name="20% - Accent4 4 2 2 3 2 2 6" xfId="19754"/>
    <cellStyle name="20% - Accent4 4 2 2 3 2 3" xfId="19755"/>
    <cellStyle name="20% - Accent4 4 2 2 3 2 3 2" xfId="19756"/>
    <cellStyle name="20% - Accent4 4 2 2 3 2 3 2 2" xfId="19757"/>
    <cellStyle name="20% - Accent4 4 2 2 3 2 3 2 3" xfId="19758"/>
    <cellStyle name="20% - Accent4 4 2 2 3 2 3 3" xfId="19759"/>
    <cellStyle name="20% - Accent4 4 2 2 3 2 3 3 2" xfId="19760"/>
    <cellStyle name="20% - Accent4 4 2 2 3 2 3 3 3" xfId="19761"/>
    <cellStyle name="20% - Accent4 4 2 2 3 2 3 4" xfId="19762"/>
    <cellStyle name="20% - Accent4 4 2 2 3 2 3 4 2" xfId="19763"/>
    <cellStyle name="20% - Accent4 4 2 2 3 2 3 5" xfId="19764"/>
    <cellStyle name="20% - Accent4 4 2 2 3 2 3 6" xfId="19765"/>
    <cellStyle name="20% - Accent4 4 2 2 3 2 4" xfId="19766"/>
    <cellStyle name="20% - Accent4 4 2 2 3 2 4 2" xfId="19767"/>
    <cellStyle name="20% - Accent4 4 2 2 3 2 4 2 2" xfId="19768"/>
    <cellStyle name="20% - Accent4 4 2 2 3 2 4 2 3" xfId="19769"/>
    <cellStyle name="20% - Accent4 4 2 2 3 2 4 3" xfId="19770"/>
    <cellStyle name="20% - Accent4 4 2 2 3 2 4 3 2" xfId="19771"/>
    <cellStyle name="20% - Accent4 4 2 2 3 2 4 4" xfId="19772"/>
    <cellStyle name="20% - Accent4 4 2 2 3 2 4 5" xfId="19773"/>
    <cellStyle name="20% - Accent4 4 2 2 3 2 5" xfId="19774"/>
    <cellStyle name="20% - Accent4 4 2 2 3 2 5 2" xfId="19775"/>
    <cellStyle name="20% - Accent4 4 2 2 3 2 5 3" xfId="19776"/>
    <cellStyle name="20% - Accent4 4 2 2 3 2 6" xfId="19777"/>
    <cellStyle name="20% - Accent4 4 2 2 3 2 6 2" xfId="19778"/>
    <cellStyle name="20% - Accent4 4 2 2 3 2 6 3" xfId="19779"/>
    <cellStyle name="20% - Accent4 4 2 2 3 2 7" xfId="19780"/>
    <cellStyle name="20% - Accent4 4 2 2 3 2 7 2" xfId="19781"/>
    <cellStyle name="20% - Accent4 4 2 2 3 2 8" xfId="19782"/>
    <cellStyle name="20% - Accent4 4 2 2 3 2 9" xfId="19783"/>
    <cellStyle name="20% - Accent4 4 2 2 3 3" xfId="855"/>
    <cellStyle name="20% - Accent4 4 2 2 3 3 2" xfId="19784"/>
    <cellStyle name="20% - Accent4 4 2 2 3 3 2 2" xfId="19785"/>
    <cellStyle name="20% - Accent4 4 2 2 3 3 2 3" xfId="19786"/>
    <cellStyle name="20% - Accent4 4 2 2 3 3 3" xfId="19787"/>
    <cellStyle name="20% - Accent4 4 2 2 3 3 3 2" xfId="19788"/>
    <cellStyle name="20% - Accent4 4 2 2 3 3 3 3" xfId="19789"/>
    <cellStyle name="20% - Accent4 4 2 2 3 3 4" xfId="19790"/>
    <cellStyle name="20% - Accent4 4 2 2 3 3 4 2" xfId="19791"/>
    <cellStyle name="20% - Accent4 4 2 2 3 3 5" xfId="19792"/>
    <cellStyle name="20% - Accent4 4 2 2 3 3 6" xfId="19793"/>
    <cellStyle name="20% - Accent4 4 2 2 3 4" xfId="14544"/>
    <cellStyle name="20% - Accent4 4 2 2 3 4 2" xfId="19794"/>
    <cellStyle name="20% - Accent4 4 2 2 3 4 2 2" xfId="19795"/>
    <cellStyle name="20% - Accent4 4 2 2 3 4 2 3" xfId="19796"/>
    <cellStyle name="20% - Accent4 4 2 2 3 4 3" xfId="19797"/>
    <cellStyle name="20% - Accent4 4 2 2 3 4 3 2" xfId="19798"/>
    <cellStyle name="20% - Accent4 4 2 2 3 4 3 3" xfId="19799"/>
    <cellStyle name="20% - Accent4 4 2 2 3 4 4" xfId="19800"/>
    <cellStyle name="20% - Accent4 4 2 2 3 4 4 2" xfId="19801"/>
    <cellStyle name="20% - Accent4 4 2 2 3 4 5" xfId="19802"/>
    <cellStyle name="20% - Accent4 4 2 2 3 4 6" xfId="19803"/>
    <cellStyle name="20% - Accent4 4 2 2 3 5" xfId="19804"/>
    <cellStyle name="20% - Accent4 4 2 2 3 5 2" xfId="19805"/>
    <cellStyle name="20% - Accent4 4 2 2 3 5 2 2" xfId="19806"/>
    <cellStyle name="20% - Accent4 4 2 2 3 5 2 3" xfId="19807"/>
    <cellStyle name="20% - Accent4 4 2 2 3 5 3" xfId="19808"/>
    <cellStyle name="20% - Accent4 4 2 2 3 5 3 2" xfId="19809"/>
    <cellStyle name="20% - Accent4 4 2 2 3 5 4" xfId="19810"/>
    <cellStyle name="20% - Accent4 4 2 2 3 5 5" xfId="19811"/>
    <cellStyle name="20% - Accent4 4 2 2 3 6" xfId="19812"/>
    <cellStyle name="20% - Accent4 4 2 2 3 6 2" xfId="19813"/>
    <cellStyle name="20% - Accent4 4 2 2 3 6 3" xfId="19814"/>
    <cellStyle name="20% - Accent4 4 2 2 3 7" xfId="19815"/>
    <cellStyle name="20% - Accent4 4 2 2 3 7 2" xfId="19816"/>
    <cellStyle name="20% - Accent4 4 2 2 3 7 3" xfId="19817"/>
    <cellStyle name="20% - Accent4 4 2 2 3 8" xfId="19818"/>
    <cellStyle name="20% - Accent4 4 2 2 3 8 2" xfId="19819"/>
    <cellStyle name="20% - Accent4 4 2 2 3 9" xfId="19820"/>
    <cellStyle name="20% - Accent4 4 2 2 4" xfId="856"/>
    <cellStyle name="20% - Accent4 4 2 2 4 2" xfId="857"/>
    <cellStyle name="20% - Accent4 4 2 2 4 2 2" xfId="19821"/>
    <cellStyle name="20% - Accent4 4 2 2 4 2 2 2" xfId="19822"/>
    <cellStyle name="20% - Accent4 4 2 2 4 2 2 3" xfId="19823"/>
    <cellStyle name="20% - Accent4 4 2 2 4 2 3" xfId="19824"/>
    <cellStyle name="20% - Accent4 4 2 2 4 2 3 2" xfId="19825"/>
    <cellStyle name="20% - Accent4 4 2 2 4 2 3 3" xfId="19826"/>
    <cellStyle name="20% - Accent4 4 2 2 4 2 4" xfId="19827"/>
    <cellStyle name="20% - Accent4 4 2 2 4 2 4 2" xfId="19828"/>
    <cellStyle name="20% - Accent4 4 2 2 4 2 5" xfId="19829"/>
    <cellStyle name="20% - Accent4 4 2 2 4 2 6" xfId="19830"/>
    <cellStyle name="20% - Accent4 4 2 2 4 3" xfId="19831"/>
    <cellStyle name="20% - Accent4 4 2 2 4 3 2" xfId="19832"/>
    <cellStyle name="20% - Accent4 4 2 2 4 3 2 2" xfId="19833"/>
    <cellStyle name="20% - Accent4 4 2 2 4 3 2 3" xfId="19834"/>
    <cellStyle name="20% - Accent4 4 2 2 4 3 3" xfId="19835"/>
    <cellStyle name="20% - Accent4 4 2 2 4 3 3 2" xfId="19836"/>
    <cellStyle name="20% - Accent4 4 2 2 4 3 3 3" xfId="19837"/>
    <cellStyle name="20% - Accent4 4 2 2 4 3 4" xfId="19838"/>
    <cellStyle name="20% - Accent4 4 2 2 4 3 4 2" xfId="19839"/>
    <cellStyle name="20% - Accent4 4 2 2 4 3 5" xfId="19840"/>
    <cellStyle name="20% - Accent4 4 2 2 4 3 6" xfId="19841"/>
    <cellStyle name="20% - Accent4 4 2 2 4 4" xfId="19842"/>
    <cellStyle name="20% - Accent4 4 2 2 4 4 2" xfId="19843"/>
    <cellStyle name="20% - Accent4 4 2 2 4 4 2 2" xfId="19844"/>
    <cellStyle name="20% - Accent4 4 2 2 4 4 2 3" xfId="19845"/>
    <cellStyle name="20% - Accent4 4 2 2 4 4 3" xfId="19846"/>
    <cellStyle name="20% - Accent4 4 2 2 4 4 3 2" xfId="19847"/>
    <cellStyle name="20% - Accent4 4 2 2 4 4 4" xfId="19848"/>
    <cellStyle name="20% - Accent4 4 2 2 4 4 5" xfId="19849"/>
    <cellStyle name="20% - Accent4 4 2 2 4 5" xfId="19850"/>
    <cellStyle name="20% - Accent4 4 2 2 4 5 2" xfId="19851"/>
    <cellStyle name="20% - Accent4 4 2 2 4 5 3" xfId="19852"/>
    <cellStyle name="20% - Accent4 4 2 2 4 6" xfId="19853"/>
    <cellStyle name="20% - Accent4 4 2 2 4 6 2" xfId="19854"/>
    <cellStyle name="20% - Accent4 4 2 2 4 6 3" xfId="19855"/>
    <cellStyle name="20% - Accent4 4 2 2 4 7" xfId="19856"/>
    <cellStyle name="20% - Accent4 4 2 2 4 7 2" xfId="19857"/>
    <cellStyle name="20% - Accent4 4 2 2 4 8" xfId="19858"/>
    <cellStyle name="20% - Accent4 4 2 2 4 9" xfId="19859"/>
    <cellStyle name="20% - Accent4 4 2 2 5" xfId="858"/>
    <cellStyle name="20% - Accent4 4 2 2 5 2" xfId="19860"/>
    <cellStyle name="20% - Accent4 4 2 2 5 2 2" xfId="19861"/>
    <cellStyle name="20% - Accent4 4 2 2 5 2 2 2" xfId="19862"/>
    <cellStyle name="20% - Accent4 4 2 2 5 2 2 3" xfId="19863"/>
    <cellStyle name="20% - Accent4 4 2 2 5 2 3" xfId="19864"/>
    <cellStyle name="20% - Accent4 4 2 2 5 2 3 2" xfId="19865"/>
    <cellStyle name="20% - Accent4 4 2 2 5 2 3 3" xfId="19866"/>
    <cellStyle name="20% - Accent4 4 2 2 5 2 4" xfId="19867"/>
    <cellStyle name="20% - Accent4 4 2 2 5 2 4 2" xfId="19868"/>
    <cellStyle name="20% - Accent4 4 2 2 5 2 5" xfId="19869"/>
    <cellStyle name="20% - Accent4 4 2 2 5 2 6" xfId="19870"/>
    <cellStyle name="20% - Accent4 4 2 2 5 3" xfId="19871"/>
    <cellStyle name="20% - Accent4 4 2 2 5 3 2" xfId="19872"/>
    <cellStyle name="20% - Accent4 4 2 2 5 3 2 2" xfId="19873"/>
    <cellStyle name="20% - Accent4 4 2 2 5 3 2 3" xfId="19874"/>
    <cellStyle name="20% - Accent4 4 2 2 5 3 3" xfId="19875"/>
    <cellStyle name="20% - Accent4 4 2 2 5 3 3 2" xfId="19876"/>
    <cellStyle name="20% - Accent4 4 2 2 5 3 3 3" xfId="19877"/>
    <cellStyle name="20% - Accent4 4 2 2 5 3 4" xfId="19878"/>
    <cellStyle name="20% - Accent4 4 2 2 5 3 4 2" xfId="19879"/>
    <cellStyle name="20% - Accent4 4 2 2 5 3 5" xfId="19880"/>
    <cellStyle name="20% - Accent4 4 2 2 5 3 6" xfId="19881"/>
    <cellStyle name="20% - Accent4 4 2 2 5 4" xfId="19882"/>
    <cellStyle name="20% - Accent4 4 2 2 5 4 2" xfId="19883"/>
    <cellStyle name="20% - Accent4 4 2 2 5 4 2 2" xfId="19884"/>
    <cellStyle name="20% - Accent4 4 2 2 5 4 2 3" xfId="19885"/>
    <cellStyle name="20% - Accent4 4 2 2 5 4 3" xfId="19886"/>
    <cellStyle name="20% - Accent4 4 2 2 5 4 3 2" xfId="19887"/>
    <cellStyle name="20% - Accent4 4 2 2 5 4 4" xfId="19888"/>
    <cellStyle name="20% - Accent4 4 2 2 5 4 5" xfId="19889"/>
    <cellStyle name="20% - Accent4 4 2 2 5 5" xfId="19890"/>
    <cellStyle name="20% - Accent4 4 2 2 5 5 2" xfId="19891"/>
    <cellStyle name="20% - Accent4 4 2 2 5 5 3" xfId="19892"/>
    <cellStyle name="20% - Accent4 4 2 2 5 6" xfId="19893"/>
    <cellStyle name="20% - Accent4 4 2 2 5 6 2" xfId="19894"/>
    <cellStyle name="20% - Accent4 4 2 2 5 6 3" xfId="19895"/>
    <cellStyle name="20% - Accent4 4 2 2 5 7" xfId="19896"/>
    <cellStyle name="20% - Accent4 4 2 2 5 7 2" xfId="19897"/>
    <cellStyle name="20% - Accent4 4 2 2 5 8" xfId="19898"/>
    <cellStyle name="20% - Accent4 4 2 2 5 9" xfId="19899"/>
    <cellStyle name="20% - Accent4 4 2 2 6" xfId="859"/>
    <cellStyle name="20% - Accent4 4 2 2 6 2" xfId="19900"/>
    <cellStyle name="20% - Accent4 4 2 2 6 2 2" xfId="19901"/>
    <cellStyle name="20% - Accent4 4 2 2 6 2 3" xfId="19902"/>
    <cellStyle name="20% - Accent4 4 2 2 6 3" xfId="19903"/>
    <cellStyle name="20% - Accent4 4 2 2 6 3 2" xfId="19904"/>
    <cellStyle name="20% - Accent4 4 2 2 6 3 3" xfId="19905"/>
    <cellStyle name="20% - Accent4 4 2 2 6 4" xfId="19906"/>
    <cellStyle name="20% - Accent4 4 2 2 6 4 2" xfId="19907"/>
    <cellStyle name="20% - Accent4 4 2 2 6 5" xfId="19908"/>
    <cellStyle name="20% - Accent4 4 2 2 6 6" xfId="19909"/>
    <cellStyle name="20% - Accent4 4 2 2 7" xfId="14545"/>
    <cellStyle name="20% - Accent4 4 2 2 7 2" xfId="19910"/>
    <cellStyle name="20% - Accent4 4 2 2 7 2 2" xfId="19911"/>
    <cellStyle name="20% - Accent4 4 2 2 7 2 3" xfId="19912"/>
    <cellStyle name="20% - Accent4 4 2 2 7 3" xfId="19913"/>
    <cellStyle name="20% - Accent4 4 2 2 7 3 2" xfId="19914"/>
    <cellStyle name="20% - Accent4 4 2 2 7 3 3" xfId="19915"/>
    <cellStyle name="20% - Accent4 4 2 2 7 4" xfId="19916"/>
    <cellStyle name="20% - Accent4 4 2 2 7 4 2" xfId="19917"/>
    <cellStyle name="20% - Accent4 4 2 2 7 5" xfId="19918"/>
    <cellStyle name="20% - Accent4 4 2 2 7 6" xfId="19919"/>
    <cellStyle name="20% - Accent4 4 2 2 8" xfId="19920"/>
    <cellStyle name="20% - Accent4 4 2 2 8 2" xfId="19921"/>
    <cellStyle name="20% - Accent4 4 2 2 8 2 2" xfId="19922"/>
    <cellStyle name="20% - Accent4 4 2 2 8 2 3" xfId="19923"/>
    <cellStyle name="20% - Accent4 4 2 2 8 3" xfId="19924"/>
    <cellStyle name="20% - Accent4 4 2 2 8 3 2" xfId="19925"/>
    <cellStyle name="20% - Accent4 4 2 2 8 4" xfId="19926"/>
    <cellStyle name="20% - Accent4 4 2 2 8 5" xfId="19927"/>
    <cellStyle name="20% - Accent4 4 2 2 9" xfId="19928"/>
    <cellStyle name="20% - Accent4 4 2 2 9 2" xfId="19929"/>
    <cellStyle name="20% - Accent4 4 2 2 9 3" xfId="19930"/>
    <cellStyle name="20% - Accent4 4 2 3" xfId="860"/>
    <cellStyle name="20% - Accent4 4 2 3 10" xfId="19931"/>
    <cellStyle name="20% - Accent4 4 2 3 10 2" xfId="19932"/>
    <cellStyle name="20% - Accent4 4 2 3 11" xfId="19933"/>
    <cellStyle name="20% - Accent4 4 2 3 12" xfId="19934"/>
    <cellStyle name="20% - Accent4 4 2 3 2" xfId="861"/>
    <cellStyle name="20% - Accent4 4 2 3 2 10" xfId="19935"/>
    <cellStyle name="20% - Accent4 4 2 3 2 2" xfId="862"/>
    <cellStyle name="20% - Accent4 4 2 3 2 2 2" xfId="863"/>
    <cellStyle name="20% - Accent4 4 2 3 2 2 2 2" xfId="19936"/>
    <cellStyle name="20% - Accent4 4 2 3 2 2 2 2 2" xfId="19937"/>
    <cellStyle name="20% - Accent4 4 2 3 2 2 2 2 3" xfId="19938"/>
    <cellStyle name="20% - Accent4 4 2 3 2 2 2 3" xfId="19939"/>
    <cellStyle name="20% - Accent4 4 2 3 2 2 2 3 2" xfId="19940"/>
    <cellStyle name="20% - Accent4 4 2 3 2 2 2 3 3" xfId="19941"/>
    <cellStyle name="20% - Accent4 4 2 3 2 2 2 4" xfId="19942"/>
    <cellStyle name="20% - Accent4 4 2 3 2 2 2 4 2" xfId="19943"/>
    <cellStyle name="20% - Accent4 4 2 3 2 2 2 5" xfId="19944"/>
    <cellStyle name="20% - Accent4 4 2 3 2 2 2 6" xfId="19945"/>
    <cellStyle name="20% - Accent4 4 2 3 2 2 3" xfId="19946"/>
    <cellStyle name="20% - Accent4 4 2 3 2 2 3 2" xfId="19947"/>
    <cellStyle name="20% - Accent4 4 2 3 2 2 3 2 2" xfId="19948"/>
    <cellStyle name="20% - Accent4 4 2 3 2 2 3 2 3" xfId="19949"/>
    <cellStyle name="20% - Accent4 4 2 3 2 2 3 3" xfId="19950"/>
    <cellStyle name="20% - Accent4 4 2 3 2 2 3 3 2" xfId="19951"/>
    <cellStyle name="20% - Accent4 4 2 3 2 2 3 3 3" xfId="19952"/>
    <cellStyle name="20% - Accent4 4 2 3 2 2 3 4" xfId="19953"/>
    <cellStyle name="20% - Accent4 4 2 3 2 2 3 4 2" xfId="19954"/>
    <cellStyle name="20% - Accent4 4 2 3 2 2 3 5" xfId="19955"/>
    <cellStyle name="20% - Accent4 4 2 3 2 2 3 6" xfId="19956"/>
    <cellStyle name="20% - Accent4 4 2 3 2 2 4" xfId="19957"/>
    <cellStyle name="20% - Accent4 4 2 3 2 2 4 2" xfId="19958"/>
    <cellStyle name="20% - Accent4 4 2 3 2 2 4 2 2" xfId="19959"/>
    <cellStyle name="20% - Accent4 4 2 3 2 2 4 2 3" xfId="19960"/>
    <cellStyle name="20% - Accent4 4 2 3 2 2 4 3" xfId="19961"/>
    <cellStyle name="20% - Accent4 4 2 3 2 2 4 3 2" xfId="19962"/>
    <cellStyle name="20% - Accent4 4 2 3 2 2 4 4" xfId="19963"/>
    <cellStyle name="20% - Accent4 4 2 3 2 2 4 5" xfId="19964"/>
    <cellStyle name="20% - Accent4 4 2 3 2 2 5" xfId="19965"/>
    <cellStyle name="20% - Accent4 4 2 3 2 2 5 2" xfId="19966"/>
    <cellStyle name="20% - Accent4 4 2 3 2 2 5 3" xfId="19967"/>
    <cellStyle name="20% - Accent4 4 2 3 2 2 6" xfId="19968"/>
    <cellStyle name="20% - Accent4 4 2 3 2 2 6 2" xfId="19969"/>
    <cellStyle name="20% - Accent4 4 2 3 2 2 6 3" xfId="19970"/>
    <cellStyle name="20% - Accent4 4 2 3 2 2 7" xfId="19971"/>
    <cellStyle name="20% - Accent4 4 2 3 2 2 7 2" xfId="19972"/>
    <cellStyle name="20% - Accent4 4 2 3 2 2 8" xfId="19973"/>
    <cellStyle name="20% - Accent4 4 2 3 2 2 9" xfId="19974"/>
    <cellStyle name="20% - Accent4 4 2 3 2 3" xfId="864"/>
    <cellStyle name="20% - Accent4 4 2 3 2 3 2" xfId="19975"/>
    <cellStyle name="20% - Accent4 4 2 3 2 3 2 2" xfId="19976"/>
    <cellStyle name="20% - Accent4 4 2 3 2 3 2 3" xfId="19977"/>
    <cellStyle name="20% - Accent4 4 2 3 2 3 3" xfId="19978"/>
    <cellStyle name="20% - Accent4 4 2 3 2 3 3 2" xfId="19979"/>
    <cellStyle name="20% - Accent4 4 2 3 2 3 3 3" xfId="19980"/>
    <cellStyle name="20% - Accent4 4 2 3 2 3 4" xfId="19981"/>
    <cellStyle name="20% - Accent4 4 2 3 2 3 4 2" xfId="19982"/>
    <cellStyle name="20% - Accent4 4 2 3 2 3 5" xfId="19983"/>
    <cellStyle name="20% - Accent4 4 2 3 2 3 6" xfId="19984"/>
    <cellStyle name="20% - Accent4 4 2 3 2 4" xfId="14546"/>
    <cellStyle name="20% - Accent4 4 2 3 2 4 2" xfId="19985"/>
    <cellStyle name="20% - Accent4 4 2 3 2 4 2 2" xfId="19986"/>
    <cellStyle name="20% - Accent4 4 2 3 2 4 2 3" xfId="19987"/>
    <cellStyle name="20% - Accent4 4 2 3 2 4 3" xfId="19988"/>
    <cellStyle name="20% - Accent4 4 2 3 2 4 3 2" xfId="19989"/>
    <cellStyle name="20% - Accent4 4 2 3 2 4 3 3" xfId="19990"/>
    <cellStyle name="20% - Accent4 4 2 3 2 4 4" xfId="19991"/>
    <cellStyle name="20% - Accent4 4 2 3 2 4 4 2" xfId="19992"/>
    <cellStyle name="20% - Accent4 4 2 3 2 4 5" xfId="19993"/>
    <cellStyle name="20% - Accent4 4 2 3 2 4 6" xfId="19994"/>
    <cellStyle name="20% - Accent4 4 2 3 2 5" xfId="19995"/>
    <cellStyle name="20% - Accent4 4 2 3 2 5 2" xfId="19996"/>
    <cellStyle name="20% - Accent4 4 2 3 2 5 2 2" xfId="19997"/>
    <cellStyle name="20% - Accent4 4 2 3 2 5 2 3" xfId="19998"/>
    <cellStyle name="20% - Accent4 4 2 3 2 5 3" xfId="19999"/>
    <cellStyle name="20% - Accent4 4 2 3 2 5 3 2" xfId="20000"/>
    <cellStyle name="20% - Accent4 4 2 3 2 5 4" xfId="20001"/>
    <cellStyle name="20% - Accent4 4 2 3 2 5 5" xfId="20002"/>
    <cellStyle name="20% - Accent4 4 2 3 2 6" xfId="20003"/>
    <cellStyle name="20% - Accent4 4 2 3 2 6 2" xfId="20004"/>
    <cellStyle name="20% - Accent4 4 2 3 2 6 3" xfId="20005"/>
    <cellStyle name="20% - Accent4 4 2 3 2 7" xfId="20006"/>
    <cellStyle name="20% - Accent4 4 2 3 2 7 2" xfId="20007"/>
    <cellStyle name="20% - Accent4 4 2 3 2 7 3" xfId="20008"/>
    <cellStyle name="20% - Accent4 4 2 3 2 8" xfId="20009"/>
    <cellStyle name="20% - Accent4 4 2 3 2 8 2" xfId="20010"/>
    <cellStyle name="20% - Accent4 4 2 3 2 9" xfId="20011"/>
    <cellStyle name="20% - Accent4 4 2 3 3" xfId="865"/>
    <cellStyle name="20% - Accent4 4 2 3 3 2" xfId="866"/>
    <cellStyle name="20% - Accent4 4 2 3 3 2 2" xfId="20012"/>
    <cellStyle name="20% - Accent4 4 2 3 3 2 2 2" xfId="20013"/>
    <cellStyle name="20% - Accent4 4 2 3 3 2 2 3" xfId="20014"/>
    <cellStyle name="20% - Accent4 4 2 3 3 2 3" xfId="20015"/>
    <cellStyle name="20% - Accent4 4 2 3 3 2 3 2" xfId="20016"/>
    <cellStyle name="20% - Accent4 4 2 3 3 2 3 3" xfId="20017"/>
    <cellStyle name="20% - Accent4 4 2 3 3 2 4" xfId="20018"/>
    <cellStyle name="20% - Accent4 4 2 3 3 2 4 2" xfId="20019"/>
    <cellStyle name="20% - Accent4 4 2 3 3 2 5" xfId="20020"/>
    <cellStyle name="20% - Accent4 4 2 3 3 2 6" xfId="20021"/>
    <cellStyle name="20% - Accent4 4 2 3 3 3" xfId="20022"/>
    <cellStyle name="20% - Accent4 4 2 3 3 3 2" xfId="20023"/>
    <cellStyle name="20% - Accent4 4 2 3 3 3 2 2" xfId="20024"/>
    <cellStyle name="20% - Accent4 4 2 3 3 3 2 3" xfId="20025"/>
    <cellStyle name="20% - Accent4 4 2 3 3 3 3" xfId="20026"/>
    <cellStyle name="20% - Accent4 4 2 3 3 3 3 2" xfId="20027"/>
    <cellStyle name="20% - Accent4 4 2 3 3 3 3 3" xfId="20028"/>
    <cellStyle name="20% - Accent4 4 2 3 3 3 4" xfId="20029"/>
    <cellStyle name="20% - Accent4 4 2 3 3 3 4 2" xfId="20030"/>
    <cellStyle name="20% - Accent4 4 2 3 3 3 5" xfId="20031"/>
    <cellStyle name="20% - Accent4 4 2 3 3 3 6" xfId="20032"/>
    <cellStyle name="20% - Accent4 4 2 3 3 4" xfId="20033"/>
    <cellStyle name="20% - Accent4 4 2 3 3 4 2" xfId="20034"/>
    <cellStyle name="20% - Accent4 4 2 3 3 4 2 2" xfId="20035"/>
    <cellStyle name="20% - Accent4 4 2 3 3 4 2 3" xfId="20036"/>
    <cellStyle name="20% - Accent4 4 2 3 3 4 3" xfId="20037"/>
    <cellStyle name="20% - Accent4 4 2 3 3 4 3 2" xfId="20038"/>
    <cellStyle name="20% - Accent4 4 2 3 3 4 4" xfId="20039"/>
    <cellStyle name="20% - Accent4 4 2 3 3 4 5" xfId="20040"/>
    <cellStyle name="20% - Accent4 4 2 3 3 5" xfId="20041"/>
    <cellStyle name="20% - Accent4 4 2 3 3 5 2" xfId="20042"/>
    <cellStyle name="20% - Accent4 4 2 3 3 5 3" xfId="20043"/>
    <cellStyle name="20% - Accent4 4 2 3 3 6" xfId="20044"/>
    <cellStyle name="20% - Accent4 4 2 3 3 6 2" xfId="20045"/>
    <cellStyle name="20% - Accent4 4 2 3 3 6 3" xfId="20046"/>
    <cellStyle name="20% - Accent4 4 2 3 3 7" xfId="20047"/>
    <cellStyle name="20% - Accent4 4 2 3 3 7 2" xfId="20048"/>
    <cellStyle name="20% - Accent4 4 2 3 3 8" xfId="20049"/>
    <cellStyle name="20% - Accent4 4 2 3 3 9" xfId="20050"/>
    <cellStyle name="20% - Accent4 4 2 3 4" xfId="867"/>
    <cellStyle name="20% - Accent4 4 2 3 4 2" xfId="20051"/>
    <cellStyle name="20% - Accent4 4 2 3 4 2 2" xfId="20052"/>
    <cellStyle name="20% - Accent4 4 2 3 4 2 2 2" xfId="20053"/>
    <cellStyle name="20% - Accent4 4 2 3 4 2 2 3" xfId="20054"/>
    <cellStyle name="20% - Accent4 4 2 3 4 2 3" xfId="20055"/>
    <cellStyle name="20% - Accent4 4 2 3 4 2 3 2" xfId="20056"/>
    <cellStyle name="20% - Accent4 4 2 3 4 2 3 3" xfId="20057"/>
    <cellStyle name="20% - Accent4 4 2 3 4 2 4" xfId="20058"/>
    <cellStyle name="20% - Accent4 4 2 3 4 2 4 2" xfId="20059"/>
    <cellStyle name="20% - Accent4 4 2 3 4 2 5" xfId="20060"/>
    <cellStyle name="20% - Accent4 4 2 3 4 2 6" xfId="20061"/>
    <cellStyle name="20% - Accent4 4 2 3 4 3" xfId="20062"/>
    <cellStyle name="20% - Accent4 4 2 3 4 3 2" xfId="20063"/>
    <cellStyle name="20% - Accent4 4 2 3 4 3 2 2" xfId="20064"/>
    <cellStyle name="20% - Accent4 4 2 3 4 3 2 3" xfId="20065"/>
    <cellStyle name="20% - Accent4 4 2 3 4 3 3" xfId="20066"/>
    <cellStyle name="20% - Accent4 4 2 3 4 3 3 2" xfId="20067"/>
    <cellStyle name="20% - Accent4 4 2 3 4 3 3 3" xfId="20068"/>
    <cellStyle name="20% - Accent4 4 2 3 4 3 4" xfId="20069"/>
    <cellStyle name="20% - Accent4 4 2 3 4 3 4 2" xfId="20070"/>
    <cellStyle name="20% - Accent4 4 2 3 4 3 5" xfId="20071"/>
    <cellStyle name="20% - Accent4 4 2 3 4 3 6" xfId="20072"/>
    <cellStyle name="20% - Accent4 4 2 3 4 4" xfId="20073"/>
    <cellStyle name="20% - Accent4 4 2 3 4 4 2" xfId="20074"/>
    <cellStyle name="20% - Accent4 4 2 3 4 4 2 2" xfId="20075"/>
    <cellStyle name="20% - Accent4 4 2 3 4 4 2 3" xfId="20076"/>
    <cellStyle name="20% - Accent4 4 2 3 4 4 3" xfId="20077"/>
    <cellStyle name="20% - Accent4 4 2 3 4 4 3 2" xfId="20078"/>
    <cellStyle name="20% - Accent4 4 2 3 4 4 4" xfId="20079"/>
    <cellStyle name="20% - Accent4 4 2 3 4 4 5" xfId="20080"/>
    <cellStyle name="20% - Accent4 4 2 3 4 5" xfId="20081"/>
    <cellStyle name="20% - Accent4 4 2 3 4 5 2" xfId="20082"/>
    <cellStyle name="20% - Accent4 4 2 3 4 5 3" xfId="20083"/>
    <cellStyle name="20% - Accent4 4 2 3 4 6" xfId="20084"/>
    <cellStyle name="20% - Accent4 4 2 3 4 6 2" xfId="20085"/>
    <cellStyle name="20% - Accent4 4 2 3 4 6 3" xfId="20086"/>
    <cellStyle name="20% - Accent4 4 2 3 4 7" xfId="20087"/>
    <cellStyle name="20% - Accent4 4 2 3 4 7 2" xfId="20088"/>
    <cellStyle name="20% - Accent4 4 2 3 4 8" xfId="20089"/>
    <cellStyle name="20% - Accent4 4 2 3 4 9" xfId="20090"/>
    <cellStyle name="20% - Accent4 4 2 3 5" xfId="868"/>
    <cellStyle name="20% - Accent4 4 2 3 5 2" xfId="20091"/>
    <cellStyle name="20% - Accent4 4 2 3 5 2 2" xfId="20092"/>
    <cellStyle name="20% - Accent4 4 2 3 5 2 3" xfId="20093"/>
    <cellStyle name="20% - Accent4 4 2 3 5 3" xfId="20094"/>
    <cellStyle name="20% - Accent4 4 2 3 5 3 2" xfId="20095"/>
    <cellStyle name="20% - Accent4 4 2 3 5 3 3" xfId="20096"/>
    <cellStyle name="20% - Accent4 4 2 3 5 4" xfId="20097"/>
    <cellStyle name="20% - Accent4 4 2 3 5 4 2" xfId="20098"/>
    <cellStyle name="20% - Accent4 4 2 3 5 5" xfId="20099"/>
    <cellStyle name="20% - Accent4 4 2 3 5 6" xfId="20100"/>
    <cellStyle name="20% - Accent4 4 2 3 6" xfId="14547"/>
    <cellStyle name="20% - Accent4 4 2 3 6 2" xfId="20101"/>
    <cellStyle name="20% - Accent4 4 2 3 6 2 2" xfId="20102"/>
    <cellStyle name="20% - Accent4 4 2 3 6 2 3" xfId="20103"/>
    <cellStyle name="20% - Accent4 4 2 3 6 3" xfId="20104"/>
    <cellStyle name="20% - Accent4 4 2 3 6 3 2" xfId="20105"/>
    <cellStyle name="20% - Accent4 4 2 3 6 3 3" xfId="20106"/>
    <cellStyle name="20% - Accent4 4 2 3 6 4" xfId="20107"/>
    <cellStyle name="20% - Accent4 4 2 3 6 4 2" xfId="20108"/>
    <cellStyle name="20% - Accent4 4 2 3 6 5" xfId="20109"/>
    <cellStyle name="20% - Accent4 4 2 3 6 6" xfId="20110"/>
    <cellStyle name="20% - Accent4 4 2 3 7" xfId="20111"/>
    <cellStyle name="20% - Accent4 4 2 3 7 2" xfId="20112"/>
    <cellStyle name="20% - Accent4 4 2 3 7 2 2" xfId="20113"/>
    <cellStyle name="20% - Accent4 4 2 3 7 2 3" xfId="20114"/>
    <cellStyle name="20% - Accent4 4 2 3 7 3" xfId="20115"/>
    <cellStyle name="20% - Accent4 4 2 3 7 3 2" xfId="20116"/>
    <cellStyle name="20% - Accent4 4 2 3 7 4" xfId="20117"/>
    <cellStyle name="20% - Accent4 4 2 3 7 5" xfId="20118"/>
    <cellStyle name="20% - Accent4 4 2 3 8" xfId="20119"/>
    <cellStyle name="20% - Accent4 4 2 3 8 2" xfId="20120"/>
    <cellStyle name="20% - Accent4 4 2 3 8 3" xfId="20121"/>
    <cellStyle name="20% - Accent4 4 2 3 9" xfId="20122"/>
    <cellStyle name="20% - Accent4 4 2 3 9 2" xfId="20123"/>
    <cellStyle name="20% - Accent4 4 2 3 9 3" xfId="20124"/>
    <cellStyle name="20% - Accent4 4 2 4" xfId="869"/>
    <cellStyle name="20% - Accent4 4 2 4 10" xfId="20125"/>
    <cellStyle name="20% - Accent4 4 2 4 2" xfId="870"/>
    <cellStyle name="20% - Accent4 4 2 4 2 2" xfId="871"/>
    <cellStyle name="20% - Accent4 4 2 4 2 2 2" xfId="20126"/>
    <cellStyle name="20% - Accent4 4 2 4 2 2 2 2" xfId="20127"/>
    <cellStyle name="20% - Accent4 4 2 4 2 2 2 3" xfId="20128"/>
    <cellStyle name="20% - Accent4 4 2 4 2 2 3" xfId="20129"/>
    <cellStyle name="20% - Accent4 4 2 4 2 2 3 2" xfId="20130"/>
    <cellStyle name="20% - Accent4 4 2 4 2 2 3 3" xfId="20131"/>
    <cellStyle name="20% - Accent4 4 2 4 2 2 4" xfId="20132"/>
    <cellStyle name="20% - Accent4 4 2 4 2 2 4 2" xfId="20133"/>
    <cellStyle name="20% - Accent4 4 2 4 2 2 5" xfId="20134"/>
    <cellStyle name="20% - Accent4 4 2 4 2 2 6" xfId="20135"/>
    <cellStyle name="20% - Accent4 4 2 4 2 3" xfId="20136"/>
    <cellStyle name="20% - Accent4 4 2 4 2 3 2" xfId="20137"/>
    <cellStyle name="20% - Accent4 4 2 4 2 3 2 2" xfId="20138"/>
    <cellStyle name="20% - Accent4 4 2 4 2 3 2 3" xfId="20139"/>
    <cellStyle name="20% - Accent4 4 2 4 2 3 3" xfId="20140"/>
    <cellStyle name="20% - Accent4 4 2 4 2 3 3 2" xfId="20141"/>
    <cellStyle name="20% - Accent4 4 2 4 2 3 3 3" xfId="20142"/>
    <cellStyle name="20% - Accent4 4 2 4 2 3 4" xfId="20143"/>
    <cellStyle name="20% - Accent4 4 2 4 2 3 4 2" xfId="20144"/>
    <cellStyle name="20% - Accent4 4 2 4 2 3 5" xfId="20145"/>
    <cellStyle name="20% - Accent4 4 2 4 2 3 6" xfId="20146"/>
    <cellStyle name="20% - Accent4 4 2 4 2 4" xfId="20147"/>
    <cellStyle name="20% - Accent4 4 2 4 2 4 2" xfId="20148"/>
    <cellStyle name="20% - Accent4 4 2 4 2 4 2 2" xfId="20149"/>
    <cellStyle name="20% - Accent4 4 2 4 2 4 2 3" xfId="20150"/>
    <cellStyle name="20% - Accent4 4 2 4 2 4 3" xfId="20151"/>
    <cellStyle name="20% - Accent4 4 2 4 2 4 3 2" xfId="20152"/>
    <cellStyle name="20% - Accent4 4 2 4 2 4 4" xfId="20153"/>
    <cellStyle name="20% - Accent4 4 2 4 2 4 5" xfId="20154"/>
    <cellStyle name="20% - Accent4 4 2 4 2 5" xfId="20155"/>
    <cellStyle name="20% - Accent4 4 2 4 2 5 2" xfId="20156"/>
    <cellStyle name="20% - Accent4 4 2 4 2 5 3" xfId="20157"/>
    <cellStyle name="20% - Accent4 4 2 4 2 6" xfId="20158"/>
    <cellStyle name="20% - Accent4 4 2 4 2 6 2" xfId="20159"/>
    <cellStyle name="20% - Accent4 4 2 4 2 6 3" xfId="20160"/>
    <cellStyle name="20% - Accent4 4 2 4 2 7" xfId="20161"/>
    <cellStyle name="20% - Accent4 4 2 4 2 7 2" xfId="20162"/>
    <cellStyle name="20% - Accent4 4 2 4 2 8" xfId="20163"/>
    <cellStyle name="20% - Accent4 4 2 4 2 9" xfId="20164"/>
    <cellStyle name="20% - Accent4 4 2 4 3" xfId="872"/>
    <cellStyle name="20% - Accent4 4 2 4 3 2" xfId="20165"/>
    <cellStyle name="20% - Accent4 4 2 4 3 2 2" xfId="20166"/>
    <cellStyle name="20% - Accent4 4 2 4 3 2 3" xfId="20167"/>
    <cellStyle name="20% - Accent4 4 2 4 3 3" xfId="20168"/>
    <cellStyle name="20% - Accent4 4 2 4 3 3 2" xfId="20169"/>
    <cellStyle name="20% - Accent4 4 2 4 3 3 3" xfId="20170"/>
    <cellStyle name="20% - Accent4 4 2 4 3 4" xfId="20171"/>
    <cellStyle name="20% - Accent4 4 2 4 3 4 2" xfId="20172"/>
    <cellStyle name="20% - Accent4 4 2 4 3 5" xfId="20173"/>
    <cellStyle name="20% - Accent4 4 2 4 3 6" xfId="20174"/>
    <cellStyle name="20% - Accent4 4 2 4 4" xfId="8793"/>
    <cellStyle name="20% - Accent4 4 2 4 4 2" xfId="20175"/>
    <cellStyle name="20% - Accent4 4 2 4 4 2 2" xfId="20176"/>
    <cellStyle name="20% - Accent4 4 2 4 4 2 3" xfId="20177"/>
    <cellStyle name="20% - Accent4 4 2 4 4 3" xfId="20178"/>
    <cellStyle name="20% - Accent4 4 2 4 4 3 2" xfId="20179"/>
    <cellStyle name="20% - Accent4 4 2 4 4 3 3" xfId="20180"/>
    <cellStyle name="20% - Accent4 4 2 4 4 4" xfId="20181"/>
    <cellStyle name="20% - Accent4 4 2 4 4 4 2" xfId="20182"/>
    <cellStyle name="20% - Accent4 4 2 4 4 5" xfId="20183"/>
    <cellStyle name="20% - Accent4 4 2 4 4 6" xfId="20184"/>
    <cellStyle name="20% - Accent4 4 2 4 5" xfId="20185"/>
    <cellStyle name="20% - Accent4 4 2 4 5 2" xfId="20186"/>
    <cellStyle name="20% - Accent4 4 2 4 5 2 2" xfId="20187"/>
    <cellStyle name="20% - Accent4 4 2 4 5 2 3" xfId="20188"/>
    <cellStyle name="20% - Accent4 4 2 4 5 3" xfId="20189"/>
    <cellStyle name="20% - Accent4 4 2 4 5 3 2" xfId="20190"/>
    <cellStyle name="20% - Accent4 4 2 4 5 4" xfId="20191"/>
    <cellStyle name="20% - Accent4 4 2 4 5 5" xfId="20192"/>
    <cellStyle name="20% - Accent4 4 2 4 6" xfId="20193"/>
    <cellStyle name="20% - Accent4 4 2 4 6 2" xfId="20194"/>
    <cellStyle name="20% - Accent4 4 2 4 6 3" xfId="20195"/>
    <cellStyle name="20% - Accent4 4 2 4 7" xfId="20196"/>
    <cellStyle name="20% - Accent4 4 2 4 7 2" xfId="20197"/>
    <cellStyle name="20% - Accent4 4 2 4 7 3" xfId="20198"/>
    <cellStyle name="20% - Accent4 4 2 4 8" xfId="20199"/>
    <cellStyle name="20% - Accent4 4 2 4 8 2" xfId="20200"/>
    <cellStyle name="20% - Accent4 4 2 4 9" xfId="20201"/>
    <cellStyle name="20% - Accent4 4 2 5" xfId="873"/>
    <cellStyle name="20% - Accent4 4 2 5 2" xfId="874"/>
    <cellStyle name="20% - Accent4 4 2 5 2 2" xfId="20202"/>
    <cellStyle name="20% - Accent4 4 2 5 2 2 2" xfId="20203"/>
    <cellStyle name="20% - Accent4 4 2 5 2 2 3" xfId="20204"/>
    <cellStyle name="20% - Accent4 4 2 5 2 3" xfId="20205"/>
    <cellStyle name="20% - Accent4 4 2 5 2 3 2" xfId="20206"/>
    <cellStyle name="20% - Accent4 4 2 5 2 3 3" xfId="20207"/>
    <cellStyle name="20% - Accent4 4 2 5 2 4" xfId="20208"/>
    <cellStyle name="20% - Accent4 4 2 5 2 4 2" xfId="20209"/>
    <cellStyle name="20% - Accent4 4 2 5 2 5" xfId="20210"/>
    <cellStyle name="20% - Accent4 4 2 5 2 6" xfId="20211"/>
    <cellStyle name="20% - Accent4 4 2 5 3" xfId="20212"/>
    <cellStyle name="20% - Accent4 4 2 5 3 2" xfId="20213"/>
    <cellStyle name="20% - Accent4 4 2 5 3 2 2" xfId="20214"/>
    <cellStyle name="20% - Accent4 4 2 5 3 2 3" xfId="20215"/>
    <cellStyle name="20% - Accent4 4 2 5 3 3" xfId="20216"/>
    <cellStyle name="20% - Accent4 4 2 5 3 3 2" xfId="20217"/>
    <cellStyle name="20% - Accent4 4 2 5 3 3 3" xfId="20218"/>
    <cellStyle name="20% - Accent4 4 2 5 3 4" xfId="20219"/>
    <cellStyle name="20% - Accent4 4 2 5 3 4 2" xfId="20220"/>
    <cellStyle name="20% - Accent4 4 2 5 3 5" xfId="20221"/>
    <cellStyle name="20% - Accent4 4 2 5 3 6" xfId="20222"/>
    <cellStyle name="20% - Accent4 4 2 5 4" xfId="20223"/>
    <cellStyle name="20% - Accent4 4 2 5 4 2" xfId="20224"/>
    <cellStyle name="20% - Accent4 4 2 5 4 2 2" xfId="20225"/>
    <cellStyle name="20% - Accent4 4 2 5 4 2 3" xfId="20226"/>
    <cellStyle name="20% - Accent4 4 2 5 4 3" xfId="20227"/>
    <cellStyle name="20% - Accent4 4 2 5 4 3 2" xfId="20228"/>
    <cellStyle name="20% - Accent4 4 2 5 4 4" xfId="20229"/>
    <cellStyle name="20% - Accent4 4 2 5 4 5" xfId="20230"/>
    <cellStyle name="20% - Accent4 4 2 5 5" xfId="20231"/>
    <cellStyle name="20% - Accent4 4 2 5 5 2" xfId="20232"/>
    <cellStyle name="20% - Accent4 4 2 5 5 3" xfId="20233"/>
    <cellStyle name="20% - Accent4 4 2 5 6" xfId="20234"/>
    <cellStyle name="20% - Accent4 4 2 5 6 2" xfId="20235"/>
    <cellStyle name="20% - Accent4 4 2 5 6 3" xfId="20236"/>
    <cellStyle name="20% - Accent4 4 2 5 7" xfId="20237"/>
    <cellStyle name="20% - Accent4 4 2 5 7 2" xfId="20238"/>
    <cellStyle name="20% - Accent4 4 2 5 8" xfId="20239"/>
    <cellStyle name="20% - Accent4 4 2 5 9" xfId="20240"/>
    <cellStyle name="20% - Accent4 4 2 6" xfId="875"/>
    <cellStyle name="20% - Accent4 4 2 6 2" xfId="20241"/>
    <cellStyle name="20% - Accent4 4 2 6 2 2" xfId="20242"/>
    <cellStyle name="20% - Accent4 4 2 6 2 2 2" xfId="20243"/>
    <cellStyle name="20% - Accent4 4 2 6 2 2 3" xfId="20244"/>
    <cellStyle name="20% - Accent4 4 2 6 2 3" xfId="20245"/>
    <cellStyle name="20% - Accent4 4 2 6 2 3 2" xfId="20246"/>
    <cellStyle name="20% - Accent4 4 2 6 2 3 3" xfId="20247"/>
    <cellStyle name="20% - Accent4 4 2 6 2 4" xfId="20248"/>
    <cellStyle name="20% - Accent4 4 2 6 2 4 2" xfId="20249"/>
    <cellStyle name="20% - Accent4 4 2 6 2 5" xfId="20250"/>
    <cellStyle name="20% - Accent4 4 2 6 2 6" xfId="20251"/>
    <cellStyle name="20% - Accent4 4 2 6 3" xfId="20252"/>
    <cellStyle name="20% - Accent4 4 2 6 3 2" xfId="20253"/>
    <cellStyle name="20% - Accent4 4 2 6 3 2 2" xfId="20254"/>
    <cellStyle name="20% - Accent4 4 2 6 3 2 3" xfId="20255"/>
    <cellStyle name="20% - Accent4 4 2 6 3 3" xfId="20256"/>
    <cellStyle name="20% - Accent4 4 2 6 3 3 2" xfId="20257"/>
    <cellStyle name="20% - Accent4 4 2 6 3 3 3" xfId="20258"/>
    <cellStyle name="20% - Accent4 4 2 6 3 4" xfId="20259"/>
    <cellStyle name="20% - Accent4 4 2 6 3 4 2" xfId="20260"/>
    <cellStyle name="20% - Accent4 4 2 6 3 5" xfId="20261"/>
    <cellStyle name="20% - Accent4 4 2 6 3 6" xfId="20262"/>
    <cellStyle name="20% - Accent4 4 2 6 4" xfId="20263"/>
    <cellStyle name="20% - Accent4 4 2 6 4 2" xfId="20264"/>
    <cellStyle name="20% - Accent4 4 2 6 4 2 2" xfId="20265"/>
    <cellStyle name="20% - Accent4 4 2 6 4 2 3" xfId="20266"/>
    <cellStyle name="20% - Accent4 4 2 6 4 3" xfId="20267"/>
    <cellStyle name="20% - Accent4 4 2 6 4 3 2" xfId="20268"/>
    <cellStyle name="20% - Accent4 4 2 6 4 4" xfId="20269"/>
    <cellStyle name="20% - Accent4 4 2 6 4 5" xfId="20270"/>
    <cellStyle name="20% - Accent4 4 2 6 5" xfId="20271"/>
    <cellStyle name="20% - Accent4 4 2 6 5 2" xfId="20272"/>
    <cellStyle name="20% - Accent4 4 2 6 5 3" xfId="20273"/>
    <cellStyle name="20% - Accent4 4 2 6 6" xfId="20274"/>
    <cellStyle name="20% - Accent4 4 2 6 6 2" xfId="20275"/>
    <cellStyle name="20% - Accent4 4 2 6 6 3" xfId="20276"/>
    <cellStyle name="20% - Accent4 4 2 6 7" xfId="20277"/>
    <cellStyle name="20% - Accent4 4 2 6 7 2" xfId="20278"/>
    <cellStyle name="20% - Accent4 4 2 6 8" xfId="20279"/>
    <cellStyle name="20% - Accent4 4 2 6 9" xfId="20280"/>
    <cellStyle name="20% - Accent4 4 2 7" xfId="876"/>
    <cellStyle name="20% - Accent4 4 2 7 2" xfId="20281"/>
    <cellStyle name="20% - Accent4 4 2 7 2 2" xfId="20282"/>
    <cellStyle name="20% - Accent4 4 2 7 2 3" xfId="20283"/>
    <cellStyle name="20% - Accent4 4 2 7 3" xfId="20284"/>
    <cellStyle name="20% - Accent4 4 2 7 3 2" xfId="20285"/>
    <cellStyle name="20% - Accent4 4 2 7 3 3" xfId="20286"/>
    <cellStyle name="20% - Accent4 4 2 7 4" xfId="20287"/>
    <cellStyle name="20% - Accent4 4 2 7 4 2" xfId="20288"/>
    <cellStyle name="20% - Accent4 4 2 7 5" xfId="20289"/>
    <cellStyle name="20% - Accent4 4 2 7 6" xfId="20290"/>
    <cellStyle name="20% - Accent4 4 2 8" xfId="8794"/>
    <cellStyle name="20% - Accent4 4 2 8 2" xfId="20291"/>
    <cellStyle name="20% - Accent4 4 2 8 2 2" xfId="20292"/>
    <cellStyle name="20% - Accent4 4 2 8 2 3" xfId="20293"/>
    <cellStyle name="20% - Accent4 4 2 8 3" xfId="20294"/>
    <cellStyle name="20% - Accent4 4 2 8 3 2" xfId="20295"/>
    <cellStyle name="20% - Accent4 4 2 8 3 3" xfId="20296"/>
    <cellStyle name="20% - Accent4 4 2 8 4" xfId="20297"/>
    <cellStyle name="20% - Accent4 4 2 8 4 2" xfId="20298"/>
    <cellStyle name="20% - Accent4 4 2 8 5" xfId="20299"/>
    <cellStyle name="20% - Accent4 4 2 8 6" xfId="20300"/>
    <cellStyle name="20% - Accent4 4 2 9" xfId="8795"/>
    <cellStyle name="20% - Accent4 4 2 9 2" xfId="20301"/>
    <cellStyle name="20% - Accent4 4 2 9 2 2" xfId="20302"/>
    <cellStyle name="20% - Accent4 4 2 9 2 3" xfId="20303"/>
    <cellStyle name="20% - Accent4 4 2 9 3" xfId="20304"/>
    <cellStyle name="20% - Accent4 4 2 9 3 2" xfId="20305"/>
    <cellStyle name="20% - Accent4 4 2 9 4" xfId="20306"/>
    <cellStyle name="20% - Accent4 4 2 9 5" xfId="20307"/>
    <cellStyle name="20% - Accent4 4 3" xfId="877"/>
    <cellStyle name="20% - Accent4 4 3 10" xfId="20308"/>
    <cellStyle name="20% - Accent4 4 3 10 2" xfId="20309"/>
    <cellStyle name="20% - Accent4 4 3 10 3" xfId="20310"/>
    <cellStyle name="20% - Accent4 4 3 11" xfId="20311"/>
    <cellStyle name="20% - Accent4 4 3 11 2" xfId="20312"/>
    <cellStyle name="20% - Accent4 4 3 12" xfId="20313"/>
    <cellStyle name="20% - Accent4 4 3 13" xfId="20314"/>
    <cellStyle name="20% - Accent4 4 3 14" xfId="20315"/>
    <cellStyle name="20% - Accent4 4 3 2" xfId="878"/>
    <cellStyle name="20% - Accent4 4 3 2 10" xfId="20316"/>
    <cellStyle name="20% - Accent4 4 3 2 10 2" xfId="20317"/>
    <cellStyle name="20% - Accent4 4 3 2 11" xfId="20318"/>
    <cellStyle name="20% - Accent4 4 3 2 12" xfId="20319"/>
    <cellStyle name="20% - Accent4 4 3 2 2" xfId="879"/>
    <cellStyle name="20% - Accent4 4 3 2 2 10" xfId="20320"/>
    <cellStyle name="20% - Accent4 4 3 2 2 2" xfId="880"/>
    <cellStyle name="20% - Accent4 4 3 2 2 2 2" xfId="881"/>
    <cellStyle name="20% - Accent4 4 3 2 2 2 2 2" xfId="20321"/>
    <cellStyle name="20% - Accent4 4 3 2 2 2 2 2 2" xfId="20322"/>
    <cellStyle name="20% - Accent4 4 3 2 2 2 2 2 3" xfId="20323"/>
    <cellStyle name="20% - Accent4 4 3 2 2 2 2 3" xfId="20324"/>
    <cellStyle name="20% - Accent4 4 3 2 2 2 2 3 2" xfId="20325"/>
    <cellStyle name="20% - Accent4 4 3 2 2 2 2 3 3" xfId="20326"/>
    <cellStyle name="20% - Accent4 4 3 2 2 2 2 4" xfId="20327"/>
    <cellStyle name="20% - Accent4 4 3 2 2 2 2 4 2" xfId="20328"/>
    <cellStyle name="20% - Accent4 4 3 2 2 2 2 5" xfId="20329"/>
    <cellStyle name="20% - Accent4 4 3 2 2 2 2 6" xfId="20330"/>
    <cellStyle name="20% - Accent4 4 3 2 2 2 3" xfId="14548"/>
    <cellStyle name="20% - Accent4 4 3 2 2 2 3 2" xfId="20331"/>
    <cellStyle name="20% - Accent4 4 3 2 2 2 3 2 2" xfId="20332"/>
    <cellStyle name="20% - Accent4 4 3 2 2 2 3 2 3" xfId="20333"/>
    <cellStyle name="20% - Accent4 4 3 2 2 2 3 3" xfId="20334"/>
    <cellStyle name="20% - Accent4 4 3 2 2 2 3 3 2" xfId="20335"/>
    <cellStyle name="20% - Accent4 4 3 2 2 2 3 3 3" xfId="20336"/>
    <cellStyle name="20% - Accent4 4 3 2 2 2 3 4" xfId="20337"/>
    <cellStyle name="20% - Accent4 4 3 2 2 2 3 4 2" xfId="20338"/>
    <cellStyle name="20% - Accent4 4 3 2 2 2 3 5" xfId="20339"/>
    <cellStyle name="20% - Accent4 4 3 2 2 2 3 6" xfId="20340"/>
    <cellStyle name="20% - Accent4 4 3 2 2 2 4" xfId="20341"/>
    <cellStyle name="20% - Accent4 4 3 2 2 2 4 2" xfId="20342"/>
    <cellStyle name="20% - Accent4 4 3 2 2 2 4 2 2" xfId="20343"/>
    <cellStyle name="20% - Accent4 4 3 2 2 2 4 2 3" xfId="20344"/>
    <cellStyle name="20% - Accent4 4 3 2 2 2 4 3" xfId="20345"/>
    <cellStyle name="20% - Accent4 4 3 2 2 2 4 3 2" xfId="20346"/>
    <cellStyle name="20% - Accent4 4 3 2 2 2 4 4" xfId="20347"/>
    <cellStyle name="20% - Accent4 4 3 2 2 2 4 5" xfId="20348"/>
    <cellStyle name="20% - Accent4 4 3 2 2 2 5" xfId="20349"/>
    <cellStyle name="20% - Accent4 4 3 2 2 2 5 2" xfId="20350"/>
    <cellStyle name="20% - Accent4 4 3 2 2 2 5 3" xfId="20351"/>
    <cellStyle name="20% - Accent4 4 3 2 2 2 6" xfId="20352"/>
    <cellStyle name="20% - Accent4 4 3 2 2 2 6 2" xfId="20353"/>
    <cellStyle name="20% - Accent4 4 3 2 2 2 6 3" xfId="20354"/>
    <cellStyle name="20% - Accent4 4 3 2 2 2 7" xfId="20355"/>
    <cellStyle name="20% - Accent4 4 3 2 2 2 7 2" xfId="20356"/>
    <cellStyle name="20% - Accent4 4 3 2 2 2 8" xfId="20357"/>
    <cellStyle name="20% - Accent4 4 3 2 2 2 9" xfId="20358"/>
    <cellStyle name="20% - Accent4 4 3 2 2 3" xfId="882"/>
    <cellStyle name="20% - Accent4 4 3 2 2 3 2" xfId="20359"/>
    <cellStyle name="20% - Accent4 4 3 2 2 3 2 2" xfId="20360"/>
    <cellStyle name="20% - Accent4 4 3 2 2 3 2 3" xfId="20361"/>
    <cellStyle name="20% - Accent4 4 3 2 2 3 3" xfId="20362"/>
    <cellStyle name="20% - Accent4 4 3 2 2 3 3 2" xfId="20363"/>
    <cellStyle name="20% - Accent4 4 3 2 2 3 3 3" xfId="20364"/>
    <cellStyle name="20% - Accent4 4 3 2 2 3 4" xfId="20365"/>
    <cellStyle name="20% - Accent4 4 3 2 2 3 4 2" xfId="20366"/>
    <cellStyle name="20% - Accent4 4 3 2 2 3 5" xfId="20367"/>
    <cellStyle name="20% - Accent4 4 3 2 2 3 6" xfId="20368"/>
    <cellStyle name="20% - Accent4 4 3 2 2 4" xfId="883"/>
    <cellStyle name="20% - Accent4 4 3 2 2 4 2" xfId="20369"/>
    <cellStyle name="20% - Accent4 4 3 2 2 4 2 2" xfId="20370"/>
    <cellStyle name="20% - Accent4 4 3 2 2 4 2 3" xfId="20371"/>
    <cellStyle name="20% - Accent4 4 3 2 2 4 3" xfId="20372"/>
    <cellStyle name="20% - Accent4 4 3 2 2 4 3 2" xfId="20373"/>
    <cellStyle name="20% - Accent4 4 3 2 2 4 3 3" xfId="20374"/>
    <cellStyle name="20% - Accent4 4 3 2 2 4 4" xfId="20375"/>
    <cellStyle name="20% - Accent4 4 3 2 2 4 4 2" xfId="20376"/>
    <cellStyle name="20% - Accent4 4 3 2 2 4 5" xfId="20377"/>
    <cellStyle name="20% - Accent4 4 3 2 2 4 6" xfId="20378"/>
    <cellStyle name="20% - Accent4 4 3 2 2 5" xfId="14549"/>
    <cellStyle name="20% - Accent4 4 3 2 2 5 2" xfId="20379"/>
    <cellStyle name="20% - Accent4 4 3 2 2 5 2 2" xfId="20380"/>
    <cellStyle name="20% - Accent4 4 3 2 2 5 2 3" xfId="20381"/>
    <cellStyle name="20% - Accent4 4 3 2 2 5 3" xfId="20382"/>
    <cellStyle name="20% - Accent4 4 3 2 2 5 3 2" xfId="20383"/>
    <cellStyle name="20% - Accent4 4 3 2 2 5 4" xfId="20384"/>
    <cellStyle name="20% - Accent4 4 3 2 2 5 5" xfId="20385"/>
    <cellStyle name="20% - Accent4 4 3 2 2 6" xfId="20386"/>
    <cellStyle name="20% - Accent4 4 3 2 2 6 2" xfId="20387"/>
    <cellStyle name="20% - Accent4 4 3 2 2 6 3" xfId="20388"/>
    <cellStyle name="20% - Accent4 4 3 2 2 7" xfId="20389"/>
    <cellStyle name="20% - Accent4 4 3 2 2 7 2" xfId="20390"/>
    <cellStyle name="20% - Accent4 4 3 2 2 7 3" xfId="20391"/>
    <cellStyle name="20% - Accent4 4 3 2 2 8" xfId="20392"/>
    <cellStyle name="20% - Accent4 4 3 2 2 8 2" xfId="20393"/>
    <cellStyle name="20% - Accent4 4 3 2 2 9" xfId="20394"/>
    <cellStyle name="20% - Accent4 4 3 2 3" xfId="884"/>
    <cellStyle name="20% - Accent4 4 3 2 3 2" xfId="885"/>
    <cellStyle name="20% - Accent4 4 3 2 3 2 2" xfId="20395"/>
    <cellStyle name="20% - Accent4 4 3 2 3 2 2 2" xfId="20396"/>
    <cellStyle name="20% - Accent4 4 3 2 3 2 2 3" xfId="20397"/>
    <cellStyle name="20% - Accent4 4 3 2 3 2 3" xfId="20398"/>
    <cellStyle name="20% - Accent4 4 3 2 3 2 3 2" xfId="20399"/>
    <cellStyle name="20% - Accent4 4 3 2 3 2 3 3" xfId="20400"/>
    <cellStyle name="20% - Accent4 4 3 2 3 2 4" xfId="20401"/>
    <cellStyle name="20% - Accent4 4 3 2 3 2 4 2" xfId="20402"/>
    <cellStyle name="20% - Accent4 4 3 2 3 2 5" xfId="20403"/>
    <cellStyle name="20% - Accent4 4 3 2 3 2 6" xfId="20404"/>
    <cellStyle name="20% - Accent4 4 3 2 3 3" xfId="14550"/>
    <cellStyle name="20% - Accent4 4 3 2 3 3 2" xfId="20405"/>
    <cellStyle name="20% - Accent4 4 3 2 3 3 2 2" xfId="20406"/>
    <cellStyle name="20% - Accent4 4 3 2 3 3 2 3" xfId="20407"/>
    <cellStyle name="20% - Accent4 4 3 2 3 3 3" xfId="20408"/>
    <cellStyle name="20% - Accent4 4 3 2 3 3 3 2" xfId="20409"/>
    <cellStyle name="20% - Accent4 4 3 2 3 3 3 3" xfId="20410"/>
    <cellStyle name="20% - Accent4 4 3 2 3 3 4" xfId="20411"/>
    <cellStyle name="20% - Accent4 4 3 2 3 3 4 2" xfId="20412"/>
    <cellStyle name="20% - Accent4 4 3 2 3 3 5" xfId="20413"/>
    <cellStyle name="20% - Accent4 4 3 2 3 3 6" xfId="20414"/>
    <cellStyle name="20% - Accent4 4 3 2 3 4" xfId="20415"/>
    <cellStyle name="20% - Accent4 4 3 2 3 4 2" xfId="20416"/>
    <cellStyle name="20% - Accent4 4 3 2 3 4 2 2" xfId="20417"/>
    <cellStyle name="20% - Accent4 4 3 2 3 4 2 3" xfId="20418"/>
    <cellStyle name="20% - Accent4 4 3 2 3 4 3" xfId="20419"/>
    <cellStyle name="20% - Accent4 4 3 2 3 4 3 2" xfId="20420"/>
    <cellStyle name="20% - Accent4 4 3 2 3 4 4" xfId="20421"/>
    <cellStyle name="20% - Accent4 4 3 2 3 4 5" xfId="20422"/>
    <cellStyle name="20% - Accent4 4 3 2 3 5" xfId="20423"/>
    <cellStyle name="20% - Accent4 4 3 2 3 5 2" xfId="20424"/>
    <cellStyle name="20% - Accent4 4 3 2 3 5 3" xfId="20425"/>
    <cellStyle name="20% - Accent4 4 3 2 3 6" xfId="20426"/>
    <cellStyle name="20% - Accent4 4 3 2 3 6 2" xfId="20427"/>
    <cellStyle name="20% - Accent4 4 3 2 3 6 3" xfId="20428"/>
    <cellStyle name="20% - Accent4 4 3 2 3 7" xfId="20429"/>
    <cellStyle name="20% - Accent4 4 3 2 3 7 2" xfId="20430"/>
    <cellStyle name="20% - Accent4 4 3 2 3 8" xfId="20431"/>
    <cellStyle name="20% - Accent4 4 3 2 3 9" xfId="20432"/>
    <cellStyle name="20% - Accent4 4 3 2 4" xfId="886"/>
    <cellStyle name="20% - Accent4 4 3 2 4 2" xfId="20433"/>
    <cellStyle name="20% - Accent4 4 3 2 4 2 2" xfId="20434"/>
    <cellStyle name="20% - Accent4 4 3 2 4 2 2 2" xfId="20435"/>
    <cellStyle name="20% - Accent4 4 3 2 4 2 2 3" xfId="20436"/>
    <cellStyle name="20% - Accent4 4 3 2 4 2 3" xfId="20437"/>
    <cellStyle name="20% - Accent4 4 3 2 4 2 3 2" xfId="20438"/>
    <cellStyle name="20% - Accent4 4 3 2 4 2 3 3" xfId="20439"/>
    <cellStyle name="20% - Accent4 4 3 2 4 2 4" xfId="20440"/>
    <cellStyle name="20% - Accent4 4 3 2 4 2 4 2" xfId="20441"/>
    <cellStyle name="20% - Accent4 4 3 2 4 2 5" xfId="20442"/>
    <cellStyle name="20% - Accent4 4 3 2 4 2 6" xfId="20443"/>
    <cellStyle name="20% - Accent4 4 3 2 4 3" xfId="20444"/>
    <cellStyle name="20% - Accent4 4 3 2 4 3 2" xfId="20445"/>
    <cellStyle name="20% - Accent4 4 3 2 4 3 2 2" xfId="20446"/>
    <cellStyle name="20% - Accent4 4 3 2 4 3 2 3" xfId="20447"/>
    <cellStyle name="20% - Accent4 4 3 2 4 3 3" xfId="20448"/>
    <cellStyle name="20% - Accent4 4 3 2 4 3 3 2" xfId="20449"/>
    <cellStyle name="20% - Accent4 4 3 2 4 3 3 3" xfId="20450"/>
    <cellStyle name="20% - Accent4 4 3 2 4 3 4" xfId="20451"/>
    <cellStyle name="20% - Accent4 4 3 2 4 3 4 2" xfId="20452"/>
    <cellStyle name="20% - Accent4 4 3 2 4 3 5" xfId="20453"/>
    <cellStyle name="20% - Accent4 4 3 2 4 3 6" xfId="20454"/>
    <cellStyle name="20% - Accent4 4 3 2 4 4" xfId="20455"/>
    <cellStyle name="20% - Accent4 4 3 2 4 4 2" xfId="20456"/>
    <cellStyle name="20% - Accent4 4 3 2 4 4 2 2" xfId="20457"/>
    <cellStyle name="20% - Accent4 4 3 2 4 4 2 3" xfId="20458"/>
    <cellStyle name="20% - Accent4 4 3 2 4 4 3" xfId="20459"/>
    <cellStyle name="20% - Accent4 4 3 2 4 4 3 2" xfId="20460"/>
    <cellStyle name="20% - Accent4 4 3 2 4 4 4" xfId="20461"/>
    <cellStyle name="20% - Accent4 4 3 2 4 4 5" xfId="20462"/>
    <cellStyle name="20% - Accent4 4 3 2 4 5" xfId="20463"/>
    <cellStyle name="20% - Accent4 4 3 2 4 5 2" xfId="20464"/>
    <cellStyle name="20% - Accent4 4 3 2 4 5 3" xfId="20465"/>
    <cellStyle name="20% - Accent4 4 3 2 4 6" xfId="20466"/>
    <cellStyle name="20% - Accent4 4 3 2 4 6 2" xfId="20467"/>
    <cellStyle name="20% - Accent4 4 3 2 4 6 3" xfId="20468"/>
    <cellStyle name="20% - Accent4 4 3 2 4 7" xfId="20469"/>
    <cellStyle name="20% - Accent4 4 3 2 4 7 2" xfId="20470"/>
    <cellStyle name="20% - Accent4 4 3 2 4 8" xfId="20471"/>
    <cellStyle name="20% - Accent4 4 3 2 4 9" xfId="20472"/>
    <cellStyle name="20% - Accent4 4 3 2 5" xfId="887"/>
    <cellStyle name="20% - Accent4 4 3 2 5 2" xfId="20473"/>
    <cellStyle name="20% - Accent4 4 3 2 5 2 2" xfId="20474"/>
    <cellStyle name="20% - Accent4 4 3 2 5 2 3" xfId="20475"/>
    <cellStyle name="20% - Accent4 4 3 2 5 3" xfId="20476"/>
    <cellStyle name="20% - Accent4 4 3 2 5 3 2" xfId="20477"/>
    <cellStyle name="20% - Accent4 4 3 2 5 3 3" xfId="20478"/>
    <cellStyle name="20% - Accent4 4 3 2 5 4" xfId="20479"/>
    <cellStyle name="20% - Accent4 4 3 2 5 4 2" xfId="20480"/>
    <cellStyle name="20% - Accent4 4 3 2 5 5" xfId="20481"/>
    <cellStyle name="20% - Accent4 4 3 2 5 6" xfId="20482"/>
    <cellStyle name="20% - Accent4 4 3 2 6" xfId="14551"/>
    <cellStyle name="20% - Accent4 4 3 2 6 2" xfId="20483"/>
    <cellStyle name="20% - Accent4 4 3 2 6 2 2" xfId="20484"/>
    <cellStyle name="20% - Accent4 4 3 2 6 2 3" xfId="20485"/>
    <cellStyle name="20% - Accent4 4 3 2 6 3" xfId="20486"/>
    <cellStyle name="20% - Accent4 4 3 2 6 3 2" xfId="20487"/>
    <cellStyle name="20% - Accent4 4 3 2 6 3 3" xfId="20488"/>
    <cellStyle name="20% - Accent4 4 3 2 6 4" xfId="20489"/>
    <cellStyle name="20% - Accent4 4 3 2 6 4 2" xfId="20490"/>
    <cellStyle name="20% - Accent4 4 3 2 6 5" xfId="20491"/>
    <cellStyle name="20% - Accent4 4 3 2 6 6" xfId="20492"/>
    <cellStyle name="20% - Accent4 4 3 2 7" xfId="20493"/>
    <cellStyle name="20% - Accent4 4 3 2 7 2" xfId="20494"/>
    <cellStyle name="20% - Accent4 4 3 2 7 2 2" xfId="20495"/>
    <cellStyle name="20% - Accent4 4 3 2 7 2 3" xfId="20496"/>
    <cellStyle name="20% - Accent4 4 3 2 7 3" xfId="20497"/>
    <cellStyle name="20% - Accent4 4 3 2 7 3 2" xfId="20498"/>
    <cellStyle name="20% - Accent4 4 3 2 7 4" xfId="20499"/>
    <cellStyle name="20% - Accent4 4 3 2 7 5" xfId="20500"/>
    <cellStyle name="20% - Accent4 4 3 2 8" xfId="20501"/>
    <cellStyle name="20% - Accent4 4 3 2 8 2" xfId="20502"/>
    <cellStyle name="20% - Accent4 4 3 2 8 3" xfId="20503"/>
    <cellStyle name="20% - Accent4 4 3 2 9" xfId="20504"/>
    <cellStyle name="20% - Accent4 4 3 2 9 2" xfId="20505"/>
    <cellStyle name="20% - Accent4 4 3 2 9 3" xfId="20506"/>
    <cellStyle name="20% - Accent4 4 3 3" xfId="888"/>
    <cellStyle name="20% - Accent4 4 3 3 10" xfId="20507"/>
    <cellStyle name="20% - Accent4 4 3 3 2" xfId="889"/>
    <cellStyle name="20% - Accent4 4 3 3 2 2" xfId="890"/>
    <cellStyle name="20% - Accent4 4 3 3 2 2 2" xfId="20508"/>
    <cellStyle name="20% - Accent4 4 3 3 2 2 2 2" xfId="20509"/>
    <cellStyle name="20% - Accent4 4 3 3 2 2 2 3" xfId="20510"/>
    <cellStyle name="20% - Accent4 4 3 3 2 2 3" xfId="20511"/>
    <cellStyle name="20% - Accent4 4 3 3 2 2 3 2" xfId="20512"/>
    <cellStyle name="20% - Accent4 4 3 3 2 2 3 3" xfId="20513"/>
    <cellStyle name="20% - Accent4 4 3 3 2 2 4" xfId="20514"/>
    <cellStyle name="20% - Accent4 4 3 3 2 2 4 2" xfId="20515"/>
    <cellStyle name="20% - Accent4 4 3 3 2 2 5" xfId="20516"/>
    <cellStyle name="20% - Accent4 4 3 3 2 2 6" xfId="20517"/>
    <cellStyle name="20% - Accent4 4 3 3 2 3" xfId="14552"/>
    <cellStyle name="20% - Accent4 4 3 3 2 3 2" xfId="20518"/>
    <cellStyle name="20% - Accent4 4 3 3 2 3 2 2" xfId="20519"/>
    <cellStyle name="20% - Accent4 4 3 3 2 3 2 3" xfId="20520"/>
    <cellStyle name="20% - Accent4 4 3 3 2 3 3" xfId="20521"/>
    <cellStyle name="20% - Accent4 4 3 3 2 3 3 2" xfId="20522"/>
    <cellStyle name="20% - Accent4 4 3 3 2 3 3 3" xfId="20523"/>
    <cellStyle name="20% - Accent4 4 3 3 2 3 4" xfId="20524"/>
    <cellStyle name="20% - Accent4 4 3 3 2 3 4 2" xfId="20525"/>
    <cellStyle name="20% - Accent4 4 3 3 2 3 5" xfId="20526"/>
    <cellStyle name="20% - Accent4 4 3 3 2 3 6" xfId="20527"/>
    <cellStyle name="20% - Accent4 4 3 3 2 4" xfId="20528"/>
    <cellStyle name="20% - Accent4 4 3 3 2 4 2" xfId="20529"/>
    <cellStyle name="20% - Accent4 4 3 3 2 4 2 2" xfId="20530"/>
    <cellStyle name="20% - Accent4 4 3 3 2 4 2 3" xfId="20531"/>
    <cellStyle name="20% - Accent4 4 3 3 2 4 3" xfId="20532"/>
    <cellStyle name="20% - Accent4 4 3 3 2 4 3 2" xfId="20533"/>
    <cellStyle name="20% - Accent4 4 3 3 2 4 4" xfId="20534"/>
    <cellStyle name="20% - Accent4 4 3 3 2 4 5" xfId="20535"/>
    <cellStyle name="20% - Accent4 4 3 3 2 5" xfId="20536"/>
    <cellStyle name="20% - Accent4 4 3 3 2 5 2" xfId="20537"/>
    <cellStyle name="20% - Accent4 4 3 3 2 5 3" xfId="20538"/>
    <cellStyle name="20% - Accent4 4 3 3 2 6" xfId="20539"/>
    <cellStyle name="20% - Accent4 4 3 3 2 6 2" xfId="20540"/>
    <cellStyle name="20% - Accent4 4 3 3 2 6 3" xfId="20541"/>
    <cellStyle name="20% - Accent4 4 3 3 2 7" xfId="20542"/>
    <cellStyle name="20% - Accent4 4 3 3 2 7 2" xfId="20543"/>
    <cellStyle name="20% - Accent4 4 3 3 2 8" xfId="20544"/>
    <cellStyle name="20% - Accent4 4 3 3 2 9" xfId="20545"/>
    <cellStyle name="20% - Accent4 4 3 3 3" xfId="891"/>
    <cellStyle name="20% - Accent4 4 3 3 3 2" xfId="20546"/>
    <cellStyle name="20% - Accent4 4 3 3 3 2 2" xfId="20547"/>
    <cellStyle name="20% - Accent4 4 3 3 3 2 3" xfId="20548"/>
    <cellStyle name="20% - Accent4 4 3 3 3 3" xfId="20549"/>
    <cellStyle name="20% - Accent4 4 3 3 3 3 2" xfId="20550"/>
    <cellStyle name="20% - Accent4 4 3 3 3 3 3" xfId="20551"/>
    <cellStyle name="20% - Accent4 4 3 3 3 4" xfId="20552"/>
    <cellStyle name="20% - Accent4 4 3 3 3 4 2" xfId="20553"/>
    <cellStyle name="20% - Accent4 4 3 3 3 5" xfId="20554"/>
    <cellStyle name="20% - Accent4 4 3 3 3 6" xfId="20555"/>
    <cellStyle name="20% - Accent4 4 3 3 4" xfId="892"/>
    <cellStyle name="20% - Accent4 4 3 3 4 2" xfId="20556"/>
    <cellStyle name="20% - Accent4 4 3 3 4 2 2" xfId="20557"/>
    <cellStyle name="20% - Accent4 4 3 3 4 2 3" xfId="20558"/>
    <cellStyle name="20% - Accent4 4 3 3 4 3" xfId="20559"/>
    <cellStyle name="20% - Accent4 4 3 3 4 3 2" xfId="20560"/>
    <cellStyle name="20% - Accent4 4 3 3 4 3 3" xfId="20561"/>
    <cellStyle name="20% - Accent4 4 3 3 4 4" xfId="20562"/>
    <cellStyle name="20% - Accent4 4 3 3 4 4 2" xfId="20563"/>
    <cellStyle name="20% - Accent4 4 3 3 4 5" xfId="20564"/>
    <cellStyle name="20% - Accent4 4 3 3 4 6" xfId="20565"/>
    <cellStyle name="20% - Accent4 4 3 3 5" xfId="14553"/>
    <cellStyle name="20% - Accent4 4 3 3 5 2" xfId="20566"/>
    <cellStyle name="20% - Accent4 4 3 3 5 2 2" xfId="20567"/>
    <cellStyle name="20% - Accent4 4 3 3 5 2 3" xfId="20568"/>
    <cellStyle name="20% - Accent4 4 3 3 5 3" xfId="20569"/>
    <cellStyle name="20% - Accent4 4 3 3 5 3 2" xfId="20570"/>
    <cellStyle name="20% - Accent4 4 3 3 5 4" xfId="20571"/>
    <cellStyle name="20% - Accent4 4 3 3 5 5" xfId="20572"/>
    <cellStyle name="20% - Accent4 4 3 3 6" xfId="20573"/>
    <cellStyle name="20% - Accent4 4 3 3 6 2" xfId="20574"/>
    <cellStyle name="20% - Accent4 4 3 3 6 3" xfId="20575"/>
    <cellStyle name="20% - Accent4 4 3 3 7" xfId="20576"/>
    <cellStyle name="20% - Accent4 4 3 3 7 2" xfId="20577"/>
    <cellStyle name="20% - Accent4 4 3 3 7 3" xfId="20578"/>
    <cellStyle name="20% - Accent4 4 3 3 8" xfId="20579"/>
    <cellStyle name="20% - Accent4 4 3 3 8 2" xfId="20580"/>
    <cellStyle name="20% - Accent4 4 3 3 9" xfId="20581"/>
    <cellStyle name="20% - Accent4 4 3 4" xfId="893"/>
    <cellStyle name="20% - Accent4 4 3 4 2" xfId="894"/>
    <cellStyle name="20% - Accent4 4 3 4 2 2" xfId="20582"/>
    <cellStyle name="20% - Accent4 4 3 4 2 2 2" xfId="20583"/>
    <cellStyle name="20% - Accent4 4 3 4 2 2 3" xfId="20584"/>
    <cellStyle name="20% - Accent4 4 3 4 2 3" xfId="20585"/>
    <cellStyle name="20% - Accent4 4 3 4 2 3 2" xfId="20586"/>
    <cellStyle name="20% - Accent4 4 3 4 2 3 3" xfId="20587"/>
    <cellStyle name="20% - Accent4 4 3 4 2 4" xfId="20588"/>
    <cellStyle name="20% - Accent4 4 3 4 2 4 2" xfId="20589"/>
    <cellStyle name="20% - Accent4 4 3 4 2 5" xfId="20590"/>
    <cellStyle name="20% - Accent4 4 3 4 2 6" xfId="20591"/>
    <cellStyle name="20% - Accent4 4 3 4 3" xfId="8796"/>
    <cellStyle name="20% - Accent4 4 3 4 3 2" xfId="20592"/>
    <cellStyle name="20% - Accent4 4 3 4 3 2 2" xfId="20593"/>
    <cellStyle name="20% - Accent4 4 3 4 3 2 3" xfId="20594"/>
    <cellStyle name="20% - Accent4 4 3 4 3 3" xfId="20595"/>
    <cellStyle name="20% - Accent4 4 3 4 3 3 2" xfId="20596"/>
    <cellStyle name="20% - Accent4 4 3 4 3 3 3" xfId="20597"/>
    <cellStyle name="20% - Accent4 4 3 4 3 4" xfId="20598"/>
    <cellStyle name="20% - Accent4 4 3 4 3 4 2" xfId="20599"/>
    <cellStyle name="20% - Accent4 4 3 4 3 5" xfId="20600"/>
    <cellStyle name="20% - Accent4 4 3 4 3 6" xfId="20601"/>
    <cellStyle name="20% - Accent4 4 3 4 4" xfId="8797"/>
    <cellStyle name="20% - Accent4 4 3 4 4 2" xfId="20602"/>
    <cellStyle name="20% - Accent4 4 3 4 4 2 2" xfId="20603"/>
    <cellStyle name="20% - Accent4 4 3 4 4 2 3" xfId="20604"/>
    <cellStyle name="20% - Accent4 4 3 4 4 3" xfId="20605"/>
    <cellStyle name="20% - Accent4 4 3 4 4 3 2" xfId="20606"/>
    <cellStyle name="20% - Accent4 4 3 4 4 4" xfId="20607"/>
    <cellStyle name="20% - Accent4 4 3 4 4 5" xfId="20608"/>
    <cellStyle name="20% - Accent4 4 3 4 5" xfId="20609"/>
    <cellStyle name="20% - Accent4 4 3 4 5 2" xfId="20610"/>
    <cellStyle name="20% - Accent4 4 3 4 5 3" xfId="20611"/>
    <cellStyle name="20% - Accent4 4 3 4 6" xfId="20612"/>
    <cellStyle name="20% - Accent4 4 3 4 6 2" xfId="20613"/>
    <cellStyle name="20% - Accent4 4 3 4 6 3" xfId="20614"/>
    <cellStyle name="20% - Accent4 4 3 4 7" xfId="20615"/>
    <cellStyle name="20% - Accent4 4 3 4 7 2" xfId="20616"/>
    <cellStyle name="20% - Accent4 4 3 4 8" xfId="20617"/>
    <cellStyle name="20% - Accent4 4 3 4 9" xfId="20618"/>
    <cellStyle name="20% - Accent4 4 3 5" xfId="895"/>
    <cellStyle name="20% - Accent4 4 3 5 2" xfId="8798"/>
    <cellStyle name="20% - Accent4 4 3 5 2 2" xfId="20619"/>
    <cellStyle name="20% - Accent4 4 3 5 2 2 2" xfId="20620"/>
    <cellStyle name="20% - Accent4 4 3 5 2 2 3" xfId="20621"/>
    <cellStyle name="20% - Accent4 4 3 5 2 3" xfId="20622"/>
    <cellStyle name="20% - Accent4 4 3 5 2 3 2" xfId="20623"/>
    <cellStyle name="20% - Accent4 4 3 5 2 3 3" xfId="20624"/>
    <cellStyle name="20% - Accent4 4 3 5 2 4" xfId="20625"/>
    <cellStyle name="20% - Accent4 4 3 5 2 4 2" xfId="20626"/>
    <cellStyle name="20% - Accent4 4 3 5 2 5" xfId="20627"/>
    <cellStyle name="20% - Accent4 4 3 5 2 6" xfId="20628"/>
    <cellStyle name="20% - Accent4 4 3 5 3" xfId="20629"/>
    <cellStyle name="20% - Accent4 4 3 5 3 2" xfId="20630"/>
    <cellStyle name="20% - Accent4 4 3 5 3 2 2" xfId="20631"/>
    <cellStyle name="20% - Accent4 4 3 5 3 2 3" xfId="20632"/>
    <cellStyle name="20% - Accent4 4 3 5 3 3" xfId="20633"/>
    <cellStyle name="20% - Accent4 4 3 5 3 3 2" xfId="20634"/>
    <cellStyle name="20% - Accent4 4 3 5 3 3 3" xfId="20635"/>
    <cellStyle name="20% - Accent4 4 3 5 3 4" xfId="20636"/>
    <cellStyle name="20% - Accent4 4 3 5 3 4 2" xfId="20637"/>
    <cellStyle name="20% - Accent4 4 3 5 3 5" xfId="20638"/>
    <cellStyle name="20% - Accent4 4 3 5 3 6" xfId="20639"/>
    <cellStyle name="20% - Accent4 4 3 5 4" xfId="20640"/>
    <cellStyle name="20% - Accent4 4 3 5 4 2" xfId="20641"/>
    <cellStyle name="20% - Accent4 4 3 5 4 2 2" xfId="20642"/>
    <cellStyle name="20% - Accent4 4 3 5 4 2 3" xfId="20643"/>
    <cellStyle name="20% - Accent4 4 3 5 4 3" xfId="20644"/>
    <cellStyle name="20% - Accent4 4 3 5 4 3 2" xfId="20645"/>
    <cellStyle name="20% - Accent4 4 3 5 4 4" xfId="20646"/>
    <cellStyle name="20% - Accent4 4 3 5 4 5" xfId="20647"/>
    <cellStyle name="20% - Accent4 4 3 5 5" xfId="20648"/>
    <cellStyle name="20% - Accent4 4 3 5 5 2" xfId="20649"/>
    <cellStyle name="20% - Accent4 4 3 5 5 3" xfId="20650"/>
    <cellStyle name="20% - Accent4 4 3 5 6" xfId="20651"/>
    <cellStyle name="20% - Accent4 4 3 5 6 2" xfId="20652"/>
    <cellStyle name="20% - Accent4 4 3 5 6 3" xfId="20653"/>
    <cellStyle name="20% - Accent4 4 3 5 7" xfId="20654"/>
    <cellStyle name="20% - Accent4 4 3 5 7 2" xfId="20655"/>
    <cellStyle name="20% - Accent4 4 3 5 8" xfId="20656"/>
    <cellStyle name="20% - Accent4 4 3 5 9" xfId="20657"/>
    <cellStyle name="20% - Accent4 4 3 6" xfId="896"/>
    <cellStyle name="20% - Accent4 4 3 6 2" xfId="20658"/>
    <cellStyle name="20% - Accent4 4 3 6 2 2" xfId="20659"/>
    <cellStyle name="20% - Accent4 4 3 6 2 3" xfId="20660"/>
    <cellStyle name="20% - Accent4 4 3 6 3" xfId="20661"/>
    <cellStyle name="20% - Accent4 4 3 6 3 2" xfId="20662"/>
    <cellStyle name="20% - Accent4 4 3 6 3 3" xfId="20663"/>
    <cellStyle name="20% - Accent4 4 3 6 4" xfId="20664"/>
    <cellStyle name="20% - Accent4 4 3 6 4 2" xfId="20665"/>
    <cellStyle name="20% - Accent4 4 3 6 5" xfId="20666"/>
    <cellStyle name="20% - Accent4 4 3 6 6" xfId="20667"/>
    <cellStyle name="20% - Accent4 4 3 7" xfId="8799"/>
    <cellStyle name="20% - Accent4 4 3 7 2" xfId="20668"/>
    <cellStyle name="20% - Accent4 4 3 7 2 2" xfId="20669"/>
    <cellStyle name="20% - Accent4 4 3 7 2 3" xfId="20670"/>
    <cellStyle name="20% - Accent4 4 3 7 3" xfId="20671"/>
    <cellStyle name="20% - Accent4 4 3 7 3 2" xfId="20672"/>
    <cellStyle name="20% - Accent4 4 3 7 3 3" xfId="20673"/>
    <cellStyle name="20% - Accent4 4 3 7 4" xfId="20674"/>
    <cellStyle name="20% - Accent4 4 3 7 4 2" xfId="20675"/>
    <cellStyle name="20% - Accent4 4 3 7 5" xfId="20676"/>
    <cellStyle name="20% - Accent4 4 3 7 6" xfId="20677"/>
    <cellStyle name="20% - Accent4 4 3 8" xfId="8800"/>
    <cellStyle name="20% - Accent4 4 3 8 2" xfId="20678"/>
    <cellStyle name="20% - Accent4 4 3 8 2 2" xfId="20679"/>
    <cellStyle name="20% - Accent4 4 3 8 2 3" xfId="20680"/>
    <cellStyle name="20% - Accent4 4 3 8 3" xfId="20681"/>
    <cellStyle name="20% - Accent4 4 3 8 3 2" xfId="20682"/>
    <cellStyle name="20% - Accent4 4 3 8 4" xfId="20683"/>
    <cellStyle name="20% - Accent4 4 3 8 5" xfId="20684"/>
    <cellStyle name="20% - Accent4 4 3 9" xfId="8801"/>
    <cellStyle name="20% - Accent4 4 3 9 2" xfId="20685"/>
    <cellStyle name="20% - Accent4 4 3 9 3" xfId="20686"/>
    <cellStyle name="20% - Accent4 4 4" xfId="897"/>
    <cellStyle name="20% - Accent4 4 4 10" xfId="20687"/>
    <cellStyle name="20% - Accent4 4 4 10 2" xfId="20688"/>
    <cellStyle name="20% - Accent4 4 4 11" xfId="20689"/>
    <cellStyle name="20% - Accent4 4 4 12" xfId="20690"/>
    <cellStyle name="20% - Accent4 4 4 2" xfId="898"/>
    <cellStyle name="20% - Accent4 4 4 2 10" xfId="20691"/>
    <cellStyle name="20% - Accent4 4 4 2 2" xfId="899"/>
    <cellStyle name="20% - Accent4 4 4 2 2 2" xfId="900"/>
    <cellStyle name="20% - Accent4 4 4 2 2 2 2" xfId="8802"/>
    <cellStyle name="20% - Accent4 4 4 2 2 2 2 2" xfId="20692"/>
    <cellStyle name="20% - Accent4 4 4 2 2 2 2 3" xfId="20693"/>
    <cellStyle name="20% - Accent4 4 4 2 2 2 3" xfId="20694"/>
    <cellStyle name="20% - Accent4 4 4 2 2 2 3 2" xfId="20695"/>
    <cellStyle name="20% - Accent4 4 4 2 2 2 3 3" xfId="20696"/>
    <cellStyle name="20% - Accent4 4 4 2 2 2 4" xfId="20697"/>
    <cellStyle name="20% - Accent4 4 4 2 2 2 4 2" xfId="20698"/>
    <cellStyle name="20% - Accent4 4 4 2 2 2 5" xfId="20699"/>
    <cellStyle name="20% - Accent4 4 4 2 2 2 6" xfId="20700"/>
    <cellStyle name="20% - Accent4 4 4 2 2 3" xfId="901"/>
    <cellStyle name="20% - Accent4 4 4 2 2 3 2" xfId="20701"/>
    <cellStyle name="20% - Accent4 4 4 2 2 3 2 2" xfId="20702"/>
    <cellStyle name="20% - Accent4 4 4 2 2 3 2 3" xfId="20703"/>
    <cellStyle name="20% - Accent4 4 4 2 2 3 3" xfId="20704"/>
    <cellStyle name="20% - Accent4 4 4 2 2 3 3 2" xfId="20705"/>
    <cellStyle name="20% - Accent4 4 4 2 2 3 3 3" xfId="20706"/>
    <cellStyle name="20% - Accent4 4 4 2 2 3 4" xfId="20707"/>
    <cellStyle name="20% - Accent4 4 4 2 2 3 4 2" xfId="20708"/>
    <cellStyle name="20% - Accent4 4 4 2 2 3 5" xfId="20709"/>
    <cellStyle name="20% - Accent4 4 4 2 2 3 6" xfId="20710"/>
    <cellStyle name="20% - Accent4 4 4 2 2 4" xfId="8803"/>
    <cellStyle name="20% - Accent4 4 4 2 2 4 2" xfId="20711"/>
    <cellStyle name="20% - Accent4 4 4 2 2 4 2 2" xfId="20712"/>
    <cellStyle name="20% - Accent4 4 4 2 2 4 2 3" xfId="20713"/>
    <cellStyle name="20% - Accent4 4 4 2 2 4 3" xfId="20714"/>
    <cellStyle name="20% - Accent4 4 4 2 2 4 3 2" xfId="20715"/>
    <cellStyle name="20% - Accent4 4 4 2 2 4 4" xfId="20716"/>
    <cellStyle name="20% - Accent4 4 4 2 2 4 5" xfId="20717"/>
    <cellStyle name="20% - Accent4 4 4 2 2 5" xfId="20718"/>
    <cellStyle name="20% - Accent4 4 4 2 2 5 2" xfId="20719"/>
    <cellStyle name="20% - Accent4 4 4 2 2 5 3" xfId="20720"/>
    <cellStyle name="20% - Accent4 4 4 2 2 6" xfId="20721"/>
    <cellStyle name="20% - Accent4 4 4 2 2 6 2" xfId="20722"/>
    <cellStyle name="20% - Accent4 4 4 2 2 6 3" xfId="20723"/>
    <cellStyle name="20% - Accent4 4 4 2 2 7" xfId="20724"/>
    <cellStyle name="20% - Accent4 4 4 2 2 7 2" xfId="20725"/>
    <cellStyle name="20% - Accent4 4 4 2 2 8" xfId="20726"/>
    <cellStyle name="20% - Accent4 4 4 2 2 9" xfId="20727"/>
    <cellStyle name="20% - Accent4 4 4 2 3" xfId="902"/>
    <cellStyle name="20% - Accent4 4 4 2 3 2" xfId="8804"/>
    <cellStyle name="20% - Accent4 4 4 2 3 2 2" xfId="20728"/>
    <cellStyle name="20% - Accent4 4 4 2 3 2 3" xfId="20729"/>
    <cellStyle name="20% - Accent4 4 4 2 3 3" xfId="20730"/>
    <cellStyle name="20% - Accent4 4 4 2 3 3 2" xfId="20731"/>
    <cellStyle name="20% - Accent4 4 4 2 3 3 3" xfId="20732"/>
    <cellStyle name="20% - Accent4 4 4 2 3 4" xfId="20733"/>
    <cellStyle name="20% - Accent4 4 4 2 3 4 2" xfId="20734"/>
    <cellStyle name="20% - Accent4 4 4 2 3 5" xfId="20735"/>
    <cellStyle name="20% - Accent4 4 4 2 3 6" xfId="20736"/>
    <cellStyle name="20% - Accent4 4 4 2 4" xfId="903"/>
    <cellStyle name="20% - Accent4 4 4 2 4 2" xfId="20737"/>
    <cellStyle name="20% - Accent4 4 4 2 4 2 2" xfId="20738"/>
    <cellStyle name="20% - Accent4 4 4 2 4 2 3" xfId="20739"/>
    <cellStyle name="20% - Accent4 4 4 2 4 3" xfId="20740"/>
    <cellStyle name="20% - Accent4 4 4 2 4 3 2" xfId="20741"/>
    <cellStyle name="20% - Accent4 4 4 2 4 3 3" xfId="20742"/>
    <cellStyle name="20% - Accent4 4 4 2 4 4" xfId="20743"/>
    <cellStyle name="20% - Accent4 4 4 2 4 4 2" xfId="20744"/>
    <cellStyle name="20% - Accent4 4 4 2 4 5" xfId="20745"/>
    <cellStyle name="20% - Accent4 4 4 2 4 6" xfId="20746"/>
    <cellStyle name="20% - Accent4 4 4 2 5" xfId="8805"/>
    <cellStyle name="20% - Accent4 4 4 2 5 2" xfId="20747"/>
    <cellStyle name="20% - Accent4 4 4 2 5 2 2" xfId="20748"/>
    <cellStyle name="20% - Accent4 4 4 2 5 2 3" xfId="20749"/>
    <cellStyle name="20% - Accent4 4 4 2 5 3" xfId="20750"/>
    <cellStyle name="20% - Accent4 4 4 2 5 3 2" xfId="20751"/>
    <cellStyle name="20% - Accent4 4 4 2 5 4" xfId="20752"/>
    <cellStyle name="20% - Accent4 4 4 2 5 5" xfId="20753"/>
    <cellStyle name="20% - Accent4 4 4 2 6" xfId="20754"/>
    <cellStyle name="20% - Accent4 4 4 2 6 2" xfId="20755"/>
    <cellStyle name="20% - Accent4 4 4 2 6 3" xfId="20756"/>
    <cellStyle name="20% - Accent4 4 4 2 7" xfId="20757"/>
    <cellStyle name="20% - Accent4 4 4 2 7 2" xfId="20758"/>
    <cellStyle name="20% - Accent4 4 4 2 7 3" xfId="20759"/>
    <cellStyle name="20% - Accent4 4 4 2 8" xfId="20760"/>
    <cellStyle name="20% - Accent4 4 4 2 8 2" xfId="20761"/>
    <cellStyle name="20% - Accent4 4 4 2 9" xfId="20762"/>
    <cellStyle name="20% - Accent4 4 4 3" xfId="904"/>
    <cellStyle name="20% - Accent4 4 4 3 2" xfId="905"/>
    <cellStyle name="20% - Accent4 4 4 3 2 2" xfId="8806"/>
    <cellStyle name="20% - Accent4 4 4 3 2 2 2" xfId="20763"/>
    <cellStyle name="20% - Accent4 4 4 3 2 2 3" xfId="20764"/>
    <cellStyle name="20% - Accent4 4 4 3 2 3" xfId="20765"/>
    <cellStyle name="20% - Accent4 4 4 3 2 3 2" xfId="20766"/>
    <cellStyle name="20% - Accent4 4 4 3 2 3 3" xfId="20767"/>
    <cellStyle name="20% - Accent4 4 4 3 2 4" xfId="20768"/>
    <cellStyle name="20% - Accent4 4 4 3 2 4 2" xfId="20769"/>
    <cellStyle name="20% - Accent4 4 4 3 2 5" xfId="20770"/>
    <cellStyle name="20% - Accent4 4 4 3 2 6" xfId="20771"/>
    <cellStyle name="20% - Accent4 4 4 3 3" xfId="906"/>
    <cellStyle name="20% - Accent4 4 4 3 3 2" xfId="20772"/>
    <cellStyle name="20% - Accent4 4 4 3 3 2 2" xfId="20773"/>
    <cellStyle name="20% - Accent4 4 4 3 3 2 3" xfId="20774"/>
    <cellStyle name="20% - Accent4 4 4 3 3 3" xfId="20775"/>
    <cellStyle name="20% - Accent4 4 4 3 3 3 2" xfId="20776"/>
    <cellStyle name="20% - Accent4 4 4 3 3 3 3" xfId="20777"/>
    <cellStyle name="20% - Accent4 4 4 3 3 4" xfId="20778"/>
    <cellStyle name="20% - Accent4 4 4 3 3 4 2" xfId="20779"/>
    <cellStyle name="20% - Accent4 4 4 3 3 5" xfId="20780"/>
    <cellStyle name="20% - Accent4 4 4 3 3 6" xfId="20781"/>
    <cellStyle name="20% - Accent4 4 4 3 4" xfId="8807"/>
    <cellStyle name="20% - Accent4 4 4 3 4 2" xfId="20782"/>
    <cellStyle name="20% - Accent4 4 4 3 4 2 2" xfId="20783"/>
    <cellStyle name="20% - Accent4 4 4 3 4 2 3" xfId="20784"/>
    <cellStyle name="20% - Accent4 4 4 3 4 3" xfId="20785"/>
    <cellStyle name="20% - Accent4 4 4 3 4 3 2" xfId="20786"/>
    <cellStyle name="20% - Accent4 4 4 3 4 4" xfId="20787"/>
    <cellStyle name="20% - Accent4 4 4 3 4 5" xfId="20788"/>
    <cellStyle name="20% - Accent4 4 4 3 5" xfId="20789"/>
    <cellStyle name="20% - Accent4 4 4 3 5 2" xfId="20790"/>
    <cellStyle name="20% - Accent4 4 4 3 5 3" xfId="20791"/>
    <cellStyle name="20% - Accent4 4 4 3 6" xfId="20792"/>
    <cellStyle name="20% - Accent4 4 4 3 6 2" xfId="20793"/>
    <cellStyle name="20% - Accent4 4 4 3 6 3" xfId="20794"/>
    <cellStyle name="20% - Accent4 4 4 3 7" xfId="20795"/>
    <cellStyle name="20% - Accent4 4 4 3 7 2" xfId="20796"/>
    <cellStyle name="20% - Accent4 4 4 3 8" xfId="20797"/>
    <cellStyle name="20% - Accent4 4 4 3 9" xfId="20798"/>
    <cellStyle name="20% - Accent4 4 4 4" xfId="907"/>
    <cellStyle name="20% - Accent4 4 4 4 2" xfId="8808"/>
    <cellStyle name="20% - Accent4 4 4 4 2 2" xfId="20799"/>
    <cellStyle name="20% - Accent4 4 4 4 2 2 2" xfId="20800"/>
    <cellStyle name="20% - Accent4 4 4 4 2 2 3" xfId="20801"/>
    <cellStyle name="20% - Accent4 4 4 4 2 3" xfId="20802"/>
    <cellStyle name="20% - Accent4 4 4 4 2 3 2" xfId="20803"/>
    <cellStyle name="20% - Accent4 4 4 4 2 3 3" xfId="20804"/>
    <cellStyle name="20% - Accent4 4 4 4 2 4" xfId="20805"/>
    <cellStyle name="20% - Accent4 4 4 4 2 4 2" xfId="20806"/>
    <cellStyle name="20% - Accent4 4 4 4 2 5" xfId="20807"/>
    <cellStyle name="20% - Accent4 4 4 4 2 6" xfId="20808"/>
    <cellStyle name="20% - Accent4 4 4 4 3" xfId="20809"/>
    <cellStyle name="20% - Accent4 4 4 4 3 2" xfId="20810"/>
    <cellStyle name="20% - Accent4 4 4 4 3 2 2" xfId="20811"/>
    <cellStyle name="20% - Accent4 4 4 4 3 2 3" xfId="20812"/>
    <cellStyle name="20% - Accent4 4 4 4 3 3" xfId="20813"/>
    <cellStyle name="20% - Accent4 4 4 4 3 3 2" xfId="20814"/>
    <cellStyle name="20% - Accent4 4 4 4 3 3 3" xfId="20815"/>
    <cellStyle name="20% - Accent4 4 4 4 3 4" xfId="20816"/>
    <cellStyle name="20% - Accent4 4 4 4 3 4 2" xfId="20817"/>
    <cellStyle name="20% - Accent4 4 4 4 3 5" xfId="20818"/>
    <cellStyle name="20% - Accent4 4 4 4 3 6" xfId="20819"/>
    <cellStyle name="20% - Accent4 4 4 4 4" xfId="20820"/>
    <cellStyle name="20% - Accent4 4 4 4 4 2" xfId="20821"/>
    <cellStyle name="20% - Accent4 4 4 4 4 2 2" xfId="20822"/>
    <cellStyle name="20% - Accent4 4 4 4 4 2 3" xfId="20823"/>
    <cellStyle name="20% - Accent4 4 4 4 4 3" xfId="20824"/>
    <cellStyle name="20% - Accent4 4 4 4 4 3 2" xfId="20825"/>
    <cellStyle name="20% - Accent4 4 4 4 4 4" xfId="20826"/>
    <cellStyle name="20% - Accent4 4 4 4 4 5" xfId="20827"/>
    <cellStyle name="20% - Accent4 4 4 4 5" xfId="20828"/>
    <cellStyle name="20% - Accent4 4 4 4 5 2" xfId="20829"/>
    <cellStyle name="20% - Accent4 4 4 4 5 3" xfId="20830"/>
    <cellStyle name="20% - Accent4 4 4 4 6" xfId="20831"/>
    <cellStyle name="20% - Accent4 4 4 4 6 2" xfId="20832"/>
    <cellStyle name="20% - Accent4 4 4 4 6 3" xfId="20833"/>
    <cellStyle name="20% - Accent4 4 4 4 7" xfId="20834"/>
    <cellStyle name="20% - Accent4 4 4 4 7 2" xfId="20835"/>
    <cellStyle name="20% - Accent4 4 4 4 8" xfId="20836"/>
    <cellStyle name="20% - Accent4 4 4 4 9" xfId="20837"/>
    <cellStyle name="20% - Accent4 4 4 5" xfId="908"/>
    <cellStyle name="20% - Accent4 4 4 5 2" xfId="20838"/>
    <cellStyle name="20% - Accent4 4 4 5 2 2" xfId="20839"/>
    <cellStyle name="20% - Accent4 4 4 5 2 3" xfId="20840"/>
    <cellStyle name="20% - Accent4 4 4 5 3" xfId="20841"/>
    <cellStyle name="20% - Accent4 4 4 5 3 2" xfId="20842"/>
    <cellStyle name="20% - Accent4 4 4 5 3 3" xfId="20843"/>
    <cellStyle name="20% - Accent4 4 4 5 4" xfId="20844"/>
    <cellStyle name="20% - Accent4 4 4 5 4 2" xfId="20845"/>
    <cellStyle name="20% - Accent4 4 4 5 5" xfId="20846"/>
    <cellStyle name="20% - Accent4 4 4 5 6" xfId="20847"/>
    <cellStyle name="20% - Accent4 4 4 6" xfId="8809"/>
    <cellStyle name="20% - Accent4 4 4 6 2" xfId="20848"/>
    <cellStyle name="20% - Accent4 4 4 6 2 2" xfId="20849"/>
    <cellStyle name="20% - Accent4 4 4 6 2 3" xfId="20850"/>
    <cellStyle name="20% - Accent4 4 4 6 3" xfId="20851"/>
    <cellStyle name="20% - Accent4 4 4 6 3 2" xfId="20852"/>
    <cellStyle name="20% - Accent4 4 4 6 3 3" xfId="20853"/>
    <cellStyle name="20% - Accent4 4 4 6 4" xfId="20854"/>
    <cellStyle name="20% - Accent4 4 4 6 4 2" xfId="20855"/>
    <cellStyle name="20% - Accent4 4 4 6 5" xfId="20856"/>
    <cellStyle name="20% - Accent4 4 4 6 6" xfId="20857"/>
    <cellStyle name="20% - Accent4 4 4 7" xfId="20858"/>
    <cellStyle name="20% - Accent4 4 4 7 2" xfId="20859"/>
    <cellStyle name="20% - Accent4 4 4 7 2 2" xfId="20860"/>
    <cellStyle name="20% - Accent4 4 4 7 2 3" xfId="20861"/>
    <cellStyle name="20% - Accent4 4 4 7 3" xfId="20862"/>
    <cellStyle name="20% - Accent4 4 4 7 3 2" xfId="20863"/>
    <cellStyle name="20% - Accent4 4 4 7 4" xfId="20864"/>
    <cellStyle name="20% - Accent4 4 4 7 5" xfId="20865"/>
    <cellStyle name="20% - Accent4 4 4 8" xfId="20866"/>
    <cellStyle name="20% - Accent4 4 4 8 2" xfId="20867"/>
    <cellStyle name="20% - Accent4 4 4 8 3" xfId="20868"/>
    <cellStyle name="20% - Accent4 4 4 9" xfId="20869"/>
    <cellStyle name="20% - Accent4 4 4 9 2" xfId="20870"/>
    <cellStyle name="20% - Accent4 4 4 9 3" xfId="20871"/>
    <cellStyle name="20% - Accent4 4 5" xfId="909"/>
    <cellStyle name="20% - Accent4 4 5 10" xfId="20872"/>
    <cellStyle name="20% - Accent4 4 5 2" xfId="910"/>
    <cellStyle name="20% - Accent4 4 5 2 2" xfId="911"/>
    <cellStyle name="20% - Accent4 4 5 2 2 2" xfId="8810"/>
    <cellStyle name="20% - Accent4 4 5 2 2 2 2" xfId="20873"/>
    <cellStyle name="20% - Accent4 4 5 2 2 2 3" xfId="20874"/>
    <cellStyle name="20% - Accent4 4 5 2 2 3" xfId="20875"/>
    <cellStyle name="20% - Accent4 4 5 2 2 3 2" xfId="20876"/>
    <cellStyle name="20% - Accent4 4 5 2 2 3 3" xfId="20877"/>
    <cellStyle name="20% - Accent4 4 5 2 2 4" xfId="20878"/>
    <cellStyle name="20% - Accent4 4 5 2 2 4 2" xfId="20879"/>
    <cellStyle name="20% - Accent4 4 5 2 2 5" xfId="20880"/>
    <cellStyle name="20% - Accent4 4 5 2 2 6" xfId="20881"/>
    <cellStyle name="20% - Accent4 4 5 2 3" xfId="912"/>
    <cellStyle name="20% - Accent4 4 5 2 3 2" xfId="20882"/>
    <cellStyle name="20% - Accent4 4 5 2 3 2 2" xfId="20883"/>
    <cellStyle name="20% - Accent4 4 5 2 3 2 3" xfId="20884"/>
    <cellStyle name="20% - Accent4 4 5 2 3 3" xfId="20885"/>
    <cellStyle name="20% - Accent4 4 5 2 3 3 2" xfId="20886"/>
    <cellStyle name="20% - Accent4 4 5 2 3 3 3" xfId="20887"/>
    <cellStyle name="20% - Accent4 4 5 2 3 4" xfId="20888"/>
    <cellStyle name="20% - Accent4 4 5 2 3 4 2" xfId="20889"/>
    <cellStyle name="20% - Accent4 4 5 2 3 5" xfId="20890"/>
    <cellStyle name="20% - Accent4 4 5 2 3 6" xfId="20891"/>
    <cellStyle name="20% - Accent4 4 5 2 4" xfId="8811"/>
    <cellStyle name="20% - Accent4 4 5 2 4 2" xfId="20892"/>
    <cellStyle name="20% - Accent4 4 5 2 4 2 2" xfId="20893"/>
    <cellStyle name="20% - Accent4 4 5 2 4 2 3" xfId="20894"/>
    <cellStyle name="20% - Accent4 4 5 2 4 3" xfId="20895"/>
    <cellStyle name="20% - Accent4 4 5 2 4 3 2" xfId="20896"/>
    <cellStyle name="20% - Accent4 4 5 2 4 4" xfId="20897"/>
    <cellStyle name="20% - Accent4 4 5 2 4 5" xfId="20898"/>
    <cellStyle name="20% - Accent4 4 5 2 5" xfId="20899"/>
    <cellStyle name="20% - Accent4 4 5 2 5 2" xfId="20900"/>
    <cellStyle name="20% - Accent4 4 5 2 5 3" xfId="20901"/>
    <cellStyle name="20% - Accent4 4 5 2 6" xfId="20902"/>
    <cellStyle name="20% - Accent4 4 5 2 6 2" xfId="20903"/>
    <cellStyle name="20% - Accent4 4 5 2 6 3" xfId="20904"/>
    <cellStyle name="20% - Accent4 4 5 2 7" xfId="20905"/>
    <cellStyle name="20% - Accent4 4 5 2 7 2" xfId="20906"/>
    <cellStyle name="20% - Accent4 4 5 2 8" xfId="20907"/>
    <cellStyle name="20% - Accent4 4 5 2 9" xfId="20908"/>
    <cellStyle name="20% - Accent4 4 5 3" xfId="913"/>
    <cellStyle name="20% - Accent4 4 5 3 2" xfId="8812"/>
    <cellStyle name="20% - Accent4 4 5 3 2 2" xfId="20909"/>
    <cellStyle name="20% - Accent4 4 5 3 2 3" xfId="20910"/>
    <cellStyle name="20% - Accent4 4 5 3 3" xfId="20911"/>
    <cellStyle name="20% - Accent4 4 5 3 3 2" xfId="20912"/>
    <cellStyle name="20% - Accent4 4 5 3 3 3" xfId="20913"/>
    <cellStyle name="20% - Accent4 4 5 3 4" xfId="20914"/>
    <cellStyle name="20% - Accent4 4 5 3 4 2" xfId="20915"/>
    <cellStyle name="20% - Accent4 4 5 3 5" xfId="20916"/>
    <cellStyle name="20% - Accent4 4 5 3 6" xfId="20917"/>
    <cellStyle name="20% - Accent4 4 5 4" xfId="914"/>
    <cellStyle name="20% - Accent4 4 5 4 2" xfId="20918"/>
    <cellStyle name="20% - Accent4 4 5 4 2 2" xfId="20919"/>
    <cellStyle name="20% - Accent4 4 5 4 2 3" xfId="20920"/>
    <cellStyle name="20% - Accent4 4 5 4 3" xfId="20921"/>
    <cellStyle name="20% - Accent4 4 5 4 3 2" xfId="20922"/>
    <cellStyle name="20% - Accent4 4 5 4 3 3" xfId="20923"/>
    <cellStyle name="20% - Accent4 4 5 4 4" xfId="20924"/>
    <cellStyle name="20% - Accent4 4 5 4 4 2" xfId="20925"/>
    <cellStyle name="20% - Accent4 4 5 4 5" xfId="20926"/>
    <cellStyle name="20% - Accent4 4 5 4 6" xfId="20927"/>
    <cellStyle name="20% - Accent4 4 5 5" xfId="8813"/>
    <cellStyle name="20% - Accent4 4 5 5 2" xfId="20928"/>
    <cellStyle name="20% - Accent4 4 5 5 2 2" xfId="20929"/>
    <cellStyle name="20% - Accent4 4 5 5 2 3" xfId="20930"/>
    <cellStyle name="20% - Accent4 4 5 5 3" xfId="20931"/>
    <cellStyle name="20% - Accent4 4 5 5 3 2" xfId="20932"/>
    <cellStyle name="20% - Accent4 4 5 5 4" xfId="20933"/>
    <cellStyle name="20% - Accent4 4 5 5 5" xfId="20934"/>
    <cellStyle name="20% - Accent4 4 5 6" xfId="20935"/>
    <cellStyle name="20% - Accent4 4 5 6 2" xfId="20936"/>
    <cellStyle name="20% - Accent4 4 5 6 3" xfId="20937"/>
    <cellStyle name="20% - Accent4 4 5 7" xfId="20938"/>
    <cellStyle name="20% - Accent4 4 5 7 2" xfId="20939"/>
    <cellStyle name="20% - Accent4 4 5 7 3" xfId="20940"/>
    <cellStyle name="20% - Accent4 4 5 8" xfId="20941"/>
    <cellStyle name="20% - Accent4 4 5 8 2" xfId="20942"/>
    <cellStyle name="20% - Accent4 4 5 9" xfId="20943"/>
    <cellStyle name="20% - Accent4 4 6" xfId="915"/>
    <cellStyle name="20% - Accent4 4 6 2" xfId="916"/>
    <cellStyle name="20% - Accent4 4 6 2 2" xfId="8814"/>
    <cellStyle name="20% - Accent4 4 6 2 2 2" xfId="20944"/>
    <cellStyle name="20% - Accent4 4 6 2 2 3" xfId="20945"/>
    <cellStyle name="20% - Accent4 4 6 2 3" xfId="20946"/>
    <cellStyle name="20% - Accent4 4 6 2 3 2" xfId="20947"/>
    <cellStyle name="20% - Accent4 4 6 2 3 3" xfId="20948"/>
    <cellStyle name="20% - Accent4 4 6 2 4" xfId="20949"/>
    <cellStyle name="20% - Accent4 4 6 2 4 2" xfId="20950"/>
    <cellStyle name="20% - Accent4 4 6 2 5" xfId="20951"/>
    <cellStyle name="20% - Accent4 4 6 2 6" xfId="20952"/>
    <cellStyle name="20% - Accent4 4 6 3" xfId="917"/>
    <cellStyle name="20% - Accent4 4 6 3 2" xfId="20953"/>
    <cellStyle name="20% - Accent4 4 6 3 2 2" xfId="20954"/>
    <cellStyle name="20% - Accent4 4 6 3 2 3" xfId="20955"/>
    <cellStyle name="20% - Accent4 4 6 3 3" xfId="20956"/>
    <cellStyle name="20% - Accent4 4 6 3 3 2" xfId="20957"/>
    <cellStyle name="20% - Accent4 4 6 3 3 3" xfId="20958"/>
    <cellStyle name="20% - Accent4 4 6 3 4" xfId="20959"/>
    <cellStyle name="20% - Accent4 4 6 3 4 2" xfId="20960"/>
    <cellStyle name="20% - Accent4 4 6 3 5" xfId="20961"/>
    <cellStyle name="20% - Accent4 4 6 3 6" xfId="20962"/>
    <cellStyle name="20% - Accent4 4 6 4" xfId="8815"/>
    <cellStyle name="20% - Accent4 4 6 4 2" xfId="20963"/>
    <cellStyle name="20% - Accent4 4 6 4 2 2" xfId="20964"/>
    <cellStyle name="20% - Accent4 4 6 4 2 3" xfId="20965"/>
    <cellStyle name="20% - Accent4 4 6 4 3" xfId="20966"/>
    <cellStyle name="20% - Accent4 4 6 4 3 2" xfId="20967"/>
    <cellStyle name="20% - Accent4 4 6 4 4" xfId="20968"/>
    <cellStyle name="20% - Accent4 4 6 4 5" xfId="20969"/>
    <cellStyle name="20% - Accent4 4 6 5" xfId="20970"/>
    <cellStyle name="20% - Accent4 4 6 5 2" xfId="20971"/>
    <cellStyle name="20% - Accent4 4 6 5 3" xfId="20972"/>
    <cellStyle name="20% - Accent4 4 6 6" xfId="20973"/>
    <cellStyle name="20% - Accent4 4 6 6 2" xfId="20974"/>
    <cellStyle name="20% - Accent4 4 6 6 3" xfId="20975"/>
    <cellStyle name="20% - Accent4 4 6 7" xfId="20976"/>
    <cellStyle name="20% - Accent4 4 6 7 2" xfId="20977"/>
    <cellStyle name="20% - Accent4 4 6 8" xfId="20978"/>
    <cellStyle name="20% - Accent4 4 6 9" xfId="20979"/>
    <cellStyle name="20% - Accent4 4 7" xfId="918"/>
    <cellStyle name="20% - Accent4 4 7 2" xfId="8816"/>
    <cellStyle name="20% - Accent4 4 7 2 2" xfId="20980"/>
    <cellStyle name="20% - Accent4 4 7 2 2 2" xfId="20981"/>
    <cellStyle name="20% - Accent4 4 7 2 2 3" xfId="20982"/>
    <cellStyle name="20% - Accent4 4 7 2 3" xfId="20983"/>
    <cellStyle name="20% - Accent4 4 7 2 3 2" xfId="20984"/>
    <cellStyle name="20% - Accent4 4 7 2 3 3" xfId="20985"/>
    <cellStyle name="20% - Accent4 4 7 2 4" xfId="20986"/>
    <cellStyle name="20% - Accent4 4 7 2 4 2" xfId="20987"/>
    <cellStyle name="20% - Accent4 4 7 2 5" xfId="20988"/>
    <cellStyle name="20% - Accent4 4 7 2 6" xfId="20989"/>
    <cellStyle name="20% - Accent4 4 7 3" xfId="8817"/>
    <cellStyle name="20% - Accent4 4 7 3 2" xfId="20990"/>
    <cellStyle name="20% - Accent4 4 7 3 2 2" xfId="20991"/>
    <cellStyle name="20% - Accent4 4 7 3 2 3" xfId="20992"/>
    <cellStyle name="20% - Accent4 4 7 3 3" xfId="20993"/>
    <cellStyle name="20% - Accent4 4 7 3 3 2" xfId="20994"/>
    <cellStyle name="20% - Accent4 4 7 3 3 3" xfId="20995"/>
    <cellStyle name="20% - Accent4 4 7 3 4" xfId="20996"/>
    <cellStyle name="20% - Accent4 4 7 3 4 2" xfId="20997"/>
    <cellStyle name="20% - Accent4 4 7 3 5" xfId="20998"/>
    <cellStyle name="20% - Accent4 4 7 3 6" xfId="20999"/>
    <cellStyle name="20% - Accent4 4 7 4" xfId="8818"/>
    <cellStyle name="20% - Accent4 4 7 4 2" xfId="21000"/>
    <cellStyle name="20% - Accent4 4 7 4 2 2" xfId="21001"/>
    <cellStyle name="20% - Accent4 4 7 4 2 3" xfId="21002"/>
    <cellStyle name="20% - Accent4 4 7 4 3" xfId="21003"/>
    <cellStyle name="20% - Accent4 4 7 4 3 2" xfId="21004"/>
    <cellStyle name="20% - Accent4 4 7 4 4" xfId="21005"/>
    <cellStyle name="20% - Accent4 4 7 4 5" xfId="21006"/>
    <cellStyle name="20% - Accent4 4 7 5" xfId="21007"/>
    <cellStyle name="20% - Accent4 4 7 5 2" xfId="21008"/>
    <cellStyle name="20% - Accent4 4 7 5 3" xfId="21009"/>
    <cellStyle name="20% - Accent4 4 7 6" xfId="21010"/>
    <cellStyle name="20% - Accent4 4 7 6 2" xfId="21011"/>
    <cellStyle name="20% - Accent4 4 7 6 3" xfId="21012"/>
    <cellStyle name="20% - Accent4 4 7 7" xfId="21013"/>
    <cellStyle name="20% - Accent4 4 7 7 2" xfId="21014"/>
    <cellStyle name="20% - Accent4 4 7 8" xfId="21015"/>
    <cellStyle name="20% - Accent4 4 7 9" xfId="21016"/>
    <cellStyle name="20% - Accent4 4 8" xfId="919"/>
    <cellStyle name="20% - Accent4 4 8 2" xfId="21017"/>
    <cellStyle name="20% - Accent4 4 8 2 2" xfId="21018"/>
    <cellStyle name="20% - Accent4 4 8 2 3" xfId="21019"/>
    <cellStyle name="20% - Accent4 4 8 3" xfId="21020"/>
    <cellStyle name="20% - Accent4 4 8 3 2" xfId="21021"/>
    <cellStyle name="20% - Accent4 4 8 3 3" xfId="21022"/>
    <cellStyle name="20% - Accent4 4 8 4" xfId="21023"/>
    <cellStyle name="20% - Accent4 4 8 4 2" xfId="21024"/>
    <cellStyle name="20% - Accent4 4 8 5" xfId="21025"/>
    <cellStyle name="20% - Accent4 4 8 6" xfId="21026"/>
    <cellStyle name="20% - Accent4 4 9" xfId="13553"/>
    <cellStyle name="20% - Accent4 4 9 2" xfId="21027"/>
    <cellStyle name="20% - Accent4 4 9 2 2" xfId="21028"/>
    <cellStyle name="20% - Accent4 4 9 2 3" xfId="21029"/>
    <cellStyle name="20% - Accent4 4 9 3" xfId="21030"/>
    <cellStyle name="20% - Accent4 4 9 3 2" xfId="21031"/>
    <cellStyle name="20% - Accent4 4 9 3 3" xfId="21032"/>
    <cellStyle name="20% - Accent4 4 9 4" xfId="21033"/>
    <cellStyle name="20% - Accent4 4 9 4 2" xfId="21034"/>
    <cellStyle name="20% - Accent4 4 9 5" xfId="21035"/>
    <cellStyle name="20% - Accent4 4 9 6" xfId="21036"/>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14554"/>
    <cellStyle name="20% - Accent4 6 2 2 3" xfId="958"/>
    <cellStyle name="20% - Accent4 6 2 2 4" xfId="14555"/>
    <cellStyle name="20% - Accent4 6 2 3" xfId="959"/>
    <cellStyle name="20% - Accent4 6 2 3 2" xfId="960"/>
    <cellStyle name="20% - Accent4 6 2 3 3" xfId="14556"/>
    <cellStyle name="20% - Accent4 6 2 4" xfId="961"/>
    <cellStyle name="20% - Accent4 6 2 5" xfId="8819"/>
    <cellStyle name="20% - Accent4 6 3" xfId="962"/>
    <cellStyle name="20% - Accent4 6 3 2" xfId="963"/>
    <cellStyle name="20% - Accent4 6 3 2 2" xfId="964"/>
    <cellStyle name="20% - Accent4 6 3 2 3" xfId="14557"/>
    <cellStyle name="20% - Accent4 6 3 3" xfId="965"/>
    <cellStyle name="20% - Accent4 6 3 4" xfId="14558"/>
    <cellStyle name="20% - Accent4 6 4" xfId="966"/>
    <cellStyle name="20% - Accent4 6 4 2" xfId="967"/>
    <cellStyle name="20% - Accent4 6 4 3" xfId="14559"/>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xfId="62049" builtinId="46" customBuiltin="1"/>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14560"/>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14561"/>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14562"/>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1037"/>
    <cellStyle name="20% - Accent5 4 10 2" xfId="21038"/>
    <cellStyle name="20% - Accent5 4 10 2 2" xfId="21039"/>
    <cellStyle name="20% - Accent5 4 10 2 3" xfId="21040"/>
    <cellStyle name="20% - Accent5 4 10 3" xfId="21041"/>
    <cellStyle name="20% - Accent5 4 10 3 2" xfId="21042"/>
    <cellStyle name="20% - Accent5 4 10 4" xfId="21043"/>
    <cellStyle name="20% - Accent5 4 10 5" xfId="21044"/>
    <cellStyle name="20% - Accent5 4 11" xfId="21045"/>
    <cellStyle name="20% - Accent5 4 11 2" xfId="21046"/>
    <cellStyle name="20% - Accent5 4 11 3" xfId="21047"/>
    <cellStyle name="20% - Accent5 4 12" xfId="21048"/>
    <cellStyle name="20% - Accent5 4 12 2" xfId="21049"/>
    <cellStyle name="20% - Accent5 4 12 3" xfId="21050"/>
    <cellStyle name="20% - Accent5 4 13" xfId="21051"/>
    <cellStyle name="20% - Accent5 4 13 2" xfId="21052"/>
    <cellStyle name="20% - Accent5 4 14" xfId="21053"/>
    <cellStyle name="20% - Accent5 4 15" xfId="21054"/>
    <cellStyle name="20% - Accent5 4 16" xfId="21055"/>
    <cellStyle name="20% - Accent5 4 2" xfId="1135"/>
    <cellStyle name="20% - Accent5 4 2 10" xfId="21056"/>
    <cellStyle name="20% - Accent5 4 2 10 2" xfId="21057"/>
    <cellStyle name="20% - Accent5 4 2 10 3" xfId="21058"/>
    <cellStyle name="20% - Accent5 4 2 11" xfId="21059"/>
    <cellStyle name="20% - Accent5 4 2 11 2" xfId="21060"/>
    <cellStyle name="20% - Accent5 4 2 11 3" xfId="21061"/>
    <cellStyle name="20% - Accent5 4 2 12" xfId="21062"/>
    <cellStyle name="20% - Accent5 4 2 12 2" xfId="21063"/>
    <cellStyle name="20% - Accent5 4 2 13" xfId="21064"/>
    <cellStyle name="20% - Accent5 4 2 14" xfId="21065"/>
    <cellStyle name="20% - Accent5 4 2 15" xfId="21066"/>
    <cellStyle name="20% - Accent5 4 2 2" xfId="1136"/>
    <cellStyle name="20% - Accent5 4 2 2 10" xfId="21067"/>
    <cellStyle name="20% - Accent5 4 2 2 10 2" xfId="21068"/>
    <cellStyle name="20% - Accent5 4 2 2 10 3" xfId="21069"/>
    <cellStyle name="20% - Accent5 4 2 2 11" xfId="21070"/>
    <cellStyle name="20% - Accent5 4 2 2 11 2" xfId="21071"/>
    <cellStyle name="20% - Accent5 4 2 2 12" xfId="21072"/>
    <cellStyle name="20% - Accent5 4 2 2 13" xfId="21073"/>
    <cellStyle name="20% - Accent5 4 2 2 2" xfId="1137"/>
    <cellStyle name="20% - Accent5 4 2 2 2 10" xfId="21074"/>
    <cellStyle name="20% - Accent5 4 2 2 2 10 2" xfId="21075"/>
    <cellStyle name="20% - Accent5 4 2 2 2 11" xfId="21076"/>
    <cellStyle name="20% - Accent5 4 2 2 2 12" xfId="21077"/>
    <cellStyle name="20% - Accent5 4 2 2 2 2" xfId="1138"/>
    <cellStyle name="20% - Accent5 4 2 2 2 2 10" xfId="21078"/>
    <cellStyle name="20% - Accent5 4 2 2 2 2 2" xfId="1139"/>
    <cellStyle name="20% - Accent5 4 2 2 2 2 2 2" xfId="21079"/>
    <cellStyle name="20% - Accent5 4 2 2 2 2 2 2 2" xfId="21080"/>
    <cellStyle name="20% - Accent5 4 2 2 2 2 2 2 2 2" xfId="21081"/>
    <cellStyle name="20% - Accent5 4 2 2 2 2 2 2 2 3" xfId="21082"/>
    <cellStyle name="20% - Accent5 4 2 2 2 2 2 2 3" xfId="21083"/>
    <cellStyle name="20% - Accent5 4 2 2 2 2 2 2 3 2" xfId="21084"/>
    <cellStyle name="20% - Accent5 4 2 2 2 2 2 2 3 3" xfId="21085"/>
    <cellStyle name="20% - Accent5 4 2 2 2 2 2 2 4" xfId="21086"/>
    <cellStyle name="20% - Accent5 4 2 2 2 2 2 2 4 2" xfId="21087"/>
    <cellStyle name="20% - Accent5 4 2 2 2 2 2 2 5" xfId="21088"/>
    <cellStyle name="20% - Accent5 4 2 2 2 2 2 2 6" xfId="21089"/>
    <cellStyle name="20% - Accent5 4 2 2 2 2 2 3" xfId="21090"/>
    <cellStyle name="20% - Accent5 4 2 2 2 2 2 3 2" xfId="21091"/>
    <cellStyle name="20% - Accent5 4 2 2 2 2 2 3 2 2" xfId="21092"/>
    <cellStyle name="20% - Accent5 4 2 2 2 2 2 3 2 3" xfId="21093"/>
    <cellStyle name="20% - Accent5 4 2 2 2 2 2 3 3" xfId="21094"/>
    <cellStyle name="20% - Accent5 4 2 2 2 2 2 3 3 2" xfId="21095"/>
    <cellStyle name="20% - Accent5 4 2 2 2 2 2 3 3 3" xfId="21096"/>
    <cellStyle name="20% - Accent5 4 2 2 2 2 2 3 4" xfId="21097"/>
    <cellStyle name="20% - Accent5 4 2 2 2 2 2 3 4 2" xfId="21098"/>
    <cellStyle name="20% - Accent5 4 2 2 2 2 2 3 5" xfId="21099"/>
    <cellStyle name="20% - Accent5 4 2 2 2 2 2 3 6" xfId="21100"/>
    <cellStyle name="20% - Accent5 4 2 2 2 2 2 4" xfId="21101"/>
    <cellStyle name="20% - Accent5 4 2 2 2 2 2 4 2" xfId="21102"/>
    <cellStyle name="20% - Accent5 4 2 2 2 2 2 4 2 2" xfId="21103"/>
    <cellStyle name="20% - Accent5 4 2 2 2 2 2 4 2 3" xfId="21104"/>
    <cellStyle name="20% - Accent5 4 2 2 2 2 2 4 3" xfId="21105"/>
    <cellStyle name="20% - Accent5 4 2 2 2 2 2 4 3 2" xfId="21106"/>
    <cellStyle name="20% - Accent5 4 2 2 2 2 2 4 4" xfId="21107"/>
    <cellStyle name="20% - Accent5 4 2 2 2 2 2 4 5" xfId="21108"/>
    <cellStyle name="20% - Accent5 4 2 2 2 2 2 5" xfId="21109"/>
    <cellStyle name="20% - Accent5 4 2 2 2 2 2 5 2" xfId="21110"/>
    <cellStyle name="20% - Accent5 4 2 2 2 2 2 5 3" xfId="21111"/>
    <cellStyle name="20% - Accent5 4 2 2 2 2 2 6" xfId="21112"/>
    <cellStyle name="20% - Accent5 4 2 2 2 2 2 6 2" xfId="21113"/>
    <cellStyle name="20% - Accent5 4 2 2 2 2 2 6 3" xfId="21114"/>
    <cellStyle name="20% - Accent5 4 2 2 2 2 2 7" xfId="21115"/>
    <cellStyle name="20% - Accent5 4 2 2 2 2 2 7 2" xfId="21116"/>
    <cellStyle name="20% - Accent5 4 2 2 2 2 2 8" xfId="21117"/>
    <cellStyle name="20% - Accent5 4 2 2 2 2 2 9" xfId="21118"/>
    <cellStyle name="20% - Accent5 4 2 2 2 2 3" xfId="21119"/>
    <cellStyle name="20% - Accent5 4 2 2 2 2 3 2" xfId="21120"/>
    <cellStyle name="20% - Accent5 4 2 2 2 2 3 2 2" xfId="21121"/>
    <cellStyle name="20% - Accent5 4 2 2 2 2 3 2 3" xfId="21122"/>
    <cellStyle name="20% - Accent5 4 2 2 2 2 3 3" xfId="21123"/>
    <cellStyle name="20% - Accent5 4 2 2 2 2 3 3 2" xfId="21124"/>
    <cellStyle name="20% - Accent5 4 2 2 2 2 3 3 3" xfId="21125"/>
    <cellStyle name="20% - Accent5 4 2 2 2 2 3 4" xfId="21126"/>
    <cellStyle name="20% - Accent5 4 2 2 2 2 3 4 2" xfId="21127"/>
    <cellStyle name="20% - Accent5 4 2 2 2 2 3 5" xfId="21128"/>
    <cellStyle name="20% - Accent5 4 2 2 2 2 3 6" xfId="21129"/>
    <cellStyle name="20% - Accent5 4 2 2 2 2 4" xfId="21130"/>
    <cellStyle name="20% - Accent5 4 2 2 2 2 4 2" xfId="21131"/>
    <cellStyle name="20% - Accent5 4 2 2 2 2 4 2 2" xfId="21132"/>
    <cellStyle name="20% - Accent5 4 2 2 2 2 4 2 3" xfId="21133"/>
    <cellStyle name="20% - Accent5 4 2 2 2 2 4 3" xfId="21134"/>
    <cellStyle name="20% - Accent5 4 2 2 2 2 4 3 2" xfId="21135"/>
    <cellStyle name="20% - Accent5 4 2 2 2 2 4 3 3" xfId="21136"/>
    <cellStyle name="20% - Accent5 4 2 2 2 2 4 4" xfId="21137"/>
    <cellStyle name="20% - Accent5 4 2 2 2 2 4 4 2" xfId="21138"/>
    <cellStyle name="20% - Accent5 4 2 2 2 2 4 5" xfId="21139"/>
    <cellStyle name="20% - Accent5 4 2 2 2 2 4 6" xfId="21140"/>
    <cellStyle name="20% - Accent5 4 2 2 2 2 5" xfId="21141"/>
    <cellStyle name="20% - Accent5 4 2 2 2 2 5 2" xfId="21142"/>
    <cellStyle name="20% - Accent5 4 2 2 2 2 5 2 2" xfId="21143"/>
    <cellStyle name="20% - Accent5 4 2 2 2 2 5 2 3" xfId="21144"/>
    <cellStyle name="20% - Accent5 4 2 2 2 2 5 3" xfId="21145"/>
    <cellStyle name="20% - Accent5 4 2 2 2 2 5 3 2" xfId="21146"/>
    <cellStyle name="20% - Accent5 4 2 2 2 2 5 4" xfId="21147"/>
    <cellStyle name="20% - Accent5 4 2 2 2 2 5 5" xfId="21148"/>
    <cellStyle name="20% - Accent5 4 2 2 2 2 6" xfId="21149"/>
    <cellStyle name="20% - Accent5 4 2 2 2 2 6 2" xfId="21150"/>
    <cellStyle name="20% - Accent5 4 2 2 2 2 6 3" xfId="21151"/>
    <cellStyle name="20% - Accent5 4 2 2 2 2 7" xfId="21152"/>
    <cellStyle name="20% - Accent5 4 2 2 2 2 7 2" xfId="21153"/>
    <cellStyle name="20% - Accent5 4 2 2 2 2 7 3" xfId="21154"/>
    <cellStyle name="20% - Accent5 4 2 2 2 2 8" xfId="21155"/>
    <cellStyle name="20% - Accent5 4 2 2 2 2 8 2" xfId="21156"/>
    <cellStyle name="20% - Accent5 4 2 2 2 2 9" xfId="21157"/>
    <cellStyle name="20% - Accent5 4 2 2 2 3" xfId="1140"/>
    <cellStyle name="20% - Accent5 4 2 2 2 3 2" xfId="21158"/>
    <cellStyle name="20% - Accent5 4 2 2 2 3 2 2" xfId="21159"/>
    <cellStyle name="20% - Accent5 4 2 2 2 3 2 2 2" xfId="21160"/>
    <cellStyle name="20% - Accent5 4 2 2 2 3 2 2 3" xfId="21161"/>
    <cellStyle name="20% - Accent5 4 2 2 2 3 2 3" xfId="21162"/>
    <cellStyle name="20% - Accent5 4 2 2 2 3 2 3 2" xfId="21163"/>
    <cellStyle name="20% - Accent5 4 2 2 2 3 2 3 3" xfId="21164"/>
    <cellStyle name="20% - Accent5 4 2 2 2 3 2 4" xfId="21165"/>
    <cellStyle name="20% - Accent5 4 2 2 2 3 2 4 2" xfId="21166"/>
    <cellStyle name="20% - Accent5 4 2 2 2 3 2 5" xfId="21167"/>
    <cellStyle name="20% - Accent5 4 2 2 2 3 2 6" xfId="21168"/>
    <cellStyle name="20% - Accent5 4 2 2 2 3 3" xfId="21169"/>
    <cellStyle name="20% - Accent5 4 2 2 2 3 3 2" xfId="21170"/>
    <cellStyle name="20% - Accent5 4 2 2 2 3 3 2 2" xfId="21171"/>
    <cellStyle name="20% - Accent5 4 2 2 2 3 3 2 3" xfId="21172"/>
    <cellStyle name="20% - Accent5 4 2 2 2 3 3 3" xfId="21173"/>
    <cellStyle name="20% - Accent5 4 2 2 2 3 3 3 2" xfId="21174"/>
    <cellStyle name="20% - Accent5 4 2 2 2 3 3 3 3" xfId="21175"/>
    <cellStyle name="20% - Accent5 4 2 2 2 3 3 4" xfId="21176"/>
    <cellStyle name="20% - Accent5 4 2 2 2 3 3 4 2" xfId="21177"/>
    <cellStyle name="20% - Accent5 4 2 2 2 3 3 5" xfId="21178"/>
    <cellStyle name="20% - Accent5 4 2 2 2 3 3 6" xfId="21179"/>
    <cellStyle name="20% - Accent5 4 2 2 2 3 4" xfId="21180"/>
    <cellStyle name="20% - Accent5 4 2 2 2 3 4 2" xfId="21181"/>
    <cellStyle name="20% - Accent5 4 2 2 2 3 4 2 2" xfId="21182"/>
    <cellStyle name="20% - Accent5 4 2 2 2 3 4 2 3" xfId="21183"/>
    <cellStyle name="20% - Accent5 4 2 2 2 3 4 3" xfId="21184"/>
    <cellStyle name="20% - Accent5 4 2 2 2 3 4 3 2" xfId="21185"/>
    <cellStyle name="20% - Accent5 4 2 2 2 3 4 4" xfId="21186"/>
    <cellStyle name="20% - Accent5 4 2 2 2 3 4 5" xfId="21187"/>
    <cellStyle name="20% - Accent5 4 2 2 2 3 5" xfId="21188"/>
    <cellStyle name="20% - Accent5 4 2 2 2 3 5 2" xfId="21189"/>
    <cellStyle name="20% - Accent5 4 2 2 2 3 5 3" xfId="21190"/>
    <cellStyle name="20% - Accent5 4 2 2 2 3 6" xfId="21191"/>
    <cellStyle name="20% - Accent5 4 2 2 2 3 6 2" xfId="21192"/>
    <cellStyle name="20% - Accent5 4 2 2 2 3 6 3" xfId="21193"/>
    <cellStyle name="20% - Accent5 4 2 2 2 3 7" xfId="21194"/>
    <cellStyle name="20% - Accent5 4 2 2 2 3 7 2" xfId="21195"/>
    <cellStyle name="20% - Accent5 4 2 2 2 3 8" xfId="21196"/>
    <cellStyle name="20% - Accent5 4 2 2 2 3 9" xfId="21197"/>
    <cellStyle name="20% - Accent5 4 2 2 2 4" xfId="21198"/>
    <cellStyle name="20% - Accent5 4 2 2 2 4 2" xfId="21199"/>
    <cellStyle name="20% - Accent5 4 2 2 2 4 2 2" xfId="21200"/>
    <cellStyle name="20% - Accent5 4 2 2 2 4 2 2 2" xfId="21201"/>
    <cellStyle name="20% - Accent5 4 2 2 2 4 2 2 3" xfId="21202"/>
    <cellStyle name="20% - Accent5 4 2 2 2 4 2 3" xfId="21203"/>
    <cellStyle name="20% - Accent5 4 2 2 2 4 2 3 2" xfId="21204"/>
    <cellStyle name="20% - Accent5 4 2 2 2 4 2 3 3" xfId="21205"/>
    <cellStyle name="20% - Accent5 4 2 2 2 4 2 4" xfId="21206"/>
    <cellStyle name="20% - Accent5 4 2 2 2 4 2 4 2" xfId="21207"/>
    <cellStyle name="20% - Accent5 4 2 2 2 4 2 5" xfId="21208"/>
    <cellStyle name="20% - Accent5 4 2 2 2 4 2 6" xfId="21209"/>
    <cellStyle name="20% - Accent5 4 2 2 2 4 3" xfId="21210"/>
    <cellStyle name="20% - Accent5 4 2 2 2 4 3 2" xfId="21211"/>
    <cellStyle name="20% - Accent5 4 2 2 2 4 3 2 2" xfId="21212"/>
    <cellStyle name="20% - Accent5 4 2 2 2 4 3 2 3" xfId="21213"/>
    <cellStyle name="20% - Accent5 4 2 2 2 4 3 3" xfId="21214"/>
    <cellStyle name="20% - Accent5 4 2 2 2 4 3 3 2" xfId="21215"/>
    <cellStyle name="20% - Accent5 4 2 2 2 4 3 3 3" xfId="21216"/>
    <cellStyle name="20% - Accent5 4 2 2 2 4 3 4" xfId="21217"/>
    <cellStyle name="20% - Accent5 4 2 2 2 4 3 4 2" xfId="21218"/>
    <cellStyle name="20% - Accent5 4 2 2 2 4 3 5" xfId="21219"/>
    <cellStyle name="20% - Accent5 4 2 2 2 4 3 6" xfId="21220"/>
    <cellStyle name="20% - Accent5 4 2 2 2 4 4" xfId="21221"/>
    <cellStyle name="20% - Accent5 4 2 2 2 4 4 2" xfId="21222"/>
    <cellStyle name="20% - Accent5 4 2 2 2 4 4 2 2" xfId="21223"/>
    <cellStyle name="20% - Accent5 4 2 2 2 4 4 2 3" xfId="21224"/>
    <cellStyle name="20% - Accent5 4 2 2 2 4 4 3" xfId="21225"/>
    <cellStyle name="20% - Accent5 4 2 2 2 4 4 3 2" xfId="21226"/>
    <cellStyle name="20% - Accent5 4 2 2 2 4 4 4" xfId="21227"/>
    <cellStyle name="20% - Accent5 4 2 2 2 4 4 5" xfId="21228"/>
    <cellStyle name="20% - Accent5 4 2 2 2 4 5" xfId="21229"/>
    <cellStyle name="20% - Accent5 4 2 2 2 4 5 2" xfId="21230"/>
    <cellStyle name="20% - Accent5 4 2 2 2 4 5 3" xfId="21231"/>
    <cellStyle name="20% - Accent5 4 2 2 2 4 6" xfId="21232"/>
    <cellStyle name="20% - Accent5 4 2 2 2 4 6 2" xfId="21233"/>
    <cellStyle name="20% - Accent5 4 2 2 2 4 6 3" xfId="21234"/>
    <cellStyle name="20% - Accent5 4 2 2 2 4 7" xfId="21235"/>
    <cellStyle name="20% - Accent5 4 2 2 2 4 7 2" xfId="21236"/>
    <cellStyle name="20% - Accent5 4 2 2 2 4 8" xfId="21237"/>
    <cellStyle name="20% - Accent5 4 2 2 2 4 9" xfId="21238"/>
    <cellStyle name="20% - Accent5 4 2 2 2 5" xfId="21239"/>
    <cellStyle name="20% - Accent5 4 2 2 2 5 2" xfId="21240"/>
    <cellStyle name="20% - Accent5 4 2 2 2 5 2 2" xfId="21241"/>
    <cellStyle name="20% - Accent5 4 2 2 2 5 2 3" xfId="21242"/>
    <cellStyle name="20% - Accent5 4 2 2 2 5 3" xfId="21243"/>
    <cellStyle name="20% - Accent5 4 2 2 2 5 3 2" xfId="21244"/>
    <cellStyle name="20% - Accent5 4 2 2 2 5 3 3" xfId="21245"/>
    <cellStyle name="20% - Accent5 4 2 2 2 5 4" xfId="21246"/>
    <cellStyle name="20% - Accent5 4 2 2 2 5 4 2" xfId="21247"/>
    <cellStyle name="20% - Accent5 4 2 2 2 5 5" xfId="21248"/>
    <cellStyle name="20% - Accent5 4 2 2 2 5 6" xfId="21249"/>
    <cellStyle name="20% - Accent5 4 2 2 2 6" xfId="21250"/>
    <cellStyle name="20% - Accent5 4 2 2 2 6 2" xfId="21251"/>
    <cellStyle name="20% - Accent5 4 2 2 2 6 2 2" xfId="21252"/>
    <cellStyle name="20% - Accent5 4 2 2 2 6 2 3" xfId="21253"/>
    <cellStyle name="20% - Accent5 4 2 2 2 6 3" xfId="21254"/>
    <cellStyle name="20% - Accent5 4 2 2 2 6 3 2" xfId="21255"/>
    <cellStyle name="20% - Accent5 4 2 2 2 6 3 3" xfId="21256"/>
    <cellStyle name="20% - Accent5 4 2 2 2 6 4" xfId="21257"/>
    <cellStyle name="20% - Accent5 4 2 2 2 6 4 2" xfId="21258"/>
    <cellStyle name="20% - Accent5 4 2 2 2 6 5" xfId="21259"/>
    <cellStyle name="20% - Accent5 4 2 2 2 6 6" xfId="21260"/>
    <cellStyle name="20% - Accent5 4 2 2 2 7" xfId="21261"/>
    <cellStyle name="20% - Accent5 4 2 2 2 7 2" xfId="21262"/>
    <cellStyle name="20% - Accent5 4 2 2 2 7 2 2" xfId="21263"/>
    <cellStyle name="20% - Accent5 4 2 2 2 7 2 3" xfId="21264"/>
    <cellStyle name="20% - Accent5 4 2 2 2 7 3" xfId="21265"/>
    <cellStyle name="20% - Accent5 4 2 2 2 7 3 2" xfId="21266"/>
    <cellStyle name="20% - Accent5 4 2 2 2 7 4" xfId="21267"/>
    <cellStyle name="20% - Accent5 4 2 2 2 7 5" xfId="21268"/>
    <cellStyle name="20% - Accent5 4 2 2 2 8" xfId="21269"/>
    <cellStyle name="20% - Accent5 4 2 2 2 8 2" xfId="21270"/>
    <cellStyle name="20% - Accent5 4 2 2 2 8 3" xfId="21271"/>
    <cellStyle name="20% - Accent5 4 2 2 2 9" xfId="21272"/>
    <cellStyle name="20% - Accent5 4 2 2 2 9 2" xfId="21273"/>
    <cellStyle name="20% - Accent5 4 2 2 2 9 3" xfId="21274"/>
    <cellStyle name="20% - Accent5 4 2 2 3" xfId="1141"/>
    <cellStyle name="20% - Accent5 4 2 2 3 10" xfId="21275"/>
    <cellStyle name="20% - Accent5 4 2 2 3 2" xfId="1142"/>
    <cellStyle name="20% - Accent5 4 2 2 3 2 2" xfId="21276"/>
    <cellStyle name="20% - Accent5 4 2 2 3 2 2 2" xfId="21277"/>
    <cellStyle name="20% - Accent5 4 2 2 3 2 2 2 2" xfId="21278"/>
    <cellStyle name="20% - Accent5 4 2 2 3 2 2 2 3" xfId="21279"/>
    <cellStyle name="20% - Accent5 4 2 2 3 2 2 3" xfId="21280"/>
    <cellStyle name="20% - Accent5 4 2 2 3 2 2 3 2" xfId="21281"/>
    <cellStyle name="20% - Accent5 4 2 2 3 2 2 3 3" xfId="21282"/>
    <cellStyle name="20% - Accent5 4 2 2 3 2 2 4" xfId="21283"/>
    <cellStyle name="20% - Accent5 4 2 2 3 2 2 4 2" xfId="21284"/>
    <cellStyle name="20% - Accent5 4 2 2 3 2 2 5" xfId="21285"/>
    <cellStyle name="20% - Accent5 4 2 2 3 2 2 6" xfId="21286"/>
    <cellStyle name="20% - Accent5 4 2 2 3 2 3" xfId="21287"/>
    <cellStyle name="20% - Accent5 4 2 2 3 2 3 2" xfId="21288"/>
    <cellStyle name="20% - Accent5 4 2 2 3 2 3 2 2" xfId="21289"/>
    <cellStyle name="20% - Accent5 4 2 2 3 2 3 2 3" xfId="21290"/>
    <cellStyle name="20% - Accent5 4 2 2 3 2 3 3" xfId="21291"/>
    <cellStyle name="20% - Accent5 4 2 2 3 2 3 3 2" xfId="21292"/>
    <cellStyle name="20% - Accent5 4 2 2 3 2 3 3 3" xfId="21293"/>
    <cellStyle name="20% - Accent5 4 2 2 3 2 3 4" xfId="21294"/>
    <cellStyle name="20% - Accent5 4 2 2 3 2 3 4 2" xfId="21295"/>
    <cellStyle name="20% - Accent5 4 2 2 3 2 3 5" xfId="21296"/>
    <cellStyle name="20% - Accent5 4 2 2 3 2 3 6" xfId="21297"/>
    <cellStyle name="20% - Accent5 4 2 2 3 2 4" xfId="21298"/>
    <cellStyle name="20% - Accent5 4 2 2 3 2 4 2" xfId="21299"/>
    <cellStyle name="20% - Accent5 4 2 2 3 2 4 2 2" xfId="21300"/>
    <cellStyle name="20% - Accent5 4 2 2 3 2 4 2 3" xfId="21301"/>
    <cellStyle name="20% - Accent5 4 2 2 3 2 4 3" xfId="21302"/>
    <cellStyle name="20% - Accent5 4 2 2 3 2 4 3 2" xfId="21303"/>
    <cellStyle name="20% - Accent5 4 2 2 3 2 4 4" xfId="21304"/>
    <cellStyle name="20% - Accent5 4 2 2 3 2 4 5" xfId="21305"/>
    <cellStyle name="20% - Accent5 4 2 2 3 2 5" xfId="21306"/>
    <cellStyle name="20% - Accent5 4 2 2 3 2 5 2" xfId="21307"/>
    <cellStyle name="20% - Accent5 4 2 2 3 2 5 3" xfId="21308"/>
    <cellStyle name="20% - Accent5 4 2 2 3 2 6" xfId="21309"/>
    <cellStyle name="20% - Accent5 4 2 2 3 2 6 2" xfId="21310"/>
    <cellStyle name="20% - Accent5 4 2 2 3 2 6 3" xfId="21311"/>
    <cellStyle name="20% - Accent5 4 2 2 3 2 7" xfId="21312"/>
    <cellStyle name="20% - Accent5 4 2 2 3 2 7 2" xfId="21313"/>
    <cellStyle name="20% - Accent5 4 2 2 3 2 8" xfId="21314"/>
    <cellStyle name="20% - Accent5 4 2 2 3 2 9" xfId="21315"/>
    <cellStyle name="20% - Accent5 4 2 2 3 3" xfId="21316"/>
    <cellStyle name="20% - Accent5 4 2 2 3 3 2" xfId="21317"/>
    <cellStyle name="20% - Accent5 4 2 2 3 3 2 2" xfId="21318"/>
    <cellStyle name="20% - Accent5 4 2 2 3 3 2 3" xfId="21319"/>
    <cellStyle name="20% - Accent5 4 2 2 3 3 3" xfId="21320"/>
    <cellStyle name="20% - Accent5 4 2 2 3 3 3 2" xfId="21321"/>
    <cellStyle name="20% - Accent5 4 2 2 3 3 3 3" xfId="21322"/>
    <cellStyle name="20% - Accent5 4 2 2 3 3 4" xfId="21323"/>
    <cellStyle name="20% - Accent5 4 2 2 3 3 4 2" xfId="21324"/>
    <cellStyle name="20% - Accent5 4 2 2 3 3 5" xfId="21325"/>
    <cellStyle name="20% - Accent5 4 2 2 3 3 6" xfId="21326"/>
    <cellStyle name="20% - Accent5 4 2 2 3 4" xfId="21327"/>
    <cellStyle name="20% - Accent5 4 2 2 3 4 2" xfId="21328"/>
    <cellStyle name="20% - Accent5 4 2 2 3 4 2 2" xfId="21329"/>
    <cellStyle name="20% - Accent5 4 2 2 3 4 2 3" xfId="21330"/>
    <cellStyle name="20% - Accent5 4 2 2 3 4 3" xfId="21331"/>
    <cellStyle name="20% - Accent5 4 2 2 3 4 3 2" xfId="21332"/>
    <cellStyle name="20% - Accent5 4 2 2 3 4 3 3" xfId="21333"/>
    <cellStyle name="20% - Accent5 4 2 2 3 4 4" xfId="21334"/>
    <cellStyle name="20% - Accent5 4 2 2 3 4 4 2" xfId="21335"/>
    <cellStyle name="20% - Accent5 4 2 2 3 4 5" xfId="21336"/>
    <cellStyle name="20% - Accent5 4 2 2 3 4 6" xfId="21337"/>
    <cellStyle name="20% - Accent5 4 2 2 3 5" xfId="21338"/>
    <cellStyle name="20% - Accent5 4 2 2 3 5 2" xfId="21339"/>
    <cellStyle name="20% - Accent5 4 2 2 3 5 2 2" xfId="21340"/>
    <cellStyle name="20% - Accent5 4 2 2 3 5 2 3" xfId="21341"/>
    <cellStyle name="20% - Accent5 4 2 2 3 5 3" xfId="21342"/>
    <cellStyle name="20% - Accent5 4 2 2 3 5 3 2" xfId="21343"/>
    <cellStyle name="20% - Accent5 4 2 2 3 5 4" xfId="21344"/>
    <cellStyle name="20% - Accent5 4 2 2 3 5 5" xfId="21345"/>
    <cellStyle name="20% - Accent5 4 2 2 3 6" xfId="21346"/>
    <cellStyle name="20% - Accent5 4 2 2 3 6 2" xfId="21347"/>
    <cellStyle name="20% - Accent5 4 2 2 3 6 3" xfId="21348"/>
    <cellStyle name="20% - Accent5 4 2 2 3 7" xfId="21349"/>
    <cellStyle name="20% - Accent5 4 2 2 3 7 2" xfId="21350"/>
    <cellStyle name="20% - Accent5 4 2 2 3 7 3" xfId="21351"/>
    <cellStyle name="20% - Accent5 4 2 2 3 8" xfId="21352"/>
    <cellStyle name="20% - Accent5 4 2 2 3 8 2" xfId="21353"/>
    <cellStyle name="20% - Accent5 4 2 2 3 9" xfId="21354"/>
    <cellStyle name="20% - Accent5 4 2 2 4" xfId="1143"/>
    <cellStyle name="20% - Accent5 4 2 2 4 2" xfId="21355"/>
    <cellStyle name="20% - Accent5 4 2 2 4 2 2" xfId="21356"/>
    <cellStyle name="20% - Accent5 4 2 2 4 2 2 2" xfId="21357"/>
    <cellStyle name="20% - Accent5 4 2 2 4 2 2 3" xfId="21358"/>
    <cellStyle name="20% - Accent5 4 2 2 4 2 3" xfId="21359"/>
    <cellStyle name="20% - Accent5 4 2 2 4 2 3 2" xfId="21360"/>
    <cellStyle name="20% - Accent5 4 2 2 4 2 3 3" xfId="21361"/>
    <cellStyle name="20% - Accent5 4 2 2 4 2 4" xfId="21362"/>
    <cellStyle name="20% - Accent5 4 2 2 4 2 4 2" xfId="21363"/>
    <cellStyle name="20% - Accent5 4 2 2 4 2 5" xfId="21364"/>
    <cellStyle name="20% - Accent5 4 2 2 4 2 6" xfId="21365"/>
    <cellStyle name="20% - Accent5 4 2 2 4 3" xfId="21366"/>
    <cellStyle name="20% - Accent5 4 2 2 4 3 2" xfId="21367"/>
    <cellStyle name="20% - Accent5 4 2 2 4 3 2 2" xfId="21368"/>
    <cellStyle name="20% - Accent5 4 2 2 4 3 2 3" xfId="21369"/>
    <cellStyle name="20% - Accent5 4 2 2 4 3 3" xfId="21370"/>
    <cellStyle name="20% - Accent5 4 2 2 4 3 3 2" xfId="21371"/>
    <cellStyle name="20% - Accent5 4 2 2 4 3 3 3" xfId="21372"/>
    <cellStyle name="20% - Accent5 4 2 2 4 3 4" xfId="21373"/>
    <cellStyle name="20% - Accent5 4 2 2 4 3 4 2" xfId="21374"/>
    <cellStyle name="20% - Accent5 4 2 2 4 3 5" xfId="21375"/>
    <cellStyle name="20% - Accent5 4 2 2 4 3 6" xfId="21376"/>
    <cellStyle name="20% - Accent5 4 2 2 4 4" xfId="21377"/>
    <cellStyle name="20% - Accent5 4 2 2 4 4 2" xfId="21378"/>
    <cellStyle name="20% - Accent5 4 2 2 4 4 2 2" xfId="21379"/>
    <cellStyle name="20% - Accent5 4 2 2 4 4 2 3" xfId="21380"/>
    <cellStyle name="20% - Accent5 4 2 2 4 4 3" xfId="21381"/>
    <cellStyle name="20% - Accent5 4 2 2 4 4 3 2" xfId="21382"/>
    <cellStyle name="20% - Accent5 4 2 2 4 4 4" xfId="21383"/>
    <cellStyle name="20% - Accent5 4 2 2 4 4 5" xfId="21384"/>
    <cellStyle name="20% - Accent5 4 2 2 4 5" xfId="21385"/>
    <cellStyle name="20% - Accent5 4 2 2 4 5 2" xfId="21386"/>
    <cellStyle name="20% - Accent5 4 2 2 4 5 3" xfId="21387"/>
    <cellStyle name="20% - Accent5 4 2 2 4 6" xfId="21388"/>
    <cellStyle name="20% - Accent5 4 2 2 4 6 2" xfId="21389"/>
    <cellStyle name="20% - Accent5 4 2 2 4 6 3" xfId="21390"/>
    <cellStyle name="20% - Accent5 4 2 2 4 7" xfId="21391"/>
    <cellStyle name="20% - Accent5 4 2 2 4 7 2" xfId="21392"/>
    <cellStyle name="20% - Accent5 4 2 2 4 8" xfId="21393"/>
    <cellStyle name="20% - Accent5 4 2 2 4 9" xfId="21394"/>
    <cellStyle name="20% - Accent5 4 2 2 5" xfId="21395"/>
    <cellStyle name="20% - Accent5 4 2 2 5 2" xfId="21396"/>
    <cellStyle name="20% - Accent5 4 2 2 5 2 2" xfId="21397"/>
    <cellStyle name="20% - Accent5 4 2 2 5 2 2 2" xfId="21398"/>
    <cellStyle name="20% - Accent5 4 2 2 5 2 2 3" xfId="21399"/>
    <cellStyle name="20% - Accent5 4 2 2 5 2 3" xfId="21400"/>
    <cellStyle name="20% - Accent5 4 2 2 5 2 3 2" xfId="21401"/>
    <cellStyle name="20% - Accent5 4 2 2 5 2 3 3" xfId="21402"/>
    <cellStyle name="20% - Accent5 4 2 2 5 2 4" xfId="21403"/>
    <cellStyle name="20% - Accent5 4 2 2 5 2 4 2" xfId="21404"/>
    <cellStyle name="20% - Accent5 4 2 2 5 2 5" xfId="21405"/>
    <cellStyle name="20% - Accent5 4 2 2 5 2 6" xfId="21406"/>
    <cellStyle name="20% - Accent5 4 2 2 5 3" xfId="21407"/>
    <cellStyle name="20% - Accent5 4 2 2 5 3 2" xfId="21408"/>
    <cellStyle name="20% - Accent5 4 2 2 5 3 2 2" xfId="21409"/>
    <cellStyle name="20% - Accent5 4 2 2 5 3 2 3" xfId="21410"/>
    <cellStyle name="20% - Accent5 4 2 2 5 3 3" xfId="21411"/>
    <cellStyle name="20% - Accent5 4 2 2 5 3 3 2" xfId="21412"/>
    <cellStyle name="20% - Accent5 4 2 2 5 3 3 3" xfId="21413"/>
    <cellStyle name="20% - Accent5 4 2 2 5 3 4" xfId="21414"/>
    <cellStyle name="20% - Accent5 4 2 2 5 3 4 2" xfId="21415"/>
    <cellStyle name="20% - Accent5 4 2 2 5 3 5" xfId="21416"/>
    <cellStyle name="20% - Accent5 4 2 2 5 3 6" xfId="21417"/>
    <cellStyle name="20% - Accent5 4 2 2 5 4" xfId="21418"/>
    <cellStyle name="20% - Accent5 4 2 2 5 4 2" xfId="21419"/>
    <cellStyle name="20% - Accent5 4 2 2 5 4 2 2" xfId="21420"/>
    <cellStyle name="20% - Accent5 4 2 2 5 4 2 3" xfId="21421"/>
    <cellStyle name="20% - Accent5 4 2 2 5 4 3" xfId="21422"/>
    <cellStyle name="20% - Accent5 4 2 2 5 4 3 2" xfId="21423"/>
    <cellStyle name="20% - Accent5 4 2 2 5 4 4" xfId="21424"/>
    <cellStyle name="20% - Accent5 4 2 2 5 4 5" xfId="21425"/>
    <cellStyle name="20% - Accent5 4 2 2 5 5" xfId="21426"/>
    <cellStyle name="20% - Accent5 4 2 2 5 5 2" xfId="21427"/>
    <cellStyle name="20% - Accent5 4 2 2 5 5 3" xfId="21428"/>
    <cellStyle name="20% - Accent5 4 2 2 5 6" xfId="21429"/>
    <cellStyle name="20% - Accent5 4 2 2 5 6 2" xfId="21430"/>
    <cellStyle name="20% - Accent5 4 2 2 5 6 3" xfId="21431"/>
    <cellStyle name="20% - Accent5 4 2 2 5 7" xfId="21432"/>
    <cellStyle name="20% - Accent5 4 2 2 5 7 2" xfId="21433"/>
    <cellStyle name="20% - Accent5 4 2 2 5 8" xfId="21434"/>
    <cellStyle name="20% - Accent5 4 2 2 5 9" xfId="21435"/>
    <cellStyle name="20% - Accent5 4 2 2 6" xfId="21436"/>
    <cellStyle name="20% - Accent5 4 2 2 6 2" xfId="21437"/>
    <cellStyle name="20% - Accent5 4 2 2 6 2 2" xfId="21438"/>
    <cellStyle name="20% - Accent5 4 2 2 6 2 3" xfId="21439"/>
    <cellStyle name="20% - Accent5 4 2 2 6 3" xfId="21440"/>
    <cellStyle name="20% - Accent5 4 2 2 6 3 2" xfId="21441"/>
    <cellStyle name="20% - Accent5 4 2 2 6 3 3" xfId="21442"/>
    <cellStyle name="20% - Accent5 4 2 2 6 4" xfId="21443"/>
    <cellStyle name="20% - Accent5 4 2 2 6 4 2" xfId="21444"/>
    <cellStyle name="20% - Accent5 4 2 2 6 5" xfId="21445"/>
    <cellStyle name="20% - Accent5 4 2 2 6 6" xfId="21446"/>
    <cellStyle name="20% - Accent5 4 2 2 7" xfId="21447"/>
    <cellStyle name="20% - Accent5 4 2 2 7 2" xfId="21448"/>
    <cellStyle name="20% - Accent5 4 2 2 7 2 2" xfId="21449"/>
    <cellStyle name="20% - Accent5 4 2 2 7 2 3" xfId="21450"/>
    <cellStyle name="20% - Accent5 4 2 2 7 3" xfId="21451"/>
    <cellStyle name="20% - Accent5 4 2 2 7 3 2" xfId="21452"/>
    <cellStyle name="20% - Accent5 4 2 2 7 3 3" xfId="21453"/>
    <cellStyle name="20% - Accent5 4 2 2 7 4" xfId="21454"/>
    <cellStyle name="20% - Accent5 4 2 2 7 4 2" xfId="21455"/>
    <cellStyle name="20% - Accent5 4 2 2 7 5" xfId="21456"/>
    <cellStyle name="20% - Accent5 4 2 2 7 6" xfId="21457"/>
    <cellStyle name="20% - Accent5 4 2 2 8" xfId="21458"/>
    <cellStyle name="20% - Accent5 4 2 2 8 2" xfId="21459"/>
    <cellStyle name="20% - Accent5 4 2 2 8 2 2" xfId="21460"/>
    <cellStyle name="20% - Accent5 4 2 2 8 2 3" xfId="21461"/>
    <cellStyle name="20% - Accent5 4 2 2 8 3" xfId="21462"/>
    <cellStyle name="20% - Accent5 4 2 2 8 3 2" xfId="21463"/>
    <cellStyle name="20% - Accent5 4 2 2 8 4" xfId="21464"/>
    <cellStyle name="20% - Accent5 4 2 2 8 5" xfId="21465"/>
    <cellStyle name="20% - Accent5 4 2 2 9" xfId="21466"/>
    <cellStyle name="20% - Accent5 4 2 2 9 2" xfId="21467"/>
    <cellStyle name="20% - Accent5 4 2 2 9 3" xfId="21468"/>
    <cellStyle name="20% - Accent5 4 2 3" xfId="1144"/>
    <cellStyle name="20% - Accent5 4 2 3 10" xfId="21469"/>
    <cellStyle name="20% - Accent5 4 2 3 10 2" xfId="21470"/>
    <cellStyle name="20% - Accent5 4 2 3 11" xfId="21471"/>
    <cellStyle name="20% - Accent5 4 2 3 12" xfId="21472"/>
    <cellStyle name="20% - Accent5 4 2 3 2" xfId="1145"/>
    <cellStyle name="20% - Accent5 4 2 3 2 10" xfId="21473"/>
    <cellStyle name="20% - Accent5 4 2 3 2 2" xfId="1146"/>
    <cellStyle name="20% - Accent5 4 2 3 2 2 2" xfId="21474"/>
    <cellStyle name="20% - Accent5 4 2 3 2 2 2 2" xfId="21475"/>
    <cellStyle name="20% - Accent5 4 2 3 2 2 2 2 2" xfId="21476"/>
    <cellStyle name="20% - Accent5 4 2 3 2 2 2 2 3" xfId="21477"/>
    <cellStyle name="20% - Accent5 4 2 3 2 2 2 3" xfId="21478"/>
    <cellStyle name="20% - Accent5 4 2 3 2 2 2 3 2" xfId="21479"/>
    <cellStyle name="20% - Accent5 4 2 3 2 2 2 3 3" xfId="21480"/>
    <cellStyle name="20% - Accent5 4 2 3 2 2 2 4" xfId="21481"/>
    <cellStyle name="20% - Accent5 4 2 3 2 2 2 4 2" xfId="21482"/>
    <cellStyle name="20% - Accent5 4 2 3 2 2 2 5" xfId="21483"/>
    <cellStyle name="20% - Accent5 4 2 3 2 2 2 6" xfId="21484"/>
    <cellStyle name="20% - Accent5 4 2 3 2 2 3" xfId="21485"/>
    <cellStyle name="20% - Accent5 4 2 3 2 2 3 2" xfId="21486"/>
    <cellStyle name="20% - Accent5 4 2 3 2 2 3 2 2" xfId="21487"/>
    <cellStyle name="20% - Accent5 4 2 3 2 2 3 2 3" xfId="21488"/>
    <cellStyle name="20% - Accent5 4 2 3 2 2 3 3" xfId="21489"/>
    <cellStyle name="20% - Accent5 4 2 3 2 2 3 3 2" xfId="21490"/>
    <cellStyle name="20% - Accent5 4 2 3 2 2 3 3 3" xfId="21491"/>
    <cellStyle name="20% - Accent5 4 2 3 2 2 3 4" xfId="21492"/>
    <cellStyle name="20% - Accent5 4 2 3 2 2 3 4 2" xfId="21493"/>
    <cellStyle name="20% - Accent5 4 2 3 2 2 3 5" xfId="21494"/>
    <cellStyle name="20% - Accent5 4 2 3 2 2 3 6" xfId="21495"/>
    <cellStyle name="20% - Accent5 4 2 3 2 2 4" xfId="21496"/>
    <cellStyle name="20% - Accent5 4 2 3 2 2 4 2" xfId="21497"/>
    <cellStyle name="20% - Accent5 4 2 3 2 2 4 2 2" xfId="21498"/>
    <cellStyle name="20% - Accent5 4 2 3 2 2 4 2 3" xfId="21499"/>
    <cellStyle name="20% - Accent5 4 2 3 2 2 4 3" xfId="21500"/>
    <cellStyle name="20% - Accent5 4 2 3 2 2 4 3 2" xfId="21501"/>
    <cellStyle name="20% - Accent5 4 2 3 2 2 4 4" xfId="21502"/>
    <cellStyle name="20% - Accent5 4 2 3 2 2 4 5" xfId="21503"/>
    <cellStyle name="20% - Accent5 4 2 3 2 2 5" xfId="21504"/>
    <cellStyle name="20% - Accent5 4 2 3 2 2 5 2" xfId="21505"/>
    <cellStyle name="20% - Accent5 4 2 3 2 2 5 3" xfId="21506"/>
    <cellStyle name="20% - Accent5 4 2 3 2 2 6" xfId="21507"/>
    <cellStyle name="20% - Accent5 4 2 3 2 2 6 2" xfId="21508"/>
    <cellStyle name="20% - Accent5 4 2 3 2 2 6 3" xfId="21509"/>
    <cellStyle name="20% - Accent5 4 2 3 2 2 7" xfId="21510"/>
    <cellStyle name="20% - Accent5 4 2 3 2 2 7 2" xfId="21511"/>
    <cellStyle name="20% - Accent5 4 2 3 2 2 8" xfId="21512"/>
    <cellStyle name="20% - Accent5 4 2 3 2 2 9" xfId="21513"/>
    <cellStyle name="20% - Accent5 4 2 3 2 3" xfId="21514"/>
    <cellStyle name="20% - Accent5 4 2 3 2 3 2" xfId="21515"/>
    <cellStyle name="20% - Accent5 4 2 3 2 3 2 2" xfId="21516"/>
    <cellStyle name="20% - Accent5 4 2 3 2 3 2 3" xfId="21517"/>
    <cellStyle name="20% - Accent5 4 2 3 2 3 3" xfId="21518"/>
    <cellStyle name="20% - Accent5 4 2 3 2 3 3 2" xfId="21519"/>
    <cellStyle name="20% - Accent5 4 2 3 2 3 3 3" xfId="21520"/>
    <cellStyle name="20% - Accent5 4 2 3 2 3 4" xfId="21521"/>
    <cellStyle name="20% - Accent5 4 2 3 2 3 4 2" xfId="21522"/>
    <cellStyle name="20% - Accent5 4 2 3 2 3 5" xfId="21523"/>
    <cellStyle name="20% - Accent5 4 2 3 2 3 6" xfId="21524"/>
    <cellStyle name="20% - Accent5 4 2 3 2 4" xfId="21525"/>
    <cellStyle name="20% - Accent5 4 2 3 2 4 2" xfId="21526"/>
    <cellStyle name="20% - Accent5 4 2 3 2 4 2 2" xfId="21527"/>
    <cellStyle name="20% - Accent5 4 2 3 2 4 2 3" xfId="21528"/>
    <cellStyle name="20% - Accent5 4 2 3 2 4 3" xfId="21529"/>
    <cellStyle name="20% - Accent5 4 2 3 2 4 3 2" xfId="21530"/>
    <cellStyle name="20% - Accent5 4 2 3 2 4 3 3" xfId="21531"/>
    <cellStyle name="20% - Accent5 4 2 3 2 4 4" xfId="21532"/>
    <cellStyle name="20% - Accent5 4 2 3 2 4 4 2" xfId="21533"/>
    <cellStyle name="20% - Accent5 4 2 3 2 4 5" xfId="21534"/>
    <cellStyle name="20% - Accent5 4 2 3 2 4 6" xfId="21535"/>
    <cellStyle name="20% - Accent5 4 2 3 2 5" xfId="21536"/>
    <cellStyle name="20% - Accent5 4 2 3 2 5 2" xfId="21537"/>
    <cellStyle name="20% - Accent5 4 2 3 2 5 2 2" xfId="21538"/>
    <cellStyle name="20% - Accent5 4 2 3 2 5 2 3" xfId="21539"/>
    <cellStyle name="20% - Accent5 4 2 3 2 5 3" xfId="21540"/>
    <cellStyle name="20% - Accent5 4 2 3 2 5 3 2" xfId="21541"/>
    <cellStyle name="20% - Accent5 4 2 3 2 5 4" xfId="21542"/>
    <cellStyle name="20% - Accent5 4 2 3 2 5 5" xfId="21543"/>
    <cellStyle name="20% - Accent5 4 2 3 2 6" xfId="21544"/>
    <cellStyle name="20% - Accent5 4 2 3 2 6 2" xfId="21545"/>
    <cellStyle name="20% - Accent5 4 2 3 2 6 3" xfId="21546"/>
    <cellStyle name="20% - Accent5 4 2 3 2 7" xfId="21547"/>
    <cellStyle name="20% - Accent5 4 2 3 2 7 2" xfId="21548"/>
    <cellStyle name="20% - Accent5 4 2 3 2 7 3" xfId="21549"/>
    <cellStyle name="20% - Accent5 4 2 3 2 8" xfId="21550"/>
    <cellStyle name="20% - Accent5 4 2 3 2 8 2" xfId="21551"/>
    <cellStyle name="20% - Accent5 4 2 3 2 9" xfId="21552"/>
    <cellStyle name="20% - Accent5 4 2 3 3" xfId="1147"/>
    <cellStyle name="20% - Accent5 4 2 3 3 2" xfId="21553"/>
    <cellStyle name="20% - Accent5 4 2 3 3 2 2" xfId="21554"/>
    <cellStyle name="20% - Accent5 4 2 3 3 2 2 2" xfId="21555"/>
    <cellStyle name="20% - Accent5 4 2 3 3 2 2 3" xfId="21556"/>
    <cellStyle name="20% - Accent5 4 2 3 3 2 3" xfId="21557"/>
    <cellStyle name="20% - Accent5 4 2 3 3 2 3 2" xfId="21558"/>
    <cellStyle name="20% - Accent5 4 2 3 3 2 3 3" xfId="21559"/>
    <cellStyle name="20% - Accent5 4 2 3 3 2 4" xfId="21560"/>
    <cellStyle name="20% - Accent5 4 2 3 3 2 4 2" xfId="21561"/>
    <cellStyle name="20% - Accent5 4 2 3 3 2 5" xfId="21562"/>
    <cellStyle name="20% - Accent5 4 2 3 3 2 6" xfId="21563"/>
    <cellStyle name="20% - Accent5 4 2 3 3 3" xfId="21564"/>
    <cellStyle name="20% - Accent5 4 2 3 3 3 2" xfId="21565"/>
    <cellStyle name="20% - Accent5 4 2 3 3 3 2 2" xfId="21566"/>
    <cellStyle name="20% - Accent5 4 2 3 3 3 2 3" xfId="21567"/>
    <cellStyle name="20% - Accent5 4 2 3 3 3 3" xfId="21568"/>
    <cellStyle name="20% - Accent5 4 2 3 3 3 3 2" xfId="21569"/>
    <cellStyle name="20% - Accent5 4 2 3 3 3 3 3" xfId="21570"/>
    <cellStyle name="20% - Accent5 4 2 3 3 3 4" xfId="21571"/>
    <cellStyle name="20% - Accent5 4 2 3 3 3 4 2" xfId="21572"/>
    <cellStyle name="20% - Accent5 4 2 3 3 3 5" xfId="21573"/>
    <cellStyle name="20% - Accent5 4 2 3 3 3 6" xfId="21574"/>
    <cellStyle name="20% - Accent5 4 2 3 3 4" xfId="21575"/>
    <cellStyle name="20% - Accent5 4 2 3 3 4 2" xfId="21576"/>
    <cellStyle name="20% - Accent5 4 2 3 3 4 2 2" xfId="21577"/>
    <cellStyle name="20% - Accent5 4 2 3 3 4 2 3" xfId="21578"/>
    <cellStyle name="20% - Accent5 4 2 3 3 4 3" xfId="21579"/>
    <cellStyle name="20% - Accent5 4 2 3 3 4 3 2" xfId="21580"/>
    <cellStyle name="20% - Accent5 4 2 3 3 4 4" xfId="21581"/>
    <cellStyle name="20% - Accent5 4 2 3 3 4 5" xfId="21582"/>
    <cellStyle name="20% - Accent5 4 2 3 3 5" xfId="21583"/>
    <cellStyle name="20% - Accent5 4 2 3 3 5 2" xfId="21584"/>
    <cellStyle name="20% - Accent5 4 2 3 3 5 3" xfId="21585"/>
    <cellStyle name="20% - Accent5 4 2 3 3 6" xfId="21586"/>
    <cellStyle name="20% - Accent5 4 2 3 3 6 2" xfId="21587"/>
    <cellStyle name="20% - Accent5 4 2 3 3 6 3" xfId="21588"/>
    <cellStyle name="20% - Accent5 4 2 3 3 7" xfId="21589"/>
    <cellStyle name="20% - Accent5 4 2 3 3 7 2" xfId="21590"/>
    <cellStyle name="20% - Accent5 4 2 3 3 8" xfId="21591"/>
    <cellStyle name="20% - Accent5 4 2 3 3 9" xfId="21592"/>
    <cellStyle name="20% - Accent5 4 2 3 4" xfId="21593"/>
    <cellStyle name="20% - Accent5 4 2 3 4 2" xfId="21594"/>
    <cellStyle name="20% - Accent5 4 2 3 4 2 2" xfId="21595"/>
    <cellStyle name="20% - Accent5 4 2 3 4 2 2 2" xfId="21596"/>
    <cellStyle name="20% - Accent5 4 2 3 4 2 2 3" xfId="21597"/>
    <cellStyle name="20% - Accent5 4 2 3 4 2 3" xfId="21598"/>
    <cellStyle name="20% - Accent5 4 2 3 4 2 3 2" xfId="21599"/>
    <cellStyle name="20% - Accent5 4 2 3 4 2 3 3" xfId="21600"/>
    <cellStyle name="20% - Accent5 4 2 3 4 2 4" xfId="21601"/>
    <cellStyle name="20% - Accent5 4 2 3 4 2 4 2" xfId="21602"/>
    <cellStyle name="20% - Accent5 4 2 3 4 2 5" xfId="21603"/>
    <cellStyle name="20% - Accent5 4 2 3 4 2 6" xfId="21604"/>
    <cellStyle name="20% - Accent5 4 2 3 4 3" xfId="21605"/>
    <cellStyle name="20% - Accent5 4 2 3 4 3 2" xfId="21606"/>
    <cellStyle name="20% - Accent5 4 2 3 4 3 2 2" xfId="21607"/>
    <cellStyle name="20% - Accent5 4 2 3 4 3 2 3" xfId="21608"/>
    <cellStyle name="20% - Accent5 4 2 3 4 3 3" xfId="21609"/>
    <cellStyle name="20% - Accent5 4 2 3 4 3 3 2" xfId="21610"/>
    <cellStyle name="20% - Accent5 4 2 3 4 3 3 3" xfId="21611"/>
    <cellStyle name="20% - Accent5 4 2 3 4 3 4" xfId="21612"/>
    <cellStyle name="20% - Accent5 4 2 3 4 3 4 2" xfId="21613"/>
    <cellStyle name="20% - Accent5 4 2 3 4 3 5" xfId="21614"/>
    <cellStyle name="20% - Accent5 4 2 3 4 3 6" xfId="21615"/>
    <cellStyle name="20% - Accent5 4 2 3 4 4" xfId="21616"/>
    <cellStyle name="20% - Accent5 4 2 3 4 4 2" xfId="21617"/>
    <cellStyle name="20% - Accent5 4 2 3 4 4 2 2" xfId="21618"/>
    <cellStyle name="20% - Accent5 4 2 3 4 4 2 3" xfId="21619"/>
    <cellStyle name="20% - Accent5 4 2 3 4 4 3" xfId="21620"/>
    <cellStyle name="20% - Accent5 4 2 3 4 4 3 2" xfId="21621"/>
    <cellStyle name="20% - Accent5 4 2 3 4 4 4" xfId="21622"/>
    <cellStyle name="20% - Accent5 4 2 3 4 4 5" xfId="21623"/>
    <cellStyle name="20% - Accent5 4 2 3 4 5" xfId="21624"/>
    <cellStyle name="20% - Accent5 4 2 3 4 5 2" xfId="21625"/>
    <cellStyle name="20% - Accent5 4 2 3 4 5 3" xfId="21626"/>
    <cellStyle name="20% - Accent5 4 2 3 4 6" xfId="21627"/>
    <cellStyle name="20% - Accent5 4 2 3 4 6 2" xfId="21628"/>
    <cellStyle name="20% - Accent5 4 2 3 4 6 3" xfId="21629"/>
    <cellStyle name="20% - Accent5 4 2 3 4 7" xfId="21630"/>
    <cellStyle name="20% - Accent5 4 2 3 4 7 2" xfId="21631"/>
    <cellStyle name="20% - Accent5 4 2 3 4 8" xfId="21632"/>
    <cellStyle name="20% - Accent5 4 2 3 4 9" xfId="21633"/>
    <cellStyle name="20% - Accent5 4 2 3 5" xfId="21634"/>
    <cellStyle name="20% - Accent5 4 2 3 5 2" xfId="21635"/>
    <cellStyle name="20% - Accent5 4 2 3 5 2 2" xfId="21636"/>
    <cellStyle name="20% - Accent5 4 2 3 5 2 3" xfId="21637"/>
    <cellStyle name="20% - Accent5 4 2 3 5 3" xfId="21638"/>
    <cellStyle name="20% - Accent5 4 2 3 5 3 2" xfId="21639"/>
    <cellStyle name="20% - Accent5 4 2 3 5 3 3" xfId="21640"/>
    <cellStyle name="20% - Accent5 4 2 3 5 4" xfId="21641"/>
    <cellStyle name="20% - Accent5 4 2 3 5 4 2" xfId="21642"/>
    <cellStyle name="20% - Accent5 4 2 3 5 5" xfId="21643"/>
    <cellStyle name="20% - Accent5 4 2 3 5 6" xfId="21644"/>
    <cellStyle name="20% - Accent5 4 2 3 6" xfId="21645"/>
    <cellStyle name="20% - Accent5 4 2 3 6 2" xfId="21646"/>
    <cellStyle name="20% - Accent5 4 2 3 6 2 2" xfId="21647"/>
    <cellStyle name="20% - Accent5 4 2 3 6 2 3" xfId="21648"/>
    <cellStyle name="20% - Accent5 4 2 3 6 3" xfId="21649"/>
    <cellStyle name="20% - Accent5 4 2 3 6 3 2" xfId="21650"/>
    <cellStyle name="20% - Accent5 4 2 3 6 3 3" xfId="21651"/>
    <cellStyle name="20% - Accent5 4 2 3 6 4" xfId="21652"/>
    <cellStyle name="20% - Accent5 4 2 3 6 4 2" xfId="21653"/>
    <cellStyle name="20% - Accent5 4 2 3 6 5" xfId="21654"/>
    <cellStyle name="20% - Accent5 4 2 3 6 6" xfId="21655"/>
    <cellStyle name="20% - Accent5 4 2 3 7" xfId="21656"/>
    <cellStyle name="20% - Accent5 4 2 3 7 2" xfId="21657"/>
    <cellStyle name="20% - Accent5 4 2 3 7 2 2" xfId="21658"/>
    <cellStyle name="20% - Accent5 4 2 3 7 2 3" xfId="21659"/>
    <cellStyle name="20% - Accent5 4 2 3 7 3" xfId="21660"/>
    <cellStyle name="20% - Accent5 4 2 3 7 3 2" xfId="21661"/>
    <cellStyle name="20% - Accent5 4 2 3 7 4" xfId="21662"/>
    <cellStyle name="20% - Accent5 4 2 3 7 5" xfId="21663"/>
    <cellStyle name="20% - Accent5 4 2 3 8" xfId="21664"/>
    <cellStyle name="20% - Accent5 4 2 3 8 2" xfId="21665"/>
    <cellStyle name="20% - Accent5 4 2 3 8 3" xfId="21666"/>
    <cellStyle name="20% - Accent5 4 2 3 9" xfId="21667"/>
    <cellStyle name="20% - Accent5 4 2 3 9 2" xfId="21668"/>
    <cellStyle name="20% - Accent5 4 2 3 9 3" xfId="21669"/>
    <cellStyle name="20% - Accent5 4 2 4" xfId="1148"/>
    <cellStyle name="20% - Accent5 4 2 4 10" xfId="21670"/>
    <cellStyle name="20% - Accent5 4 2 4 2" xfId="1149"/>
    <cellStyle name="20% - Accent5 4 2 4 2 2" xfId="21671"/>
    <cellStyle name="20% - Accent5 4 2 4 2 2 2" xfId="21672"/>
    <cellStyle name="20% - Accent5 4 2 4 2 2 2 2" xfId="21673"/>
    <cellStyle name="20% - Accent5 4 2 4 2 2 2 3" xfId="21674"/>
    <cellStyle name="20% - Accent5 4 2 4 2 2 3" xfId="21675"/>
    <cellStyle name="20% - Accent5 4 2 4 2 2 3 2" xfId="21676"/>
    <cellStyle name="20% - Accent5 4 2 4 2 2 3 3" xfId="21677"/>
    <cellStyle name="20% - Accent5 4 2 4 2 2 4" xfId="21678"/>
    <cellStyle name="20% - Accent5 4 2 4 2 2 4 2" xfId="21679"/>
    <cellStyle name="20% - Accent5 4 2 4 2 2 5" xfId="21680"/>
    <cellStyle name="20% - Accent5 4 2 4 2 2 6" xfId="21681"/>
    <cellStyle name="20% - Accent5 4 2 4 2 3" xfId="21682"/>
    <cellStyle name="20% - Accent5 4 2 4 2 3 2" xfId="21683"/>
    <cellStyle name="20% - Accent5 4 2 4 2 3 2 2" xfId="21684"/>
    <cellStyle name="20% - Accent5 4 2 4 2 3 2 3" xfId="21685"/>
    <cellStyle name="20% - Accent5 4 2 4 2 3 3" xfId="21686"/>
    <cellStyle name="20% - Accent5 4 2 4 2 3 3 2" xfId="21687"/>
    <cellStyle name="20% - Accent5 4 2 4 2 3 3 3" xfId="21688"/>
    <cellStyle name="20% - Accent5 4 2 4 2 3 4" xfId="21689"/>
    <cellStyle name="20% - Accent5 4 2 4 2 3 4 2" xfId="21690"/>
    <cellStyle name="20% - Accent5 4 2 4 2 3 5" xfId="21691"/>
    <cellStyle name="20% - Accent5 4 2 4 2 3 6" xfId="21692"/>
    <cellStyle name="20% - Accent5 4 2 4 2 4" xfId="21693"/>
    <cellStyle name="20% - Accent5 4 2 4 2 4 2" xfId="21694"/>
    <cellStyle name="20% - Accent5 4 2 4 2 4 2 2" xfId="21695"/>
    <cellStyle name="20% - Accent5 4 2 4 2 4 2 3" xfId="21696"/>
    <cellStyle name="20% - Accent5 4 2 4 2 4 3" xfId="21697"/>
    <cellStyle name="20% - Accent5 4 2 4 2 4 3 2" xfId="21698"/>
    <cellStyle name="20% - Accent5 4 2 4 2 4 4" xfId="21699"/>
    <cellStyle name="20% - Accent5 4 2 4 2 4 5" xfId="21700"/>
    <cellStyle name="20% - Accent5 4 2 4 2 5" xfId="21701"/>
    <cellStyle name="20% - Accent5 4 2 4 2 5 2" xfId="21702"/>
    <cellStyle name="20% - Accent5 4 2 4 2 5 3" xfId="21703"/>
    <cellStyle name="20% - Accent5 4 2 4 2 6" xfId="21704"/>
    <cellStyle name="20% - Accent5 4 2 4 2 6 2" xfId="21705"/>
    <cellStyle name="20% - Accent5 4 2 4 2 6 3" xfId="21706"/>
    <cellStyle name="20% - Accent5 4 2 4 2 7" xfId="21707"/>
    <cellStyle name="20% - Accent5 4 2 4 2 7 2" xfId="21708"/>
    <cellStyle name="20% - Accent5 4 2 4 2 8" xfId="21709"/>
    <cellStyle name="20% - Accent5 4 2 4 2 9" xfId="21710"/>
    <cellStyle name="20% - Accent5 4 2 4 3" xfId="21711"/>
    <cellStyle name="20% - Accent5 4 2 4 3 2" xfId="21712"/>
    <cellStyle name="20% - Accent5 4 2 4 3 2 2" xfId="21713"/>
    <cellStyle name="20% - Accent5 4 2 4 3 2 3" xfId="21714"/>
    <cellStyle name="20% - Accent5 4 2 4 3 3" xfId="21715"/>
    <cellStyle name="20% - Accent5 4 2 4 3 3 2" xfId="21716"/>
    <cellStyle name="20% - Accent5 4 2 4 3 3 3" xfId="21717"/>
    <cellStyle name="20% - Accent5 4 2 4 3 4" xfId="21718"/>
    <cellStyle name="20% - Accent5 4 2 4 3 4 2" xfId="21719"/>
    <cellStyle name="20% - Accent5 4 2 4 3 5" xfId="21720"/>
    <cellStyle name="20% - Accent5 4 2 4 3 6" xfId="21721"/>
    <cellStyle name="20% - Accent5 4 2 4 4" xfId="21722"/>
    <cellStyle name="20% - Accent5 4 2 4 4 2" xfId="21723"/>
    <cellStyle name="20% - Accent5 4 2 4 4 2 2" xfId="21724"/>
    <cellStyle name="20% - Accent5 4 2 4 4 2 3" xfId="21725"/>
    <cellStyle name="20% - Accent5 4 2 4 4 3" xfId="21726"/>
    <cellStyle name="20% - Accent5 4 2 4 4 3 2" xfId="21727"/>
    <cellStyle name="20% - Accent5 4 2 4 4 3 3" xfId="21728"/>
    <cellStyle name="20% - Accent5 4 2 4 4 4" xfId="21729"/>
    <cellStyle name="20% - Accent5 4 2 4 4 4 2" xfId="21730"/>
    <cellStyle name="20% - Accent5 4 2 4 4 5" xfId="21731"/>
    <cellStyle name="20% - Accent5 4 2 4 4 6" xfId="21732"/>
    <cellStyle name="20% - Accent5 4 2 4 5" xfId="21733"/>
    <cellStyle name="20% - Accent5 4 2 4 5 2" xfId="21734"/>
    <cellStyle name="20% - Accent5 4 2 4 5 2 2" xfId="21735"/>
    <cellStyle name="20% - Accent5 4 2 4 5 2 3" xfId="21736"/>
    <cellStyle name="20% - Accent5 4 2 4 5 3" xfId="21737"/>
    <cellStyle name="20% - Accent5 4 2 4 5 3 2" xfId="21738"/>
    <cellStyle name="20% - Accent5 4 2 4 5 4" xfId="21739"/>
    <cellStyle name="20% - Accent5 4 2 4 5 5" xfId="21740"/>
    <cellStyle name="20% - Accent5 4 2 4 6" xfId="21741"/>
    <cellStyle name="20% - Accent5 4 2 4 6 2" xfId="21742"/>
    <cellStyle name="20% - Accent5 4 2 4 6 3" xfId="21743"/>
    <cellStyle name="20% - Accent5 4 2 4 7" xfId="21744"/>
    <cellStyle name="20% - Accent5 4 2 4 7 2" xfId="21745"/>
    <cellStyle name="20% - Accent5 4 2 4 7 3" xfId="21746"/>
    <cellStyle name="20% - Accent5 4 2 4 8" xfId="21747"/>
    <cellStyle name="20% - Accent5 4 2 4 8 2" xfId="21748"/>
    <cellStyle name="20% - Accent5 4 2 4 9" xfId="21749"/>
    <cellStyle name="20% - Accent5 4 2 5" xfId="1150"/>
    <cellStyle name="20% - Accent5 4 2 5 2" xfId="21750"/>
    <cellStyle name="20% - Accent5 4 2 5 2 2" xfId="21751"/>
    <cellStyle name="20% - Accent5 4 2 5 2 2 2" xfId="21752"/>
    <cellStyle name="20% - Accent5 4 2 5 2 2 3" xfId="21753"/>
    <cellStyle name="20% - Accent5 4 2 5 2 3" xfId="21754"/>
    <cellStyle name="20% - Accent5 4 2 5 2 3 2" xfId="21755"/>
    <cellStyle name="20% - Accent5 4 2 5 2 3 3" xfId="21756"/>
    <cellStyle name="20% - Accent5 4 2 5 2 4" xfId="21757"/>
    <cellStyle name="20% - Accent5 4 2 5 2 4 2" xfId="21758"/>
    <cellStyle name="20% - Accent5 4 2 5 2 5" xfId="21759"/>
    <cellStyle name="20% - Accent5 4 2 5 2 6" xfId="21760"/>
    <cellStyle name="20% - Accent5 4 2 5 3" xfId="21761"/>
    <cellStyle name="20% - Accent5 4 2 5 3 2" xfId="21762"/>
    <cellStyle name="20% - Accent5 4 2 5 3 2 2" xfId="21763"/>
    <cellStyle name="20% - Accent5 4 2 5 3 2 3" xfId="21764"/>
    <cellStyle name="20% - Accent5 4 2 5 3 3" xfId="21765"/>
    <cellStyle name="20% - Accent5 4 2 5 3 3 2" xfId="21766"/>
    <cellStyle name="20% - Accent5 4 2 5 3 3 3" xfId="21767"/>
    <cellStyle name="20% - Accent5 4 2 5 3 4" xfId="21768"/>
    <cellStyle name="20% - Accent5 4 2 5 3 4 2" xfId="21769"/>
    <cellStyle name="20% - Accent5 4 2 5 3 5" xfId="21770"/>
    <cellStyle name="20% - Accent5 4 2 5 3 6" xfId="21771"/>
    <cellStyle name="20% - Accent5 4 2 5 4" xfId="21772"/>
    <cellStyle name="20% - Accent5 4 2 5 4 2" xfId="21773"/>
    <cellStyle name="20% - Accent5 4 2 5 4 2 2" xfId="21774"/>
    <cellStyle name="20% - Accent5 4 2 5 4 2 3" xfId="21775"/>
    <cellStyle name="20% - Accent5 4 2 5 4 3" xfId="21776"/>
    <cellStyle name="20% - Accent5 4 2 5 4 3 2" xfId="21777"/>
    <cellStyle name="20% - Accent5 4 2 5 4 4" xfId="21778"/>
    <cellStyle name="20% - Accent5 4 2 5 4 5" xfId="21779"/>
    <cellStyle name="20% - Accent5 4 2 5 5" xfId="21780"/>
    <cellStyle name="20% - Accent5 4 2 5 5 2" xfId="21781"/>
    <cellStyle name="20% - Accent5 4 2 5 5 3" xfId="21782"/>
    <cellStyle name="20% - Accent5 4 2 5 6" xfId="21783"/>
    <cellStyle name="20% - Accent5 4 2 5 6 2" xfId="21784"/>
    <cellStyle name="20% - Accent5 4 2 5 6 3" xfId="21785"/>
    <cellStyle name="20% - Accent5 4 2 5 7" xfId="21786"/>
    <cellStyle name="20% - Accent5 4 2 5 7 2" xfId="21787"/>
    <cellStyle name="20% - Accent5 4 2 5 8" xfId="21788"/>
    <cellStyle name="20% - Accent5 4 2 5 9" xfId="21789"/>
    <cellStyle name="20% - Accent5 4 2 6" xfId="13884"/>
    <cellStyle name="20% - Accent5 4 2 6 2" xfId="21790"/>
    <cellStyle name="20% - Accent5 4 2 6 2 2" xfId="21791"/>
    <cellStyle name="20% - Accent5 4 2 6 2 2 2" xfId="21792"/>
    <cellStyle name="20% - Accent5 4 2 6 2 2 3" xfId="21793"/>
    <cellStyle name="20% - Accent5 4 2 6 2 3" xfId="21794"/>
    <cellStyle name="20% - Accent5 4 2 6 2 3 2" xfId="21795"/>
    <cellStyle name="20% - Accent5 4 2 6 2 3 3" xfId="21796"/>
    <cellStyle name="20% - Accent5 4 2 6 2 4" xfId="21797"/>
    <cellStyle name="20% - Accent5 4 2 6 2 4 2" xfId="21798"/>
    <cellStyle name="20% - Accent5 4 2 6 2 5" xfId="21799"/>
    <cellStyle name="20% - Accent5 4 2 6 2 6" xfId="21800"/>
    <cellStyle name="20% - Accent5 4 2 6 3" xfId="21801"/>
    <cellStyle name="20% - Accent5 4 2 6 3 2" xfId="21802"/>
    <cellStyle name="20% - Accent5 4 2 6 3 2 2" xfId="21803"/>
    <cellStyle name="20% - Accent5 4 2 6 3 2 3" xfId="21804"/>
    <cellStyle name="20% - Accent5 4 2 6 3 3" xfId="21805"/>
    <cellStyle name="20% - Accent5 4 2 6 3 3 2" xfId="21806"/>
    <cellStyle name="20% - Accent5 4 2 6 3 3 3" xfId="21807"/>
    <cellStyle name="20% - Accent5 4 2 6 3 4" xfId="21808"/>
    <cellStyle name="20% - Accent5 4 2 6 3 4 2" xfId="21809"/>
    <cellStyle name="20% - Accent5 4 2 6 3 5" xfId="21810"/>
    <cellStyle name="20% - Accent5 4 2 6 3 6" xfId="21811"/>
    <cellStyle name="20% - Accent5 4 2 6 4" xfId="21812"/>
    <cellStyle name="20% - Accent5 4 2 6 4 2" xfId="21813"/>
    <cellStyle name="20% - Accent5 4 2 6 4 2 2" xfId="21814"/>
    <cellStyle name="20% - Accent5 4 2 6 4 2 3" xfId="21815"/>
    <cellStyle name="20% - Accent5 4 2 6 4 3" xfId="21816"/>
    <cellStyle name="20% - Accent5 4 2 6 4 3 2" xfId="21817"/>
    <cellStyle name="20% - Accent5 4 2 6 4 4" xfId="21818"/>
    <cellStyle name="20% - Accent5 4 2 6 4 5" xfId="21819"/>
    <cellStyle name="20% - Accent5 4 2 6 5" xfId="21820"/>
    <cellStyle name="20% - Accent5 4 2 6 5 2" xfId="21821"/>
    <cellStyle name="20% - Accent5 4 2 6 5 3" xfId="21822"/>
    <cellStyle name="20% - Accent5 4 2 6 6" xfId="21823"/>
    <cellStyle name="20% - Accent5 4 2 6 6 2" xfId="21824"/>
    <cellStyle name="20% - Accent5 4 2 6 6 3" xfId="21825"/>
    <cellStyle name="20% - Accent5 4 2 6 7" xfId="21826"/>
    <cellStyle name="20% - Accent5 4 2 6 7 2" xfId="21827"/>
    <cellStyle name="20% - Accent5 4 2 6 8" xfId="21828"/>
    <cellStyle name="20% - Accent5 4 2 6 9" xfId="21829"/>
    <cellStyle name="20% - Accent5 4 2 7" xfId="21830"/>
    <cellStyle name="20% - Accent5 4 2 7 2" xfId="21831"/>
    <cellStyle name="20% - Accent5 4 2 7 2 2" xfId="21832"/>
    <cellStyle name="20% - Accent5 4 2 7 2 3" xfId="21833"/>
    <cellStyle name="20% - Accent5 4 2 7 3" xfId="21834"/>
    <cellStyle name="20% - Accent5 4 2 7 3 2" xfId="21835"/>
    <cellStyle name="20% - Accent5 4 2 7 3 3" xfId="21836"/>
    <cellStyle name="20% - Accent5 4 2 7 4" xfId="21837"/>
    <cellStyle name="20% - Accent5 4 2 7 4 2" xfId="21838"/>
    <cellStyle name="20% - Accent5 4 2 7 5" xfId="21839"/>
    <cellStyle name="20% - Accent5 4 2 7 6" xfId="21840"/>
    <cellStyle name="20% - Accent5 4 2 8" xfId="21841"/>
    <cellStyle name="20% - Accent5 4 2 8 2" xfId="21842"/>
    <cellStyle name="20% - Accent5 4 2 8 2 2" xfId="21843"/>
    <cellStyle name="20% - Accent5 4 2 8 2 3" xfId="21844"/>
    <cellStyle name="20% - Accent5 4 2 8 3" xfId="21845"/>
    <cellStyle name="20% - Accent5 4 2 8 3 2" xfId="21846"/>
    <cellStyle name="20% - Accent5 4 2 8 3 3" xfId="21847"/>
    <cellStyle name="20% - Accent5 4 2 8 4" xfId="21848"/>
    <cellStyle name="20% - Accent5 4 2 8 4 2" xfId="21849"/>
    <cellStyle name="20% - Accent5 4 2 8 5" xfId="21850"/>
    <cellStyle name="20% - Accent5 4 2 8 6" xfId="21851"/>
    <cellStyle name="20% - Accent5 4 2 9" xfId="21852"/>
    <cellStyle name="20% - Accent5 4 2 9 2" xfId="21853"/>
    <cellStyle name="20% - Accent5 4 2 9 2 2" xfId="21854"/>
    <cellStyle name="20% - Accent5 4 2 9 2 3" xfId="21855"/>
    <cellStyle name="20% - Accent5 4 2 9 3" xfId="21856"/>
    <cellStyle name="20% - Accent5 4 2 9 3 2" xfId="21857"/>
    <cellStyle name="20% - Accent5 4 2 9 4" xfId="21858"/>
    <cellStyle name="20% - Accent5 4 2 9 5" xfId="21859"/>
    <cellStyle name="20% - Accent5 4 3" xfId="1151"/>
    <cellStyle name="20% - Accent5 4 3 10" xfId="21860"/>
    <cellStyle name="20% - Accent5 4 3 10 2" xfId="21861"/>
    <cellStyle name="20% - Accent5 4 3 10 3" xfId="21862"/>
    <cellStyle name="20% - Accent5 4 3 11" xfId="21863"/>
    <cellStyle name="20% - Accent5 4 3 11 2" xfId="21864"/>
    <cellStyle name="20% - Accent5 4 3 12" xfId="21865"/>
    <cellStyle name="20% - Accent5 4 3 13" xfId="21866"/>
    <cellStyle name="20% - Accent5 4 3 14" xfId="21867"/>
    <cellStyle name="20% - Accent5 4 3 2" xfId="1152"/>
    <cellStyle name="20% - Accent5 4 3 2 10" xfId="21868"/>
    <cellStyle name="20% - Accent5 4 3 2 10 2" xfId="21869"/>
    <cellStyle name="20% - Accent5 4 3 2 11" xfId="21870"/>
    <cellStyle name="20% - Accent5 4 3 2 12" xfId="21871"/>
    <cellStyle name="20% - Accent5 4 3 2 2" xfId="1153"/>
    <cellStyle name="20% - Accent5 4 3 2 2 10" xfId="21872"/>
    <cellStyle name="20% - Accent5 4 3 2 2 2" xfId="1154"/>
    <cellStyle name="20% - Accent5 4 3 2 2 2 2" xfId="21873"/>
    <cellStyle name="20% - Accent5 4 3 2 2 2 2 2" xfId="21874"/>
    <cellStyle name="20% - Accent5 4 3 2 2 2 2 2 2" xfId="21875"/>
    <cellStyle name="20% - Accent5 4 3 2 2 2 2 2 3" xfId="21876"/>
    <cellStyle name="20% - Accent5 4 3 2 2 2 2 3" xfId="21877"/>
    <cellStyle name="20% - Accent5 4 3 2 2 2 2 3 2" xfId="21878"/>
    <cellStyle name="20% - Accent5 4 3 2 2 2 2 3 3" xfId="21879"/>
    <cellStyle name="20% - Accent5 4 3 2 2 2 2 4" xfId="21880"/>
    <cellStyle name="20% - Accent5 4 3 2 2 2 2 4 2" xfId="21881"/>
    <cellStyle name="20% - Accent5 4 3 2 2 2 2 5" xfId="21882"/>
    <cellStyle name="20% - Accent5 4 3 2 2 2 2 6" xfId="21883"/>
    <cellStyle name="20% - Accent5 4 3 2 2 2 3" xfId="21884"/>
    <cellStyle name="20% - Accent5 4 3 2 2 2 3 2" xfId="21885"/>
    <cellStyle name="20% - Accent5 4 3 2 2 2 3 2 2" xfId="21886"/>
    <cellStyle name="20% - Accent5 4 3 2 2 2 3 2 3" xfId="21887"/>
    <cellStyle name="20% - Accent5 4 3 2 2 2 3 3" xfId="21888"/>
    <cellStyle name="20% - Accent5 4 3 2 2 2 3 3 2" xfId="21889"/>
    <cellStyle name="20% - Accent5 4 3 2 2 2 3 3 3" xfId="21890"/>
    <cellStyle name="20% - Accent5 4 3 2 2 2 3 4" xfId="21891"/>
    <cellStyle name="20% - Accent5 4 3 2 2 2 3 4 2" xfId="21892"/>
    <cellStyle name="20% - Accent5 4 3 2 2 2 3 5" xfId="21893"/>
    <cellStyle name="20% - Accent5 4 3 2 2 2 3 6" xfId="21894"/>
    <cellStyle name="20% - Accent5 4 3 2 2 2 4" xfId="21895"/>
    <cellStyle name="20% - Accent5 4 3 2 2 2 4 2" xfId="21896"/>
    <cellStyle name="20% - Accent5 4 3 2 2 2 4 2 2" xfId="21897"/>
    <cellStyle name="20% - Accent5 4 3 2 2 2 4 2 3" xfId="21898"/>
    <cellStyle name="20% - Accent5 4 3 2 2 2 4 3" xfId="21899"/>
    <cellStyle name="20% - Accent5 4 3 2 2 2 4 3 2" xfId="21900"/>
    <cellStyle name="20% - Accent5 4 3 2 2 2 4 4" xfId="21901"/>
    <cellStyle name="20% - Accent5 4 3 2 2 2 4 5" xfId="21902"/>
    <cellStyle name="20% - Accent5 4 3 2 2 2 5" xfId="21903"/>
    <cellStyle name="20% - Accent5 4 3 2 2 2 5 2" xfId="21904"/>
    <cellStyle name="20% - Accent5 4 3 2 2 2 5 3" xfId="21905"/>
    <cellStyle name="20% - Accent5 4 3 2 2 2 6" xfId="21906"/>
    <cellStyle name="20% - Accent5 4 3 2 2 2 6 2" xfId="21907"/>
    <cellStyle name="20% - Accent5 4 3 2 2 2 6 3" xfId="21908"/>
    <cellStyle name="20% - Accent5 4 3 2 2 2 7" xfId="21909"/>
    <cellStyle name="20% - Accent5 4 3 2 2 2 7 2" xfId="21910"/>
    <cellStyle name="20% - Accent5 4 3 2 2 2 8" xfId="21911"/>
    <cellStyle name="20% - Accent5 4 3 2 2 2 9" xfId="21912"/>
    <cellStyle name="20% - Accent5 4 3 2 2 3" xfId="21913"/>
    <cellStyle name="20% - Accent5 4 3 2 2 3 2" xfId="21914"/>
    <cellStyle name="20% - Accent5 4 3 2 2 3 2 2" xfId="21915"/>
    <cellStyle name="20% - Accent5 4 3 2 2 3 2 3" xfId="21916"/>
    <cellStyle name="20% - Accent5 4 3 2 2 3 3" xfId="21917"/>
    <cellStyle name="20% - Accent5 4 3 2 2 3 3 2" xfId="21918"/>
    <cellStyle name="20% - Accent5 4 3 2 2 3 3 3" xfId="21919"/>
    <cellStyle name="20% - Accent5 4 3 2 2 3 4" xfId="21920"/>
    <cellStyle name="20% - Accent5 4 3 2 2 3 4 2" xfId="21921"/>
    <cellStyle name="20% - Accent5 4 3 2 2 3 5" xfId="21922"/>
    <cellStyle name="20% - Accent5 4 3 2 2 3 6" xfId="21923"/>
    <cellStyle name="20% - Accent5 4 3 2 2 4" xfId="21924"/>
    <cellStyle name="20% - Accent5 4 3 2 2 4 2" xfId="21925"/>
    <cellStyle name="20% - Accent5 4 3 2 2 4 2 2" xfId="21926"/>
    <cellStyle name="20% - Accent5 4 3 2 2 4 2 3" xfId="21927"/>
    <cellStyle name="20% - Accent5 4 3 2 2 4 3" xfId="21928"/>
    <cellStyle name="20% - Accent5 4 3 2 2 4 3 2" xfId="21929"/>
    <cellStyle name="20% - Accent5 4 3 2 2 4 3 3" xfId="21930"/>
    <cellStyle name="20% - Accent5 4 3 2 2 4 4" xfId="21931"/>
    <cellStyle name="20% - Accent5 4 3 2 2 4 4 2" xfId="21932"/>
    <cellStyle name="20% - Accent5 4 3 2 2 4 5" xfId="21933"/>
    <cellStyle name="20% - Accent5 4 3 2 2 4 6" xfId="21934"/>
    <cellStyle name="20% - Accent5 4 3 2 2 5" xfId="21935"/>
    <cellStyle name="20% - Accent5 4 3 2 2 5 2" xfId="21936"/>
    <cellStyle name="20% - Accent5 4 3 2 2 5 2 2" xfId="21937"/>
    <cellStyle name="20% - Accent5 4 3 2 2 5 2 3" xfId="21938"/>
    <cellStyle name="20% - Accent5 4 3 2 2 5 3" xfId="21939"/>
    <cellStyle name="20% - Accent5 4 3 2 2 5 3 2" xfId="21940"/>
    <cellStyle name="20% - Accent5 4 3 2 2 5 4" xfId="21941"/>
    <cellStyle name="20% - Accent5 4 3 2 2 5 5" xfId="21942"/>
    <cellStyle name="20% - Accent5 4 3 2 2 6" xfId="21943"/>
    <cellStyle name="20% - Accent5 4 3 2 2 6 2" xfId="21944"/>
    <cellStyle name="20% - Accent5 4 3 2 2 6 3" xfId="21945"/>
    <cellStyle name="20% - Accent5 4 3 2 2 7" xfId="21946"/>
    <cellStyle name="20% - Accent5 4 3 2 2 7 2" xfId="21947"/>
    <cellStyle name="20% - Accent5 4 3 2 2 7 3" xfId="21948"/>
    <cellStyle name="20% - Accent5 4 3 2 2 8" xfId="21949"/>
    <cellStyle name="20% - Accent5 4 3 2 2 8 2" xfId="21950"/>
    <cellStyle name="20% - Accent5 4 3 2 2 9" xfId="21951"/>
    <cellStyle name="20% - Accent5 4 3 2 3" xfId="1155"/>
    <cellStyle name="20% - Accent5 4 3 2 3 2" xfId="21952"/>
    <cellStyle name="20% - Accent5 4 3 2 3 2 2" xfId="21953"/>
    <cellStyle name="20% - Accent5 4 3 2 3 2 2 2" xfId="21954"/>
    <cellStyle name="20% - Accent5 4 3 2 3 2 2 3" xfId="21955"/>
    <cellStyle name="20% - Accent5 4 3 2 3 2 3" xfId="21956"/>
    <cellStyle name="20% - Accent5 4 3 2 3 2 3 2" xfId="21957"/>
    <cellStyle name="20% - Accent5 4 3 2 3 2 3 3" xfId="21958"/>
    <cellStyle name="20% - Accent5 4 3 2 3 2 4" xfId="21959"/>
    <cellStyle name="20% - Accent5 4 3 2 3 2 4 2" xfId="21960"/>
    <cellStyle name="20% - Accent5 4 3 2 3 2 5" xfId="21961"/>
    <cellStyle name="20% - Accent5 4 3 2 3 2 6" xfId="21962"/>
    <cellStyle name="20% - Accent5 4 3 2 3 3" xfId="21963"/>
    <cellStyle name="20% - Accent5 4 3 2 3 3 2" xfId="21964"/>
    <cellStyle name="20% - Accent5 4 3 2 3 3 2 2" xfId="21965"/>
    <cellStyle name="20% - Accent5 4 3 2 3 3 2 3" xfId="21966"/>
    <cellStyle name="20% - Accent5 4 3 2 3 3 3" xfId="21967"/>
    <cellStyle name="20% - Accent5 4 3 2 3 3 3 2" xfId="21968"/>
    <cellStyle name="20% - Accent5 4 3 2 3 3 3 3" xfId="21969"/>
    <cellStyle name="20% - Accent5 4 3 2 3 3 4" xfId="21970"/>
    <cellStyle name="20% - Accent5 4 3 2 3 3 4 2" xfId="21971"/>
    <cellStyle name="20% - Accent5 4 3 2 3 3 5" xfId="21972"/>
    <cellStyle name="20% - Accent5 4 3 2 3 3 6" xfId="21973"/>
    <cellStyle name="20% - Accent5 4 3 2 3 4" xfId="21974"/>
    <cellStyle name="20% - Accent5 4 3 2 3 4 2" xfId="21975"/>
    <cellStyle name="20% - Accent5 4 3 2 3 4 2 2" xfId="21976"/>
    <cellStyle name="20% - Accent5 4 3 2 3 4 2 3" xfId="21977"/>
    <cellStyle name="20% - Accent5 4 3 2 3 4 3" xfId="21978"/>
    <cellStyle name="20% - Accent5 4 3 2 3 4 3 2" xfId="21979"/>
    <cellStyle name="20% - Accent5 4 3 2 3 4 4" xfId="21980"/>
    <cellStyle name="20% - Accent5 4 3 2 3 4 5" xfId="21981"/>
    <cellStyle name="20% - Accent5 4 3 2 3 5" xfId="21982"/>
    <cellStyle name="20% - Accent5 4 3 2 3 5 2" xfId="21983"/>
    <cellStyle name="20% - Accent5 4 3 2 3 5 3" xfId="21984"/>
    <cellStyle name="20% - Accent5 4 3 2 3 6" xfId="21985"/>
    <cellStyle name="20% - Accent5 4 3 2 3 6 2" xfId="21986"/>
    <cellStyle name="20% - Accent5 4 3 2 3 6 3" xfId="21987"/>
    <cellStyle name="20% - Accent5 4 3 2 3 7" xfId="21988"/>
    <cellStyle name="20% - Accent5 4 3 2 3 7 2" xfId="21989"/>
    <cellStyle name="20% - Accent5 4 3 2 3 8" xfId="21990"/>
    <cellStyle name="20% - Accent5 4 3 2 3 9" xfId="21991"/>
    <cellStyle name="20% - Accent5 4 3 2 4" xfId="21992"/>
    <cellStyle name="20% - Accent5 4 3 2 4 2" xfId="21993"/>
    <cellStyle name="20% - Accent5 4 3 2 4 2 2" xfId="21994"/>
    <cellStyle name="20% - Accent5 4 3 2 4 2 2 2" xfId="21995"/>
    <cellStyle name="20% - Accent5 4 3 2 4 2 2 3" xfId="21996"/>
    <cellStyle name="20% - Accent5 4 3 2 4 2 3" xfId="21997"/>
    <cellStyle name="20% - Accent5 4 3 2 4 2 3 2" xfId="21998"/>
    <cellStyle name="20% - Accent5 4 3 2 4 2 3 3" xfId="21999"/>
    <cellStyle name="20% - Accent5 4 3 2 4 2 4" xfId="22000"/>
    <cellStyle name="20% - Accent5 4 3 2 4 2 4 2" xfId="22001"/>
    <cellStyle name="20% - Accent5 4 3 2 4 2 5" xfId="22002"/>
    <cellStyle name="20% - Accent5 4 3 2 4 2 6" xfId="22003"/>
    <cellStyle name="20% - Accent5 4 3 2 4 3" xfId="22004"/>
    <cellStyle name="20% - Accent5 4 3 2 4 3 2" xfId="22005"/>
    <cellStyle name="20% - Accent5 4 3 2 4 3 2 2" xfId="22006"/>
    <cellStyle name="20% - Accent5 4 3 2 4 3 2 3" xfId="22007"/>
    <cellStyle name="20% - Accent5 4 3 2 4 3 3" xfId="22008"/>
    <cellStyle name="20% - Accent5 4 3 2 4 3 3 2" xfId="22009"/>
    <cellStyle name="20% - Accent5 4 3 2 4 3 3 3" xfId="22010"/>
    <cellStyle name="20% - Accent5 4 3 2 4 3 4" xfId="22011"/>
    <cellStyle name="20% - Accent5 4 3 2 4 3 4 2" xfId="22012"/>
    <cellStyle name="20% - Accent5 4 3 2 4 3 5" xfId="22013"/>
    <cellStyle name="20% - Accent5 4 3 2 4 3 6" xfId="22014"/>
    <cellStyle name="20% - Accent5 4 3 2 4 4" xfId="22015"/>
    <cellStyle name="20% - Accent5 4 3 2 4 4 2" xfId="22016"/>
    <cellStyle name="20% - Accent5 4 3 2 4 4 2 2" xfId="22017"/>
    <cellStyle name="20% - Accent5 4 3 2 4 4 2 3" xfId="22018"/>
    <cellStyle name="20% - Accent5 4 3 2 4 4 3" xfId="22019"/>
    <cellStyle name="20% - Accent5 4 3 2 4 4 3 2" xfId="22020"/>
    <cellStyle name="20% - Accent5 4 3 2 4 4 4" xfId="22021"/>
    <cellStyle name="20% - Accent5 4 3 2 4 4 5" xfId="22022"/>
    <cellStyle name="20% - Accent5 4 3 2 4 5" xfId="22023"/>
    <cellStyle name="20% - Accent5 4 3 2 4 5 2" xfId="22024"/>
    <cellStyle name="20% - Accent5 4 3 2 4 5 3" xfId="22025"/>
    <cellStyle name="20% - Accent5 4 3 2 4 6" xfId="22026"/>
    <cellStyle name="20% - Accent5 4 3 2 4 6 2" xfId="22027"/>
    <cellStyle name="20% - Accent5 4 3 2 4 6 3" xfId="22028"/>
    <cellStyle name="20% - Accent5 4 3 2 4 7" xfId="22029"/>
    <cellStyle name="20% - Accent5 4 3 2 4 7 2" xfId="22030"/>
    <cellStyle name="20% - Accent5 4 3 2 4 8" xfId="22031"/>
    <cellStyle name="20% - Accent5 4 3 2 4 9" xfId="22032"/>
    <cellStyle name="20% - Accent5 4 3 2 5" xfId="22033"/>
    <cellStyle name="20% - Accent5 4 3 2 5 2" xfId="22034"/>
    <cellStyle name="20% - Accent5 4 3 2 5 2 2" xfId="22035"/>
    <cellStyle name="20% - Accent5 4 3 2 5 2 3" xfId="22036"/>
    <cellStyle name="20% - Accent5 4 3 2 5 3" xfId="22037"/>
    <cellStyle name="20% - Accent5 4 3 2 5 3 2" xfId="22038"/>
    <cellStyle name="20% - Accent5 4 3 2 5 3 3" xfId="22039"/>
    <cellStyle name="20% - Accent5 4 3 2 5 4" xfId="22040"/>
    <cellStyle name="20% - Accent5 4 3 2 5 4 2" xfId="22041"/>
    <cellStyle name="20% - Accent5 4 3 2 5 5" xfId="22042"/>
    <cellStyle name="20% - Accent5 4 3 2 5 6" xfId="22043"/>
    <cellStyle name="20% - Accent5 4 3 2 6" xfId="22044"/>
    <cellStyle name="20% - Accent5 4 3 2 6 2" xfId="22045"/>
    <cellStyle name="20% - Accent5 4 3 2 6 2 2" xfId="22046"/>
    <cellStyle name="20% - Accent5 4 3 2 6 2 3" xfId="22047"/>
    <cellStyle name="20% - Accent5 4 3 2 6 3" xfId="22048"/>
    <cellStyle name="20% - Accent5 4 3 2 6 3 2" xfId="22049"/>
    <cellStyle name="20% - Accent5 4 3 2 6 3 3" xfId="22050"/>
    <cellStyle name="20% - Accent5 4 3 2 6 4" xfId="22051"/>
    <cellStyle name="20% - Accent5 4 3 2 6 4 2" xfId="22052"/>
    <cellStyle name="20% - Accent5 4 3 2 6 5" xfId="22053"/>
    <cellStyle name="20% - Accent5 4 3 2 6 6" xfId="22054"/>
    <cellStyle name="20% - Accent5 4 3 2 7" xfId="22055"/>
    <cellStyle name="20% - Accent5 4 3 2 7 2" xfId="22056"/>
    <cellStyle name="20% - Accent5 4 3 2 7 2 2" xfId="22057"/>
    <cellStyle name="20% - Accent5 4 3 2 7 2 3" xfId="22058"/>
    <cellStyle name="20% - Accent5 4 3 2 7 3" xfId="22059"/>
    <cellStyle name="20% - Accent5 4 3 2 7 3 2" xfId="22060"/>
    <cellStyle name="20% - Accent5 4 3 2 7 4" xfId="22061"/>
    <cellStyle name="20% - Accent5 4 3 2 7 5" xfId="22062"/>
    <cellStyle name="20% - Accent5 4 3 2 8" xfId="22063"/>
    <cellStyle name="20% - Accent5 4 3 2 8 2" xfId="22064"/>
    <cellStyle name="20% - Accent5 4 3 2 8 3" xfId="22065"/>
    <cellStyle name="20% - Accent5 4 3 2 9" xfId="22066"/>
    <cellStyle name="20% - Accent5 4 3 2 9 2" xfId="22067"/>
    <cellStyle name="20% - Accent5 4 3 2 9 3" xfId="22068"/>
    <cellStyle name="20% - Accent5 4 3 3" xfId="1156"/>
    <cellStyle name="20% - Accent5 4 3 3 10" xfId="22069"/>
    <cellStyle name="20% - Accent5 4 3 3 2" xfId="1157"/>
    <cellStyle name="20% - Accent5 4 3 3 2 2" xfId="22070"/>
    <cellStyle name="20% - Accent5 4 3 3 2 2 2" xfId="22071"/>
    <cellStyle name="20% - Accent5 4 3 3 2 2 2 2" xfId="22072"/>
    <cellStyle name="20% - Accent5 4 3 3 2 2 2 3" xfId="22073"/>
    <cellStyle name="20% - Accent5 4 3 3 2 2 3" xfId="22074"/>
    <cellStyle name="20% - Accent5 4 3 3 2 2 3 2" xfId="22075"/>
    <cellStyle name="20% - Accent5 4 3 3 2 2 3 3" xfId="22076"/>
    <cellStyle name="20% - Accent5 4 3 3 2 2 4" xfId="22077"/>
    <cellStyle name="20% - Accent5 4 3 3 2 2 4 2" xfId="22078"/>
    <cellStyle name="20% - Accent5 4 3 3 2 2 5" xfId="22079"/>
    <cellStyle name="20% - Accent5 4 3 3 2 2 6" xfId="22080"/>
    <cellStyle name="20% - Accent5 4 3 3 2 3" xfId="22081"/>
    <cellStyle name="20% - Accent5 4 3 3 2 3 2" xfId="22082"/>
    <cellStyle name="20% - Accent5 4 3 3 2 3 2 2" xfId="22083"/>
    <cellStyle name="20% - Accent5 4 3 3 2 3 2 3" xfId="22084"/>
    <cellStyle name="20% - Accent5 4 3 3 2 3 3" xfId="22085"/>
    <cellStyle name="20% - Accent5 4 3 3 2 3 3 2" xfId="22086"/>
    <cellStyle name="20% - Accent5 4 3 3 2 3 3 3" xfId="22087"/>
    <cellStyle name="20% - Accent5 4 3 3 2 3 4" xfId="22088"/>
    <cellStyle name="20% - Accent5 4 3 3 2 3 4 2" xfId="22089"/>
    <cellStyle name="20% - Accent5 4 3 3 2 3 5" xfId="22090"/>
    <cellStyle name="20% - Accent5 4 3 3 2 3 6" xfId="22091"/>
    <cellStyle name="20% - Accent5 4 3 3 2 4" xfId="22092"/>
    <cellStyle name="20% - Accent5 4 3 3 2 4 2" xfId="22093"/>
    <cellStyle name="20% - Accent5 4 3 3 2 4 2 2" xfId="22094"/>
    <cellStyle name="20% - Accent5 4 3 3 2 4 2 3" xfId="22095"/>
    <cellStyle name="20% - Accent5 4 3 3 2 4 3" xfId="22096"/>
    <cellStyle name="20% - Accent5 4 3 3 2 4 3 2" xfId="22097"/>
    <cellStyle name="20% - Accent5 4 3 3 2 4 4" xfId="22098"/>
    <cellStyle name="20% - Accent5 4 3 3 2 4 5" xfId="22099"/>
    <cellStyle name="20% - Accent5 4 3 3 2 5" xfId="22100"/>
    <cellStyle name="20% - Accent5 4 3 3 2 5 2" xfId="22101"/>
    <cellStyle name="20% - Accent5 4 3 3 2 5 3" xfId="22102"/>
    <cellStyle name="20% - Accent5 4 3 3 2 6" xfId="22103"/>
    <cellStyle name="20% - Accent5 4 3 3 2 6 2" xfId="22104"/>
    <cellStyle name="20% - Accent5 4 3 3 2 6 3" xfId="22105"/>
    <cellStyle name="20% - Accent5 4 3 3 2 7" xfId="22106"/>
    <cellStyle name="20% - Accent5 4 3 3 2 7 2" xfId="22107"/>
    <cellStyle name="20% - Accent5 4 3 3 2 8" xfId="22108"/>
    <cellStyle name="20% - Accent5 4 3 3 2 9" xfId="22109"/>
    <cellStyle name="20% - Accent5 4 3 3 3" xfId="22110"/>
    <cellStyle name="20% - Accent5 4 3 3 3 2" xfId="22111"/>
    <cellStyle name="20% - Accent5 4 3 3 3 2 2" xfId="22112"/>
    <cellStyle name="20% - Accent5 4 3 3 3 2 3" xfId="22113"/>
    <cellStyle name="20% - Accent5 4 3 3 3 3" xfId="22114"/>
    <cellStyle name="20% - Accent5 4 3 3 3 3 2" xfId="22115"/>
    <cellStyle name="20% - Accent5 4 3 3 3 3 3" xfId="22116"/>
    <cellStyle name="20% - Accent5 4 3 3 3 4" xfId="22117"/>
    <cellStyle name="20% - Accent5 4 3 3 3 4 2" xfId="22118"/>
    <cellStyle name="20% - Accent5 4 3 3 3 5" xfId="22119"/>
    <cellStyle name="20% - Accent5 4 3 3 3 6" xfId="22120"/>
    <cellStyle name="20% - Accent5 4 3 3 4" xfId="22121"/>
    <cellStyle name="20% - Accent5 4 3 3 4 2" xfId="22122"/>
    <cellStyle name="20% - Accent5 4 3 3 4 2 2" xfId="22123"/>
    <cellStyle name="20% - Accent5 4 3 3 4 2 3" xfId="22124"/>
    <cellStyle name="20% - Accent5 4 3 3 4 3" xfId="22125"/>
    <cellStyle name="20% - Accent5 4 3 3 4 3 2" xfId="22126"/>
    <cellStyle name="20% - Accent5 4 3 3 4 3 3" xfId="22127"/>
    <cellStyle name="20% - Accent5 4 3 3 4 4" xfId="22128"/>
    <cellStyle name="20% - Accent5 4 3 3 4 4 2" xfId="22129"/>
    <cellStyle name="20% - Accent5 4 3 3 4 5" xfId="22130"/>
    <cellStyle name="20% - Accent5 4 3 3 4 6" xfId="22131"/>
    <cellStyle name="20% - Accent5 4 3 3 5" xfId="22132"/>
    <cellStyle name="20% - Accent5 4 3 3 5 2" xfId="22133"/>
    <cellStyle name="20% - Accent5 4 3 3 5 2 2" xfId="22134"/>
    <cellStyle name="20% - Accent5 4 3 3 5 2 3" xfId="22135"/>
    <cellStyle name="20% - Accent5 4 3 3 5 3" xfId="22136"/>
    <cellStyle name="20% - Accent5 4 3 3 5 3 2" xfId="22137"/>
    <cellStyle name="20% - Accent5 4 3 3 5 4" xfId="22138"/>
    <cellStyle name="20% - Accent5 4 3 3 5 5" xfId="22139"/>
    <cellStyle name="20% - Accent5 4 3 3 6" xfId="22140"/>
    <cellStyle name="20% - Accent5 4 3 3 6 2" xfId="22141"/>
    <cellStyle name="20% - Accent5 4 3 3 6 3" xfId="22142"/>
    <cellStyle name="20% - Accent5 4 3 3 7" xfId="22143"/>
    <cellStyle name="20% - Accent5 4 3 3 7 2" xfId="22144"/>
    <cellStyle name="20% - Accent5 4 3 3 7 3" xfId="22145"/>
    <cellStyle name="20% - Accent5 4 3 3 8" xfId="22146"/>
    <cellStyle name="20% - Accent5 4 3 3 8 2" xfId="22147"/>
    <cellStyle name="20% - Accent5 4 3 3 9" xfId="22148"/>
    <cellStyle name="20% - Accent5 4 3 4" xfId="1158"/>
    <cellStyle name="20% - Accent5 4 3 4 2" xfId="22149"/>
    <cellStyle name="20% - Accent5 4 3 4 2 2" xfId="22150"/>
    <cellStyle name="20% - Accent5 4 3 4 2 2 2" xfId="22151"/>
    <cellStyle name="20% - Accent5 4 3 4 2 2 3" xfId="22152"/>
    <cellStyle name="20% - Accent5 4 3 4 2 3" xfId="22153"/>
    <cellStyle name="20% - Accent5 4 3 4 2 3 2" xfId="22154"/>
    <cellStyle name="20% - Accent5 4 3 4 2 3 3" xfId="22155"/>
    <cellStyle name="20% - Accent5 4 3 4 2 4" xfId="22156"/>
    <cellStyle name="20% - Accent5 4 3 4 2 4 2" xfId="22157"/>
    <cellStyle name="20% - Accent5 4 3 4 2 5" xfId="22158"/>
    <cellStyle name="20% - Accent5 4 3 4 2 6" xfId="22159"/>
    <cellStyle name="20% - Accent5 4 3 4 3" xfId="22160"/>
    <cellStyle name="20% - Accent5 4 3 4 3 2" xfId="22161"/>
    <cellStyle name="20% - Accent5 4 3 4 3 2 2" xfId="22162"/>
    <cellStyle name="20% - Accent5 4 3 4 3 2 3" xfId="22163"/>
    <cellStyle name="20% - Accent5 4 3 4 3 3" xfId="22164"/>
    <cellStyle name="20% - Accent5 4 3 4 3 3 2" xfId="22165"/>
    <cellStyle name="20% - Accent5 4 3 4 3 3 3" xfId="22166"/>
    <cellStyle name="20% - Accent5 4 3 4 3 4" xfId="22167"/>
    <cellStyle name="20% - Accent5 4 3 4 3 4 2" xfId="22168"/>
    <cellStyle name="20% - Accent5 4 3 4 3 5" xfId="22169"/>
    <cellStyle name="20% - Accent5 4 3 4 3 6" xfId="22170"/>
    <cellStyle name="20% - Accent5 4 3 4 4" xfId="22171"/>
    <cellStyle name="20% - Accent5 4 3 4 4 2" xfId="22172"/>
    <cellStyle name="20% - Accent5 4 3 4 4 2 2" xfId="22173"/>
    <cellStyle name="20% - Accent5 4 3 4 4 2 3" xfId="22174"/>
    <cellStyle name="20% - Accent5 4 3 4 4 3" xfId="22175"/>
    <cellStyle name="20% - Accent5 4 3 4 4 3 2" xfId="22176"/>
    <cellStyle name="20% - Accent5 4 3 4 4 4" xfId="22177"/>
    <cellStyle name="20% - Accent5 4 3 4 4 5" xfId="22178"/>
    <cellStyle name="20% - Accent5 4 3 4 5" xfId="22179"/>
    <cellStyle name="20% - Accent5 4 3 4 5 2" xfId="22180"/>
    <cellStyle name="20% - Accent5 4 3 4 5 3" xfId="22181"/>
    <cellStyle name="20% - Accent5 4 3 4 6" xfId="22182"/>
    <cellStyle name="20% - Accent5 4 3 4 6 2" xfId="22183"/>
    <cellStyle name="20% - Accent5 4 3 4 6 3" xfId="22184"/>
    <cellStyle name="20% - Accent5 4 3 4 7" xfId="22185"/>
    <cellStyle name="20% - Accent5 4 3 4 7 2" xfId="22186"/>
    <cellStyle name="20% - Accent5 4 3 4 8" xfId="22187"/>
    <cellStyle name="20% - Accent5 4 3 4 9" xfId="22188"/>
    <cellStyle name="20% - Accent5 4 3 5" xfId="8829"/>
    <cellStyle name="20% - Accent5 4 3 5 2" xfId="22189"/>
    <cellStyle name="20% - Accent5 4 3 5 2 2" xfId="22190"/>
    <cellStyle name="20% - Accent5 4 3 5 2 2 2" xfId="22191"/>
    <cellStyle name="20% - Accent5 4 3 5 2 2 3" xfId="22192"/>
    <cellStyle name="20% - Accent5 4 3 5 2 3" xfId="22193"/>
    <cellStyle name="20% - Accent5 4 3 5 2 3 2" xfId="22194"/>
    <cellStyle name="20% - Accent5 4 3 5 2 3 3" xfId="22195"/>
    <cellStyle name="20% - Accent5 4 3 5 2 4" xfId="22196"/>
    <cellStyle name="20% - Accent5 4 3 5 2 4 2" xfId="22197"/>
    <cellStyle name="20% - Accent5 4 3 5 2 5" xfId="22198"/>
    <cellStyle name="20% - Accent5 4 3 5 2 6" xfId="22199"/>
    <cellStyle name="20% - Accent5 4 3 5 3" xfId="22200"/>
    <cellStyle name="20% - Accent5 4 3 5 3 2" xfId="22201"/>
    <cellStyle name="20% - Accent5 4 3 5 3 2 2" xfId="22202"/>
    <cellStyle name="20% - Accent5 4 3 5 3 2 3" xfId="22203"/>
    <cellStyle name="20% - Accent5 4 3 5 3 3" xfId="22204"/>
    <cellStyle name="20% - Accent5 4 3 5 3 3 2" xfId="22205"/>
    <cellStyle name="20% - Accent5 4 3 5 3 3 3" xfId="22206"/>
    <cellStyle name="20% - Accent5 4 3 5 3 4" xfId="22207"/>
    <cellStyle name="20% - Accent5 4 3 5 3 4 2" xfId="22208"/>
    <cellStyle name="20% - Accent5 4 3 5 3 5" xfId="22209"/>
    <cellStyle name="20% - Accent5 4 3 5 3 6" xfId="22210"/>
    <cellStyle name="20% - Accent5 4 3 5 4" xfId="22211"/>
    <cellStyle name="20% - Accent5 4 3 5 4 2" xfId="22212"/>
    <cellStyle name="20% - Accent5 4 3 5 4 2 2" xfId="22213"/>
    <cellStyle name="20% - Accent5 4 3 5 4 2 3" xfId="22214"/>
    <cellStyle name="20% - Accent5 4 3 5 4 3" xfId="22215"/>
    <cellStyle name="20% - Accent5 4 3 5 4 3 2" xfId="22216"/>
    <cellStyle name="20% - Accent5 4 3 5 4 4" xfId="22217"/>
    <cellStyle name="20% - Accent5 4 3 5 4 5" xfId="22218"/>
    <cellStyle name="20% - Accent5 4 3 5 5" xfId="22219"/>
    <cellStyle name="20% - Accent5 4 3 5 5 2" xfId="22220"/>
    <cellStyle name="20% - Accent5 4 3 5 5 3" xfId="22221"/>
    <cellStyle name="20% - Accent5 4 3 5 6" xfId="22222"/>
    <cellStyle name="20% - Accent5 4 3 5 6 2" xfId="22223"/>
    <cellStyle name="20% - Accent5 4 3 5 6 3" xfId="22224"/>
    <cellStyle name="20% - Accent5 4 3 5 7" xfId="22225"/>
    <cellStyle name="20% - Accent5 4 3 5 7 2" xfId="22226"/>
    <cellStyle name="20% - Accent5 4 3 5 8" xfId="22227"/>
    <cellStyle name="20% - Accent5 4 3 5 9" xfId="22228"/>
    <cellStyle name="20% - Accent5 4 3 6" xfId="22229"/>
    <cellStyle name="20% - Accent5 4 3 6 2" xfId="22230"/>
    <cellStyle name="20% - Accent5 4 3 6 2 2" xfId="22231"/>
    <cellStyle name="20% - Accent5 4 3 6 2 3" xfId="22232"/>
    <cellStyle name="20% - Accent5 4 3 6 3" xfId="22233"/>
    <cellStyle name="20% - Accent5 4 3 6 3 2" xfId="22234"/>
    <cellStyle name="20% - Accent5 4 3 6 3 3" xfId="22235"/>
    <cellStyle name="20% - Accent5 4 3 6 4" xfId="22236"/>
    <cellStyle name="20% - Accent5 4 3 6 4 2" xfId="22237"/>
    <cellStyle name="20% - Accent5 4 3 6 5" xfId="22238"/>
    <cellStyle name="20% - Accent5 4 3 6 6" xfId="22239"/>
    <cellStyle name="20% - Accent5 4 3 7" xfId="22240"/>
    <cellStyle name="20% - Accent5 4 3 7 2" xfId="22241"/>
    <cellStyle name="20% - Accent5 4 3 7 2 2" xfId="22242"/>
    <cellStyle name="20% - Accent5 4 3 7 2 3" xfId="22243"/>
    <cellStyle name="20% - Accent5 4 3 7 3" xfId="22244"/>
    <cellStyle name="20% - Accent5 4 3 7 3 2" xfId="22245"/>
    <cellStyle name="20% - Accent5 4 3 7 3 3" xfId="22246"/>
    <cellStyle name="20% - Accent5 4 3 7 4" xfId="22247"/>
    <cellStyle name="20% - Accent5 4 3 7 4 2" xfId="22248"/>
    <cellStyle name="20% - Accent5 4 3 7 5" xfId="22249"/>
    <cellStyle name="20% - Accent5 4 3 7 6" xfId="22250"/>
    <cellStyle name="20% - Accent5 4 3 8" xfId="22251"/>
    <cellStyle name="20% - Accent5 4 3 8 2" xfId="22252"/>
    <cellStyle name="20% - Accent5 4 3 8 2 2" xfId="22253"/>
    <cellStyle name="20% - Accent5 4 3 8 2 3" xfId="22254"/>
    <cellStyle name="20% - Accent5 4 3 8 3" xfId="22255"/>
    <cellStyle name="20% - Accent5 4 3 8 3 2" xfId="22256"/>
    <cellStyle name="20% - Accent5 4 3 8 4" xfId="22257"/>
    <cellStyle name="20% - Accent5 4 3 8 5" xfId="22258"/>
    <cellStyle name="20% - Accent5 4 3 9" xfId="22259"/>
    <cellStyle name="20% - Accent5 4 3 9 2" xfId="22260"/>
    <cellStyle name="20% - Accent5 4 3 9 3" xfId="22261"/>
    <cellStyle name="20% - Accent5 4 4" xfId="1159"/>
    <cellStyle name="20% - Accent5 4 4 10" xfId="22262"/>
    <cellStyle name="20% - Accent5 4 4 10 2" xfId="22263"/>
    <cellStyle name="20% - Accent5 4 4 11" xfId="22264"/>
    <cellStyle name="20% - Accent5 4 4 12" xfId="22265"/>
    <cellStyle name="20% - Accent5 4 4 2" xfId="1160"/>
    <cellStyle name="20% - Accent5 4 4 2 10" xfId="22266"/>
    <cellStyle name="20% - Accent5 4 4 2 2" xfId="1161"/>
    <cellStyle name="20% - Accent5 4 4 2 2 2" xfId="22267"/>
    <cellStyle name="20% - Accent5 4 4 2 2 2 2" xfId="22268"/>
    <cellStyle name="20% - Accent5 4 4 2 2 2 2 2" xfId="22269"/>
    <cellStyle name="20% - Accent5 4 4 2 2 2 2 3" xfId="22270"/>
    <cellStyle name="20% - Accent5 4 4 2 2 2 3" xfId="22271"/>
    <cellStyle name="20% - Accent5 4 4 2 2 2 3 2" xfId="22272"/>
    <cellStyle name="20% - Accent5 4 4 2 2 2 3 3" xfId="22273"/>
    <cellStyle name="20% - Accent5 4 4 2 2 2 4" xfId="22274"/>
    <cellStyle name="20% - Accent5 4 4 2 2 2 4 2" xfId="22275"/>
    <cellStyle name="20% - Accent5 4 4 2 2 2 5" xfId="22276"/>
    <cellStyle name="20% - Accent5 4 4 2 2 2 6" xfId="22277"/>
    <cellStyle name="20% - Accent5 4 4 2 2 3" xfId="22278"/>
    <cellStyle name="20% - Accent5 4 4 2 2 3 2" xfId="22279"/>
    <cellStyle name="20% - Accent5 4 4 2 2 3 2 2" xfId="22280"/>
    <cellStyle name="20% - Accent5 4 4 2 2 3 2 3" xfId="22281"/>
    <cellStyle name="20% - Accent5 4 4 2 2 3 3" xfId="22282"/>
    <cellStyle name="20% - Accent5 4 4 2 2 3 3 2" xfId="22283"/>
    <cellStyle name="20% - Accent5 4 4 2 2 3 3 3" xfId="22284"/>
    <cellStyle name="20% - Accent5 4 4 2 2 3 4" xfId="22285"/>
    <cellStyle name="20% - Accent5 4 4 2 2 3 4 2" xfId="22286"/>
    <cellStyle name="20% - Accent5 4 4 2 2 3 5" xfId="22287"/>
    <cellStyle name="20% - Accent5 4 4 2 2 3 6" xfId="22288"/>
    <cellStyle name="20% - Accent5 4 4 2 2 4" xfId="22289"/>
    <cellStyle name="20% - Accent5 4 4 2 2 4 2" xfId="22290"/>
    <cellStyle name="20% - Accent5 4 4 2 2 4 2 2" xfId="22291"/>
    <cellStyle name="20% - Accent5 4 4 2 2 4 2 3" xfId="22292"/>
    <cellStyle name="20% - Accent5 4 4 2 2 4 3" xfId="22293"/>
    <cellStyle name="20% - Accent5 4 4 2 2 4 3 2" xfId="22294"/>
    <cellStyle name="20% - Accent5 4 4 2 2 4 4" xfId="22295"/>
    <cellStyle name="20% - Accent5 4 4 2 2 4 5" xfId="22296"/>
    <cellStyle name="20% - Accent5 4 4 2 2 5" xfId="22297"/>
    <cellStyle name="20% - Accent5 4 4 2 2 5 2" xfId="22298"/>
    <cellStyle name="20% - Accent5 4 4 2 2 5 3" xfId="22299"/>
    <cellStyle name="20% - Accent5 4 4 2 2 6" xfId="22300"/>
    <cellStyle name="20% - Accent5 4 4 2 2 6 2" xfId="22301"/>
    <cellStyle name="20% - Accent5 4 4 2 2 6 3" xfId="22302"/>
    <cellStyle name="20% - Accent5 4 4 2 2 7" xfId="22303"/>
    <cellStyle name="20% - Accent5 4 4 2 2 7 2" xfId="22304"/>
    <cellStyle name="20% - Accent5 4 4 2 2 8" xfId="22305"/>
    <cellStyle name="20% - Accent5 4 4 2 2 9" xfId="22306"/>
    <cellStyle name="20% - Accent5 4 4 2 3" xfId="22307"/>
    <cellStyle name="20% - Accent5 4 4 2 3 2" xfId="22308"/>
    <cellStyle name="20% - Accent5 4 4 2 3 2 2" xfId="22309"/>
    <cellStyle name="20% - Accent5 4 4 2 3 2 3" xfId="22310"/>
    <cellStyle name="20% - Accent5 4 4 2 3 3" xfId="22311"/>
    <cellStyle name="20% - Accent5 4 4 2 3 3 2" xfId="22312"/>
    <cellStyle name="20% - Accent5 4 4 2 3 3 3" xfId="22313"/>
    <cellStyle name="20% - Accent5 4 4 2 3 4" xfId="22314"/>
    <cellStyle name="20% - Accent5 4 4 2 3 4 2" xfId="22315"/>
    <cellStyle name="20% - Accent5 4 4 2 3 5" xfId="22316"/>
    <cellStyle name="20% - Accent5 4 4 2 3 6" xfId="22317"/>
    <cellStyle name="20% - Accent5 4 4 2 4" xfId="22318"/>
    <cellStyle name="20% - Accent5 4 4 2 4 2" xfId="22319"/>
    <cellStyle name="20% - Accent5 4 4 2 4 2 2" xfId="22320"/>
    <cellStyle name="20% - Accent5 4 4 2 4 2 3" xfId="22321"/>
    <cellStyle name="20% - Accent5 4 4 2 4 3" xfId="22322"/>
    <cellStyle name="20% - Accent5 4 4 2 4 3 2" xfId="22323"/>
    <cellStyle name="20% - Accent5 4 4 2 4 3 3" xfId="22324"/>
    <cellStyle name="20% - Accent5 4 4 2 4 4" xfId="22325"/>
    <cellStyle name="20% - Accent5 4 4 2 4 4 2" xfId="22326"/>
    <cellStyle name="20% - Accent5 4 4 2 4 5" xfId="22327"/>
    <cellStyle name="20% - Accent5 4 4 2 4 6" xfId="22328"/>
    <cellStyle name="20% - Accent5 4 4 2 5" xfId="22329"/>
    <cellStyle name="20% - Accent5 4 4 2 5 2" xfId="22330"/>
    <cellStyle name="20% - Accent5 4 4 2 5 2 2" xfId="22331"/>
    <cellStyle name="20% - Accent5 4 4 2 5 2 3" xfId="22332"/>
    <cellStyle name="20% - Accent5 4 4 2 5 3" xfId="22333"/>
    <cellStyle name="20% - Accent5 4 4 2 5 3 2" xfId="22334"/>
    <cellStyle name="20% - Accent5 4 4 2 5 4" xfId="22335"/>
    <cellStyle name="20% - Accent5 4 4 2 5 5" xfId="22336"/>
    <cellStyle name="20% - Accent5 4 4 2 6" xfId="22337"/>
    <cellStyle name="20% - Accent5 4 4 2 6 2" xfId="22338"/>
    <cellStyle name="20% - Accent5 4 4 2 6 3" xfId="22339"/>
    <cellStyle name="20% - Accent5 4 4 2 7" xfId="22340"/>
    <cellStyle name="20% - Accent5 4 4 2 7 2" xfId="22341"/>
    <cellStyle name="20% - Accent5 4 4 2 7 3" xfId="22342"/>
    <cellStyle name="20% - Accent5 4 4 2 8" xfId="22343"/>
    <cellStyle name="20% - Accent5 4 4 2 8 2" xfId="22344"/>
    <cellStyle name="20% - Accent5 4 4 2 9" xfId="22345"/>
    <cellStyle name="20% - Accent5 4 4 3" xfId="1162"/>
    <cellStyle name="20% - Accent5 4 4 3 2" xfId="22346"/>
    <cellStyle name="20% - Accent5 4 4 3 2 2" xfId="22347"/>
    <cellStyle name="20% - Accent5 4 4 3 2 2 2" xfId="22348"/>
    <cellStyle name="20% - Accent5 4 4 3 2 2 3" xfId="22349"/>
    <cellStyle name="20% - Accent5 4 4 3 2 3" xfId="22350"/>
    <cellStyle name="20% - Accent5 4 4 3 2 3 2" xfId="22351"/>
    <cellStyle name="20% - Accent5 4 4 3 2 3 3" xfId="22352"/>
    <cellStyle name="20% - Accent5 4 4 3 2 4" xfId="22353"/>
    <cellStyle name="20% - Accent5 4 4 3 2 4 2" xfId="22354"/>
    <cellStyle name="20% - Accent5 4 4 3 2 5" xfId="22355"/>
    <cellStyle name="20% - Accent5 4 4 3 2 6" xfId="22356"/>
    <cellStyle name="20% - Accent5 4 4 3 3" xfId="22357"/>
    <cellStyle name="20% - Accent5 4 4 3 3 2" xfId="22358"/>
    <cellStyle name="20% - Accent5 4 4 3 3 2 2" xfId="22359"/>
    <cellStyle name="20% - Accent5 4 4 3 3 2 3" xfId="22360"/>
    <cellStyle name="20% - Accent5 4 4 3 3 3" xfId="22361"/>
    <cellStyle name="20% - Accent5 4 4 3 3 3 2" xfId="22362"/>
    <cellStyle name="20% - Accent5 4 4 3 3 3 3" xfId="22363"/>
    <cellStyle name="20% - Accent5 4 4 3 3 4" xfId="22364"/>
    <cellStyle name="20% - Accent5 4 4 3 3 4 2" xfId="22365"/>
    <cellStyle name="20% - Accent5 4 4 3 3 5" xfId="22366"/>
    <cellStyle name="20% - Accent5 4 4 3 3 6" xfId="22367"/>
    <cellStyle name="20% - Accent5 4 4 3 4" xfId="22368"/>
    <cellStyle name="20% - Accent5 4 4 3 4 2" xfId="22369"/>
    <cellStyle name="20% - Accent5 4 4 3 4 2 2" xfId="22370"/>
    <cellStyle name="20% - Accent5 4 4 3 4 2 3" xfId="22371"/>
    <cellStyle name="20% - Accent5 4 4 3 4 3" xfId="22372"/>
    <cellStyle name="20% - Accent5 4 4 3 4 3 2" xfId="22373"/>
    <cellStyle name="20% - Accent5 4 4 3 4 4" xfId="22374"/>
    <cellStyle name="20% - Accent5 4 4 3 4 5" xfId="22375"/>
    <cellStyle name="20% - Accent5 4 4 3 5" xfId="22376"/>
    <cellStyle name="20% - Accent5 4 4 3 5 2" xfId="22377"/>
    <cellStyle name="20% - Accent5 4 4 3 5 3" xfId="22378"/>
    <cellStyle name="20% - Accent5 4 4 3 6" xfId="22379"/>
    <cellStyle name="20% - Accent5 4 4 3 6 2" xfId="22380"/>
    <cellStyle name="20% - Accent5 4 4 3 6 3" xfId="22381"/>
    <cellStyle name="20% - Accent5 4 4 3 7" xfId="22382"/>
    <cellStyle name="20% - Accent5 4 4 3 7 2" xfId="22383"/>
    <cellStyle name="20% - Accent5 4 4 3 8" xfId="22384"/>
    <cellStyle name="20% - Accent5 4 4 3 9" xfId="22385"/>
    <cellStyle name="20% - Accent5 4 4 4" xfId="22386"/>
    <cellStyle name="20% - Accent5 4 4 4 2" xfId="22387"/>
    <cellStyle name="20% - Accent5 4 4 4 2 2" xfId="22388"/>
    <cellStyle name="20% - Accent5 4 4 4 2 2 2" xfId="22389"/>
    <cellStyle name="20% - Accent5 4 4 4 2 2 3" xfId="22390"/>
    <cellStyle name="20% - Accent5 4 4 4 2 3" xfId="22391"/>
    <cellStyle name="20% - Accent5 4 4 4 2 3 2" xfId="22392"/>
    <cellStyle name="20% - Accent5 4 4 4 2 3 3" xfId="22393"/>
    <cellStyle name="20% - Accent5 4 4 4 2 4" xfId="22394"/>
    <cellStyle name="20% - Accent5 4 4 4 2 4 2" xfId="22395"/>
    <cellStyle name="20% - Accent5 4 4 4 2 5" xfId="22396"/>
    <cellStyle name="20% - Accent5 4 4 4 2 6" xfId="22397"/>
    <cellStyle name="20% - Accent5 4 4 4 3" xfId="22398"/>
    <cellStyle name="20% - Accent5 4 4 4 3 2" xfId="22399"/>
    <cellStyle name="20% - Accent5 4 4 4 3 2 2" xfId="22400"/>
    <cellStyle name="20% - Accent5 4 4 4 3 2 3" xfId="22401"/>
    <cellStyle name="20% - Accent5 4 4 4 3 3" xfId="22402"/>
    <cellStyle name="20% - Accent5 4 4 4 3 3 2" xfId="22403"/>
    <cellStyle name="20% - Accent5 4 4 4 3 3 3" xfId="22404"/>
    <cellStyle name="20% - Accent5 4 4 4 3 4" xfId="22405"/>
    <cellStyle name="20% - Accent5 4 4 4 3 4 2" xfId="22406"/>
    <cellStyle name="20% - Accent5 4 4 4 3 5" xfId="22407"/>
    <cellStyle name="20% - Accent5 4 4 4 3 6" xfId="22408"/>
    <cellStyle name="20% - Accent5 4 4 4 4" xfId="22409"/>
    <cellStyle name="20% - Accent5 4 4 4 4 2" xfId="22410"/>
    <cellStyle name="20% - Accent5 4 4 4 4 2 2" xfId="22411"/>
    <cellStyle name="20% - Accent5 4 4 4 4 2 3" xfId="22412"/>
    <cellStyle name="20% - Accent5 4 4 4 4 3" xfId="22413"/>
    <cellStyle name="20% - Accent5 4 4 4 4 3 2" xfId="22414"/>
    <cellStyle name="20% - Accent5 4 4 4 4 4" xfId="22415"/>
    <cellStyle name="20% - Accent5 4 4 4 4 5" xfId="22416"/>
    <cellStyle name="20% - Accent5 4 4 4 5" xfId="22417"/>
    <cellStyle name="20% - Accent5 4 4 4 5 2" xfId="22418"/>
    <cellStyle name="20% - Accent5 4 4 4 5 3" xfId="22419"/>
    <cellStyle name="20% - Accent5 4 4 4 6" xfId="22420"/>
    <cellStyle name="20% - Accent5 4 4 4 6 2" xfId="22421"/>
    <cellStyle name="20% - Accent5 4 4 4 6 3" xfId="22422"/>
    <cellStyle name="20% - Accent5 4 4 4 7" xfId="22423"/>
    <cellStyle name="20% - Accent5 4 4 4 7 2" xfId="22424"/>
    <cellStyle name="20% - Accent5 4 4 4 8" xfId="22425"/>
    <cellStyle name="20% - Accent5 4 4 4 9" xfId="22426"/>
    <cellStyle name="20% - Accent5 4 4 5" xfId="22427"/>
    <cellStyle name="20% - Accent5 4 4 5 2" xfId="22428"/>
    <cellStyle name="20% - Accent5 4 4 5 2 2" xfId="22429"/>
    <cellStyle name="20% - Accent5 4 4 5 2 3" xfId="22430"/>
    <cellStyle name="20% - Accent5 4 4 5 3" xfId="22431"/>
    <cellStyle name="20% - Accent5 4 4 5 3 2" xfId="22432"/>
    <cellStyle name="20% - Accent5 4 4 5 3 3" xfId="22433"/>
    <cellStyle name="20% - Accent5 4 4 5 4" xfId="22434"/>
    <cellStyle name="20% - Accent5 4 4 5 4 2" xfId="22435"/>
    <cellStyle name="20% - Accent5 4 4 5 5" xfId="22436"/>
    <cellStyle name="20% - Accent5 4 4 5 6" xfId="22437"/>
    <cellStyle name="20% - Accent5 4 4 6" xfId="22438"/>
    <cellStyle name="20% - Accent5 4 4 6 2" xfId="22439"/>
    <cellStyle name="20% - Accent5 4 4 6 2 2" xfId="22440"/>
    <cellStyle name="20% - Accent5 4 4 6 2 3" xfId="22441"/>
    <cellStyle name="20% - Accent5 4 4 6 3" xfId="22442"/>
    <cellStyle name="20% - Accent5 4 4 6 3 2" xfId="22443"/>
    <cellStyle name="20% - Accent5 4 4 6 3 3" xfId="22444"/>
    <cellStyle name="20% - Accent5 4 4 6 4" xfId="22445"/>
    <cellStyle name="20% - Accent5 4 4 6 4 2" xfId="22446"/>
    <cellStyle name="20% - Accent5 4 4 6 5" xfId="22447"/>
    <cellStyle name="20% - Accent5 4 4 6 6" xfId="22448"/>
    <cellStyle name="20% - Accent5 4 4 7" xfId="22449"/>
    <cellStyle name="20% - Accent5 4 4 7 2" xfId="22450"/>
    <cellStyle name="20% - Accent5 4 4 7 2 2" xfId="22451"/>
    <cellStyle name="20% - Accent5 4 4 7 2 3" xfId="22452"/>
    <cellStyle name="20% - Accent5 4 4 7 3" xfId="22453"/>
    <cellStyle name="20% - Accent5 4 4 7 3 2" xfId="22454"/>
    <cellStyle name="20% - Accent5 4 4 7 4" xfId="22455"/>
    <cellStyle name="20% - Accent5 4 4 7 5" xfId="22456"/>
    <cellStyle name="20% - Accent5 4 4 8" xfId="22457"/>
    <cellStyle name="20% - Accent5 4 4 8 2" xfId="22458"/>
    <cellStyle name="20% - Accent5 4 4 8 3" xfId="22459"/>
    <cellStyle name="20% - Accent5 4 4 9" xfId="22460"/>
    <cellStyle name="20% - Accent5 4 4 9 2" xfId="22461"/>
    <cellStyle name="20% - Accent5 4 4 9 3" xfId="22462"/>
    <cellStyle name="20% - Accent5 4 5" xfId="1163"/>
    <cellStyle name="20% - Accent5 4 5 10" xfId="22463"/>
    <cellStyle name="20% - Accent5 4 5 2" xfId="1164"/>
    <cellStyle name="20% - Accent5 4 5 2 2" xfId="22464"/>
    <cellStyle name="20% - Accent5 4 5 2 2 2" xfId="22465"/>
    <cellStyle name="20% - Accent5 4 5 2 2 2 2" xfId="22466"/>
    <cellStyle name="20% - Accent5 4 5 2 2 2 3" xfId="22467"/>
    <cellStyle name="20% - Accent5 4 5 2 2 3" xfId="22468"/>
    <cellStyle name="20% - Accent5 4 5 2 2 3 2" xfId="22469"/>
    <cellStyle name="20% - Accent5 4 5 2 2 3 3" xfId="22470"/>
    <cellStyle name="20% - Accent5 4 5 2 2 4" xfId="22471"/>
    <cellStyle name="20% - Accent5 4 5 2 2 4 2" xfId="22472"/>
    <cellStyle name="20% - Accent5 4 5 2 2 5" xfId="22473"/>
    <cellStyle name="20% - Accent5 4 5 2 2 6" xfId="22474"/>
    <cellStyle name="20% - Accent5 4 5 2 3" xfId="22475"/>
    <cellStyle name="20% - Accent5 4 5 2 3 2" xfId="22476"/>
    <cellStyle name="20% - Accent5 4 5 2 3 2 2" xfId="22477"/>
    <cellStyle name="20% - Accent5 4 5 2 3 2 3" xfId="22478"/>
    <cellStyle name="20% - Accent5 4 5 2 3 3" xfId="22479"/>
    <cellStyle name="20% - Accent5 4 5 2 3 3 2" xfId="22480"/>
    <cellStyle name="20% - Accent5 4 5 2 3 3 3" xfId="22481"/>
    <cellStyle name="20% - Accent5 4 5 2 3 4" xfId="22482"/>
    <cellStyle name="20% - Accent5 4 5 2 3 4 2" xfId="22483"/>
    <cellStyle name="20% - Accent5 4 5 2 3 5" xfId="22484"/>
    <cellStyle name="20% - Accent5 4 5 2 3 6" xfId="22485"/>
    <cellStyle name="20% - Accent5 4 5 2 4" xfId="22486"/>
    <cellStyle name="20% - Accent5 4 5 2 4 2" xfId="22487"/>
    <cellStyle name="20% - Accent5 4 5 2 4 2 2" xfId="22488"/>
    <cellStyle name="20% - Accent5 4 5 2 4 2 3" xfId="22489"/>
    <cellStyle name="20% - Accent5 4 5 2 4 3" xfId="22490"/>
    <cellStyle name="20% - Accent5 4 5 2 4 3 2" xfId="22491"/>
    <cellStyle name="20% - Accent5 4 5 2 4 4" xfId="22492"/>
    <cellStyle name="20% - Accent5 4 5 2 4 5" xfId="22493"/>
    <cellStyle name="20% - Accent5 4 5 2 5" xfId="22494"/>
    <cellStyle name="20% - Accent5 4 5 2 5 2" xfId="22495"/>
    <cellStyle name="20% - Accent5 4 5 2 5 3" xfId="22496"/>
    <cellStyle name="20% - Accent5 4 5 2 6" xfId="22497"/>
    <cellStyle name="20% - Accent5 4 5 2 6 2" xfId="22498"/>
    <cellStyle name="20% - Accent5 4 5 2 6 3" xfId="22499"/>
    <cellStyle name="20% - Accent5 4 5 2 7" xfId="22500"/>
    <cellStyle name="20% - Accent5 4 5 2 7 2" xfId="22501"/>
    <cellStyle name="20% - Accent5 4 5 2 8" xfId="22502"/>
    <cellStyle name="20% - Accent5 4 5 2 9" xfId="22503"/>
    <cellStyle name="20% - Accent5 4 5 3" xfId="22504"/>
    <cellStyle name="20% - Accent5 4 5 3 2" xfId="22505"/>
    <cellStyle name="20% - Accent5 4 5 3 2 2" xfId="22506"/>
    <cellStyle name="20% - Accent5 4 5 3 2 3" xfId="22507"/>
    <cellStyle name="20% - Accent5 4 5 3 3" xfId="22508"/>
    <cellStyle name="20% - Accent5 4 5 3 3 2" xfId="22509"/>
    <cellStyle name="20% - Accent5 4 5 3 3 3" xfId="22510"/>
    <cellStyle name="20% - Accent5 4 5 3 4" xfId="22511"/>
    <cellStyle name="20% - Accent5 4 5 3 4 2" xfId="22512"/>
    <cellStyle name="20% - Accent5 4 5 3 5" xfId="22513"/>
    <cellStyle name="20% - Accent5 4 5 3 6" xfId="22514"/>
    <cellStyle name="20% - Accent5 4 5 4" xfId="22515"/>
    <cellStyle name="20% - Accent5 4 5 4 2" xfId="22516"/>
    <cellStyle name="20% - Accent5 4 5 4 2 2" xfId="22517"/>
    <cellStyle name="20% - Accent5 4 5 4 2 3" xfId="22518"/>
    <cellStyle name="20% - Accent5 4 5 4 3" xfId="22519"/>
    <cellStyle name="20% - Accent5 4 5 4 3 2" xfId="22520"/>
    <cellStyle name="20% - Accent5 4 5 4 3 3" xfId="22521"/>
    <cellStyle name="20% - Accent5 4 5 4 4" xfId="22522"/>
    <cellStyle name="20% - Accent5 4 5 4 4 2" xfId="22523"/>
    <cellStyle name="20% - Accent5 4 5 4 5" xfId="22524"/>
    <cellStyle name="20% - Accent5 4 5 4 6" xfId="22525"/>
    <cellStyle name="20% - Accent5 4 5 5" xfId="22526"/>
    <cellStyle name="20% - Accent5 4 5 5 2" xfId="22527"/>
    <cellStyle name="20% - Accent5 4 5 5 2 2" xfId="22528"/>
    <cellStyle name="20% - Accent5 4 5 5 2 3" xfId="22529"/>
    <cellStyle name="20% - Accent5 4 5 5 3" xfId="22530"/>
    <cellStyle name="20% - Accent5 4 5 5 3 2" xfId="22531"/>
    <cellStyle name="20% - Accent5 4 5 5 4" xfId="22532"/>
    <cellStyle name="20% - Accent5 4 5 5 5" xfId="22533"/>
    <cellStyle name="20% - Accent5 4 5 6" xfId="22534"/>
    <cellStyle name="20% - Accent5 4 5 6 2" xfId="22535"/>
    <cellStyle name="20% - Accent5 4 5 6 3" xfId="22536"/>
    <cellStyle name="20% - Accent5 4 5 7" xfId="22537"/>
    <cellStyle name="20% - Accent5 4 5 7 2" xfId="22538"/>
    <cellStyle name="20% - Accent5 4 5 7 3" xfId="22539"/>
    <cellStyle name="20% - Accent5 4 5 8" xfId="22540"/>
    <cellStyle name="20% - Accent5 4 5 8 2" xfId="22541"/>
    <cellStyle name="20% - Accent5 4 5 9" xfId="22542"/>
    <cellStyle name="20% - Accent5 4 6" xfId="1165"/>
    <cellStyle name="20% - Accent5 4 6 2" xfId="22543"/>
    <cellStyle name="20% - Accent5 4 6 2 2" xfId="22544"/>
    <cellStyle name="20% - Accent5 4 6 2 2 2" xfId="22545"/>
    <cellStyle name="20% - Accent5 4 6 2 2 3" xfId="22546"/>
    <cellStyle name="20% - Accent5 4 6 2 3" xfId="22547"/>
    <cellStyle name="20% - Accent5 4 6 2 3 2" xfId="22548"/>
    <cellStyle name="20% - Accent5 4 6 2 3 3" xfId="22549"/>
    <cellStyle name="20% - Accent5 4 6 2 4" xfId="22550"/>
    <cellStyle name="20% - Accent5 4 6 2 4 2" xfId="22551"/>
    <cellStyle name="20% - Accent5 4 6 2 5" xfId="22552"/>
    <cellStyle name="20% - Accent5 4 6 2 6" xfId="22553"/>
    <cellStyle name="20% - Accent5 4 6 3" xfId="22554"/>
    <cellStyle name="20% - Accent5 4 6 3 2" xfId="22555"/>
    <cellStyle name="20% - Accent5 4 6 3 2 2" xfId="22556"/>
    <cellStyle name="20% - Accent5 4 6 3 2 3" xfId="22557"/>
    <cellStyle name="20% - Accent5 4 6 3 3" xfId="22558"/>
    <cellStyle name="20% - Accent5 4 6 3 3 2" xfId="22559"/>
    <cellStyle name="20% - Accent5 4 6 3 3 3" xfId="22560"/>
    <cellStyle name="20% - Accent5 4 6 3 4" xfId="22561"/>
    <cellStyle name="20% - Accent5 4 6 3 4 2" xfId="22562"/>
    <cellStyle name="20% - Accent5 4 6 3 5" xfId="22563"/>
    <cellStyle name="20% - Accent5 4 6 3 6" xfId="22564"/>
    <cellStyle name="20% - Accent5 4 6 4" xfId="22565"/>
    <cellStyle name="20% - Accent5 4 6 4 2" xfId="22566"/>
    <cellStyle name="20% - Accent5 4 6 4 2 2" xfId="22567"/>
    <cellStyle name="20% - Accent5 4 6 4 2 3" xfId="22568"/>
    <cellStyle name="20% - Accent5 4 6 4 3" xfId="22569"/>
    <cellStyle name="20% - Accent5 4 6 4 3 2" xfId="22570"/>
    <cellStyle name="20% - Accent5 4 6 4 4" xfId="22571"/>
    <cellStyle name="20% - Accent5 4 6 4 5" xfId="22572"/>
    <cellStyle name="20% - Accent5 4 6 5" xfId="22573"/>
    <cellStyle name="20% - Accent5 4 6 5 2" xfId="22574"/>
    <cellStyle name="20% - Accent5 4 6 5 3" xfId="22575"/>
    <cellStyle name="20% - Accent5 4 6 6" xfId="22576"/>
    <cellStyle name="20% - Accent5 4 6 6 2" xfId="22577"/>
    <cellStyle name="20% - Accent5 4 6 6 3" xfId="22578"/>
    <cellStyle name="20% - Accent5 4 6 7" xfId="22579"/>
    <cellStyle name="20% - Accent5 4 6 7 2" xfId="22580"/>
    <cellStyle name="20% - Accent5 4 6 8" xfId="22581"/>
    <cellStyle name="20% - Accent5 4 6 9" xfId="22582"/>
    <cellStyle name="20% - Accent5 4 7" xfId="13565"/>
    <cellStyle name="20% - Accent5 4 7 2" xfId="22583"/>
    <cellStyle name="20% - Accent5 4 7 2 2" xfId="22584"/>
    <cellStyle name="20% - Accent5 4 7 2 2 2" xfId="22585"/>
    <cellStyle name="20% - Accent5 4 7 2 2 3" xfId="22586"/>
    <cellStyle name="20% - Accent5 4 7 2 3" xfId="22587"/>
    <cellStyle name="20% - Accent5 4 7 2 3 2" xfId="22588"/>
    <cellStyle name="20% - Accent5 4 7 2 3 3" xfId="22589"/>
    <cellStyle name="20% - Accent5 4 7 2 4" xfId="22590"/>
    <cellStyle name="20% - Accent5 4 7 2 4 2" xfId="22591"/>
    <cellStyle name="20% - Accent5 4 7 2 5" xfId="22592"/>
    <cellStyle name="20% - Accent5 4 7 2 6" xfId="22593"/>
    <cellStyle name="20% - Accent5 4 7 3" xfId="22594"/>
    <cellStyle name="20% - Accent5 4 7 3 2" xfId="22595"/>
    <cellStyle name="20% - Accent5 4 7 3 2 2" xfId="22596"/>
    <cellStyle name="20% - Accent5 4 7 3 2 3" xfId="22597"/>
    <cellStyle name="20% - Accent5 4 7 3 3" xfId="22598"/>
    <cellStyle name="20% - Accent5 4 7 3 3 2" xfId="22599"/>
    <cellStyle name="20% - Accent5 4 7 3 3 3" xfId="22600"/>
    <cellStyle name="20% - Accent5 4 7 3 4" xfId="22601"/>
    <cellStyle name="20% - Accent5 4 7 3 4 2" xfId="22602"/>
    <cellStyle name="20% - Accent5 4 7 3 5" xfId="22603"/>
    <cellStyle name="20% - Accent5 4 7 3 6" xfId="22604"/>
    <cellStyle name="20% - Accent5 4 7 4" xfId="22605"/>
    <cellStyle name="20% - Accent5 4 7 4 2" xfId="22606"/>
    <cellStyle name="20% - Accent5 4 7 4 2 2" xfId="22607"/>
    <cellStyle name="20% - Accent5 4 7 4 2 3" xfId="22608"/>
    <cellStyle name="20% - Accent5 4 7 4 3" xfId="22609"/>
    <cellStyle name="20% - Accent5 4 7 4 3 2" xfId="22610"/>
    <cellStyle name="20% - Accent5 4 7 4 4" xfId="22611"/>
    <cellStyle name="20% - Accent5 4 7 4 5" xfId="22612"/>
    <cellStyle name="20% - Accent5 4 7 5" xfId="22613"/>
    <cellStyle name="20% - Accent5 4 7 5 2" xfId="22614"/>
    <cellStyle name="20% - Accent5 4 7 5 3" xfId="22615"/>
    <cellStyle name="20% - Accent5 4 7 6" xfId="22616"/>
    <cellStyle name="20% - Accent5 4 7 6 2" xfId="22617"/>
    <cellStyle name="20% - Accent5 4 7 6 3" xfId="22618"/>
    <cellStyle name="20% - Accent5 4 7 7" xfId="22619"/>
    <cellStyle name="20% - Accent5 4 7 7 2" xfId="22620"/>
    <cellStyle name="20% - Accent5 4 7 8" xfId="22621"/>
    <cellStyle name="20% - Accent5 4 7 9" xfId="22622"/>
    <cellStyle name="20% - Accent5 4 8" xfId="22623"/>
    <cellStyle name="20% - Accent5 4 8 2" xfId="22624"/>
    <cellStyle name="20% - Accent5 4 8 2 2" xfId="22625"/>
    <cellStyle name="20% - Accent5 4 8 2 3" xfId="22626"/>
    <cellStyle name="20% - Accent5 4 8 3" xfId="22627"/>
    <cellStyle name="20% - Accent5 4 8 3 2" xfId="22628"/>
    <cellStyle name="20% - Accent5 4 8 3 3" xfId="22629"/>
    <cellStyle name="20% - Accent5 4 8 4" xfId="22630"/>
    <cellStyle name="20% - Accent5 4 8 4 2" xfId="22631"/>
    <cellStyle name="20% - Accent5 4 8 5" xfId="22632"/>
    <cellStyle name="20% - Accent5 4 8 6" xfId="22633"/>
    <cellStyle name="20% - Accent5 4 9" xfId="22634"/>
    <cellStyle name="20% - Accent5 4 9 2" xfId="22635"/>
    <cellStyle name="20% - Accent5 4 9 2 2" xfId="22636"/>
    <cellStyle name="20% - Accent5 4 9 2 3" xfId="22637"/>
    <cellStyle name="20% - Accent5 4 9 3" xfId="22638"/>
    <cellStyle name="20% - Accent5 4 9 3 2" xfId="22639"/>
    <cellStyle name="20% - Accent5 4 9 3 3" xfId="22640"/>
    <cellStyle name="20% - Accent5 4 9 4" xfId="22641"/>
    <cellStyle name="20% - Accent5 4 9 4 2" xfId="22642"/>
    <cellStyle name="20% - Accent5 4 9 5" xfId="22643"/>
    <cellStyle name="20% - Accent5 4 9 6" xfId="22644"/>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xfId="62053" builtinId="50" customBuiltin="1"/>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14563"/>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14564"/>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14565"/>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645"/>
    <cellStyle name="20% - Accent6 4 10 2" xfId="22646"/>
    <cellStyle name="20% - Accent6 4 10 2 2" xfId="22647"/>
    <cellStyle name="20% - Accent6 4 10 2 3" xfId="22648"/>
    <cellStyle name="20% - Accent6 4 10 3" xfId="22649"/>
    <cellStyle name="20% - Accent6 4 10 3 2" xfId="22650"/>
    <cellStyle name="20% - Accent6 4 10 4" xfId="22651"/>
    <cellStyle name="20% - Accent6 4 10 5" xfId="22652"/>
    <cellStyle name="20% - Accent6 4 11" xfId="22653"/>
    <cellStyle name="20% - Accent6 4 11 2" xfId="22654"/>
    <cellStyle name="20% - Accent6 4 11 3" xfId="22655"/>
    <cellStyle name="20% - Accent6 4 12" xfId="22656"/>
    <cellStyle name="20% - Accent6 4 12 2" xfId="22657"/>
    <cellStyle name="20% - Accent6 4 12 3" xfId="22658"/>
    <cellStyle name="20% - Accent6 4 13" xfId="22659"/>
    <cellStyle name="20% - Accent6 4 13 2" xfId="22660"/>
    <cellStyle name="20% - Accent6 4 14" xfId="22661"/>
    <cellStyle name="20% - Accent6 4 15" xfId="22662"/>
    <cellStyle name="20% - Accent6 4 16" xfId="22663"/>
    <cellStyle name="20% - Accent6 4 2" xfId="1352"/>
    <cellStyle name="20% - Accent6 4 2 10" xfId="22664"/>
    <cellStyle name="20% - Accent6 4 2 10 2" xfId="22665"/>
    <cellStyle name="20% - Accent6 4 2 10 3" xfId="22666"/>
    <cellStyle name="20% - Accent6 4 2 11" xfId="22667"/>
    <cellStyle name="20% - Accent6 4 2 11 2" xfId="22668"/>
    <cellStyle name="20% - Accent6 4 2 11 3" xfId="22669"/>
    <cellStyle name="20% - Accent6 4 2 12" xfId="22670"/>
    <cellStyle name="20% - Accent6 4 2 12 2" xfId="22671"/>
    <cellStyle name="20% - Accent6 4 2 13" xfId="22672"/>
    <cellStyle name="20% - Accent6 4 2 14" xfId="22673"/>
    <cellStyle name="20% - Accent6 4 2 15" xfId="22674"/>
    <cellStyle name="20% - Accent6 4 2 2" xfId="1353"/>
    <cellStyle name="20% - Accent6 4 2 2 10" xfId="22675"/>
    <cellStyle name="20% - Accent6 4 2 2 10 2" xfId="22676"/>
    <cellStyle name="20% - Accent6 4 2 2 10 3" xfId="22677"/>
    <cellStyle name="20% - Accent6 4 2 2 11" xfId="22678"/>
    <cellStyle name="20% - Accent6 4 2 2 11 2" xfId="22679"/>
    <cellStyle name="20% - Accent6 4 2 2 12" xfId="22680"/>
    <cellStyle name="20% - Accent6 4 2 2 13" xfId="22681"/>
    <cellStyle name="20% - Accent6 4 2 2 2" xfId="1354"/>
    <cellStyle name="20% - Accent6 4 2 2 2 10" xfId="22682"/>
    <cellStyle name="20% - Accent6 4 2 2 2 10 2" xfId="22683"/>
    <cellStyle name="20% - Accent6 4 2 2 2 11" xfId="22684"/>
    <cellStyle name="20% - Accent6 4 2 2 2 12" xfId="22685"/>
    <cellStyle name="20% - Accent6 4 2 2 2 2" xfId="1355"/>
    <cellStyle name="20% - Accent6 4 2 2 2 2 10" xfId="22686"/>
    <cellStyle name="20% - Accent6 4 2 2 2 2 2" xfId="1356"/>
    <cellStyle name="20% - Accent6 4 2 2 2 2 2 2" xfId="22687"/>
    <cellStyle name="20% - Accent6 4 2 2 2 2 2 2 2" xfId="22688"/>
    <cellStyle name="20% - Accent6 4 2 2 2 2 2 2 2 2" xfId="22689"/>
    <cellStyle name="20% - Accent6 4 2 2 2 2 2 2 2 3" xfId="22690"/>
    <cellStyle name="20% - Accent6 4 2 2 2 2 2 2 3" xfId="22691"/>
    <cellStyle name="20% - Accent6 4 2 2 2 2 2 2 3 2" xfId="22692"/>
    <cellStyle name="20% - Accent6 4 2 2 2 2 2 2 3 3" xfId="22693"/>
    <cellStyle name="20% - Accent6 4 2 2 2 2 2 2 4" xfId="22694"/>
    <cellStyle name="20% - Accent6 4 2 2 2 2 2 2 4 2" xfId="22695"/>
    <cellStyle name="20% - Accent6 4 2 2 2 2 2 2 5" xfId="22696"/>
    <cellStyle name="20% - Accent6 4 2 2 2 2 2 2 6" xfId="22697"/>
    <cellStyle name="20% - Accent6 4 2 2 2 2 2 3" xfId="22698"/>
    <cellStyle name="20% - Accent6 4 2 2 2 2 2 3 2" xfId="22699"/>
    <cellStyle name="20% - Accent6 4 2 2 2 2 2 3 2 2" xfId="22700"/>
    <cellStyle name="20% - Accent6 4 2 2 2 2 2 3 2 3" xfId="22701"/>
    <cellStyle name="20% - Accent6 4 2 2 2 2 2 3 3" xfId="22702"/>
    <cellStyle name="20% - Accent6 4 2 2 2 2 2 3 3 2" xfId="22703"/>
    <cellStyle name="20% - Accent6 4 2 2 2 2 2 3 3 3" xfId="22704"/>
    <cellStyle name="20% - Accent6 4 2 2 2 2 2 3 4" xfId="22705"/>
    <cellStyle name="20% - Accent6 4 2 2 2 2 2 3 4 2" xfId="22706"/>
    <cellStyle name="20% - Accent6 4 2 2 2 2 2 3 5" xfId="22707"/>
    <cellStyle name="20% - Accent6 4 2 2 2 2 2 3 6" xfId="22708"/>
    <cellStyle name="20% - Accent6 4 2 2 2 2 2 4" xfId="22709"/>
    <cellStyle name="20% - Accent6 4 2 2 2 2 2 4 2" xfId="22710"/>
    <cellStyle name="20% - Accent6 4 2 2 2 2 2 4 2 2" xfId="22711"/>
    <cellStyle name="20% - Accent6 4 2 2 2 2 2 4 2 3" xfId="22712"/>
    <cellStyle name="20% - Accent6 4 2 2 2 2 2 4 3" xfId="22713"/>
    <cellStyle name="20% - Accent6 4 2 2 2 2 2 4 3 2" xfId="22714"/>
    <cellStyle name="20% - Accent6 4 2 2 2 2 2 4 4" xfId="22715"/>
    <cellStyle name="20% - Accent6 4 2 2 2 2 2 4 5" xfId="22716"/>
    <cellStyle name="20% - Accent6 4 2 2 2 2 2 5" xfId="22717"/>
    <cellStyle name="20% - Accent6 4 2 2 2 2 2 5 2" xfId="22718"/>
    <cellStyle name="20% - Accent6 4 2 2 2 2 2 5 3" xfId="22719"/>
    <cellStyle name="20% - Accent6 4 2 2 2 2 2 6" xfId="22720"/>
    <cellStyle name="20% - Accent6 4 2 2 2 2 2 6 2" xfId="22721"/>
    <cellStyle name="20% - Accent6 4 2 2 2 2 2 6 3" xfId="22722"/>
    <cellStyle name="20% - Accent6 4 2 2 2 2 2 7" xfId="22723"/>
    <cellStyle name="20% - Accent6 4 2 2 2 2 2 7 2" xfId="22724"/>
    <cellStyle name="20% - Accent6 4 2 2 2 2 2 8" xfId="22725"/>
    <cellStyle name="20% - Accent6 4 2 2 2 2 2 9" xfId="22726"/>
    <cellStyle name="20% - Accent6 4 2 2 2 2 3" xfId="22727"/>
    <cellStyle name="20% - Accent6 4 2 2 2 2 3 2" xfId="22728"/>
    <cellStyle name="20% - Accent6 4 2 2 2 2 3 2 2" xfId="22729"/>
    <cellStyle name="20% - Accent6 4 2 2 2 2 3 2 3" xfId="22730"/>
    <cellStyle name="20% - Accent6 4 2 2 2 2 3 3" xfId="22731"/>
    <cellStyle name="20% - Accent6 4 2 2 2 2 3 3 2" xfId="22732"/>
    <cellStyle name="20% - Accent6 4 2 2 2 2 3 3 3" xfId="22733"/>
    <cellStyle name="20% - Accent6 4 2 2 2 2 3 4" xfId="22734"/>
    <cellStyle name="20% - Accent6 4 2 2 2 2 3 4 2" xfId="22735"/>
    <cellStyle name="20% - Accent6 4 2 2 2 2 3 5" xfId="22736"/>
    <cellStyle name="20% - Accent6 4 2 2 2 2 3 6" xfId="22737"/>
    <cellStyle name="20% - Accent6 4 2 2 2 2 4" xfId="22738"/>
    <cellStyle name="20% - Accent6 4 2 2 2 2 4 2" xfId="22739"/>
    <cellStyle name="20% - Accent6 4 2 2 2 2 4 2 2" xfId="22740"/>
    <cellStyle name="20% - Accent6 4 2 2 2 2 4 2 3" xfId="22741"/>
    <cellStyle name="20% - Accent6 4 2 2 2 2 4 3" xfId="22742"/>
    <cellStyle name="20% - Accent6 4 2 2 2 2 4 3 2" xfId="22743"/>
    <cellStyle name="20% - Accent6 4 2 2 2 2 4 3 3" xfId="22744"/>
    <cellStyle name="20% - Accent6 4 2 2 2 2 4 4" xfId="22745"/>
    <cellStyle name="20% - Accent6 4 2 2 2 2 4 4 2" xfId="22746"/>
    <cellStyle name="20% - Accent6 4 2 2 2 2 4 5" xfId="22747"/>
    <cellStyle name="20% - Accent6 4 2 2 2 2 4 6" xfId="22748"/>
    <cellStyle name="20% - Accent6 4 2 2 2 2 5" xfId="22749"/>
    <cellStyle name="20% - Accent6 4 2 2 2 2 5 2" xfId="22750"/>
    <cellStyle name="20% - Accent6 4 2 2 2 2 5 2 2" xfId="22751"/>
    <cellStyle name="20% - Accent6 4 2 2 2 2 5 2 3" xfId="22752"/>
    <cellStyle name="20% - Accent6 4 2 2 2 2 5 3" xfId="22753"/>
    <cellStyle name="20% - Accent6 4 2 2 2 2 5 3 2" xfId="22754"/>
    <cellStyle name="20% - Accent6 4 2 2 2 2 5 4" xfId="22755"/>
    <cellStyle name="20% - Accent6 4 2 2 2 2 5 5" xfId="22756"/>
    <cellStyle name="20% - Accent6 4 2 2 2 2 6" xfId="22757"/>
    <cellStyle name="20% - Accent6 4 2 2 2 2 6 2" xfId="22758"/>
    <cellStyle name="20% - Accent6 4 2 2 2 2 6 3" xfId="22759"/>
    <cellStyle name="20% - Accent6 4 2 2 2 2 7" xfId="22760"/>
    <cellStyle name="20% - Accent6 4 2 2 2 2 7 2" xfId="22761"/>
    <cellStyle name="20% - Accent6 4 2 2 2 2 7 3" xfId="22762"/>
    <cellStyle name="20% - Accent6 4 2 2 2 2 8" xfId="22763"/>
    <cellStyle name="20% - Accent6 4 2 2 2 2 8 2" xfId="22764"/>
    <cellStyle name="20% - Accent6 4 2 2 2 2 9" xfId="22765"/>
    <cellStyle name="20% - Accent6 4 2 2 2 3" xfId="1357"/>
    <cellStyle name="20% - Accent6 4 2 2 2 3 2" xfId="22766"/>
    <cellStyle name="20% - Accent6 4 2 2 2 3 2 2" xfId="22767"/>
    <cellStyle name="20% - Accent6 4 2 2 2 3 2 2 2" xfId="22768"/>
    <cellStyle name="20% - Accent6 4 2 2 2 3 2 2 3" xfId="22769"/>
    <cellStyle name="20% - Accent6 4 2 2 2 3 2 3" xfId="22770"/>
    <cellStyle name="20% - Accent6 4 2 2 2 3 2 3 2" xfId="22771"/>
    <cellStyle name="20% - Accent6 4 2 2 2 3 2 3 3" xfId="22772"/>
    <cellStyle name="20% - Accent6 4 2 2 2 3 2 4" xfId="22773"/>
    <cellStyle name="20% - Accent6 4 2 2 2 3 2 4 2" xfId="22774"/>
    <cellStyle name="20% - Accent6 4 2 2 2 3 2 5" xfId="22775"/>
    <cellStyle name="20% - Accent6 4 2 2 2 3 2 6" xfId="22776"/>
    <cellStyle name="20% - Accent6 4 2 2 2 3 3" xfId="22777"/>
    <cellStyle name="20% - Accent6 4 2 2 2 3 3 2" xfId="22778"/>
    <cellStyle name="20% - Accent6 4 2 2 2 3 3 2 2" xfId="22779"/>
    <cellStyle name="20% - Accent6 4 2 2 2 3 3 2 3" xfId="22780"/>
    <cellStyle name="20% - Accent6 4 2 2 2 3 3 3" xfId="22781"/>
    <cellStyle name="20% - Accent6 4 2 2 2 3 3 3 2" xfId="22782"/>
    <cellStyle name="20% - Accent6 4 2 2 2 3 3 3 3" xfId="22783"/>
    <cellStyle name="20% - Accent6 4 2 2 2 3 3 4" xfId="22784"/>
    <cellStyle name="20% - Accent6 4 2 2 2 3 3 4 2" xfId="22785"/>
    <cellStyle name="20% - Accent6 4 2 2 2 3 3 5" xfId="22786"/>
    <cellStyle name="20% - Accent6 4 2 2 2 3 3 6" xfId="22787"/>
    <cellStyle name="20% - Accent6 4 2 2 2 3 4" xfId="22788"/>
    <cellStyle name="20% - Accent6 4 2 2 2 3 4 2" xfId="22789"/>
    <cellStyle name="20% - Accent6 4 2 2 2 3 4 2 2" xfId="22790"/>
    <cellStyle name="20% - Accent6 4 2 2 2 3 4 2 3" xfId="22791"/>
    <cellStyle name="20% - Accent6 4 2 2 2 3 4 3" xfId="22792"/>
    <cellStyle name="20% - Accent6 4 2 2 2 3 4 3 2" xfId="22793"/>
    <cellStyle name="20% - Accent6 4 2 2 2 3 4 4" xfId="22794"/>
    <cellStyle name="20% - Accent6 4 2 2 2 3 4 5" xfId="22795"/>
    <cellStyle name="20% - Accent6 4 2 2 2 3 5" xfId="22796"/>
    <cellStyle name="20% - Accent6 4 2 2 2 3 5 2" xfId="22797"/>
    <cellStyle name="20% - Accent6 4 2 2 2 3 5 3" xfId="22798"/>
    <cellStyle name="20% - Accent6 4 2 2 2 3 6" xfId="22799"/>
    <cellStyle name="20% - Accent6 4 2 2 2 3 6 2" xfId="22800"/>
    <cellStyle name="20% - Accent6 4 2 2 2 3 6 3" xfId="22801"/>
    <cellStyle name="20% - Accent6 4 2 2 2 3 7" xfId="22802"/>
    <cellStyle name="20% - Accent6 4 2 2 2 3 7 2" xfId="22803"/>
    <cellStyle name="20% - Accent6 4 2 2 2 3 8" xfId="22804"/>
    <cellStyle name="20% - Accent6 4 2 2 2 3 9" xfId="22805"/>
    <cellStyle name="20% - Accent6 4 2 2 2 4" xfId="22806"/>
    <cellStyle name="20% - Accent6 4 2 2 2 4 2" xfId="22807"/>
    <cellStyle name="20% - Accent6 4 2 2 2 4 2 2" xfId="22808"/>
    <cellStyle name="20% - Accent6 4 2 2 2 4 2 2 2" xfId="22809"/>
    <cellStyle name="20% - Accent6 4 2 2 2 4 2 2 3" xfId="22810"/>
    <cellStyle name="20% - Accent6 4 2 2 2 4 2 3" xfId="22811"/>
    <cellStyle name="20% - Accent6 4 2 2 2 4 2 3 2" xfId="22812"/>
    <cellStyle name="20% - Accent6 4 2 2 2 4 2 3 3" xfId="22813"/>
    <cellStyle name="20% - Accent6 4 2 2 2 4 2 4" xfId="22814"/>
    <cellStyle name="20% - Accent6 4 2 2 2 4 2 4 2" xfId="22815"/>
    <cellStyle name="20% - Accent6 4 2 2 2 4 2 5" xfId="22816"/>
    <cellStyle name="20% - Accent6 4 2 2 2 4 2 6" xfId="22817"/>
    <cellStyle name="20% - Accent6 4 2 2 2 4 3" xfId="22818"/>
    <cellStyle name="20% - Accent6 4 2 2 2 4 3 2" xfId="22819"/>
    <cellStyle name="20% - Accent6 4 2 2 2 4 3 2 2" xfId="22820"/>
    <cellStyle name="20% - Accent6 4 2 2 2 4 3 2 3" xfId="22821"/>
    <cellStyle name="20% - Accent6 4 2 2 2 4 3 3" xfId="22822"/>
    <cellStyle name="20% - Accent6 4 2 2 2 4 3 3 2" xfId="22823"/>
    <cellStyle name="20% - Accent6 4 2 2 2 4 3 3 3" xfId="22824"/>
    <cellStyle name="20% - Accent6 4 2 2 2 4 3 4" xfId="22825"/>
    <cellStyle name="20% - Accent6 4 2 2 2 4 3 4 2" xfId="22826"/>
    <cellStyle name="20% - Accent6 4 2 2 2 4 3 5" xfId="22827"/>
    <cellStyle name="20% - Accent6 4 2 2 2 4 3 6" xfId="22828"/>
    <cellStyle name="20% - Accent6 4 2 2 2 4 4" xfId="22829"/>
    <cellStyle name="20% - Accent6 4 2 2 2 4 4 2" xfId="22830"/>
    <cellStyle name="20% - Accent6 4 2 2 2 4 4 2 2" xfId="22831"/>
    <cellStyle name="20% - Accent6 4 2 2 2 4 4 2 3" xfId="22832"/>
    <cellStyle name="20% - Accent6 4 2 2 2 4 4 3" xfId="22833"/>
    <cellStyle name="20% - Accent6 4 2 2 2 4 4 3 2" xfId="22834"/>
    <cellStyle name="20% - Accent6 4 2 2 2 4 4 4" xfId="22835"/>
    <cellStyle name="20% - Accent6 4 2 2 2 4 4 5" xfId="22836"/>
    <cellStyle name="20% - Accent6 4 2 2 2 4 5" xfId="22837"/>
    <cellStyle name="20% - Accent6 4 2 2 2 4 5 2" xfId="22838"/>
    <cellStyle name="20% - Accent6 4 2 2 2 4 5 3" xfId="22839"/>
    <cellStyle name="20% - Accent6 4 2 2 2 4 6" xfId="22840"/>
    <cellStyle name="20% - Accent6 4 2 2 2 4 6 2" xfId="22841"/>
    <cellStyle name="20% - Accent6 4 2 2 2 4 6 3" xfId="22842"/>
    <cellStyle name="20% - Accent6 4 2 2 2 4 7" xfId="22843"/>
    <cellStyle name="20% - Accent6 4 2 2 2 4 7 2" xfId="22844"/>
    <cellStyle name="20% - Accent6 4 2 2 2 4 8" xfId="22845"/>
    <cellStyle name="20% - Accent6 4 2 2 2 4 9" xfId="22846"/>
    <cellStyle name="20% - Accent6 4 2 2 2 5" xfId="22847"/>
    <cellStyle name="20% - Accent6 4 2 2 2 5 2" xfId="22848"/>
    <cellStyle name="20% - Accent6 4 2 2 2 5 2 2" xfId="22849"/>
    <cellStyle name="20% - Accent6 4 2 2 2 5 2 3" xfId="22850"/>
    <cellStyle name="20% - Accent6 4 2 2 2 5 3" xfId="22851"/>
    <cellStyle name="20% - Accent6 4 2 2 2 5 3 2" xfId="22852"/>
    <cellStyle name="20% - Accent6 4 2 2 2 5 3 3" xfId="22853"/>
    <cellStyle name="20% - Accent6 4 2 2 2 5 4" xfId="22854"/>
    <cellStyle name="20% - Accent6 4 2 2 2 5 4 2" xfId="22855"/>
    <cellStyle name="20% - Accent6 4 2 2 2 5 5" xfId="22856"/>
    <cellStyle name="20% - Accent6 4 2 2 2 5 6" xfId="22857"/>
    <cellStyle name="20% - Accent6 4 2 2 2 6" xfId="22858"/>
    <cellStyle name="20% - Accent6 4 2 2 2 6 2" xfId="22859"/>
    <cellStyle name="20% - Accent6 4 2 2 2 6 2 2" xfId="22860"/>
    <cellStyle name="20% - Accent6 4 2 2 2 6 2 3" xfId="22861"/>
    <cellStyle name="20% - Accent6 4 2 2 2 6 3" xfId="22862"/>
    <cellStyle name="20% - Accent6 4 2 2 2 6 3 2" xfId="22863"/>
    <cellStyle name="20% - Accent6 4 2 2 2 6 3 3" xfId="22864"/>
    <cellStyle name="20% - Accent6 4 2 2 2 6 4" xfId="22865"/>
    <cellStyle name="20% - Accent6 4 2 2 2 6 4 2" xfId="22866"/>
    <cellStyle name="20% - Accent6 4 2 2 2 6 5" xfId="22867"/>
    <cellStyle name="20% - Accent6 4 2 2 2 6 6" xfId="22868"/>
    <cellStyle name="20% - Accent6 4 2 2 2 7" xfId="22869"/>
    <cellStyle name="20% - Accent6 4 2 2 2 7 2" xfId="22870"/>
    <cellStyle name="20% - Accent6 4 2 2 2 7 2 2" xfId="22871"/>
    <cellStyle name="20% - Accent6 4 2 2 2 7 2 3" xfId="22872"/>
    <cellStyle name="20% - Accent6 4 2 2 2 7 3" xfId="22873"/>
    <cellStyle name="20% - Accent6 4 2 2 2 7 3 2" xfId="22874"/>
    <cellStyle name="20% - Accent6 4 2 2 2 7 4" xfId="22875"/>
    <cellStyle name="20% - Accent6 4 2 2 2 7 5" xfId="22876"/>
    <cellStyle name="20% - Accent6 4 2 2 2 8" xfId="22877"/>
    <cellStyle name="20% - Accent6 4 2 2 2 8 2" xfId="22878"/>
    <cellStyle name="20% - Accent6 4 2 2 2 8 3" xfId="22879"/>
    <cellStyle name="20% - Accent6 4 2 2 2 9" xfId="22880"/>
    <cellStyle name="20% - Accent6 4 2 2 2 9 2" xfId="22881"/>
    <cellStyle name="20% - Accent6 4 2 2 2 9 3" xfId="22882"/>
    <cellStyle name="20% - Accent6 4 2 2 3" xfId="1358"/>
    <cellStyle name="20% - Accent6 4 2 2 3 10" xfId="22883"/>
    <cellStyle name="20% - Accent6 4 2 2 3 2" xfId="1359"/>
    <cellStyle name="20% - Accent6 4 2 2 3 2 2" xfId="22884"/>
    <cellStyle name="20% - Accent6 4 2 2 3 2 2 2" xfId="22885"/>
    <cellStyle name="20% - Accent6 4 2 2 3 2 2 2 2" xfId="22886"/>
    <cellStyle name="20% - Accent6 4 2 2 3 2 2 2 3" xfId="22887"/>
    <cellStyle name="20% - Accent6 4 2 2 3 2 2 3" xfId="22888"/>
    <cellStyle name="20% - Accent6 4 2 2 3 2 2 3 2" xfId="22889"/>
    <cellStyle name="20% - Accent6 4 2 2 3 2 2 3 3" xfId="22890"/>
    <cellStyle name="20% - Accent6 4 2 2 3 2 2 4" xfId="22891"/>
    <cellStyle name="20% - Accent6 4 2 2 3 2 2 4 2" xfId="22892"/>
    <cellStyle name="20% - Accent6 4 2 2 3 2 2 5" xfId="22893"/>
    <cellStyle name="20% - Accent6 4 2 2 3 2 2 6" xfId="22894"/>
    <cellStyle name="20% - Accent6 4 2 2 3 2 3" xfId="22895"/>
    <cellStyle name="20% - Accent6 4 2 2 3 2 3 2" xfId="22896"/>
    <cellStyle name="20% - Accent6 4 2 2 3 2 3 2 2" xfId="22897"/>
    <cellStyle name="20% - Accent6 4 2 2 3 2 3 2 3" xfId="22898"/>
    <cellStyle name="20% - Accent6 4 2 2 3 2 3 3" xfId="22899"/>
    <cellStyle name="20% - Accent6 4 2 2 3 2 3 3 2" xfId="22900"/>
    <cellStyle name="20% - Accent6 4 2 2 3 2 3 3 3" xfId="22901"/>
    <cellStyle name="20% - Accent6 4 2 2 3 2 3 4" xfId="22902"/>
    <cellStyle name="20% - Accent6 4 2 2 3 2 3 4 2" xfId="22903"/>
    <cellStyle name="20% - Accent6 4 2 2 3 2 3 5" xfId="22904"/>
    <cellStyle name="20% - Accent6 4 2 2 3 2 3 6" xfId="22905"/>
    <cellStyle name="20% - Accent6 4 2 2 3 2 4" xfId="22906"/>
    <cellStyle name="20% - Accent6 4 2 2 3 2 4 2" xfId="22907"/>
    <cellStyle name="20% - Accent6 4 2 2 3 2 4 2 2" xfId="22908"/>
    <cellStyle name="20% - Accent6 4 2 2 3 2 4 2 3" xfId="22909"/>
    <cellStyle name="20% - Accent6 4 2 2 3 2 4 3" xfId="22910"/>
    <cellStyle name="20% - Accent6 4 2 2 3 2 4 3 2" xfId="22911"/>
    <cellStyle name="20% - Accent6 4 2 2 3 2 4 4" xfId="22912"/>
    <cellStyle name="20% - Accent6 4 2 2 3 2 4 5" xfId="22913"/>
    <cellStyle name="20% - Accent6 4 2 2 3 2 5" xfId="22914"/>
    <cellStyle name="20% - Accent6 4 2 2 3 2 5 2" xfId="22915"/>
    <cellStyle name="20% - Accent6 4 2 2 3 2 5 3" xfId="22916"/>
    <cellStyle name="20% - Accent6 4 2 2 3 2 6" xfId="22917"/>
    <cellStyle name="20% - Accent6 4 2 2 3 2 6 2" xfId="22918"/>
    <cellStyle name="20% - Accent6 4 2 2 3 2 6 3" xfId="22919"/>
    <cellStyle name="20% - Accent6 4 2 2 3 2 7" xfId="22920"/>
    <cellStyle name="20% - Accent6 4 2 2 3 2 7 2" xfId="22921"/>
    <cellStyle name="20% - Accent6 4 2 2 3 2 8" xfId="22922"/>
    <cellStyle name="20% - Accent6 4 2 2 3 2 9" xfId="22923"/>
    <cellStyle name="20% - Accent6 4 2 2 3 3" xfId="22924"/>
    <cellStyle name="20% - Accent6 4 2 2 3 3 2" xfId="22925"/>
    <cellStyle name="20% - Accent6 4 2 2 3 3 2 2" xfId="22926"/>
    <cellStyle name="20% - Accent6 4 2 2 3 3 2 3" xfId="22927"/>
    <cellStyle name="20% - Accent6 4 2 2 3 3 3" xfId="22928"/>
    <cellStyle name="20% - Accent6 4 2 2 3 3 3 2" xfId="22929"/>
    <cellStyle name="20% - Accent6 4 2 2 3 3 3 3" xfId="22930"/>
    <cellStyle name="20% - Accent6 4 2 2 3 3 4" xfId="22931"/>
    <cellStyle name="20% - Accent6 4 2 2 3 3 4 2" xfId="22932"/>
    <cellStyle name="20% - Accent6 4 2 2 3 3 5" xfId="22933"/>
    <cellStyle name="20% - Accent6 4 2 2 3 3 6" xfId="22934"/>
    <cellStyle name="20% - Accent6 4 2 2 3 4" xfId="22935"/>
    <cellStyle name="20% - Accent6 4 2 2 3 4 2" xfId="22936"/>
    <cellStyle name="20% - Accent6 4 2 2 3 4 2 2" xfId="22937"/>
    <cellStyle name="20% - Accent6 4 2 2 3 4 2 3" xfId="22938"/>
    <cellStyle name="20% - Accent6 4 2 2 3 4 3" xfId="22939"/>
    <cellStyle name="20% - Accent6 4 2 2 3 4 3 2" xfId="22940"/>
    <cellStyle name="20% - Accent6 4 2 2 3 4 3 3" xfId="22941"/>
    <cellStyle name="20% - Accent6 4 2 2 3 4 4" xfId="22942"/>
    <cellStyle name="20% - Accent6 4 2 2 3 4 4 2" xfId="22943"/>
    <cellStyle name="20% - Accent6 4 2 2 3 4 5" xfId="22944"/>
    <cellStyle name="20% - Accent6 4 2 2 3 4 6" xfId="22945"/>
    <cellStyle name="20% - Accent6 4 2 2 3 5" xfId="22946"/>
    <cellStyle name="20% - Accent6 4 2 2 3 5 2" xfId="22947"/>
    <cellStyle name="20% - Accent6 4 2 2 3 5 2 2" xfId="22948"/>
    <cellStyle name="20% - Accent6 4 2 2 3 5 2 3" xfId="22949"/>
    <cellStyle name="20% - Accent6 4 2 2 3 5 3" xfId="22950"/>
    <cellStyle name="20% - Accent6 4 2 2 3 5 3 2" xfId="22951"/>
    <cellStyle name="20% - Accent6 4 2 2 3 5 4" xfId="22952"/>
    <cellStyle name="20% - Accent6 4 2 2 3 5 5" xfId="22953"/>
    <cellStyle name="20% - Accent6 4 2 2 3 6" xfId="22954"/>
    <cellStyle name="20% - Accent6 4 2 2 3 6 2" xfId="22955"/>
    <cellStyle name="20% - Accent6 4 2 2 3 6 3" xfId="22956"/>
    <cellStyle name="20% - Accent6 4 2 2 3 7" xfId="22957"/>
    <cellStyle name="20% - Accent6 4 2 2 3 7 2" xfId="22958"/>
    <cellStyle name="20% - Accent6 4 2 2 3 7 3" xfId="22959"/>
    <cellStyle name="20% - Accent6 4 2 2 3 8" xfId="22960"/>
    <cellStyle name="20% - Accent6 4 2 2 3 8 2" xfId="22961"/>
    <cellStyle name="20% - Accent6 4 2 2 3 9" xfId="22962"/>
    <cellStyle name="20% - Accent6 4 2 2 4" xfId="1360"/>
    <cellStyle name="20% - Accent6 4 2 2 4 2" xfId="22963"/>
    <cellStyle name="20% - Accent6 4 2 2 4 2 2" xfId="22964"/>
    <cellStyle name="20% - Accent6 4 2 2 4 2 2 2" xfId="22965"/>
    <cellStyle name="20% - Accent6 4 2 2 4 2 2 3" xfId="22966"/>
    <cellStyle name="20% - Accent6 4 2 2 4 2 3" xfId="22967"/>
    <cellStyle name="20% - Accent6 4 2 2 4 2 3 2" xfId="22968"/>
    <cellStyle name="20% - Accent6 4 2 2 4 2 3 3" xfId="22969"/>
    <cellStyle name="20% - Accent6 4 2 2 4 2 4" xfId="22970"/>
    <cellStyle name="20% - Accent6 4 2 2 4 2 4 2" xfId="22971"/>
    <cellStyle name="20% - Accent6 4 2 2 4 2 5" xfId="22972"/>
    <cellStyle name="20% - Accent6 4 2 2 4 2 6" xfId="22973"/>
    <cellStyle name="20% - Accent6 4 2 2 4 3" xfId="22974"/>
    <cellStyle name="20% - Accent6 4 2 2 4 3 2" xfId="22975"/>
    <cellStyle name="20% - Accent6 4 2 2 4 3 2 2" xfId="22976"/>
    <cellStyle name="20% - Accent6 4 2 2 4 3 2 3" xfId="22977"/>
    <cellStyle name="20% - Accent6 4 2 2 4 3 3" xfId="22978"/>
    <cellStyle name="20% - Accent6 4 2 2 4 3 3 2" xfId="22979"/>
    <cellStyle name="20% - Accent6 4 2 2 4 3 3 3" xfId="22980"/>
    <cellStyle name="20% - Accent6 4 2 2 4 3 4" xfId="22981"/>
    <cellStyle name="20% - Accent6 4 2 2 4 3 4 2" xfId="22982"/>
    <cellStyle name="20% - Accent6 4 2 2 4 3 5" xfId="22983"/>
    <cellStyle name="20% - Accent6 4 2 2 4 3 6" xfId="22984"/>
    <cellStyle name="20% - Accent6 4 2 2 4 4" xfId="22985"/>
    <cellStyle name="20% - Accent6 4 2 2 4 4 2" xfId="22986"/>
    <cellStyle name="20% - Accent6 4 2 2 4 4 2 2" xfId="22987"/>
    <cellStyle name="20% - Accent6 4 2 2 4 4 2 3" xfId="22988"/>
    <cellStyle name="20% - Accent6 4 2 2 4 4 3" xfId="22989"/>
    <cellStyle name="20% - Accent6 4 2 2 4 4 3 2" xfId="22990"/>
    <cellStyle name="20% - Accent6 4 2 2 4 4 4" xfId="22991"/>
    <cellStyle name="20% - Accent6 4 2 2 4 4 5" xfId="22992"/>
    <cellStyle name="20% - Accent6 4 2 2 4 5" xfId="22993"/>
    <cellStyle name="20% - Accent6 4 2 2 4 5 2" xfId="22994"/>
    <cellStyle name="20% - Accent6 4 2 2 4 5 3" xfId="22995"/>
    <cellStyle name="20% - Accent6 4 2 2 4 6" xfId="22996"/>
    <cellStyle name="20% - Accent6 4 2 2 4 6 2" xfId="22997"/>
    <cellStyle name="20% - Accent6 4 2 2 4 6 3" xfId="22998"/>
    <cellStyle name="20% - Accent6 4 2 2 4 7" xfId="22999"/>
    <cellStyle name="20% - Accent6 4 2 2 4 7 2" xfId="23000"/>
    <cellStyle name="20% - Accent6 4 2 2 4 8" xfId="23001"/>
    <cellStyle name="20% - Accent6 4 2 2 4 9" xfId="23002"/>
    <cellStyle name="20% - Accent6 4 2 2 5" xfId="23003"/>
    <cellStyle name="20% - Accent6 4 2 2 5 2" xfId="23004"/>
    <cellStyle name="20% - Accent6 4 2 2 5 2 2" xfId="23005"/>
    <cellStyle name="20% - Accent6 4 2 2 5 2 2 2" xfId="23006"/>
    <cellStyle name="20% - Accent6 4 2 2 5 2 2 3" xfId="23007"/>
    <cellStyle name="20% - Accent6 4 2 2 5 2 3" xfId="23008"/>
    <cellStyle name="20% - Accent6 4 2 2 5 2 3 2" xfId="23009"/>
    <cellStyle name="20% - Accent6 4 2 2 5 2 3 3" xfId="23010"/>
    <cellStyle name="20% - Accent6 4 2 2 5 2 4" xfId="23011"/>
    <cellStyle name="20% - Accent6 4 2 2 5 2 4 2" xfId="23012"/>
    <cellStyle name="20% - Accent6 4 2 2 5 2 5" xfId="23013"/>
    <cellStyle name="20% - Accent6 4 2 2 5 2 6" xfId="23014"/>
    <cellStyle name="20% - Accent6 4 2 2 5 3" xfId="23015"/>
    <cellStyle name="20% - Accent6 4 2 2 5 3 2" xfId="23016"/>
    <cellStyle name="20% - Accent6 4 2 2 5 3 2 2" xfId="23017"/>
    <cellStyle name="20% - Accent6 4 2 2 5 3 2 3" xfId="23018"/>
    <cellStyle name="20% - Accent6 4 2 2 5 3 3" xfId="23019"/>
    <cellStyle name="20% - Accent6 4 2 2 5 3 3 2" xfId="23020"/>
    <cellStyle name="20% - Accent6 4 2 2 5 3 3 3" xfId="23021"/>
    <cellStyle name="20% - Accent6 4 2 2 5 3 4" xfId="23022"/>
    <cellStyle name="20% - Accent6 4 2 2 5 3 4 2" xfId="23023"/>
    <cellStyle name="20% - Accent6 4 2 2 5 3 5" xfId="23024"/>
    <cellStyle name="20% - Accent6 4 2 2 5 3 6" xfId="23025"/>
    <cellStyle name="20% - Accent6 4 2 2 5 4" xfId="23026"/>
    <cellStyle name="20% - Accent6 4 2 2 5 4 2" xfId="23027"/>
    <cellStyle name="20% - Accent6 4 2 2 5 4 2 2" xfId="23028"/>
    <cellStyle name="20% - Accent6 4 2 2 5 4 2 3" xfId="23029"/>
    <cellStyle name="20% - Accent6 4 2 2 5 4 3" xfId="23030"/>
    <cellStyle name="20% - Accent6 4 2 2 5 4 3 2" xfId="23031"/>
    <cellStyle name="20% - Accent6 4 2 2 5 4 4" xfId="23032"/>
    <cellStyle name="20% - Accent6 4 2 2 5 4 5" xfId="23033"/>
    <cellStyle name="20% - Accent6 4 2 2 5 5" xfId="23034"/>
    <cellStyle name="20% - Accent6 4 2 2 5 5 2" xfId="23035"/>
    <cellStyle name="20% - Accent6 4 2 2 5 5 3" xfId="23036"/>
    <cellStyle name="20% - Accent6 4 2 2 5 6" xfId="23037"/>
    <cellStyle name="20% - Accent6 4 2 2 5 6 2" xfId="23038"/>
    <cellStyle name="20% - Accent6 4 2 2 5 6 3" xfId="23039"/>
    <cellStyle name="20% - Accent6 4 2 2 5 7" xfId="23040"/>
    <cellStyle name="20% - Accent6 4 2 2 5 7 2" xfId="23041"/>
    <cellStyle name="20% - Accent6 4 2 2 5 8" xfId="23042"/>
    <cellStyle name="20% - Accent6 4 2 2 5 9" xfId="23043"/>
    <cellStyle name="20% - Accent6 4 2 2 6" xfId="23044"/>
    <cellStyle name="20% - Accent6 4 2 2 6 2" xfId="23045"/>
    <cellStyle name="20% - Accent6 4 2 2 6 2 2" xfId="23046"/>
    <cellStyle name="20% - Accent6 4 2 2 6 2 3" xfId="23047"/>
    <cellStyle name="20% - Accent6 4 2 2 6 3" xfId="23048"/>
    <cellStyle name="20% - Accent6 4 2 2 6 3 2" xfId="23049"/>
    <cellStyle name="20% - Accent6 4 2 2 6 3 3" xfId="23050"/>
    <cellStyle name="20% - Accent6 4 2 2 6 4" xfId="23051"/>
    <cellStyle name="20% - Accent6 4 2 2 6 4 2" xfId="23052"/>
    <cellStyle name="20% - Accent6 4 2 2 6 5" xfId="23053"/>
    <cellStyle name="20% - Accent6 4 2 2 6 6" xfId="23054"/>
    <cellStyle name="20% - Accent6 4 2 2 7" xfId="23055"/>
    <cellStyle name="20% - Accent6 4 2 2 7 2" xfId="23056"/>
    <cellStyle name="20% - Accent6 4 2 2 7 2 2" xfId="23057"/>
    <cellStyle name="20% - Accent6 4 2 2 7 2 3" xfId="23058"/>
    <cellStyle name="20% - Accent6 4 2 2 7 3" xfId="23059"/>
    <cellStyle name="20% - Accent6 4 2 2 7 3 2" xfId="23060"/>
    <cellStyle name="20% - Accent6 4 2 2 7 3 3" xfId="23061"/>
    <cellStyle name="20% - Accent6 4 2 2 7 4" xfId="23062"/>
    <cellStyle name="20% - Accent6 4 2 2 7 4 2" xfId="23063"/>
    <cellStyle name="20% - Accent6 4 2 2 7 5" xfId="23064"/>
    <cellStyle name="20% - Accent6 4 2 2 7 6" xfId="23065"/>
    <cellStyle name="20% - Accent6 4 2 2 8" xfId="23066"/>
    <cellStyle name="20% - Accent6 4 2 2 8 2" xfId="23067"/>
    <cellStyle name="20% - Accent6 4 2 2 8 2 2" xfId="23068"/>
    <cellStyle name="20% - Accent6 4 2 2 8 2 3" xfId="23069"/>
    <cellStyle name="20% - Accent6 4 2 2 8 3" xfId="23070"/>
    <cellStyle name="20% - Accent6 4 2 2 8 3 2" xfId="23071"/>
    <cellStyle name="20% - Accent6 4 2 2 8 4" xfId="23072"/>
    <cellStyle name="20% - Accent6 4 2 2 8 5" xfId="23073"/>
    <cellStyle name="20% - Accent6 4 2 2 9" xfId="23074"/>
    <cellStyle name="20% - Accent6 4 2 2 9 2" xfId="23075"/>
    <cellStyle name="20% - Accent6 4 2 2 9 3" xfId="23076"/>
    <cellStyle name="20% - Accent6 4 2 3" xfId="1361"/>
    <cellStyle name="20% - Accent6 4 2 3 10" xfId="23077"/>
    <cellStyle name="20% - Accent6 4 2 3 10 2" xfId="23078"/>
    <cellStyle name="20% - Accent6 4 2 3 11" xfId="23079"/>
    <cellStyle name="20% - Accent6 4 2 3 12" xfId="23080"/>
    <cellStyle name="20% - Accent6 4 2 3 2" xfId="1362"/>
    <cellStyle name="20% - Accent6 4 2 3 2 10" xfId="23081"/>
    <cellStyle name="20% - Accent6 4 2 3 2 2" xfId="1363"/>
    <cellStyle name="20% - Accent6 4 2 3 2 2 2" xfId="23082"/>
    <cellStyle name="20% - Accent6 4 2 3 2 2 2 2" xfId="23083"/>
    <cellStyle name="20% - Accent6 4 2 3 2 2 2 2 2" xfId="23084"/>
    <cellStyle name="20% - Accent6 4 2 3 2 2 2 2 3" xfId="23085"/>
    <cellStyle name="20% - Accent6 4 2 3 2 2 2 3" xfId="23086"/>
    <cellStyle name="20% - Accent6 4 2 3 2 2 2 3 2" xfId="23087"/>
    <cellStyle name="20% - Accent6 4 2 3 2 2 2 3 3" xfId="23088"/>
    <cellStyle name="20% - Accent6 4 2 3 2 2 2 4" xfId="23089"/>
    <cellStyle name="20% - Accent6 4 2 3 2 2 2 4 2" xfId="23090"/>
    <cellStyle name="20% - Accent6 4 2 3 2 2 2 5" xfId="23091"/>
    <cellStyle name="20% - Accent6 4 2 3 2 2 2 6" xfId="23092"/>
    <cellStyle name="20% - Accent6 4 2 3 2 2 3" xfId="23093"/>
    <cellStyle name="20% - Accent6 4 2 3 2 2 3 2" xfId="23094"/>
    <cellStyle name="20% - Accent6 4 2 3 2 2 3 2 2" xfId="23095"/>
    <cellStyle name="20% - Accent6 4 2 3 2 2 3 2 3" xfId="23096"/>
    <cellStyle name="20% - Accent6 4 2 3 2 2 3 3" xfId="23097"/>
    <cellStyle name="20% - Accent6 4 2 3 2 2 3 3 2" xfId="23098"/>
    <cellStyle name="20% - Accent6 4 2 3 2 2 3 3 3" xfId="23099"/>
    <cellStyle name="20% - Accent6 4 2 3 2 2 3 4" xfId="23100"/>
    <cellStyle name="20% - Accent6 4 2 3 2 2 3 4 2" xfId="23101"/>
    <cellStyle name="20% - Accent6 4 2 3 2 2 3 5" xfId="23102"/>
    <cellStyle name="20% - Accent6 4 2 3 2 2 3 6" xfId="23103"/>
    <cellStyle name="20% - Accent6 4 2 3 2 2 4" xfId="23104"/>
    <cellStyle name="20% - Accent6 4 2 3 2 2 4 2" xfId="23105"/>
    <cellStyle name="20% - Accent6 4 2 3 2 2 4 2 2" xfId="23106"/>
    <cellStyle name="20% - Accent6 4 2 3 2 2 4 2 3" xfId="23107"/>
    <cellStyle name="20% - Accent6 4 2 3 2 2 4 3" xfId="23108"/>
    <cellStyle name="20% - Accent6 4 2 3 2 2 4 3 2" xfId="23109"/>
    <cellStyle name="20% - Accent6 4 2 3 2 2 4 4" xfId="23110"/>
    <cellStyle name="20% - Accent6 4 2 3 2 2 4 5" xfId="23111"/>
    <cellStyle name="20% - Accent6 4 2 3 2 2 5" xfId="23112"/>
    <cellStyle name="20% - Accent6 4 2 3 2 2 5 2" xfId="23113"/>
    <cellStyle name="20% - Accent6 4 2 3 2 2 5 3" xfId="23114"/>
    <cellStyle name="20% - Accent6 4 2 3 2 2 6" xfId="23115"/>
    <cellStyle name="20% - Accent6 4 2 3 2 2 6 2" xfId="23116"/>
    <cellStyle name="20% - Accent6 4 2 3 2 2 6 3" xfId="23117"/>
    <cellStyle name="20% - Accent6 4 2 3 2 2 7" xfId="23118"/>
    <cellStyle name="20% - Accent6 4 2 3 2 2 7 2" xfId="23119"/>
    <cellStyle name="20% - Accent6 4 2 3 2 2 8" xfId="23120"/>
    <cellStyle name="20% - Accent6 4 2 3 2 2 9" xfId="23121"/>
    <cellStyle name="20% - Accent6 4 2 3 2 3" xfId="23122"/>
    <cellStyle name="20% - Accent6 4 2 3 2 3 2" xfId="23123"/>
    <cellStyle name="20% - Accent6 4 2 3 2 3 2 2" xfId="23124"/>
    <cellStyle name="20% - Accent6 4 2 3 2 3 2 3" xfId="23125"/>
    <cellStyle name="20% - Accent6 4 2 3 2 3 3" xfId="23126"/>
    <cellStyle name="20% - Accent6 4 2 3 2 3 3 2" xfId="23127"/>
    <cellStyle name="20% - Accent6 4 2 3 2 3 3 3" xfId="23128"/>
    <cellStyle name="20% - Accent6 4 2 3 2 3 4" xfId="23129"/>
    <cellStyle name="20% - Accent6 4 2 3 2 3 4 2" xfId="23130"/>
    <cellStyle name="20% - Accent6 4 2 3 2 3 5" xfId="23131"/>
    <cellStyle name="20% - Accent6 4 2 3 2 3 6" xfId="23132"/>
    <cellStyle name="20% - Accent6 4 2 3 2 4" xfId="23133"/>
    <cellStyle name="20% - Accent6 4 2 3 2 4 2" xfId="23134"/>
    <cellStyle name="20% - Accent6 4 2 3 2 4 2 2" xfId="23135"/>
    <cellStyle name="20% - Accent6 4 2 3 2 4 2 3" xfId="23136"/>
    <cellStyle name="20% - Accent6 4 2 3 2 4 3" xfId="23137"/>
    <cellStyle name="20% - Accent6 4 2 3 2 4 3 2" xfId="23138"/>
    <cellStyle name="20% - Accent6 4 2 3 2 4 3 3" xfId="23139"/>
    <cellStyle name="20% - Accent6 4 2 3 2 4 4" xfId="23140"/>
    <cellStyle name="20% - Accent6 4 2 3 2 4 4 2" xfId="23141"/>
    <cellStyle name="20% - Accent6 4 2 3 2 4 5" xfId="23142"/>
    <cellStyle name="20% - Accent6 4 2 3 2 4 6" xfId="23143"/>
    <cellStyle name="20% - Accent6 4 2 3 2 5" xfId="23144"/>
    <cellStyle name="20% - Accent6 4 2 3 2 5 2" xfId="23145"/>
    <cellStyle name="20% - Accent6 4 2 3 2 5 2 2" xfId="23146"/>
    <cellStyle name="20% - Accent6 4 2 3 2 5 2 3" xfId="23147"/>
    <cellStyle name="20% - Accent6 4 2 3 2 5 3" xfId="23148"/>
    <cellStyle name="20% - Accent6 4 2 3 2 5 3 2" xfId="23149"/>
    <cellStyle name="20% - Accent6 4 2 3 2 5 4" xfId="23150"/>
    <cellStyle name="20% - Accent6 4 2 3 2 5 5" xfId="23151"/>
    <cellStyle name="20% - Accent6 4 2 3 2 6" xfId="23152"/>
    <cellStyle name="20% - Accent6 4 2 3 2 6 2" xfId="23153"/>
    <cellStyle name="20% - Accent6 4 2 3 2 6 3" xfId="23154"/>
    <cellStyle name="20% - Accent6 4 2 3 2 7" xfId="23155"/>
    <cellStyle name="20% - Accent6 4 2 3 2 7 2" xfId="23156"/>
    <cellStyle name="20% - Accent6 4 2 3 2 7 3" xfId="23157"/>
    <cellStyle name="20% - Accent6 4 2 3 2 8" xfId="23158"/>
    <cellStyle name="20% - Accent6 4 2 3 2 8 2" xfId="23159"/>
    <cellStyle name="20% - Accent6 4 2 3 2 9" xfId="23160"/>
    <cellStyle name="20% - Accent6 4 2 3 3" xfId="1364"/>
    <cellStyle name="20% - Accent6 4 2 3 3 2" xfId="23161"/>
    <cellStyle name="20% - Accent6 4 2 3 3 2 2" xfId="23162"/>
    <cellStyle name="20% - Accent6 4 2 3 3 2 2 2" xfId="23163"/>
    <cellStyle name="20% - Accent6 4 2 3 3 2 2 3" xfId="23164"/>
    <cellStyle name="20% - Accent6 4 2 3 3 2 3" xfId="23165"/>
    <cellStyle name="20% - Accent6 4 2 3 3 2 3 2" xfId="23166"/>
    <cellStyle name="20% - Accent6 4 2 3 3 2 3 3" xfId="23167"/>
    <cellStyle name="20% - Accent6 4 2 3 3 2 4" xfId="23168"/>
    <cellStyle name="20% - Accent6 4 2 3 3 2 4 2" xfId="23169"/>
    <cellStyle name="20% - Accent6 4 2 3 3 2 5" xfId="23170"/>
    <cellStyle name="20% - Accent6 4 2 3 3 2 6" xfId="23171"/>
    <cellStyle name="20% - Accent6 4 2 3 3 3" xfId="23172"/>
    <cellStyle name="20% - Accent6 4 2 3 3 3 2" xfId="23173"/>
    <cellStyle name="20% - Accent6 4 2 3 3 3 2 2" xfId="23174"/>
    <cellStyle name="20% - Accent6 4 2 3 3 3 2 3" xfId="23175"/>
    <cellStyle name="20% - Accent6 4 2 3 3 3 3" xfId="23176"/>
    <cellStyle name="20% - Accent6 4 2 3 3 3 3 2" xfId="23177"/>
    <cellStyle name="20% - Accent6 4 2 3 3 3 3 3" xfId="23178"/>
    <cellStyle name="20% - Accent6 4 2 3 3 3 4" xfId="23179"/>
    <cellStyle name="20% - Accent6 4 2 3 3 3 4 2" xfId="23180"/>
    <cellStyle name="20% - Accent6 4 2 3 3 3 5" xfId="23181"/>
    <cellStyle name="20% - Accent6 4 2 3 3 3 6" xfId="23182"/>
    <cellStyle name="20% - Accent6 4 2 3 3 4" xfId="23183"/>
    <cellStyle name="20% - Accent6 4 2 3 3 4 2" xfId="23184"/>
    <cellStyle name="20% - Accent6 4 2 3 3 4 2 2" xfId="23185"/>
    <cellStyle name="20% - Accent6 4 2 3 3 4 2 3" xfId="23186"/>
    <cellStyle name="20% - Accent6 4 2 3 3 4 3" xfId="23187"/>
    <cellStyle name="20% - Accent6 4 2 3 3 4 3 2" xfId="23188"/>
    <cellStyle name="20% - Accent6 4 2 3 3 4 4" xfId="23189"/>
    <cellStyle name="20% - Accent6 4 2 3 3 4 5" xfId="23190"/>
    <cellStyle name="20% - Accent6 4 2 3 3 5" xfId="23191"/>
    <cellStyle name="20% - Accent6 4 2 3 3 5 2" xfId="23192"/>
    <cellStyle name="20% - Accent6 4 2 3 3 5 3" xfId="23193"/>
    <cellStyle name="20% - Accent6 4 2 3 3 6" xfId="23194"/>
    <cellStyle name="20% - Accent6 4 2 3 3 6 2" xfId="23195"/>
    <cellStyle name="20% - Accent6 4 2 3 3 6 3" xfId="23196"/>
    <cellStyle name="20% - Accent6 4 2 3 3 7" xfId="23197"/>
    <cellStyle name="20% - Accent6 4 2 3 3 7 2" xfId="23198"/>
    <cellStyle name="20% - Accent6 4 2 3 3 8" xfId="23199"/>
    <cellStyle name="20% - Accent6 4 2 3 3 9" xfId="23200"/>
    <cellStyle name="20% - Accent6 4 2 3 4" xfId="23201"/>
    <cellStyle name="20% - Accent6 4 2 3 4 2" xfId="23202"/>
    <cellStyle name="20% - Accent6 4 2 3 4 2 2" xfId="23203"/>
    <cellStyle name="20% - Accent6 4 2 3 4 2 2 2" xfId="23204"/>
    <cellStyle name="20% - Accent6 4 2 3 4 2 2 3" xfId="23205"/>
    <cellStyle name="20% - Accent6 4 2 3 4 2 3" xfId="23206"/>
    <cellStyle name="20% - Accent6 4 2 3 4 2 3 2" xfId="23207"/>
    <cellStyle name="20% - Accent6 4 2 3 4 2 3 3" xfId="23208"/>
    <cellStyle name="20% - Accent6 4 2 3 4 2 4" xfId="23209"/>
    <cellStyle name="20% - Accent6 4 2 3 4 2 4 2" xfId="23210"/>
    <cellStyle name="20% - Accent6 4 2 3 4 2 5" xfId="23211"/>
    <cellStyle name="20% - Accent6 4 2 3 4 2 6" xfId="23212"/>
    <cellStyle name="20% - Accent6 4 2 3 4 3" xfId="23213"/>
    <cellStyle name="20% - Accent6 4 2 3 4 3 2" xfId="23214"/>
    <cellStyle name="20% - Accent6 4 2 3 4 3 2 2" xfId="23215"/>
    <cellStyle name="20% - Accent6 4 2 3 4 3 2 3" xfId="23216"/>
    <cellStyle name="20% - Accent6 4 2 3 4 3 3" xfId="23217"/>
    <cellStyle name="20% - Accent6 4 2 3 4 3 3 2" xfId="23218"/>
    <cellStyle name="20% - Accent6 4 2 3 4 3 3 3" xfId="23219"/>
    <cellStyle name="20% - Accent6 4 2 3 4 3 4" xfId="23220"/>
    <cellStyle name="20% - Accent6 4 2 3 4 3 4 2" xfId="23221"/>
    <cellStyle name="20% - Accent6 4 2 3 4 3 5" xfId="23222"/>
    <cellStyle name="20% - Accent6 4 2 3 4 3 6" xfId="23223"/>
    <cellStyle name="20% - Accent6 4 2 3 4 4" xfId="23224"/>
    <cellStyle name="20% - Accent6 4 2 3 4 4 2" xfId="23225"/>
    <cellStyle name="20% - Accent6 4 2 3 4 4 2 2" xfId="23226"/>
    <cellStyle name="20% - Accent6 4 2 3 4 4 2 3" xfId="23227"/>
    <cellStyle name="20% - Accent6 4 2 3 4 4 3" xfId="23228"/>
    <cellStyle name="20% - Accent6 4 2 3 4 4 3 2" xfId="23229"/>
    <cellStyle name="20% - Accent6 4 2 3 4 4 4" xfId="23230"/>
    <cellStyle name="20% - Accent6 4 2 3 4 4 5" xfId="23231"/>
    <cellStyle name="20% - Accent6 4 2 3 4 5" xfId="23232"/>
    <cellStyle name="20% - Accent6 4 2 3 4 5 2" xfId="23233"/>
    <cellStyle name="20% - Accent6 4 2 3 4 5 3" xfId="23234"/>
    <cellStyle name="20% - Accent6 4 2 3 4 6" xfId="23235"/>
    <cellStyle name="20% - Accent6 4 2 3 4 6 2" xfId="23236"/>
    <cellStyle name="20% - Accent6 4 2 3 4 6 3" xfId="23237"/>
    <cellStyle name="20% - Accent6 4 2 3 4 7" xfId="23238"/>
    <cellStyle name="20% - Accent6 4 2 3 4 7 2" xfId="23239"/>
    <cellStyle name="20% - Accent6 4 2 3 4 8" xfId="23240"/>
    <cellStyle name="20% - Accent6 4 2 3 4 9" xfId="23241"/>
    <cellStyle name="20% - Accent6 4 2 3 5" xfId="23242"/>
    <cellStyle name="20% - Accent6 4 2 3 5 2" xfId="23243"/>
    <cellStyle name="20% - Accent6 4 2 3 5 2 2" xfId="23244"/>
    <cellStyle name="20% - Accent6 4 2 3 5 2 3" xfId="23245"/>
    <cellStyle name="20% - Accent6 4 2 3 5 3" xfId="23246"/>
    <cellStyle name="20% - Accent6 4 2 3 5 3 2" xfId="23247"/>
    <cellStyle name="20% - Accent6 4 2 3 5 3 3" xfId="23248"/>
    <cellStyle name="20% - Accent6 4 2 3 5 4" xfId="23249"/>
    <cellStyle name="20% - Accent6 4 2 3 5 4 2" xfId="23250"/>
    <cellStyle name="20% - Accent6 4 2 3 5 5" xfId="23251"/>
    <cellStyle name="20% - Accent6 4 2 3 5 6" xfId="23252"/>
    <cellStyle name="20% - Accent6 4 2 3 6" xfId="23253"/>
    <cellStyle name="20% - Accent6 4 2 3 6 2" xfId="23254"/>
    <cellStyle name="20% - Accent6 4 2 3 6 2 2" xfId="23255"/>
    <cellStyle name="20% - Accent6 4 2 3 6 2 3" xfId="23256"/>
    <cellStyle name="20% - Accent6 4 2 3 6 3" xfId="23257"/>
    <cellStyle name="20% - Accent6 4 2 3 6 3 2" xfId="23258"/>
    <cellStyle name="20% - Accent6 4 2 3 6 3 3" xfId="23259"/>
    <cellStyle name="20% - Accent6 4 2 3 6 4" xfId="23260"/>
    <cellStyle name="20% - Accent6 4 2 3 6 4 2" xfId="23261"/>
    <cellStyle name="20% - Accent6 4 2 3 6 5" xfId="23262"/>
    <cellStyle name="20% - Accent6 4 2 3 6 6" xfId="23263"/>
    <cellStyle name="20% - Accent6 4 2 3 7" xfId="23264"/>
    <cellStyle name="20% - Accent6 4 2 3 7 2" xfId="23265"/>
    <cellStyle name="20% - Accent6 4 2 3 7 2 2" xfId="23266"/>
    <cellStyle name="20% - Accent6 4 2 3 7 2 3" xfId="23267"/>
    <cellStyle name="20% - Accent6 4 2 3 7 3" xfId="23268"/>
    <cellStyle name="20% - Accent6 4 2 3 7 3 2" xfId="23269"/>
    <cellStyle name="20% - Accent6 4 2 3 7 4" xfId="23270"/>
    <cellStyle name="20% - Accent6 4 2 3 7 5" xfId="23271"/>
    <cellStyle name="20% - Accent6 4 2 3 8" xfId="23272"/>
    <cellStyle name="20% - Accent6 4 2 3 8 2" xfId="23273"/>
    <cellStyle name="20% - Accent6 4 2 3 8 3" xfId="23274"/>
    <cellStyle name="20% - Accent6 4 2 3 9" xfId="23275"/>
    <cellStyle name="20% - Accent6 4 2 3 9 2" xfId="23276"/>
    <cellStyle name="20% - Accent6 4 2 3 9 3" xfId="23277"/>
    <cellStyle name="20% - Accent6 4 2 4" xfId="1365"/>
    <cellStyle name="20% - Accent6 4 2 4 10" xfId="23278"/>
    <cellStyle name="20% - Accent6 4 2 4 2" xfId="1366"/>
    <cellStyle name="20% - Accent6 4 2 4 2 2" xfId="23279"/>
    <cellStyle name="20% - Accent6 4 2 4 2 2 2" xfId="23280"/>
    <cellStyle name="20% - Accent6 4 2 4 2 2 2 2" xfId="23281"/>
    <cellStyle name="20% - Accent6 4 2 4 2 2 2 3" xfId="23282"/>
    <cellStyle name="20% - Accent6 4 2 4 2 2 3" xfId="23283"/>
    <cellStyle name="20% - Accent6 4 2 4 2 2 3 2" xfId="23284"/>
    <cellStyle name="20% - Accent6 4 2 4 2 2 3 3" xfId="23285"/>
    <cellStyle name="20% - Accent6 4 2 4 2 2 4" xfId="23286"/>
    <cellStyle name="20% - Accent6 4 2 4 2 2 4 2" xfId="23287"/>
    <cellStyle name="20% - Accent6 4 2 4 2 2 5" xfId="23288"/>
    <cellStyle name="20% - Accent6 4 2 4 2 2 6" xfId="23289"/>
    <cellStyle name="20% - Accent6 4 2 4 2 3" xfId="23290"/>
    <cellStyle name="20% - Accent6 4 2 4 2 3 2" xfId="23291"/>
    <cellStyle name="20% - Accent6 4 2 4 2 3 2 2" xfId="23292"/>
    <cellStyle name="20% - Accent6 4 2 4 2 3 2 3" xfId="23293"/>
    <cellStyle name="20% - Accent6 4 2 4 2 3 3" xfId="23294"/>
    <cellStyle name="20% - Accent6 4 2 4 2 3 3 2" xfId="23295"/>
    <cellStyle name="20% - Accent6 4 2 4 2 3 3 3" xfId="23296"/>
    <cellStyle name="20% - Accent6 4 2 4 2 3 4" xfId="23297"/>
    <cellStyle name="20% - Accent6 4 2 4 2 3 4 2" xfId="23298"/>
    <cellStyle name="20% - Accent6 4 2 4 2 3 5" xfId="23299"/>
    <cellStyle name="20% - Accent6 4 2 4 2 3 6" xfId="23300"/>
    <cellStyle name="20% - Accent6 4 2 4 2 4" xfId="23301"/>
    <cellStyle name="20% - Accent6 4 2 4 2 4 2" xfId="23302"/>
    <cellStyle name="20% - Accent6 4 2 4 2 4 2 2" xfId="23303"/>
    <cellStyle name="20% - Accent6 4 2 4 2 4 2 3" xfId="23304"/>
    <cellStyle name="20% - Accent6 4 2 4 2 4 3" xfId="23305"/>
    <cellStyle name="20% - Accent6 4 2 4 2 4 3 2" xfId="23306"/>
    <cellStyle name="20% - Accent6 4 2 4 2 4 4" xfId="23307"/>
    <cellStyle name="20% - Accent6 4 2 4 2 4 5" xfId="23308"/>
    <cellStyle name="20% - Accent6 4 2 4 2 5" xfId="23309"/>
    <cellStyle name="20% - Accent6 4 2 4 2 5 2" xfId="23310"/>
    <cellStyle name="20% - Accent6 4 2 4 2 5 3" xfId="23311"/>
    <cellStyle name="20% - Accent6 4 2 4 2 6" xfId="23312"/>
    <cellStyle name="20% - Accent6 4 2 4 2 6 2" xfId="23313"/>
    <cellStyle name="20% - Accent6 4 2 4 2 6 3" xfId="23314"/>
    <cellStyle name="20% - Accent6 4 2 4 2 7" xfId="23315"/>
    <cellStyle name="20% - Accent6 4 2 4 2 7 2" xfId="23316"/>
    <cellStyle name="20% - Accent6 4 2 4 2 8" xfId="23317"/>
    <cellStyle name="20% - Accent6 4 2 4 2 9" xfId="23318"/>
    <cellStyle name="20% - Accent6 4 2 4 3" xfId="23319"/>
    <cellStyle name="20% - Accent6 4 2 4 3 2" xfId="23320"/>
    <cellStyle name="20% - Accent6 4 2 4 3 2 2" xfId="23321"/>
    <cellStyle name="20% - Accent6 4 2 4 3 2 3" xfId="23322"/>
    <cellStyle name="20% - Accent6 4 2 4 3 3" xfId="23323"/>
    <cellStyle name="20% - Accent6 4 2 4 3 3 2" xfId="23324"/>
    <cellStyle name="20% - Accent6 4 2 4 3 3 3" xfId="23325"/>
    <cellStyle name="20% - Accent6 4 2 4 3 4" xfId="23326"/>
    <cellStyle name="20% - Accent6 4 2 4 3 4 2" xfId="23327"/>
    <cellStyle name="20% - Accent6 4 2 4 3 5" xfId="23328"/>
    <cellStyle name="20% - Accent6 4 2 4 3 6" xfId="23329"/>
    <cellStyle name="20% - Accent6 4 2 4 4" xfId="23330"/>
    <cellStyle name="20% - Accent6 4 2 4 4 2" xfId="23331"/>
    <cellStyle name="20% - Accent6 4 2 4 4 2 2" xfId="23332"/>
    <cellStyle name="20% - Accent6 4 2 4 4 2 3" xfId="23333"/>
    <cellStyle name="20% - Accent6 4 2 4 4 3" xfId="23334"/>
    <cellStyle name="20% - Accent6 4 2 4 4 3 2" xfId="23335"/>
    <cellStyle name="20% - Accent6 4 2 4 4 3 3" xfId="23336"/>
    <cellStyle name="20% - Accent6 4 2 4 4 4" xfId="23337"/>
    <cellStyle name="20% - Accent6 4 2 4 4 4 2" xfId="23338"/>
    <cellStyle name="20% - Accent6 4 2 4 4 5" xfId="23339"/>
    <cellStyle name="20% - Accent6 4 2 4 4 6" xfId="23340"/>
    <cellStyle name="20% - Accent6 4 2 4 5" xfId="23341"/>
    <cellStyle name="20% - Accent6 4 2 4 5 2" xfId="23342"/>
    <cellStyle name="20% - Accent6 4 2 4 5 2 2" xfId="23343"/>
    <cellStyle name="20% - Accent6 4 2 4 5 2 3" xfId="23344"/>
    <cellStyle name="20% - Accent6 4 2 4 5 3" xfId="23345"/>
    <cellStyle name="20% - Accent6 4 2 4 5 3 2" xfId="23346"/>
    <cellStyle name="20% - Accent6 4 2 4 5 4" xfId="23347"/>
    <cellStyle name="20% - Accent6 4 2 4 5 5" xfId="23348"/>
    <cellStyle name="20% - Accent6 4 2 4 6" xfId="23349"/>
    <cellStyle name="20% - Accent6 4 2 4 6 2" xfId="23350"/>
    <cellStyle name="20% - Accent6 4 2 4 6 3" xfId="23351"/>
    <cellStyle name="20% - Accent6 4 2 4 7" xfId="23352"/>
    <cellStyle name="20% - Accent6 4 2 4 7 2" xfId="23353"/>
    <cellStyle name="20% - Accent6 4 2 4 7 3" xfId="23354"/>
    <cellStyle name="20% - Accent6 4 2 4 8" xfId="23355"/>
    <cellStyle name="20% - Accent6 4 2 4 8 2" xfId="23356"/>
    <cellStyle name="20% - Accent6 4 2 4 9" xfId="23357"/>
    <cellStyle name="20% - Accent6 4 2 5" xfId="1367"/>
    <cellStyle name="20% - Accent6 4 2 5 2" xfId="23358"/>
    <cellStyle name="20% - Accent6 4 2 5 2 2" xfId="23359"/>
    <cellStyle name="20% - Accent6 4 2 5 2 2 2" xfId="23360"/>
    <cellStyle name="20% - Accent6 4 2 5 2 2 3" xfId="23361"/>
    <cellStyle name="20% - Accent6 4 2 5 2 3" xfId="23362"/>
    <cellStyle name="20% - Accent6 4 2 5 2 3 2" xfId="23363"/>
    <cellStyle name="20% - Accent6 4 2 5 2 3 3" xfId="23364"/>
    <cellStyle name="20% - Accent6 4 2 5 2 4" xfId="23365"/>
    <cellStyle name="20% - Accent6 4 2 5 2 4 2" xfId="23366"/>
    <cellStyle name="20% - Accent6 4 2 5 2 5" xfId="23367"/>
    <cellStyle name="20% - Accent6 4 2 5 2 6" xfId="23368"/>
    <cellStyle name="20% - Accent6 4 2 5 3" xfId="23369"/>
    <cellStyle name="20% - Accent6 4 2 5 3 2" xfId="23370"/>
    <cellStyle name="20% - Accent6 4 2 5 3 2 2" xfId="23371"/>
    <cellStyle name="20% - Accent6 4 2 5 3 2 3" xfId="23372"/>
    <cellStyle name="20% - Accent6 4 2 5 3 3" xfId="23373"/>
    <cellStyle name="20% - Accent6 4 2 5 3 3 2" xfId="23374"/>
    <cellStyle name="20% - Accent6 4 2 5 3 3 3" xfId="23375"/>
    <cellStyle name="20% - Accent6 4 2 5 3 4" xfId="23376"/>
    <cellStyle name="20% - Accent6 4 2 5 3 4 2" xfId="23377"/>
    <cellStyle name="20% - Accent6 4 2 5 3 5" xfId="23378"/>
    <cellStyle name="20% - Accent6 4 2 5 3 6" xfId="23379"/>
    <cellStyle name="20% - Accent6 4 2 5 4" xfId="23380"/>
    <cellStyle name="20% - Accent6 4 2 5 4 2" xfId="23381"/>
    <cellStyle name="20% - Accent6 4 2 5 4 2 2" xfId="23382"/>
    <cellStyle name="20% - Accent6 4 2 5 4 2 3" xfId="23383"/>
    <cellStyle name="20% - Accent6 4 2 5 4 3" xfId="23384"/>
    <cellStyle name="20% - Accent6 4 2 5 4 3 2" xfId="23385"/>
    <cellStyle name="20% - Accent6 4 2 5 4 4" xfId="23386"/>
    <cellStyle name="20% - Accent6 4 2 5 4 5" xfId="23387"/>
    <cellStyle name="20% - Accent6 4 2 5 5" xfId="23388"/>
    <cellStyle name="20% - Accent6 4 2 5 5 2" xfId="23389"/>
    <cellStyle name="20% - Accent6 4 2 5 5 3" xfId="23390"/>
    <cellStyle name="20% - Accent6 4 2 5 6" xfId="23391"/>
    <cellStyle name="20% - Accent6 4 2 5 6 2" xfId="23392"/>
    <cellStyle name="20% - Accent6 4 2 5 6 3" xfId="23393"/>
    <cellStyle name="20% - Accent6 4 2 5 7" xfId="23394"/>
    <cellStyle name="20% - Accent6 4 2 5 7 2" xfId="23395"/>
    <cellStyle name="20% - Accent6 4 2 5 8" xfId="23396"/>
    <cellStyle name="20% - Accent6 4 2 5 9" xfId="23397"/>
    <cellStyle name="20% - Accent6 4 2 6" xfId="13894"/>
    <cellStyle name="20% - Accent6 4 2 6 2" xfId="23398"/>
    <cellStyle name="20% - Accent6 4 2 6 2 2" xfId="23399"/>
    <cellStyle name="20% - Accent6 4 2 6 2 2 2" xfId="23400"/>
    <cellStyle name="20% - Accent6 4 2 6 2 2 3" xfId="23401"/>
    <cellStyle name="20% - Accent6 4 2 6 2 3" xfId="23402"/>
    <cellStyle name="20% - Accent6 4 2 6 2 3 2" xfId="23403"/>
    <cellStyle name="20% - Accent6 4 2 6 2 3 3" xfId="23404"/>
    <cellStyle name="20% - Accent6 4 2 6 2 4" xfId="23405"/>
    <cellStyle name="20% - Accent6 4 2 6 2 4 2" xfId="23406"/>
    <cellStyle name="20% - Accent6 4 2 6 2 5" xfId="23407"/>
    <cellStyle name="20% - Accent6 4 2 6 2 6" xfId="23408"/>
    <cellStyle name="20% - Accent6 4 2 6 3" xfId="23409"/>
    <cellStyle name="20% - Accent6 4 2 6 3 2" xfId="23410"/>
    <cellStyle name="20% - Accent6 4 2 6 3 2 2" xfId="23411"/>
    <cellStyle name="20% - Accent6 4 2 6 3 2 3" xfId="23412"/>
    <cellStyle name="20% - Accent6 4 2 6 3 3" xfId="23413"/>
    <cellStyle name="20% - Accent6 4 2 6 3 3 2" xfId="23414"/>
    <cellStyle name="20% - Accent6 4 2 6 3 3 3" xfId="23415"/>
    <cellStyle name="20% - Accent6 4 2 6 3 4" xfId="23416"/>
    <cellStyle name="20% - Accent6 4 2 6 3 4 2" xfId="23417"/>
    <cellStyle name="20% - Accent6 4 2 6 3 5" xfId="23418"/>
    <cellStyle name="20% - Accent6 4 2 6 3 6" xfId="23419"/>
    <cellStyle name="20% - Accent6 4 2 6 4" xfId="23420"/>
    <cellStyle name="20% - Accent6 4 2 6 4 2" xfId="23421"/>
    <cellStyle name="20% - Accent6 4 2 6 4 2 2" xfId="23422"/>
    <cellStyle name="20% - Accent6 4 2 6 4 2 3" xfId="23423"/>
    <cellStyle name="20% - Accent6 4 2 6 4 3" xfId="23424"/>
    <cellStyle name="20% - Accent6 4 2 6 4 3 2" xfId="23425"/>
    <cellStyle name="20% - Accent6 4 2 6 4 4" xfId="23426"/>
    <cellStyle name="20% - Accent6 4 2 6 4 5" xfId="23427"/>
    <cellStyle name="20% - Accent6 4 2 6 5" xfId="23428"/>
    <cellStyle name="20% - Accent6 4 2 6 5 2" xfId="23429"/>
    <cellStyle name="20% - Accent6 4 2 6 5 3" xfId="23430"/>
    <cellStyle name="20% - Accent6 4 2 6 6" xfId="23431"/>
    <cellStyle name="20% - Accent6 4 2 6 6 2" xfId="23432"/>
    <cellStyle name="20% - Accent6 4 2 6 6 3" xfId="23433"/>
    <cellStyle name="20% - Accent6 4 2 6 7" xfId="23434"/>
    <cellStyle name="20% - Accent6 4 2 6 7 2" xfId="23435"/>
    <cellStyle name="20% - Accent6 4 2 6 8" xfId="23436"/>
    <cellStyle name="20% - Accent6 4 2 6 9" xfId="23437"/>
    <cellStyle name="20% - Accent6 4 2 7" xfId="23438"/>
    <cellStyle name="20% - Accent6 4 2 7 2" xfId="23439"/>
    <cellStyle name="20% - Accent6 4 2 7 2 2" xfId="23440"/>
    <cellStyle name="20% - Accent6 4 2 7 2 3" xfId="23441"/>
    <cellStyle name="20% - Accent6 4 2 7 3" xfId="23442"/>
    <cellStyle name="20% - Accent6 4 2 7 3 2" xfId="23443"/>
    <cellStyle name="20% - Accent6 4 2 7 3 3" xfId="23444"/>
    <cellStyle name="20% - Accent6 4 2 7 4" xfId="23445"/>
    <cellStyle name="20% - Accent6 4 2 7 4 2" xfId="23446"/>
    <cellStyle name="20% - Accent6 4 2 7 5" xfId="23447"/>
    <cellStyle name="20% - Accent6 4 2 7 6" xfId="23448"/>
    <cellStyle name="20% - Accent6 4 2 8" xfId="23449"/>
    <cellStyle name="20% - Accent6 4 2 8 2" xfId="23450"/>
    <cellStyle name="20% - Accent6 4 2 8 2 2" xfId="23451"/>
    <cellStyle name="20% - Accent6 4 2 8 2 3" xfId="23452"/>
    <cellStyle name="20% - Accent6 4 2 8 3" xfId="23453"/>
    <cellStyle name="20% - Accent6 4 2 8 3 2" xfId="23454"/>
    <cellStyle name="20% - Accent6 4 2 8 3 3" xfId="23455"/>
    <cellStyle name="20% - Accent6 4 2 8 4" xfId="23456"/>
    <cellStyle name="20% - Accent6 4 2 8 4 2" xfId="23457"/>
    <cellStyle name="20% - Accent6 4 2 8 5" xfId="23458"/>
    <cellStyle name="20% - Accent6 4 2 8 6" xfId="23459"/>
    <cellStyle name="20% - Accent6 4 2 9" xfId="23460"/>
    <cellStyle name="20% - Accent6 4 2 9 2" xfId="23461"/>
    <cellStyle name="20% - Accent6 4 2 9 2 2" xfId="23462"/>
    <cellStyle name="20% - Accent6 4 2 9 2 3" xfId="23463"/>
    <cellStyle name="20% - Accent6 4 2 9 3" xfId="23464"/>
    <cellStyle name="20% - Accent6 4 2 9 3 2" xfId="23465"/>
    <cellStyle name="20% - Accent6 4 2 9 4" xfId="23466"/>
    <cellStyle name="20% - Accent6 4 2 9 5" xfId="23467"/>
    <cellStyle name="20% - Accent6 4 3" xfId="1368"/>
    <cellStyle name="20% - Accent6 4 3 10" xfId="23468"/>
    <cellStyle name="20% - Accent6 4 3 10 2" xfId="23469"/>
    <cellStyle name="20% - Accent6 4 3 10 3" xfId="23470"/>
    <cellStyle name="20% - Accent6 4 3 11" xfId="23471"/>
    <cellStyle name="20% - Accent6 4 3 11 2" xfId="23472"/>
    <cellStyle name="20% - Accent6 4 3 12" xfId="23473"/>
    <cellStyle name="20% - Accent6 4 3 13" xfId="23474"/>
    <cellStyle name="20% - Accent6 4 3 14" xfId="23475"/>
    <cellStyle name="20% - Accent6 4 3 2" xfId="1369"/>
    <cellStyle name="20% - Accent6 4 3 2 10" xfId="23476"/>
    <cellStyle name="20% - Accent6 4 3 2 10 2" xfId="23477"/>
    <cellStyle name="20% - Accent6 4 3 2 11" xfId="23478"/>
    <cellStyle name="20% - Accent6 4 3 2 12" xfId="23479"/>
    <cellStyle name="20% - Accent6 4 3 2 2" xfId="1370"/>
    <cellStyle name="20% - Accent6 4 3 2 2 10" xfId="23480"/>
    <cellStyle name="20% - Accent6 4 3 2 2 2" xfId="1371"/>
    <cellStyle name="20% - Accent6 4 3 2 2 2 2" xfId="23481"/>
    <cellStyle name="20% - Accent6 4 3 2 2 2 2 2" xfId="23482"/>
    <cellStyle name="20% - Accent6 4 3 2 2 2 2 2 2" xfId="23483"/>
    <cellStyle name="20% - Accent6 4 3 2 2 2 2 2 3" xfId="23484"/>
    <cellStyle name="20% - Accent6 4 3 2 2 2 2 3" xfId="23485"/>
    <cellStyle name="20% - Accent6 4 3 2 2 2 2 3 2" xfId="23486"/>
    <cellStyle name="20% - Accent6 4 3 2 2 2 2 3 3" xfId="23487"/>
    <cellStyle name="20% - Accent6 4 3 2 2 2 2 4" xfId="23488"/>
    <cellStyle name="20% - Accent6 4 3 2 2 2 2 4 2" xfId="23489"/>
    <cellStyle name="20% - Accent6 4 3 2 2 2 2 5" xfId="23490"/>
    <cellStyle name="20% - Accent6 4 3 2 2 2 2 6" xfId="23491"/>
    <cellStyle name="20% - Accent6 4 3 2 2 2 3" xfId="23492"/>
    <cellStyle name="20% - Accent6 4 3 2 2 2 3 2" xfId="23493"/>
    <cellStyle name="20% - Accent6 4 3 2 2 2 3 2 2" xfId="23494"/>
    <cellStyle name="20% - Accent6 4 3 2 2 2 3 2 3" xfId="23495"/>
    <cellStyle name="20% - Accent6 4 3 2 2 2 3 3" xfId="23496"/>
    <cellStyle name="20% - Accent6 4 3 2 2 2 3 3 2" xfId="23497"/>
    <cellStyle name="20% - Accent6 4 3 2 2 2 3 3 3" xfId="23498"/>
    <cellStyle name="20% - Accent6 4 3 2 2 2 3 4" xfId="23499"/>
    <cellStyle name="20% - Accent6 4 3 2 2 2 3 4 2" xfId="23500"/>
    <cellStyle name="20% - Accent6 4 3 2 2 2 3 5" xfId="23501"/>
    <cellStyle name="20% - Accent6 4 3 2 2 2 3 6" xfId="23502"/>
    <cellStyle name="20% - Accent6 4 3 2 2 2 4" xfId="23503"/>
    <cellStyle name="20% - Accent6 4 3 2 2 2 4 2" xfId="23504"/>
    <cellStyle name="20% - Accent6 4 3 2 2 2 4 2 2" xfId="23505"/>
    <cellStyle name="20% - Accent6 4 3 2 2 2 4 2 3" xfId="23506"/>
    <cellStyle name="20% - Accent6 4 3 2 2 2 4 3" xfId="23507"/>
    <cellStyle name="20% - Accent6 4 3 2 2 2 4 3 2" xfId="23508"/>
    <cellStyle name="20% - Accent6 4 3 2 2 2 4 4" xfId="23509"/>
    <cellStyle name="20% - Accent6 4 3 2 2 2 4 5" xfId="23510"/>
    <cellStyle name="20% - Accent6 4 3 2 2 2 5" xfId="23511"/>
    <cellStyle name="20% - Accent6 4 3 2 2 2 5 2" xfId="23512"/>
    <cellStyle name="20% - Accent6 4 3 2 2 2 5 3" xfId="23513"/>
    <cellStyle name="20% - Accent6 4 3 2 2 2 6" xfId="23514"/>
    <cellStyle name="20% - Accent6 4 3 2 2 2 6 2" xfId="23515"/>
    <cellStyle name="20% - Accent6 4 3 2 2 2 6 3" xfId="23516"/>
    <cellStyle name="20% - Accent6 4 3 2 2 2 7" xfId="23517"/>
    <cellStyle name="20% - Accent6 4 3 2 2 2 7 2" xfId="23518"/>
    <cellStyle name="20% - Accent6 4 3 2 2 2 8" xfId="23519"/>
    <cellStyle name="20% - Accent6 4 3 2 2 2 9" xfId="23520"/>
    <cellStyle name="20% - Accent6 4 3 2 2 3" xfId="23521"/>
    <cellStyle name="20% - Accent6 4 3 2 2 3 2" xfId="23522"/>
    <cellStyle name="20% - Accent6 4 3 2 2 3 2 2" xfId="23523"/>
    <cellStyle name="20% - Accent6 4 3 2 2 3 2 3" xfId="23524"/>
    <cellStyle name="20% - Accent6 4 3 2 2 3 3" xfId="23525"/>
    <cellStyle name="20% - Accent6 4 3 2 2 3 3 2" xfId="23526"/>
    <cellStyle name="20% - Accent6 4 3 2 2 3 3 3" xfId="23527"/>
    <cellStyle name="20% - Accent6 4 3 2 2 3 4" xfId="23528"/>
    <cellStyle name="20% - Accent6 4 3 2 2 3 4 2" xfId="23529"/>
    <cellStyle name="20% - Accent6 4 3 2 2 3 5" xfId="23530"/>
    <cellStyle name="20% - Accent6 4 3 2 2 3 6" xfId="23531"/>
    <cellStyle name="20% - Accent6 4 3 2 2 4" xfId="23532"/>
    <cellStyle name="20% - Accent6 4 3 2 2 4 2" xfId="23533"/>
    <cellStyle name="20% - Accent6 4 3 2 2 4 2 2" xfId="23534"/>
    <cellStyle name="20% - Accent6 4 3 2 2 4 2 3" xfId="23535"/>
    <cellStyle name="20% - Accent6 4 3 2 2 4 3" xfId="23536"/>
    <cellStyle name="20% - Accent6 4 3 2 2 4 3 2" xfId="23537"/>
    <cellStyle name="20% - Accent6 4 3 2 2 4 3 3" xfId="23538"/>
    <cellStyle name="20% - Accent6 4 3 2 2 4 4" xfId="23539"/>
    <cellStyle name="20% - Accent6 4 3 2 2 4 4 2" xfId="23540"/>
    <cellStyle name="20% - Accent6 4 3 2 2 4 5" xfId="23541"/>
    <cellStyle name="20% - Accent6 4 3 2 2 4 6" xfId="23542"/>
    <cellStyle name="20% - Accent6 4 3 2 2 5" xfId="23543"/>
    <cellStyle name="20% - Accent6 4 3 2 2 5 2" xfId="23544"/>
    <cellStyle name="20% - Accent6 4 3 2 2 5 2 2" xfId="23545"/>
    <cellStyle name="20% - Accent6 4 3 2 2 5 2 3" xfId="23546"/>
    <cellStyle name="20% - Accent6 4 3 2 2 5 3" xfId="23547"/>
    <cellStyle name="20% - Accent6 4 3 2 2 5 3 2" xfId="23548"/>
    <cellStyle name="20% - Accent6 4 3 2 2 5 4" xfId="23549"/>
    <cellStyle name="20% - Accent6 4 3 2 2 5 5" xfId="23550"/>
    <cellStyle name="20% - Accent6 4 3 2 2 6" xfId="23551"/>
    <cellStyle name="20% - Accent6 4 3 2 2 6 2" xfId="23552"/>
    <cellStyle name="20% - Accent6 4 3 2 2 6 3" xfId="23553"/>
    <cellStyle name="20% - Accent6 4 3 2 2 7" xfId="23554"/>
    <cellStyle name="20% - Accent6 4 3 2 2 7 2" xfId="23555"/>
    <cellStyle name="20% - Accent6 4 3 2 2 7 3" xfId="23556"/>
    <cellStyle name="20% - Accent6 4 3 2 2 8" xfId="23557"/>
    <cellStyle name="20% - Accent6 4 3 2 2 8 2" xfId="23558"/>
    <cellStyle name="20% - Accent6 4 3 2 2 9" xfId="23559"/>
    <cellStyle name="20% - Accent6 4 3 2 3" xfId="1372"/>
    <cellStyle name="20% - Accent6 4 3 2 3 2" xfId="23560"/>
    <cellStyle name="20% - Accent6 4 3 2 3 2 2" xfId="23561"/>
    <cellStyle name="20% - Accent6 4 3 2 3 2 2 2" xfId="23562"/>
    <cellStyle name="20% - Accent6 4 3 2 3 2 2 3" xfId="23563"/>
    <cellStyle name="20% - Accent6 4 3 2 3 2 3" xfId="23564"/>
    <cellStyle name="20% - Accent6 4 3 2 3 2 3 2" xfId="23565"/>
    <cellStyle name="20% - Accent6 4 3 2 3 2 3 3" xfId="23566"/>
    <cellStyle name="20% - Accent6 4 3 2 3 2 4" xfId="23567"/>
    <cellStyle name="20% - Accent6 4 3 2 3 2 4 2" xfId="23568"/>
    <cellStyle name="20% - Accent6 4 3 2 3 2 5" xfId="23569"/>
    <cellStyle name="20% - Accent6 4 3 2 3 2 6" xfId="23570"/>
    <cellStyle name="20% - Accent6 4 3 2 3 3" xfId="23571"/>
    <cellStyle name="20% - Accent6 4 3 2 3 3 2" xfId="23572"/>
    <cellStyle name="20% - Accent6 4 3 2 3 3 2 2" xfId="23573"/>
    <cellStyle name="20% - Accent6 4 3 2 3 3 2 3" xfId="23574"/>
    <cellStyle name="20% - Accent6 4 3 2 3 3 3" xfId="23575"/>
    <cellStyle name="20% - Accent6 4 3 2 3 3 3 2" xfId="23576"/>
    <cellStyle name="20% - Accent6 4 3 2 3 3 3 3" xfId="23577"/>
    <cellStyle name="20% - Accent6 4 3 2 3 3 4" xfId="23578"/>
    <cellStyle name="20% - Accent6 4 3 2 3 3 4 2" xfId="23579"/>
    <cellStyle name="20% - Accent6 4 3 2 3 3 5" xfId="23580"/>
    <cellStyle name="20% - Accent6 4 3 2 3 3 6" xfId="23581"/>
    <cellStyle name="20% - Accent6 4 3 2 3 4" xfId="23582"/>
    <cellStyle name="20% - Accent6 4 3 2 3 4 2" xfId="23583"/>
    <cellStyle name="20% - Accent6 4 3 2 3 4 2 2" xfId="23584"/>
    <cellStyle name="20% - Accent6 4 3 2 3 4 2 3" xfId="23585"/>
    <cellStyle name="20% - Accent6 4 3 2 3 4 3" xfId="23586"/>
    <cellStyle name="20% - Accent6 4 3 2 3 4 3 2" xfId="23587"/>
    <cellStyle name="20% - Accent6 4 3 2 3 4 4" xfId="23588"/>
    <cellStyle name="20% - Accent6 4 3 2 3 4 5" xfId="23589"/>
    <cellStyle name="20% - Accent6 4 3 2 3 5" xfId="23590"/>
    <cellStyle name="20% - Accent6 4 3 2 3 5 2" xfId="23591"/>
    <cellStyle name="20% - Accent6 4 3 2 3 5 3" xfId="23592"/>
    <cellStyle name="20% - Accent6 4 3 2 3 6" xfId="23593"/>
    <cellStyle name="20% - Accent6 4 3 2 3 6 2" xfId="23594"/>
    <cellStyle name="20% - Accent6 4 3 2 3 6 3" xfId="23595"/>
    <cellStyle name="20% - Accent6 4 3 2 3 7" xfId="23596"/>
    <cellStyle name="20% - Accent6 4 3 2 3 7 2" xfId="23597"/>
    <cellStyle name="20% - Accent6 4 3 2 3 8" xfId="23598"/>
    <cellStyle name="20% - Accent6 4 3 2 3 9" xfId="23599"/>
    <cellStyle name="20% - Accent6 4 3 2 4" xfId="23600"/>
    <cellStyle name="20% - Accent6 4 3 2 4 2" xfId="23601"/>
    <cellStyle name="20% - Accent6 4 3 2 4 2 2" xfId="23602"/>
    <cellStyle name="20% - Accent6 4 3 2 4 2 2 2" xfId="23603"/>
    <cellStyle name="20% - Accent6 4 3 2 4 2 2 3" xfId="23604"/>
    <cellStyle name="20% - Accent6 4 3 2 4 2 3" xfId="23605"/>
    <cellStyle name="20% - Accent6 4 3 2 4 2 3 2" xfId="23606"/>
    <cellStyle name="20% - Accent6 4 3 2 4 2 3 3" xfId="23607"/>
    <cellStyle name="20% - Accent6 4 3 2 4 2 4" xfId="23608"/>
    <cellStyle name="20% - Accent6 4 3 2 4 2 4 2" xfId="23609"/>
    <cellStyle name="20% - Accent6 4 3 2 4 2 5" xfId="23610"/>
    <cellStyle name="20% - Accent6 4 3 2 4 2 6" xfId="23611"/>
    <cellStyle name="20% - Accent6 4 3 2 4 3" xfId="23612"/>
    <cellStyle name="20% - Accent6 4 3 2 4 3 2" xfId="23613"/>
    <cellStyle name="20% - Accent6 4 3 2 4 3 2 2" xfId="23614"/>
    <cellStyle name="20% - Accent6 4 3 2 4 3 2 3" xfId="23615"/>
    <cellStyle name="20% - Accent6 4 3 2 4 3 3" xfId="23616"/>
    <cellStyle name="20% - Accent6 4 3 2 4 3 3 2" xfId="23617"/>
    <cellStyle name="20% - Accent6 4 3 2 4 3 3 3" xfId="23618"/>
    <cellStyle name="20% - Accent6 4 3 2 4 3 4" xfId="23619"/>
    <cellStyle name="20% - Accent6 4 3 2 4 3 4 2" xfId="23620"/>
    <cellStyle name="20% - Accent6 4 3 2 4 3 5" xfId="23621"/>
    <cellStyle name="20% - Accent6 4 3 2 4 3 6" xfId="23622"/>
    <cellStyle name="20% - Accent6 4 3 2 4 4" xfId="23623"/>
    <cellStyle name="20% - Accent6 4 3 2 4 4 2" xfId="23624"/>
    <cellStyle name="20% - Accent6 4 3 2 4 4 2 2" xfId="23625"/>
    <cellStyle name="20% - Accent6 4 3 2 4 4 2 3" xfId="23626"/>
    <cellStyle name="20% - Accent6 4 3 2 4 4 3" xfId="23627"/>
    <cellStyle name="20% - Accent6 4 3 2 4 4 3 2" xfId="23628"/>
    <cellStyle name="20% - Accent6 4 3 2 4 4 4" xfId="23629"/>
    <cellStyle name="20% - Accent6 4 3 2 4 4 5" xfId="23630"/>
    <cellStyle name="20% - Accent6 4 3 2 4 5" xfId="23631"/>
    <cellStyle name="20% - Accent6 4 3 2 4 5 2" xfId="23632"/>
    <cellStyle name="20% - Accent6 4 3 2 4 5 3" xfId="23633"/>
    <cellStyle name="20% - Accent6 4 3 2 4 6" xfId="23634"/>
    <cellStyle name="20% - Accent6 4 3 2 4 6 2" xfId="23635"/>
    <cellStyle name="20% - Accent6 4 3 2 4 6 3" xfId="23636"/>
    <cellStyle name="20% - Accent6 4 3 2 4 7" xfId="23637"/>
    <cellStyle name="20% - Accent6 4 3 2 4 7 2" xfId="23638"/>
    <cellStyle name="20% - Accent6 4 3 2 4 8" xfId="23639"/>
    <cellStyle name="20% - Accent6 4 3 2 4 9" xfId="23640"/>
    <cellStyle name="20% - Accent6 4 3 2 5" xfId="23641"/>
    <cellStyle name="20% - Accent6 4 3 2 5 2" xfId="23642"/>
    <cellStyle name="20% - Accent6 4 3 2 5 2 2" xfId="23643"/>
    <cellStyle name="20% - Accent6 4 3 2 5 2 3" xfId="23644"/>
    <cellStyle name="20% - Accent6 4 3 2 5 3" xfId="23645"/>
    <cellStyle name="20% - Accent6 4 3 2 5 3 2" xfId="23646"/>
    <cellStyle name="20% - Accent6 4 3 2 5 3 3" xfId="23647"/>
    <cellStyle name="20% - Accent6 4 3 2 5 4" xfId="23648"/>
    <cellStyle name="20% - Accent6 4 3 2 5 4 2" xfId="23649"/>
    <cellStyle name="20% - Accent6 4 3 2 5 5" xfId="23650"/>
    <cellStyle name="20% - Accent6 4 3 2 5 6" xfId="23651"/>
    <cellStyle name="20% - Accent6 4 3 2 6" xfId="23652"/>
    <cellStyle name="20% - Accent6 4 3 2 6 2" xfId="23653"/>
    <cellStyle name="20% - Accent6 4 3 2 6 2 2" xfId="23654"/>
    <cellStyle name="20% - Accent6 4 3 2 6 2 3" xfId="23655"/>
    <cellStyle name="20% - Accent6 4 3 2 6 3" xfId="23656"/>
    <cellStyle name="20% - Accent6 4 3 2 6 3 2" xfId="23657"/>
    <cellStyle name="20% - Accent6 4 3 2 6 3 3" xfId="23658"/>
    <cellStyle name="20% - Accent6 4 3 2 6 4" xfId="23659"/>
    <cellStyle name="20% - Accent6 4 3 2 6 4 2" xfId="23660"/>
    <cellStyle name="20% - Accent6 4 3 2 6 5" xfId="23661"/>
    <cellStyle name="20% - Accent6 4 3 2 6 6" xfId="23662"/>
    <cellStyle name="20% - Accent6 4 3 2 7" xfId="23663"/>
    <cellStyle name="20% - Accent6 4 3 2 7 2" xfId="23664"/>
    <cellStyle name="20% - Accent6 4 3 2 7 2 2" xfId="23665"/>
    <cellStyle name="20% - Accent6 4 3 2 7 2 3" xfId="23666"/>
    <cellStyle name="20% - Accent6 4 3 2 7 3" xfId="23667"/>
    <cellStyle name="20% - Accent6 4 3 2 7 3 2" xfId="23668"/>
    <cellStyle name="20% - Accent6 4 3 2 7 4" xfId="23669"/>
    <cellStyle name="20% - Accent6 4 3 2 7 5" xfId="23670"/>
    <cellStyle name="20% - Accent6 4 3 2 8" xfId="23671"/>
    <cellStyle name="20% - Accent6 4 3 2 8 2" xfId="23672"/>
    <cellStyle name="20% - Accent6 4 3 2 8 3" xfId="23673"/>
    <cellStyle name="20% - Accent6 4 3 2 9" xfId="23674"/>
    <cellStyle name="20% - Accent6 4 3 2 9 2" xfId="23675"/>
    <cellStyle name="20% - Accent6 4 3 2 9 3" xfId="23676"/>
    <cellStyle name="20% - Accent6 4 3 3" xfId="1373"/>
    <cellStyle name="20% - Accent6 4 3 3 10" xfId="23677"/>
    <cellStyle name="20% - Accent6 4 3 3 2" xfId="1374"/>
    <cellStyle name="20% - Accent6 4 3 3 2 2" xfId="23678"/>
    <cellStyle name="20% - Accent6 4 3 3 2 2 2" xfId="23679"/>
    <cellStyle name="20% - Accent6 4 3 3 2 2 2 2" xfId="23680"/>
    <cellStyle name="20% - Accent6 4 3 3 2 2 2 3" xfId="23681"/>
    <cellStyle name="20% - Accent6 4 3 3 2 2 3" xfId="23682"/>
    <cellStyle name="20% - Accent6 4 3 3 2 2 3 2" xfId="23683"/>
    <cellStyle name="20% - Accent6 4 3 3 2 2 3 3" xfId="23684"/>
    <cellStyle name="20% - Accent6 4 3 3 2 2 4" xfId="23685"/>
    <cellStyle name="20% - Accent6 4 3 3 2 2 4 2" xfId="23686"/>
    <cellStyle name="20% - Accent6 4 3 3 2 2 5" xfId="23687"/>
    <cellStyle name="20% - Accent6 4 3 3 2 2 6" xfId="23688"/>
    <cellStyle name="20% - Accent6 4 3 3 2 3" xfId="23689"/>
    <cellStyle name="20% - Accent6 4 3 3 2 3 2" xfId="23690"/>
    <cellStyle name="20% - Accent6 4 3 3 2 3 2 2" xfId="23691"/>
    <cellStyle name="20% - Accent6 4 3 3 2 3 2 3" xfId="23692"/>
    <cellStyle name="20% - Accent6 4 3 3 2 3 3" xfId="23693"/>
    <cellStyle name="20% - Accent6 4 3 3 2 3 3 2" xfId="23694"/>
    <cellStyle name="20% - Accent6 4 3 3 2 3 3 3" xfId="23695"/>
    <cellStyle name="20% - Accent6 4 3 3 2 3 4" xfId="23696"/>
    <cellStyle name="20% - Accent6 4 3 3 2 3 4 2" xfId="23697"/>
    <cellStyle name="20% - Accent6 4 3 3 2 3 5" xfId="23698"/>
    <cellStyle name="20% - Accent6 4 3 3 2 3 6" xfId="23699"/>
    <cellStyle name="20% - Accent6 4 3 3 2 4" xfId="23700"/>
    <cellStyle name="20% - Accent6 4 3 3 2 4 2" xfId="23701"/>
    <cellStyle name="20% - Accent6 4 3 3 2 4 2 2" xfId="23702"/>
    <cellStyle name="20% - Accent6 4 3 3 2 4 2 3" xfId="23703"/>
    <cellStyle name="20% - Accent6 4 3 3 2 4 3" xfId="23704"/>
    <cellStyle name="20% - Accent6 4 3 3 2 4 3 2" xfId="23705"/>
    <cellStyle name="20% - Accent6 4 3 3 2 4 4" xfId="23706"/>
    <cellStyle name="20% - Accent6 4 3 3 2 4 5" xfId="23707"/>
    <cellStyle name="20% - Accent6 4 3 3 2 5" xfId="23708"/>
    <cellStyle name="20% - Accent6 4 3 3 2 5 2" xfId="23709"/>
    <cellStyle name="20% - Accent6 4 3 3 2 5 3" xfId="23710"/>
    <cellStyle name="20% - Accent6 4 3 3 2 6" xfId="23711"/>
    <cellStyle name="20% - Accent6 4 3 3 2 6 2" xfId="23712"/>
    <cellStyle name="20% - Accent6 4 3 3 2 6 3" xfId="23713"/>
    <cellStyle name="20% - Accent6 4 3 3 2 7" xfId="23714"/>
    <cellStyle name="20% - Accent6 4 3 3 2 7 2" xfId="23715"/>
    <cellStyle name="20% - Accent6 4 3 3 2 8" xfId="23716"/>
    <cellStyle name="20% - Accent6 4 3 3 2 9" xfId="23717"/>
    <cellStyle name="20% - Accent6 4 3 3 3" xfId="23718"/>
    <cellStyle name="20% - Accent6 4 3 3 3 2" xfId="23719"/>
    <cellStyle name="20% - Accent6 4 3 3 3 2 2" xfId="23720"/>
    <cellStyle name="20% - Accent6 4 3 3 3 2 3" xfId="23721"/>
    <cellStyle name="20% - Accent6 4 3 3 3 3" xfId="23722"/>
    <cellStyle name="20% - Accent6 4 3 3 3 3 2" xfId="23723"/>
    <cellStyle name="20% - Accent6 4 3 3 3 3 3" xfId="23724"/>
    <cellStyle name="20% - Accent6 4 3 3 3 4" xfId="23725"/>
    <cellStyle name="20% - Accent6 4 3 3 3 4 2" xfId="23726"/>
    <cellStyle name="20% - Accent6 4 3 3 3 5" xfId="23727"/>
    <cellStyle name="20% - Accent6 4 3 3 3 6" xfId="23728"/>
    <cellStyle name="20% - Accent6 4 3 3 4" xfId="23729"/>
    <cellStyle name="20% - Accent6 4 3 3 4 2" xfId="23730"/>
    <cellStyle name="20% - Accent6 4 3 3 4 2 2" xfId="23731"/>
    <cellStyle name="20% - Accent6 4 3 3 4 2 3" xfId="23732"/>
    <cellStyle name="20% - Accent6 4 3 3 4 3" xfId="23733"/>
    <cellStyle name="20% - Accent6 4 3 3 4 3 2" xfId="23734"/>
    <cellStyle name="20% - Accent6 4 3 3 4 3 3" xfId="23735"/>
    <cellStyle name="20% - Accent6 4 3 3 4 4" xfId="23736"/>
    <cellStyle name="20% - Accent6 4 3 3 4 4 2" xfId="23737"/>
    <cellStyle name="20% - Accent6 4 3 3 4 5" xfId="23738"/>
    <cellStyle name="20% - Accent6 4 3 3 4 6" xfId="23739"/>
    <cellStyle name="20% - Accent6 4 3 3 5" xfId="23740"/>
    <cellStyle name="20% - Accent6 4 3 3 5 2" xfId="23741"/>
    <cellStyle name="20% - Accent6 4 3 3 5 2 2" xfId="23742"/>
    <cellStyle name="20% - Accent6 4 3 3 5 2 3" xfId="23743"/>
    <cellStyle name="20% - Accent6 4 3 3 5 3" xfId="23744"/>
    <cellStyle name="20% - Accent6 4 3 3 5 3 2" xfId="23745"/>
    <cellStyle name="20% - Accent6 4 3 3 5 4" xfId="23746"/>
    <cellStyle name="20% - Accent6 4 3 3 5 5" xfId="23747"/>
    <cellStyle name="20% - Accent6 4 3 3 6" xfId="23748"/>
    <cellStyle name="20% - Accent6 4 3 3 6 2" xfId="23749"/>
    <cellStyle name="20% - Accent6 4 3 3 6 3" xfId="23750"/>
    <cellStyle name="20% - Accent6 4 3 3 7" xfId="23751"/>
    <cellStyle name="20% - Accent6 4 3 3 7 2" xfId="23752"/>
    <cellStyle name="20% - Accent6 4 3 3 7 3" xfId="23753"/>
    <cellStyle name="20% - Accent6 4 3 3 8" xfId="23754"/>
    <cellStyle name="20% - Accent6 4 3 3 8 2" xfId="23755"/>
    <cellStyle name="20% - Accent6 4 3 3 9" xfId="23756"/>
    <cellStyle name="20% - Accent6 4 3 4" xfId="1375"/>
    <cellStyle name="20% - Accent6 4 3 4 2" xfId="23757"/>
    <cellStyle name="20% - Accent6 4 3 4 2 2" xfId="23758"/>
    <cellStyle name="20% - Accent6 4 3 4 2 2 2" xfId="23759"/>
    <cellStyle name="20% - Accent6 4 3 4 2 2 3" xfId="23760"/>
    <cellStyle name="20% - Accent6 4 3 4 2 3" xfId="23761"/>
    <cellStyle name="20% - Accent6 4 3 4 2 3 2" xfId="23762"/>
    <cellStyle name="20% - Accent6 4 3 4 2 3 3" xfId="23763"/>
    <cellStyle name="20% - Accent6 4 3 4 2 4" xfId="23764"/>
    <cellStyle name="20% - Accent6 4 3 4 2 4 2" xfId="23765"/>
    <cellStyle name="20% - Accent6 4 3 4 2 5" xfId="23766"/>
    <cellStyle name="20% - Accent6 4 3 4 2 6" xfId="23767"/>
    <cellStyle name="20% - Accent6 4 3 4 3" xfId="23768"/>
    <cellStyle name="20% - Accent6 4 3 4 3 2" xfId="23769"/>
    <cellStyle name="20% - Accent6 4 3 4 3 2 2" xfId="23770"/>
    <cellStyle name="20% - Accent6 4 3 4 3 2 3" xfId="23771"/>
    <cellStyle name="20% - Accent6 4 3 4 3 3" xfId="23772"/>
    <cellStyle name="20% - Accent6 4 3 4 3 3 2" xfId="23773"/>
    <cellStyle name="20% - Accent6 4 3 4 3 3 3" xfId="23774"/>
    <cellStyle name="20% - Accent6 4 3 4 3 4" xfId="23775"/>
    <cellStyle name="20% - Accent6 4 3 4 3 4 2" xfId="23776"/>
    <cellStyle name="20% - Accent6 4 3 4 3 5" xfId="23777"/>
    <cellStyle name="20% - Accent6 4 3 4 3 6" xfId="23778"/>
    <cellStyle name="20% - Accent6 4 3 4 4" xfId="23779"/>
    <cellStyle name="20% - Accent6 4 3 4 4 2" xfId="23780"/>
    <cellStyle name="20% - Accent6 4 3 4 4 2 2" xfId="23781"/>
    <cellStyle name="20% - Accent6 4 3 4 4 2 3" xfId="23782"/>
    <cellStyle name="20% - Accent6 4 3 4 4 3" xfId="23783"/>
    <cellStyle name="20% - Accent6 4 3 4 4 3 2" xfId="23784"/>
    <cellStyle name="20% - Accent6 4 3 4 4 4" xfId="23785"/>
    <cellStyle name="20% - Accent6 4 3 4 4 5" xfId="23786"/>
    <cellStyle name="20% - Accent6 4 3 4 5" xfId="23787"/>
    <cellStyle name="20% - Accent6 4 3 4 5 2" xfId="23788"/>
    <cellStyle name="20% - Accent6 4 3 4 5 3" xfId="23789"/>
    <cellStyle name="20% - Accent6 4 3 4 6" xfId="23790"/>
    <cellStyle name="20% - Accent6 4 3 4 6 2" xfId="23791"/>
    <cellStyle name="20% - Accent6 4 3 4 6 3" xfId="23792"/>
    <cellStyle name="20% - Accent6 4 3 4 7" xfId="23793"/>
    <cellStyle name="20% - Accent6 4 3 4 7 2" xfId="23794"/>
    <cellStyle name="20% - Accent6 4 3 4 8" xfId="23795"/>
    <cellStyle name="20% - Accent6 4 3 4 9" xfId="23796"/>
    <cellStyle name="20% - Accent6 4 3 5" xfId="8842"/>
    <cellStyle name="20% - Accent6 4 3 5 2" xfId="23797"/>
    <cellStyle name="20% - Accent6 4 3 5 2 2" xfId="23798"/>
    <cellStyle name="20% - Accent6 4 3 5 2 2 2" xfId="23799"/>
    <cellStyle name="20% - Accent6 4 3 5 2 2 3" xfId="23800"/>
    <cellStyle name="20% - Accent6 4 3 5 2 3" xfId="23801"/>
    <cellStyle name="20% - Accent6 4 3 5 2 3 2" xfId="23802"/>
    <cellStyle name="20% - Accent6 4 3 5 2 3 3" xfId="23803"/>
    <cellStyle name="20% - Accent6 4 3 5 2 4" xfId="23804"/>
    <cellStyle name="20% - Accent6 4 3 5 2 4 2" xfId="23805"/>
    <cellStyle name="20% - Accent6 4 3 5 2 5" xfId="23806"/>
    <cellStyle name="20% - Accent6 4 3 5 2 6" xfId="23807"/>
    <cellStyle name="20% - Accent6 4 3 5 3" xfId="23808"/>
    <cellStyle name="20% - Accent6 4 3 5 3 2" xfId="23809"/>
    <cellStyle name="20% - Accent6 4 3 5 3 2 2" xfId="23810"/>
    <cellStyle name="20% - Accent6 4 3 5 3 2 3" xfId="23811"/>
    <cellStyle name="20% - Accent6 4 3 5 3 3" xfId="23812"/>
    <cellStyle name="20% - Accent6 4 3 5 3 3 2" xfId="23813"/>
    <cellStyle name="20% - Accent6 4 3 5 3 3 3" xfId="23814"/>
    <cellStyle name="20% - Accent6 4 3 5 3 4" xfId="23815"/>
    <cellStyle name="20% - Accent6 4 3 5 3 4 2" xfId="23816"/>
    <cellStyle name="20% - Accent6 4 3 5 3 5" xfId="23817"/>
    <cellStyle name="20% - Accent6 4 3 5 3 6" xfId="23818"/>
    <cellStyle name="20% - Accent6 4 3 5 4" xfId="23819"/>
    <cellStyle name="20% - Accent6 4 3 5 4 2" xfId="23820"/>
    <cellStyle name="20% - Accent6 4 3 5 4 2 2" xfId="23821"/>
    <cellStyle name="20% - Accent6 4 3 5 4 2 3" xfId="23822"/>
    <cellStyle name="20% - Accent6 4 3 5 4 3" xfId="23823"/>
    <cellStyle name="20% - Accent6 4 3 5 4 3 2" xfId="23824"/>
    <cellStyle name="20% - Accent6 4 3 5 4 4" xfId="23825"/>
    <cellStyle name="20% - Accent6 4 3 5 4 5" xfId="23826"/>
    <cellStyle name="20% - Accent6 4 3 5 5" xfId="23827"/>
    <cellStyle name="20% - Accent6 4 3 5 5 2" xfId="23828"/>
    <cellStyle name="20% - Accent6 4 3 5 5 3" xfId="23829"/>
    <cellStyle name="20% - Accent6 4 3 5 6" xfId="23830"/>
    <cellStyle name="20% - Accent6 4 3 5 6 2" xfId="23831"/>
    <cellStyle name="20% - Accent6 4 3 5 6 3" xfId="23832"/>
    <cellStyle name="20% - Accent6 4 3 5 7" xfId="23833"/>
    <cellStyle name="20% - Accent6 4 3 5 7 2" xfId="23834"/>
    <cellStyle name="20% - Accent6 4 3 5 8" xfId="23835"/>
    <cellStyle name="20% - Accent6 4 3 5 9" xfId="23836"/>
    <cellStyle name="20% - Accent6 4 3 6" xfId="23837"/>
    <cellStyle name="20% - Accent6 4 3 6 2" xfId="23838"/>
    <cellStyle name="20% - Accent6 4 3 6 2 2" xfId="23839"/>
    <cellStyle name="20% - Accent6 4 3 6 2 3" xfId="23840"/>
    <cellStyle name="20% - Accent6 4 3 6 3" xfId="23841"/>
    <cellStyle name="20% - Accent6 4 3 6 3 2" xfId="23842"/>
    <cellStyle name="20% - Accent6 4 3 6 3 3" xfId="23843"/>
    <cellStyle name="20% - Accent6 4 3 6 4" xfId="23844"/>
    <cellStyle name="20% - Accent6 4 3 6 4 2" xfId="23845"/>
    <cellStyle name="20% - Accent6 4 3 6 5" xfId="23846"/>
    <cellStyle name="20% - Accent6 4 3 6 6" xfId="23847"/>
    <cellStyle name="20% - Accent6 4 3 7" xfId="23848"/>
    <cellStyle name="20% - Accent6 4 3 7 2" xfId="23849"/>
    <cellStyle name="20% - Accent6 4 3 7 2 2" xfId="23850"/>
    <cellStyle name="20% - Accent6 4 3 7 2 3" xfId="23851"/>
    <cellStyle name="20% - Accent6 4 3 7 3" xfId="23852"/>
    <cellStyle name="20% - Accent6 4 3 7 3 2" xfId="23853"/>
    <cellStyle name="20% - Accent6 4 3 7 3 3" xfId="23854"/>
    <cellStyle name="20% - Accent6 4 3 7 4" xfId="23855"/>
    <cellStyle name="20% - Accent6 4 3 7 4 2" xfId="23856"/>
    <cellStyle name="20% - Accent6 4 3 7 5" xfId="23857"/>
    <cellStyle name="20% - Accent6 4 3 7 6" xfId="23858"/>
    <cellStyle name="20% - Accent6 4 3 8" xfId="23859"/>
    <cellStyle name="20% - Accent6 4 3 8 2" xfId="23860"/>
    <cellStyle name="20% - Accent6 4 3 8 2 2" xfId="23861"/>
    <cellStyle name="20% - Accent6 4 3 8 2 3" xfId="23862"/>
    <cellStyle name="20% - Accent6 4 3 8 3" xfId="23863"/>
    <cellStyle name="20% - Accent6 4 3 8 3 2" xfId="23864"/>
    <cellStyle name="20% - Accent6 4 3 8 4" xfId="23865"/>
    <cellStyle name="20% - Accent6 4 3 8 5" xfId="23866"/>
    <cellStyle name="20% - Accent6 4 3 9" xfId="23867"/>
    <cellStyle name="20% - Accent6 4 3 9 2" xfId="23868"/>
    <cellStyle name="20% - Accent6 4 3 9 3" xfId="23869"/>
    <cellStyle name="20% - Accent6 4 4" xfId="1376"/>
    <cellStyle name="20% - Accent6 4 4 10" xfId="23870"/>
    <cellStyle name="20% - Accent6 4 4 10 2" xfId="23871"/>
    <cellStyle name="20% - Accent6 4 4 11" xfId="23872"/>
    <cellStyle name="20% - Accent6 4 4 12" xfId="23873"/>
    <cellStyle name="20% - Accent6 4 4 2" xfId="1377"/>
    <cellStyle name="20% - Accent6 4 4 2 10" xfId="23874"/>
    <cellStyle name="20% - Accent6 4 4 2 2" xfId="1378"/>
    <cellStyle name="20% - Accent6 4 4 2 2 2" xfId="23875"/>
    <cellStyle name="20% - Accent6 4 4 2 2 2 2" xfId="23876"/>
    <cellStyle name="20% - Accent6 4 4 2 2 2 2 2" xfId="23877"/>
    <cellStyle name="20% - Accent6 4 4 2 2 2 2 3" xfId="23878"/>
    <cellStyle name="20% - Accent6 4 4 2 2 2 3" xfId="23879"/>
    <cellStyle name="20% - Accent6 4 4 2 2 2 3 2" xfId="23880"/>
    <cellStyle name="20% - Accent6 4 4 2 2 2 3 3" xfId="23881"/>
    <cellStyle name="20% - Accent6 4 4 2 2 2 4" xfId="23882"/>
    <cellStyle name="20% - Accent6 4 4 2 2 2 4 2" xfId="23883"/>
    <cellStyle name="20% - Accent6 4 4 2 2 2 5" xfId="23884"/>
    <cellStyle name="20% - Accent6 4 4 2 2 2 6" xfId="23885"/>
    <cellStyle name="20% - Accent6 4 4 2 2 3" xfId="23886"/>
    <cellStyle name="20% - Accent6 4 4 2 2 3 2" xfId="23887"/>
    <cellStyle name="20% - Accent6 4 4 2 2 3 2 2" xfId="23888"/>
    <cellStyle name="20% - Accent6 4 4 2 2 3 2 3" xfId="23889"/>
    <cellStyle name="20% - Accent6 4 4 2 2 3 3" xfId="23890"/>
    <cellStyle name="20% - Accent6 4 4 2 2 3 3 2" xfId="23891"/>
    <cellStyle name="20% - Accent6 4 4 2 2 3 3 3" xfId="23892"/>
    <cellStyle name="20% - Accent6 4 4 2 2 3 4" xfId="23893"/>
    <cellStyle name="20% - Accent6 4 4 2 2 3 4 2" xfId="23894"/>
    <cellStyle name="20% - Accent6 4 4 2 2 3 5" xfId="23895"/>
    <cellStyle name="20% - Accent6 4 4 2 2 3 6" xfId="23896"/>
    <cellStyle name="20% - Accent6 4 4 2 2 4" xfId="23897"/>
    <cellStyle name="20% - Accent6 4 4 2 2 4 2" xfId="23898"/>
    <cellStyle name="20% - Accent6 4 4 2 2 4 2 2" xfId="23899"/>
    <cellStyle name="20% - Accent6 4 4 2 2 4 2 3" xfId="23900"/>
    <cellStyle name="20% - Accent6 4 4 2 2 4 3" xfId="23901"/>
    <cellStyle name="20% - Accent6 4 4 2 2 4 3 2" xfId="23902"/>
    <cellStyle name="20% - Accent6 4 4 2 2 4 4" xfId="23903"/>
    <cellStyle name="20% - Accent6 4 4 2 2 4 5" xfId="23904"/>
    <cellStyle name="20% - Accent6 4 4 2 2 5" xfId="23905"/>
    <cellStyle name="20% - Accent6 4 4 2 2 5 2" xfId="23906"/>
    <cellStyle name="20% - Accent6 4 4 2 2 5 3" xfId="23907"/>
    <cellStyle name="20% - Accent6 4 4 2 2 6" xfId="23908"/>
    <cellStyle name="20% - Accent6 4 4 2 2 6 2" xfId="23909"/>
    <cellStyle name="20% - Accent6 4 4 2 2 6 3" xfId="23910"/>
    <cellStyle name="20% - Accent6 4 4 2 2 7" xfId="23911"/>
    <cellStyle name="20% - Accent6 4 4 2 2 7 2" xfId="23912"/>
    <cellStyle name="20% - Accent6 4 4 2 2 8" xfId="23913"/>
    <cellStyle name="20% - Accent6 4 4 2 2 9" xfId="23914"/>
    <cellStyle name="20% - Accent6 4 4 2 3" xfId="23915"/>
    <cellStyle name="20% - Accent6 4 4 2 3 2" xfId="23916"/>
    <cellStyle name="20% - Accent6 4 4 2 3 2 2" xfId="23917"/>
    <cellStyle name="20% - Accent6 4 4 2 3 2 3" xfId="23918"/>
    <cellStyle name="20% - Accent6 4 4 2 3 3" xfId="23919"/>
    <cellStyle name="20% - Accent6 4 4 2 3 3 2" xfId="23920"/>
    <cellStyle name="20% - Accent6 4 4 2 3 3 3" xfId="23921"/>
    <cellStyle name="20% - Accent6 4 4 2 3 4" xfId="23922"/>
    <cellStyle name="20% - Accent6 4 4 2 3 4 2" xfId="23923"/>
    <cellStyle name="20% - Accent6 4 4 2 3 5" xfId="23924"/>
    <cellStyle name="20% - Accent6 4 4 2 3 6" xfId="23925"/>
    <cellStyle name="20% - Accent6 4 4 2 4" xfId="23926"/>
    <cellStyle name="20% - Accent6 4 4 2 4 2" xfId="23927"/>
    <cellStyle name="20% - Accent6 4 4 2 4 2 2" xfId="23928"/>
    <cellStyle name="20% - Accent6 4 4 2 4 2 3" xfId="23929"/>
    <cellStyle name="20% - Accent6 4 4 2 4 3" xfId="23930"/>
    <cellStyle name="20% - Accent6 4 4 2 4 3 2" xfId="23931"/>
    <cellStyle name="20% - Accent6 4 4 2 4 3 3" xfId="23932"/>
    <cellStyle name="20% - Accent6 4 4 2 4 4" xfId="23933"/>
    <cellStyle name="20% - Accent6 4 4 2 4 4 2" xfId="23934"/>
    <cellStyle name="20% - Accent6 4 4 2 4 5" xfId="23935"/>
    <cellStyle name="20% - Accent6 4 4 2 4 6" xfId="23936"/>
    <cellStyle name="20% - Accent6 4 4 2 5" xfId="23937"/>
    <cellStyle name="20% - Accent6 4 4 2 5 2" xfId="23938"/>
    <cellStyle name="20% - Accent6 4 4 2 5 2 2" xfId="23939"/>
    <cellStyle name="20% - Accent6 4 4 2 5 2 3" xfId="23940"/>
    <cellStyle name="20% - Accent6 4 4 2 5 3" xfId="23941"/>
    <cellStyle name="20% - Accent6 4 4 2 5 3 2" xfId="23942"/>
    <cellStyle name="20% - Accent6 4 4 2 5 4" xfId="23943"/>
    <cellStyle name="20% - Accent6 4 4 2 5 5" xfId="23944"/>
    <cellStyle name="20% - Accent6 4 4 2 6" xfId="23945"/>
    <cellStyle name="20% - Accent6 4 4 2 6 2" xfId="23946"/>
    <cellStyle name="20% - Accent6 4 4 2 6 3" xfId="23947"/>
    <cellStyle name="20% - Accent6 4 4 2 7" xfId="23948"/>
    <cellStyle name="20% - Accent6 4 4 2 7 2" xfId="23949"/>
    <cellStyle name="20% - Accent6 4 4 2 7 3" xfId="23950"/>
    <cellStyle name="20% - Accent6 4 4 2 8" xfId="23951"/>
    <cellStyle name="20% - Accent6 4 4 2 8 2" xfId="23952"/>
    <cellStyle name="20% - Accent6 4 4 2 9" xfId="23953"/>
    <cellStyle name="20% - Accent6 4 4 3" xfId="1379"/>
    <cellStyle name="20% - Accent6 4 4 3 2" xfId="23954"/>
    <cellStyle name="20% - Accent6 4 4 3 2 2" xfId="23955"/>
    <cellStyle name="20% - Accent6 4 4 3 2 2 2" xfId="23956"/>
    <cellStyle name="20% - Accent6 4 4 3 2 2 3" xfId="23957"/>
    <cellStyle name="20% - Accent6 4 4 3 2 3" xfId="23958"/>
    <cellStyle name="20% - Accent6 4 4 3 2 3 2" xfId="23959"/>
    <cellStyle name="20% - Accent6 4 4 3 2 3 3" xfId="23960"/>
    <cellStyle name="20% - Accent6 4 4 3 2 4" xfId="23961"/>
    <cellStyle name="20% - Accent6 4 4 3 2 4 2" xfId="23962"/>
    <cellStyle name="20% - Accent6 4 4 3 2 5" xfId="23963"/>
    <cellStyle name="20% - Accent6 4 4 3 2 6" xfId="23964"/>
    <cellStyle name="20% - Accent6 4 4 3 3" xfId="23965"/>
    <cellStyle name="20% - Accent6 4 4 3 3 2" xfId="23966"/>
    <cellStyle name="20% - Accent6 4 4 3 3 2 2" xfId="23967"/>
    <cellStyle name="20% - Accent6 4 4 3 3 2 3" xfId="23968"/>
    <cellStyle name="20% - Accent6 4 4 3 3 3" xfId="23969"/>
    <cellStyle name="20% - Accent6 4 4 3 3 3 2" xfId="23970"/>
    <cellStyle name="20% - Accent6 4 4 3 3 3 3" xfId="23971"/>
    <cellStyle name="20% - Accent6 4 4 3 3 4" xfId="23972"/>
    <cellStyle name="20% - Accent6 4 4 3 3 4 2" xfId="23973"/>
    <cellStyle name="20% - Accent6 4 4 3 3 5" xfId="23974"/>
    <cellStyle name="20% - Accent6 4 4 3 3 6" xfId="23975"/>
    <cellStyle name="20% - Accent6 4 4 3 4" xfId="23976"/>
    <cellStyle name="20% - Accent6 4 4 3 4 2" xfId="23977"/>
    <cellStyle name="20% - Accent6 4 4 3 4 2 2" xfId="23978"/>
    <cellStyle name="20% - Accent6 4 4 3 4 2 3" xfId="23979"/>
    <cellStyle name="20% - Accent6 4 4 3 4 3" xfId="23980"/>
    <cellStyle name="20% - Accent6 4 4 3 4 3 2" xfId="23981"/>
    <cellStyle name="20% - Accent6 4 4 3 4 4" xfId="23982"/>
    <cellStyle name="20% - Accent6 4 4 3 4 5" xfId="23983"/>
    <cellStyle name="20% - Accent6 4 4 3 5" xfId="23984"/>
    <cellStyle name="20% - Accent6 4 4 3 5 2" xfId="23985"/>
    <cellStyle name="20% - Accent6 4 4 3 5 3" xfId="23986"/>
    <cellStyle name="20% - Accent6 4 4 3 6" xfId="23987"/>
    <cellStyle name="20% - Accent6 4 4 3 6 2" xfId="23988"/>
    <cellStyle name="20% - Accent6 4 4 3 6 3" xfId="23989"/>
    <cellStyle name="20% - Accent6 4 4 3 7" xfId="23990"/>
    <cellStyle name="20% - Accent6 4 4 3 7 2" xfId="23991"/>
    <cellStyle name="20% - Accent6 4 4 3 8" xfId="23992"/>
    <cellStyle name="20% - Accent6 4 4 3 9" xfId="23993"/>
    <cellStyle name="20% - Accent6 4 4 4" xfId="23994"/>
    <cellStyle name="20% - Accent6 4 4 4 2" xfId="23995"/>
    <cellStyle name="20% - Accent6 4 4 4 2 2" xfId="23996"/>
    <cellStyle name="20% - Accent6 4 4 4 2 2 2" xfId="23997"/>
    <cellStyle name="20% - Accent6 4 4 4 2 2 3" xfId="23998"/>
    <cellStyle name="20% - Accent6 4 4 4 2 3" xfId="23999"/>
    <cellStyle name="20% - Accent6 4 4 4 2 3 2" xfId="24000"/>
    <cellStyle name="20% - Accent6 4 4 4 2 3 3" xfId="24001"/>
    <cellStyle name="20% - Accent6 4 4 4 2 4" xfId="24002"/>
    <cellStyle name="20% - Accent6 4 4 4 2 4 2" xfId="24003"/>
    <cellStyle name="20% - Accent6 4 4 4 2 5" xfId="24004"/>
    <cellStyle name="20% - Accent6 4 4 4 2 6" xfId="24005"/>
    <cellStyle name="20% - Accent6 4 4 4 3" xfId="24006"/>
    <cellStyle name="20% - Accent6 4 4 4 3 2" xfId="24007"/>
    <cellStyle name="20% - Accent6 4 4 4 3 2 2" xfId="24008"/>
    <cellStyle name="20% - Accent6 4 4 4 3 2 3" xfId="24009"/>
    <cellStyle name="20% - Accent6 4 4 4 3 3" xfId="24010"/>
    <cellStyle name="20% - Accent6 4 4 4 3 3 2" xfId="24011"/>
    <cellStyle name="20% - Accent6 4 4 4 3 3 3" xfId="24012"/>
    <cellStyle name="20% - Accent6 4 4 4 3 4" xfId="24013"/>
    <cellStyle name="20% - Accent6 4 4 4 3 4 2" xfId="24014"/>
    <cellStyle name="20% - Accent6 4 4 4 3 5" xfId="24015"/>
    <cellStyle name="20% - Accent6 4 4 4 3 6" xfId="24016"/>
    <cellStyle name="20% - Accent6 4 4 4 4" xfId="24017"/>
    <cellStyle name="20% - Accent6 4 4 4 4 2" xfId="24018"/>
    <cellStyle name="20% - Accent6 4 4 4 4 2 2" xfId="24019"/>
    <cellStyle name="20% - Accent6 4 4 4 4 2 3" xfId="24020"/>
    <cellStyle name="20% - Accent6 4 4 4 4 3" xfId="24021"/>
    <cellStyle name="20% - Accent6 4 4 4 4 3 2" xfId="24022"/>
    <cellStyle name="20% - Accent6 4 4 4 4 4" xfId="24023"/>
    <cellStyle name="20% - Accent6 4 4 4 4 5" xfId="24024"/>
    <cellStyle name="20% - Accent6 4 4 4 5" xfId="24025"/>
    <cellStyle name="20% - Accent6 4 4 4 5 2" xfId="24026"/>
    <cellStyle name="20% - Accent6 4 4 4 5 3" xfId="24027"/>
    <cellStyle name="20% - Accent6 4 4 4 6" xfId="24028"/>
    <cellStyle name="20% - Accent6 4 4 4 6 2" xfId="24029"/>
    <cellStyle name="20% - Accent6 4 4 4 6 3" xfId="24030"/>
    <cellStyle name="20% - Accent6 4 4 4 7" xfId="24031"/>
    <cellStyle name="20% - Accent6 4 4 4 7 2" xfId="24032"/>
    <cellStyle name="20% - Accent6 4 4 4 8" xfId="24033"/>
    <cellStyle name="20% - Accent6 4 4 4 9" xfId="24034"/>
    <cellStyle name="20% - Accent6 4 4 5" xfId="24035"/>
    <cellStyle name="20% - Accent6 4 4 5 2" xfId="24036"/>
    <cellStyle name="20% - Accent6 4 4 5 2 2" xfId="24037"/>
    <cellStyle name="20% - Accent6 4 4 5 2 3" xfId="24038"/>
    <cellStyle name="20% - Accent6 4 4 5 3" xfId="24039"/>
    <cellStyle name="20% - Accent6 4 4 5 3 2" xfId="24040"/>
    <cellStyle name="20% - Accent6 4 4 5 3 3" xfId="24041"/>
    <cellStyle name="20% - Accent6 4 4 5 4" xfId="24042"/>
    <cellStyle name="20% - Accent6 4 4 5 4 2" xfId="24043"/>
    <cellStyle name="20% - Accent6 4 4 5 5" xfId="24044"/>
    <cellStyle name="20% - Accent6 4 4 5 6" xfId="24045"/>
    <cellStyle name="20% - Accent6 4 4 6" xfId="24046"/>
    <cellStyle name="20% - Accent6 4 4 6 2" xfId="24047"/>
    <cellStyle name="20% - Accent6 4 4 6 2 2" xfId="24048"/>
    <cellStyle name="20% - Accent6 4 4 6 2 3" xfId="24049"/>
    <cellStyle name="20% - Accent6 4 4 6 3" xfId="24050"/>
    <cellStyle name="20% - Accent6 4 4 6 3 2" xfId="24051"/>
    <cellStyle name="20% - Accent6 4 4 6 3 3" xfId="24052"/>
    <cellStyle name="20% - Accent6 4 4 6 4" xfId="24053"/>
    <cellStyle name="20% - Accent6 4 4 6 4 2" xfId="24054"/>
    <cellStyle name="20% - Accent6 4 4 6 5" xfId="24055"/>
    <cellStyle name="20% - Accent6 4 4 6 6" xfId="24056"/>
    <cellStyle name="20% - Accent6 4 4 7" xfId="24057"/>
    <cellStyle name="20% - Accent6 4 4 7 2" xfId="24058"/>
    <cellStyle name="20% - Accent6 4 4 7 2 2" xfId="24059"/>
    <cellStyle name="20% - Accent6 4 4 7 2 3" xfId="24060"/>
    <cellStyle name="20% - Accent6 4 4 7 3" xfId="24061"/>
    <cellStyle name="20% - Accent6 4 4 7 3 2" xfId="24062"/>
    <cellStyle name="20% - Accent6 4 4 7 4" xfId="24063"/>
    <cellStyle name="20% - Accent6 4 4 7 5" xfId="24064"/>
    <cellStyle name="20% - Accent6 4 4 8" xfId="24065"/>
    <cellStyle name="20% - Accent6 4 4 8 2" xfId="24066"/>
    <cellStyle name="20% - Accent6 4 4 8 3" xfId="24067"/>
    <cellStyle name="20% - Accent6 4 4 9" xfId="24068"/>
    <cellStyle name="20% - Accent6 4 4 9 2" xfId="24069"/>
    <cellStyle name="20% - Accent6 4 4 9 3" xfId="24070"/>
    <cellStyle name="20% - Accent6 4 5" xfId="1380"/>
    <cellStyle name="20% - Accent6 4 5 10" xfId="24071"/>
    <cellStyle name="20% - Accent6 4 5 2" xfId="1381"/>
    <cellStyle name="20% - Accent6 4 5 2 2" xfId="24072"/>
    <cellStyle name="20% - Accent6 4 5 2 2 2" xfId="24073"/>
    <cellStyle name="20% - Accent6 4 5 2 2 2 2" xfId="24074"/>
    <cellStyle name="20% - Accent6 4 5 2 2 2 3" xfId="24075"/>
    <cellStyle name="20% - Accent6 4 5 2 2 3" xfId="24076"/>
    <cellStyle name="20% - Accent6 4 5 2 2 3 2" xfId="24077"/>
    <cellStyle name="20% - Accent6 4 5 2 2 3 3" xfId="24078"/>
    <cellStyle name="20% - Accent6 4 5 2 2 4" xfId="24079"/>
    <cellStyle name="20% - Accent6 4 5 2 2 4 2" xfId="24080"/>
    <cellStyle name="20% - Accent6 4 5 2 2 5" xfId="24081"/>
    <cellStyle name="20% - Accent6 4 5 2 2 6" xfId="24082"/>
    <cellStyle name="20% - Accent6 4 5 2 3" xfId="24083"/>
    <cellStyle name="20% - Accent6 4 5 2 3 2" xfId="24084"/>
    <cellStyle name="20% - Accent6 4 5 2 3 2 2" xfId="24085"/>
    <cellStyle name="20% - Accent6 4 5 2 3 2 3" xfId="24086"/>
    <cellStyle name="20% - Accent6 4 5 2 3 3" xfId="24087"/>
    <cellStyle name="20% - Accent6 4 5 2 3 3 2" xfId="24088"/>
    <cellStyle name="20% - Accent6 4 5 2 3 3 3" xfId="24089"/>
    <cellStyle name="20% - Accent6 4 5 2 3 4" xfId="24090"/>
    <cellStyle name="20% - Accent6 4 5 2 3 4 2" xfId="24091"/>
    <cellStyle name="20% - Accent6 4 5 2 3 5" xfId="24092"/>
    <cellStyle name="20% - Accent6 4 5 2 3 6" xfId="24093"/>
    <cellStyle name="20% - Accent6 4 5 2 4" xfId="24094"/>
    <cellStyle name="20% - Accent6 4 5 2 4 2" xfId="24095"/>
    <cellStyle name="20% - Accent6 4 5 2 4 2 2" xfId="24096"/>
    <cellStyle name="20% - Accent6 4 5 2 4 2 3" xfId="24097"/>
    <cellStyle name="20% - Accent6 4 5 2 4 3" xfId="24098"/>
    <cellStyle name="20% - Accent6 4 5 2 4 3 2" xfId="24099"/>
    <cellStyle name="20% - Accent6 4 5 2 4 4" xfId="24100"/>
    <cellStyle name="20% - Accent6 4 5 2 4 5" xfId="24101"/>
    <cellStyle name="20% - Accent6 4 5 2 5" xfId="24102"/>
    <cellStyle name="20% - Accent6 4 5 2 5 2" xfId="24103"/>
    <cellStyle name="20% - Accent6 4 5 2 5 3" xfId="24104"/>
    <cellStyle name="20% - Accent6 4 5 2 6" xfId="24105"/>
    <cellStyle name="20% - Accent6 4 5 2 6 2" xfId="24106"/>
    <cellStyle name="20% - Accent6 4 5 2 6 3" xfId="24107"/>
    <cellStyle name="20% - Accent6 4 5 2 7" xfId="24108"/>
    <cellStyle name="20% - Accent6 4 5 2 7 2" xfId="24109"/>
    <cellStyle name="20% - Accent6 4 5 2 8" xfId="24110"/>
    <cellStyle name="20% - Accent6 4 5 2 9" xfId="24111"/>
    <cellStyle name="20% - Accent6 4 5 3" xfId="24112"/>
    <cellStyle name="20% - Accent6 4 5 3 2" xfId="24113"/>
    <cellStyle name="20% - Accent6 4 5 3 2 2" xfId="24114"/>
    <cellStyle name="20% - Accent6 4 5 3 2 3" xfId="24115"/>
    <cellStyle name="20% - Accent6 4 5 3 3" xfId="24116"/>
    <cellStyle name="20% - Accent6 4 5 3 3 2" xfId="24117"/>
    <cellStyle name="20% - Accent6 4 5 3 3 3" xfId="24118"/>
    <cellStyle name="20% - Accent6 4 5 3 4" xfId="24119"/>
    <cellStyle name="20% - Accent6 4 5 3 4 2" xfId="24120"/>
    <cellStyle name="20% - Accent6 4 5 3 5" xfId="24121"/>
    <cellStyle name="20% - Accent6 4 5 3 6" xfId="24122"/>
    <cellStyle name="20% - Accent6 4 5 4" xfId="24123"/>
    <cellStyle name="20% - Accent6 4 5 4 2" xfId="24124"/>
    <cellStyle name="20% - Accent6 4 5 4 2 2" xfId="24125"/>
    <cellStyle name="20% - Accent6 4 5 4 2 3" xfId="24126"/>
    <cellStyle name="20% - Accent6 4 5 4 3" xfId="24127"/>
    <cellStyle name="20% - Accent6 4 5 4 3 2" xfId="24128"/>
    <cellStyle name="20% - Accent6 4 5 4 3 3" xfId="24129"/>
    <cellStyle name="20% - Accent6 4 5 4 4" xfId="24130"/>
    <cellStyle name="20% - Accent6 4 5 4 4 2" xfId="24131"/>
    <cellStyle name="20% - Accent6 4 5 4 5" xfId="24132"/>
    <cellStyle name="20% - Accent6 4 5 4 6" xfId="24133"/>
    <cellStyle name="20% - Accent6 4 5 5" xfId="24134"/>
    <cellStyle name="20% - Accent6 4 5 5 2" xfId="24135"/>
    <cellStyle name="20% - Accent6 4 5 5 2 2" xfId="24136"/>
    <cellStyle name="20% - Accent6 4 5 5 2 3" xfId="24137"/>
    <cellStyle name="20% - Accent6 4 5 5 3" xfId="24138"/>
    <cellStyle name="20% - Accent6 4 5 5 3 2" xfId="24139"/>
    <cellStyle name="20% - Accent6 4 5 5 4" xfId="24140"/>
    <cellStyle name="20% - Accent6 4 5 5 5" xfId="24141"/>
    <cellStyle name="20% - Accent6 4 5 6" xfId="24142"/>
    <cellStyle name="20% - Accent6 4 5 6 2" xfId="24143"/>
    <cellStyle name="20% - Accent6 4 5 6 3" xfId="24144"/>
    <cellStyle name="20% - Accent6 4 5 7" xfId="24145"/>
    <cellStyle name="20% - Accent6 4 5 7 2" xfId="24146"/>
    <cellStyle name="20% - Accent6 4 5 7 3" xfId="24147"/>
    <cellStyle name="20% - Accent6 4 5 8" xfId="24148"/>
    <cellStyle name="20% - Accent6 4 5 8 2" xfId="24149"/>
    <cellStyle name="20% - Accent6 4 5 9" xfId="24150"/>
    <cellStyle name="20% - Accent6 4 6" xfId="1382"/>
    <cellStyle name="20% - Accent6 4 6 2" xfId="24151"/>
    <cellStyle name="20% - Accent6 4 6 2 2" xfId="24152"/>
    <cellStyle name="20% - Accent6 4 6 2 2 2" xfId="24153"/>
    <cellStyle name="20% - Accent6 4 6 2 2 3" xfId="24154"/>
    <cellStyle name="20% - Accent6 4 6 2 3" xfId="24155"/>
    <cellStyle name="20% - Accent6 4 6 2 3 2" xfId="24156"/>
    <cellStyle name="20% - Accent6 4 6 2 3 3" xfId="24157"/>
    <cellStyle name="20% - Accent6 4 6 2 4" xfId="24158"/>
    <cellStyle name="20% - Accent6 4 6 2 4 2" xfId="24159"/>
    <cellStyle name="20% - Accent6 4 6 2 5" xfId="24160"/>
    <cellStyle name="20% - Accent6 4 6 2 6" xfId="24161"/>
    <cellStyle name="20% - Accent6 4 6 3" xfId="24162"/>
    <cellStyle name="20% - Accent6 4 6 3 2" xfId="24163"/>
    <cellStyle name="20% - Accent6 4 6 3 2 2" xfId="24164"/>
    <cellStyle name="20% - Accent6 4 6 3 2 3" xfId="24165"/>
    <cellStyle name="20% - Accent6 4 6 3 3" xfId="24166"/>
    <cellStyle name="20% - Accent6 4 6 3 3 2" xfId="24167"/>
    <cellStyle name="20% - Accent6 4 6 3 3 3" xfId="24168"/>
    <cellStyle name="20% - Accent6 4 6 3 4" xfId="24169"/>
    <cellStyle name="20% - Accent6 4 6 3 4 2" xfId="24170"/>
    <cellStyle name="20% - Accent6 4 6 3 5" xfId="24171"/>
    <cellStyle name="20% - Accent6 4 6 3 6" xfId="24172"/>
    <cellStyle name="20% - Accent6 4 6 4" xfId="24173"/>
    <cellStyle name="20% - Accent6 4 6 4 2" xfId="24174"/>
    <cellStyle name="20% - Accent6 4 6 4 2 2" xfId="24175"/>
    <cellStyle name="20% - Accent6 4 6 4 2 3" xfId="24176"/>
    <cellStyle name="20% - Accent6 4 6 4 3" xfId="24177"/>
    <cellStyle name="20% - Accent6 4 6 4 3 2" xfId="24178"/>
    <cellStyle name="20% - Accent6 4 6 4 4" xfId="24179"/>
    <cellStyle name="20% - Accent6 4 6 4 5" xfId="24180"/>
    <cellStyle name="20% - Accent6 4 6 5" xfId="24181"/>
    <cellStyle name="20% - Accent6 4 6 5 2" xfId="24182"/>
    <cellStyle name="20% - Accent6 4 6 5 3" xfId="24183"/>
    <cellStyle name="20% - Accent6 4 6 6" xfId="24184"/>
    <cellStyle name="20% - Accent6 4 6 6 2" xfId="24185"/>
    <cellStyle name="20% - Accent6 4 6 6 3" xfId="24186"/>
    <cellStyle name="20% - Accent6 4 6 7" xfId="24187"/>
    <cellStyle name="20% - Accent6 4 6 7 2" xfId="24188"/>
    <cellStyle name="20% - Accent6 4 6 8" xfId="24189"/>
    <cellStyle name="20% - Accent6 4 6 9" xfId="24190"/>
    <cellStyle name="20% - Accent6 4 7" xfId="13577"/>
    <cellStyle name="20% - Accent6 4 7 2" xfId="24191"/>
    <cellStyle name="20% - Accent6 4 7 2 2" xfId="24192"/>
    <cellStyle name="20% - Accent6 4 7 2 2 2" xfId="24193"/>
    <cellStyle name="20% - Accent6 4 7 2 2 3" xfId="24194"/>
    <cellStyle name="20% - Accent6 4 7 2 3" xfId="24195"/>
    <cellStyle name="20% - Accent6 4 7 2 3 2" xfId="24196"/>
    <cellStyle name="20% - Accent6 4 7 2 3 3" xfId="24197"/>
    <cellStyle name="20% - Accent6 4 7 2 4" xfId="24198"/>
    <cellStyle name="20% - Accent6 4 7 2 4 2" xfId="24199"/>
    <cellStyle name="20% - Accent6 4 7 2 5" xfId="24200"/>
    <cellStyle name="20% - Accent6 4 7 2 6" xfId="24201"/>
    <cellStyle name="20% - Accent6 4 7 3" xfId="24202"/>
    <cellStyle name="20% - Accent6 4 7 3 2" xfId="24203"/>
    <cellStyle name="20% - Accent6 4 7 3 2 2" xfId="24204"/>
    <cellStyle name="20% - Accent6 4 7 3 2 3" xfId="24205"/>
    <cellStyle name="20% - Accent6 4 7 3 3" xfId="24206"/>
    <cellStyle name="20% - Accent6 4 7 3 3 2" xfId="24207"/>
    <cellStyle name="20% - Accent6 4 7 3 3 3" xfId="24208"/>
    <cellStyle name="20% - Accent6 4 7 3 4" xfId="24209"/>
    <cellStyle name="20% - Accent6 4 7 3 4 2" xfId="24210"/>
    <cellStyle name="20% - Accent6 4 7 3 5" xfId="24211"/>
    <cellStyle name="20% - Accent6 4 7 3 6" xfId="24212"/>
    <cellStyle name="20% - Accent6 4 7 4" xfId="24213"/>
    <cellStyle name="20% - Accent6 4 7 4 2" xfId="24214"/>
    <cellStyle name="20% - Accent6 4 7 4 2 2" xfId="24215"/>
    <cellStyle name="20% - Accent6 4 7 4 2 3" xfId="24216"/>
    <cellStyle name="20% - Accent6 4 7 4 3" xfId="24217"/>
    <cellStyle name="20% - Accent6 4 7 4 3 2" xfId="24218"/>
    <cellStyle name="20% - Accent6 4 7 4 4" xfId="24219"/>
    <cellStyle name="20% - Accent6 4 7 4 5" xfId="24220"/>
    <cellStyle name="20% - Accent6 4 7 5" xfId="24221"/>
    <cellStyle name="20% - Accent6 4 7 5 2" xfId="24222"/>
    <cellStyle name="20% - Accent6 4 7 5 3" xfId="24223"/>
    <cellStyle name="20% - Accent6 4 7 6" xfId="24224"/>
    <cellStyle name="20% - Accent6 4 7 6 2" xfId="24225"/>
    <cellStyle name="20% - Accent6 4 7 6 3" xfId="24226"/>
    <cellStyle name="20% - Accent6 4 7 7" xfId="24227"/>
    <cellStyle name="20% - Accent6 4 7 7 2" xfId="24228"/>
    <cellStyle name="20% - Accent6 4 7 8" xfId="24229"/>
    <cellStyle name="20% - Accent6 4 7 9" xfId="24230"/>
    <cellStyle name="20% - Accent6 4 8" xfId="24231"/>
    <cellStyle name="20% - Accent6 4 8 2" xfId="24232"/>
    <cellStyle name="20% - Accent6 4 8 2 2" xfId="24233"/>
    <cellStyle name="20% - Accent6 4 8 2 3" xfId="24234"/>
    <cellStyle name="20% - Accent6 4 8 3" xfId="24235"/>
    <cellStyle name="20% - Accent6 4 8 3 2" xfId="24236"/>
    <cellStyle name="20% - Accent6 4 8 3 3" xfId="24237"/>
    <cellStyle name="20% - Accent6 4 8 4" xfId="24238"/>
    <cellStyle name="20% - Accent6 4 8 4 2" xfId="24239"/>
    <cellStyle name="20% - Accent6 4 8 5" xfId="24240"/>
    <cellStyle name="20% - Accent6 4 8 6" xfId="24241"/>
    <cellStyle name="20% - Accent6 4 9" xfId="24242"/>
    <cellStyle name="20% - Accent6 4 9 2" xfId="24243"/>
    <cellStyle name="20% - Accent6 4 9 2 2" xfId="24244"/>
    <cellStyle name="20% - Accent6 4 9 2 3" xfId="24245"/>
    <cellStyle name="20% - Accent6 4 9 3" xfId="24246"/>
    <cellStyle name="20% - Accent6 4 9 3 2" xfId="24247"/>
    <cellStyle name="20% - Accent6 4 9 3 3" xfId="24248"/>
    <cellStyle name="20% - Accent6 4 9 4" xfId="24249"/>
    <cellStyle name="20% - Accent6 4 9 4 2" xfId="24250"/>
    <cellStyle name="20% - Accent6 4 9 5" xfId="24251"/>
    <cellStyle name="20% - Accent6 4 9 6" xfId="24252"/>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xfId="62034" builtinId="31" customBuiltin="1"/>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14566"/>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14567"/>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14568"/>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253"/>
    <cellStyle name="40% - Accent1 4 10 2" xfId="24254"/>
    <cellStyle name="40% - Accent1 4 10 2 2" xfId="24255"/>
    <cellStyle name="40% - Accent1 4 10 2 3" xfId="24256"/>
    <cellStyle name="40% - Accent1 4 10 3" xfId="24257"/>
    <cellStyle name="40% - Accent1 4 10 3 2" xfId="24258"/>
    <cellStyle name="40% - Accent1 4 10 4" xfId="24259"/>
    <cellStyle name="40% - Accent1 4 10 5" xfId="24260"/>
    <cellStyle name="40% - Accent1 4 11" xfId="24261"/>
    <cellStyle name="40% - Accent1 4 11 2" xfId="24262"/>
    <cellStyle name="40% - Accent1 4 11 3" xfId="24263"/>
    <cellStyle name="40% - Accent1 4 12" xfId="24264"/>
    <cellStyle name="40% - Accent1 4 12 2" xfId="24265"/>
    <cellStyle name="40% - Accent1 4 12 3" xfId="24266"/>
    <cellStyle name="40% - Accent1 4 13" xfId="24267"/>
    <cellStyle name="40% - Accent1 4 13 2" xfId="24268"/>
    <cellStyle name="40% - Accent1 4 14" xfId="24269"/>
    <cellStyle name="40% - Accent1 4 15" xfId="24270"/>
    <cellStyle name="40% - Accent1 4 16" xfId="24271"/>
    <cellStyle name="40% - Accent1 4 2" xfId="1569"/>
    <cellStyle name="40% - Accent1 4 2 10" xfId="24272"/>
    <cellStyle name="40% - Accent1 4 2 10 2" xfId="24273"/>
    <cellStyle name="40% - Accent1 4 2 10 3" xfId="24274"/>
    <cellStyle name="40% - Accent1 4 2 11" xfId="24275"/>
    <cellStyle name="40% - Accent1 4 2 11 2" xfId="24276"/>
    <cellStyle name="40% - Accent1 4 2 11 3" xfId="24277"/>
    <cellStyle name="40% - Accent1 4 2 12" xfId="24278"/>
    <cellStyle name="40% - Accent1 4 2 12 2" xfId="24279"/>
    <cellStyle name="40% - Accent1 4 2 13" xfId="24280"/>
    <cellStyle name="40% - Accent1 4 2 14" xfId="24281"/>
    <cellStyle name="40% - Accent1 4 2 15" xfId="24282"/>
    <cellStyle name="40% - Accent1 4 2 2" xfId="1570"/>
    <cellStyle name="40% - Accent1 4 2 2 10" xfId="24283"/>
    <cellStyle name="40% - Accent1 4 2 2 10 2" xfId="24284"/>
    <cellStyle name="40% - Accent1 4 2 2 10 3" xfId="24285"/>
    <cellStyle name="40% - Accent1 4 2 2 11" xfId="24286"/>
    <cellStyle name="40% - Accent1 4 2 2 11 2" xfId="24287"/>
    <cellStyle name="40% - Accent1 4 2 2 12" xfId="24288"/>
    <cellStyle name="40% - Accent1 4 2 2 13" xfId="24289"/>
    <cellStyle name="40% - Accent1 4 2 2 2" xfId="1571"/>
    <cellStyle name="40% - Accent1 4 2 2 2 10" xfId="24290"/>
    <cellStyle name="40% - Accent1 4 2 2 2 10 2" xfId="24291"/>
    <cellStyle name="40% - Accent1 4 2 2 2 11" xfId="24292"/>
    <cellStyle name="40% - Accent1 4 2 2 2 12" xfId="24293"/>
    <cellStyle name="40% - Accent1 4 2 2 2 2" xfId="1572"/>
    <cellStyle name="40% - Accent1 4 2 2 2 2 10" xfId="24294"/>
    <cellStyle name="40% - Accent1 4 2 2 2 2 2" xfId="1573"/>
    <cellStyle name="40% - Accent1 4 2 2 2 2 2 2" xfId="24295"/>
    <cellStyle name="40% - Accent1 4 2 2 2 2 2 2 2" xfId="24296"/>
    <cellStyle name="40% - Accent1 4 2 2 2 2 2 2 2 2" xfId="24297"/>
    <cellStyle name="40% - Accent1 4 2 2 2 2 2 2 2 3" xfId="24298"/>
    <cellStyle name="40% - Accent1 4 2 2 2 2 2 2 3" xfId="24299"/>
    <cellStyle name="40% - Accent1 4 2 2 2 2 2 2 3 2" xfId="24300"/>
    <cellStyle name="40% - Accent1 4 2 2 2 2 2 2 3 3" xfId="24301"/>
    <cellStyle name="40% - Accent1 4 2 2 2 2 2 2 4" xfId="24302"/>
    <cellStyle name="40% - Accent1 4 2 2 2 2 2 2 4 2" xfId="24303"/>
    <cellStyle name="40% - Accent1 4 2 2 2 2 2 2 5" xfId="24304"/>
    <cellStyle name="40% - Accent1 4 2 2 2 2 2 2 6" xfId="24305"/>
    <cellStyle name="40% - Accent1 4 2 2 2 2 2 3" xfId="24306"/>
    <cellStyle name="40% - Accent1 4 2 2 2 2 2 3 2" xfId="24307"/>
    <cellStyle name="40% - Accent1 4 2 2 2 2 2 3 2 2" xfId="24308"/>
    <cellStyle name="40% - Accent1 4 2 2 2 2 2 3 2 3" xfId="24309"/>
    <cellStyle name="40% - Accent1 4 2 2 2 2 2 3 3" xfId="24310"/>
    <cellStyle name="40% - Accent1 4 2 2 2 2 2 3 3 2" xfId="24311"/>
    <cellStyle name="40% - Accent1 4 2 2 2 2 2 3 3 3" xfId="24312"/>
    <cellStyle name="40% - Accent1 4 2 2 2 2 2 3 4" xfId="24313"/>
    <cellStyle name="40% - Accent1 4 2 2 2 2 2 3 4 2" xfId="24314"/>
    <cellStyle name="40% - Accent1 4 2 2 2 2 2 3 5" xfId="24315"/>
    <cellStyle name="40% - Accent1 4 2 2 2 2 2 3 6" xfId="24316"/>
    <cellStyle name="40% - Accent1 4 2 2 2 2 2 4" xfId="24317"/>
    <cellStyle name="40% - Accent1 4 2 2 2 2 2 4 2" xfId="24318"/>
    <cellStyle name="40% - Accent1 4 2 2 2 2 2 4 2 2" xfId="24319"/>
    <cellStyle name="40% - Accent1 4 2 2 2 2 2 4 2 3" xfId="24320"/>
    <cellStyle name="40% - Accent1 4 2 2 2 2 2 4 3" xfId="24321"/>
    <cellStyle name="40% - Accent1 4 2 2 2 2 2 4 3 2" xfId="24322"/>
    <cellStyle name="40% - Accent1 4 2 2 2 2 2 4 4" xfId="24323"/>
    <cellStyle name="40% - Accent1 4 2 2 2 2 2 4 5" xfId="24324"/>
    <cellStyle name="40% - Accent1 4 2 2 2 2 2 5" xfId="24325"/>
    <cellStyle name="40% - Accent1 4 2 2 2 2 2 5 2" xfId="24326"/>
    <cellStyle name="40% - Accent1 4 2 2 2 2 2 5 3" xfId="24327"/>
    <cellStyle name="40% - Accent1 4 2 2 2 2 2 6" xfId="24328"/>
    <cellStyle name="40% - Accent1 4 2 2 2 2 2 6 2" xfId="24329"/>
    <cellStyle name="40% - Accent1 4 2 2 2 2 2 6 3" xfId="24330"/>
    <cellStyle name="40% - Accent1 4 2 2 2 2 2 7" xfId="24331"/>
    <cellStyle name="40% - Accent1 4 2 2 2 2 2 7 2" xfId="24332"/>
    <cellStyle name="40% - Accent1 4 2 2 2 2 2 8" xfId="24333"/>
    <cellStyle name="40% - Accent1 4 2 2 2 2 2 9" xfId="24334"/>
    <cellStyle name="40% - Accent1 4 2 2 2 2 3" xfId="24335"/>
    <cellStyle name="40% - Accent1 4 2 2 2 2 3 2" xfId="24336"/>
    <cellStyle name="40% - Accent1 4 2 2 2 2 3 2 2" xfId="24337"/>
    <cellStyle name="40% - Accent1 4 2 2 2 2 3 2 3" xfId="24338"/>
    <cellStyle name="40% - Accent1 4 2 2 2 2 3 3" xfId="24339"/>
    <cellStyle name="40% - Accent1 4 2 2 2 2 3 3 2" xfId="24340"/>
    <cellStyle name="40% - Accent1 4 2 2 2 2 3 3 3" xfId="24341"/>
    <cellStyle name="40% - Accent1 4 2 2 2 2 3 4" xfId="24342"/>
    <cellStyle name="40% - Accent1 4 2 2 2 2 3 4 2" xfId="24343"/>
    <cellStyle name="40% - Accent1 4 2 2 2 2 3 5" xfId="24344"/>
    <cellStyle name="40% - Accent1 4 2 2 2 2 3 6" xfId="24345"/>
    <cellStyle name="40% - Accent1 4 2 2 2 2 4" xfId="24346"/>
    <cellStyle name="40% - Accent1 4 2 2 2 2 4 2" xfId="24347"/>
    <cellStyle name="40% - Accent1 4 2 2 2 2 4 2 2" xfId="24348"/>
    <cellStyle name="40% - Accent1 4 2 2 2 2 4 2 3" xfId="24349"/>
    <cellStyle name="40% - Accent1 4 2 2 2 2 4 3" xfId="24350"/>
    <cellStyle name="40% - Accent1 4 2 2 2 2 4 3 2" xfId="24351"/>
    <cellStyle name="40% - Accent1 4 2 2 2 2 4 3 3" xfId="24352"/>
    <cellStyle name="40% - Accent1 4 2 2 2 2 4 4" xfId="24353"/>
    <cellStyle name="40% - Accent1 4 2 2 2 2 4 4 2" xfId="24354"/>
    <cellStyle name="40% - Accent1 4 2 2 2 2 4 5" xfId="24355"/>
    <cellStyle name="40% - Accent1 4 2 2 2 2 4 6" xfId="24356"/>
    <cellStyle name="40% - Accent1 4 2 2 2 2 5" xfId="24357"/>
    <cellStyle name="40% - Accent1 4 2 2 2 2 5 2" xfId="24358"/>
    <cellStyle name="40% - Accent1 4 2 2 2 2 5 2 2" xfId="24359"/>
    <cellStyle name="40% - Accent1 4 2 2 2 2 5 2 3" xfId="24360"/>
    <cellStyle name="40% - Accent1 4 2 2 2 2 5 3" xfId="24361"/>
    <cellStyle name="40% - Accent1 4 2 2 2 2 5 3 2" xfId="24362"/>
    <cellStyle name="40% - Accent1 4 2 2 2 2 5 4" xfId="24363"/>
    <cellStyle name="40% - Accent1 4 2 2 2 2 5 5" xfId="24364"/>
    <cellStyle name="40% - Accent1 4 2 2 2 2 6" xfId="24365"/>
    <cellStyle name="40% - Accent1 4 2 2 2 2 6 2" xfId="24366"/>
    <cellStyle name="40% - Accent1 4 2 2 2 2 6 3" xfId="24367"/>
    <cellStyle name="40% - Accent1 4 2 2 2 2 7" xfId="24368"/>
    <cellStyle name="40% - Accent1 4 2 2 2 2 7 2" xfId="24369"/>
    <cellStyle name="40% - Accent1 4 2 2 2 2 7 3" xfId="24370"/>
    <cellStyle name="40% - Accent1 4 2 2 2 2 8" xfId="24371"/>
    <cellStyle name="40% - Accent1 4 2 2 2 2 8 2" xfId="24372"/>
    <cellStyle name="40% - Accent1 4 2 2 2 2 9" xfId="24373"/>
    <cellStyle name="40% - Accent1 4 2 2 2 3" xfId="1574"/>
    <cellStyle name="40% - Accent1 4 2 2 2 3 2" xfId="24374"/>
    <cellStyle name="40% - Accent1 4 2 2 2 3 2 2" xfId="24375"/>
    <cellStyle name="40% - Accent1 4 2 2 2 3 2 2 2" xfId="24376"/>
    <cellStyle name="40% - Accent1 4 2 2 2 3 2 2 3" xfId="24377"/>
    <cellStyle name="40% - Accent1 4 2 2 2 3 2 3" xfId="24378"/>
    <cellStyle name="40% - Accent1 4 2 2 2 3 2 3 2" xfId="24379"/>
    <cellStyle name="40% - Accent1 4 2 2 2 3 2 3 3" xfId="24380"/>
    <cellStyle name="40% - Accent1 4 2 2 2 3 2 4" xfId="24381"/>
    <cellStyle name="40% - Accent1 4 2 2 2 3 2 4 2" xfId="24382"/>
    <cellStyle name="40% - Accent1 4 2 2 2 3 2 5" xfId="24383"/>
    <cellStyle name="40% - Accent1 4 2 2 2 3 2 6" xfId="24384"/>
    <cellStyle name="40% - Accent1 4 2 2 2 3 3" xfId="24385"/>
    <cellStyle name="40% - Accent1 4 2 2 2 3 3 2" xfId="24386"/>
    <cellStyle name="40% - Accent1 4 2 2 2 3 3 2 2" xfId="24387"/>
    <cellStyle name="40% - Accent1 4 2 2 2 3 3 2 3" xfId="24388"/>
    <cellStyle name="40% - Accent1 4 2 2 2 3 3 3" xfId="24389"/>
    <cellStyle name="40% - Accent1 4 2 2 2 3 3 3 2" xfId="24390"/>
    <cellStyle name="40% - Accent1 4 2 2 2 3 3 3 3" xfId="24391"/>
    <cellStyle name="40% - Accent1 4 2 2 2 3 3 4" xfId="24392"/>
    <cellStyle name="40% - Accent1 4 2 2 2 3 3 4 2" xfId="24393"/>
    <cellStyle name="40% - Accent1 4 2 2 2 3 3 5" xfId="24394"/>
    <cellStyle name="40% - Accent1 4 2 2 2 3 3 6" xfId="24395"/>
    <cellStyle name="40% - Accent1 4 2 2 2 3 4" xfId="24396"/>
    <cellStyle name="40% - Accent1 4 2 2 2 3 4 2" xfId="24397"/>
    <cellStyle name="40% - Accent1 4 2 2 2 3 4 2 2" xfId="24398"/>
    <cellStyle name="40% - Accent1 4 2 2 2 3 4 2 3" xfId="24399"/>
    <cellStyle name="40% - Accent1 4 2 2 2 3 4 3" xfId="24400"/>
    <cellStyle name="40% - Accent1 4 2 2 2 3 4 3 2" xfId="24401"/>
    <cellStyle name="40% - Accent1 4 2 2 2 3 4 4" xfId="24402"/>
    <cellStyle name="40% - Accent1 4 2 2 2 3 4 5" xfId="24403"/>
    <cellStyle name="40% - Accent1 4 2 2 2 3 5" xfId="24404"/>
    <cellStyle name="40% - Accent1 4 2 2 2 3 5 2" xfId="24405"/>
    <cellStyle name="40% - Accent1 4 2 2 2 3 5 3" xfId="24406"/>
    <cellStyle name="40% - Accent1 4 2 2 2 3 6" xfId="24407"/>
    <cellStyle name="40% - Accent1 4 2 2 2 3 6 2" xfId="24408"/>
    <cellStyle name="40% - Accent1 4 2 2 2 3 6 3" xfId="24409"/>
    <cellStyle name="40% - Accent1 4 2 2 2 3 7" xfId="24410"/>
    <cellStyle name="40% - Accent1 4 2 2 2 3 7 2" xfId="24411"/>
    <cellStyle name="40% - Accent1 4 2 2 2 3 8" xfId="24412"/>
    <cellStyle name="40% - Accent1 4 2 2 2 3 9" xfId="24413"/>
    <cellStyle name="40% - Accent1 4 2 2 2 4" xfId="24414"/>
    <cellStyle name="40% - Accent1 4 2 2 2 4 2" xfId="24415"/>
    <cellStyle name="40% - Accent1 4 2 2 2 4 2 2" xfId="24416"/>
    <cellStyle name="40% - Accent1 4 2 2 2 4 2 2 2" xfId="24417"/>
    <cellStyle name="40% - Accent1 4 2 2 2 4 2 2 3" xfId="24418"/>
    <cellStyle name="40% - Accent1 4 2 2 2 4 2 3" xfId="24419"/>
    <cellStyle name="40% - Accent1 4 2 2 2 4 2 3 2" xfId="24420"/>
    <cellStyle name="40% - Accent1 4 2 2 2 4 2 3 3" xfId="24421"/>
    <cellStyle name="40% - Accent1 4 2 2 2 4 2 4" xfId="24422"/>
    <cellStyle name="40% - Accent1 4 2 2 2 4 2 4 2" xfId="24423"/>
    <cellStyle name="40% - Accent1 4 2 2 2 4 2 5" xfId="24424"/>
    <cellStyle name="40% - Accent1 4 2 2 2 4 2 6" xfId="24425"/>
    <cellStyle name="40% - Accent1 4 2 2 2 4 3" xfId="24426"/>
    <cellStyle name="40% - Accent1 4 2 2 2 4 3 2" xfId="24427"/>
    <cellStyle name="40% - Accent1 4 2 2 2 4 3 2 2" xfId="24428"/>
    <cellStyle name="40% - Accent1 4 2 2 2 4 3 2 3" xfId="24429"/>
    <cellStyle name="40% - Accent1 4 2 2 2 4 3 3" xfId="24430"/>
    <cellStyle name="40% - Accent1 4 2 2 2 4 3 3 2" xfId="24431"/>
    <cellStyle name="40% - Accent1 4 2 2 2 4 3 3 3" xfId="24432"/>
    <cellStyle name="40% - Accent1 4 2 2 2 4 3 4" xfId="24433"/>
    <cellStyle name="40% - Accent1 4 2 2 2 4 3 4 2" xfId="24434"/>
    <cellStyle name="40% - Accent1 4 2 2 2 4 3 5" xfId="24435"/>
    <cellStyle name="40% - Accent1 4 2 2 2 4 3 6" xfId="24436"/>
    <cellStyle name="40% - Accent1 4 2 2 2 4 4" xfId="24437"/>
    <cellStyle name="40% - Accent1 4 2 2 2 4 4 2" xfId="24438"/>
    <cellStyle name="40% - Accent1 4 2 2 2 4 4 2 2" xfId="24439"/>
    <cellStyle name="40% - Accent1 4 2 2 2 4 4 2 3" xfId="24440"/>
    <cellStyle name="40% - Accent1 4 2 2 2 4 4 3" xfId="24441"/>
    <cellStyle name="40% - Accent1 4 2 2 2 4 4 3 2" xfId="24442"/>
    <cellStyle name="40% - Accent1 4 2 2 2 4 4 4" xfId="24443"/>
    <cellStyle name="40% - Accent1 4 2 2 2 4 4 5" xfId="24444"/>
    <cellStyle name="40% - Accent1 4 2 2 2 4 5" xfId="24445"/>
    <cellStyle name="40% - Accent1 4 2 2 2 4 5 2" xfId="24446"/>
    <cellStyle name="40% - Accent1 4 2 2 2 4 5 3" xfId="24447"/>
    <cellStyle name="40% - Accent1 4 2 2 2 4 6" xfId="24448"/>
    <cellStyle name="40% - Accent1 4 2 2 2 4 6 2" xfId="24449"/>
    <cellStyle name="40% - Accent1 4 2 2 2 4 6 3" xfId="24450"/>
    <cellStyle name="40% - Accent1 4 2 2 2 4 7" xfId="24451"/>
    <cellStyle name="40% - Accent1 4 2 2 2 4 7 2" xfId="24452"/>
    <cellStyle name="40% - Accent1 4 2 2 2 4 8" xfId="24453"/>
    <cellStyle name="40% - Accent1 4 2 2 2 4 9" xfId="24454"/>
    <cellStyle name="40% - Accent1 4 2 2 2 5" xfId="24455"/>
    <cellStyle name="40% - Accent1 4 2 2 2 5 2" xfId="24456"/>
    <cellStyle name="40% - Accent1 4 2 2 2 5 2 2" xfId="24457"/>
    <cellStyle name="40% - Accent1 4 2 2 2 5 2 3" xfId="24458"/>
    <cellStyle name="40% - Accent1 4 2 2 2 5 3" xfId="24459"/>
    <cellStyle name="40% - Accent1 4 2 2 2 5 3 2" xfId="24460"/>
    <cellStyle name="40% - Accent1 4 2 2 2 5 3 3" xfId="24461"/>
    <cellStyle name="40% - Accent1 4 2 2 2 5 4" xfId="24462"/>
    <cellStyle name="40% - Accent1 4 2 2 2 5 4 2" xfId="24463"/>
    <cellStyle name="40% - Accent1 4 2 2 2 5 5" xfId="24464"/>
    <cellStyle name="40% - Accent1 4 2 2 2 5 6" xfId="24465"/>
    <cellStyle name="40% - Accent1 4 2 2 2 6" xfId="24466"/>
    <cellStyle name="40% - Accent1 4 2 2 2 6 2" xfId="24467"/>
    <cellStyle name="40% - Accent1 4 2 2 2 6 2 2" xfId="24468"/>
    <cellStyle name="40% - Accent1 4 2 2 2 6 2 3" xfId="24469"/>
    <cellStyle name="40% - Accent1 4 2 2 2 6 3" xfId="24470"/>
    <cellStyle name="40% - Accent1 4 2 2 2 6 3 2" xfId="24471"/>
    <cellStyle name="40% - Accent1 4 2 2 2 6 3 3" xfId="24472"/>
    <cellStyle name="40% - Accent1 4 2 2 2 6 4" xfId="24473"/>
    <cellStyle name="40% - Accent1 4 2 2 2 6 4 2" xfId="24474"/>
    <cellStyle name="40% - Accent1 4 2 2 2 6 5" xfId="24475"/>
    <cellStyle name="40% - Accent1 4 2 2 2 6 6" xfId="24476"/>
    <cellStyle name="40% - Accent1 4 2 2 2 7" xfId="24477"/>
    <cellStyle name="40% - Accent1 4 2 2 2 7 2" xfId="24478"/>
    <cellStyle name="40% - Accent1 4 2 2 2 7 2 2" xfId="24479"/>
    <cellStyle name="40% - Accent1 4 2 2 2 7 2 3" xfId="24480"/>
    <cellStyle name="40% - Accent1 4 2 2 2 7 3" xfId="24481"/>
    <cellStyle name="40% - Accent1 4 2 2 2 7 3 2" xfId="24482"/>
    <cellStyle name="40% - Accent1 4 2 2 2 7 4" xfId="24483"/>
    <cellStyle name="40% - Accent1 4 2 2 2 7 5" xfId="24484"/>
    <cellStyle name="40% - Accent1 4 2 2 2 8" xfId="24485"/>
    <cellStyle name="40% - Accent1 4 2 2 2 8 2" xfId="24486"/>
    <cellStyle name="40% - Accent1 4 2 2 2 8 3" xfId="24487"/>
    <cellStyle name="40% - Accent1 4 2 2 2 9" xfId="24488"/>
    <cellStyle name="40% - Accent1 4 2 2 2 9 2" xfId="24489"/>
    <cellStyle name="40% - Accent1 4 2 2 2 9 3" xfId="24490"/>
    <cellStyle name="40% - Accent1 4 2 2 3" xfId="1575"/>
    <cellStyle name="40% - Accent1 4 2 2 3 10" xfId="24491"/>
    <cellStyle name="40% - Accent1 4 2 2 3 2" xfId="1576"/>
    <cellStyle name="40% - Accent1 4 2 2 3 2 2" xfId="24492"/>
    <cellStyle name="40% - Accent1 4 2 2 3 2 2 2" xfId="24493"/>
    <cellStyle name="40% - Accent1 4 2 2 3 2 2 2 2" xfId="24494"/>
    <cellStyle name="40% - Accent1 4 2 2 3 2 2 2 3" xfId="24495"/>
    <cellStyle name="40% - Accent1 4 2 2 3 2 2 3" xfId="24496"/>
    <cellStyle name="40% - Accent1 4 2 2 3 2 2 3 2" xfId="24497"/>
    <cellStyle name="40% - Accent1 4 2 2 3 2 2 3 3" xfId="24498"/>
    <cellStyle name="40% - Accent1 4 2 2 3 2 2 4" xfId="24499"/>
    <cellStyle name="40% - Accent1 4 2 2 3 2 2 4 2" xfId="24500"/>
    <cellStyle name="40% - Accent1 4 2 2 3 2 2 5" xfId="24501"/>
    <cellStyle name="40% - Accent1 4 2 2 3 2 2 6" xfId="24502"/>
    <cellStyle name="40% - Accent1 4 2 2 3 2 3" xfId="24503"/>
    <cellStyle name="40% - Accent1 4 2 2 3 2 3 2" xfId="24504"/>
    <cellStyle name="40% - Accent1 4 2 2 3 2 3 2 2" xfId="24505"/>
    <cellStyle name="40% - Accent1 4 2 2 3 2 3 2 3" xfId="24506"/>
    <cellStyle name="40% - Accent1 4 2 2 3 2 3 3" xfId="24507"/>
    <cellStyle name="40% - Accent1 4 2 2 3 2 3 3 2" xfId="24508"/>
    <cellStyle name="40% - Accent1 4 2 2 3 2 3 3 3" xfId="24509"/>
    <cellStyle name="40% - Accent1 4 2 2 3 2 3 4" xfId="24510"/>
    <cellStyle name="40% - Accent1 4 2 2 3 2 3 4 2" xfId="24511"/>
    <cellStyle name="40% - Accent1 4 2 2 3 2 3 5" xfId="24512"/>
    <cellStyle name="40% - Accent1 4 2 2 3 2 3 6" xfId="24513"/>
    <cellStyle name="40% - Accent1 4 2 2 3 2 4" xfId="24514"/>
    <cellStyle name="40% - Accent1 4 2 2 3 2 4 2" xfId="24515"/>
    <cellStyle name="40% - Accent1 4 2 2 3 2 4 2 2" xfId="24516"/>
    <cellStyle name="40% - Accent1 4 2 2 3 2 4 2 3" xfId="24517"/>
    <cellStyle name="40% - Accent1 4 2 2 3 2 4 3" xfId="24518"/>
    <cellStyle name="40% - Accent1 4 2 2 3 2 4 3 2" xfId="24519"/>
    <cellStyle name="40% - Accent1 4 2 2 3 2 4 4" xfId="24520"/>
    <cellStyle name="40% - Accent1 4 2 2 3 2 4 5" xfId="24521"/>
    <cellStyle name="40% - Accent1 4 2 2 3 2 5" xfId="24522"/>
    <cellStyle name="40% - Accent1 4 2 2 3 2 5 2" xfId="24523"/>
    <cellStyle name="40% - Accent1 4 2 2 3 2 5 3" xfId="24524"/>
    <cellStyle name="40% - Accent1 4 2 2 3 2 6" xfId="24525"/>
    <cellStyle name="40% - Accent1 4 2 2 3 2 6 2" xfId="24526"/>
    <cellStyle name="40% - Accent1 4 2 2 3 2 6 3" xfId="24527"/>
    <cellStyle name="40% - Accent1 4 2 2 3 2 7" xfId="24528"/>
    <cellStyle name="40% - Accent1 4 2 2 3 2 7 2" xfId="24529"/>
    <cellStyle name="40% - Accent1 4 2 2 3 2 8" xfId="24530"/>
    <cellStyle name="40% - Accent1 4 2 2 3 2 9" xfId="24531"/>
    <cellStyle name="40% - Accent1 4 2 2 3 3" xfId="24532"/>
    <cellStyle name="40% - Accent1 4 2 2 3 3 2" xfId="24533"/>
    <cellStyle name="40% - Accent1 4 2 2 3 3 2 2" xfId="24534"/>
    <cellStyle name="40% - Accent1 4 2 2 3 3 2 3" xfId="24535"/>
    <cellStyle name="40% - Accent1 4 2 2 3 3 3" xfId="24536"/>
    <cellStyle name="40% - Accent1 4 2 2 3 3 3 2" xfId="24537"/>
    <cellStyle name="40% - Accent1 4 2 2 3 3 3 3" xfId="24538"/>
    <cellStyle name="40% - Accent1 4 2 2 3 3 4" xfId="24539"/>
    <cellStyle name="40% - Accent1 4 2 2 3 3 4 2" xfId="24540"/>
    <cellStyle name="40% - Accent1 4 2 2 3 3 5" xfId="24541"/>
    <cellStyle name="40% - Accent1 4 2 2 3 3 6" xfId="24542"/>
    <cellStyle name="40% - Accent1 4 2 2 3 4" xfId="24543"/>
    <cellStyle name="40% - Accent1 4 2 2 3 4 2" xfId="24544"/>
    <cellStyle name="40% - Accent1 4 2 2 3 4 2 2" xfId="24545"/>
    <cellStyle name="40% - Accent1 4 2 2 3 4 2 3" xfId="24546"/>
    <cellStyle name="40% - Accent1 4 2 2 3 4 3" xfId="24547"/>
    <cellStyle name="40% - Accent1 4 2 2 3 4 3 2" xfId="24548"/>
    <cellStyle name="40% - Accent1 4 2 2 3 4 3 3" xfId="24549"/>
    <cellStyle name="40% - Accent1 4 2 2 3 4 4" xfId="24550"/>
    <cellStyle name="40% - Accent1 4 2 2 3 4 4 2" xfId="24551"/>
    <cellStyle name="40% - Accent1 4 2 2 3 4 5" xfId="24552"/>
    <cellStyle name="40% - Accent1 4 2 2 3 4 6" xfId="24553"/>
    <cellStyle name="40% - Accent1 4 2 2 3 5" xfId="24554"/>
    <cellStyle name="40% - Accent1 4 2 2 3 5 2" xfId="24555"/>
    <cellStyle name="40% - Accent1 4 2 2 3 5 2 2" xfId="24556"/>
    <cellStyle name="40% - Accent1 4 2 2 3 5 2 3" xfId="24557"/>
    <cellStyle name="40% - Accent1 4 2 2 3 5 3" xfId="24558"/>
    <cellStyle name="40% - Accent1 4 2 2 3 5 3 2" xfId="24559"/>
    <cellStyle name="40% - Accent1 4 2 2 3 5 4" xfId="24560"/>
    <cellStyle name="40% - Accent1 4 2 2 3 5 5" xfId="24561"/>
    <cellStyle name="40% - Accent1 4 2 2 3 6" xfId="24562"/>
    <cellStyle name="40% - Accent1 4 2 2 3 6 2" xfId="24563"/>
    <cellStyle name="40% - Accent1 4 2 2 3 6 3" xfId="24564"/>
    <cellStyle name="40% - Accent1 4 2 2 3 7" xfId="24565"/>
    <cellStyle name="40% - Accent1 4 2 2 3 7 2" xfId="24566"/>
    <cellStyle name="40% - Accent1 4 2 2 3 7 3" xfId="24567"/>
    <cellStyle name="40% - Accent1 4 2 2 3 8" xfId="24568"/>
    <cellStyle name="40% - Accent1 4 2 2 3 8 2" xfId="24569"/>
    <cellStyle name="40% - Accent1 4 2 2 3 9" xfId="24570"/>
    <cellStyle name="40% - Accent1 4 2 2 4" xfId="1577"/>
    <cellStyle name="40% - Accent1 4 2 2 4 2" xfId="24571"/>
    <cellStyle name="40% - Accent1 4 2 2 4 2 2" xfId="24572"/>
    <cellStyle name="40% - Accent1 4 2 2 4 2 2 2" xfId="24573"/>
    <cellStyle name="40% - Accent1 4 2 2 4 2 2 3" xfId="24574"/>
    <cellStyle name="40% - Accent1 4 2 2 4 2 3" xfId="24575"/>
    <cellStyle name="40% - Accent1 4 2 2 4 2 3 2" xfId="24576"/>
    <cellStyle name="40% - Accent1 4 2 2 4 2 3 3" xfId="24577"/>
    <cellStyle name="40% - Accent1 4 2 2 4 2 4" xfId="24578"/>
    <cellStyle name="40% - Accent1 4 2 2 4 2 4 2" xfId="24579"/>
    <cellStyle name="40% - Accent1 4 2 2 4 2 5" xfId="24580"/>
    <cellStyle name="40% - Accent1 4 2 2 4 2 6" xfId="24581"/>
    <cellStyle name="40% - Accent1 4 2 2 4 3" xfId="24582"/>
    <cellStyle name="40% - Accent1 4 2 2 4 3 2" xfId="24583"/>
    <cellStyle name="40% - Accent1 4 2 2 4 3 2 2" xfId="24584"/>
    <cellStyle name="40% - Accent1 4 2 2 4 3 2 3" xfId="24585"/>
    <cellStyle name="40% - Accent1 4 2 2 4 3 3" xfId="24586"/>
    <cellStyle name="40% - Accent1 4 2 2 4 3 3 2" xfId="24587"/>
    <cellStyle name="40% - Accent1 4 2 2 4 3 3 3" xfId="24588"/>
    <cellStyle name="40% - Accent1 4 2 2 4 3 4" xfId="24589"/>
    <cellStyle name="40% - Accent1 4 2 2 4 3 4 2" xfId="24590"/>
    <cellStyle name="40% - Accent1 4 2 2 4 3 5" xfId="24591"/>
    <cellStyle name="40% - Accent1 4 2 2 4 3 6" xfId="24592"/>
    <cellStyle name="40% - Accent1 4 2 2 4 4" xfId="24593"/>
    <cellStyle name="40% - Accent1 4 2 2 4 4 2" xfId="24594"/>
    <cellStyle name="40% - Accent1 4 2 2 4 4 2 2" xfId="24595"/>
    <cellStyle name="40% - Accent1 4 2 2 4 4 2 3" xfId="24596"/>
    <cellStyle name="40% - Accent1 4 2 2 4 4 3" xfId="24597"/>
    <cellStyle name="40% - Accent1 4 2 2 4 4 3 2" xfId="24598"/>
    <cellStyle name="40% - Accent1 4 2 2 4 4 4" xfId="24599"/>
    <cellStyle name="40% - Accent1 4 2 2 4 4 5" xfId="24600"/>
    <cellStyle name="40% - Accent1 4 2 2 4 5" xfId="24601"/>
    <cellStyle name="40% - Accent1 4 2 2 4 5 2" xfId="24602"/>
    <cellStyle name="40% - Accent1 4 2 2 4 5 3" xfId="24603"/>
    <cellStyle name="40% - Accent1 4 2 2 4 6" xfId="24604"/>
    <cellStyle name="40% - Accent1 4 2 2 4 6 2" xfId="24605"/>
    <cellStyle name="40% - Accent1 4 2 2 4 6 3" xfId="24606"/>
    <cellStyle name="40% - Accent1 4 2 2 4 7" xfId="24607"/>
    <cellStyle name="40% - Accent1 4 2 2 4 7 2" xfId="24608"/>
    <cellStyle name="40% - Accent1 4 2 2 4 8" xfId="24609"/>
    <cellStyle name="40% - Accent1 4 2 2 4 9" xfId="24610"/>
    <cellStyle name="40% - Accent1 4 2 2 5" xfId="24611"/>
    <cellStyle name="40% - Accent1 4 2 2 5 2" xfId="24612"/>
    <cellStyle name="40% - Accent1 4 2 2 5 2 2" xfId="24613"/>
    <cellStyle name="40% - Accent1 4 2 2 5 2 2 2" xfId="24614"/>
    <cellStyle name="40% - Accent1 4 2 2 5 2 2 3" xfId="24615"/>
    <cellStyle name="40% - Accent1 4 2 2 5 2 3" xfId="24616"/>
    <cellStyle name="40% - Accent1 4 2 2 5 2 3 2" xfId="24617"/>
    <cellStyle name="40% - Accent1 4 2 2 5 2 3 3" xfId="24618"/>
    <cellStyle name="40% - Accent1 4 2 2 5 2 4" xfId="24619"/>
    <cellStyle name="40% - Accent1 4 2 2 5 2 4 2" xfId="24620"/>
    <cellStyle name="40% - Accent1 4 2 2 5 2 5" xfId="24621"/>
    <cellStyle name="40% - Accent1 4 2 2 5 2 6" xfId="24622"/>
    <cellStyle name="40% - Accent1 4 2 2 5 3" xfId="24623"/>
    <cellStyle name="40% - Accent1 4 2 2 5 3 2" xfId="24624"/>
    <cellStyle name="40% - Accent1 4 2 2 5 3 2 2" xfId="24625"/>
    <cellStyle name="40% - Accent1 4 2 2 5 3 2 3" xfId="24626"/>
    <cellStyle name="40% - Accent1 4 2 2 5 3 3" xfId="24627"/>
    <cellStyle name="40% - Accent1 4 2 2 5 3 3 2" xfId="24628"/>
    <cellStyle name="40% - Accent1 4 2 2 5 3 3 3" xfId="24629"/>
    <cellStyle name="40% - Accent1 4 2 2 5 3 4" xfId="24630"/>
    <cellStyle name="40% - Accent1 4 2 2 5 3 4 2" xfId="24631"/>
    <cellStyle name="40% - Accent1 4 2 2 5 3 5" xfId="24632"/>
    <cellStyle name="40% - Accent1 4 2 2 5 3 6" xfId="24633"/>
    <cellStyle name="40% - Accent1 4 2 2 5 4" xfId="24634"/>
    <cellStyle name="40% - Accent1 4 2 2 5 4 2" xfId="24635"/>
    <cellStyle name="40% - Accent1 4 2 2 5 4 2 2" xfId="24636"/>
    <cellStyle name="40% - Accent1 4 2 2 5 4 2 3" xfId="24637"/>
    <cellStyle name="40% - Accent1 4 2 2 5 4 3" xfId="24638"/>
    <cellStyle name="40% - Accent1 4 2 2 5 4 3 2" xfId="24639"/>
    <cellStyle name="40% - Accent1 4 2 2 5 4 4" xfId="24640"/>
    <cellStyle name="40% - Accent1 4 2 2 5 4 5" xfId="24641"/>
    <cellStyle name="40% - Accent1 4 2 2 5 5" xfId="24642"/>
    <cellStyle name="40% - Accent1 4 2 2 5 5 2" xfId="24643"/>
    <cellStyle name="40% - Accent1 4 2 2 5 5 3" xfId="24644"/>
    <cellStyle name="40% - Accent1 4 2 2 5 6" xfId="24645"/>
    <cellStyle name="40% - Accent1 4 2 2 5 6 2" xfId="24646"/>
    <cellStyle name="40% - Accent1 4 2 2 5 6 3" xfId="24647"/>
    <cellStyle name="40% - Accent1 4 2 2 5 7" xfId="24648"/>
    <cellStyle name="40% - Accent1 4 2 2 5 7 2" xfId="24649"/>
    <cellStyle name="40% - Accent1 4 2 2 5 8" xfId="24650"/>
    <cellStyle name="40% - Accent1 4 2 2 5 9" xfId="24651"/>
    <cellStyle name="40% - Accent1 4 2 2 6" xfId="24652"/>
    <cellStyle name="40% - Accent1 4 2 2 6 2" xfId="24653"/>
    <cellStyle name="40% - Accent1 4 2 2 6 2 2" xfId="24654"/>
    <cellStyle name="40% - Accent1 4 2 2 6 2 3" xfId="24655"/>
    <cellStyle name="40% - Accent1 4 2 2 6 3" xfId="24656"/>
    <cellStyle name="40% - Accent1 4 2 2 6 3 2" xfId="24657"/>
    <cellStyle name="40% - Accent1 4 2 2 6 3 3" xfId="24658"/>
    <cellStyle name="40% - Accent1 4 2 2 6 4" xfId="24659"/>
    <cellStyle name="40% - Accent1 4 2 2 6 4 2" xfId="24660"/>
    <cellStyle name="40% - Accent1 4 2 2 6 5" xfId="24661"/>
    <cellStyle name="40% - Accent1 4 2 2 6 6" xfId="24662"/>
    <cellStyle name="40% - Accent1 4 2 2 7" xfId="24663"/>
    <cellStyle name="40% - Accent1 4 2 2 7 2" xfId="24664"/>
    <cellStyle name="40% - Accent1 4 2 2 7 2 2" xfId="24665"/>
    <cellStyle name="40% - Accent1 4 2 2 7 2 3" xfId="24666"/>
    <cellStyle name="40% - Accent1 4 2 2 7 3" xfId="24667"/>
    <cellStyle name="40% - Accent1 4 2 2 7 3 2" xfId="24668"/>
    <cellStyle name="40% - Accent1 4 2 2 7 3 3" xfId="24669"/>
    <cellStyle name="40% - Accent1 4 2 2 7 4" xfId="24670"/>
    <cellStyle name="40% - Accent1 4 2 2 7 4 2" xfId="24671"/>
    <cellStyle name="40% - Accent1 4 2 2 7 5" xfId="24672"/>
    <cellStyle name="40% - Accent1 4 2 2 7 6" xfId="24673"/>
    <cellStyle name="40% - Accent1 4 2 2 8" xfId="24674"/>
    <cellStyle name="40% - Accent1 4 2 2 8 2" xfId="24675"/>
    <cellStyle name="40% - Accent1 4 2 2 8 2 2" xfId="24676"/>
    <cellStyle name="40% - Accent1 4 2 2 8 2 3" xfId="24677"/>
    <cellStyle name="40% - Accent1 4 2 2 8 3" xfId="24678"/>
    <cellStyle name="40% - Accent1 4 2 2 8 3 2" xfId="24679"/>
    <cellStyle name="40% - Accent1 4 2 2 8 4" xfId="24680"/>
    <cellStyle name="40% - Accent1 4 2 2 8 5" xfId="24681"/>
    <cellStyle name="40% - Accent1 4 2 2 9" xfId="24682"/>
    <cellStyle name="40% - Accent1 4 2 2 9 2" xfId="24683"/>
    <cellStyle name="40% - Accent1 4 2 2 9 3" xfId="24684"/>
    <cellStyle name="40% - Accent1 4 2 3" xfId="1578"/>
    <cellStyle name="40% - Accent1 4 2 3 10" xfId="24685"/>
    <cellStyle name="40% - Accent1 4 2 3 10 2" xfId="24686"/>
    <cellStyle name="40% - Accent1 4 2 3 11" xfId="24687"/>
    <cellStyle name="40% - Accent1 4 2 3 12" xfId="24688"/>
    <cellStyle name="40% - Accent1 4 2 3 2" xfId="1579"/>
    <cellStyle name="40% - Accent1 4 2 3 2 10" xfId="24689"/>
    <cellStyle name="40% - Accent1 4 2 3 2 2" xfId="1580"/>
    <cellStyle name="40% - Accent1 4 2 3 2 2 2" xfId="24690"/>
    <cellStyle name="40% - Accent1 4 2 3 2 2 2 2" xfId="24691"/>
    <cellStyle name="40% - Accent1 4 2 3 2 2 2 2 2" xfId="24692"/>
    <cellStyle name="40% - Accent1 4 2 3 2 2 2 2 3" xfId="24693"/>
    <cellStyle name="40% - Accent1 4 2 3 2 2 2 3" xfId="24694"/>
    <cellStyle name="40% - Accent1 4 2 3 2 2 2 3 2" xfId="24695"/>
    <cellStyle name="40% - Accent1 4 2 3 2 2 2 3 3" xfId="24696"/>
    <cellStyle name="40% - Accent1 4 2 3 2 2 2 4" xfId="24697"/>
    <cellStyle name="40% - Accent1 4 2 3 2 2 2 4 2" xfId="24698"/>
    <cellStyle name="40% - Accent1 4 2 3 2 2 2 5" xfId="24699"/>
    <cellStyle name="40% - Accent1 4 2 3 2 2 2 6" xfId="24700"/>
    <cellStyle name="40% - Accent1 4 2 3 2 2 3" xfId="24701"/>
    <cellStyle name="40% - Accent1 4 2 3 2 2 3 2" xfId="24702"/>
    <cellStyle name="40% - Accent1 4 2 3 2 2 3 2 2" xfId="24703"/>
    <cellStyle name="40% - Accent1 4 2 3 2 2 3 2 3" xfId="24704"/>
    <cellStyle name="40% - Accent1 4 2 3 2 2 3 3" xfId="24705"/>
    <cellStyle name="40% - Accent1 4 2 3 2 2 3 3 2" xfId="24706"/>
    <cellStyle name="40% - Accent1 4 2 3 2 2 3 3 3" xfId="24707"/>
    <cellStyle name="40% - Accent1 4 2 3 2 2 3 4" xfId="24708"/>
    <cellStyle name="40% - Accent1 4 2 3 2 2 3 4 2" xfId="24709"/>
    <cellStyle name="40% - Accent1 4 2 3 2 2 3 5" xfId="24710"/>
    <cellStyle name="40% - Accent1 4 2 3 2 2 3 6" xfId="24711"/>
    <cellStyle name="40% - Accent1 4 2 3 2 2 4" xfId="24712"/>
    <cellStyle name="40% - Accent1 4 2 3 2 2 4 2" xfId="24713"/>
    <cellStyle name="40% - Accent1 4 2 3 2 2 4 2 2" xfId="24714"/>
    <cellStyle name="40% - Accent1 4 2 3 2 2 4 2 3" xfId="24715"/>
    <cellStyle name="40% - Accent1 4 2 3 2 2 4 3" xfId="24716"/>
    <cellStyle name="40% - Accent1 4 2 3 2 2 4 3 2" xfId="24717"/>
    <cellStyle name="40% - Accent1 4 2 3 2 2 4 4" xfId="24718"/>
    <cellStyle name="40% - Accent1 4 2 3 2 2 4 5" xfId="24719"/>
    <cellStyle name="40% - Accent1 4 2 3 2 2 5" xfId="24720"/>
    <cellStyle name="40% - Accent1 4 2 3 2 2 5 2" xfId="24721"/>
    <cellStyle name="40% - Accent1 4 2 3 2 2 5 3" xfId="24722"/>
    <cellStyle name="40% - Accent1 4 2 3 2 2 6" xfId="24723"/>
    <cellStyle name="40% - Accent1 4 2 3 2 2 6 2" xfId="24724"/>
    <cellStyle name="40% - Accent1 4 2 3 2 2 6 3" xfId="24725"/>
    <cellStyle name="40% - Accent1 4 2 3 2 2 7" xfId="24726"/>
    <cellStyle name="40% - Accent1 4 2 3 2 2 7 2" xfId="24727"/>
    <cellStyle name="40% - Accent1 4 2 3 2 2 8" xfId="24728"/>
    <cellStyle name="40% - Accent1 4 2 3 2 2 9" xfId="24729"/>
    <cellStyle name="40% - Accent1 4 2 3 2 3" xfId="24730"/>
    <cellStyle name="40% - Accent1 4 2 3 2 3 2" xfId="24731"/>
    <cellStyle name="40% - Accent1 4 2 3 2 3 2 2" xfId="24732"/>
    <cellStyle name="40% - Accent1 4 2 3 2 3 2 3" xfId="24733"/>
    <cellStyle name="40% - Accent1 4 2 3 2 3 3" xfId="24734"/>
    <cellStyle name="40% - Accent1 4 2 3 2 3 3 2" xfId="24735"/>
    <cellStyle name="40% - Accent1 4 2 3 2 3 3 3" xfId="24736"/>
    <cellStyle name="40% - Accent1 4 2 3 2 3 4" xfId="24737"/>
    <cellStyle name="40% - Accent1 4 2 3 2 3 4 2" xfId="24738"/>
    <cellStyle name="40% - Accent1 4 2 3 2 3 5" xfId="24739"/>
    <cellStyle name="40% - Accent1 4 2 3 2 3 6" xfId="24740"/>
    <cellStyle name="40% - Accent1 4 2 3 2 4" xfId="24741"/>
    <cellStyle name="40% - Accent1 4 2 3 2 4 2" xfId="24742"/>
    <cellStyle name="40% - Accent1 4 2 3 2 4 2 2" xfId="24743"/>
    <cellStyle name="40% - Accent1 4 2 3 2 4 2 3" xfId="24744"/>
    <cellStyle name="40% - Accent1 4 2 3 2 4 3" xfId="24745"/>
    <cellStyle name="40% - Accent1 4 2 3 2 4 3 2" xfId="24746"/>
    <cellStyle name="40% - Accent1 4 2 3 2 4 3 3" xfId="24747"/>
    <cellStyle name="40% - Accent1 4 2 3 2 4 4" xfId="24748"/>
    <cellStyle name="40% - Accent1 4 2 3 2 4 4 2" xfId="24749"/>
    <cellStyle name="40% - Accent1 4 2 3 2 4 5" xfId="24750"/>
    <cellStyle name="40% - Accent1 4 2 3 2 4 6" xfId="24751"/>
    <cellStyle name="40% - Accent1 4 2 3 2 5" xfId="24752"/>
    <cellStyle name="40% - Accent1 4 2 3 2 5 2" xfId="24753"/>
    <cellStyle name="40% - Accent1 4 2 3 2 5 2 2" xfId="24754"/>
    <cellStyle name="40% - Accent1 4 2 3 2 5 2 3" xfId="24755"/>
    <cellStyle name="40% - Accent1 4 2 3 2 5 3" xfId="24756"/>
    <cellStyle name="40% - Accent1 4 2 3 2 5 3 2" xfId="24757"/>
    <cellStyle name="40% - Accent1 4 2 3 2 5 4" xfId="24758"/>
    <cellStyle name="40% - Accent1 4 2 3 2 5 5" xfId="24759"/>
    <cellStyle name="40% - Accent1 4 2 3 2 6" xfId="24760"/>
    <cellStyle name="40% - Accent1 4 2 3 2 6 2" xfId="24761"/>
    <cellStyle name="40% - Accent1 4 2 3 2 6 3" xfId="24762"/>
    <cellStyle name="40% - Accent1 4 2 3 2 7" xfId="24763"/>
    <cellStyle name="40% - Accent1 4 2 3 2 7 2" xfId="24764"/>
    <cellStyle name="40% - Accent1 4 2 3 2 7 3" xfId="24765"/>
    <cellStyle name="40% - Accent1 4 2 3 2 8" xfId="24766"/>
    <cellStyle name="40% - Accent1 4 2 3 2 8 2" xfId="24767"/>
    <cellStyle name="40% - Accent1 4 2 3 2 9" xfId="24768"/>
    <cellStyle name="40% - Accent1 4 2 3 3" xfId="1581"/>
    <cellStyle name="40% - Accent1 4 2 3 3 2" xfId="24769"/>
    <cellStyle name="40% - Accent1 4 2 3 3 2 2" xfId="24770"/>
    <cellStyle name="40% - Accent1 4 2 3 3 2 2 2" xfId="24771"/>
    <cellStyle name="40% - Accent1 4 2 3 3 2 2 3" xfId="24772"/>
    <cellStyle name="40% - Accent1 4 2 3 3 2 3" xfId="24773"/>
    <cellStyle name="40% - Accent1 4 2 3 3 2 3 2" xfId="24774"/>
    <cellStyle name="40% - Accent1 4 2 3 3 2 3 3" xfId="24775"/>
    <cellStyle name="40% - Accent1 4 2 3 3 2 4" xfId="24776"/>
    <cellStyle name="40% - Accent1 4 2 3 3 2 4 2" xfId="24777"/>
    <cellStyle name="40% - Accent1 4 2 3 3 2 5" xfId="24778"/>
    <cellStyle name="40% - Accent1 4 2 3 3 2 6" xfId="24779"/>
    <cellStyle name="40% - Accent1 4 2 3 3 3" xfId="24780"/>
    <cellStyle name="40% - Accent1 4 2 3 3 3 2" xfId="24781"/>
    <cellStyle name="40% - Accent1 4 2 3 3 3 2 2" xfId="24782"/>
    <cellStyle name="40% - Accent1 4 2 3 3 3 2 3" xfId="24783"/>
    <cellStyle name="40% - Accent1 4 2 3 3 3 3" xfId="24784"/>
    <cellStyle name="40% - Accent1 4 2 3 3 3 3 2" xfId="24785"/>
    <cellStyle name="40% - Accent1 4 2 3 3 3 3 3" xfId="24786"/>
    <cellStyle name="40% - Accent1 4 2 3 3 3 4" xfId="24787"/>
    <cellStyle name="40% - Accent1 4 2 3 3 3 4 2" xfId="24788"/>
    <cellStyle name="40% - Accent1 4 2 3 3 3 5" xfId="24789"/>
    <cellStyle name="40% - Accent1 4 2 3 3 3 6" xfId="24790"/>
    <cellStyle name="40% - Accent1 4 2 3 3 4" xfId="24791"/>
    <cellStyle name="40% - Accent1 4 2 3 3 4 2" xfId="24792"/>
    <cellStyle name="40% - Accent1 4 2 3 3 4 2 2" xfId="24793"/>
    <cellStyle name="40% - Accent1 4 2 3 3 4 2 3" xfId="24794"/>
    <cellStyle name="40% - Accent1 4 2 3 3 4 3" xfId="24795"/>
    <cellStyle name="40% - Accent1 4 2 3 3 4 3 2" xfId="24796"/>
    <cellStyle name="40% - Accent1 4 2 3 3 4 4" xfId="24797"/>
    <cellStyle name="40% - Accent1 4 2 3 3 4 5" xfId="24798"/>
    <cellStyle name="40% - Accent1 4 2 3 3 5" xfId="24799"/>
    <cellStyle name="40% - Accent1 4 2 3 3 5 2" xfId="24800"/>
    <cellStyle name="40% - Accent1 4 2 3 3 5 3" xfId="24801"/>
    <cellStyle name="40% - Accent1 4 2 3 3 6" xfId="24802"/>
    <cellStyle name="40% - Accent1 4 2 3 3 6 2" xfId="24803"/>
    <cellStyle name="40% - Accent1 4 2 3 3 6 3" xfId="24804"/>
    <cellStyle name="40% - Accent1 4 2 3 3 7" xfId="24805"/>
    <cellStyle name="40% - Accent1 4 2 3 3 7 2" xfId="24806"/>
    <cellStyle name="40% - Accent1 4 2 3 3 8" xfId="24807"/>
    <cellStyle name="40% - Accent1 4 2 3 3 9" xfId="24808"/>
    <cellStyle name="40% - Accent1 4 2 3 4" xfId="24809"/>
    <cellStyle name="40% - Accent1 4 2 3 4 2" xfId="24810"/>
    <cellStyle name="40% - Accent1 4 2 3 4 2 2" xfId="24811"/>
    <cellStyle name="40% - Accent1 4 2 3 4 2 2 2" xfId="24812"/>
    <cellStyle name="40% - Accent1 4 2 3 4 2 2 3" xfId="24813"/>
    <cellStyle name="40% - Accent1 4 2 3 4 2 3" xfId="24814"/>
    <cellStyle name="40% - Accent1 4 2 3 4 2 3 2" xfId="24815"/>
    <cellStyle name="40% - Accent1 4 2 3 4 2 3 3" xfId="24816"/>
    <cellStyle name="40% - Accent1 4 2 3 4 2 4" xfId="24817"/>
    <cellStyle name="40% - Accent1 4 2 3 4 2 4 2" xfId="24818"/>
    <cellStyle name="40% - Accent1 4 2 3 4 2 5" xfId="24819"/>
    <cellStyle name="40% - Accent1 4 2 3 4 2 6" xfId="24820"/>
    <cellStyle name="40% - Accent1 4 2 3 4 3" xfId="24821"/>
    <cellStyle name="40% - Accent1 4 2 3 4 3 2" xfId="24822"/>
    <cellStyle name="40% - Accent1 4 2 3 4 3 2 2" xfId="24823"/>
    <cellStyle name="40% - Accent1 4 2 3 4 3 2 3" xfId="24824"/>
    <cellStyle name="40% - Accent1 4 2 3 4 3 3" xfId="24825"/>
    <cellStyle name="40% - Accent1 4 2 3 4 3 3 2" xfId="24826"/>
    <cellStyle name="40% - Accent1 4 2 3 4 3 3 3" xfId="24827"/>
    <cellStyle name="40% - Accent1 4 2 3 4 3 4" xfId="24828"/>
    <cellStyle name="40% - Accent1 4 2 3 4 3 4 2" xfId="24829"/>
    <cellStyle name="40% - Accent1 4 2 3 4 3 5" xfId="24830"/>
    <cellStyle name="40% - Accent1 4 2 3 4 3 6" xfId="24831"/>
    <cellStyle name="40% - Accent1 4 2 3 4 4" xfId="24832"/>
    <cellStyle name="40% - Accent1 4 2 3 4 4 2" xfId="24833"/>
    <cellStyle name="40% - Accent1 4 2 3 4 4 2 2" xfId="24834"/>
    <cellStyle name="40% - Accent1 4 2 3 4 4 2 3" xfId="24835"/>
    <cellStyle name="40% - Accent1 4 2 3 4 4 3" xfId="24836"/>
    <cellStyle name="40% - Accent1 4 2 3 4 4 3 2" xfId="24837"/>
    <cellStyle name="40% - Accent1 4 2 3 4 4 4" xfId="24838"/>
    <cellStyle name="40% - Accent1 4 2 3 4 4 5" xfId="24839"/>
    <cellStyle name="40% - Accent1 4 2 3 4 5" xfId="24840"/>
    <cellStyle name="40% - Accent1 4 2 3 4 5 2" xfId="24841"/>
    <cellStyle name="40% - Accent1 4 2 3 4 5 3" xfId="24842"/>
    <cellStyle name="40% - Accent1 4 2 3 4 6" xfId="24843"/>
    <cellStyle name="40% - Accent1 4 2 3 4 6 2" xfId="24844"/>
    <cellStyle name="40% - Accent1 4 2 3 4 6 3" xfId="24845"/>
    <cellStyle name="40% - Accent1 4 2 3 4 7" xfId="24846"/>
    <cellStyle name="40% - Accent1 4 2 3 4 7 2" xfId="24847"/>
    <cellStyle name="40% - Accent1 4 2 3 4 8" xfId="24848"/>
    <cellStyle name="40% - Accent1 4 2 3 4 9" xfId="24849"/>
    <cellStyle name="40% - Accent1 4 2 3 5" xfId="24850"/>
    <cellStyle name="40% - Accent1 4 2 3 5 2" xfId="24851"/>
    <cellStyle name="40% - Accent1 4 2 3 5 2 2" xfId="24852"/>
    <cellStyle name="40% - Accent1 4 2 3 5 2 3" xfId="24853"/>
    <cellStyle name="40% - Accent1 4 2 3 5 3" xfId="24854"/>
    <cellStyle name="40% - Accent1 4 2 3 5 3 2" xfId="24855"/>
    <cellStyle name="40% - Accent1 4 2 3 5 3 3" xfId="24856"/>
    <cellStyle name="40% - Accent1 4 2 3 5 4" xfId="24857"/>
    <cellStyle name="40% - Accent1 4 2 3 5 4 2" xfId="24858"/>
    <cellStyle name="40% - Accent1 4 2 3 5 5" xfId="24859"/>
    <cellStyle name="40% - Accent1 4 2 3 5 6" xfId="24860"/>
    <cellStyle name="40% - Accent1 4 2 3 6" xfId="24861"/>
    <cellStyle name="40% - Accent1 4 2 3 6 2" xfId="24862"/>
    <cellStyle name="40% - Accent1 4 2 3 6 2 2" xfId="24863"/>
    <cellStyle name="40% - Accent1 4 2 3 6 2 3" xfId="24864"/>
    <cellStyle name="40% - Accent1 4 2 3 6 3" xfId="24865"/>
    <cellStyle name="40% - Accent1 4 2 3 6 3 2" xfId="24866"/>
    <cellStyle name="40% - Accent1 4 2 3 6 3 3" xfId="24867"/>
    <cellStyle name="40% - Accent1 4 2 3 6 4" xfId="24868"/>
    <cellStyle name="40% - Accent1 4 2 3 6 4 2" xfId="24869"/>
    <cellStyle name="40% - Accent1 4 2 3 6 5" xfId="24870"/>
    <cellStyle name="40% - Accent1 4 2 3 6 6" xfId="24871"/>
    <cellStyle name="40% - Accent1 4 2 3 7" xfId="24872"/>
    <cellStyle name="40% - Accent1 4 2 3 7 2" xfId="24873"/>
    <cellStyle name="40% - Accent1 4 2 3 7 2 2" xfId="24874"/>
    <cellStyle name="40% - Accent1 4 2 3 7 2 3" xfId="24875"/>
    <cellStyle name="40% - Accent1 4 2 3 7 3" xfId="24876"/>
    <cellStyle name="40% - Accent1 4 2 3 7 3 2" xfId="24877"/>
    <cellStyle name="40% - Accent1 4 2 3 7 4" xfId="24878"/>
    <cellStyle name="40% - Accent1 4 2 3 7 5" xfId="24879"/>
    <cellStyle name="40% - Accent1 4 2 3 8" xfId="24880"/>
    <cellStyle name="40% - Accent1 4 2 3 8 2" xfId="24881"/>
    <cellStyle name="40% - Accent1 4 2 3 8 3" xfId="24882"/>
    <cellStyle name="40% - Accent1 4 2 3 9" xfId="24883"/>
    <cellStyle name="40% - Accent1 4 2 3 9 2" xfId="24884"/>
    <cellStyle name="40% - Accent1 4 2 3 9 3" xfId="24885"/>
    <cellStyle name="40% - Accent1 4 2 4" xfId="1582"/>
    <cellStyle name="40% - Accent1 4 2 4 10" xfId="24886"/>
    <cellStyle name="40% - Accent1 4 2 4 2" xfId="1583"/>
    <cellStyle name="40% - Accent1 4 2 4 2 2" xfId="24887"/>
    <cellStyle name="40% - Accent1 4 2 4 2 2 2" xfId="24888"/>
    <cellStyle name="40% - Accent1 4 2 4 2 2 2 2" xfId="24889"/>
    <cellStyle name="40% - Accent1 4 2 4 2 2 2 3" xfId="24890"/>
    <cellStyle name="40% - Accent1 4 2 4 2 2 3" xfId="24891"/>
    <cellStyle name="40% - Accent1 4 2 4 2 2 3 2" xfId="24892"/>
    <cellStyle name="40% - Accent1 4 2 4 2 2 3 3" xfId="24893"/>
    <cellStyle name="40% - Accent1 4 2 4 2 2 4" xfId="24894"/>
    <cellStyle name="40% - Accent1 4 2 4 2 2 4 2" xfId="24895"/>
    <cellStyle name="40% - Accent1 4 2 4 2 2 5" xfId="24896"/>
    <cellStyle name="40% - Accent1 4 2 4 2 2 6" xfId="24897"/>
    <cellStyle name="40% - Accent1 4 2 4 2 3" xfId="24898"/>
    <cellStyle name="40% - Accent1 4 2 4 2 3 2" xfId="24899"/>
    <cellStyle name="40% - Accent1 4 2 4 2 3 2 2" xfId="24900"/>
    <cellStyle name="40% - Accent1 4 2 4 2 3 2 3" xfId="24901"/>
    <cellStyle name="40% - Accent1 4 2 4 2 3 3" xfId="24902"/>
    <cellStyle name="40% - Accent1 4 2 4 2 3 3 2" xfId="24903"/>
    <cellStyle name="40% - Accent1 4 2 4 2 3 3 3" xfId="24904"/>
    <cellStyle name="40% - Accent1 4 2 4 2 3 4" xfId="24905"/>
    <cellStyle name="40% - Accent1 4 2 4 2 3 4 2" xfId="24906"/>
    <cellStyle name="40% - Accent1 4 2 4 2 3 5" xfId="24907"/>
    <cellStyle name="40% - Accent1 4 2 4 2 3 6" xfId="24908"/>
    <cellStyle name="40% - Accent1 4 2 4 2 4" xfId="24909"/>
    <cellStyle name="40% - Accent1 4 2 4 2 4 2" xfId="24910"/>
    <cellStyle name="40% - Accent1 4 2 4 2 4 2 2" xfId="24911"/>
    <cellStyle name="40% - Accent1 4 2 4 2 4 2 3" xfId="24912"/>
    <cellStyle name="40% - Accent1 4 2 4 2 4 3" xfId="24913"/>
    <cellStyle name="40% - Accent1 4 2 4 2 4 3 2" xfId="24914"/>
    <cellStyle name="40% - Accent1 4 2 4 2 4 4" xfId="24915"/>
    <cellStyle name="40% - Accent1 4 2 4 2 4 5" xfId="24916"/>
    <cellStyle name="40% - Accent1 4 2 4 2 5" xfId="24917"/>
    <cellStyle name="40% - Accent1 4 2 4 2 5 2" xfId="24918"/>
    <cellStyle name="40% - Accent1 4 2 4 2 5 3" xfId="24919"/>
    <cellStyle name="40% - Accent1 4 2 4 2 6" xfId="24920"/>
    <cellStyle name="40% - Accent1 4 2 4 2 6 2" xfId="24921"/>
    <cellStyle name="40% - Accent1 4 2 4 2 6 3" xfId="24922"/>
    <cellStyle name="40% - Accent1 4 2 4 2 7" xfId="24923"/>
    <cellStyle name="40% - Accent1 4 2 4 2 7 2" xfId="24924"/>
    <cellStyle name="40% - Accent1 4 2 4 2 8" xfId="24925"/>
    <cellStyle name="40% - Accent1 4 2 4 2 9" xfId="24926"/>
    <cellStyle name="40% - Accent1 4 2 4 3" xfId="24927"/>
    <cellStyle name="40% - Accent1 4 2 4 3 2" xfId="24928"/>
    <cellStyle name="40% - Accent1 4 2 4 3 2 2" xfId="24929"/>
    <cellStyle name="40% - Accent1 4 2 4 3 2 3" xfId="24930"/>
    <cellStyle name="40% - Accent1 4 2 4 3 3" xfId="24931"/>
    <cellStyle name="40% - Accent1 4 2 4 3 3 2" xfId="24932"/>
    <cellStyle name="40% - Accent1 4 2 4 3 3 3" xfId="24933"/>
    <cellStyle name="40% - Accent1 4 2 4 3 4" xfId="24934"/>
    <cellStyle name="40% - Accent1 4 2 4 3 4 2" xfId="24935"/>
    <cellStyle name="40% - Accent1 4 2 4 3 5" xfId="24936"/>
    <cellStyle name="40% - Accent1 4 2 4 3 6" xfId="24937"/>
    <cellStyle name="40% - Accent1 4 2 4 4" xfId="24938"/>
    <cellStyle name="40% - Accent1 4 2 4 4 2" xfId="24939"/>
    <cellStyle name="40% - Accent1 4 2 4 4 2 2" xfId="24940"/>
    <cellStyle name="40% - Accent1 4 2 4 4 2 3" xfId="24941"/>
    <cellStyle name="40% - Accent1 4 2 4 4 3" xfId="24942"/>
    <cellStyle name="40% - Accent1 4 2 4 4 3 2" xfId="24943"/>
    <cellStyle name="40% - Accent1 4 2 4 4 3 3" xfId="24944"/>
    <cellStyle name="40% - Accent1 4 2 4 4 4" xfId="24945"/>
    <cellStyle name="40% - Accent1 4 2 4 4 4 2" xfId="24946"/>
    <cellStyle name="40% - Accent1 4 2 4 4 5" xfId="24947"/>
    <cellStyle name="40% - Accent1 4 2 4 4 6" xfId="24948"/>
    <cellStyle name="40% - Accent1 4 2 4 5" xfId="24949"/>
    <cellStyle name="40% - Accent1 4 2 4 5 2" xfId="24950"/>
    <cellStyle name="40% - Accent1 4 2 4 5 2 2" xfId="24951"/>
    <cellStyle name="40% - Accent1 4 2 4 5 2 3" xfId="24952"/>
    <cellStyle name="40% - Accent1 4 2 4 5 3" xfId="24953"/>
    <cellStyle name="40% - Accent1 4 2 4 5 3 2" xfId="24954"/>
    <cellStyle name="40% - Accent1 4 2 4 5 4" xfId="24955"/>
    <cellStyle name="40% - Accent1 4 2 4 5 5" xfId="24956"/>
    <cellStyle name="40% - Accent1 4 2 4 6" xfId="24957"/>
    <cellStyle name="40% - Accent1 4 2 4 6 2" xfId="24958"/>
    <cellStyle name="40% - Accent1 4 2 4 6 3" xfId="24959"/>
    <cellStyle name="40% - Accent1 4 2 4 7" xfId="24960"/>
    <cellStyle name="40% - Accent1 4 2 4 7 2" xfId="24961"/>
    <cellStyle name="40% - Accent1 4 2 4 7 3" xfId="24962"/>
    <cellStyle name="40% - Accent1 4 2 4 8" xfId="24963"/>
    <cellStyle name="40% - Accent1 4 2 4 8 2" xfId="24964"/>
    <cellStyle name="40% - Accent1 4 2 4 9" xfId="24965"/>
    <cellStyle name="40% - Accent1 4 2 5" xfId="1584"/>
    <cellStyle name="40% - Accent1 4 2 5 2" xfId="24966"/>
    <cellStyle name="40% - Accent1 4 2 5 2 2" xfId="24967"/>
    <cellStyle name="40% - Accent1 4 2 5 2 2 2" xfId="24968"/>
    <cellStyle name="40% - Accent1 4 2 5 2 2 3" xfId="24969"/>
    <cellStyle name="40% - Accent1 4 2 5 2 3" xfId="24970"/>
    <cellStyle name="40% - Accent1 4 2 5 2 3 2" xfId="24971"/>
    <cellStyle name="40% - Accent1 4 2 5 2 3 3" xfId="24972"/>
    <cellStyle name="40% - Accent1 4 2 5 2 4" xfId="24973"/>
    <cellStyle name="40% - Accent1 4 2 5 2 4 2" xfId="24974"/>
    <cellStyle name="40% - Accent1 4 2 5 2 5" xfId="24975"/>
    <cellStyle name="40% - Accent1 4 2 5 2 6" xfId="24976"/>
    <cellStyle name="40% - Accent1 4 2 5 3" xfId="24977"/>
    <cellStyle name="40% - Accent1 4 2 5 3 2" xfId="24978"/>
    <cellStyle name="40% - Accent1 4 2 5 3 2 2" xfId="24979"/>
    <cellStyle name="40% - Accent1 4 2 5 3 2 3" xfId="24980"/>
    <cellStyle name="40% - Accent1 4 2 5 3 3" xfId="24981"/>
    <cellStyle name="40% - Accent1 4 2 5 3 3 2" xfId="24982"/>
    <cellStyle name="40% - Accent1 4 2 5 3 3 3" xfId="24983"/>
    <cellStyle name="40% - Accent1 4 2 5 3 4" xfId="24984"/>
    <cellStyle name="40% - Accent1 4 2 5 3 4 2" xfId="24985"/>
    <cellStyle name="40% - Accent1 4 2 5 3 5" xfId="24986"/>
    <cellStyle name="40% - Accent1 4 2 5 3 6" xfId="24987"/>
    <cellStyle name="40% - Accent1 4 2 5 4" xfId="24988"/>
    <cellStyle name="40% - Accent1 4 2 5 4 2" xfId="24989"/>
    <cellStyle name="40% - Accent1 4 2 5 4 2 2" xfId="24990"/>
    <cellStyle name="40% - Accent1 4 2 5 4 2 3" xfId="24991"/>
    <cellStyle name="40% - Accent1 4 2 5 4 3" xfId="24992"/>
    <cellStyle name="40% - Accent1 4 2 5 4 3 2" xfId="24993"/>
    <cellStyle name="40% - Accent1 4 2 5 4 4" xfId="24994"/>
    <cellStyle name="40% - Accent1 4 2 5 4 5" xfId="24995"/>
    <cellStyle name="40% - Accent1 4 2 5 5" xfId="24996"/>
    <cellStyle name="40% - Accent1 4 2 5 5 2" xfId="24997"/>
    <cellStyle name="40% - Accent1 4 2 5 5 3" xfId="24998"/>
    <cellStyle name="40% - Accent1 4 2 5 6" xfId="24999"/>
    <cellStyle name="40% - Accent1 4 2 5 6 2" xfId="25000"/>
    <cellStyle name="40% - Accent1 4 2 5 6 3" xfId="25001"/>
    <cellStyle name="40% - Accent1 4 2 5 7" xfId="25002"/>
    <cellStyle name="40% - Accent1 4 2 5 7 2" xfId="25003"/>
    <cellStyle name="40% - Accent1 4 2 5 8" xfId="25004"/>
    <cellStyle name="40% - Accent1 4 2 5 9" xfId="25005"/>
    <cellStyle name="40% - Accent1 4 2 6" xfId="13904"/>
    <cellStyle name="40% - Accent1 4 2 6 2" xfId="25006"/>
    <cellStyle name="40% - Accent1 4 2 6 2 2" xfId="25007"/>
    <cellStyle name="40% - Accent1 4 2 6 2 2 2" xfId="25008"/>
    <cellStyle name="40% - Accent1 4 2 6 2 2 3" xfId="25009"/>
    <cellStyle name="40% - Accent1 4 2 6 2 3" xfId="25010"/>
    <cellStyle name="40% - Accent1 4 2 6 2 3 2" xfId="25011"/>
    <cellStyle name="40% - Accent1 4 2 6 2 3 3" xfId="25012"/>
    <cellStyle name="40% - Accent1 4 2 6 2 4" xfId="25013"/>
    <cellStyle name="40% - Accent1 4 2 6 2 4 2" xfId="25014"/>
    <cellStyle name="40% - Accent1 4 2 6 2 5" xfId="25015"/>
    <cellStyle name="40% - Accent1 4 2 6 2 6" xfId="25016"/>
    <cellStyle name="40% - Accent1 4 2 6 3" xfId="25017"/>
    <cellStyle name="40% - Accent1 4 2 6 3 2" xfId="25018"/>
    <cellStyle name="40% - Accent1 4 2 6 3 2 2" xfId="25019"/>
    <cellStyle name="40% - Accent1 4 2 6 3 2 3" xfId="25020"/>
    <cellStyle name="40% - Accent1 4 2 6 3 3" xfId="25021"/>
    <cellStyle name="40% - Accent1 4 2 6 3 3 2" xfId="25022"/>
    <cellStyle name="40% - Accent1 4 2 6 3 3 3" xfId="25023"/>
    <cellStyle name="40% - Accent1 4 2 6 3 4" xfId="25024"/>
    <cellStyle name="40% - Accent1 4 2 6 3 4 2" xfId="25025"/>
    <cellStyle name="40% - Accent1 4 2 6 3 5" xfId="25026"/>
    <cellStyle name="40% - Accent1 4 2 6 3 6" xfId="25027"/>
    <cellStyle name="40% - Accent1 4 2 6 4" xfId="25028"/>
    <cellStyle name="40% - Accent1 4 2 6 4 2" xfId="25029"/>
    <cellStyle name="40% - Accent1 4 2 6 4 2 2" xfId="25030"/>
    <cellStyle name="40% - Accent1 4 2 6 4 2 3" xfId="25031"/>
    <cellStyle name="40% - Accent1 4 2 6 4 3" xfId="25032"/>
    <cellStyle name="40% - Accent1 4 2 6 4 3 2" xfId="25033"/>
    <cellStyle name="40% - Accent1 4 2 6 4 4" xfId="25034"/>
    <cellStyle name="40% - Accent1 4 2 6 4 5" xfId="25035"/>
    <cellStyle name="40% - Accent1 4 2 6 5" xfId="25036"/>
    <cellStyle name="40% - Accent1 4 2 6 5 2" xfId="25037"/>
    <cellStyle name="40% - Accent1 4 2 6 5 3" xfId="25038"/>
    <cellStyle name="40% - Accent1 4 2 6 6" xfId="25039"/>
    <cellStyle name="40% - Accent1 4 2 6 6 2" xfId="25040"/>
    <cellStyle name="40% - Accent1 4 2 6 6 3" xfId="25041"/>
    <cellStyle name="40% - Accent1 4 2 6 7" xfId="25042"/>
    <cellStyle name="40% - Accent1 4 2 6 7 2" xfId="25043"/>
    <cellStyle name="40% - Accent1 4 2 6 8" xfId="25044"/>
    <cellStyle name="40% - Accent1 4 2 6 9" xfId="25045"/>
    <cellStyle name="40% - Accent1 4 2 7" xfId="25046"/>
    <cellStyle name="40% - Accent1 4 2 7 2" xfId="25047"/>
    <cellStyle name="40% - Accent1 4 2 7 2 2" xfId="25048"/>
    <cellStyle name="40% - Accent1 4 2 7 2 3" xfId="25049"/>
    <cellStyle name="40% - Accent1 4 2 7 3" xfId="25050"/>
    <cellStyle name="40% - Accent1 4 2 7 3 2" xfId="25051"/>
    <cellStyle name="40% - Accent1 4 2 7 3 3" xfId="25052"/>
    <cellStyle name="40% - Accent1 4 2 7 4" xfId="25053"/>
    <cellStyle name="40% - Accent1 4 2 7 4 2" xfId="25054"/>
    <cellStyle name="40% - Accent1 4 2 7 5" xfId="25055"/>
    <cellStyle name="40% - Accent1 4 2 7 6" xfId="25056"/>
    <cellStyle name="40% - Accent1 4 2 8" xfId="25057"/>
    <cellStyle name="40% - Accent1 4 2 8 2" xfId="25058"/>
    <cellStyle name="40% - Accent1 4 2 8 2 2" xfId="25059"/>
    <cellStyle name="40% - Accent1 4 2 8 2 3" xfId="25060"/>
    <cellStyle name="40% - Accent1 4 2 8 3" xfId="25061"/>
    <cellStyle name="40% - Accent1 4 2 8 3 2" xfId="25062"/>
    <cellStyle name="40% - Accent1 4 2 8 3 3" xfId="25063"/>
    <cellStyle name="40% - Accent1 4 2 8 4" xfId="25064"/>
    <cellStyle name="40% - Accent1 4 2 8 4 2" xfId="25065"/>
    <cellStyle name="40% - Accent1 4 2 8 5" xfId="25066"/>
    <cellStyle name="40% - Accent1 4 2 8 6" xfId="25067"/>
    <cellStyle name="40% - Accent1 4 2 9" xfId="25068"/>
    <cellStyle name="40% - Accent1 4 2 9 2" xfId="25069"/>
    <cellStyle name="40% - Accent1 4 2 9 2 2" xfId="25070"/>
    <cellStyle name="40% - Accent1 4 2 9 2 3" xfId="25071"/>
    <cellStyle name="40% - Accent1 4 2 9 3" xfId="25072"/>
    <cellStyle name="40% - Accent1 4 2 9 3 2" xfId="25073"/>
    <cellStyle name="40% - Accent1 4 2 9 4" xfId="25074"/>
    <cellStyle name="40% - Accent1 4 2 9 5" xfId="25075"/>
    <cellStyle name="40% - Accent1 4 3" xfId="1585"/>
    <cellStyle name="40% - Accent1 4 3 10" xfId="25076"/>
    <cellStyle name="40% - Accent1 4 3 10 2" xfId="25077"/>
    <cellStyle name="40% - Accent1 4 3 10 3" xfId="25078"/>
    <cellStyle name="40% - Accent1 4 3 11" xfId="25079"/>
    <cellStyle name="40% - Accent1 4 3 11 2" xfId="25080"/>
    <cellStyle name="40% - Accent1 4 3 12" xfId="25081"/>
    <cellStyle name="40% - Accent1 4 3 13" xfId="25082"/>
    <cellStyle name="40% - Accent1 4 3 14" xfId="25083"/>
    <cellStyle name="40% - Accent1 4 3 2" xfId="1586"/>
    <cellStyle name="40% - Accent1 4 3 2 10" xfId="25084"/>
    <cellStyle name="40% - Accent1 4 3 2 10 2" xfId="25085"/>
    <cellStyle name="40% - Accent1 4 3 2 11" xfId="25086"/>
    <cellStyle name="40% - Accent1 4 3 2 12" xfId="25087"/>
    <cellStyle name="40% - Accent1 4 3 2 2" xfId="1587"/>
    <cellStyle name="40% - Accent1 4 3 2 2 10" xfId="25088"/>
    <cellStyle name="40% - Accent1 4 3 2 2 2" xfId="1588"/>
    <cellStyle name="40% - Accent1 4 3 2 2 2 2" xfId="25089"/>
    <cellStyle name="40% - Accent1 4 3 2 2 2 2 2" xfId="25090"/>
    <cellStyle name="40% - Accent1 4 3 2 2 2 2 2 2" xfId="25091"/>
    <cellStyle name="40% - Accent1 4 3 2 2 2 2 2 3" xfId="25092"/>
    <cellStyle name="40% - Accent1 4 3 2 2 2 2 3" xfId="25093"/>
    <cellStyle name="40% - Accent1 4 3 2 2 2 2 3 2" xfId="25094"/>
    <cellStyle name="40% - Accent1 4 3 2 2 2 2 3 3" xfId="25095"/>
    <cellStyle name="40% - Accent1 4 3 2 2 2 2 4" xfId="25096"/>
    <cellStyle name="40% - Accent1 4 3 2 2 2 2 4 2" xfId="25097"/>
    <cellStyle name="40% - Accent1 4 3 2 2 2 2 5" xfId="25098"/>
    <cellStyle name="40% - Accent1 4 3 2 2 2 2 6" xfId="25099"/>
    <cellStyle name="40% - Accent1 4 3 2 2 2 3" xfId="25100"/>
    <cellStyle name="40% - Accent1 4 3 2 2 2 3 2" xfId="25101"/>
    <cellStyle name="40% - Accent1 4 3 2 2 2 3 2 2" xfId="25102"/>
    <cellStyle name="40% - Accent1 4 3 2 2 2 3 2 3" xfId="25103"/>
    <cellStyle name="40% - Accent1 4 3 2 2 2 3 3" xfId="25104"/>
    <cellStyle name="40% - Accent1 4 3 2 2 2 3 3 2" xfId="25105"/>
    <cellStyle name="40% - Accent1 4 3 2 2 2 3 3 3" xfId="25106"/>
    <cellStyle name="40% - Accent1 4 3 2 2 2 3 4" xfId="25107"/>
    <cellStyle name="40% - Accent1 4 3 2 2 2 3 4 2" xfId="25108"/>
    <cellStyle name="40% - Accent1 4 3 2 2 2 3 5" xfId="25109"/>
    <cellStyle name="40% - Accent1 4 3 2 2 2 3 6" xfId="25110"/>
    <cellStyle name="40% - Accent1 4 3 2 2 2 4" xfId="25111"/>
    <cellStyle name="40% - Accent1 4 3 2 2 2 4 2" xfId="25112"/>
    <cellStyle name="40% - Accent1 4 3 2 2 2 4 2 2" xfId="25113"/>
    <cellStyle name="40% - Accent1 4 3 2 2 2 4 2 3" xfId="25114"/>
    <cellStyle name="40% - Accent1 4 3 2 2 2 4 3" xfId="25115"/>
    <cellStyle name="40% - Accent1 4 3 2 2 2 4 3 2" xfId="25116"/>
    <cellStyle name="40% - Accent1 4 3 2 2 2 4 4" xfId="25117"/>
    <cellStyle name="40% - Accent1 4 3 2 2 2 4 5" xfId="25118"/>
    <cellStyle name="40% - Accent1 4 3 2 2 2 5" xfId="25119"/>
    <cellStyle name="40% - Accent1 4 3 2 2 2 5 2" xfId="25120"/>
    <cellStyle name="40% - Accent1 4 3 2 2 2 5 3" xfId="25121"/>
    <cellStyle name="40% - Accent1 4 3 2 2 2 6" xfId="25122"/>
    <cellStyle name="40% - Accent1 4 3 2 2 2 6 2" xfId="25123"/>
    <cellStyle name="40% - Accent1 4 3 2 2 2 6 3" xfId="25124"/>
    <cellStyle name="40% - Accent1 4 3 2 2 2 7" xfId="25125"/>
    <cellStyle name="40% - Accent1 4 3 2 2 2 7 2" xfId="25126"/>
    <cellStyle name="40% - Accent1 4 3 2 2 2 8" xfId="25127"/>
    <cellStyle name="40% - Accent1 4 3 2 2 2 9" xfId="25128"/>
    <cellStyle name="40% - Accent1 4 3 2 2 3" xfId="25129"/>
    <cellStyle name="40% - Accent1 4 3 2 2 3 2" xfId="25130"/>
    <cellStyle name="40% - Accent1 4 3 2 2 3 2 2" xfId="25131"/>
    <cellStyle name="40% - Accent1 4 3 2 2 3 2 3" xfId="25132"/>
    <cellStyle name="40% - Accent1 4 3 2 2 3 3" xfId="25133"/>
    <cellStyle name="40% - Accent1 4 3 2 2 3 3 2" xfId="25134"/>
    <cellStyle name="40% - Accent1 4 3 2 2 3 3 3" xfId="25135"/>
    <cellStyle name="40% - Accent1 4 3 2 2 3 4" xfId="25136"/>
    <cellStyle name="40% - Accent1 4 3 2 2 3 4 2" xfId="25137"/>
    <cellStyle name="40% - Accent1 4 3 2 2 3 5" xfId="25138"/>
    <cellStyle name="40% - Accent1 4 3 2 2 3 6" xfId="25139"/>
    <cellStyle name="40% - Accent1 4 3 2 2 4" xfId="25140"/>
    <cellStyle name="40% - Accent1 4 3 2 2 4 2" xfId="25141"/>
    <cellStyle name="40% - Accent1 4 3 2 2 4 2 2" xfId="25142"/>
    <cellStyle name="40% - Accent1 4 3 2 2 4 2 3" xfId="25143"/>
    <cellStyle name="40% - Accent1 4 3 2 2 4 3" xfId="25144"/>
    <cellStyle name="40% - Accent1 4 3 2 2 4 3 2" xfId="25145"/>
    <cellStyle name="40% - Accent1 4 3 2 2 4 3 3" xfId="25146"/>
    <cellStyle name="40% - Accent1 4 3 2 2 4 4" xfId="25147"/>
    <cellStyle name="40% - Accent1 4 3 2 2 4 4 2" xfId="25148"/>
    <cellStyle name="40% - Accent1 4 3 2 2 4 5" xfId="25149"/>
    <cellStyle name="40% - Accent1 4 3 2 2 4 6" xfId="25150"/>
    <cellStyle name="40% - Accent1 4 3 2 2 5" xfId="25151"/>
    <cellStyle name="40% - Accent1 4 3 2 2 5 2" xfId="25152"/>
    <cellStyle name="40% - Accent1 4 3 2 2 5 2 2" xfId="25153"/>
    <cellStyle name="40% - Accent1 4 3 2 2 5 2 3" xfId="25154"/>
    <cellStyle name="40% - Accent1 4 3 2 2 5 3" xfId="25155"/>
    <cellStyle name="40% - Accent1 4 3 2 2 5 3 2" xfId="25156"/>
    <cellStyle name="40% - Accent1 4 3 2 2 5 4" xfId="25157"/>
    <cellStyle name="40% - Accent1 4 3 2 2 5 5" xfId="25158"/>
    <cellStyle name="40% - Accent1 4 3 2 2 6" xfId="25159"/>
    <cellStyle name="40% - Accent1 4 3 2 2 6 2" xfId="25160"/>
    <cellStyle name="40% - Accent1 4 3 2 2 6 3" xfId="25161"/>
    <cellStyle name="40% - Accent1 4 3 2 2 7" xfId="25162"/>
    <cellStyle name="40% - Accent1 4 3 2 2 7 2" xfId="25163"/>
    <cellStyle name="40% - Accent1 4 3 2 2 7 3" xfId="25164"/>
    <cellStyle name="40% - Accent1 4 3 2 2 8" xfId="25165"/>
    <cellStyle name="40% - Accent1 4 3 2 2 8 2" xfId="25166"/>
    <cellStyle name="40% - Accent1 4 3 2 2 9" xfId="25167"/>
    <cellStyle name="40% - Accent1 4 3 2 3" xfId="1589"/>
    <cellStyle name="40% - Accent1 4 3 2 3 2" xfId="25168"/>
    <cellStyle name="40% - Accent1 4 3 2 3 2 2" xfId="25169"/>
    <cellStyle name="40% - Accent1 4 3 2 3 2 2 2" xfId="25170"/>
    <cellStyle name="40% - Accent1 4 3 2 3 2 2 3" xfId="25171"/>
    <cellStyle name="40% - Accent1 4 3 2 3 2 3" xfId="25172"/>
    <cellStyle name="40% - Accent1 4 3 2 3 2 3 2" xfId="25173"/>
    <cellStyle name="40% - Accent1 4 3 2 3 2 3 3" xfId="25174"/>
    <cellStyle name="40% - Accent1 4 3 2 3 2 4" xfId="25175"/>
    <cellStyle name="40% - Accent1 4 3 2 3 2 4 2" xfId="25176"/>
    <cellStyle name="40% - Accent1 4 3 2 3 2 5" xfId="25177"/>
    <cellStyle name="40% - Accent1 4 3 2 3 2 6" xfId="25178"/>
    <cellStyle name="40% - Accent1 4 3 2 3 3" xfId="25179"/>
    <cellStyle name="40% - Accent1 4 3 2 3 3 2" xfId="25180"/>
    <cellStyle name="40% - Accent1 4 3 2 3 3 2 2" xfId="25181"/>
    <cellStyle name="40% - Accent1 4 3 2 3 3 2 3" xfId="25182"/>
    <cellStyle name="40% - Accent1 4 3 2 3 3 3" xfId="25183"/>
    <cellStyle name="40% - Accent1 4 3 2 3 3 3 2" xfId="25184"/>
    <cellStyle name="40% - Accent1 4 3 2 3 3 3 3" xfId="25185"/>
    <cellStyle name="40% - Accent1 4 3 2 3 3 4" xfId="25186"/>
    <cellStyle name="40% - Accent1 4 3 2 3 3 4 2" xfId="25187"/>
    <cellStyle name="40% - Accent1 4 3 2 3 3 5" xfId="25188"/>
    <cellStyle name="40% - Accent1 4 3 2 3 3 6" xfId="25189"/>
    <cellStyle name="40% - Accent1 4 3 2 3 4" xfId="25190"/>
    <cellStyle name="40% - Accent1 4 3 2 3 4 2" xfId="25191"/>
    <cellStyle name="40% - Accent1 4 3 2 3 4 2 2" xfId="25192"/>
    <cellStyle name="40% - Accent1 4 3 2 3 4 2 3" xfId="25193"/>
    <cellStyle name="40% - Accent1 4 3 2 3 4 3" xfId="25194"/>
    <cellStyle name="40% - Accent1 4 3 2 3 4 3 2" xfId="25195"/>
    <cellStyle name="40% - Accent1 4 3 2 3 4 4" xfId="25196"/>
    <cellStyle name="40% - Accent1 4 3 2 3 4 5" xfId="25197"/>
    <cellStyle name="40% - Accent1 4 3 2 3 5" xfId="25198"/>
    <cellStyle name="40% - Accent1 4 3 2 3 5 2" xfId="25199"/>
    <cellStyle name="40% - Accent1 4 3 2 3 5 3" xfId="25200"/>
    <cellStyle name="40% - Accent1 4 3 2 3 6" xfId="25201"/>
    <cellStyle name="40% - Accent1 4 3 2 3 6 2" xfId="25202"/>
    <cellStyle name="40% - Accent1 4 3 2 3 6 3" xfId="25203"/>
    <cellStyle name="40% - Accent1 4 3 2 3 7" xfId="25204"/>
    <cellStyle name="40% - Accent1 4 3 2 3 7 2" xfId="25205"/>
    <cellStyle name="40% - Accent1 4 3 2 3 8" xfId="25206"/>
    <cellStyle name="40% - Accent1 4 3 2 3 9" xfId="25207"/>
    <cellStyle name="40% - Accent1 4 3 2 4" xfId="25208"/>
    <cellStyle name="40% - Accent1 4 3 2 4 2" xfId="25209"/>
    <cellStyle name="40% - Accent1 4 3 2 4 2 2" xfId="25210"/>
    <cellStyle name="40% - Accent1 4 3 2 4 2 2 2" xfId="25211"/>
    <cellStyle name="40% - Accent1 4 3 2 4 2 2 3" xfId="25212"/>
    <cellStyle name="40% - Accent1 4 3 2 4 2 3" xfId="25213"/>
    <cellStyle name="40% - Accent1 4 3 2 4 2 3 2" xfId="25214"/>
    <cellStyle name="40% - Accent1 4 3 2 4 2 3 3" xfId="25215"/>
    <cellStyle name="40% - Accent1 4 3 2 4 2 4" xfId="25216"/>
    <cellStyle name="40% - Accent1 4 3 2 4 2 4 2" xfId="25217"/>
    <cellStyle name="40% - Accent1 4 3 2 4 2 5" xfId="25218"/>
    <cellStyle name="40% - Accent1 4 3 2 4 2 6" xfId="25219"/>
    <cellStyle name="40% - Accent1 4 3 2 4 3" xfId="25220"/>
    <cellStyle name="40% - Accent1 4 3 2 4 3 2" xfId="25221"/>
    <cellStyle name="40% - Accent1 4 3 2 4 3 2 2" xfId="25222"/>
    <cellStyle name="40% - Accent1 4 3 2 4 3 2 3" xfId="25223"/>
    <cellStyle name="40% - Accent1 4 3 2 4 3 3" xfId="25224"/>
    <cellStyle name="40% - Accent1 4 3 2 4 3 3 2" xfId="25225"/>
    <cellStyle name="40% - Accent1 4 3 2 4 3 3 3" xfId="25226"/>
    <cellStyle name="40% - Accent1 4 3 2 4 3 4" xfId="25227"/>
    <cellStyle name="40% - Accent1 4 3 2 4 3 4 2" xfId="25228"/>
    <cellStyle name="40% - Accent1 4 3 2 4 3 5" xfId="25229"/>
    <cellStyle name="40% - Accent1 4 3 2 4 3 6" xfId="25230"/>
    <cellStyle name="40% - Accent1 4 3 2 4 4" xfId="25231"/>
    <cellStyle name="40% - Accent1 4 3 2 4 4 2" xfId="25232"/>
    <cellStyle name="40% - Accent1 4 3 2 4 4 2 2" xfId="25233"/>
    <cellStyle name="40% - Accent1 4 3 2 4 4 2 3" xfId="25234"/>
    <cellStyle name="40% - Accent1 4 3 2 4 4 3" xfId="25235"/>
    <cellStyle name="40% - Accent1 4 3 2 4 4 3 2" xfId="25236"/>
    <cellStyle name="40% - Accent1 4 3 2 4 4 4" xfId="25237"/>
    <cellStyle name="40% - Accent1 4 3 2 4 4 5" xfId="25238"/>
    <cellStyle name="40% - Accent1 4 3 2 4 5" xfId="25239"/>
    <cellStyle name="40% - Accent1 4 3 2 4 5 2" xfId="25240"/>
    <cellStyle name="40% - Accent1 4 3 2 4 5 3" xfId="25241"/>
    <cellStyle name="40% - Accent1 4 3 2 4 6" xfId="25242"/>
    <cellStyle name="40% - Accent1 4 3 2 4 6 2" xfId="25243"/>
    <cellStyle name="40% - Accent1 4 3 2 4 6 3" xfId="25244"/>
    <cellStyle name="40% - Accent1 4 3 2 4 7" xfId="25245"/>
    <cellStyle name="40% - Accent1 4 3 2 4 7 2" xfId="25246"/>
    <cellStyle name="40% - Accent1 4 3 2 4 8" xfId="25247"/>
    <cellStyle name="40% - Accent1 4 3 2 4 9" xfId="25248"/>
    <cellStyle name="40% - Accent1 4 3 2 5" xfId="25249"/>
    <cellStyle name="40% - Accent1 4 3 2 5 2" xfId="25250"/>
    <cellStyle name="40% - Accent1 4 3 2 5 2 2" xfId="25251"/>
    <cellStyle name="40% - Accent1 4 3 2 5 2 3" xfId="25252"/>
    <cellStyle name="40% - Accent1 4 3 2 5 3" xfId="25253"/>
    <cellStyle name="40% - Accent1 4 3 2 5 3 2" xfId="25254"/>
    <cellStyle name="40% - Accent1 4 3 2 5 3 3" xfId="25255"/>
    <cellStyle name="40% - Accent1 4 3 2 5 4" xfId="25256"/>
    <cellStyle name="40% - Accent1 4 3 2 5 4 2" xfId="25257"/>
    <cellStyle name="40% - Accent1 4 3 2 5 5" xfId="25258"/>
    <cellStyle name="40% - Accent1 4 3 2 5 6" xfId="25259"/>
    <cellStyle name="40% - Accent1 4 3 2 6" xfId="25260"/>
    <cellStyle name="40% - Accent1 4 3 2 6 2" xfId="25261"/>
    <cellStyle name="40% - Accent1 4 3 2 6 2 2" xfId="25262"/>
    <cellStyle name="40% - Accent1 4 3 2 6 2 3" xfId="25263"/>
    <cellStyle name="40% - Accent1 4 3 2 6 3" xfId="25264"/>
    <cellStyle name="40% - Accent1 4 3 2 6 3 2" xfId="25265"/>
    <cellStyle name="40% - Accent1 4 3 2 6 3 3" xfId="25266"/>
    <cellStyle name="40% - Accent1 4 3 2 6 4" xfId="25267"/>
    <cellStyle name="40% - Accent1 4 3 2 6 4 2" xfId="25268"/>
    <cellStyle name="40% - Accent1 4 3 2 6 5" xfId="25269"/>
    <cellStyle name="40% - Accent1 4 3 2 6 6" xfId="25270"/>
    <cellStyle name="40% - Accent1 4 3 2 7" xfId="25271"/>
    <cellStyle name="40% - Accent1 4 3 2 7 2" xfId="25272"/>
    <cellStyle name="40% - Accent1 4 3 2 7 2 2" xfId="25273"/>
    <cellStyle name="40% - Accent1 4 3 2 7 2 3" xfId="25274"/>
    <cellStyle name="40% - Accent1 4 3 2 7 3" xfId="25275"/>
    <cellStyle name="40% - Accent1 4 3 2 7 3 2" xfId="25276"/>
    <cellStyle name="40% - Accent1 4 3 2 7 4" xfId="25277"/>
    <cellStyle name="40% - Accent1 4 3 2 7 5" xfId="25278"/>
    <cellStyle name="40% - Accent1 4 3 2 8" xfId="25279"/>
    <cellStyle name="40% - Accent1 4 3 2 8 2" xfId="25280"/>
    <cellStyle name="40% - Accent1 4 3 2 8 3" xfId="25281"/>
    <cellStyle name="40% - Accent1 4 3 2 9" xfId="25282"/>
    <cellStyle name="40% - Accent1 4 3 2 9 2" xfId="25283"/>
    <cellStyle name="40% - Accent1 4 3 2 9 3" xfId="25284"/>
    <cellStyle name="40% - Accent1 4 3 3" xfId="1590"/>
    <cellStyle name="40% - Accent1 4 3 3 10" xfId="25285"/>
    <cellStyle name="40% - Accent1 4 3 3 2" xfId="1591"/>
    <cellStyle name="40% - Accent1 4 3 3 2 2" xfId="25286"/>
    <cellStyle name="40% - Accent1 4 3 3 2 2 2" xfId="25287"/>
    <cellStyle name="40% - Accent1 4 3 3 2 2 2 2" xfId="25288"/>
    <cellStyle name="40% - Accent1 4 3 3 2 2 2 3" xfId="25289"/>
    <cellStyle name="40% - Accent1 4 3 3 2 2 3" xfId="25290"/>
    <cellStyle name="40% - Accent1 4 3 3 2 2 3 2" xfId="25291"/>
    <cellStyle name="40% - Accent1 4 3 3 2 2 3 3" xfId="25292"/>
    <cellStyle name="40% - Accent1 4 3 3 2 2 4" xfId="25293"/>
    <cellStyle name="40% - Accent1 4 3 3 2 2 4 2" xfId="25294"/>
    <cellStyle name="40% - Accent1 4 3 3 2 2 5" xfId="25295"/>
    <cellStyle name="40% - Accent1 4 3 3 2 2 6" xfId="25296"/>
    <cellStyle name="40% - Accent1 4 3 3 2 3" xfId="25297"/>
    <cellStyle name="40% - Accent1 4 3 3 2 3 2" xfId="25298"/>
    <cellStyle name="40% - Accent1 4 3 3 2 3 2 2" xfId="25299"/>
    <cellStyle name="40% - Accent1 4 3 3 2 3 2 3" xfId="25300"/>
    <cellStyle name="40% - Accent1 4 3 3 2 3 3" xfId="25301"/>
    <cellStyle name="40% - Accent1 4 3 3 2 3 3 2" xfId="25302"/>
    <cellStyle name="40% - Accent1 4 3 3 2 3 3 3" xfId="25303"/>
    <cellStyle name="40% - Accent1 4 3 3 2 3 4" xfId="25304"/>
    <cellStyle name="40% - Accent1 4 3 3 2 3 4 2" xfId="25305"/>
    <cellStyle name="40% - Accent1 4 3 3 2 3 5" xfId="25306"/>
    <cellStyle name="40% - Accent1 4 3 3 2 3 6" xfId="25307"/>
    <cellStyle name="40% - Accent1 4 3 3 2 4" xfId="25308"/>
    <cellStyle name="40% - Accent1 4 3 3 2 4 2" xfId="25309"/>
    <cellStyle name="40% - Accent1 4 3 3 2 4 2 2" xfId="25310"/>
    <cellStyle name="40% - Accent1 4 3 3 2 4 2 3" xfId="25311"/>
    <cellStyle name="40% - Accent1 4 3 3 2 4 3" xfId="25312"/>
    <cellStyle name="40% - Accent1 4 3 3 2 4 3 2" xfId="25313"/>
    <cellStyle name="40% - Accent1 4 3 3 2 4 4" xfId="25314"/>
    <cellStyle name="40% - Accent1 4 3 3 2 4 5" xfId="25315"/>
    <cellStyle name="40% - Accent1 4 3 3 2 5" xfId="25316"/>
    <cellStyle name="40% - Accent1 4 3 3 2 5 2" xfId="25317"/>
    <cellStyle name="40% - Accent1 4 3 3 2 5 3" xfId="25318"/>
    <cellStyle name="40% - Accent1 4 3 3 2 6" xfId="25319"/>
    <cellStyle name="40% - Accent1 4 3 3 2 6 2" xfId="25320"/>
    <cellStyle name="40% - Accent1 4 3 3 2 6 3" xfId="25321"/>
    <cellStyle name="40% - Accent1 4 3 3 2 7" xfId="25322"/>
    <cellStyle name="40% - Accent1 4 3 3 2 7 2" xfId="25323"/>
    <cellStyle name="40% - Accent1 4 3 3 2 8" xfId="25324"/>
    <cellStyle name="40% - Accent1 4 3 3 2 9" xfId="25325"/>
    <cellStyle name="40% - Accent1 4 3 3 3" xfId="25326"/>
    <cellStyle name="40% - Accent1 4 3 3 3 2" xfId="25327"/>
    <cellStyle name="40% - Accent1 4 3 3 3 2 2" xfId="25328"/>
    <cellStyle name="40% - Accent1 4 3 3 3 2 3" xfId="25329"/>
    <cellStyle name="40% - Accent1 4 3 3 3 3" xfId="25330"/>
    <cellStyle name="40% - Accent1 4 3 3 3 3 2" xfId="25331"/>
    <cellStyle name="40% - Accent1 4 3 3 3 3 3" xfId="25332"/>
    <cellStyle name="40% - Accent1 4 3 3 3 4" xfId="25333"/>
    <cellStyle name="40% - Accent1 4 3 3 3 4 2" xfId="25334"/>
    <cellStyle name="40% - Accent1 4 3 3 3 5" xfId="25335"/>
    <cellStyle name="40% - Accent1 4 3 3 3 6" xfId="25336"/>
    <cellStyle name="40% - Accent1 4 3 3 4" xfId="25337"/>
    <cellStyle name="40% - Accent1 4 3 3 4 2" xfId="25338"/>
    <cellStyle name="40% - Accent1 4 3 3 4 2 2" xfId="25339"/>
    <cellStyle name="40% - Accent1 4 3 3 4 2 3" xfId="25340"/>
    <cellStyle name="40% - Accent1 4 3 3 4 3" xfId="25341"/>
    <cellStyle name="40% - Accent1 4 3 3 4 3 2" xfId="25342"/>
    <cellStyle name="40% - Accent1 4 3 3 4 3 3" xfId="25343"/>
    <cellStyle name="40% - Accent1 4 3 3 4 4" xfId="25344"/>
    <cellStyle name="40% - Accent1 4 3 3 4 4 2" xfId="25345"/>
    <cellStyle name="40% - Accent1 4 3 3 4 5" xfId="25346"/>
    <cellStyle name="40% - Accent1 4 3 3 4 6" xfId="25347"/>
    <cellStyle name="40% - Accent1 4 3 3 5" xfId="25348"/>
    <cellStyle name="40% - Accent1 4 3 3 5 2" xfId="25349"/>
    <cellStyle name="40% - Accent1 4 3 3 5 2 2" xfId="25350"/>
    <cellStyle name="40% - Accent1 4 3 3 5 2 3" xfId="25351"/>
    <cellStyle name="40% - Accent1 4 3 3 5 3" xfId="25352"/>
    <cellStyle name="40% - Accent1 4 3 3 5 3 2" xfId="25353"/>
    <cellStyle name="40% - Accent1 4 3 3 5 4" xfId="25354"/>
    <cellStyle name="40% - Accent1 4 3 3 5 5" xfId="25355"/>
    <cellStyle name="40% - Accent1 4 3 3 6" xfId="25356"/>
    <cellStyle name="40% - Accent1 4 3 3 6 2" xfId="25357"/>
    <cellStyle name="40% - Accent1 4 3 3 6 3" xfId="25358"/>
    <cellStyle name="40% - Accent1 4 3 3 7" xfId="25359"/>
    <cellStyle name="40% - Accent1 4 3 3 7 2" xfId="25360"/>
    <cellStyle name="40% - Accent1 4 3 3 7 3" xfId="25361"/>
    <cellStyle name="40% - Accent1 4 3 3 8" xfId="25362"/>
    <cellStyle name="40% - Accent1 4 3 3 8 2" xfId="25363"/>
    <cellStyle name="40% - Accent1 4 3 3 9" xfId="25364"/>
    <cellStyle name="40% - Accent1 4 3 4" xfId="1592"/>
    <cellStyle name="40% - Accent1 4 3 4 2" xfId="25365"/>
    <cellStyle name="40% - Accent1 4 3 4 2 2" xfId="25366"/>
    <cellStyle name="40% - Accent1 4 3 4 2 2 2" xfId="25367"/>
    <cellStyle name="40% - Accent1 4 3 4 2 2 3" xfId="25368"/>
    <cellStyle name="40% - Accent1 4 3 4 2 3" xfId="25369"/>
    <cellStyle name="40% - Accent1 4 3 4 2 3 2" xfId="25370"/>
    <cellStyle name="40% - Accent1 4 3 4 2 3 3" xfId="25371"/>
    <cellStyle name="40% - Accent1 4 3 4 2 4" xfId="25372"/>
    <cellStyle name="40% - Accent1 4 3 4 2 4 2" xfId="25373"/>
    <cellStyle name="40% - Accent1 4 3 4 2 5" xfId="25374"/>
    <cellStyle name="40% - Accent1 4 3 4 2 6" xfId="25375"/>
    <cellStyle name="40% - Accent1 4 3 4 3" xfId="25376"/>
    <cellStyle name="40% - Accent1 4 3 4 3 2" xfId="25377"/>
    <cellStyle name="40% - Accent1 4 3 4 3 2 2" xfId="25378"/>
    <cellStyle name="40% - Accent1 4 3 4 3 2 3" xfId="25379"/>
    <cellStyle name="40% - Accent1 4 3 4 3 3" xfId="25380"/>
    <cellStyle name="40% - Accent1 4 3 4 3 3 2" xfId="25381"/>
    <cellStyle name="40% - Accent1 4 3 4 3 3 3" xfId="25382"/>
    <cellStyle name="40% - Accent1 4 3 4 3 4" xfId="25383"/>
    <cellStyle name="40% - Accent1 4 3 4 3 4 2" xfId="25384"/>
    <cellStyle name="40% - Accent1 4 3 4 3 5" xfId="25385"/>
    <cellStyle name="40% - Accent1 4 3 4 3 6" xfId="25386"/>
    <cellStyle name="40% - Accent1 4 3 4 4" xfId="25387"/>
    <cellStyle name="40% - Accent1 4 3 4 4 2" xfId="25388"/>
    <cellStyle name="40% - Accent1 4 3 4 4 2 2" xfId="25389"/>
    <cellStyle name="40% - Accent1 4 3 4 4 2 3" xfId="25390"/>
    <cellStyle name="40% - Accent1 4 3 4 4 3" xfId="25391"/>
    <cellStyle name="40% - Accent1 4 3 4 4 3 2" xfId="25392"/>
    <cellStyle name="40% - Accent1 4 3 4 4 4" xfId="25393"/>
    <cellStyle name="40% - Accent1 4 3 4 4 5" xfId="25394"/>
    <cellStyle name="40% - Accent1 4 3 4 5" xfId="25395"/>
    <cellStyle name="40% - Accent1 4 3 4 5 2" xfId="25396"/>
    <cellStyle name="40% - Accent1 4 3 4 5 3" xfId="25397"/>
    <cellStyle name="40% - Accent1 4 3 4 6" xfId="25398"/>
    <cellStyle name="40% - Accent1 4 3 4 6 2" xfId="25399"/>
    <cellStyle name="40% - Accent1 4 3 4 6 3" xfId="25400"/>
    <cellStyle name="40% - Accent1 4 3 4 7" xfId="25401"/>
    <cellStyle name="40% - Accent1 4 3 4 7 2" xfId="25402"/>
    <cellStyle name="40% - Accent1 4 3 4 8" xfId="25403"/>
    <cellStyle name="40% - Accent1 4 3 4 9" xfId="25404"/>
    <cellStyle name="40% - Accent1 4 3 5" xfId="8855"/>
    <cellStyle name="40% - Accent1 4 3 5 2" xfId="25405"/>
    <cellStyle name="40% - Accent1 4 3 5 2 2" xfId="25406"/>
    <cellStyle name="40% - Accent1 4 3 5 2 2 2" xfId="25407"/>
    <cellStyle name="40% - Accent1 4 3 5 2 2 3" xfId="25408"/>
    <cellStyle name="40% - Accent1 4 3 5 2 3" xfId="25409"/>
    <cellStyle name="40% - Accent1 4 3 5 2 3 2" xfId="25410"/>
    <cellStyle name="40% - Accent1 4 3 5 2 3 3" xfId="25411"/>
    <cellStyle name="40% - Accent1 4 3 5 2 4" xfId="25412"/>
    <cellStyle name="40% - Accent1 4 3 5 2 4 2" xfId="25413"/>
    <cellStyle name="40% - Accent1 4 3 5 2 5" xfId="25414"/>
    <cellStyle name="40% - Accent1 4 3 5 2 6" xfId="25415"/>
    <cellStyle name="40% - Accent1 4 3 5 3" xfId="25416"/>
    <cellStyle name="40% - Accent1 4 3 5 3 2" xfId="25417"/>
    <cellStyle name="40% - Accent1 4 3 5 3 2 2" xfId="25418"/>
    <cellStyle name="40% - Accent1 4 3 5 3 2 3" xfId="25419"/>
    <cellStyle name="40% - Accent1 4 3 5 3 3" xfId="25420"/>
    <cellStyle name="40% - Accent1 4 3 5 3 3 2" xfId="25421"/>
    <cellStyle name="40% - Accent1 4 3 5 3 3 3" xfId="25422"/>
    <cellStyle name="40% - Accent1 4 3 5 3 4" xfId="25423"/>
    <cellStyle name="40% - Accent1 4 3 5 3 4 2" xfId="25424"/>
    <cellStyle name="40% - Accent1 4 3 5 3 5" xfId="25425"/>
    <cellStyle name="40% - Accent1 4 3 5 3 6" xfId="25426"/>
    <cellStyle name="40% - Accent1 4 3 5 4" xfId="25427"/>
    <cellStyle name="40% - Accent1 4 3 5 4 2" xfId="25428"/>
    <cellStyle name="40% - Accent1 4 3 5 4 2 2" xfId="25429"/>
    <cellStyle name="40% - Accent1 4 3 5 4 2 3" xfId="25430"/>
    <cellStyle name="40% - Accent1 4 3 5 4 3" xfId="25431"/>
    <cellStyle name="40% - Accent1 4 3 5 4 3 2" xfId="25432"/>
    <cellStyle name="40% - Accent1 4 3 5 4 4" xfId="25433"/>
    <cellStyle name="40% - Accent1 4 3 5 4 5" xfId="25434"/>
    <cellStyle name="40% - Accent1 4 3 5 5" xfId="25435"/>
    <cellStyle name="40% - Accent1 4 3 5 5 2" xfId="25436"/>
    <cellStyle name="40% - Accent1 4 3 5 5 3" xfId="25437"/>
    <cellStyle name="40% - Accent1 4 3 5 6" xfId="25438"/>
    <cellStyle name="40% - Accent1 4 3 5 6 2" xfId="25439"/>
    <cellStyle name="40% - Accent1 4 3 5 6 3" xfId="25440"/>
    <cellStyle name="40% - Accent1 4 3 5 7" xfId="25441"/>
    <cellStyle name="40% - Accent1 4 3 5 7 2" xfId="25442"/>
    <cellStyle name="40% - Accent1 4 3 5 8" xfId="25443"/>
    <cellStyle name="40% - Accent1 4 3 5 9" xfId="25444"/>
    <cellStyle name="40% - Accent1 4 3 6" xfId="25445"/>
    <cellStyle name="40% - Accent1 4 3 6 2" xfId="25446"/>
    <cellStyle name="40% - Accent1 4 3 6 2 2" xfId="25447"/>
    <cellStyle name="40% - Accent1 4 3 6 2 3" xfId="25448"/>
    <cellStyle name="40% - Accent1 4 3 6 3" xfId="25449"/>
    <cellStyle name="40% - Accent1 4 3 6 3 2" xfId="25450"/>
    <cellStyle name="40% - Accent1 4 3 6 3 3" xfId="25451"/>
    <cellStyle name="40% - Accent1 4 3 6 4" xfId="25452"/>
    <cellStyle name="40% - Accent1 4 3 6 4 2" xfId="25453"/>
    <cellStyle name="40% - Accent1 4 3 6 5" xfId="25454"/>
    <cellStyle name="40% - Accent1 4 3 6 6" xfId="25455"/>
    <cellStyle name="40% - Accent1 4 3 7" xfId="25456"/>
    <cellStyle name="40% - Accent1 4 3 7 2" xfId="25457"/>
    <cellStyle name="40% - Accent1 4 3 7 2 2" xfId="25458"/>
    <cellStyle name="40% - Accent1 4 3 7 2 3" xfId="25459"/>
    <cellStyle name="40% - Accent1 4 3 7 3" xfId="25460"/>
    <cellStyle name="40% - Accent1 4 3 7 3 2" xfId="25461"/>
    <cellStyle name="40% - Accent1 4 3 7 3 3" xfId="25462"/>
    <cellStyle name="40% - Accent1 4 3 7 4" xfId="25463"/>
    <cellStyle name="40% - Accent1 4 3 7 4 2" xfId="25464"/>
    <cellStyle name="40% - Accent1 4 3 7 5" xfId="25465"/>
    <cellStyle name="40% - Accent1 4 3 7 6" xfId="25466"/>
    <cellStyle name="40% - Accent1 4 3 8" xfId="25467"/>
    <cellStyle name="40% - Accent1 4 3 8 2" xfId="25468"/>
    <cellStyle name="40% - Accent1 4 3 8 2 2" xfId="25469"/>
    <cellStyle name="40% - Accent1 4 3 8 2 3" xfId="25470"/>
    <cellStyle name="40% - Accent1 4 3 8 3" xfId="25471"/>
    <cellStyle name="40% - Accent1 4 3 8 3 2" xfId="25472"/>
    <cellStyle name="40% - Accent1 4 3 8 4" xfId="25473"/>
    <cellStyle name="40% - Accent1 4 3 8 5" xfId="25474"/>
    <cellStyle name="40% - Accent1 4 3 9" xfId="25475"/>
    <cellStyle name="40% - Accent1 4 3 9 2" xfId="25476"/>
    <cellStyle name="40% - Accent1 4 3 9 3" xfId="25477"/>
    <cellStyle name="40% - Accent1 4 4" xfId="1593"/>
    <cellStyle name="40% - Accent1 4 4 10" xfId="25478"/>
    <cellStyle name="40% - Accent1 4 4 10 2" xfId="25479"/>
    <cellStyle name="40% - Accent1 4 4 11" xfId="25480"/>
    <cellStyle name="40% - Accent1 4 4 12" xfId="25481"/>
    <cellStyle name="40% - Accent1 4 4 2" xfId="1594"/>
    <cellStyle name="40% - Accent1 4 4 2 10" xfId="25482"/>
    <cellStyle name="40% - Accent1 4 4 2 2" xfId="1595"/>
    <cellStyle name="40% - Accent1 4 4 2 2 2" xfId="25483"/>
    <cellStyle name="40% - Accent1 4 4 2 2 2 2" xfId="25484"/>
    <cellStyle name="40% - Accent1 4 4 2 2 2 2 2" xfId="25485"/>
    <cellStyle name="40% - Accent1 4 4 2 2 2 2 3" xfId="25486"/>
    <cellStyle name="40% - Accent1 4 4 2 2 2 3" xfId="25487"/>
    <cellStyle name="40% - Accent1 4 4 2 2 2 3 2" xfId="25488"/>
    <cellStyle name="40% - Accent1 4 4 2 2 2 3 3" xfId="25489"/>
    <cellStyle name="40% - Accent1 4 4 2 2 2 4" xfId="25490"/>
    <cellStyle name="40% - Accent1 4 4 2 2 2 4 2" xfId="25491"/>
    <cellStyle name="40% - Accent1 4 4 2 2 2 5" xfId="25492"/>
    <cellStyle name="40% - Accent1 4 4 2 2 2 6" xfId="25493"/>
    <cellStyle name="40% - Accent1 4 4 2 2 3" xfId="25494"/>
    <cellStyle name="40% - Accent1 4 4 2 2 3 2" xfId="25495"/>
    <cellStyle name="40% - Accent1 4 4 2 2 3 2 2" xfId="25496"/>
    <cellStyle name="40% - Accent1 4 4 2 2 3 2 3" xfId="25497"/>
    <cellStyle name="40% - Accent1 4 4 2 2 3 3" xfId="25498"/>
    <cellStyle name="40% - Accent1 4 4 2 2 3 3 2" xfId="25499"/>
    <cellStyle name="40% - Accent1 4 4 2 2 3 3 3" xfId="25500"/>
    <cellStyle name="40% - Accent1 4 4 2 2 3 4" xfId="25501"/>
    <cellStyle name="40% - Accent1 4 4 2 2 3 4 2" xfId="25502"/>
    <cellStyle name="40% - Accent1 4 4 2 2 3 5" xfId="25503"/>
    <cellStyle name="40% - Accent1 4 4 2 2 3 6" xfId="25504"/>
    <cellStyle name="40% - Accent1 4 4 2 2 4" xfId="25505"/>
    <cellStyle name="40% - Accent1 4 4 2 2 4 2" xfId="25506"/>
    <cellStyle name="40% - Accent1 4 4 2 2 4 2 2" xfId="25507"/>
    <cellStyle name="40% - Accent1 4 4 2 2 4 2 3" xfId="25508"/>
    <cellStyle name="40% - Accent1 4 4 2 2 4 3" xfId="25509"/>
    <cellStyle name="40% - Accent1 4 4 2 2 4 3 2" xfId="25510"/>
    <cellStyle name="40% - Accent1 4 4 2 2 4 4" xfId="25511"/>
    <cellStyle name="40% - Accent1 4 4 2 2 4 5" xfId="25512"/>
    <cellStyle name="40% - Accent1 4 4 2 2 5" xfId="25513"/>
    <cellStyle name="40% - Accent1 4 4 2 2 5 2" xfId="25514"/>
    <cellStyle name="40% - Accent1 4 4 2 2 5 3" xfId="25515"/>
    <cellStyle name="40% - Accent1 4 4 2 2 6" xfId="25516"/>
    <cellStyle name="40% - Accent1 4 4 2 2 6 2" xfId="25517"/>
    <cellStyle name="40% - Accent1 4 4 2 2 6 3" xfId="25518"/>
    <cellStyle name="40% - Accent1 4 4 2 2 7" xfId="25519"/>
    <cellStyle name="40% - Accent1 4 4 2 2 7 2" xfId="25520"/>
    <cellStyle name="40% - Accent1 4 4 2 2 8" xfId="25521"/>
    <cellStyle name="40% - Accent1 4 4 2 2 9" xfId="25522"/>
    <cellStyle name="40% - Accent1 4 4 2 3" xfId="25523"/>
    <cellStyle name="40% - Accent1 4 4 2 3 2" xfId="25524"/>
    <cellStyle name="40% - Accent1 4 4 2 3 2 2" xfId="25525"/>
    <cellStyle name="40% - Accent1 4 4 2 3 2 3" xfId="25526"/>
    <cellStyle name="40% - Accent1 4 4 2 3 3" xfId="25527"/>
    <cellStyle name="40% - Accent1 4 4 2 3 3 2" xfId="25528"/>
    <cellStyle name="40% - Accent1 4 4 2 3 3 3" xfId="25529"/>
    <cellStyle name="40% - Accent1 4 4 2 3 4" xfId="25530"/>
    <cellStyle name="40% - Accent1 4 4 2 3 4 2" xfId="25531"/>
    <cellStyle name="40% - Accent1 4 4 2 3 5" xfId="25532"/>
    <cellStyle name="40% - Accent1 4 4 2 3 6" xfId="25533"/>
    <cellStyle name="40% - Accent1 4 4 2 4" xfId="25534"/>
    <cellStyle name="40% - Accent1 4 4 2 4 2" xfId="25535"/>
    <cellStyle name="40% - Accent1 4 4 2 4 2 2" xfId="25536"/>
    <cellStyle name="40% - Accent1 4 4 2 4 2 3" xfId="25537"/>
    <cellStyle name="40% - Accent1 4 4 2 4 3" xfId="25538"/>
    <cellStyle name="40% - Accent1 4 4 2 4 3 2" xfId="25539"/>
    <cellStyle name="40% - Accent1 4 4 2 4 3 3" xfId="25540"/>
    <cellStyle name="40% - Accent1 4 4 2 4 4" xfId="25541"/>
    <cellStyle name="40% - Accent1 4 4 2 4 4 2" xfId="25542"/>
    <cellStyle name="40% - Accent1 4 4 2 4 5" xfId="25543"/>
    <cellStyle name="40% - Accent1 4 4 2 4 6" xfId="25544"/>
    <cellStyle name="40% - Accent1 4 4 2 5" xfId="25545"/>
    <cellStyle name="40% - Accent1 4 4 2 5 2" xfId="25546"/>
    <cellStyle name="40% - Accent1 4 4 2 5 2 2" xfId="25547"/>
    <cellStyle name="40% - Accent1 4 4 2 5 2 3" xfId="25548"/>
    <cellStyle name="40% - Accent1 4 4 2 5 3" xfId="25549"/>
    <cellStyle name="40% - Accent1 4 4 2 5 3 2" xfId="25550"/>
    <cellStyle name="40% - Accent1 4 4 2 5 4" xfId="25551"/>
    <cellStyle name="40% - Accent1 4 4 2 5 5" xfId="25552"/>
    <cellStyle name="40% - Accent1 4 4 2 6" xfId="25553"/>
    <cellStyle name="40% - Accent1 4 4 2 6 2" xfId="25554"/>
    <cellStyle name="40% - Accent1 4 4 2 6 3" xfId="25555"/>
    <cellStyle name="40% - Accent1 4 4 2 7" xfId="25556"/>
    <cellStyle name="40% - Accent1 4 4 2 7 2" xfId="25557"/>
    <cellStyle name="40% - Accent1 4 4 2 7 3" xfId="25558"/>
    <cellStyle name="40% - Accent1 4 4 2 8" xfId="25559"/>
    <cellStyle name="40% - Accent1 4 4 2 8 2" xfId="25560"/>
    <cellStyle name="40% - Accent1 4 4 2 9" xfId="25561"/>
    <cellStyle name="40% - Accent1 4 4 3" xfId="1596"/>
    <cellStyle name="40% - Accent1 4 4 3 2" xfId="25562"/>
    <cellStyle name="40% - Accent1 4 4 3 2 2" xfId="25563"/>
    <cellStyle name="40% - Accent1 4 4 3 2 2 2" xfId="25564"/>
    <cellStyle name="40% - Accent1 4 4 3 2 2 3" xfId="25565"/>
    <cellStyle name="40% - Accent1 4 4 3 2 3" xfId="25566"/>
    <cellStyle name="40% - Accent1 4 4 3 2 3 2" xfId="25567"/>
    <cellStyle name="40% - Accent1 4 4 3 2 3 3" xfId="25568"/>
    <cellStyle name="40% - Accent1 4 4 3 2 4" xfId="25569"/>
    <cellStyle name="40% - Accent1 4 4 3 2 4 2" xfId="25570"/>
    <cellStyle name="40% - Accent1 4 4 3 2 5" xfId="25571"/>
    <cellStyle name="40% - Accent1 4 4 3 2 6" xfId="25572"/>
    <cellStyle name="40% - Accent1 4 4 3 3" xfId="25573"/>
    <cellStyle name="40% - Accent1 4 4 3 3 2" xfId="25574"/>
    <cellStyle name="40% - Accent1 4 4 3 3 2 2" xfId="25575"/>
    <cellStyle name="40% - Accent1 4 4 3 3 2 3" xfId="25576"/>
    <cellStyle name="40% - Accent1 4 4 3 3 3" xfId="25577"/>
    <cellStyle name="40% - Accent1 4 4 3 3 3 2" xfId="25578"/>
    <cellStyle name="40% - Accent1 4 4 3 3 3 3" xfId="25579"/>
    <cellStyle name="40% - Accent1 4 4 3 3 4" xfId="25580"/>
    <cellStyle name="40% - Accent1 4 4 3 3 4 2" xfId="25581"/>
    <cellStyle name="40% - Accent1 4 4 3 3 5" xfId="25582"/>
    <cellStyle name="40% - Accent1 4 4 3 3 6" xfId="25583"/>
    <cellStyle name="40% - Accent1 4 4 3 4" xfId="25584"/>
    <cellStyle name="40% - Accent1 4 4 3 4 2" xfId="25585"/>
    <cellStyle name="40% - Accent1 4 4 3 4 2 2" xfId="25586"/>
    <cellStyle name="40% - Accent1 4 4 3 4 2 3" xfId="25587"/>
    <cellStyle name="40% - Accent1 4 4 3 4 3" xfId="25588"/>
    <cellStyle name="40% - Accent1 4 4 3 4 3 2" xfId="25589"/>
    <cellStyle name="40% - Accent1 4 4 3 4 4" xfId="25590"/>
    <cellStyle name="40% - Accent1 4 4 3 4 5" xfId="25591"/>
    <cellStyle name="40% - Accent1 4 4 3 5" xfId="25592"/>
    <cellStyle name="40% - Accent1 4 4 3 5 2" xfId="25593"/>
    <cellStyle name="40% - Accent1 4 4 3 5 3" xfId="25594"/>
    <cellStyle name="40% - Accent1 4 4 3 6" xfId="25595"/>
    <cellStyle name="40% - Accent1 4 4 3 6 2" xfId="25596"/>
    <cellStyle name="40% - Accent1 4 4 3 6 3" xfId="25597"/>
    <cellStyle name="40% - Accent1 4 4 3 7" xfId="25598"/>
    <cellStyle name="40% - Accent1 4 4 3 7 2" xfId="25599"/>
    <cellStyle name="40% - Accent1 4 4 3 8" xfId="25600"/>
    <cellStyle name="40% - Accent1 4 4 3 9" xfId="25601"/>
    <cellStyle name="40% - Accent1 4 4 4" xfId="25602"/>
    <cellStyle name="40% - Accent1 4 4 4 2" xfId="25603"/>
    <cellStyle name="40% - Accent1 4 4 4 2 2" xfId="25604"/>
    <cellStyle name="40% - Accent1 4 4 4 2 2 2" xfId="25605"/>
    <cellStyle name="40% - Accent1 4 4 4 2 2 3" xfId="25606"/>
    <cellStyle name="40% - Accent1 4 4 4 2 3" xfId="25607"/>
    <cellStyle name="40% - Accent1 4 4 4 2 3 2" xfId="25608"/>
    <cellStyle name="40% - Accent1 4 4 4 2 3 3" xfId="25609"/>
    <cellStyle name="40% - Accent1 4 4 4 2 4" xfId="25610"/>
    <cellStyle name="40% - Accent1 4 4 4 2 4 2" xfId="25611"/>
    <cellStyle name="40% - Accent1 4 4 4 2 5" xfId="25612"/>
    <cellStyle name="40% - Accent1 4 4 4 2 6" xfId="25613"/>
    <cellStyle name="40% - Accent1 4 4 4 3" xfId="25614"/>
    <cellStyle name="40% - Accent1 4 4 4 3 2" xfId="25615"/>
    <cellStyle name="40% - Accent1 4 4 4 3 2 2" xfId="25616"/>
    <cellStyle name="40% - Accent1 4 4 4 3 2 3" xfId="25617"/>
    <cellStyle name="40% - Accent1 4 4 4 3 3" xfId="25618"/>
    <cellStyle name="40% - Accent1 4 4 4 3 3 2" xfId="25619"/>
    <cellStyle name="40% - Accent1 4 4 4 3 3 3" xfId="25620"/>
    <cellStyle name="40% - Accent1 4 4 4 3 4" xfId="25621"/>
    <cellStyle name="40% - Accent1 4 4 4 3 4 2" xfId="25622"/>
    <cellStyle name="40% - Accent1 4 4 4 3 5" xfId="25623"/>
    <cellStyle name="40% - Accent1 4 4 4 3 6" xfId="25624"/>
    <cellStyle name="40% - Accent1 4 4 4 4" xfId="25625"/>
    <cellStyle name="40% - Accent1 4 4 4 4 2" xfId="25626"/>
    <cellStyle name="40% - Accent1 4 4 4 4 2 2" xfId="25627"/>
    <cellStyle name="40% - Accent1 4 4 4 4 2 3" xfId="25628"/>
    <cellStyle name="40% - Accent1 4 4 4 4 3" xfId="25629"/>
    <cellStyle name="40% - Accent1 4 4 4 4 3 2" xfId="25630"/>
    <cellStyle name="40% - Accent1 4 4 4 4 4" xfId="25631"/>
    <cellStyle name="40% - Accent1 4 4 4 4 5" xfId="25632"/>
    <cellStyle name="40% - Accent1 4 4 4 5" xfId="25633"/>
    <cellStyle name="40% - Accent1 4 4 4 5 2" xfId="25634"/>
    <cellStyle name="40% - Accent1 4 4 4 5 3" xfId="25635"/>
    <cellStyle name="40% - Accent1 4 4 4 6" xfId="25636"/>
    <cellStyle name="40% - Accent1 4 4 4 6 2" xfId="25637"/>
    <cellStyle name="40% - Accent1 4 4 4 6 3" xfId="25638"/>
    <cellStyle name="40% - Accent1 4 4 4 7" xfId="25639"/>
    <cellStyle name="40% - Accent1 4 4 4 7 2" xfId="25640"/>
    <cellStyle name="40% - Accent1 4 4 4 8" xfId="25641"/>
    <cellStyle name="40% - Accent1 4 4 4 9" xfId="25642"/>
    <cellStyle name="40% - Accent1 4 4 5" xfId="25643"/>
    <cellStyle name="40% - Accent1 4 4 5 2" xfId="25644"/>
    <cellStyle name="40% - Accent1 4 4 5 2 2" xfId="25645"/>
    <cellStyle name="40% - Accent1 4 4 5 2 3" xfId="25646"/>
    <cellStyle name="40% - Accent1 4 4 5 3" xfId="25647"/>
    <cellStyle name="40% - Accent1 4 4 5 3 2" xfId="25648"/>
    <cellStyle name="40% - Accent1 4 4 5 3 3" xfId="25649"/>
    <cellStyle name="40% - Accent1 4 4 5 4" xfId="25650"/>
    <cellStyle name="40% - Accent1 4 4 5 4 2" xfId="25651"/>
    <cellStyle name="40% - Accent1 4 4 5 5" xfId="25652"/>
    <cellStyle name="40% - Accent1 4 4 5 6" xfId="25653"/>
    <cellStyle name="40% - Accent1 4 4 6" xfId="25654"/>
    <cellStyle name="40% - Accent1 4 4 6 2" xfId="25655"/>
    <cellStyle name="40% - Accent1 4 4 6 2 2" xfId="25656"/>
    <cellStyle name="40% - Accent1 4 4 6 2 3" xfId="25657"/>
    <cellStyle name="40% - Accent1 4 4 6 3" xfId="25658"/>
    <cellStyle name="40% - Accent1 4 4 6 3 2" xfId="25659"/>
    <cellStyle name="40% - Accent1 4 4 6 3 3" xfId="25660"/>
    <cellStyle name="40% - Accent1 4 4 6 4" xfId="25661"/>
    <cellStyle name="40% - Accent1 4 4 6 4 2" xfId="25662"/>
    <cellStyle name="40% - Accent1 4 4 6 5" xfId="25663"/>
    <cellStyle name="40% - Accent1 4 4 6 6" xfId="25664"/>
    <cellStyle name="40% - Accent1 4 4 7" xfId="25665"/>
    <cellStyle name="40% - Accent1 4 4 7 2" xfId="25666"/>
    <cellStyle name="40% - Accent1 4 4 7 2 2" xfId="25667"/>
    <cellStyle name="40% - Accent1 4 4 7 2 3" xfId="25668"/>
    <cellStyle name="40% - Accent1 4 4 7 3" xfId="25669"/>
    <cellStyle name="40% - Accent1 4 4 7 3 2" xfId="25670"/>
    <cellStyle name="40% - Accent1 4 4 7 4" xfId="25671"/>
    <cellStyle name="40% - Accent1 4 4 7 5" xfId="25672"/>
    <cellStyle name="40% - Accent1 4 4 8" xfId="25673"/>
    <cellStyle name="40% - Accent1 4 4 8 2" xfId="25674"/>
    <cellStyle name="40% - Accent1 4 4 8 3" xfId="25675"/>
    <cellStyle name="40% - Accent1 4 4 9" xfId="25676"/>
    <cellStyle name="40% - Accent1 4 4 9 2" xfId="25677"/>
    <cellStyle name="40% - Accent1 4 4 9 3" xfId="25678"/>
    <cellStyle name="40% - Accent1 4 5" xfId="1597"/>
    <cellStyle name="40% - Accent1 4 5 10" xfId="25679"/>
    <cellStyle name="40% - Accent1 4 5 2" xfId="1598"/>
    <cellStyle name="40% - Accent1 4 5 2 2" xfId="25680"/>
    <cellStyle name="40% - Accent1 4 5 2 2 2" xfId="25681"/>
    <cellStyle name="40% - Accent1 4 5 2 2 2 2" xfId="25682"/>
    <cellStyle name="40% - Accent1 4 5 2 2 2 3" xfId="25683"/>
    <cellStyle name="40% - Accent1 4 5 2 2 3" xfId="25684"/>
    <cellStyle name="40% - Accent1 4 5 2 2 3 2" xfId="25685"/>
    <cellStyle name="40% - Accent1 4 5 2 2 3 3" xfId="25686"/>
    <cellStyle name="40% - Accent1 4 5 2 2 4" xfId="25687"/>
    <cellStyle name="40% - Accent1 4 5 2 2 4 2" xfId="25688"/>
    <cellStyle name="40% - Accent1 4 5 2 2 5" xfId="25689"/>
    <cellStyle name="40% - Accent1 4 5 2 2 6" xfId="25690"/>
    <cellStyle name="40% - Accent1 4 5 2 3" xfId="25691"/>
    <cellStyle name="40% - Accent1 4 5 2 3 2" xfId="25692"/>
    <cellStyle name="40% - Accent1 4 5 2 3 2 2" xfId="25693"/>
    <cellStyle name="40% - Accent1 4 5 2 3 2 3" xfId="25694"/>
    <cellStyle name="40% - Accent1 4 5 2 3 3" xfId="25695"/>
    <cellStyle name="40% - Accent1 4 5 2 3 3 2" xfId="25696"/>
    <cellStyle name="40% - Accent1 4 5 2 3 3 3" xfId="25697"/>
    <cellStyle name="40% - Accent1 4 5 2 3 4" xfId="25698"/>
    <cellStyle name="40% - Accent1 4 5 2 3 4 2" xfId="25699"/>
    <cellStyle name="40% - Accent1 4 5 2 3 5" xfId="25700"/>
    <cellStyle name="40% - Accent1 4 5 2 3 6" xfId="25701"/>
    <cellStyle name="40% - Accent1 4 5 2 4" xfId="25702"/>
    <cellStyle name="40% - Accent1 4 5 2 4 2" xfId="25703"/>
    <cellStyle name="40% - Accent1 4 5 2 4 2 2" xfId="25704"/>
    <cellStyle name="40% - Accent1 4 5 2 4 2 3" xfId="25705"/>
    <cellStyle name="40% - Accent1 4 5 2 4 3" xfId="25706"/>
    <cellStyle name="40% - Accent1 4 5 2 4 3 2" xfId="25707"/>
    <cellStyle name="40% - Accent1 4 5 2 4 4" xfId="25708"/>
    <cellStyle name="40% - Accent1 4 5 2 4 5" xfId="25709"/>
    <cellStyle name="40% - Accent1 4 5 2 5" xfId="25710"/>
    <cellStyle name="40% - Accent1 4 5 2 5 2" xfId="25711"/>
    <cellStyle name="40% - Accent1 4 5 2 5 3" xfId="25712"/>
    <cellStyle name="40% - Accent1 4 5 2 6" xfId="25713"/>
    <cellStyle name="40% - Accent1 4 5 2 6 2" xfId="25714"/>
    <cellStyle name="40% - Accent1 4 5 2 6 3" xfId="25715"/>
    <cellStyle name="40% - Accent1 4 5 2 7" xfId="25716"/>
    <cellStyle name="40% - Accent1 4 5 2 7 2" xfId="25717"/>
    <cellStyle name="40% - Accent1 4 5 2 8" xfId="25718"/>
    <cellStyle name="40% - Accent1 4 5 2 9" xfId="25719"/>
    <cellStyle name="40% - Accent1 4 5 3" xfId="25720"/>
    <cellStyle name="40% - Accent1 4 5 3 2" xfId="25721"/>
    <cellStyle name="40% - Accent1 4 5 3 2 2" xfId="25722"/>
    <cellStyle name="40% - Accent1 4 5 3 2 3" xfId="25723"/>
    <cellStyle name="40% - Accent1 4 5 3 3" xfId="25724"/>
    <cellStyle name="40% - Accent1 4 5 3 3 2" xfId="25725"/>
    <cellStyle name="40% - Accent1 4 5 3 3 3" xfId="25726"/>
    <cellStyle name="40% - Accent1 4 5 3 4" xfId="25727"/>
    <cellStyle name="40% - Accent1 4 5 3 4 2" xfId="25728"/>
    <cellStyle name="40% - Accent1 4 5 3 5" xfId="25729"/>
    <cellStyle name="40% - Accent1 4 5 3 6" xfId="25730"/>
    <cellStyle name="40% - Accent1 4 5 4" xfId="25731"/>
    <cellStyle name="40% - Accent1 4 5 4 2" xfId="25732"/>
    <cellStyle name="40% - Accent1 4 5 4 2 2" xfId="25733"/>
    <cellStyle name="40% - Accent1 4 5 4 2 3" xfId="25734"/>
    <cellStyle name="40% - Accent1 4 5 4 3" xfId="25735"/>
    <cellStyle name="40% - Accent1 4 5 4 3 2" xfId="25736"/>
    <cellStyle name="40% - Accent1 4 5 4 3 3" xfId="25737"/>
    <cellStyle name="40% - Accent1 4 5 4 4" xfId="25738"/>
    <cellStyle name="40% - Accent1 4 5 4 4 2" xfId="25739"/>
    <cellStyle name="40% - Accent1 4 5 4 5" xfId="25740"/>
    <cellStyle name="40% - Accent1 4 5 4 6" xfId="25741"/>
    <cellStyle name="40% - Accent1 4 5 5" xfId="25742"/>
    <cellStyle name="40% - Accent1 4 5 5 2" xfId="25743"/>
    <cellStyle name="40% - Accent1 4 5 5 2 2" xfId="25744"/>
    <cellStyle name="40% - Accent1 4 5 5 2 3" xfId="25745"/>
    <cellStyle name="40% - Accent1 4 5 5 3" xfId="25746"/>
    <cellStyle name="40% - Accent1 4 5 5 3 2" xfId="25747"/>
    <cellStyle name="40% - Accent1 4 5 5 4" xfId="25748"/>
    <cellStyle name="40% - Accent1 4 5 5 5" xfId="25749"/>
    <cellStyle name="40% - Accent1 4 5 6" xfId="25750"/>
    <cellStyle name="40% - Accent1 4 5 6 2" xfId="25751"/>
    <cellStyle name="40% - Accent1 4 5 6 3" xfId="25752"/>
    <cellStyle name="40% - Accent1 4 5 7" xfId="25753"/>
    <cellStyle name="40% - Accent1 4 5 7 2" xfId="25754"/>
    <cellStyle name="40% - Accent1 4 5 7 3" xfId="25755"/>
    <cellStyle name="40% - Accent1 4 5 8" xfId="25756"/>
    <cellStyle name="40% - Accent1 4 5 8 2" xfId="25757"/>
    <cellStyle name="40% - Accent1 4 5 9" xfId="25758"/>
    <cellStyle name="40% - Accent1 4 6" xfId="1599"/>
    <cellStyle name="40% - Accent1 4 6 2" xfId="25759"/>
    <cellStyle name="40% - Accent1 4 6 2 2" xfId="25760"/>
    <cellStyle name="40% - Accent1 4 6 2 2 2" xfId="25761"/>
    <cellStyle name="40% - Accent1 4 6 2 2 3" xfId="25762"/>
    <cellStyle name="40% - Accent1 4 6 2 3" xfId="25763"/>
    <cellStyle name="40% - Accent1 4 6 2 3 2" xfId="25764"/>
    <cellStyle name="40% - Accent1 4 6 2 3 3" xfId="25765"/>
    <cellStyle name="40% - Accent1 4 6 2 4" xfId="25766"/>
    <cellStyle name="40% - Accent1 4 6 2 4 2" xfId="25767"/>
    <cellStyle name="40% - Accent1 4 6 2 5" xfId="25768"/>
    <cellStyle name="40% - Accent1 4 6 2 6" xfId="25769"/>
    <cellStyle name="40% - Accent1 4 6 3" xfId="25770"/>
    <cellStyle name="40% - Accent1 4 6 3 2" xfId="25771"/>
    <cellStyle name="40% - Accent1 4 6 3 2 2" xfId="25772"/>
    <cellStyle name="40% - Accent1 4 6 3 2 3" xfId="25773"/>
    <cellStyle name="40% - Accent1 4 6 3 3" xfId="25774"/>
    <cellStyle name="40% - Accent1 4 6 3 3 2" xfId="25775"/>
    <cellStyle name="40% - Accent1 4 6 3 3 3" xfId="25776"/>
    <cellStyle name="40% - Accent1 4 6 3 4" xfId="25777"/>
    <cellStyle name="40% - Accent1 4 6 3 4 2" xfId="25778"/>
    <cellStyle name="40% - Accent1 4 6 3 5" xfId="25779"/>
    <cellStyle name="40% - Accent1 4 6 3 6" xfId="25780"/>
    <cellStyle name="40% - Accent1 4 6 4" xfId="25781"/>
    <cellStyle name="40% - Accent1 4 6 4 2" xfId="25782"/>
    <cellStyle name="40% - Accent1 4 6 4 2 2" xfId="25783"/>
    <cellStyle name="40% - Accent1 4 6 4 2 3" xfId="25784"/>
    <cellStyle name="40% - Accent1 4 6 4 3" xfId="25785"/>
    <cellStyle name="40% - Accent1 4 6 4 3 2" xfId="25786"/>
    <cellStyle name="40% - Accent1 4 6 4 4" xfId="25787"/>
    <cellStyle name="40% - Accent1 4 6 4 5" xfId="25788"/>
    <cellStyle name="40% - Accent1 4 6 5" xfId="25789"/>
    <cellStyle name="40% - Accent1 4 6 5 2" xfId="25790"/>
    <cellStyle name="40% - Accent1 4 6 5 3" xfId="25791"/>
    <cellStyle name="40% - Accent1 4 6 6" xfId="25792"/>
    <cellStyle name="40% - Accent1 4 6 6 2" xfId="25793"/>
    <cellStyle name="40% - Accent1 4 6 6 3" xfId="25794"/>
    <cellStyle name="40% - Accent1 4 6 7" xfId="25795"/>
    <cellStyle name="40% - Accent1 4 6 7 2" xfId="25796"/>
    <cellStyle name="40% - Accent1 4 6 8" xfId="25797"/>
    <cellStyle name="40% - Accent1 4 6 9" xfId="25798"/>
    <cellStyle name="40% - Accent1 4 7" xfId="13589"/>
    <cellStyle name="40% - Accent1 4 7 2" xfId="25799"/>
    <cellStyle name="40% - Accent1 4 7 2 2" xfId="25800"/>
    <cellStyle name="40% - Accent1 4 7 2 2 2" xfId="25801"/>
    <cellStyle name="40% - Accent1 4 7 2 2 3" xfId="25802"/>
    <cellStyle name="40% - Accent1 4 7 2 3" xfId="25803"/>
    <cellStyle name="40% - Accent1 4 7 2 3 2" xfId="25804"/>
    <cellStyle name="40% - Accent1 4 7 2 3 3" xfId="25805"/>
    <cellStyle name="40% - Accent1 4 7 2 4" xfId="25806"/>
    <cellStyle name="40% - Accent1 4 7 2 4 2" xfId="25807"/>
    <cellStyle name="40% - Accent1 4 7 2 5" xfId="25808"/>
    <cellStyle name="40% - Accent1 4 7 2 6" xfId="25809"/>
    <cellStyle name="40% - Accent1 4 7 3" xfId="25810"/>
    <cellStyle name="40% - Accent1 4 7 3 2" xfId="25811"/>
    <cellStyle name="40% - Accent1 4 7 3 2 2" xfId="25812"/>
    <cellStyle name="40% - Accent1 4 7 3 2 3" xfId="25813"/>
    <cellStyle name="40% - Accent1 4 7 3 3" xfId="25814"/>
    <cellStyle name="40% - Accent1 4 7 3 3 2" xfId="25815"/>
    <cellStyle name="40% - Accent1 4 7 3 3 3" xfId="25816"/>
    <cellStyle name="40% - Accent1 4 7 3 4" xfId="25817"/>
    <cellStyle name="40% - Accent1 4 7 3 4 2" xfId="25818"/>
    <cellStyle name="40% - Accent1 4 7 3 5" xfId="25819"/>
    <cellStyle name="40% - Accent1 4 7 3 6" xfId="25820"/>
    <cellStyle name="40% - Accent1 4 7 4" xfId="25821"/>
    <cellStyle name="40% - Accent1 4 7 4 2" xfId="25822"/>
    <cellStyle name="40% - Accent1 4 7 4 2 2" xfId="25823"/>
    <cellStyle name="40% - Accent1 4 7 4 2 3" xfId="25824"/>
    <cellStyle name="40% - Accent1 4 7 4 3" xfId="25825"/>
    <cellStyle name="40% - Accent1 4 7 4 3 2" xfId="25826"/>
    <cellStyle name="40% - Accent1 4 7 4 4" xfId="25827"/>
    <cellStyle name="40% - Accent1 4 7 4 5" xfId="25828"/>
    <cellStyle name="40% - Accent1 4 7 5" xfId="25829"/>
    <cellStyle name="40% - Accent1 4 7 5 2" xfId="25830"/>
    <cellStyle name="40% - Accent1 4 7 5 3" xfId="25831"/>
    <cellStyle name="40% - Accent1 4 7 6" xfId="25832"/>
    <cellStyle name="40% - Accent1 4 7 6 2" xfId="25833"/>
    <cellStyle name="40% - Accent1 4 7 6 3" xfId="25834"/>
    <cellStyle name="40% - Accent1 4 7 7" xfId="25835"/>
    <cellStyle name="40% - Accent1 4 7 7 2" xfId="25836"/>
    <cellStyle name="40% - Accent1 4 7 8" xfId="25837"/>
    <cellStyle name="40% - Accent1 4 7 9" xfId="25838"/>
    <cellStyle name="40% - Accent1 4 8" xfId="25839"/>
    <cellStyle name="40% - Accent1 4 8 2" xfId="25840"/>
    <cellStyle name="40% - Accent1 4 8 2 2" xfId="25841"/>
    <cellStyle name="40% - Accent1 4 8 2 3" xfId="25842"/>
    <cellStyle name="40% - Accent1 4 8 3" xfId="25843"/>
    <cellStyle name="40% - Accent1 4 8 3 2" xfId="25844"/>
    <cellStyle name="40% - Accent1 4 8 3 3" xfId="25845"/>
    <cellStyle name="40% - Accent1 4 8 4" xfId="25846"/>
    <cellStyle name="40% - Accent1 4 8 4 2" xfId="25847"/>
    <cellStyle name="40% - Accent1 4 8 5" xfId="25848"/>
    <cellStyle name="40% - Accent1 4 8 6" xfId="25849"/>
    <cellStyle name="40% - Accent1 4 9" xfId="25850"/>
    <cellStyle name="40% - Accent1 4 9 2" xfId="25851"/>
    <cellStyle name="40% - Accent1 4 9 2 2" xfId="25852"/>
    <cellStyle name="40% - Accent1 4 9 2 3" xfId="25853"/>
    <cellStyle name="40% - Accent1 4 9 3" xfId="25854"/>
    <cellStyle name="40% - Accent1 4 9 3 2" xfId="25855"/>
    <cellStyle name="40% - Accent1 4 9 3 3" xfId="25856"/>
    <cellStyle name="40% - Accent1 4 9 4" xfId="25857"/>
    <cellStyle name="40% - Accent1 4 9 4 2" xfId="25858"/>
    <cellStyle name="40% - Accent1 4 9 5" xfId="25859"/>
    <cellStyle name="40% - Accent1 4 9 6" xfId="2586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xfId="62038" builtinId="35" customBuiltin="1"/>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14569"/>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14570"/>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14571"/>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861"/>
    <cellStyle name="40% - Accent2 4 10 2" xfId="25862"/>
    <cellStyle name="40% - Accent2 4 10 2 2" xfId="25863"/>
    <cellStyle name="40% - Accent2 4 10 2 3" xfId="25864"/>
    <cellStyle name="40% - Accent2 4 10 3" xfId="25865"/>
    <cellStyle name="40% - Accent2 4 10 3 2" xfId="25866"/>
    <cellStyle name="40% - Accent2 4 10 4" xfId="25867"/>
    <cellStyle name="40% - Accent2 4 10 5" xfId="25868"/>
    <cellStyle name="40% - Accent2 4 11" xfId="25869"/>
    <cellStyle name="40% - Accent2 4 11 2" xfId="25870"/>
    <cellStyle name="40% - Accent2 4 11 3" xfId="25871"/>
    <cellStyle name="40% - Accent2 4 12" xfId="25872"/>
    <cellStyle name="40% - Accent2 4 12 2" xfId="25873"/>
    <cellStyle name="40% - Accent2 4 12 3" xfId="25874"/>
    <cellStyle name="40% - Accent2 4 13" xfId="25875"/>
    <cellStyle name="40% - Accent2 4 13 2" xfId="25876"/>
    <cellStyle name="40% - Accent2 4 14" xfId="25877"/>
    <cellStyle name="40% - Accent2 4 15" xfId="25878"/>
    <cellStyle name="40% - Accent2 4 16" xfId="25879"/>
    <cellStyle name="40% - Accent2 4 2" xfId="1786"/>
    <cellStyle name="40% - Accent2 4 2 10" xfId="25880"/>
    <cellStyle name="40% - Accent2 4 2 10 2" xfId="25881"/>
    <cellStyle name="40% - Accent2 4 2 10 3" xfId="25882"/>
    <cellStyle name="40% - Accent2 4 2 11" xfId="25883"/>
    <cellStyle name="40% - Accent2 4 2 11 2" xfId="25884"/>
    <cellStyle name="40% - Accent2 4 2 11 3" xfId="25885"/>
    <cellStyle name="40% - Accent2 4 2 12" xfId="25886"/>
    <cellStyle name="40% - Accent2 4 2 12 2" xfId="25887"/>
    <cellStyle name="40% - Accent2 4 2 13" xfId="25888"/>
    <cellStyle name="40% - Accent2 4 2 14" xfId="25889"/>
    <cellStyle name="40% - Accent2 4 2 15" xfId="25890"/>
    <cellStyle name="40% - Accent2 4 2 2" xfId="1787"/>
    <cellStyle name="40% - Accent2 4 2 2 10" xfId="25891"/>
    <cellStyle name="40% - Accent2 4 2 2 10 2" xfId="25892"/>
    <cellStyle name="40% - Accent2 4 2 2 10 3" xfId="25893"/>
    <cellStyle name="40% - Accent2 4 2 2 11" xfId="25894"/>
    <cellStyle name="40% - Accent2 4 2 2 11 2" xfId="25895"/>
    <cellStyle name="40% - Accent2 4 2 2 12" xfId="25896"/>
    <cellStyle name="40% - Accent2 4 2 2 13" xfId="25897"/>
    <cellStyle name="40% - Accent2 4 2 2 2" xfId="1788"/>
    <cellStyle name="40% - Accent2 4 2 2 2 10" xfId="25898"/>
    <cellStyle name="40% - Accent2 4 2 2 2 10 2" xfId="25899"/>
    <cellStyle name="40% - Accent2 4 2 2 2 11" xfId="25900"/>
    <cellStyle name="40% - Accent2 4 2 2 2 12" xfId="25901"/>
    <cellStyle name="40% - Accent2 4 2 2 2 2" xfId="1789"/>
    <cellStyle name="40% - Accent2 4 2 2 2 2 10" xfId="25902"/>
    <cellStyle name="40% - Accent2 4 2 2 2 2 2" xfId="1790"/>
    <cellStyle name="40% - Accent2 4 2 2 2 2 2 2" xfId="25903"/>
    <cellStyle name="40% - Accent2 4 2 2 2 2 2 2 2" xfId="25904"/>
    <cellStyle name="40% - Accent2 4 2 2 2 2 2 2 2 2" xfId="25905"/>
    <cellStyle name="40% - Accent2 4 2 2 2 2 2 2 2 3" xfId="25906"/>
    <cellStyle name="40% - Accent2 4 2 2 2 2 2 2 3" xfId="25907"/>
    <cellStyle name="40% - Accent2 4 2 2 2 2 2 2 3 2" xfId="25908"/>
    <cellStyle name="40% - Accent2 4 2 2 2 2 2 2 3 3" xfId="25909"/>
    <cellStyle name="40% - Accent2 4 2 2 2 2 2 2 4" xfId="25910"/>
    <cellStyle name="40% - Accent2 4 2 2 2 2 2 2 4 2" xfId="25911"/>
    <cellStyle name="40% - Accent2 4 2 2 2 2 2 2 5" xfId="25912"/>
    <cellStyle name="40% - Accent2 4 2 2 2 2 2 2 6" xfId="25913"/>
    <cellStyle name="40% - Accent2 4 2 2 2 2 2 3" xfId="25914"/>
    <cellStyle name="40% - Accent2 4 2 2 2 2 2 3 2" xfId="25915"/>
    <cellStyle name="40% - Accent2 4 2 2 2 2 2 3 2 2" xfId="25916"/>
    <cellStyle name="40% - Accent2 4 2 2 2 2 2 3 2 3" xfId="25917"/>
    <cellStyle name="40% - Accent2 4 2 2 2 2 2 3 3" xfId="25918"/>
    <cellStyle name="40% - Accent2 4 2 2 2 2 2 3 3 2" xfId="25919"/>
    <cellStyle name="40% - Accent2 4 2 2 2 2 2 3 3 3" xfId="25920"/>
    <cellStyle name="40% - Accent2 4 2 2 2 2 2 3 4" xfId="25921"/>
    <cellStyle name="40% - Accent2 4 2 2 2 2 2 3 4 2" xfId="25922"/>
    <cellStyle name="40% - Accent2 4 2 2 2 2 2 3 5" xfId="25923"/>
    <cellStyle name="40% - Accent2 4 2 2 2 2 2 3 6" xfId="25924"/>
    <cellStyle name="40% - Accent2 4 2 2 2 2 2 4" xfId="25925"/>
    <cellStyle name="40% - Accent2 4 2 2 2 2 2 4 2" xfId="25926"/>
    <cellStyle name="40% - Accent2 4 2 2 2 2 2 4 2 2" xfId="25927"/>
    <cellStyle name="40% - Accent2 4 2 2 2 2 2 4 2 3" xfId="25928"/>
    <cellStyle name="40% - Accent2 4 2 2 2 2 2 4 3" xfId="25929"/>
    <cellStyle name="40% - Accent2 4 2 2 2 2 2 4 3 2" xfId="25930"/>
    <cellStyle name="40% - Accent2 4 2 2 2 2 2 4 4" xfId="25931"/>
    <cellStyle name="40% - Accent2 4 2 2 2 2 2 4 5" xfId="25932"/>
    <cellStyle name="40% - Accent2 4 2 2 2 2 2 5" xfId="25933"/>
    <cellStyle name="40% - Accent2 4 2 2 2 2 2 5 2" xfId="25934"/>
    <cellStyle name="40% - Accent2 4 2 2 2 2 2 5 3" xfId="25935"/>
    <cellStyle name="40% - Accent2 4 2 2 2 2 2 6" xfId="25936"/>
    <cellStyle name="40% - Accent2 4 2 2 2 2 2 6 2" xfId="25937"/>
    <cellStyle name="40% - Accent2 4 2 2 2 2 2 6 3" xfId="25938"/>
    <cellStyle name="40% - Accent2 4 2 2 2 2 2 7" xfId="25939"/>
    <cellStyle name="40% - Accent2 4 2 2 2 2 2 7 2" xfId="25940"/>
    <cellStyle name="40% - Accent2 4 2 2 2 2 2 8" xfId="25941"/>
    <cellStyle name="40% - Accent2 4 2 2 2 2 2 9" xfId="25942"/>
    <cellStyle name="40% - Accent2 4 2 2 2 2 3" xfId="25943"/>
    <cellStyle name="40% - Accent2 4 2 2 2 2 3 2" xfId="25944"/>
    <cellStyle name="40% - Accent2 4 2 2 2 2 3 2 2" xfId="25945"/>
    <cellStyle name="40% - Accent2 4 2 2 2 2 3 2 3" xfId="25946"/>
    <cellStyle name="40% - Accent2 4 2 2 2 2 3 3" xfId="25947"/>
    <cellStyle name="40% - Accent2 4 2 2 2 2 3 3 2" xfId="25948"/>
    <cellStyle name="40% - Accent2 4 2 2 2 2 3 3 3" xfId="25949"/>
    <cellStyle name="40% - Accent2 4 2 2 2 2 3 4" xfId="25950"/>
    <cellStyle name="40% - Accent2 4 2 2 2 2 3 4 2" xfId="25951"/>
    <cellStyle name="40% - Accent2 4 2 2 2 2 3 5" xfId="25952"/>
    <cellStyle name="40% - Accent2 4 2 2 2 2 3 6" xfId="25953"/>
    <cellStyle name="40% - Accent2 4 2 2 2 2 4" xfId="25954"/>
    <cellStyle name="40% - Accent2 4 2 2 2 2 4 2" xfId="25955"/>
    <cellStyle name="40% - Accent2 4 2 2 2 2 4 2 2" xfId="25956"/>
    <cellStyle name="40% - Accent2 4 2 2 2 2 4 2 3" xfId="25957"/>
    <cellStyle name="40% - Accent2 4 2 2 2 2 4 3" xfId="25958"/>
    <cellStyle name="40% - Accent2 4 2 2 2 2 4 3 2" xfId="25959"/>
    <cellStyle name="40% - Accent2 4 2 2 2 2 4 3 3" xfId="25960"/>
    <cellStyle name="40% - Accent2 4 2 2 2 2 4 4" xfId="25961"/>
    <cellStyle name="40% - Accent2 4 2 2 2 2 4 4 2" xfId="25962"/>
    <cellStyle name="40% - Accent2 4 2 2 2 2 4 5" xfId="25963"/>
    <cellStyle name="40% - Accent2 4 2 2 2 2 4 6" xfId="25964"/>
    <cellStyle name="40% - Accent2 4 2 2 2 2 5" xfId="25965"/>
    <cellStyle name="40% - Accent2 4 2 2 2 2 5 2" xfId="25966"/>
    <cellStyle name="40% - Accent2 4 2 2 2 2 5 2 2" xfId="25967"/>
    <cellStyle name="40% - Accent2 4 2 2 2 2 5 2 3" xfId="25968"/>
    <cellStyle name="40% - Accent2 4 2 2 2 2 5 3" xfId="25969"/>
    <cellStyle name="40% - Accent2 4 2 2 2 2 5 3 2" xfId="25970"/>
    <cellStyle name="40% - Accent2 4 2 2 2 2 5 4" xfId="25971"/>
    <cellStyle name="40% - Accent2 4 2 2 2 2 5 5" xfId="25972"/>
    <cellStyle name="40% - Accent2 4 2 2 2 2 6" xfId="25973"/>
    <cellStyle name="40% - Accent2 4 2 2 2 2 6 2" xfId="25974"/>
    <cellStyle name="40% - Accent2 4 2 2 2 2 6 3" xfId="25975"/>
    <cellStyle name="40% - Accent2 4 2 2 2 2 7" xfId="25976"/>
    <cellStyle name="40% - Accent2 4 2 2 2 2 7 2" xfId="25977"/>
    <cellStyle name="40% - Accent2 4 2 2 2 2 7 3" xfId="25978"/>
    <cellStyle name="40% - Accent2 4 2 2 2 2 8" xfId="25979"/>
    <cellStyle name="40% - Accent2 4 2 2 2 2 8 2" xfId="25980"/>
    <cellStyle name="40% - Accent2 4 2 2 2 2 9" xfId="25981"/>
    <cellStyle name="40% - Accent2 4 2 2 2 3" xfId="1791"/>
    <cellStyle name="40% - Accent2 4 2 2 2 3 2" xfId="25982"/>
    <cellStyle name="40% - Accent2 4 2 2 2 3 2 2" xfId="25983"/>
    <cellStyle name="40% - Accent2 4 2 2 2 3 2 2 2" xfId="25984"/>
    <cellStyle name="40% - Accent2 4 2 2 2 3 2 2 3" xfId="25985"/>
    <cellStyle name="40% - Accent2 4 2 2 2 3 2 3" xfId="25986"/>
    <cellStyle name="40% - Accent2 4 2 2 2 3 2 3 2" xfId="25987"/>
    <cellStyle name="40% - Accent2 4 2 2 2 3 2 3 3" xfId="25988"/>
    <cellStyle name="40% - Accent2 4 2 2 2 3 2 4" xfId="25989"/>
    <cellStyle name="40% - Accent2 4 2 2 2 3 2 4 2" xfId="25990"/>
    <cellStyle name="40% - Accent2 4 2 2 2 3 2 5" xfId="25991"/>
    <cellStyle name="40% - Accent2 4 2 2 2 3 2 6" xfId="25992"/>
    <cellStyle name="40% - Accent2 4 2 2 2 3 3" xfId="25993"/>
    <cellStyle name="40% - Accent2 4 2 2 2 3 3 2" xfId="25994"/>
    <cellStyle name="40% - Accent2 4 2 2 2 3 3 2 2" xfId="25995"/>
    <cellStyle name="40% - Accent2 4 2 2 2 3 3 2 3" xfId="25996"/>
    <cellStyle name="40% - Accent2 4 2 2 2 3 3 3" xfId="25997"/>
    <cellStyle name="40% - Accent2 4 2 2 2 3 3 3 2" xfId="25998"/>
    <cellStyle name="40% - Accent2 4 2 2 2 3 3 3 3" xfId="25999"/>
    <cellStyle name="40% - Accent2 4 2 2 2 3 3 4" xfId="26000"/>
    <cellStyle name="40% - Accent2 4 2 2 2 3 3 4 2" xfId="26001"/>
    <cellStyle name="40% - Accent2 4 2 2 2 3 3 5" xfId="26002"/>
    <cellStyle name="40% - Accent2 4 2 2 2 3 3 6" xfId="26003"/>
    <cellStyle name="40% - Accent2 4 2 2 2 3 4" xfId="26004"/>
    <cellStyle name="40% - Accent2 4 2 2 2 3 4 2" xfId="26005"/>
    <cellStyle name="40% - Accent2 4 2 2 2 3 4 2 2" xfId="26006"/>
    <cellStyle name="40% - Accent2 4 2 2 2 3 4 2 3" xfId="26007"/>
    <cellStyle name="40% - Accent2 4 2 2 2 3 4 3" xfId="26008"/>
    <cellStyle name="40% - Accent2 4 2 2 2 3 4 3 2" xfId="26009"/>
    <cellStyle name="40% - Accent2 4 2 2 2 3 4 4" xfId="26010"/>
    <cellStyle name="40% - Accent2 4 2 2 2 3 4 5" xfId="26011"/>
    <cellStyle name="40% - Accent2 4 2 2 2 3 5" xfId="26012"/>
    <cellStyle name="40% - Accent2 4 2 2 2 3 5 2" xfId="26013"/>
    <cellStyle name="40% - Accent2 4 2 2 2 3 5 3" xfId="26014"/>
    <cellStyle name="40% - Accent2 4 2 2 2 3 6" xfId="26015"/>
    <cellStyle name="40% - Accent2 4 2 2 2 3 6 2" xfId="26016"/>
    <cellStyle name="40% - Accent2 4 2 2 2 3 6 3" xfId="26017"/>
    <cellStyle name="40% - Accent2 4 2 2 2 3 7" xfId="26018"/>
    <cellStyle name="40% - Accent2 4 2 2 2 3 7 2" xfId="26019"/>
    <cellStyle name="40% - Accent2 4 2 2 2 3 8" xfId="26020"/>
    <cellStyle name="40% - Accent2 4 2 2 2 3 9" xfId="26021"/>
    <cellStyle name="40% - Accent2 4 2 2 2 4" xfId="26022"/>
    <cellStyle name="40% - Accent2 4 2 2 2 4 2" xfId="26023"/>
    <cellStyle name="40% - Accent2 4 2 2 2 4 2 2" xfId="26024"/>
    <cellStyle name="40% - Accent2 4 2 2 2 4 2 2 2" xfId="26025"/>
    <cellStyle name="40% - Accent2 4 2 2 2 4 2 2 3" xfId="26026"/>
    <cellStyle name="40% - Accent2 4 2 2 2 4 2 3" xfId="26027"/>
    <cellStyle name="40% - Accent2 4 2 2 2 4 2 3 2" xfId="26028"/>
    <cellStyle name="40% - Accent2 4 2 2 2 4 2 3 3" xfId="26029"/>
    <cellStyle name="40% - Accent2 4 2 2 2 4 2 4" xfId="26030"/>
    <cellStyle name="40% - Accent2 4 2 2 2 4 2 4 2" xfId="26031"/>
    <cellStyle name="40% - Accent2 4 2 2 2 4 2 5" xfId="26032"/>
    <cellStyle name="40% - Accent2 4 2 2 2 4 2 6" xfId="26033"/>
    <cellStyle name="40% - Accent2 4 2 2 2 4 3" xfId="26034"/>
    <cellStyle name="40% - Accent2 4 2 2 2 4 3 2" xfId="26035"/>
    <cellStyle name="40% - Accent2 4 2 2 2 4 3 2 2" xfId="26036"/>
    <cellStyle name="40% - Accent2 4 2 2 2 4 3 2 3" xfId="26037"/>
    <cellStyle name="40% - Accent2 4 2 2 2 4 3 3" xfId="26038"/>
    <cellStyle name="40% - Accent2 4 2 2 2 4 3 3 2" xfId="26039"/>
    <cellStyle name="40% - Accent2 4 2 2 2 4 3 3 3" xfId="26040"/>
    <cellStyle name="40% - Accent2 4 2 2 2 4 3 4" xfId="26041"/>
    <cellStyle name="40% - Accent2 4 2 2 2 4 3 4 2" xfId="26042"/>
    <cellStyle name="40% - Accent2 4 2 2 2 4 3 5" xfId="26043"/>
    <cellStyle name="40% - Accent2 4 2 2 2 4 3 6" xfId="26044"/>
    <cellStyle name="40% - Accent2 4 2 2 2 4 4" xfId="26045"/>
    <cellStyle name="40% - Accent2 4 2 2 2 4 4 2" xfId="26046"/>
    <cellStyle name="40% - Accent2 4 2 2 2 4 4 2 2" xfId="26047"/>
    <cellStyle name="40% - Accent2 4 2 2 2 4 4 2 3" xfId="26048"/>
    <cellStyle name="40% - Accent2 4 2 2 2 4 4 3" xfId="26049"/>
    <cellStyle name="40% - Accent2 4 2 2 2 4 4 3 2" xfId="26050"/>
    <cellStyle name="40% - Accent2 4 2 2 2 4 4 4" xfId="26051"/>
    <cellStyle name="40% - Accent2 4 2 2 2 4 4 5" xfId="26052"/>
    <cellStyle name="40% - Accent2 4 2 2 2 4 5" xfId="26053"/>
    <cellStyle name="40% - Accent2 4 2 2 2 4 5 2" xfId="26054"/>
    <cellStyle name="40% - Accent2 4 2 2 2 4 5 3" xfId="26055"/>
    <cellStyle name="40% - Accent2 4 2 2 2 4 6" xfId="26056"/>
    <cellStyle name="40% - Accent2 4 2 2 2 4 6 2" xfId="26057"/>
    <cellStyle name="40% - Accent2 4 2 2 2 4 6 3" xfId="26058"/>
    <cellStyle name="40% - Accent2 4 2 2 2 4 7" xfId="26059"/>
    <cellStyle name="40% - Accent2 4 2 2 2 4 7 2" xfId="26060"/>
    <cellStyle name="40% - Accent2 4 2 2 2 4 8" xfId="26061"/>
    <cellStyle name="40% - Accent2 4 2 2 2 4 9" xfId="26062"/>
    <cellStyle name="40% - Accent2 4 2 2 2 5" xfId="26063"/>
    <cellStyle name="40% - Accent2 4 2 2 2 5 2" xfId="26064"/>
    <cellStyle name="40% - Accent2 4 2 2 2 5 2 2" xfId="26065"/>
    <cellStyle name="40% - Accent2 4 2 2 2 5 2 3" xfId="26066"/>
    <cellStyle name="40% - Accent2 4 2 2 2 5 3" xfId="26067"/>
    <cellStyle name="40% - Accent2 4 2 2 2 5 3 2" xfId="26068"/>
    <cellStyle name="40% - Accent2 4 2 2 2 5 3 3" xfId="26069"/>
    <cellStyle name="40% - Accent2 4 2 2 2 5 4" xfId="26070"/>
    <cellStyle name="40% - Accent2 4 2 2 2 5 4 2" xfId="26071"/>
    <cellStyle name="40% - Accent2 4 2 2 2 5 5" xfId="26072"/>
    <cellStyle name="40% - Accent2 4 2 2 2 5 6" xfId="26073"/>
    <cellStyle name="40% - Accent2 4 2 2 2 6" xfId="26074"/>
    <cellStyle name="40% - Accent2 4 2 2 2 6 2" xfId="26075"/>
    <cellStyle name="40% - Accent2 4 2 2 2 6 2 2" xfId="26076"/>
    <cellStyle name="40% - Accent2 4 2 2 2 6 2 3" xfId="26077"/>
    <cellStyle name="40% - Accent2 4 2 2 2 6 3" xfId="26078"/>
    <cellStyle name="40% - Accent2 4 2 2 2 6 3 2" xfId="26079"/>
    <cellStyle name="40% - Accent2 4 2 2 2 6 3 3" xfId="26080"/>
    <cellStyle name="40% - Accent2 4 2 2 2 6 4" xfId="26081"/>
    <cellStyle name="40% - Accent2 4 2 2 2 6 4 2" xfId="26082"/>
    <cellStyle name="40% - Accent2 4 2 2 2 6 5" xfId="26083"/>
    <cellStyle name="40% - Accent2 4 2 2 2 6 6" xfId="26084"/>
    <cellStyle name="40% - Accent2 4 2 2 2 7" xfId="26085"/>
    <cellStyle name="40% - Accent2 4 2 2 2 7 2" xfId="26086"/>
    <cellStyle name="40% - Accent2 4 2 2 2 7 2 2" xfId="26087"/>
    <cellStyle name="40% - Accent2 4 2 2 2 7 2 3" xfId="26088"/>
    <cellStyle name="40% - Accent2 4 2 2 2 7 3" xfId="26089"/>
    <cellStyle name="40% - Accent2 4 2 2 2 7 3 2" xfId="26090"/>
    <cellStyle name="40% - Accent2 4 2 2 2 7 4" xfId="26091"/>
    <cellStyle name="40% - Accent2 4 2 2 2 7 5" xfId="26092"/>
    <cellStyle name="40% - Accent2 4 2 2 2 8" xfId="26093"/>
    <cellStyle name="40% - Accent2 4 2 2 2 8 2" xfId="26094"/>
    <cellStyle name="40% - Accent2 4 2 2 2 8 3" xfId="26095"/>
    <cellStyle name="40% - Accent2 4 2 2 2 9" xfId="26096"/>
    <cellStyle name="40% - Accent2 4 2 2 2 9 2" xfId="26097"/>
    <cellStyle name="40% - Accent2 4 2 2 2 9 3" xfId="26098"/>
    <cellStyle name="40% - Accent2 4 2 2 3" xfId="1792"/>
    <cellStyle name="40% - Accent2 4 2 2 3 10" xfId="26099"/>
    <cellStyle name="40% - Accent2 4 2 2 3 2" xfId="1793"/>
    <cellStyle name="40% - Accent2 4 2 2 3 2 2" xfId="26100"/>
    <cellStyle name="40% - Accent2 4 2 2 3 2 2 2" xfId="26101"/>
    <cellStyle name="40% - Accent2 4 2 2 3 2 2 2 2" xfId="26102"/>
    <cellStyle name="40% - Accent2 4 2 2 3 2 2 2 3" xfId="26103"/>
    <cellStyle name="40% - Accent2 4 2 2 3 2 2 3" xfId="26104"/>
    <cellStyle name="40% - Accent2 4 2 2 3 2 2 3 2" xfId="26105"/>
    <cellStyle name="40% - Accent2 4 2 2 3 2 2 3 3" xfId="26106"/>
    <cellStyle name="40% - Accent2 4 2 2 3 2 2 4" xfId="26107"/>
    <cellStyle name="40% - Accent2 4 2 2 3 2 2 4 2" xfId="26108"/>
    <cellStyle name="40% - Accent2 4 2 2 3 2 2 5" xfId="26109"/>
    <cellStyle name="40% - Accent2 4 2 2 3 2 2 6" xfId="26110"/>
    <cellStyle name="40% - Accent2 4 2 2 3 2 3" xfId="26111"/>
    <cellStyle name="40% - Accent2 4 2 2 3 2 3 2" xfId="26112"/>
    <cellStyle name="40% - Accent2 4 2 2 3 2 3 2 2" xfId="26113"/>
    <cellStyle name="40% - Accent2 4 2 2 3 2 3 2 3" xfId="26114"/>
    <cellStyle name="40% - Accent2 4 2 2 3 2 3 3" xfId="26115"/>
    <cellStyle name="40% - Accent2 4 2 2 3 2 3 3 2" xfId="26116"/>
    <cellStyle name="40% - Accent2 4 2 2 3 2 3 3 3" xfId="26117"/>
    <cellStyle name="40% - Accent2 4 2 2 3 2 3 4" xfId="26118"/>
    <cellStyle name="40% - Accent2 4 2 2 3 2 3 4 2" xfId="26119"/>
    <cellStyle name="40% - Accent2 4 2 2 3 2 3 5" xfId="26120"/>
    <cellStyle name="40% - Accent2 4 2 2 3 2 3 6" xfId="26121"/>
    <cellStyle name="40% - Accent2 4 2 2 3 2 4" xfId="26122"/>
    <cellStyle name="40% - Accent2 4 2 2 3 2 4 2" xfId="26123"/>
    <cellStyle name="40% - Accent2 4 2 2 3 2 4 2 2" xfId="26124"/>
    <cellStyle name="40% - Accent2 4 2 2 3 2 4 2 3" xfId="26125"/>
    <cellStyle name="40% - Accent2 4 2 2 3 2 4 3" xfId="26126"/>
    <cellStyle name="40% - Accent2 4 2 2 3 2 4 3 2" xfId="26127"/>
    <cellStyle name="40% - Accent2 4 2 2 3 2 4 4" xfId="26128"/>
    <cellStyle name="40% - Accent2 4 2 2 3 2 4 5" xfId="26129"/>
    <cellStyle name="40% - Accent2 4 2 2 3 2 5" xfId="26130"/>
    <cellStyle name="40% - Accent2 4 2 2 3 2 5 2" xfId="26131"/>
    <cellStyle name="40% - Accent2 4 2 2 3 2 5 3" xfId="26132"/>
    <cellStyle name="40% - Accent2 4 2 2 3 2 6" xfId="26133"/>
    <cellStyle name="40% - Accent2 4 2 2 3 2 6 2" xfId="26134"/>
    <cellStyle name="40% - Accent2 4 2 2 3 2 6 3" xfId="26135"/>
    <cellStyle name="40% - Accent2 4 2 2 3 2 7" xfId="26136"/>
    <cellStyle name="40% - Accent2 4 2 2 3 2 7 2" xfId="26137"/>
    <cellStyle name="40% - Accent2 4 2 2 3 2 8" xfId="26138"/>
    <cellStyle name="40% - Accent2 4 2 2 3 2 9" xfId="26139"/>
    <cellStyle name="40% - Accent2 4 2 2 3 3" xfId="26140"/>
    <cellStyle name="40% - Accent2 4 2 2 3 3 2" xfId="26141"/>
    <cellStyle name="40% - Accent2 4 2 2 3 3 2 2" xfId="26142"/>
    <cellStyle name="40% - Accent2 4 2 2 3 3 2 3" xfId="26143"/>
    <cellStyle name="40% - Accent2 4 2 2 3 3 3" xfId="26144"/>
    <cellStyle name="40% - Accent2 4 2 2 3 3 3 2" xfId="26145"/>
    <cellStyle name="40% - Accent2 4 2 2 3 3 3 3" xfId="26146"/>
    <cellStyle name="40% - Accent2 4 2 2 3 3 4" xfId="26147"/>
    <cellStyle name="40% - Accent2 4 2 2 3 3 4 2" xfId="26148"/>
    <cellStyle name="40% - Accent2 4 2 2 3 3 5" xfId="26149"/>
    <cellStyle name="40% - Accent2 4 2 2 3 3 6" xfId="26150"/>
    <cellStyle name="40% - Accent2 4 2 2 3 4" xfId="26151"/>
    <cellStyle name="40% - Accent2 4 2 2 3 4 2" xfId="26152"/>
    <cellStyle name="40% - Accent2 4 2 2 3 4 2 2" xfId="26153"/>
    <cellStyle name="40% - Accent2 4 2 2 3 4 2 3" xfId="26154"/>
    <cellStyle name="40% - Accent2 4 2 2 3 4 3" xfId="26155"/>
    <cellStyle name="40% - Accent2 4 2 2 3 4 3 2" xfId="26156"/>
    <cellStyle name="40% - Accent2 4 2 2 3 4 3 3" xfId="26157"/>
    <cellStyle name="40% - Accent2 4 2 2 3 4 4" xfId="26158"/>
    <cellStyle name="40% - Accent2 4 2 2 3 4 4 2" xfId="26159"/>
    <cellStyle name="40% - Accent2 4 2 2 3 4 5" xfId="26160"/>
    <cellStyle name="40% - Accent2 4 2 2 3 4 6" xfId="26161"/>
    <cellStyle name="40% - Accent2 4 2 2 3 5" xfId="26162"/>
    <cellStyle name="40% - Accent2 4 2 2 3 5 2" xfId="26163"/>
    <cellStyle name="40% - Accent2 4 2 2 3 5 2 2" xfId="26164"/>
    <cellStyle name="40% - Accent2 4 2 2 3 5 2 3" xfId="26165"/>
    <cellStyle name="40% - Accent2 4 2 2 3 5 3" xfId="26166"/>
    <cellStyle name="40% - Accent2 4 2 2 3 5 3 2" xfId="26167"/>
    <cellStyle name="40% - Accent2 4 2 2 3 5 4" xfId="26168"/>
    <cellStyle name="40% - Accent2 4 2 2 3 5 5" xfId="26169"/>
    <cellStyle name="40% - Accent2 4 2 2 3 6" xfId="26170"/>
    <cellStyle name="40% - Accent2 4 2 2 3 6 2" xfId="26171"/>
    <cellStyle name="40% - Accent2 4 2 2 3 6 3" xfId="26172"/>
    <cellStyle name="40% - Accent2 4 2 2 3 7" xfId="26173"/>
    <cellStyle name="40% - Accent2 4 2 2 3 7 2" xfId="26174"/>
    <cellStyle name="40% - Accent2 4 2 2 3 7 3" xfId="26175"/>
    <cellStyle name="40% - Accent2 4 2 2 3 8" xfId="26176"/>
    <cellStyle name="40% - Accent2 4 2 2 3 8 2" xfId="26177"/>
    <cellStyle name="40% - Accent2 4 2 2 3 9" xfId="26178"/>
    <cellStyle name="40% - Accent2 4 2 2 4" xfId="1794"/>
    <cellStyle name="40% - Accent2 4 2 2 4 2" xfId="26179"/>
    <cellStyle name="40% - Accent2 4 2 2 4 2 2" xfId="26180"/>
    <cellStyle name="40% - Accent2 4 2 2 4 2 2 2" xfId="26181"/>
    <cellStyle name="40% - Accent2 4 2 2 4 2 2 3" xfId="26182"/>
    <cellStyle name="40% - Accent2 4 2 2 4 2 3" xfId="26183"/>
    <cellStyle name="40% - Accent2 4 2 2 4 2 3 2" xfId="26184"/>
    <cellStyle name="40% - Accent2 4 2 2 4 2 3 3" xfId="26185"/>
    <cellStyle name="40% - Accent2 4 2 2 4 2 4" xfId="26186"/>
    <cellStyle name="40% - Accent2 4 2 2 4 2 4 2" xfId="26187"/>
    <cellStyle name="40% - Accent2 4 2 2 4 2 5" xfId="26188"/>
    <cellStyle name="40% - Accent2 4 2 2 4 2 6" xfId="26189"/>
    <cellStyle name="40% - Accent2 4 2 2 4 3" xfId="26190"/>
    <cellStyle name="40% - Accent2 4 2 2 4 3 2" xfId="26191"/>
    <cellStyle name="40% - Accent2 4 2 2 4 3 2 2" xfId="26192"/>
    <cellStyle name="40% - Accent2 4 2 2 4 3 2 3" xfId="26193"/>
    <cellStyle name="40% - Accent2 4 2 2 4 3 3" xfId="26194"/>
    <cellStyle name="40% - Accent2 4 2 2 4 3 3 2" xfId="26195"/>
    <cellStyle name="40% - Accent2 4 2 2 4 3 3 3" xfId="26196"/>
    <cellStyle name="40% - Accent2 4 2 2 4 3 4" xfId="26197"/>
    <cellStyle name="40% - Accent2 4 2 2 4 3 4 2" xfId="26198"/>
    <cellStyle name="40% - Accent2 4 2 2 4 3 5" xfId="26199"/>
    <cellStyle name="40% - Accent2 4 2 2 4 3 6" xfId="26200"/>
    <cellStyle name="40% - Accent2 4 2 2 4 4" xfId="26201"/>
    <cellStyle name="40% - Accent2 4 2 2 4 4 2" xfId="26202"/>
    <cellStyle name="40% - Accent2 4 2 2 4 4 2 2" xfId="26203"/>
    <cellStyle name="40% - Accent2 4 2 2 4 4 2 3" xfId="26204"/>
    <cellStyle name="40% - Accent2 4 2 2 4 4 3" xfId="26205"/>
    <cellStyle name="40% - Accent2 4 2 2 4 4 3 2" xfId="26206"/>
    <cellStyle name="40% - Accent2 4 2 2 4 4 4" xfId="26207"/>
    <cellStyle name="40% - Accent2 4 2 2 4 4 5" xfId="26208"/>
    <cellStyle name="40% - Accent2 4 2 2 4 5" xfId="26209"/>
    <cellStyle name="40% - Accent2 4 2 2 4 5 2" xfId="26210"/>
    <cellStyle name="40% - Accent2 4 2 2 4 5 3" xfId="26211"/>
    <cellStyle name="40% - Accent2 4 2 2 4 6" xfId="26212"/>
    <cellStyle name="40% - Accent2 4 2 2 4 6 2" xfId="26213"/>
    <cellStyle name="40% - Accent2 4 2 2 4 6 3" xfId="26214"/>
    <cellStyle name="40% - Accent2 4 2 2 4 7" xfId="26215"/>
    <cellStyle name="40% - Accent2 4 2 2 4 7 2" xfId="26216"/>
    <cellStyle name="40% - Accent2 4 2 2 4 8" xfId="26217"/>
    <cellStyle name="40% - Accent2 4 2 2 4 9" xfId="26218"/>
    <cellStyle name="40% - Accent2 4 2 2 5" xfId="26219"/>
    <cellStyle name="40% - Accent2 4 2 2 5 2" xfId="26220"/>
    <cellStyle name="40% - Accent2 4 2 2 5 2 2" xfId="26221"/>
    <cellStyle name="40% - Accent2 4 2 2 5 2 2 2" xfId="26222"/>
    <cellStyle name="40% - Accent2 4 2 2 5 2 2 3" xfId="26223"/>
    <cellStyle name="40% - Accent2 4 2 2 5 2 3" xfId="26224"/>
    <cellStyle name="40% - Accent2 4 2 2 5 2 3 2" xfId="26225"/>
    <cellStyle name="40% - Accent2 4 2 2 5 2 3 3" xfId="26226"/>
    <cellStyle name="40% - Accent2 4 2 2 5 2 4" xfId="26227"/>
    <cellStyle name="40% - Accent2 4 2 2 5 2 4 2" xfId="26228"/>
    <cellStyle name="40% - Accent2 4 2 2 5 2 5" xfId="26229"/>
    <cellStyle name="40% - Accent2 4 2 2 5 2 6" xfId="26230"/>
    <cellStyle name="40% - Accent2 4 2 2 5 3" xfId="26231"/>
    <cellStyle name="40% - Accent2 4 2 2 5 3 2" xfId="26232"/>
    <cellStyle name="40% - Accent2 4 2 2 5 3 2 2" xfId="26233"/>
    <cellStyle name="40% - Accent2 4 2 2 5 3 2 3" xfId="26234"/>
    <cellStyle name="40% - Accent2 4 2 2 5 3 3" xfId="26235"/>
    <cellStyle name="40% - Accent2 4 2 2 5 3 3 2" xfId="26236"/>
    <cellStyle name="40% - Accent2 4 2 2 5 3 3 3" xfId="26237"/>
    <cellStyle name="40% - Accent2 4 2 2 5 3 4" xfId="26238"/>
    <cellStyle name="40% - Accent2 4 2 2 5 3 4 2" xfId="26239"/>
    <cellStyle name="40% - Accent2 4 2 2 5 3 5" xfId="26240"/>
    <cellStyle name="40% - Accent2 4 2 2 5 3 6" xfId="26241"/>
    <cellStyle name="40% - Accent2 4 2 2 5 4" xfId="26242"/>
    <cellStyle name="40% - Accent2 4 2 2 5 4 2" xfId="26243"/>
    <cellStyle name="40% - Accent2 4 2 2 5 4 2 2" xfId="26244"/>
    <cellStyle name="40% - Accent2 4 2 2 5 4 2 3" xfId="26245"/>
    <cellStyle name="40% - Accent2 4 2 2 5 4 3" xfId="26246"/>
    <cellStyle name="40% - Accent2 4 2 2 5 4 3 2" xfId="26247"/>
    <cellStyle name="40% - Accent2 4 2 2 5 4 4" xfId="26248"/>
    <cellStyle name="40% - Accent2 4 2 2 5 4 5" xfId="26249"/>
    <cellStyle name="40% - Accent2 4 2 2 5 5" xfId="26250"/>
    <cellStyle name="40% - Accent2 4 2 2 5 5 2" xfId="26251"/>
    <cellStyle name="40% - Accent2 4 2 2 5 5 3" xfId="26252"/>
    <cellStyle name="40% - Accent2 4 2 2 5 6" xfId="26253"/>
    <cellStyle name="40% - Accent2 4 2 2 5 6 2" xfId="26254"/>
    <cellStyle name="40% - Accent2 4 2 2 5 6 3" xfId="26255"/>
    <cellStyle name="40% - Accent2 4 2 2 5 7" xfId="26256"/>
    <cellStyle name="40% - Accent2 4 2 2 5 7 2" xfId="26257"/>
    <cellStyle name="40% - Accent2 4 2 2 5 8" xfId="26258"/>
    <cellStyle name="40% - Accent2 4 2 2 5 9" xfId="26259"/>
    <cellStyle name="40% - Accent2 4 2 2 6" xfId="26260"/>
    <cellStyle name="40% - Accent2 4 2 2 6 2" xfId="26261"/>
    <cellStyle name="40% - Accent2 4 2 2 6 2 2" xfId="26262"/>
    <cellStyle name="40% - Accent2 4 2 2 6 2 3" xfId="26263"/>
    <cellStyle name="40% - Accent2 4 2 2 6 3" xfId="26264"/>
    <cellStyle name="40% - Accent2 4 2 2 6 3 2" xfId="26265"/>
    <cellStyle name="40% - Accent2 4 2 2 6 3 3" xfId="26266"/>
    <cellStyle name="40% - Accent2 4 2 2 6 4" xfId="26267"/>
    <cellStyle name="40% - Accent2 4 2 2 6 4 2" xfId="26268"/>
    <cellStyle name="40% - Accent2 4 2 2 6 5" xfId="26269"/>
    <cellStyle name="40% - Accent2 4 2 2 6 6" xfId="26270"/>
    <cellStyle name="40% - Accent2 4 2 2 7" xfId="26271"/>
    <cellStyle name="40% - Accent2 4 2 2 7 2" xfId="26272"/>
    <cellStyle name="40% - Accent2 4 2 2 7 2 2" xfId="26273"/>
    <cellStyle name="40% - Accent2 4 2 2 7 2 3" xfId="26274"/>
    <cellStyle name="40% - Accent2 4 2 2 7 3" xfId="26275"/>
    <cellStyle name="40% - Accent2 4 2 2 7 3 2" xfId="26276"/>
    <cellStyle name="40% - Accent2 4 2 2 7 3 3" xfId="26277"/>
    <cellStyle name="40% - Accent2 4 2 2 7 4" xfId="26278"/>
    <cellStyle name="40% - Accent2 4 2 2 7 4 2" xfId="26279"/>
    <cellStyle name="40% - Accent2 4 2 2 7 5" xfId="26280"/>
    <cellStyle name="40% - Accent2 4 2 2 7 6" xfId="26281"/>
    <cellStyle name="40% - Accent2 4 2 2 8" xfId="26282"/>
    <cellStyle name="40% - Accent2 4 2 2 8 2" xfId="26283"/>
    <cellStyle name="40% - Accent2 4 2 2 8 2 2" xfId="26284"/>
    <cellStyle name="40% - Accent2 4 2 2 8 2 3" xfId="26285"/>
    <cellStyle name="40% - Accent2 4 2 2 8 3" xfId="26286"/>
    <cellStyle name="40% - Accent2 4 2 2 8 3 2" xfId="26287"/>
    <cellStyle name="40% - Accent2 4 2 2 8 4" xfId="26288"/>
    <cellStyle name="40% - Accent2 4 2 2 8 5" xfId="26289"/>
    <cellStyle name="40% - Accent2 4 2 2 9" xfId="26290"/>
    <cellStyle name="40% - Accent2 4 2 2 9 2" xfId="26291"/>
    <cellStyle name="40% - Accent2 4 2 2 9 3" xfId="26292"/>
    <cellStyle name="40% - Accent2 4 2 3" xfId="1795"/>
    <cellStyle name="40% - Accent2 4 2 3 10" xfId="26293"/>
    <cellStyle name="40% - Accent2 4 2 3 10 2" xfId="26294"/>
    <cellStyle name="40% - Accent2 4 2 3 11" xfId="26295"/>
    <cellStyle name="40% - Accent2 4 2 3 12" xfId="26296"/>
    <cellStyle name="40% - Accent2 4 2 3 2" xfId="1796"/>
    <cellStyle name="40% - Accent2 4 2 3 2 10" xfId="26297"/>
    <cellStyle name="40% - Accent2 4 2 3 2 2" xfId="1797"/>
    <cellStyle name="40% - Accent2 4 2 3 2 2 2" xfId="26298"/>
    <cellStyle name="40% - Accent2 4 2 3 2 2 2 2" xfId="26299"/>
    <cellStyle name="40% - Accent2 4 2 3 2 2 2 2 2" xfId="26300"/>
    <cellStyle name="40% - Accent2 4 2 3 2 2 2 2 3" xfId="26301"/>
    <cellStyle name="40% - Accent2 4 2 3 2 2 2 3" xfId="26302"/>
    <cellStyle name="40% - Accent2 4 2 3 2 2 2 3 2" xfId="26303"/>
    <cellStyle name="40% - Accent2 4 2 3 2 2 2 3 3" xfId="26304"/>
    <cellStyle name="40% - Accent2 4 2 3 2 2 2 4" xfId="26305"/>
    <cellStyle name="40% - Accent2 4 2 3 2 2 2 4 2" xfId="26306"/>
    <cellStyle name="40% - Accent2 4 2 3 2 2 2 5" xfId="26307"/>
    <cellStyle name="40% - Accent2 4 2 3 2 2 2 6" xfId="26308"/>
    <cellStyle name="40% - Accent2 4 2 3 2 2 3" xfId="26309"/>
    <cellStyle name="40% - Accent2 4 2 3 2 2 3 2" xfId="26310"/>
    <cellStyle name="40% - Accent2 4 2 3 2 2 3 2 2" xfId="26311"/>
    <cellStyle name="40% - Accent2 4 2 3 2 2 3 2 3" xfId="26312"/>
    <cellStyle name="40% - Accent2 4 2 3 2 2 3 3" xfId="26313"/>
    <cellStyle name="40% - Accent2 4 2 3 2 2 3 3 2" xfId="26314"/>
    <cellStyle name="40% - Accent2 4 2 3 2 2 3 3 3" xfId="26315"/>
    <cellStyle name="40% - Accent2 4 2 3 2 2 3 4" xfId="26316"/>
    <cellStyle name="40% - Accent2 4 2 3 2 2 3 4 2" xfId="26317"/>
    <cellStyle name="40% - Accent2 4 2 3 2 2 3 5" xfId="26318"/>
    <cellStyle name="40% - Accent2 4 2 3 2 2 3 6" xfId="26319"/>
    <cellStyle name="40% - Accent2 4 2 3 2 2 4" xfId="26320"/>
    <cellStyle name="40% - Accent2 4 2 3 2 2 4 2" xfId="26321"/>
    <cellStyle name="40% - Accent2 4 2 3 2 2 4 2 2" xfId="26322"/>
    <cellStyle name="40% - Accent2 4 2 3 2 2 4 2 3" xfId="26323"/>
    <cellStyle name="40% - Accent2 4 2 3 2 2 4 3" xfId="26324"/>
    <cellStyle name="40% - Accent2 4 2 3 2 2 4 3 2" xfId="26325"/>
    <cellStyle name="40% - Accent2 4 2 3 2 2 4 4" xfId="26326"/>
    <cellStyle name="40% - Accent2 4 2 3 2 2 4 5" xfId="26327"/>
    <cellStyle name="40% - Accent2 4 2 3 2 2 5" xfId="26328"/>
    <cellStyle name="40% - Accent2 4 2 3 2 2 5 2" xfId="26329"/>
    <cellStyle name="40% - Accent2 4 2 3 2 2 5 3" xfId="26330"/>
    <cellStyle name="40% - Accent2 4 2 3 2 2 6" xfId="26331"/>
    <cellStyle name="40% - Accent2 4 2 3 2 2 6 2" xfId="26332"/>
    <cellStyle name="40% - Accent2 4 2 3 2 2 6 3" xfId="26333"/>
    <cellStyle name="40% - Accent2 4 2 3 2 2 7" xfId="26334"/>
    <cellStyle name="40% - Accent2 4 2 3 2 2 7 2" xfId="26335"/>
    <cellStyle name="40% - Accent2 4 2 3 2 2 8" xfId="26336"/>
    <cellStyle name="40% - Accent2 4 2 3 2 2 9" xfId="26337"/>
    <cellStyle name="40% - Accent2 4 2 3 2 3" xfId="26338"/>
    <cellStyle name="40% - Accent2 4 2 3 2 3 2" xfId="26339"/>
    <cellStyle name="40% - Accent2 4 2 3 2 3 2 2" xfId="26340"/>
    <cellStyle name="40% - Accent2 4 2 3 2 3 2 3" xfId="26341"/>
    <cellStyle name="40% - Accent2 4 2 3 2 3 3" xfId="26342"/>
    <cellStyle name="40% - Accent2 4 2 3 2 3 3 2" xfId="26343"/>
    <cellStyle name="40% - Accent2 4 2 3 2 3 3 3" xfId="26344"/>
    <cellStyle name="40% - Accent2 4 2 3 2 3 4" xfId="26345"/>
    <cellStyle name="40% - Accent2 4 2 3 2 3 4 2" xfId="26346"/>
    <cellStyle name="40% - Accent2 4 2 3 2 3 5" xfId="26347"/>
    <cellStyle name="40% - Accent2 4 2 3 2 3 6" xfId="26348"/>
    <cellStyle name="40% - Accent2 4 2 3 2 4" xfId="26349"/>
    <cellStyle name="40% - Accent2 4 2 3 2 4 2" xfId="26350"/>
    <cellStyle name="40% - Accent2 4 2 3 2 4 2 2" xfId="26351"/>
    <cellStyle name="40% - Accent2 4 2 3 2 4 2 3" xfId="26352"/>
    <cellStyle name="40% - Accent2 4 2 3 2 4 3" xfId="26353"/>
    <cellStyle name="40% - Accent2 4 2 3 2 4 3 2" xfId="26354"/>
    <cellStyle name="40% - Accent2 4 2 3 2 4 3 3" xfId="26355"/>
    <cellStyle name="40% - Accent2 4 2 3 2 4 4" xfId="26356"/>
    <cellStyle name="40% - Accent2 4 2 3 2 4 4 2" xfId="26357"/>
    <cellStyle name="40% - Accent2 4 2 3 2 4 5" xfId="26358"/>
    <cellStyle name="40% - Accent2 4 2 3 2 4 6" xfId="26359"/>
    <cellStyle name="40% - Accent2 4 2 3 2 5" xfId="26360"/>
    <cellStyle name="40% - Accent2 4 2 3 2 5 2" xfId="26361"/>
    <cellStyle name="40% - Accent2 4 2 3 2 5 2 2" xfId="26362"/>
    <cellStyle name="40% - Accent2 4 2 3 2 5 2 3" xfId="26363"/>
    <cellStyle name="40% - Accent2 4 2 3 2 5 3" xfId="26364"/>
    <cellStyle name="40% - Accent2 4 2 3 2 5 3 2" xfId="26365"/>
    <cellStyle name="40% - Accent2 4 2 3 2 5 4" xfId="26366"/>
    <cellStyle name="40% - Accent2 4 2 3 2 5 5" xfId="26367"/>
    <cellStyle name="40% - Accent2 4 2 3 2 6" xfId="26368"/>
    <cellStyle name="40% - Accent2 4 2 3 2 6 2" xfId="26369"/>
    <cellStyle name="40% - Accent2 4 2 3 2 6 3" xfId="26370"/>
    <cellStyle name="40% - Accent2 4 2 3 2 7" xfId="26371"/>
    <cellStyle name="40% - Accent2 4 2 3 2 7 2" xfId="26372"/>
    <cellStyle name="40% - Accent2 4 2 3 2 7 3" xfId="26373"/>
    <cellStyle name="40% - Accent2 4 2 3 2 8" xfId="26374"/>
    <cellStyle name="40% - Accent2 4 2 3 2 8 2" xfId="26375"/>
    <cellStyle name="40% - Accent2 4 2 3 2 9" xfId="26376"/>
    <cellStyle name="40% - Accent2 4 2 3 3" xfId="1798"/>
    <cellStyle name="40% - Accent2 4 2 3 3 2" xfId="26377"/>
    <cellStyle name="40% - Accent2 4 2 3 3 2 2" xfId="26378"/>
    <cellStyle name="40% - Accent2 4 2 3 3 2 2 2" xfId="26379"/>
    <cellStyle name="40% - Accent2 4 2 3 3 2 2 3" xfId="26380"/>
    <cellStyle name="40% - Accent2 4 2 3 3 2 3" xfId="26381"/>
    <cellStyle name="40% - Accent2 4 2 3 3 2 3 2" xfId="26382"/>
    <cellStyle name="40% - Accent2 4 2 3 3 2 3 3" xfId="26383"/>
    <cellStyle name="40% - Accent2 4 2 3 3 2 4" xfId="26384"/>
    <cellStyle name="40% - Accent2 4 2 3 3 2 4 2" xfId="26385"/>
    <cellStyle name="40% - Accent2 4 2 3 3 2 5" xfId="26386"/>
    <cellStyle name="40% - Accent2 4 2 3 3 2 6" xfId="26387"/>
    <cellStyle name="40% - Accent2 4 2 3 3 3" xfId="26388"/>
    <cellStyle name="40% - Accent2 4 2 3 3 3 2" xfId="26389"/>
    <cellStyle name="40% - Accent2 4 2 3 3 3 2 2" xfId="26390"/>
    <cellStyle name="40% - Accent2 4 2 3 3 3 2 3" xfId="26391"/>
    <cellStyle name="40% - Accent2 4 2 3 3 3 3" xfId="26392"/>
    <cellStyle name="40% - Accent2 4 2 3 3 3 3 2" xfId="26393"/>
    <cellStyle name="40% - Accent2 4 2 3 3 3 3 3" xfId="26394"/>
    <cellStyle name="40% - Accent2 4 2 3 3 3 4" xfId="26395"/>
    <cellStyle name="40% - Accent2 4 2 3 3 3 4 2" xfId="26396"/>
    <cellStyle name="40% - Accent2 4 2 3 3 3 5" xfId="26397"/>
    <cellStyle name="40% - Accent2 4 2 3 3 3 6" xfId="26398"/>
    <cellStyle name="40% - Accent2 4 2 3 3 4" xfId="26399"/>
    <cellStyle name="40% - Accent2 4 2 3 3 4 2" xfId="26400"/>
    <cellStyle name="40% - Accent2 4 2 3 3 4 2 2" xfId="26401"/>
    <cellStyle name="40% - Accent2 4 2 3 3 4 2 3" xfId="26402"/>
    <cellStyle name="40% - Accent2 4 2 3 3 4 3" xfId="26403"/>
    <cellStyle name="40% - Accent2 4 2 3 3 4 3 2" xfId="26404"/>
    <cellStyle name="40% - Accent2 4 2 3 3 4 4" xfId="26405"/>
    <cellStyle name="40% - Accent2 4 2 3 3 4 5" xfId="26406"/>
    <cellStyle name="40% - Accent2 4 2 3 3 5" xfId="26407"/>
    <cellStyle name="40% - Accent2 4 2 3 3 5 2" xfId="26408"/>
    <cellStyle name="40% - Accent2 4 2 3 3 5 3" xfId="26409"/>
    <cellStyle name="40% - Accent2 4 2 3 3 6" xfId="26410"/>
    <cellStyle name="40% - Accent2 4 2 3 3 6 2" xfId="26411"/>
    <cellStyle name="40% - Accent2 4 2 3 3 6 3" xfId="26412"/>
    <cellStyle name="40% - Accent2 4 2 3 3 7" xfId="26413"/>
    <cellStyle name="40% - Accent2 4 2 3 3 7 2" xfId="26414"/>
    <cellStyle name="40% - Accent2 4 2 3 3 8" xfId="26415"/>
    <cellStyle name="40% - Accent2 4 2 3 3 9" xfId="26416"/>
    <cellStyle name="40% - Accent2 4 2 3 4" xfId="26417"/>
    <cellStyle name="40% - Accent2 4 2 3 4 2" xfId="26418"/>
    <cellStyle name="40% - Accent2 4 2 3 4 2 2" xfId="26419"/>
    <cellStyle name="40% - Accent2 4 2 3 4 2 2 2" xfId="26420"/>
    <cellStyle name="40% - Accent2 4 2 3 4 2 2 3" xfId="26421"/>
    <cellStyle name="40% - Accent2 4 2 3 4 2 3" xfId="26422"/>
    <cellStyle name="40% - Accent2 4 2 3 4 2 3 2" xfId="26423"/>
    <cellStyle name="40% - Accent2 4 2 3 4 2 3 3" xfId="26424"/>
    <cellStyle name="40% - Accent2 4 2 3 4 2 4" xfId="26425"/>
    <cellStyle name="40% - Accent2 4 2 3 4 2 4 2" xfId="26426"/>
    <cellStyle name="40% - Accent2 4 2 3 4 2 5" xfId="26427"/>
    <cellStyle name="40% - Accent2 4 2 3 4 2 6" xfId="26428"/>
    <cellStyle name="40% - Accent2 4 2 3 4 3" xfId="26429"/>
    <cellStyle name="40% - Accent2 4 2 3 4 3 2" xfId="26430"/>
    <cellStyle name="40% - Accent2 4 2 3 4 3 2 2" xfId="26431"/>
    <cellStyle name="40% - Accent2 4 2 3 4 3 2 3" xfId="26432"/>
    <cellStyle name="40% - Accent2 4 2 3 4 3 3" xfId="26433"/>
    <cellStyle name="40% - Accent2 4 2 3 4 3 3 2" xfId="26434"/>
    <cellStyle name="40% - Accent2 4 2 3 4 3 3 3" xfId="26435"/>
    <cellStyle name="40% - Accent2 4 2 3 4 3 4" xfId="26436"/>
    <cellStyle name="40% - Accent2 4 2 3 4 3 4 2" xfId="26437"/>
    <cellStyle name="40% - Accent2 4 2 3 4 3 5" xfId="26438"/>
    <cellStyle name="40% - Accent2 4 2 3 4 3 6" xfId="26439"/>
    <cellStyle name="40% - Accent2 4 2 3 4 4" xfId="26440"/>
    <cellStyle name="40% - Accent2 4 2 3 4 4 2" xfId="26441"/>
    <cellStyle name="40% - Accent2 4 2 3 4 4 2 2" xfId="26442"/>
    <cellStyle name="40% - Accent2 4 2 3 4 4 2 3" xfId="26443"/>
    <cellStyle name="40% - Accent2 4 2 3 4 4 3" xfId="26444"/>
    <cellStyle name="40% - Accent2 4 2 3 4 4 3 2" xfId="26445"/>
    <cellStyle name="40% - Accent2 4 2 3 4 4 4" xfId="26446"/>
    <cellStyle name="40% - Accent2 4 2 3 4 4 5" xfId="26447"/>
    <cellStyle name="40% - Accent2 4 2 3 4 5" xfId="26448"/>
    <cellStyle name="40% - Accent2 4 2 3 4 5 2" xfId="26449"/>
    <cellStyle name="40% - Accent2 4 2 3 4 5 3" xfId="26450"/>
    <cellStyle name="40% - Accent2 4 2 3 4 6" xfId="26451"/>
    <cellStyle name="40% - Accent2 4 2 3 4 6 2" xfId="26452"/>
    <cellStyle name="40% - Accent2 4 2 3 4 6 3" xfId="26453"/>
    <cellStyle name="40% - Accent2 4 2 3 4 7" xfId="26454"/>
    <cellStyle name="40% - Accent2 4 2 3 4 7 2" xfId="26455"/>
    <cellStyle name="40% - Accent2 4 2 3 4 8" xfId="26456"/>
    <cellStyle name="40% - Accent2 4 2 3 4 9" xfId="26457"/>
    <cellStyle name="40% - Accent2 4 2 3 5" xfId="26458"/>
    <cellStyle name="40% - Accent2 4 2 3 5 2" xfId="26459"/>
    <cellStyle name="40% - Accent2 4 2 3 5 2 2" xfId="26460"/>
    <cellStyle name="40% - Accent2 4 2 3 5 2 3" xfId="26461"/>
    <cellStyle name="40% - Accent2 4 2 3 5 3" xfId="26462"/>
    <cellStyle name="40% - Accent2 4 2 3 5 3 2" xfId="26463"/>
    <cellStyle name="40% - Accent2 4 2 3 5 3 3" xfId="26464"/>
    <cellStyle name="40% - Accent2 4 2 3 5 4" xfId="26465"/>
    <cellStyle name="40% - Accent2 4 2 3 5 4 2" xfId="26466"/>
    <cellStyle name="40% - Accent2 4 2 3 5 5" xfId="26467"/>
    <cellStyle name="40% - Accent2 4 2 3 5 6" xfId="26468"/>
    <cellStyle name="40% - Accent2 4 2 3 6" xfId="26469"/>
    <cellStyle name="40% - Accent2 4 2 3 6 2" xfId="26470"/>
    <cellStyle name="40% - Accent2 4 2 3 6 2 2" xfId="26471"/>
    <cellStyle name="40% - Accent2 4 2 3 6 2 3" xfId="26472"/>
    <cellStyle name="40% - Accent2 4 2 3 6 3" xfId="26473"/>
    <cellStyle name="40% - Accent2 4 2 3 6 3 2" xfId="26474"/>
    <cellStyle name="40% - Accent2 4 2 3 6 3 3" xfId="26475"/>
    <cellStyle name="40% - Accent2 4 2 3 6 4" xfId="26476"/>
    <cellStyle name="40% - Accent2 4 2 3 6 4 2" xfId="26477"/>
    <cellStyle name="40% - Accent2 4 2 3 6 5" xfId="26478"/>
    <cellStyle name="40% - Accent2 4 2 3 6 6" xfId="26479"/>
    <cellStyle name="40% - Accent2 4 2 3 7" xfId="26480"/>
    <cellStyle name="40% - Accent2 4 2 3 7 2" xfId="26481"/>
    <cellStyle name="40% - Accent2 4 2 3 7 2 2" xfId="26482"/>
    <cellStyle name="40% - Accent2 4 2 3 7 2 3" xfId="26483"/>
    <cellStyle name="40% - Accent2 4 2 3 7 3" xfId="26484"/>
    <cellStyle name="40% - Accent2 4 2 3 7 3 2" xfId="26485"/>
    <cellStyle name="40% - Accent2 4 2 3 7 4" xfId="26486"/>
    <cellStyle name="40% - Accent2 4 2 3 7 5" xfId="26487"/>
    <cellStyle name="40% - Accent2 4 2 3 8" xfId="26488"/>
    <cellStyle name="40% - Accent2 4 2 3 8 2" xfId="26489"/>
    <cellStyle name="40% - Accent2 4 2 3 8 3" xfId="26490"/>
    <cellStyle name="40% - Accent2 4 2 3 9" xfId="26491"/>
    <cellStyle name="40% - Accent2 4 2 3 9 2" xfId="26492"/>
    <cellStyle name="40% - Accent2 4 2 3 9 3" xfId="26493"/>
    <cellStyle name="40% - Accent2 4 2 4" xfId="1799"/>
    <cellStyle name="40% - Accent2 4 2 4 10" xfId="26494"/>
    <cellStyle name="40% - Accent2 4 2 4 2" xfId="1800"/>
    <cellStyle name="40% - Accent2 4 2 4 2 2" xfId="26495"/>
    <cellStyle name="40% - Accent2 4 2 4 2 2 2" xfId="26496"/>
    <cellStyle name="40% - Accent2 4 2 4 2 2 2 2" xfId="26497"/>
    <cellStyle name="40% - Accent2 4 2 4 2 2 2 3" xfId="26498"/>
    <cellStyle name="40% - Accent2 4 2 4 2 2 3" xfId="26499"/>
    <cellStyle name="40% - Accent2 4 2 4 2 2 3 2" xfId="26500"/>
    <cellStyle name="40% - Accent2 4 2 4 2 2 3 3" xfId="26501"/>
    <cellStyle name="40% - Accent2 4 2 4 2 2 4" xfId="26502"/>
    <cellStyle name="40% - Accent2 4 2 4 2 2 4 2" xfId="26503"/>
    <cellStyle name="40% - Accent2 4 2 4 2 2 5" xfId="26504"/>
    <cellStyle name="40% - Accent2 4 2 4 2 2 6" xfId="26505"/>
    <cellStyle name="40% - Accent2 4 2 4 2 3" xfId="26506"/>
    <cellStyle name="40% - Accent2 4 2 4 2 3 2" xfId="26507"/>
    <cellStyle name="40% - Accent2 4 2 4 2 3 2 2" xfId="26508"/>
    <cellStyle name="40% - Accent2 4 2 4 2 3 2 3" xfId="26509"/>
    <cellStyle name="40% - Accent2 4 2 4 2 3 3" xfId="26510"/>
    <cellStyle name="40% - Accent2 4 2 4 2 3 3 2" xfId="26511"/>
    <cellStyle name="40% - Accent2 4 2 4 2 3 3 3" xfId="26512"/>
    <cellStyle name="40% - Accent2 4 2 4 2 3 4" xfId="26513"/>
    <cellStyle name="40% - Accent2 4 2 4 2 3 4 2" xfId="26514"/>
    <cellStyle name="40% - Accent2 4 2 4 2 3 5" xfId="26515"/>
    <cellStyle name="40% - Accent2 4 2 4 2 3 6" xfId="26516"/>
    <cellStyle name="40% - Accent2 4 2 4 2 4" xfId="26517"/>
    <cellStyle name="40% - Accent2 4 2 4 2 4 2" xfId="26518"/>
    <cellStyle name="40% - Accent2 4 2 4 2 4 2 2" xfId="26519"/>
    <cellStyle name="40% - Accent2 4 2 4 2 4 2 3" xfId="26520"/>
    <cellStyle name="40% - Accent2 4 2 4 2 4 3" xfId="26521"/>
    <cellStyle name="40% - Accent2 4 2 4 2 4 3 2" xfId="26522"/>
    <cellStyle name="40% - Accent2 4 2 4 2 4 4" xfId="26523"/>
    <cellStyle name="40% - Accent2 4 2 4 2 4 5" xfId="26524"/>
    <cellStyle name="40% - Accent2 4 2 4 2 5" xfId="26525"/>
    <cellStyle name="40% - Accent2 4 2 4 2 5 2" xfId="26526"/>
    <cellStyle name="40% - Accent2 4 2 4 2 5 3" xfId="26527"/>
    <cellStyle name="40% - Accent2 4 2 4 2 6" xfId="26528"/>
    <cellStyle name="40% - Accent2 4 2 4 2 6 2" xfId="26529"/>
    <cellStyle name="40% - Accent2 4 2 4 2 6 3" xfId="26530"/>
    <cellStyle name="40% - Accent2 4 2 4 2 7" xfId="26531"/>
    <cellStyle name="40% - Accent2 4 2 4 2 7 2" xfId="26532"/>
    <cellStyle name="40% - Accent2 4 2 4 2 8" xfId="26533"/>
    <cellStyle name="40% - Accent2 4 2 4 2 9" xfId="26534"/>
    <cellStyle name="40% - Accent2 4 2 4 3" xfId="26535"/>
    <cellStyle name="40% - Accent2 4 2 4 3 2" xfId="26536"/>
    <cellStyle name="40% - Accent2 4 2 4 3 2 2" xfId="26537"/>
    <cellStyle name="40% - Accent2 4 2 4 3 2 3" xfId="26538"/>
    <cellStyle name="40% - Accent2 4 2 4 3 3" xfId="26539"/>
    <cellStyle name="40% - Accent2 4 2 4 3 3 2" xfId="26540"/>
    <cellStyle name="40% - Accent2 4 2 4 3 3 3" xfId="26541"/>
    <cellStyle name="40% - Accent2 4 2 4 3 4" xfId="26542"/>
    <cellStyle name="40% - Accent2 4 2 4 3 4 2" xfId="26543"/>
    <cellStyle name="40% - Accent2 4 2 4 3 5" xfId="26544"/>
    <cellStyle name="40% - Accent2 4 2 4 3 6" xfId="26545"/>
    <cellStyle name="40% - Accent2 4 2 4 4" xfId="26546"/>
    <cellStyle name="40% - Accent2 4 2 4 4 2" xfId="26547"/>
    <cellStyle name="40% - Accent2 4 2 4 4 2 2" xfId="26548"/>
    <cellStyle name="40% - Accent2 4 2 4 4 2 3" xfId="26549"/>
    <cellStyle name="40% - Accent2 4 2 4 4 3" xfId="26550"/>
    <cellStyle name="40% - Accent2 4 2 4 4 3 2" xfId="26551"/>
    <cellStyle name="40% - Accent2 4 2 4 4 3 3" xfId="26552"/>
    <cellStyle name="40% - Accent2 4 2 4 4 4" xfId="26553"/>
    <cellStyle name="40% - Accent2 4 2 4 4 4 2" xfId="26554"/>
    <cellStyle name="40% - Accent2 4 2 4 4 5" xfId="26555"/>
    <cellStyle name="40% - Accent2 4 2 4 4 6" xfId="26556"/>
    <cellStyle name="40% - Accent2 4 2 4 5" xfId="26557"/>
    <cellStyle name="40% - Accent2 4 2 4 5 2" xfId="26558"/>
    <cellStyle name="40% - Accent2 4 2 4 5 2 2" xfId="26559"/>
    <cellStyle name="40% - Accent2 4 2 4 5 2 3" xfId="26560"/>
    <cellStyle name="40% - Accent2 4 2 4 5 3" xfId="26561"/>
    <cellStyle name="40% - Accent2 4 2 4 5 3 2" xfId="26562"/>
    <cellStyle name="40% - Accent2 4 2 4 5 4" xfId="26563"/>
    <cellStyle name="40% - Accent2 4 2 4 5 5" xfId="26564"/>
    <cellStyle name="40% - Accent2 4 2 4 6" xfId="26565"/>
    <cellStyle name="40% - Accent2 4 2 4 6 2" xfId="26566"/>
    <cellStyle name="40% - Accent2 4 2 4 6 3" xfId="26567"/>
    <cellStyle name="40% - Accent2 4 2 4 7" xfId="26568"/>
    <cellStyle name="40% - Accent2 4 2 4 7 2" xfId="26569"/>
    <cellStyle name="40% - Accent2 4 2 4 7 3" xfId="26570"/>
    <cellStyle name="40% - Accent2 4 2 4 8" xfId="26571"/>
    <cellStyle name="40% - Accent2 4 2 4 8 2" xfId="26572"/>
    <cellStyle name="40% - Accent2 4 2 4 9" xfId="26573"/>
    <cellStyle name="40% - Accent2 4 2 5" xfId="1801"/>
    <cellStyle name="40% - Accent2 4 2 5 2" xfId="26574"/>
    <cellStyle name="40% - Accent2 4 2 5 2 2" xfId="26575"/>
    <cellStyle name="40% - Accent2 4 2 5 2 2 2" xfId="26576"/>
    <cellStyle name="40% - Accent2 4 2 5 2 2 3" xfId="26577"/>
    <cellStyle name="40% - Accent2 4 2 5 2 3" xfId="26578"/>
    <cellStyle name="40% - Accent2 4 2 5 2 3 2" xfId="26579"/>
    <cellStyle name="40% - Accent2 4 2 5 2 3 3" xfId="26580"/>
    <cellStyle name="40% - Accent2 4 2 5 2 4" xfId="26581"/>
    <cellStyle name="40% - Accent2 4 2 5 2 4 2" xfId="26582"/>
    <cellStyle name="40% - Accent2 4 2 5 2 5" xfId="26583"/>
    <cellStyle name="40% - Accent2 4 2 5 2 6" xfId="26584"/>
    <cellStyle name="40% - Accent2 4 2 5 3" xfId="26585"/>
    <cellStyle name="40% - Accent2 4 2 5 3 2" xfId="26586"/>
    <cellStyle name="40% - Accent2 4 2 5 3 2 2" xfId="26587"/>
    <cellStyle name="40% - Accent2 4 2 5 3 2 3" xfId="26588"/>
    <cellStyle name="40% - Accent2 4 2 5 3 3" xfId="26589"/>
    <cellStyle name="40% - Accent2 4 2 5 3 3 2" xfId="26590"/>
    <cellStyle name="40% - Accent2 4 2 5 3 3 3" xfId="26591"/>
    <cellStyle name="40% - Accent2 4 2 5 3 4" xfId="26592"/>
    <cellStyle name="40% - Accent2 4 2 5 3 4 2" xfId="26593"/>
    <cellStyle name="40% - Accent2 4 2 5 3 5" xfId="26594"/>
    <cellStyle name="40% - Accent2 4 2 5 3 6" xfId="26595"/>
    <cellStyle name="40% - Accent2 4 2 5 4" xfId="26596"/>
    <cellStyle name="40% - Accent2 4 2 5 4 2" xfId="26597"/>
    <cellStyle name="40% - Accent2 4 2 5 4 2 2" xfId="26598"/>
    <cellStyle name="40% - Accent2 4 2 5 4 2 3" xfId="26599"/>
    <cellStyle name="40% - Accent2 4 2 5 4 3" xfId="26600"/>
    <cellStyle name="40% - Accent2 4 2 5 4 3 2" xfId="26601"/>
    <cellStyle name="40% - Accent2 4 2 5 4 4" xfId="26602"/>
    <cellStyle name="40% - Accent2 4 2 5 4 5" xfId="26603"/>
    <cellStyle name="40% - Accent2 4 2 5 5" xfId="26604"/>
    <cellStyle name="40% - Accent2 4 2 5 5 2" xfId="26605"/>
    <cellStyle name="40% - Accent2 4 2 5 5 3" xfId="26606"/>
    <cellStyle name="40% - Accent2 4 2 5 6" xfId="26607"/>
    <cellStyle name="40% - Accent2 4 2 5 6 2" xfId="26608"/>
    <cellStyle name="40% - Accent2 4 2 5 6 3" xfId="26609"/>
    <cellStyle name="40% - Accent2 4 2 5 7" xfId="26610"/>
    <cellStyle name="40% - Accent2 4 2 5 7 2" xfId="26611"/>
    <cellStyle name="40% - Accent2 4 2 5 8" xfId="26612"/>
    <cellStyle name="40% - Accent2 4 2 5 9" xfId="26613"/>
    <cellStyle name="40% - Accent2 4 2 6" xfId="13914"/>
    <cellStyle name="40% - Accent2 4 2 6 2" xfId="26614"/>
    <cellStyle name="40% - Accent2 4 2 6 2 2" xfId="26615"/>
    <cellStyle name="40% - Accent2 4 2 6 2 2 2" xfId="26616"/>
    <cellStyle name="40% - Accent2 4 2 6 2 2 3" xfId="26617"/>
    <cellStyle name="40% - Accent2 4 2 6 2 3" xfId="26618"/>
    <cellStyle name="40% - Accent2 4 2 6 2 3 2" xfId="26619"/>
    <cellStyle name="40% - Accent2 4 2 6 2 3 3" xfId="26620"/>
    <cellStyle name="40% - Accent2 4 2 6 2 4" xfId="26621"/>
    <cellStyle name="40% - Accent2 4 2 6 2 4 2" xfId="26622"/>
    <cellStyle name="40% - Accent2 4 2 6 2 5" xfId="26623"/>
    <cellStyle name="40% - Accent2 4 2 6 2 6" xfId="26624"/>
    <cellStyle name="40% - Accent2 4 2 6 3" xfId="26625"/>
    <cellStyle name="40% - Accent2 4 2 6 3 2" xfId="26626"/>
    <cellStyle name="40% - Accent2 4 2 6 3 2 2" xfId="26627"/>
    <cellStyle name="40% - Accent2 4 2 6 3 2 3" xfId="26628"/>
    <cellStyle name="40% - Accent2 4 2 6 3 3" xfId="26629"/>
    <cellStyle name="40% - Accent2 4 2 6 3 3 2" xfId="26630"/>
    <cellStyle name="40% - Accent2 4 2 6 3 3 3" xfId="26631"/>
    <cellStyle name="40% - Accent2 4 2 6 3 4" xfId="26632"/>
    <cellStyle name="40% - Accent2 4 2 6 3 4 2" xfId="26633"/>
    <cellStyle name="40% - Accent2 4 2 6 3 5" xfId="26634"/>
    <cellStyle name="40% - Accent2 4 2 6 3 6" xfId="26635"/>
    <cellStyle name="40% - Accent2 4 2 6 4" xfId="26636"/>
    <cellStyle name="40% - Accent2 4 2 6 4 2" xfId="26637"/>
    <cellStyle name="40% - Accent2 4 2 6 4 2 2" xfId="26638"/>
    <cellStyle name="40% - Accent2 4 2 6 4 2 3" xfId="26639"/>
    <cellStyle name="40% - Accent2 4 2 6 4 3" xfId="26640"/>
    <cellStyle name="40% - Accent2 4 2 6 4 3 2" xfId="26641"/>
    <cellStyle name="40% - Accent2 4 2 6 4 4" xfId="26642"/>
    <cellStyle name="40% - Accent2 4 2 6 4 5" xfId="26643"/>
    <cellStyle name="40% - Accent2 4 2 6 5" xfId="26644"/>
    <cellStyle name="40% - Accent2 4 2 6 5 2" xfId="26645"/>
    <cellStyle name="40% - Accent2 4 2 6 5 3" xfId="26646"/>
    <cellStyle name="40% - Accent2 4 2 6 6" xfId="26647"/>
    <cellStyle name="40% - Accent2 4 2 6 6 2" xfId="26648"/>
    <cellStyle name="40% - Accent2 4 2 6 6 3" xfId="26649"/>
    <cellStyle name="40% - Accent2 4 2 6 7" xfId="26650"/>
    <cellStyle name="40% - Accent2 4 2 6 7 2" xfId="26651"/>
    <cellStyle name="40% - Accent2 4 2 6 8" xfId="26652"/>
    <cellStyle name="40% - Accent2 4 2 6 9" xfId="26653"/>
    <cellStyle name="40% - Accent2 4 2 7" xfId="26654"/>
    <cellStyle name="40% - Accent2 4 2 7 2" xfId="26655"/>
    <cellStyle name="40% - Accent2 4 2 7 2 2" xfId="26656"/>
    <cellStyle name="40% - Accent2 4 2 7 2 3" xfId="26657"/>
    <cellStyle name="40% - Accent2 4 2 7 3" xfId="26658"/>
    <cellStyle name="40% - Accent2 4 2 7 3 2" xfId="26659"/>
    <cellStyle name="40% - Accent2 4 2 7 3 3" xfId="26660"/>
    <cellStyle name="40% - Accent2 4 2 7 4" xfId="26661"/>
    <cellStyle name="40% - Accent2 4 2 7 4 2" xfId="26662"/>
    <cellStyle name="40% - Accent2 4 2 7 5" xfId="26663"/>
    <cellStyle name="40% - Accent2 4 2 7 6" xfId="26664"/>
    <cellStyle name="40% - Accent2 4 2 8" xfId="26665"/>
    <cellStyle name="40% - Accent2 4 2 8 2" xfId="26666"/>
    <cellStyle name="40% - Accent2 4 2 8 2 2" xfId="26667"/>
    <cellStyle name="40% - Accent2 4 2 8 2 3" xfId="26668"/>
    <cellStyle name="40% - Accent2 4 2 8 3" xfId="26669"/>
    <cellStyle name="40% - Accent2 4 2 8 3 2" xfId="26670"/>
    <cellStyle name="40% - Accent2 4 2 8 3 3" xfId="26671"/>
    <cellStyle name="40% - Accent2 4 2 8 4" xfId="26672"/>
    <cellStyle name="40% - Accent2 4 2 8 4 2" xfId="26673"/>
    <cellStyle name="40% - Accent2 4 2 8 5" xfId="26674"/>
    <cellStyle name="40% - Accent2 4 2 8 6" xfId="26675"/>
    <cellStyle name="40% - Accent2 4 2 9" xfId="26676"/>
    <cellStyle name="40% - Accent2 4 2 9 2" xfId="26677"/>
    <cellStyle name="40% - Accent2 4 2 9 2 2" xfId="26678"/>
    <cellStyle name="40% - Accent2 4 2 9 2 3" xfId="26679"/>
    <cellStyle name="40% - Accent2 4 2 9 3" xfId="26680"/>
    <cellStyle name="40% - Accent2 4 2 9 3 2" xfId="26681"/>
    <cellStyle name="40% - Accent2 4 2 9 4" xfId="26682"/>
    <cellStyle name="40% - Accent2 4 2 9 5" xfId="26683"/>
    <cellStyle name="40% - Accent2 4 3" xfId="1802"/>
    <cellStyle name="40% - Accent2 4 3 10" xfId="26684"/>
    <cellStyle name="40% - Accent2 4 3 10 2" xfId="26685"/>
    <cellStyle name="40% - Accent2 4 3 10 3" xfId="26686"/>
    <cellStyle name="40% - Accent2 4 3 11" xfId="26687"/>
    <cellStyle name="40% - Accent2 4 3 11 2" xfId="26688"/>
    <cellStyle name="40% - Accent2 4 3 12" xfId="26689"/>
    <cellStyle name="40% - Accent2 4 3 13" xfId="26690"/>
    <cellStyle name="40% - Accent2 4 3 14" xfId="26691"/>
    <cellStyle name="40% - Accent2 4 3 2" xfId="1803"/>
    <cellStyle name="40% - Accent2 4 3 2 10" xfId="26692"/>
    <cellStyle name="40% - Accent2 4 3 2 10 2" xfId="26693"/>
    <cellStyle name="40% - Accent2 4 3 2 11" xfId="26694"/>
    <cellStyle name="40% - Accent2 4 3 2 12" xfId="26695"/>
    <cellStyle name="40% - Accent2 4 3 2 2" xfId="1804"/>
    <cellStyle name="40% - Accent2 4 3 2 2 10" xfId="26696"/>
    <cellStyle name="40% - Accent2 4 3 2 2 2" xfId="1805"/>
    <cellStyle name="40% - Accent2 4 3 2 2 2 2" xfId="26697"/>
    <cellStyle name="40% - Accent2 4 3 2 2 2 2 2" xfId="26698"/>
    <cellStyle name="40% - Accent2 4 3 2 2 2 2 2 2" xfId="26699"/>
    <cellStyle name="40% - Accent2 4 3 2 2 2 2 2 3" xfId="26700"/>
    <cellStyle name="40% - Accent2 4 3 2 2 2 2 3" xfId="26701"/>
    <cellStyle name="40% - Accent2 4 3 2 2 2 2 3 2" xfId="26702"/>
    <cellStyle name="40% - Accent2 4 3 2 2 2 2 3 3" xfId="26703"/>
    <cellStyle name="40% - Accent2 4 3 2 2 2 2 4" xfId="26704"/>
    <cellStyle name="40% - Accent2 4 3 2 2 2 2 4 2" xfId="26705"/>
    <cellStyle name="40% - Accent2 4 3 2 2 2 2 5" xfId="26706"/>
    <cellStyle name="40% - Accent2 4 3 2 2 2 2 6" xfId="26707"/>
    <cellStyle name="40% - Accent2 4 3 2 2 2 3" xfId="26708"/>
    <cellStyle name="40% - Accent2 4 3 2 2 2 3 2" xfId="26709"/>
    <cellStyle name="40% - Accent2 4 3 2 2 2 3 2 2" xfId="26710"/>
    <cellStyle name="40% - Accent2 4 3 2 2 2 3 2 3" xfId="26711"/>
    <cellStyle name="40% - Accent2 4 3 2 2 2 3 3" xfId="26712"/>
    <cellStyle name="40% - Accent2 4 3 2 2 2 3 3 2" xfId="26713"/>
    <cellStyle name="40% - Accent2 4 3 2 2 2 3 3 3" xfId="26714"/>
    <cellStyle name="40% - Accent2 4 3 2 2 2 3 4" xfId="26715"/>
    <cellStyle name="40% - Accent2 4 3 2 2 2 3 4 2" xfId="26716"/>
    <cellStyle name="40% - Accent2 4 3 2 2 2 3 5" xfId="26717"/>
    <cellStyle name="40% - Accent2 4 3 2 2 2 3 6" xfId="26718"/>
    <cellStyle name="40% - Accent2 4 3 2 2 2 4" xfId="26719"/>
    <cellStyle name="40% - Accent2 4 3 2 2 2 4 2" xfId="26720"/>
    <cellStyle name="40% - Accent2 4 3 2 2 2 4 2 2" xfId="26721"/>
    <cellStyle name="40% - Accent2 4 3 2 2 2 4 2 3" xfId="26722"/>
    <cellStyle name="40% - Accent2 4 3 2 2 2 4 3" xfId="26723"/>
    <cellStyle name="40% - Accent2 4 3 2 2 2 4 3 2" xfId="26724"/>
    <cellStyle name="40% - Accent2 4 3 2 2 2 4 4" xfId="26725"/>
    <cellStyle name="40% - Accent2 4 3 2 2 2 4 5" xfId="26726"/>
    <cellStyle name="40% - Accent2 4 3 2 2 2 5" xfId="26727"/>
    <cellStyle name="40% - Accent2 4 3 2 2 2 5 2" xfId="26728"/>
    <cellStyle name="40% - Accent2 4 3 2 2 2 5 3" xfId="26729"/>
    <cellStyle name="40% - Accent2 4 3 2 2 2 6" xfId="26730"/>
    <cellStyle name="40% - Accent2 4 3 2 2 2 6 2" xfId="26731"/>
    <cellStyle name="40% - Accent2 4 3 2 2 2 6 3" xfId="26732"/>
    <cellStyle name="40% - Accent2 4 3 2 2 2 7" xfId="26733"/>
    <cellStyle name="40% - Accent2 4 3 2 2 2 7 2" xfId="26734"/>
    <cellStyle name="40% - Accent2 4 3 2 2 2 8" xfId="26735"/>
    <cellStyle name="40% - Accent2 4 3 2 2 2 9" xfId="26736"/>
    <cellStyle name="40% - Accent2 4 3 2 2 3" xfId="26737"/>
    <cellStyle name="40% - Accent2 4 3 2 2 3 2" xfId="26738"/>
    <cellStyle name="40% - Accent2 4 3 2 2 3 2 2" xfId="26739"/>
    <cellStyle name="40% - Accent2 4 3 2 2 3 2 3" xfId="26740"/>
    <cellStyle name="40% - Accent2 4 3 2 2 3 3" xfId="26741"/>
    <cellStyle name="40% - Accent2 4 3 2 2 3 3 2" xfId="26742"/>
    <cellStyle name="40% - Accent2 4 3 2 2 3 3 3" xfId="26743"/>
    <cellStyle name="40% - Accent2 4 3 2 2 3 4" xfId="26744"/>
    <cellStyle name="40% - Accent2 4 3 2 2 3 4 2" xfId="26745"/>
    <cellStyle name="40% - Accent2 4 3 2 2 3 5" xfId="26746"/>
    <cellStyle name="40% - Accent2 4 3 2 2 3 6" xfId="26747"/>
    <cellStyle name="40% - Accent2 4 3 2 2 4" xfId="26748"/>
    <cellStyle name="40% - Accent2 4 3 2 2 4 2" xfId="26749"/>
    <cellStyle name="40% - Accent2 4 3 2 2 4 2 2" xfId="26750"/>
    <cellStyle name="40% - Accent2 4 3 2 2 4 2 3" xfId="26751"/>
    <cellStyle name="40% - Accent2 4 3 2 2 4 3" xfId="26752"/>
    <cellStyle name="40% - Accent2 4 3 2 2 4 3 2" xfId="26753"/>
    <cellStyle name="40% - Accent2 4 3 2 2 4 3 3" xfId="26754"/>
    <cellStyle name="40% - Accent2 4 3 2 2 4 4" xfId="26755"/>
    <cellStyle name="40% - Accent2 4 3 2 2 4 4 2" xfId="26756"/>
    <cellStyle name="40% - Accent2 4 3 2 2 4 5" xfId="26757"/>
    <cellStyle name="40% - Accent2 4 3 2 2 4 6" xfId="26758"/>
    <cellStyle name="40% - Accent2 4 3 2 2 5" xfId="26759"/>
    <cellStyle name="40% - Accent2 4 3 2 2 5 2" xfId="26760"/>
    <cellStyle name="40% - Accent2 4 3 2 2 5 2 2" xfId="26761"/>
    <cellStyle name="40% - Accent2 4 3 2 2 5 2 3" xfId="26762"/>
    <cellStyle name="40% - Accent2 4 3 2 2 5 3" xfId="26763"/>
    <cellStyle name="40% - Accent2 4 3 2 2 5 3 2" xfId="26764"/>
    <cellStyle name="40% - Accent2 4 3 2 2 5 4" xfId="26765"/>
    <cellStyle name="40% - Accent2 4 3 2 2 5 5" xfId="26766"/>
    <cellStyle name="40% - Accent2 4 3 2 2 6" xfId="26767"/>
    <cellStyle name="40% - Accent2 4 3 2 2 6 2" xfId="26768"/>
    <cellStyle name="40% - Accent2 4 3 2 2 6 3" xfId="26769"/>
    <cellStyle name="40% - Accent2 4 3 2 2 7" xfId="26770"/>
    <cellStyle name="40% - Accent2 4 3 2 2 7 2" xfId="26771"/>
    <cellStyle name="40% - Accent2 4 3 2 2 7 3" xfId="26772"/>
    <cellStyle name="40% - Accent2 4 3 2 2 8" xfId="26773"/>
    <cellStyle name="40% - Accent2 4 3 2 2 8 2" xfId="26774"/>
    <cellStyle name="40% - Accent2 4 3 2 2 9" xfId="26775"/>
    <cellStyle name="40% - Accent2 4 3 2 3" xfId="1806"/>
    <cellStyle name="40% - Accent2 4 3 2 3 2" xfId="26776"/>
    <cellStyle name="40% - Accent2 4 3 2 3 2 2" xfId="26777"/>
    <cellStyle name="40% - Accent2 4 3 2 3 2 2 2" xfId="26778"/>
    <cellStyle name="40% - Accent2 4 3 2 3 2 2 3" xfId="26779"/>
    <cellStyle name="40% - Accent2 4 3 2 3 2 3" xfId="26780"/>
    <cellStyle name="40% - Accent2 4 3 2 3 2 3 2" xfId="26781"/>
    <cellStyle name="40% - Accent2 4 3 2 3 2 3 3" xfId="26782"/>
    <cellStyle name="40% - Accent2 4 3 2 3 2 4" xfId="26783"/>
    <cellStyle name="40% - Accent2 4 3 2 3 2 4 2" xfId="26784"/>
    <cellStyle name="40% - Accent2 4 3 2 3 2 5" xfId="26785"/>
    <cellStyle name="40% - Accent2 4 3 2 3 2 6" xfId="26786"/>
    <cellStyle name="40% - Accent2 4 3 2 3 3" xfId="26787"/>
    <cellStyle name="40% - Accent2 4 3 2 3 3 2" xfId="26788"/>
    <cellStyle name="40% - Accent2 4 3 2 3 3 2 2" xfId="26789"/>
    <cellStyle name="40% - Accent2 4 3 2 3 3 2 3" xfId="26790"/>
    <cellStyle name="40% - Accent2 4 3 2 3 3 3" xfId="26791"/>
    <cellStyle name="40% - Accent2 4 3 2 3 3 3 2" xfId="26792"/>
    <cellStyle name="40% - Accent2 4 3 2 3 3 3 3" xfId="26793"/>
    <cellStyle name="40% - Accent2 4 3 2 3 3 4" xfId="26794"/>
    <cellStyle name="40% - Accent2 4 3 2 3 3 4 2" xfId="26795"/>
    <cellStyle name="40% - Accent2 4 3 2 3 3 5" xfId="26796"/>
    <cellStyle name="40% - Accent2 4 3 2 3 3 6" xfId="26797"/>
    <cellStyle name="40% - Accent2 4 3 2 3 4" xfId="26798"/>
    <cellStyle name="40% - Accent2 4 3 2 3 4 2" xfId="26799"/>
    <cellStyle name="40% - Accent2 4 3 2 3 4 2 2" xfId="26800"/>
    <cellStyle name="40% - Accent2 4 3 2 3 4 2 3" xfId="26801"/>
    <cellStyle name="40% - Accent2 4 3 2 3 4 3" xfId="26802"/>
    <cellStyle name="40% - Accent2 4 3 2 3 4 3 2" xfId="26803"/>
    <cellStyle name="40% - Accent2 4 3 2 3 4 4" xfId="26804"/>
    <cellStyle name="40% - Accent2 4 3 2 3 4 5" xfId="26805"/>
    <cellStyle name="40% - Accent2 4 3 2 3 5" xfId="26806"/>
    <cellStyle name="40% - Accent2 4 3 2 3 5 2" xfId="26807"/>
    <cellStyle name="40% - Accent2 4 3 2 3 5 3" xfId="26808"/>
    <cellStyle name="40% - Accent2 4 3 2 3 6" xfId="26809"/>
    <cellStyle name="40% - Accent2 4 3 2 3 6 2" xfId="26810"/>
    <cellStyle name="40% - Accent2 4 3 2 3 6 3" xfId="26811"/>
    <cellStyle name="40% - Accent2 4 3 2 3 7" xfId="26812"/>
    <cellStyle name="40% - Accent2 4 3 2 3 7 2" xfId="26813"/>
    <cellStyle name="40% - Accent2 4 3 2 3 8" xfId="26814"/>
    <cellStyle name="40% - Accent2 4 3 2 3 9" xfId="26815"/>
    <cellStyle name="40% - Accent2 4 3 2 4" xfId="26816"/>
    <cellStyle name="40% - Accent2 4 3 2 4 2" xfId="26817"/>
    <cellStyle name="40% - Accent2 4 3 2 4 2 2" xfId="26818"/>
    <cellStyle name="40% - Accent2 4 3 2 4 2 2 2" xfId="26819"/>
    <cellStyle name="40% - Accent2 4 3 2 4 2 2 3" xfId="26820"/>
    <cellStyle name="40% - Accent2 4 3 2 4 2 3" xfId="26821"/>
    <cellStyle name="40% - Accent2 4 3 2 4 2 3 2" xfId="26822"/>
    <cellStyle name="40% - Accent2 4 3 2 4 2 3 3" xfId="26823"/>
    <cellStyle name="40% - Accent2 4 3 2 4 2 4" xfId="26824"/>
    <cellStyle name="40% - Accent2 4 3 2 4 2 4 2" xfId="26825"/>
    <cellStyle name="40% - Accent2 4 3 2 4 2 5" xfId="26826"/>
    <cellStyle name="40% - Accent2 4 3 2 4 2 6" xfId="26827"/>
    <cellStyle name="40% - Accent2 4 3 2 4 3" xfId="26828"/>
    <cellStyle name="40% - Accent2 4 3 2 4 3 2" xfId="26829"/>
    <cellStyle name="40% - Accent2 4 3 2 4 3 2 2" xfId="26830"/>
    <cellStyle name="40% - Accent2 4 3 2 4 3 2 3" xfId="26831"/>
    <cellStyle name="40% - Accent2 4 3 2 4 3 3" xfId="26832"/>
    <cellStyle name="40% - Accent2 4 3 2 4 3 3 2" xfId="26833"/>
    <cellStyle name="40% - Accent2 4 3 2 4 3 3 3" xfId="26834"/>
    <cellStyle name="40% - Accent2 4 3 2 4 3 4" xfId="26835"/>
    <cellStyle name="40% - Accent2 4 3 2 4 3 4 2" xfId="26836"/>
    <cellStyle name="40% - Accent2 4 3 2 4 3 5" xfId="26837"/>
    <cellStyle name="40% - Accent2 4 3 2 4 3 6" xfId="26838"/>
    <cellStyle name="40% - Accent2 4 3 2 4 4" xfId="26839"/>
    <cellStyle name="40% - Accent2 4 3 2 4 4 2" xfId="26840"/>
    <cellStyle name="40% - Accent2 4 3 2 4 4 2 2" xfId="26841"/>
    <cellStyle name="40% - Accent2 4 3 2 4 4 2 3" xfId="26842"/>
    <cellStyle name="40% - Accent2 4 3 2 4 4 3" xfId="26843"/>
    <cellStyle name="40% - Accent2 4 3 2 4 4 3 2" xfId="26844"/>
    <cellStyle name="40% - Accent2 4 3 2 4 4 4" xfId="26845"/>
    <cellStyle name="40% - Accent2 4 3 2 4 4 5" xfId="26846"/>
    <cellStyle name="40% - Accent2 4 3 2 4 5" xfId="26847"/>
    <cellStyle name="40% - Accent2 4 3 2 4 5 2" xfId="26848"/>
    <cellStyle name="40% - Accent2 4 3 2 4 5 3" xfId="26849"/>
    <cellStyle name="40% - Accent2 4 3 2 4 6" xfId="26850"/>
    <cellStyle name="40% - Accent2 4 3 2 4 6 2" xfId="26851"/>
    <cellStyle name="40% - Accent2 4 3 2 4 6 3" xfId="26852"/>
    <cellStyle name="40% - Accent2 4 3 2 4 7" xfId="26853"/>
    <cellStyle name="40% - Accent2 4 3 2 4 7 2" xfId="26854"/>
    <cellStyle name="40% - Accent2 4 3 2 4 8" xfId="26855"/>
    <cellStyle name="40% - Accent2 4 3 2 4 9" xfId="26856"/>
    <cellStyle name="40% - Accent2 4 3 2 5" xfId="26857"/>
    <cellStyle name="40% - Accent2 4 3 2 5 2" xfId="26858"/>
    <cellStyle name="40% - Accent2 4 3 2 5 2 2" xfId="26859"/>
    <cellStyle name="40% - Accent2 4 3 2 5 2 3" xfId="26860"/>
    <cellStyle name="40% - Accent2 4 3 2 5 3" xfId="26861"/>
    <cellStyle name="40% - Accent2 4 3 2 5 3 2" xfId="26862"/>
    <cellStyle name="40% - Accent2 4 3 2 5 3 3" xfId="26863"/>
    <cellStyle name="40% - Accent2 4 3 2 5 4" xfId="26864"/>
    <cellStyle name="40% - Accent2 4 3 2 5 4 2" xfId="26865"/>
    <cellStyle name="40% - Accent2 4 3 2 5 5" xfId="26866"/>
    <cellStyle name="40% - Accent2 4 3 2 5 6" xfId="26867"/>
    <cellStyle name="40% - Accent2 4 3 2 6" xfId="26868"/>
    <cellStyle name="40% - Accent2 4 3 2 6 2" xfId="26869"/>
    <cellStyle name="40% - Accent2 4 3 2 6 2 2" xfId="26870"/>
    <cellStyle name="40% - Accent2 4 3 2 6 2 3" xfId="26871"/>
    <cellStyle name="40% - Accent2 4 3 2 6 3" xfId="26872"/>
    <cellStyle name="40% - Accent2 4 3 2 6 3 2" xfId="26873"/>
    <cellStyle name="40% - Accent2 4 3 2 6 3 3" xfId="26874"/>
    <cellStyle name="40% - Accent2 4 3 2 6 4" xfId="26875"/>
    <cellStyle name="40% - Accent2 4 3 2 6 4 2" xfId="26876"/>
    <cellStyle name="40% - Accent2 4 3 2 6 5" xfId="26877"/>
    <cellStyle name="40% - Accent2 4 3 2 6 6" xfId="26878"/>
    <cellStyle name="40% - Accent2 4 3 2 7" xfId="26879"/>
    <cellStyle name="40% - Accent2 4 3 2 7 2" xfId="26880"/>
    <cellStyle name="40% - Accent2 4 3 2 7 2 2" xfId="26881"/>
    <cellStyle name="40% - Accent2 4 3 2 7 2 3" xfId="26882"/>
    <cellStyle name="40% - Accent2 4 3 2 7 3" xfId="26883"/>
    <cellStyle name="40% - Accent2 4 3 2 7 3 2" xfId="26884"/>
    <cellStyle name="40% - Accent2 4 3 2 7 4" xfId="26885"/>
    <cellStyle name="40% - Accent2 4 3 2 7 5" xfId="26886"/>
    <cellStyle name="40% - Accent2 4 3 2 8" xfId="26887"/>
    <cellStyle name="40% - Accent2 4 3 2 8 2" xfId="26888"/>
    <cellStyle name="40% - Accent2 4 3 2 8 3" xfId="26889"/>
    <cellStyle name="40% - Accent2 4 3 2 9" xfId="26890"/>
    <cellStyle name="40% - Accent2 4 3 2 9 2" xfId="26891"/>
    <cellStyle name="40% - Accent2 4 3 2 9 3" xfId="26892"/>
    <cellStyle name="40% - Accent2 4 3 3" xfId="1807"/>
    <cellStyle name="40% - Accent2 4 3 3 10" xfId="26893"/>
    <cellStyle name="40% - Accent2 4 3 3 2" xfId="1808"/>
    <cellStyle name="40% - Accent2 4 3 3 2 2" xfId="26894"/>
    <cellStyle name="40% - Accent2 4 3 3 2 2 2" xfId="26895"/>
    <cellStyle name="40% - Accent2 4 3 3 2 2 2 2" xfId="26896"/>
    <cellStyle name="40% - Accent2 4 3 3 2 2 2 3" xfId="26897"/>
    <cellStyle name="40% - Accent2 4 3 3 2 2 3" xfId="26898"/>
    <cellStyle name="40% - Accent2 4 3 3 2 2 3 2" xfId="26899"/>
    <cellStyle name="40% - Accent2 4 3 3 2 2 3 3" xfId="26900"/>
    <cellStyle name="40% - Accent2 4 3 3 2 2 4" xfId="26901"/>
    <cellStyle name="40% - Accent2 4 3 3 2 2 4 2" xfId="26902"/>
    <cellStyle name="40% - Accent2 4 3 3 2 2 5" xfId="26903"/>
    <cellStyle name="40% - Accent2 4 3 3 2 2 6" xfId="26904"/>
    <cellStyle name="40% - Accent2 4 3 3 2 3" xfId="26905"/>
    <cellStyle name="40% - Accent2 4 3 3 2 3 2" xfId="26906"/>
    <cellStyle name="40% - Accent2 4 3 3 2 3 2 2" xfId="26907"/>
    <cellStyle name="40% - Accent2 4 3 3 2 3 2 3" xfId="26908"/>
    <cellStyle name="40% - Accent2 4 3 3 2 3 3" xfId="26909"/>
    <cellStyle name="40% - Accent2 4 3 3 2 3 3 2" xfId="26910"/>
    <cellStyle name="40% - Accent2 4 3 3 2 3 3 3" xfId="26911"/>
    <cellStyle name="40% - Accent2 4 3 3 2 3 4" xfId="26912"/>
    <cellStyle name="40% - Accent2 4 3 3 2 3 4 2" xfId="26913"/>
    <cellStyle name="40% - Accent2 4 3 3 2 3 5" xfId="26914"/>
    <cellStyle name="40% - Accent2 4 3 3 2 3 6" xfId="26915"/>
    <cellStyle name="40% - Accent2 4 3 3 2 4" xfId="26916"/>
    <cellStyle name="40% - Accent2 4 3 3 2 4 2" xfId="26917"/>
    <cellStyle name="40% - Accent2 4 3 3 2 4 2 2" xfId="26918"/>
    <cellStyle name="40% - Accent2 4 3 3 2 4 2 3" xfId="26919"/>
    <cellStyle name="40% - Accent2 4 3 3 2 4 3" xfId="26920"/>
    <cellStyle name="40% - Accent2 4 3 3 2 4 3 2" xfId="26921"/>
    <cellStyle name="40% - Accent2 4 3 3 2 4 4" xfId="26922"/>
    <cellStyle name="40% - Accent2 4 3 3 2 4 5" xfId="26923"/>
    <cellStyle name="40% - Accent2 4 3 3 2 5" xfId="26924"/>
    <cellStyle name="40% - Accent2 4 3 3 2 5 2" xfId="26925"/>
    <cellStyle name="40% - Accent2 4 3 3 2 5 3" xfId="26926"/>
    <cellStyle name="40% - Accent2 4 3 3 2 6" xfId="26927"/>
    <cellStyle name="40% - Accent2 4 3 3 2 6 2" xfId="26928"/>
    <cellStyle name="40% - Accent2 4 3 3 2 6 3" xfId="26929"/>
    <cellStyle name="40% - Accent2 4 3 3 2 7" xfId="26930"/>
    <cellStyle name="40% - Accent2 4 3 3 2 7 2" xfId="26931"/>
    <cellStyle name="40% - Accent2 4 3 3 2 8" xfId="26932"/>
    <cellStyle name="40% - Accent2 4 3 3 2 9" xfId="26933"/>
    <cellStyle name="40% - Accent2 4 3 3 3" xfId="26934"/>
    <cellStyle name="40% - Accent2 4 3 3 3 2" xfId="26935"/>
    <cellStyle name="40% - Accent2 4 3 3 3 2 2" xfId="26936"/>
    <cellStyle name="40% - Accent2 4 3 3 3 2 3" xfId="26937"/>
    <cellStyle name="40% - Accent2 4 3 3 3 3" xfId="26938"/>
    <cellStyle name="40% - Accent2 4 3 3 3 3 2" xfId="26939"/>
    <cellStyle name="40% - Accent2 4 3 3 3 3 3" xfId="26940"/>
    <cellStyle name="40% - Accent2 4 3 3 3 4" xfId="26941"/>
    <cellStyle name="40% - Accent2 4 3 3 3 4 2" xfId="26942"/>
    <cellStyle name="40% - Accent2 4 3 3 3 5" xfId="26943"/>
    <cellStyle name="40% - Accent2 4 3 3 3 6" xfId="26944"/>
    <cellStyle name="40% - Accent2 4 3 3 4" xfId="26945"/>
    <cellStyle name="40% - Accent2 4 3 3 4 2" xfId="26946"/>
    <cellStyle name="40% - Accent2 4 3 3 4 2 2" xfId="26947"/>
    <cellStyle name="40% - Accent2 4 3 3 4 2 3" xfId="26948"/>
    <cellStyle name="40% - Accent2 4 3 3 4 3" xfId="26949"/>
    <cellStyle name="40% - Accent2 4 3 3 4 3 2" xfId="26950"/>
    <cellStyle name="40% - Accent2 4 3 3 4 3 3" xfId="26951"/>
    <cellStyle name="40% - Accent2 4 3 3 4 4" xfId="26952"/>
    <cellStyle name="40% - Accent2 4 3 3 4 4 2" xfId="26953"/>
    <cellStyle name="40% - Accent2 4 3 3 4 5" xfId="26954"/>
    <cellStyle name="40% - Accent2 4 3 3 4 6" xfId="26955"/>
    <cellStyle name="40% - Accent2 4 3 3 5" xfId="26956"/>
    <cellStyle name="40% - Accent2 4 3 3 5 2" xfId="26957"/>
    <cellStyle name="40% - Accent2 4 3 3 5 2 2" xfId="26958"/>
    <cellStyle name="40% - Accent2 4 3 3 5 2 3" xfId="26959"/>
    <cellStyle name="40% - Accent2 4 3 3 5 3" xfId="26960"/>
    <cellStyle name="40% - Accent2 4 3 3 5 3 2" xfId="26961"/>
    <cellStyle name="40% - Accent2 4 3 3 5 4" xfId="26962"/>
    <cellStyle name="40% - Accent2 4 3 3 5 5" xfId="26963"/>
    <cellStyle name="40% - Accent2 4 3 3 6" xfId="26964"/>
    <cellStyle name="40% - Accent2 4 3 3 6 2" xfId="26965"/>
    <cellStyle name="40% - Accent2 4 3 3 6 3" xfId="26966"/>
    <cellStyle name="40% - Accent2 4 3 3 7" xfId="26967"/>
    <cellStyle name="40% - Accent2 4 3 3 7 2" xfId="26968"/>
    <cellStyle name="40% - Accent2 4 3 3 7 3" xfId="26969"/>
    <cellStyle name="40% - Accent2 4 3 3 8" xfId="26970"/>
    <cellStyle name="40% - Accent2 4 3 3 8 2" xfId="26971"/>
    <cellStyle name="40% - Accent2 4 3 3 9" xfId="26972"/>
    <cellStyle name="40% - Accent2 4 3 4" xfId="1809"/>
    <cellStyle name="40% - Accent2 4 3 4 2" xfId="26973"/>
    <cellStyle name="40% - Accent2 4 3 4 2 2" xfId="26974"/>
    <cellStyle name="40% - Accent2 4 3 4 2 2 2" xfId="26975"/>
    <cellStyle name="40% - Accent2 4 3 4 2 2 3" xfId="26976"/>
    <cellStyle name="40% - Accent2 4 3 4 2 3" xfId="26977"/>
    <cellStyle name="40% - Accent2 4 3 4 2 3 2" xfId="26978"/>
    <cellStyle name="40% - Accent2 4 3 4 2 3 3" xfId="26979"/>
    <cellStyle name="40% - Accent2 4 3 4 2 4" xfId="26980"/>
    <cellStyle name="40% - Accent2 4 3 4 2 4 2" xfId="26981"/>
    <cellStyle name="40% - Accent2 4 3 4 2 5" xfId="26982"/>
    <cellStyle name="40% - Accent2 4 3 4 2 6" xfId="26983"/>
    <cellStyle name="40% - Accent2 4 3 4 3" xfId="26984"/>
    <cellStyle name="40% - Accent2 4 3 4 3 2" xfId="26985"/>
    <cellStyle name="40% - Accent2 4 3 4 3 2 2" xfId="26986"/>
    <cellStyle name="40% - Accent2 4 3 4 3 2 3" xfId="26987"/>
    <cellStyle name="40% - Accent2 4 3 4 3 3" xfId="26988"/>
    <cellStyle name="40% - Accent2 4 3 4 3 3 2" xfId="26989"/>
    <cellStyle name="40% - Accent2 4 3 4 3 3 3" xfId="26990"/>
    <cellStyle name="40% - Accent2 4 3 4 3 4" xfId="26991"/>
    <cellStyle name="40% - Accent2 4 3 4 3 4 2" xfId="26992"/>
    <cellStyle name="40% - Accent2 4 3 4 3 5" xfId="26993"/>
    <cellStyle name="40% - Accent2 4 3 4 3 6" xfId="26994"/>
    <cellStyle name="40% - Accent2 4 3 4 4" xfId="26995"/>
    <cellStyle name="40% - Accent2 4 3 4 4 2" xfId="26996"/>
    <cellStyle name="40% - Accent2 4 3 4 4 2 2" xfId="26997"/>
    <cellStyle name="40% - Accent2 4 3 4 4 2 3" xfId="26998"/>
    <cellStyle name="40% - Accent2 4 3 4 4 3" xfId="26999"/>
    <cellStyle name="40% - Accent2 4 3 4 4 3 2" xfId="27000"/>
    <cellStyle name="40% - Accent2 4 3 4 4 4" xfId="27001"/>
    <cellStyle name="40% - Accent2 4 3 4 4 5" xfId="27002"/>
    <cellStyle name="40% - Accent2 4 3 4 5" xfId="27003"/>
    <cellStyle name="40% - Accent2 4 3 4 5 2" xfId="27004"/>
    <cellStyle name="40% - Accent2 4 3 4 5 3" xfId="27005"/>
    <cellStyle name="40% - Accent2 4 3 4 6" xfId="27006"/>
    <cellStyle name="40% - Accent2 4 3 4 6 2" xfId="27007"/>
    <cellStyle name="40% - Accent2 4 3 4 6 3" xfId="27008"/>
    <cellStyle name="40% - Accent2 4 3 4 7" xfId="27009"/>
    <cellStyle name="40% - Accent2 4 3 4 7 2" xfId="27010"/>
    <cellStyle name="40% - Accent2 4 3 4 8" xfId="27011"/>
    <cellStyle name="40% - Accent2 4 3 4 9" xfId="27012"/>
    <cellStyle name="40% - Accent2 4 3 5" xfId="8868"/>
    <cellStyle name="40% - Accent2 4 3 5 2" xfId="27013"/>
    <cellStyle name="40% - Accent2 4 3 5 2 2" xfId="27014"/>
    <cellStyle name="40% - Accent2 4 3 5 2 2 2" xfId="27015"/>
    <cellStyle name="40% - Accent2 4 3 5 2 2 3" xfId="27016"/>
    <cellStyle name="40% - Accent2 4 3 5 2 3" xfId="27017"/>
    <cellStyle name="40% - Accent2 4 3 5 2 3 2" xfId="27018"/>
    <cellStyle name="40% - Accent2 4 3 5 2 3 3" xfId="27019"/>
    <cellStyle name="40% - Accent2 4 3 5 2 4" xfId="27020"/>
    <cellStyle name="40% - Accent2 4 3 5 2 4 2" xfId="27021"/>
    <cellStyle name="40% - Accent2 4 3 5 2 5" xfId="27022"/>
    <cellStyle name="40% - Accent2 4 3 5 2 6" xfId="27023"/>
    <cellStyle name="40% - Accent2 4 3 5 3" xfId="27024"/>
    <cellStyle name="40% - Accent2 4 3 5 3 2" xfId="27025"/>
    <cellStyle name="40% - Accent2 4 3 5 3 2 2" xfId="27026"/>
    <cellStyle name="40% - Accent2 4 3 5 3 2 3" xfId="27027"/>
    <cellStyle name="40% - Accent2 4 3 5 3 3" xfId="27028"/>
    <cellStyle name="40% - Accent2 4 3 5 3 3 2" xfId="27029"/>
    <cellStyle name="40% - Accent2 4 3 5 3 3 3" xfId="27030"/>
    <cellStyle name="40% - Accent2 4 3 5 3 4" xfId="27031"/>
    <cellStyle name="40% - Accent2 4 3 5 3 4 2" xfId="27032"/>
    <cellStyle name="40% - Accent2 4 3 5 3 5" xfId="27033"/>
    <cellStyle name="40% - Accent2 4 3 5 3 6" xfId="27034"/>
    <cellStyle name="40% - Accent2 4 3 5 4" xfId="27035"/>
    <cellStyle name="40% - Accent2 4 3 5 4 2" xfId="27036"/>
    <cellStyle name="40% - Accent2 4 3 5 4 2 2" xfId="27037"/>
    <cellStyle name="40% - Accent2 4 3 5 4 2 3" xfId="27038"/>
    <cellStyle name="40% - Accent2 4 3 5 4 3" xfId="27039"/>
    <cellStyle name="40% - Accent2 4 3 5 4 3 2" xfId="27040"/>
    <cellStyle name="40% - Accent2 4 3 5 4 4" xfId="27041"/>
    <cellStyle name="40% - Accent2 4 3 5 4 5" xfId="27042"/>
    <cellStyle name="40% - Accent2 4 3 5 5" xfId="27043"/>
    <cellStyle name="40% - Accent2 4 3 5 5 2" xfId="27044"/>
    <cellStyle name="40% - Accent2 4 3 5 5 3" xfId="27045"/>
    <cellStyle name="40% - Accent2 4 3 5 6" xfId="27046"/>
    <cellStyle name="40% - Accent2 4 3 5 6 2" xfId="27047"/>
    <cellStyle name="40% - Accent2 4 3 5 6 3" xfId="27048"/>
    <cellStyle name="40% - Accent2 4 3 5 7" xfId="27049"/>
    <cellStyle name="40% - Accent2 4 3 5 7 2" xfId="27050"/>
    <cellStyle name="40% - Accent2 4 3 5 8" xfId="27051"/>
    <cellStyle name="40% - Accent2 4 3 5 9" xfId="27052"/>
    <cellStyle name="40% - Accent2 4 3 6" xfId="27053"/>
    <cellStyle name="40% - Accent2 4 3 6 2" xfId="27054"/>
    <cellStyle name="40% - Accent2 4 3 6 2 2" xfId="27055"/>
    <cellStyle name="40% - Accent2 4 3 6 2 3" xfId="27056"/>
    <cellStyle name="40% - Accent2 4 3 6 3" xfId="27057"/>
    <cellStyle name="40% - Accent2 4 3 6 3 2" xfId="27058"/>
    <cellStyle name="40% - Accent2 4 3 6 3 3" xfId="27059"/>
    <cellStyle name="40% - Accent2 4 3 6 4" xfId="27060"/>
    <cellStyle name="40% - Accent2 4 3 6 4 2" xfId="27061"/>
    <cellStyle name="40% - Accent2 4 3 6 5" xfId="27062"/>
    <cellStyle name="40% - Accent2 4 3 6 6" xfId="27063"/>
    <cellStyle name="40% - Accent2 4 3 7" xfId="27064"/>
    <cellStyle name="40% - Accent2 4 3 7 2" xfId="27065"/>
    <cellStyle name="40% - Accent2 4 3 7 2 2" xfId="27066"/>
    <cellStyle name="40% - Accent2 4 3 7 2 3" xfId="27067"/>
    <cellStyle name="40% - Accent2 4 3 7 3" xfId="27068"/>
    <cellStyle name="40% - Accent2 4 3 7 3 2" xfId="27069"/>
    <cellStyle name="40% - Accent2 4 3 7 3 3" xfId="27070"/>
    <cellStyle name="40% - Accent2 4 3 7 4" xfId="27071"/>
    <cellStyle name="40% - Accent2 4 3 7 4 2" xfId="27072"/>
    <cellStyle name="40% - Accent2 4 3 7 5" xfId="27073"/>
    <cellStyle name="40% - Accent2 4 3 7 6" xfId="27074"/>
    <cellStyle name="40% - Accent2 4 3 8" xfId="27075"/>
    <cellStyle name="40% - Accent2 4 3 8 2" xfId="27076"/>
    <cellStyle name="40% - Accent2 4 3 8 2 2" xfId="27077"/>
    <cellStyle name="40% - Accent2 4 3 8 2 3" xfId="27078"/>
    <cellStyle name="40% - Accent2 4 3 8 3" xfId="27079"/>
    <cellStyle name="40% - Accent2 4 3 8 3 2" xfId="27080"/>
    <cellStyle name="40% - Accent2 4 3 8 4" xfId="27081"/>
    <cellStyle name="40% - Accent2 4 3 8 5" xfId="27082"/>
    <cellStyle name="40% - Accent2 4 3 9" xfId="27083"/>
    <cellStyle name="40% - Accent2 4 3 9 2" xfId="27084"/>
    <cellStyle name="40% - Accent2 4 3 9 3" xfId="27085"/>
    <cellStyle name="40% - Accent2 4 4" xfId="1810"/>
    <cellStyle name="40% - Accent2 4 4 10" xfId="27086"/>
    <cellStyle name="40% - Accent2 4 4 10 2" xfId="27087"/>
    <cellStyle name="40% - Accent2 4 4 11" xfId="27088"/>
    <cellStyle name="40% - Accent2 4 4 12" xfId="27089"/>
    <cellStyle name="40% - Accent2 4 4 2" xfId="1811"/>
    <cellStyle name="40% - Accent2 4 4 2 10" xfId="27090"/>
    <cellStyle name="40% - Accent2 4 4 2 2" xfId="1812"/>
    <cellStyle name="40% - Accent2 4 4 2 2 2" xfId="27091"/>
    <cellStyle name="40% - Accent2 4 4 2 2 2 2" xfId="27092"/>
    <cellStyle name="40% - Accent2 4 4 2 2 2 2 2" xfId="27093"/>
    <cellStyle name="40% - Accent2 4 4 2 2 2 2 3" xfId="27094"/>
    <cellStyle name="40% - Accent2 4 4 2 2 2 3" xfId="27095"/>
    <cellStyle name="40% - Accent2 4 4 2 2 2 3 2" xfId="27096"/>
    <cellStyle name="40% - Accent2 4 4 2 2 2 3 3" xfId="27097"/>
    <cellStyle name="40% - Accent2 4 4 2 2 2 4" xfId="27098"/>
    <cellStyle name="40% - Accent2 4 4 2 2 2 4 2" xfId="27099"/>
    <cellStyle name="40% - Accent2 4 4 2 2 2 5" xfId="27100"/>
    <cellStyle name="40% - Accent2 4 4 2 2 2 6" xfId="27101"/>
    <cellStyle name="40% - Accent2 4 4 2 2 3" xfId="27102"/>
    <cellStyle name="40% - Accent2 4 4 2 2 3 2" xfId="27103"/>
    <cellStyle name="40% - Accent2 4 4 2 2 3 2 2" xfId="27104"/>
    <cellStyle name="40% - Accent2 4 4 2 2 3 2 3" xfId="27105"/>
    <cellStyle name="40% - Accent2 4 4 2 2 3 3" xfId="27106"/>
    <cellStyle name="40% - Accent2 4 4 2 2 3 3 2" xfId="27107"/>
    <cellStyle name="40% - Accent2 4 4 2 2 3 3 3" xfId="27108"/>
    <cellStyle name="40% - Accent2 4 4 2 2 3 4" xfId="27109"/>
    <cellStyle name="40% - Accent2 4 4 2 2 3 4 2" xfId="27110"/>
    <cellStyle name="40% - Accent2 4 4 2 2 3 5" xfId="27111"/>
    <cellStyle name="40% - Accent2 4 4 2 2 3 6" xfId="27112"/>
    <cellStyle name="40% - Accent2 4 4 2 2 4" xfId="27113"/>
    <cellStyle name="40% - Accent2 4 4 2 2 4 2" xfId="27114"/>
    <cellStyle name="40% - Accent2 4 4 2 2 4 2 2" xfId="27115"/>
    <cellStyle name="40% - Accent2 4 4 2 2 4 2 3" xfId="27116"/>
    <cellStyle name="40% - Accent2 4 4 2 2 4 3" xfId="27117"/>
    <cellStyle name="40% - Accent2 4 4 2 2 4 3 2" xfId="27118"/>
    <cellStyle name="40% - Accent2 4 4 2 2 4 4" xfId="27119"/>
    <cellStyle name="40% - Accent2 4 4 2 2 4 5" xfId="27120"/>
    <cellStyle name="40% - Accent2 4 4 2 2 5" xfId="27121"/>
    <cellStyle name="40% - Accent2 4 4 2 2 5 2" xfId="27122"/>
    <cellStyle name="40% - Accent2 4 4 2 2 5 3" xfId="27123"/>
    <cellStyle name="40% - Accent2 4 4 2 2 6" xfId="27124"/>
    <cellStyle name="40% - Accent2 4 4 2 2 6 2" xfId="27125"/>
    <cellStyle name="40% - Accent2 4 4 2 2 6 3" xfId="27126"/>
    <cellStyle name="40% - Accent2 4 4 2 2 7" xfId="27127"/>
    <cellStyle name="40% - Accent2 4 4 2 2 7 2" xfId="27128"/>
    <cellStyle name="40% - Accent2 4 4 2 2 8" xfId="27129"/>
    <cellStyle name="40% - Accent2 4 4 2 2 9" xfId="27130"/>
    <cellStyle name="40% - Accent2 4 4 2 3" xfId="27131"/>
    <cellStyle name="40% - Accent2 4 4 2 3 2" xfId="27132"/>
    <cellStyle name="40% - Accent2 4 4 2 3 2 2" xfId="27133"/>
    <cellStyle name="40% - Accent2 4 4 2 3 2 3" xfId="27134"/>
    <cellStyle name="40% - Accent2 4 4 2 3 3" xfId="27135"/>
    <cellStyle name="40% - Accent2 4 4 2 3 3 2" xfId="27136"/>
    <cellStyle name="40% - Accent2 4 4 2 3 3 3" xfId="27137"/>
    <cellStyle name="40% - Accent2 4 4 2 3 4" xfId="27138"/>
    <cellStyle name="40% - Accent2 4 4 2 3 4 2" xfId="27139"/>
    <cellStyle name="40% - Accent2 4 4 2 3 5" xfId="27140"/>
    <cellStyle name="40% - Accent2 4 4 2 3 6" xfId="27141"/>
    <cellStyle name="40% - Accent2 4 4 2 4" xfId="27142"/>
    <cellStyle name="40% - Accent2 4 4 2 4 2" xfId="27143"/>
    <cellStyle name="40% - Accent2 4 4 2 4 2 2" xfId="27144"/>
    <cellStyle name="40% - Accent2 4 4 2 4 2 3" xfId="27145"/>
    <cellStyle name="40% - Accent2 4 4 2 4 3" xfId="27146"/>
    <cellStyle name="40% - Accent2 4 4 2 4 3 2" xfId="27147"/>
    <cellStyle name="40% - Accent2 4 4 2 4 3 3" xfId="27148"/>
    <cellStyle name="40% - Accent2 4 4 2 4 4" xfId="27149"/>
    <cellStyle name="40% - Accent2 4 4 2 4 4 2" xfId="27150"/>
    <cellStyle name="40% - Accent2 4 4 2 4 5" xfId="27151"/>
    <cellStyle name="40% - Accent2 4 4 2 4 6" xfId="27152"/>
    <cellStyle name="40% - Accent2 4 4 2 5" xfId="27153"/>
    <cellStyle name="40% - Accent2 4 4 2 5 2" xfId="27154"/>
    <cellStyle name="40% - Accent2 4 4 2 5 2 2" xfId="27155"/>
    <cellStyle name="40% - Accent2 4 4 2 5 2 3" xfId="27156"/>
    <cellStyle name="40% - Accent2 4 4 2 5 3" xfId="27157"/>
    <cellStyle name="40% - Accent2 4 4 2 5 3 2" xfId="27158"/>
    <cellStyle name="40% - Accent2 4 4 2 5 4" xfId="27159"/>
    <cellStyle name="40% - Accent2 4 4 2 5 5" xfId="27160"/>
    <cellStyle name="40% - Accent2 4 4 2 6" xfId="27161"/>
    <cellStyle name="40% - Accent2 4 4 2 6 2" xfId="27162"/>
    <cellStyle name="40% - Accent2 4 4 2 6 3" xfId="27163"/>
    <cellStyle name="40% - Accent2 4 4 2 7" xfId="27164"/>
    <cellStyle name="40% - Accent2 4 4 2 7 2" xfId="27165"/>
    <cellStyle name="40% - Accent2 4 4 2 7 3" xfId="27166"/>
    <cellStyle name="40% - Accent2 4 4 2 8" xfId="27167"/>
    <cellStyle name="40% - Accent2 4 4 2 8 2" xfId="27168"/>
    <cellStyle name="40% - Accent2 4 4 2 9" xfId="27169"/>
    <cellStyle name="40% - Accent2 4 4 3" xfId="1813"/>
    <cellStyle name="40% - Accent2 4 4 3 2" xfId="27170"/>
    <cellStyle name="40% - Accent2 4 4 3 2 2" xfId="27171"/>
    <cellStyle name="40% - Accent2 4 4 3 2 2 2" xfId="27172"/>
    <cellStyle name="40% - Accent2 4 4 3 2 2 3" xfId="27173"/>
    <cellStyle name="40% - Accent2 4 4 3 2 3" xfId="27174"/>
    <cellStyle name="40% - Accent2 4 4 3 2 3 2" xfId="27175"/>
    <cellStyle name="40% - Accent2 4 4 3 2 3 3" xfId="27176"/>
    <cellStyle name="40% - Accent2 4 4 3 2 4" xfId="27177"/>
    <cellStyle name="40% - Accent2 4 4 3 2 4 2" xfId="27178"/>
    <cellStyle name="40% - Accent2 4 4 3 2 5" xfId="27179"/>
    <cellStyle name="40% - Accent2 4 4 3 2 6" xfId="27180"/>
    <cellStyle name="40% - Accent2 4 4 3 3" xfId="27181"/>
    <cellStyle name="40% - Accent2 4 4 3 3 2" xfId="27182"/>
    <cellStyle name="40% - Accent2 4 4 3 3 2 2" xfId="27183"/>
    <cellStyle name="40% - Accent2 4 4 3 3 2 3" xfId="27184"/>
    <cellStyle name="40% - Accent2 4 4 3 3 3" xfId="27185"/>
    <cellStyle name="40% - Accent2 4 4 3 3 3 2" xfId="27186"/>
    <cellStyle name="40% - Accent2 4 4 3 3 3 3" xfId="27187"/>
    <cellStyle name="40% - Accent2 4 4 3 3 4" xfId="27188"/>
    <cellStyle name="40% - Accent2 4 4 3 3 4 2" xfId="27189"/>
    <cellStyle name="40% - Accent2 4 4 3 3 5" xfId="27190"/>
    <cellStyle name="40% - Accent2 4 4 3 3 6" xfId="27191"/>
    <cellStyle name="40% - Accent2 4 4 3 4" xfId="27192"/>
    <cellStyle name="40% - Accent2 4 4 3 4 2" xfId="27193"/>
    <cellStyle name="40% - Accent2 4 4 3 4 2 2" xfId="27194"/>
    <cellStyle name="40% - Accent2 4 4 3 4 2 3" xfId="27195"/>
    <cellStyle name="40% - Accent2 4 4 3 4 3" xfId="27196"/>
    <cellStyle name="40% - Accent2 4 4 3 4 3 2" xfId="27197"/>
    <cellStyle name="40% - Accent2 4 4 3 4 4" xfId="27198"/>
    <cellStyle name="40% - Accent2 4 4 3 4 5" xfId="27199"/>
    <cellStyle name="40% - Accent2 4 4 3 5" xfId="27200"/>
    <cellStyle name="40% - Accent2 4 4 3 5 2" xfId="27201"/>
    <cellStyle name="40% - Accent2 4 4 3 5 3" xfId="27202"/>
    <cellStyle name="40% - Accent2 4 4 3 6" xfId="27203"/>
    <cellStyle name="40% - Accent2 4 4 3 6 2" xfId="27204"/>
    <cellStyle name="40% - Accent2 4 4 3 6 3" xfId="27205"/>
    <cellStyle name="40% - Accent2 4 4 3 7" xfId="27206"/>
    <cellStyle name="40% - Accent2 4 4 3 7 2" xfId="27207"/>
    <cellStyle name="40% - Accent2 4 4 3 8" xfId="27208"/>
    <cellStyle name="40% - Accent2 4 4 3 9" xfId="27209"/>
    <cellStyle name="40% - Accent2 4 4 4" xfId="27210"/>
    <cellStyle name="40% - Accent2 4 4 4 2" xfId="27211"/>
    <cellStyle name="40% - Accent2 4 4 4 2 2" xfId="27212"/>
    <cellStyle name="40% - Accent2 4 4 4 2 2 2" xfId="27213"/>
    <cellStyle name="40% - Accent2 4 4 4 2 2 3" xfId="27214"/>
    <cellStyle name="40% - Accent2 4 4 4 2 3" xfId="27215"/>
    <cellStyle name="40% - Accent2 4 4 4 2 3 2" xfId="27216"/>
    <cellStyle name="40% - Accent2 4 4 4 2 3 3" xfId="27217"/>
    <cellStyle name="40% - Accent2 4 4 4 2 4" xfId="27218"/>
    <cellStyle name="40% - Accent2 4 4 4 2 4 2" xfId="27219"/>
    <cellStyle name="40% - Accent2 4 4 4 2 5" xfId="27220"/>
    <cellStyle name="40% - Accent2 4 4 4 2 6" xfId="27221"/>
    <cellStyle name="40% - Accent2 4 4 4 3" xfId="27222"/>
    <cellStyle name="40% - Accent2 4 4 4 3 2" xfId="27223"/>
    <cellStyle name="40% - Accent2 4 4 4 3 2 2" xfId="27224"/>
    <cellStyle name="40% - Accent2 4 4 4 3 2 3" xfId="27225"/>
    <cellStyle name="40% - Accent2 4 4 4 3 3" xfId="27226"/>
    <cellStyle name="40% - Accent2 4 4 4 3 3 2" xfId="27227"/>
    <cellStyle name="40% - Accent2 4 4 4 3 3 3" xfId="27228"/>
    <cellStyle name="40% - Accent2 4 4 4 3 4" xfId="27229"/>
    <cellStyle name="40% - Accent2 4 4 4 3 4 2" xfId="27230"/>
    <cellStyle name="40% - Accent2 4 4 4 3 5" xfId="27231"/>
    <cellStyle name="40% - Accent2 4 4 4 3 6" xfId="27232"/>
    <cellStyle name="40% - Accent2 4 4 4 4" xfId="27233"/>
    <cellStyle name="40% - Accent2 4 4 4 4 2" xfId="27234"/>
    <cellStyle name="40% - Accent2 4 4 4 4 2 2" xfId="27235"/>
    <cellStyle name="40% - Accent2 4 4 4 4 2 3" xfId="27236"/>
    <cellStyle name="40% - Accent2 4 4 4 4 3" xfId="27237"/>
    <cellStyle name="40% - Accent2 4 4 4 4 3 2" xfId="27238"/>
    <cellStyle name="40% - Accent2 4 4 4 4 4" xfId="27239"/>
    <cellStyle name="40% - Accent2 4 4 4 4 5" xfId="27240"/>
    <cellStyle name="40% - Accent2 4 4 4 5" xfId="27241"/>
    <cellStyle name="40% - Accent2 4 4 4 5 2" xfId="27242"/>
    <cellStyle name="40% - Accent2 4 4 4 5 3" xfId="27243"/>
    <cellStyle name="40% - Accent2 4 4 4 6" xfId="27244"/>
    <cellStyle name="40% - Accent2 4 4 4 6 2" xfId="27245"/>
    <cellStyle name="40% - Accent2 4 4 4 6 3" xfId="27246"/>
    <cellStyle name="40% - Accent2 4 4 4 7" xfId="27247"/>
    <cellStyle name="40% - Accent2 4 4 4 7 2" xfId="27248"/>
    <cellStyle name="40% - Accent2 4 4 4 8" xfId="27249"/>
    <cellStyle name="40% - Accent2 4 4 4 9" xfId="27250"/>
    <cellStyle name="40% - Accent2 4 4 5" xfId="27251"/>
    <cellStyle name="40% - Accent2 4 4 5 2" xfId="27252"/>
    <cellStyle name="40% - Accent2 4 4 5 2 2" xfId="27253"/>
    <cellStyle name="40% - Accent2 4 4 5 2 3" xfId="27254"/>
    <cellStyle name="40% - Accent2 4 4 5 3" xfId="27255"/>
    <cellStyle name="40% - Accent2 4 4 5 3 2" xfId="27256"/>
    <cellStyle name="40% - Accent2 4 4 5 3 3" xfId="27257"/>
    <cellStyle name="40% - Accent2 4 4 5 4" xfId="27258"/>
    <cellStyle name="40% - Accent2 4 4 5 4 2" xfId="27259"/>
    <cellStyle name="40% - Accent2 4 4 5 5" xfId="27260"/>
    <cellStyle name="40% - Accent2 4 4 5 6" xfId="27261"/>
    <cellStyle name="40% - Accent2 4 4 6" xfId="27262"/>
    <cellStyle name="40% - Accent2 4 4 6 2" xfId="27263"/>
    <cellStyle name="40% - Accent2 4 4 6 2 2" xfId="27264"/>
    <cellStyle name="40% - Accent2 4 4 6 2 3" xfId="27265"/>
    <cellStyle name="40% - Accent2 4 4 6 3" xfId="27266"/>
    <cellStyle name="40% - Accent2 4 4 6 3 2" xfId="27267"/>
    <cellStyle name="40% - Accent2 4 4 6 3 3" xfId="27268"/>
    <cellStyle name="40% - Accent2 4 4 6 4" xfId="27269"/>
    <cellStyle name="40% - Accent2 4 4 6 4 2" xfId="27270"/>
    <cellStyle name="40% - Accent2 4 4 6 5" xfId="27271"/>
    <cellStyle name="40% - Accent2 4 4 6 6" xfId="27272"/>
    <cellStyle name="40% - Accent2 4 4 7" xfId="27273"/>
    <cellStyle name="40% - Accent2 4 4 7 2" xfId="27274"/>
    <cellStyle name="40% - Accent2 4 4 7 2 2" xfId="27275"/>
    <cellStyle name="40% - Accent2 4 4 7 2 3" xfId="27276"/>
    <cellStyle name="40% - Accent2 4 4 7 3" xfId="27277"/>
    <cellStyle name="40% - Accent2 4 4 7 3 2" xfId="27278"/>
    <cellStyle name="40% - Accent2 4 4 7 4" xfId="27279"/>
    <cellStyle name="40% - Accent2 4 4 7 5" xfId="27280"/>
    <cellStyle name="40% - Accent2 4 4 8" xfId="27281"/>
    <cellStyle name="40% - Accent2 4 4 8 2" xfId="27282"/>
    <cellStyle name="40% - Accent2 4 4 8 3" xfId="27283"/>
    <cellStyle name="40% - Accent2 4 4 9" xfId="27284"/>
    <cellStyle name="40% - Accent2 4 4 9 2" xfId="27285"/>
    <cellStyle name="40% - Accent2 4 4 9 3" xfId="27286"/>
    <cellStyle name="40% - Accent2 4 5" xfId="1814"/>
    <cellStyle name="40% - Accent2 4 5 10" xfId="27287"/>
    <cellStyle name="40% - Accent2 4 5 2" xfId="1815"/>
    <cellStyle name="40% - Accent2 4 5 2 2" xfId="27288"/>
    <cellStyle name="40% - Accent2 4 5 2 2 2" xfId="27289"/>
    <cellStyle name="40% - Accent2 4 5 2 2 2 2" xfId="27290"/>
    <cellStyle name="40% - Accent2 4 5 2 2 2 3" xfId="27291"/>
    <cellStyle name="40% - Accent2 4 5 2 2 3" xfId="27292"/>
    <cellStyle name="40% - Accent2 4 5 2 2 3 2" xfId="27293"/>
    <cellStyle name="40% - Accent2 4 5 2 2 3 3" xfId="27294"/>
    <cellStyle name="40% - Accent2 4 5 2 2 4" xfId="27295"/>
    <cellStyle name="40% - Accent2 4 5 2 2 4 2" xfId="27296"/>
    <cellStyle name="40% - Accent2 4 5 2 2 5" xfId="27297"/>
    <cellStyle name="40% - Accent2 4 5 2 2 6" xfId="27298"/>
    <cellStyle name="40% - Accent2 4 5 2 3" xfId="27299"/>
    <cellStyle name="40% - Accent2 4 5 2 3 2" xfId="27300"/>
    <cellStyle name="40% - Accent2 4 5 2 3 2 2" xfId="27301"/>
    <cellStyle name="40% - Accent2 4 5 2 3 2 3" xfId="27302"/>
    <cellStyle name="40% - Accent2 4 5 2 3 3" xfId="27303"/>
    <cellStyle name="40% - Accent2 4 5 2 3 3 2" xfId="27304"/>
    <cellStyle name="40% - Accent2 4 5 2 3 3 3" xfId="27305"/>
    <cellStyle name="40% - Accent2 4 5 2 3 4" xfId="27306"/>
    <cellStyle name="40% - Accent2 4 5 2 3 4 2" xfId="27307"/>
    <cellStyle name="40% - Accent2 4 5 2 3 5" xfId="27308"/>
    <cellStyle name="40% - Accent2 4 5 2 3 6" xfId="27309"/>
    <cellStyle name="40% - Accent2 4 5 2 4" xfId="27310"/>
    <cellStyle name="40% - Accent2 4 5 2 4 2" xfId="27311"/>
    <cellStyle name="40% - Accent2 4 5 2 4 2 2" xfId="27312"/>
    <cellStyle name="40% - Accent2 4 5 2 4 2 3" xfId="27313"/>
    <cellStyle name="40% - Accent2 4 5 2 4 3" xfId="27314"/>
    <cellStyle name="40% - Accent2 4 5 2 4 3 2" xfId="27315"/>
    <cellStyle name="40% - Accent2 4 5 2 4 4" xfId="27316"/>
    <cellStyle name="40% - Accent2 4 5 2 4 5" xfId="27317"/>
    <cellStyle name="40% - Accent2 4 5 2 5" xfId="27318"/>
    <cellStyle name="40% - Accent2 4 5 2 5 2" xfId="27319"/>
    <cellStyle name="40% - Accent2 4 5 2 5 3" xfId="27320"/>
    <cellStyle name="40% - Accent2 4 5 2 6" xfId="27321"/>
    <cellStyle name="40% - Accent2 4 5 2 6 2" xfId="27322"/>
    <cellStyle name="40% - Accent2 4 5 2 6 3" xfId="27323"/>
    <cellStyle name="40% - Accent2 4 5 2 7" xfId="27324"/>
    <cellStyle name="40% - Accent2 4 5 2 7 2" xfId="27325"/>
    <cellStyle name="40% - Accent2 4 5 2 8" xfId="27326"/>
    <cellStyle name="40% - Accent2 4 5 2 9" xfId="27327"/>
    <cellStyle name="40% - Accent2 4 5 3" xfId="27328"/>
    <cellStyle name="40% - Accent2 4 5 3 2" xfId="27329"/>
    <cellStyle name="40% - Accent2 4 5 3 2 2" xfId="27330"/>
    <cellStyle name="40% - Accent2 4 5 3 2 3" xfId="27331"/>
    <cellStyle name="40% - Accent2 4 5 3 3" xfId="27332"/>
    <cellStyle name="40% - Accent2 4 5 3 3 2" xfId="27333"/>
    <cellStyle name="40% - Accent2 4 5 3 3 3" xfId="27334"/>
    <cellStyle name="40% - Accent2 4 5 3 4" xfId="27335"/>
    <cellStyle name="40% - Accent2 4 5 3 4 2" xfId="27336"/>
    <cellStyle name="40% - Accent2 4 5 3 5" xfId="27337"/>
    <cellStyle name="40% - Accent2 4 5 3 6" xfId="27338"/>
    <cellStyle name="40% - Accent2 4 5 4" xfId="27339"/>
    <cellStyle name="40% - Accent2 4 5 4 2" xfId="27340"/>
    <cellStyle name="40% - Accent2 4 5 4 2 2" xfId="27341"/>
    <cellStyle name="40% - Accent2 4 5 4 2 3" xfId="27342"/>
    <cellStyle name="40% - Accent2 4 5 4 3" xfId="27343"/>
    <cellStyle name="40% - Accent2 4 5 4 3 2" xfId="27344"/>
    <cellStyle name="40% - Accent2 4 5 4 3 3" xfId="27345"/>
    <cellStyle name="40% - Accent2 4 5 4 4" xfId="27346"/>
    <cellStyle name="40% - Accent2 4 5 4 4 2" xfId="27347"/>
    <cellStyle name="40% - Accent2 4 5 4 5" xfId="27348"/>
    <cellStyle name="40% - Accent2 4 5 4 6" xfId="27349"/>
    <cellStyle name="40% - Accent2 4 5 5" xfId="27350"/>
    <cellStyle name="40% - Accent2 4 5 5 2" xfId="27351"/>
    <cellStyle name="40% - Accent2 4 5 5 2 2" xfId="27352"/>
    <cellStyle name="40% - Accent2 4 5 5 2 3" xfId="27353"/>
    <cellStyle name="40% - Accent2 4 5 5 3" xfId="27354"/>
    <cellStyle name="40% - Accent2 4 5 5 3 2" xfId="27355"/>
    <cellStyle name="40% - Accent2 4 5 5 4" xfId="27356"/>
    <cellStyle name="40% - Accent2 4 5 5 5" xfId="27357"/>
    <cellStyle name="40% - Accent2 4 5 6" xfId="27358"/>
    <cellStyle name="40% - Accent2 4 5 6 2" xfId="27359"/>
    <cellStyle name="40% - Accent2 4 5 6 3" xfId="27360"/>
    <cellStyle name="40% - Accent2 4 5 7" xfId="27361"/>
    <cellStyle name="40% - Accent2 4 5 7 2" xfId="27362"/>
    <cellStyle name="40% - Accent2 4 5 7 3" xfId="27363"/>
    <cellStyle name="40% - Accent2 4 5 8" xfId="27364"/>
    <cellStyle name="40% - Accent2 4 5 8 2" xfId="27365"/>
    <cellStyle name="40% - Accent2 4 5 9" xfId="27366"/>
    <cellStyle name="40% - Accent2 4 6" xfId="1816"/>
    <cellStyle name="40% - Accent2 4 6 2" xfId="27367"/>
    <cellStyle name="40% - Accent2 4 6 2 2" xfId="27368"/>
    <cellStyle name="40% - Accent2 4 6 2 2 2" xfId="27369"/>
    <cellStyle name="40% - Accent2 4 6 2 2 3" xfId="27370"/>
    <cellStyle name="40% - Accent2 4 6 2 3" xfId="27371"/>
    <cellStyle name="40% - Accent2 4 6 2 3 2" xfId="27372"/>
    <cellStyle name="40% - Accent2 4 6 2 3 3" xfId="27373"/>
    <cellStyle name="40% - Accent2 4 6 2 4" xfId="27374"/>
    <cellStyle name="40% - Accent2 4 6 2 4 2" xfId="27375"/>
    <cellStyle name="40% - Accent2 4 6 2 5" xfId="27376"/>
    <cellStyle name="40% - Accent2 4 6 2 6" xfId="27377"/>
    <cellStyle name="40% - Accent2 4 6 3" xfId="27378"/>
    <cellStyle name="40% - Accent2 4 6 3 2" xfId="27379"/>
    <cellStyle name="40% - Accent2 4 6 3 2 2" xfId="27380"/>
    <cellStyle name="40% - Accent2 4 6 3 2 3" xfId="27381"/>
    <cellStyle name="40% - Accent2 4 6 3 3" xfId="27382"/>
    <cellStyle name="40% - Accent2 4 6 3 3 2" xfId="27383"/>
    <cellStyle name="40% - Accent2 4 6 3 3 3" xfId="27384"/>
    <cellStyle name="40% - Accent2 4 6 3 4" xfId="27385"/>
    <cellStyle name="40% - Accent2 4 6 3 4 2" xfId="27386"/>
    <cellStyle name="40% - Accent2 4 6 3 5" xfId="27387"/>
    <cellStyle name="40% - Accent2 4 6 3 6" xfId="27388"/>
    <cellStyle name="40% - Accent2 4 6 4" xfId="27389"/>
    <cellStyle name="40% - Accent2 4 6 4 2" xfId="27390"/>
    <cellStyle name="40% - Accent2 4 6 4 2 2" xfId="27391"/>
    <cellStyle name="40% - Accent2 4 6 4 2 3" xfId="27392"/>
    <cellStyle name="40% - Accent2 4 6 4 3" xfId="27393"/>
    <cellStyle name="40% - Accent2 4 6 4 3 2" xfId="27394"/>
    <cellStyle name="40% - Accent2 4 6 4 4" xfId="27395"/>
    <cellStyle name="40% - Accent2 4 6 4 5" xfId="27396"/>
    <cellStyle name="40% - Accent2 4 6 5" xfId="27397"/>
    <cellStyle name="40% - Accent2 4 6 5 2" xfId="27398"/>
    <cellStyle name="40% - Accent2 4 6 5 3" xfId="27399"/>
    <cellStyle name="40% - Accent2 4 6 6" xfId="27400"/>
    <cellStyle name="40% - Accent2 4 6 6 2" xfId="27401"/>
    <cellStyle name="40% - Accent2 4 6 6 3" xfId="27402"/>
    <cellStyle name="40% - Accent2 4 6 7" xfId="27403"/>
    <cellStyle name="40% - Accent2 4 6 7 2" xfId="27404"/>
    <cellStyle name="40% - Accent2 4 6 8" xfId="27405"/>
    <cellStyle name="40% - Accent2 4 6 9" xfId="27406"/>
    <cellStyle name="40% - Accent2 4 7" xfId="13601"/>
    <cellStyle name="40% - Accent2 4 7 2" xfId="27407"/>
    <cellStyle name="40% - Accent2 4 7 2 2" xfId="27408"/>
    <cellStyle name="40% - Accent2 4 7 2 2 2" xfId="27409"/>
    <cellStyle name="40% - Accent2 4 7 2 2 3" xfId="27410"/>
    <cellStyle name="40% - Accent2 4 7 2 3" xfId="27411"/>
    <cellStyle name="40% - Accent2 4 7 2 3 2" xfId="27412"/>
    <cellStyle name="40% - Accent2 4 7 2 3 3" xfId="27413"/>
    <cellStyle name="40% - Accent2 4 7 2 4" xfId="27414"/>
    <cellStyle name="40% - Accent2 4 7 2 4 2" xfId="27415"/>
    <cellStyle name="40% - Accent2 4 7 2 5" xfId="27416"/>
    <cellStyle name="40% - Accent2 4 7 2 6" xfId="27417"/>
    <cellStyle name="40% - Accent2 4 7 3" xfId="27418"/>
    <cellStyle name="40% - Accent2 4 7 3 2" xfId="27419"/>
    <cellStyle name="40% - Accent2 4 7 3 2 2" xfId="27420"/>
    <cellStyle name="40% - Accent2 4 7 3 2 3" xfId="27421"/>
    <cellStyle name="40% - Accent2 4 7 3 3" xfId="27422"/>
    <cellStyle name="40% - Accent2 4 7 3 3 2" xfId="27423"/>
    <cellStyle name="40% - Accent2 4 7 3 3 3" xfId="27424"/>
    <cellStyle name="40% - Accent2 4 7 3 4" xfId="27425"/>
    <cellStyle name="40% - Accent2 4 7 3 4 2" xfId="27426"/>
    <cellStyle name="40% - Accent2 4 7 3 5" xfId="27427"/>
    <cellStyle name="40% - Accent2 4 7 3 6" xfId="27428"/>
    <cellStyle name="40% - Accent2 4 7 4" xfId="27429"/>
    <cellStyle name="40% - Accent2 4 7 4 2" xfId="27430"/>
    <cellStyle name="40% - Accent2 4 7 4 2 2" xfId="27431"/>
    <cellStyle name="40% - Accent2 4 7 4 2 3" xfId="27432"/>
    <cellStyle name="40% - Accent2 4 7 4 3" xfId="27433"/>
    <cellStyle name="40% - Accent2 4 7 4 3 2" xfId="27434"/>
    <cellStyle name="40% - Accent2 4 7 4 4" xfId="27435"/>
    <cellStyle name="40% - Accent2 4 7 4 5" xfId="27436"/>
    <cellStyle name="40% - Accent2 4 7 5" xfId="27437"/>
    <cellStyle name="40% - Accent2 4 7 5 2" xfId="27438"/>
    <cellStyle name="40% - Accent2 4 7 5 3" xfId="27439"/>
    <cellStyle name="40% - Accent2 4 7 6" xfId="27440"/>
    <cellStyle name="40% - Accent2 4 7 6 2" xfId="27441"/>
    <cellStyle name="40% - Accent2 4 7 6 3" xfId="27442"/>
    <cellStyle name="40% - Accent2 4 7 7" xfId="27443"/>
    <cellStyle name="40% - Accent2 4 7 7 2" xfId="27444"/>
    <cellStyle name="40% - Accent2 4 7 8" xfId="27445"/>
    <cellStyle name="40% - Accent2 4 7 9" xfId="27446"/>
    <cellStyle name="40% - Accent2 4 8" xfId="27447"/>
    <cellStyle name="40% - Accent2 4 8 2" xfId="27448"/>
    <cellStyle name="40% - Accent2 4 8 2 2" xfId="27449"/>
    <cellStyle name="40% - Accent2 4 8 2 3" xfId="27450"/>
    <cellStyle name="40% - Accent2 4 8 3" xfId="27451"/>
    <cellStyle name="40% - Accent2 4 8 3 2" xfId="27452"/>
    <cellStyle name="40% - Accent2 4 8 3 3" xfId="27453"/>
    <cellStyle name="40% - Accent2 4 8 4" xfId="27454"/>
    <cellStyle name="40% - Accent2 4 8 4 2" xfId="27455"/>
    <cellStyle name="40% - Accent2 4 8 5" xfId="27456"/>
    <cellStyle name="40% - Accent2 4 8 6" xfId="27457"/>
    <cellStyle name="40% - Accent2 4 9" xfId="27458"/>
    <cellStyle name="40% - Accent2 4 9 2" xfId="27459"/>
    <cellStyle name="40% - Accent2 4 9 2 2" xfId="27460"/>
    <cellStyle name="40% - Accent2 4 9 2 3" xfId="27461"/>
    <cellStyle name="40% - Accent2 4 9 3" xfId="27462"/>
    <cellStyle name="40% - Accent2 4 9 3 2" xfId="27463"/>
    <cellStyle name="40% - Accent2 4 9 3 3" xfId="27464"/>
    <cellStyle name="40% - Accent2 4 9 4" xfId="27465"/>
    <cellStyle name="40% - Accent2 4 9 4 2" xfId="27466"/>
    <cellStyle name="40% - Accent2 4 9 5" xfId="27467"/>
    <cellStyle name="40% - Accent2 4 9 6" xfId="27468"/>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xfId="62042" builtinId="39" customBuiltin="1"/>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1457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1457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1457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469"/>
    <cellStyle name="40% - Accent3 4 10 2" xfId="27470"/>
    <cellStyle name="40% - Accent3 4 10 2 2" xfId="27471"/>
    <cellStyle name="40% - Accent3 4 10 2 3" xfId="27472"/>
    <cellStyle name="40% - Accent3 4 10 3" xfId="27473"/>
    <cellStyle name="40% - Accent3 4 10 3 2" xfId="27474"/>
    <cellStyle name="40% - Accent3 4 10 4" xfId="27475"/>
    <cellStyle name="40% - Accent3 4 10 5" xfId="27476"/>
    <cellStyle name="40% - Accent3 4 11" xfId="27477"/>
    <cellStyle name="40% - Accent3 4 11 2" xfId="27478"/>
    <cellStyle name="40% - Accent3 4 11 3" xfId="27479"/>
    <cellStyle name="40% - Accent3 4 12" xfId="27480"/>
    <cellStyle name="40% - Accent3 4 12 2" xfId="27481"/>
    <cellStyle name="40% - Accent3 4 12 3" xfId="27482"/>
    <cellStyle name="40% - Accent3 4 13" xfId="27483"/>
    <cellStyle name="40% - Accent3 4 13 2" xfId="27484"/>
    <cellStyle name="40% - Accent3 4 14" xfId="27485"/>
    <cellStyle name="40% - Accent3 4 15" xfId="27486"/>
    <cellStyle name="40% - Accent3 4 16" xfId="27487"/>
    <cellStyle name="40% - Accent3 4 2" xfId="2003"/>
    <cellStyle name="40% - Accent3 4 2 10" xfId="27488"/>
    <cellStyle name="40% - Accent3 4 2 10 2" xfId="27489"/>
    <cellStyle name="40% - Accent3 4 2 10 3" xfId="27490"/>
    <cellStyle name="40% - Accent3 4 2 11" xfId="27491"/>
    <cellStyle name="40% - Accent3 4 2 11 2" xfId="27492"/>
    <cellStyle name="40% - Accent3 4 2 11 3" xfId="27493"/>
    <cellStyle name="40% - Accent3 4 2 12" xfId="27494"/>
    <cellStyle name="40% - Accent3 4 2 12 2" xfId="27495"/>
    <cellStyle name="40% - Accent3 4 2 13" xfId="27496"/>
    <cellStyle name="40% - Accent3 4 2 14" xfId="27497"/>
    <cellStyle name="40% - Accent3 4 2 15" xfId="27498"/>
    <cellStyle name="40% - Accent3 4 2 2" xfId="2004"/>
    <cellStyle name="40% - Accent3 4 2 2 10" xfId="27499"/>
    <cellStyle name="40% - Accent3 4 2 2 10 2" xfId="27500"/>
    <cellStyle name="40% - Accent3 4 2 2 10 3" xfId="27501"/>
    <cellStyle name="40% - Accent3 4 2 2 11" xfId="27502"/>
    <cellStyle name="40% - Accent3 4 2 2 11 2" xfId="27503"/>
    <cellStyle name="40% - Accent3 4 2 2 12" xfId="27504"/>
    <cellStyle name="40% - Accent3 4 2 2 13" xfId="27505"/>
    <cellStyle name="40% - Accent3 4 2 2 2" xfId="2005"/>
    <cellStyle name="40% - Accent3 4 2 2 2 10" xfId="27506"/>
    <cellStyle name="40% - Accent3 4 2 2 2 10 2" xfId="27507"/>
    <cellStyle name="40% - Accent3 4 2 2 2 11" xfId="27508"/>
    <cellStyle name="40% - Accent3 4 2 2 2 12" xfId="27509"/>
    <cellStyle name="40% - Accent3 4 2 2 2 2" xfId="2006"/>
    <cellStyle name="40% - Accent3 4 2 2 2 2 10" xfId="27510"/>
    <cellStyle name="40% - Accent3 4 2 2 2 2 2" xfId="2007"/>
    <cellStyle name="40% - Accent3 4 2 2 2 2 2 2" xfId="27511"/>
    <cellStyle name="40% - Accent3 4 2 2 2 2 2 2 2" xfId="27512"/>
    <cellStyle name="40% - Accent3 4 2 2 2 2 2 2 2 2" xfId="27513"/>
    <cellStyle name="40% - Accent3 4 2 2 2 2 2 2 2 3" xfId="27514"/>
    <cellStyle name="40% - Accent3 4 2 2 2 2 2 2 3" xfId="27515"/>
    <cellStyle name="40% - Accent3 4 2 2 2 2 2 2 3 2" xfId="27516"/>
    <cellStyle name="40% - Accent3 4 2 2 2 2 2 2 3 3" xfId="27517"/>
    <cellStyle name="40% - Accent3 4 2 2 2 2 2 2 4" xfId="27518"/>
    <cellStyle name="40% - Accent3 4 2 2 2 2 2 2 4 2" xfId="27519"/>
    <cellStyle name="40% - Accent3 4 2 2 2 2 2 2 5" xfId="27520"/>
    <cellStyle name="40% - Accent3 4 2 2 2 2 2 2 6" xfId="27521"/>
    <cellStyle name="40% - Accent3 4 2 2 2 2 2 3" xfId="27522"/>
    <cellStyle name="40% - Accent3 4 2 2 2 2 2 3 2" xfId="27523"/>
    <cellStyle name="40% - Accent3 4 2 2 2 2 2 3 2 2" xfId="27524"/>
    <cellStyle name="40% - Accent3 4 2 2 2 2 2 3 2 3" xfId="27525"/>
    <cellStyle name="40% - Accent3 4 2 2 2 2 2 3 3" xfId="27526"/>
    <cellStyle name="40% - Accent3 4 2 2 2 2 2 3 3 2" xfId="27527"/>
    <cellStyle name="40% - Accent3 4 2 2 2 2 2 3 3 3" xfId="27528"/>
    <cellStyle name="40% - Accent3 4 2 2 2 2 2 3 4" xfId="27529"/>
    <cellStyle name="40% - Accent3 4 2 2 2 2 2 3 4 2" xfId="27530"/>
    <cellStyle name="40% - Accent3 4 2 2 2 2 2 3 5" xfId="27531"/>
    <cellStyle name="40% - Accent3 4 2 2 2 2 2 3 6" xfId="27532"/>
    <cellStyle name="40% - Accent3 4 2 2 2 2 2 4" xfId="27533"/>
    <cellStyle name="40% - Accent3 4 2 2 2 2 2 4 2" xfId="27534"/>
    <cellStyle name="40% - Accent3 4 2 2 2 2 2 4 2 2" xfId="27535"/>
    <cellStyle name="40% - Accent3 4 2 2 2 2 2 4 2 3" xfId="27536"/>
    <cellStyle name="40% - Accent3 4 2 2 2 2 2 4 3" xfId="27537"/>
    <cellStyle name="40% - Accent3 4 2 2 2 2 2 4 3 2" xfId="27538"/>
    <cellStyle name="40% - Accent3 4 2 2 2 2 2 4 4" xfId="27539"/>
    <cellStyle name="40% - Accent3 4 2 2 2 2 2 4 5" xfId="27540"/>
    <cellStyle name="40% - Accent3 4 2 2 2 2 2 5" xfId="27541"/>
    <cellStyle name="40% - Accent3 4 2 2 2 2 2 5 2" xfId="27542"/>
    <cellStyle name="40% - Accent3 4 2 2 2 2 2 5 3" xfId="27543"/>
    <cellStyle name="40% - Accent3 4 2 2 2 2 2 6" xfId="27544"/>
    <cellStyle name="40% - Accent3 4 2 2 2 2 2 6 2" xfId="27545"/>
    <cellStyle name="40% - Accent3 4 2 2 2 2 2 6 3" xfId="27546"/>
    <cellStyle name="40% - Accent3 4 2 2 2 2 2 7" xfId="27547"/>
    <cellStyle name="40% - Accent3 4 2 2 2 2 2 7 2" xfId="27548"/>
    <cellStyle name="40% - Accent3 4 2 2 2 2 2 8" xfId="27549"/>
    <cellStyle name="40% - Accent3 4 2 2 2 2 2 9" xfId="27550"/>
    <cellStyle name="40% - Accent3 4 2 2 2 2 3" xfId="27551"/>
    <cellStyle name="40% - Accent3 4 2 2 2 2 3 2" xfId="27552"/>
    <cellStyle name="40% - Accent3 4 2 2 2 2 3 2 2" xfId="27553"/>
    <cellStyle name="40% - Accent3 4 2 2 2 2 3 2 3" xfId="27554"/>
    <cellStyle name="40% - Accent3 4 2 2 2 2 3 3" xfId="27555"/>
    <cellStyle name="40% - Accent3 4 2 2 2 2 3 3 2" xfId="27556"/>
    <cellStyle name="40% - Accent3 4 2 2 2 2 3 3 3" xfId="27557"/>
    <cellStyle name="40% - Accent3 4 2 2 2 2 3 4" xfId="27558"/>
    <cellStyle name="40% - Accent3 4 2 2 2 2 3 4 2" xfId="27559"/>
    <cellStyle name="40% - Accent3 4 2 2 2 2 3 5" xfId="27560"/>
    <cellStyle name="40% - Accent3 4 2 2 2 2 3 6" xfId="27561"/>
    <cellStyle name="40% - Accent3 4 2 2 2 2 4" xfId="27562"/>
    <cellStyle name="40% - Accent3 4 2 2 2 2 4 2" xfId="27563"/>
    <cellStyle name="40% - Accent3 4 2 2 2 2 4 2 2" xfId="27564"/>
    <cellStyle name="40% - Accent3 4 2 2 2 2 4 2 3" xfId="27565"/>
    <cellStyle name="40% - Accent3 4 2 2 2 2 4 3" xfId="27566"/>
    <cellStyle name="40% - Accent3 4 2 2 2 2 4 3 2" xfId="27567"/>
    <cellStyle name="40% - Accent3 4 2 2 2 2 4 3 3" xfId="27568"/>
    <cellStyle name="40% - Accent3 4 2 2 2 2 4 4" xfId="27569"/>
    <cellStyle name="40% - Accent3 4 2 2 2 2 4 4 2" xfId="27570"/>
    <cellStyle name="40% - Accent3 4 2 2 2 2 4 5" xfId="27571"/>
    <cellStyle name="40% - Accent3 4 2 2 2 2 4 6" xfId="27572"/>
    <cellStyle name="40% - Accent3 4 2 2 2 2 5" xfId="27573"/>
    <cellStyle name="40% - Accent3 4 2 2 2 2 5 2" xfId="27574"/>
    <cellStyle name="40% - Accent3 4 2 2 2 2 5 2 2" xfId="27575"/>
    <cellStyle name="40% - Accent3 4 2 2 2 2 5 2 3" xfId="27576"/>
    <cellStyle name="40% - Accent3 4 2 2 2 2 5 3" xfId="27577"/>
    <cellStyle name="40% - Accent3 4 2 2 2 2 5 3 2" xfId="27578"/>
    <cellStyle name="40% - Accent3 4 2 2 2 2 5 4" xfId="27579"/>
    <cellStyle name="40% - Accent3 4 2 2 2 2 5 5" xfId="27580"/>
    <cellStyle name="40% - Accent3 4 2 2 2 2 6" xfId="27581"/>
    <cellStyle name="40% - Accent3 4 2 2 2 2 6 2" xfId="27582"/>
    <cellStyle name="40% - Accent3 4 2 2 2 2 6 3" xfId="27583"/>
    <cellStyle name="40% - Accent3 4 2 2 2 2 7" xfId="27584"/>
    <cellStyle name="40% - Accent3 4 2 2 2 2 7 2" xfId="27585"/>
    <cellStyle name="40% - Accent3 4 2 2 2 2 7 3" xfId="27586"/>
    <cellStyle name="40% - Accent3 4 2 2 2 2 8" xfId="27587"/>
    <cellStyle name="40% - Accent3 4 2 2 2 2 8 2" xfId="27588"/>
    <cellStyle name="40% - Accent3 4 2 2 2 2 9" xfId="27589"/>
    <cellStyle name="40% - Accent3 4 2 2 2 3" xfId="2008"/>
    <cellStyle name="40% - Accent3 4 2 2 2 3 2" xfId="27590"/>
    <cellStyle name="40% - Accent3 4 2 2 2 3 2 2" xfId="27591"/>
    <cellStyle name="40% - Accent3 4 2 2 2 3 2 2 2" xfId="27592"/>
    <cellStyle name="40% - Accent3 4 2 2 2 3 2 2 3" xfId="27593"/>
    <cellStyle name="40% - Accent3 4 2 2 2 3 2 3" xfId="27594"/>
    <cellStyle name="40% - Accent3 4 2 2 2 3 2 3 2" xfId="27595"/>
    <cellStyle name="40% - Accent3 4 2 2 2 3 2 3 3" xfId="27596"/>
    <cellStyle name="40% - Accent3 4 2 2 2 3 2 4" xfId="27597"/>
    <cellStyle name="40% - Accent3 4 2 2 2 3 2 4 2" xfId="27598"/>
    <cellStyle name="40% - Accent3 4 2 2 2 3 2 5" xfId="27599"/>
    <cellStyle name="40% - Accent3 4 2 2 2 3 2 6" xfId="27600"/>
    <cellStyle name="40% - Accent3 4 2 2 2 3 3" xfId="27601"/>
    <cellStyle name="40% - Accent3 4 2 2 2 3 3 2" xfId="27602"/>
    <cellStyle name="40% - Accent3 4 2 2 2 3 3 2 2" xfId="27603"/>
    <cellStyle name="40% - Accent3 4 2 2 2 3 3 2 3" xfId="27604"/>
    <cellStyle name="40% - Accent3 4 2 2 2 3 3 3" xfId="27605"/>
    <cellStyle name="40% - Accent3 4 2 2 2 3 3 3 2" xfId="27606"/>
    <cellStyle name="40% - Accent3 4 2 2 2 3 3 3 3" xfId="27607"/>
    <cellStyle name="40% - Accent3 4 2 2 2 3 3 4" xfId="27608"/>
    <cellStyle name="40% - Accent3 4 2 2 2 3 3 4 2" xfId="27609"/>
    <cellStyle name="40% - Accent3 4 2 2 2 3 3 5" xfId="27610"/>
    <cellStyle name="40% - Accent3 4 2 2 2 3 3 6" xfId="27611"/>
    <cellStyle name="40% - Accent3 4 2 2 2 3 4" xfId="27612"/>
    <cellStyle name="40% - Accent3 4 2 2 2 3 4 2" xfId="27613"/>
    <cellStyle name="40% - Accent3 4 2 2 2 3 4 2 2" xfId="27614"/>
    <cellStyle name="40% - Accent3 4 2 2 2 3 4 2 3" xfId="27615"/>
    <cellStyle name="40% - Accent3 4 2 2 2 3 4 3" xfId="27616"/>
    <cellStyle name="40% - Accent3 4 2 2 2 3 4 3 2" xfId="27617"/>
    <cellStyle name="40% - Accent3 4 2 2 2 3 4 4" xfId="27618"/>
    <cellStyle name="40% - Accent3 4 2 2 2 3 4 5" xfId="27619"/>
    <cellStyle name="40% - Accent3 4 2 2 2 3 5" xfId="27620"/>
    <cellStyle name="40% - Accent3 4 2 2 2 3 5 2" xfId="27621"/>
    <cellStyle name="40% - Accent3 4 2 2 2 3 5 3" xfId="27622"/>
    <cellStyle name="40% - Accent3 4 2 2 2 3 6" xfId="27623"/>
    <cellStyle name="40% - Accent3 4 2 2 2 3 6 2" xfId="27624"/>
    <cellStyle name="40% - Accent3 4 2 2 2 3 6 3" xfId="27625"/>
    <cellStyle name="40% - Accent3 4 2 2 2 3 7" xfId="27626"/>
    <cellStyle name="40% - Accent3 4 2 2 2 3 7 2" xfId="27627"/>
    <cellStyle name="40% - Accent3 4 2 2 2 3 8" xfId="27628"/>
    <cellStyle name="40% - Accent3 4 2 2 2 3 9" xfId="27629"/>
    <cellStyle name="40% - Accent3 4 2 2 2 4" xfId="27630"/>
    <cellStyle name="40% - Accent3 4 2 2 2 4 2" xfId="27631"/>
    <cellStyle name="40% - Accent3 4 2 2 2 4 2 2" xfId="27632"/>
    <cellStyle name="40% - Accent3 4 2 2 2 4 2 2 2" xfId="27633"/>
    <cellStyle name="40% - Accent3 4 2 2 2 4 2 2 3" xfId="27634"/>
    <cellStyle name="40% - Accent3 4 2 2 2 4 2 3" xfId="27635"/>
    <cellStyle name="40% - Accent3 4 2 2 2 4 2 3 2" xfId="27636"/>
    <cellStyle name="40% - Accent3 4 2 2 2 4 2 3 3" xfId="27637"/>
    <cellStyle name="40% - Accent3 4 2 2 2 4 2 4" xfId="27638"/>
    <cellStyle name="40% - Accent3 4 2 2 2 4 2 4 2" xfId="27639"/>
    <cellStyle name="40% - Accent3 4 2 2 2 4 2 5" xfId="27640"/>
    <cellStyle name="40% - Accent3 4 2 2 2 4 2 6" xfId="27641"/>
    <cellStyle name="40% - Accent3 4 2 2 2 4 3" xfId="27642"/>
    <cellStyle name="40% - Accent3 4 2 2 2 4 3 2" xfId="27643"/>
    <cellStyle name="40% - Accent3 4 2 2 2 4 3 2 2" xfId="27644"/>
    <cellStyle name="40% - Accent3 4 2 2 2 4 3 2 3" xfId="27645"/>
    <cellStyle name="40% - Accent3 4 2 2 2 4 3 3" xfId="27646"/>
    <cellStyle name="40% - Accent3 4 2 2 2 4 3 3 2" xfId="27647"/>
    <cellStyle name="40% - Accent3 4 2 2 2 4 3 3 3" xfId="27648"/>
    <cellStyle name="40% - Accent3 4 2 2 2 4 3 4" xfId="27649"/>
    <cellStyle name="40% - Accent3 4 2 2 2 4 3 4 2" xfId="27650"/>
    <cellStyle name="40% - Accent3 4 2 2 2 4 3 5" xfId="27651"/>
    <cellStyle name="40% - Accent3 4 2 2 2 4 3 6" xfId="27652"/>
    <cellStyle name="40% - Accent3 4 2 2 2 4 4" xfId="27653"/>
    <cellStyle name="40% - Accent3 4 2 2 2 4 4 2" xfId="27654"/>
    <cellStyle name="40% - Accent3 4 2 2 2 4 4 2 2" xfId="27655"/>
    <cellStyle name="40% - Accent3 4 2 2 2 4 4 2 3" xfId="27656"/>
    <cellStyle name="40% - Accent3 4 2 2 2 4 4 3" xfId="27657"/>
    <cellStyle name="40% - Accent3 4 2 2 2 4 4 3 2" xfId="27658"/>
    <cellStyle name="40% - Accent3 4 2 2 2 4 4 4" xfId="27659"/>
    <cellStyle name="40% - Accent3 4 2 2 2 4 4 5" xfId="27660"/>
    <cellStyle name="40% - Accent3 4 2 2 2 4 5" xfId="27661"/>
    <cellStyle name="40% - Accent3 4 2 2 2 4 5 2" xfId="27662"/>
    <cellStyle name="40% - Accent3 4 2 2 2 4 5 3" xfId="27663"/>
    <cellStyle name="40% - Accent3 4 2 2 2 4 6" xfId="27664"/>
    <cellStyle name="40% - Accent3 4 2 2 2 4 6 2" xfId="27665"/>
    <cellStyle name="40% - Accent3 4 2 2 2 4 6 3" xfId="27666"/>
    <cellStyle name="40% - Accent3 4 2 2 2 4 7" xfId="27667"/>
    <cellStyle name="40% - Accent3 4 2 2 2 4 7 2" xfId="27668"/>
    <cellStyle name="40% - Accent3 4 2 2 2 4 8" xfId="27669"/>
    <cellStyle name="40% - Accent3 4 2 2 2 4 9" xfId="27670"/>
    <cellStyle name="40% - Accent3 4 2 2 2 5" xfId="27671"/>
    <cellStyle name="40% - Accent3 4 2 2 2 5 2" xfId="27672"/>
    <cellStyle name="40% - Accent3 4 2 2 2 5 2 2" xfId="27673"/>
    <cellStyle name="40% - Accent3 4 2 2 2 5 2 3" xfId="27674"/>
    <cellStyle name="40% - Accent3 4 2 2 2 5 3" xfId="27675"/>
    <cellStyle name="40% - Accent3 4 2 2 2 5 3 2" xfId="27676"/>
    <cellStyle name="40% - Accent3 4 2 2 2 5 3 3" xfId="27677"/>
    <cellStyle name="40% - Accent3 4 2 2 2 5 4" xfId="27678"/>
    <cellStyle name="40% - Accent3 4 2 2 2 5 4 2" xfId="27679"/>
    <cellStyle name="40% - Accent3 4 2 2 2 5 5" xfId="27680"/>
    <cellStyle name="40% - Accent3 4 2 2 2 5 6" xfId="27681"/>
    <cellStyle name="40% - Accent3 4 2 2 2 6" xfId="27682"/>
    <cellStyle name="40% - Accent3 4 2 2 2 6 2" xfId="27683"/>
    <cellStyle name="40% - Accent3 4 2 2 2 6 2 2" xfId="27684"/>
    <cellStyle name="40% - Accent3 4 2 2 2 6 2 3" xfId="27685"/>
    <cellStyle name="40% - Accent3 4 2 2 2 6 3" xfId="27686"/>
    <cellStyle name="40% - Accent3 4 2 2 2 6 3 2" xfId="27687"/>
    <cellStyle name="40% - Accent3 4 2 2 2 6 3 3" xfId="27688"/>
    <cellStyle name="40% - Accent3 4 2 2 2 6 4" xfId="27689"/>
    <cellStyle name="40% - Accent3 4 2 2 2 6 4 2" xfId="27690"/>
    <cellStyle name="40% - Accent3 4 2 2 2 6 5" xfId="27691"/>
    <cellStyle name="40% - Accent3 4 2 2 2 6 6" xfId="27692"/>
    <cellStyle name="40% - Accent3 4 2 2 2 7" xfId="27693"/>
    <cellStyle name="40% - Accent3 4 2 2 2 7 2" xfId="27694"/>
    <cellStyle name="40% - Accent3 4 2 2 2 7 2 2" xfId="27695"/>
    <cellStyle name="40% - Accent3 4 2 2 2 7 2 3" xfId="27696"/>
    <cellStyle name="40% - Accent3 4 2 2 2 7 3" xfId="27697"/>
    <cellStyle name="40% - Accent3 4 2 2 2 7 3 2" xfId="27698"/>
    <cellStyle name="40% - Accent3 4 2 2 2 7 4" xfId="27699"/>
    <cellStyle name="40% - Accent3 4 2 2 2 7 5" xfId="27700"/>
    <cellStyle name="40% - Accent3 4 2 2 2 8" xfId="27701"/>
    <cellStyle name="40% - Accent3 4 2 2 2 8 2" xfId="27702"/>
    <cellStyle name="40% - Accent3 4 2 2 2 8 3" xfId="27703"/>
    <cellStyle name="40% - Accent3 4 2 2 2 9" xfId="27704"/>
    <cellStyle name="40% - Accent3 4 2 2 2 9 2" xfId="27705"/>
    <cellStyle name="40% - Accent3 4 2 2 2 9 3" xfId="27706"/>
    <cellStyle name="40% - Accent3 4 2 2 3" xfId="2009"/>
    <cellStyle name="40% - Accent3 4 2 2 3 10" xfId="27707"/>
    <cellStyle name="40% - Accent3 4 2 2 3 2" xfId="2010"/>
    <cellStyle name="40% - Accent3 4 2 2 3 2 2" xfId="27708"/>
    <cellStyle name="40% - Accent3 4 2 2 3 2 2 2" xfId="27709"/>
    <cellStyle name="40% - Accent3 4 2 2 3 2 2 2 2" xfId="27710"/>
    <cellStyle name="40% - Accent3 4 2 2 3 2 2 2 3" xfId="27711"/>
    <cellStyle name="40% - Accent3 4 2 2 3 2 2 3" xfId="27712"/>
    <cellStyle name="40% - Accent3 4 2 2 3 2 2 3 2" xfId="27713"/>
    <cellStyle name="40% - Accent3 4 2 2 3 2 2 3 3" xfId="27714"/>
    <cellStyle name="40% - Accent3 4 2 2 3 2 2 4" xfId="27715"/>
    <cellStyle name="40% - Accent3 4 2 2 3 2 2 4 2" xfId="27716"/>
    <cellStyle name="40% - Accent3 4 2 2 3 2 2 5" xfId="27717"/>
    <cellStyle name="40% - Accent3 4 2 2 3 2 2 6" xfId="27718"/>
    <cellStyle name="40% - Accent3 4 2 2 3 2 3" xfId="27719"/>
    <cellStyle name="40% - Accent3 4 2 2 3 2 3 2" xfId="27720"/>
    <cellStyle name="40% - Accent3 4 2 2 3 2 3 2 2" xfId="27721"/>
    <cellStyle name="40% - Accent3 4 2 2 3 2 3 2 3" xfId="27722"/>
    <cellStyle name="40% - Accent3 4 2 2 3 2 3 3" xfId="27723"/>
    <cellStyle name="40% - Accent3 4 2 2 3 2 3 3 2" xfId="27724"/>
    <cellStyle name="40% - Accent3 4 2 2 3 2 3 3 3" xfId="27725"/>
    <cellStyle name="40% - Accent3 4 2 2 3 2 3 4" xfId="27726"/>
    <cellStyle name="40% - Accent3 4 2 2 3 2 3 4 2" xfId="27727"/>
    <cellStyle name="40% - Accent3 4 2 2 3 2 3 5" xfId="27728"/>
    <cellStyle name="40% - Accent3 4 2 2 3 2 3 6" xfId="27729"/>
    <cellStyle name="40% - Accent3 4 2 2 3 2 4" xfId="27730"/>
    <cellStyle name="40% - Accent3 4 2 2 3 2 4 2" xfId="27731"/>
    <cellStyle name="40% - Accent3 4 2 2 3 2 4 2 2" xfId="27732"/>
    <cellStyle name="40% - Accent3 4 2 2 3 2 4 2 3" xfId="27733"/>
    <cellStyle name="40% - Accent3 4 2 2 3 2 4 3" xfId="27734"/>
    <cellStyle name="40% - Accent3 4 2 2 3 2 4 3 2" xfId="27735"/>
    <cellStyle name="40% - Accent3 4 2 2 3 2 4 4" xfId="27736"/>
    <cellStyle name="40% - Accent3 4 2 2 3 2 4 5" xfId="27737"/>
    <cellStyle name="40% - Accent3 4 2 2 3 2 5" xfId="27738"/>
    <cellStyle name="40% - Accent3 4 2 2 3 2 5 2" xfId="27739"/>
    <cellStyle name="40% - Accent3 4 2 2 3 2 5 3" xfId="27740"/>
    <cellStyle name="40% - Accent3 4 2 2 3 2 6" xfId="27741"/>
    <cellStyle name="40% - Accent3 4 2 2 3 2 6 2" xfId="27742"/>
    <cellStyle name="40% - Accent3 4 2 2 3 2 6 3" xfId="27743"/>
    <cellStyle name="40% - Accent3 4 2 2 3 2 7" xfId="27744"/>
    <cellStyle name="40% - Accent3 4 2 2 3 2 7 2" xfId="27745"/>
    <cellStyle name="40% - Accent3 4 2 2 3 2 8" xfId="27746"/>
    <cellStyle name="40% - Accent3 4 2 2 3 2 9" xfId="27747"/>
    <cellStyle name="40% - Accent3 4 2 2 3 3" xfId="27748"/>
    <cellStyle name="40% - Accent3 4 2 2 3 3 2" xfId="27749"/>
    <cellStyle name="40% - Accent3 4 2 2 3 3 2 2" xfId="27750"/>
    <cellStyle name="40% - Accent3 4 2 2 3 3 2 3" xfId="27751"/>
    <cellStyle name="40% - Accent3 4 2 2 3 3 3" xfId="27752"/>
    <cellStyle name="40% - Accent3 4 2 2 3 3 3 2" xfId="27753"/>
    <cellStyle name="40% - Accent3 4 2 2 3 3 3 3" xfId="27754"/>
    <cellStyle name="40% - Accent3 4 2 2 3 3 4" xfId="27755"/>
    <cellStyle name="40% - Accent3 4 2 2 3 3 4 2" xfId="27756"/>
    <cellStyle name="40% - Accent3 4 2 2 3 3 5" xfId="27757"/>
    <cellStyle name="40% - Accent3 4 2 2 3 3 6" xfId="27758"/>
    <cellStyle name="40% - Accent3 4 2 2 3 4" xfId="27759"/>
    <cellStyle name="40% - Accent3 4 2 2 3 4 2" xfId="27760"/>
    <cellStyle name="40% - Accent3 4 2 2 3 4 2 2" xfId="27761"/>
    <cellStyle name="40% - Accent3 4 2 2 3 4 2 3" xfId="27762"/>
    <cellStyle name="40% - Accent3 4 2 2 3 4 3" xfId="27763"/>
    <cellStyle name="40% - Accent3 4 2 2 3 4 3 2" xfId="27764"/>
    <cellStyle name="40% - Accent3 4 2 2 3 4 3 3" xfId="27765"/>
    <cellStyle name="40% - Accent3 4 2 2 3 4 4" xfId="27766"/>
    <cellStyle name="40% - Accent3 4 2 2 3 4 4 2" xfId="27767"/>
    <cellStyle name="40% - Accent3 4 2 2 3 4 5" xfId="27768"/>
    <cellStyle name="40% - Accent3 4 2 2 3 4 6" xfId="27769"/>
    <cellStyle name="40% - Accent3 4 2 2 3 5" xfId="27770"/>
    <cellStyle name="40% - Accent3 4 2 2 3 5 2" xfId="27771"/>
    <cellStyle name="40% - Accent3 4 2 2 3 5 2 2" xfId="27772"/>
    <cellStyle name="40% - Accent3 4 2 2 3 5 2 3" xfId="27773"/>
    <cellStyle name="40% - Accent3 4 2 2 3 5 3" xfId="27774"/>
    <cellStyle name="40% - Accent3 4 2 2 3 5 3 2" xfId="27775"/>
    <cellStyle name="40% - Accent3 4 2 2 3 5 4" xfId="27776"/>
    <cellStyle name="40% - Accent3 4 2 2 3 5 5" xfId="27777"/>
    <cellStyle name="40% - Accent3 4 2 2 3 6" xfId="27778"/>
    <cellStyle name="40% - Accent3 4 2 2 3 6 2" xfId="27779"/>
    <cellStyle name="40% - Accent3 4 2 2 3 6 3" xfId="27780"/>
    <cellStyle name="40% - Accent3 4 2 2 3 7" xfId="27781"/>
    <cellStyle name="40% - Accent3 4 2 2 3 7 2" xfId="27782"/>
    <cellStyle name="40% - Accent3 4 2 2 3 7 3" xfId="27783"/>
    <cellStyle name="40% - Accent3 4 2 2 3 8" xfId="27784"/>
    <cellStyle name="40% - Accent3 4 2 2 3 8 2" xfId="27785"/>
    <cellStyle name="40% - Accent3 4 2 2 3 9" xfId="27786"/>
    <cellStyle name="40% - Accent3 4 2 2 4" xfId="2011"/>
    <cellStyle name="40% - Accent3 4 2 2 4 2" xfId="27787"/>
    <cellStyle name="40% - Accent3 4 2 2 4 2 2" xfId="27788"/>
    <cellStyle name="40% - Accent3 4 2 2 4 2 2 2" xfId="27789"/>
    <cellStyle name="40% - Accent3 4 2 2 4 2 2 3" xfId="27790"/>
    <cellStyle name="40% - Accent3 4 2 2 4 2 3" xfId="27791"/>
    <cellStyle name="40% - Accent3 4 2 2 4 2 3 2" xfId="27792"/>
    <cellStyle name="40% - Accent3 4 2 2 4 2 3 3" xfId="27793"/>
    <cellStyle name="40% - Accent3 4 2 2 4 2 4" xfId="27794"/>
    <cellStyle name="40% - Accent3 4 2 2 4 2 4 2" xfId="27795"/>
    <cellStyle name="40% - Accent3 4 2 2 4 2 5" xfId="27796"/>
    <cellStyle name="40% - Accent3 4 2 2 4 2 6" xfId="27797"/>
    <cellStyle name="40% - Accent3 4 2 2 4 3" xfId="27798"/>
    <cellStyle name="40% - Accent3 4 2 2 4 3 2" xfId="27799"/>
    <cellStyle name="40% - Accent3 4 2 2 4 3 2 2" xfId="27800"/>
    <cellStyle name="40% - Accent3 4 2 2 4 3 2 3" xfId="27801"/>
    <cellStyle name="40% - Accent3 4 2 2 4 3 3" xfId="27802"/>
    <cellStyle name="40% - Accent3 4 2 2 4 3 3 2" xfId="27803"/>
    <cellStyle name="40% - Accent3 4 2 2 4 3 3 3" xfId="27804"/>
    <cellStyle name="40% - Accent3 4 2 2 4 3 4" xfId="27805"/>
    <cellStyle name="40% - Accent3 4 2 2 4 3 4 2" xfId="27806"/>
    <cellStyle name="40% - Accent3 4 2 2 4 3 5" xfId="27807"/>
    <cellStyle name="40% - Accent3 4 2 2 4 3 6" xfId="27808"/>
    <cellStyle name="40% - Accent3 4 2 2 4 4" xfId="27809"/>
    <cellStyle name="40% - Accent3 4 2 2 4 4 2" xfId="27810"/>
    <cellStyle name="40% - Accent3 4 2 2 4 4 2 2" xfId="27811"/>
    <cellStyle name="40% - Accent3 4 2 2 4 4 2 3" xfId="27812"/>
    <cellStyle name="40% - Accent3 4 2 2 4 4 3" xfId="27813"/>
    <cellStyle name="40% - Accent3 4 2 2 4 4 3 2" xfId="27814"/>
    <cellStyle name="40% - Accent3 4 2 2 4 4 4" xfId="27815"/>
    <cellStyle name="40% - Accent3 4 2 2 4 4 5" xfId="27816"/>
    <cellStyle name="40% - Accent3 4 2 2 4 5" xfId="27817"/>
    <cellStyle name="40% - Accent3 4 2 2 4 5 2" xfId="27818"/>
    <cellStyle name="40% - Accent3 4 2 2 4 5 3" xfId="27819"/>
    <cellStyle name="40% - Accent3 4 2 2 4 6" xfId="27820"/>
    <cellStyle name="40% - Accent3 4 2 2 4 6 2" xfId="27821"/>
    <cellStyle name="40% - Accent3 4 2 2 4 6 3" xfId="27822"/>
    <cellStyle name="40% - Accent3 4 2 2 4 7" xfId="27823"/>
    <cellStyle name="40% - Accent3 4 2 2 4 7 2" xfId="27824"/>
    <cellStyle name="40% - Accent3 4 2 2 4 8" xfId="27825"/>
    <cellStyle name="40% - Accent3 4 2 2 4 9" xfId="27826"/>
    <cellStyle name="40% - Accent3 4 2 2 5" xfId="27827"/>
    <cellStyle name="40% - Accent3 4 2 2 5 2" xfId="27828"/>
    <cellStyle name="40% - Accent3 4 2 2 5 2 2" xfId="27829"/>
    <cellStyle name="40% - Accent3 4 2 2 5 2 2 2" xfId="27830"/>
    <cellStyle name="40% - Accent3 4 2 2 5 2 2 3" xfId="27831"/>
    <cellStyle name="40% - Accent3 4 2 2 5 2 3" xfId="27832"/>
    <cellStyle name="40% - Accent3 4 2 2 5 2 3 2" xfId="27833"/>
    <cellStyle name="40% - Accent3 4 2 2 5 2 3 3" xfId="27834"/>
    <cellStyle name="40% - Accent3 4 2 2 5 2 4" xfId="27835"/>
    <cellStyle name="40% - Accent3 4 2 2 5 2 4 2" xfId="27836"/>
    <cellStyle name="40% - Accent3 4 2 2 5 2 5" xfId="27837"/>
    <cellStyle name="40% - Accent3 4 2 2 5 2 6" xfId="27838"/>
    <cellStyle name="40% - Accent3 4 2 2 5 3" xfId="27839"/>
    <cellStyle name="40% - Accent3 4 2 2 5 3 2" xfId="27840"/>
    <cellStyle name="40% - Accent3 4 2 2 5 3 2 2" xfId="27841"/>
    <cellStyle name="40% - Accent3 4 2 2 5 3 2 3" xfId="27842"/>
    <cellStyle name="40% - Accent3 4 2 2 5 3 3" xfId="27843"/>
    <cellStyle name="40% - Accent3 4 2 2 5 3 3 2" xfId="27844"/>
    <cellStyle name="40% - Accent3 4 2 2 5 3 3 3" xfId="27845"/>
    <cellStyle name="40% - Accent3 4 2 2 5 3 4" xfId="27846"/>
    <cellStyle name="40% - Accent3 4 2 2 5 3 4 2" xfId="27847"/>
    <cellStyle name="40% - Accent3 4 2 2 5 3 5" xfId="27848"/>
    <cellStyle name="40% - Accent3 4 2 2 5 3 6" xfId="27849"/>
    <cellStyle name="40% - Accent3 4 2 2 5 4" xfId="27850"/>
    <cellStyle name="40% - Accent3 4 2 2 5 4 2" xfId="27851"/>
    <cellStyle name="40% - Accent3 4 2 2 5 4 2 2" xfId="27852"/>
    <cellStyle name="40% - Accent3 4 2 2 5 4 2 3" xfId="27853"/>
    <cellStyle name="40% - Accent3 4 2 2 5 4 3" xfId="27854"/>
    <cellStyle name="40% - Accent3 4 2 2 5 4 3 2" xfId="27855"/>
    <cellStyle name="40% - Accent3 4 2 2 5 4 4" xfId="27856"/>
    <cellStyle name="40% - Accent3 4 2 2 5 4 5" xfId="27857"/>
    <cellStyle name="40% - Accent3 4 2 2 5 5" xfId="27858"/>
    <cellStyle name="40% - Accent3 4 2 2 5 5 2" xfId="27859"/>
    <cellStyle name="40% - Accent3 4 2 2 5 5 3" xfId="27860"/>
    <cellStyle name="40% - Accent3 4 2 2 5 6" xfId="27861"/>
    <cellStyle name="40% - Accent3 4 2 2 5 6 2" xfId="27862"/>
    <cellStyle name="40% - Accent3 4 2 2 5 6 3" xfId="27863"/>
    <cellStyle name="40% - Accent3 4 2 2 5 7" xfId="27864"/>
    <cellStyle name="40% - Accent3 4 2 2 5 7 2" xfId="27865"/>
    <cellStyle name="40% - Accent3 4 2 2 5 8" xfId="27866"/>
    <cellStyle name="40% - Accent3 4 2 2 5 9" xfId="27867"/>
    <cellStyle name="40% - Accent3 4 2 2 6" xfId="27868"/>
    <cellStyle name="40% - Accent3 4 2 2 6 2" xfId="27869"/>
    <cellStyle name="40% - Accent3 4 2 2 6 2 2" xfId="27870"/>
    <cellStyle name="40% - Accent3 4 2 2 6 2 3" xfId="27871"/>
    <cellStyle name="40% - Accent3 4 2 2 6 3" xfId="27872"/>
    <cellStyle name="40% - Accent3 4 2 2 6 3 2" xfId="27873"/>
    <cellStyle name="40% - Accent3 4 2 2 6 3 3" xfId="27874"/>
    <cellStyle name="40% - Accent3 4 2 2 6 4" xfId="27875"/>
    <cellStyle name="40% - Accent3 4 2 2 6 4 2" xfId="27876"/>
    <cellStyle name="40% - Accent3 4 2 2 6 5" xfId="27877"/>
    <cellStyle name="40% - Accent3 4 2 2 6 6" xfId="27878"/>
    <cellStyle name="40% - Accent3 4 2 2 7" xfId="27879"/>
    <cellStyle name="40% - Accent3 4 2 2 7 2" xfId="27880"/>
    <cellStyle name="40% - Accent3 4 2 2 7 2 2" xfId="27881"/>
    <cellStyle name="40% - Accent3 4 2 2 7 2 3" xfId="27882"/>
    <cellStyle name="40% - Accent3 4 2 2 7 3" xfId="27883"/>
    <cellStyle name="40% - Accent3 4 2 2 7 3 2" xfId="27884"/>
    <cellStyle name="40% - Accent3 4 2 2 7 3 3" xfId="27885"/>
    <cellStyle name="40% - Accent3 4 2 2 7 4" xfId="27886"/>
    <cellStyle name="40% - Accent3 4 2 2 7 4 2" xfId="27887"/>
    <cellStyle name="40% - Accent3 4 2 2 7 5" xfId="27888"/>
    <cellStyle name="40% - Accent3 4 2 2 7 6" xfId="27889"/>
    <cellStyle name="40% - Accent3 4 2 2 8" xfId="27890"/>
    <cellStyle name="40% - Accent3 4 2 2 8 2" xfId="27891"/>
    <cellStyle name="40% - Accent3 4 2 2 8 2 2" xfId="27892"/>
    <cellStyle name="40% - Accent3 4 2 2 8 2 3" xfId="27893"/>
    <cellStyle name="40% - Accent3 4 2 2 8 3" xfId="27894"/>
    <cellStyle name="40% - Accent3 4 2 2 8 3 2" xfId="27895"/>
    <cellStyle name="40% - Accent3 4 2 2 8 4" xfId="27896"/>
    <cellStyle name="40% - Accent3 4 2 2 8 5" xfId="27897"/>
    <cellStyle name="40% - Accent3 4 2 2 9" xfId="27898"/>
    <cellStyle name="40% - Accent3 4 2 2 9 2" xfId="27899"/>
    <cellStyle name="40% - Accent3 4 2 2 9 3" xfId="27900"/>
    <cellStyle name="40% - Accent3 4 2 3" xfId="2012"/>
    <cellStyle name="40% - Accent3 4 2 3 10" xfId="27901"/>
    <cellStyle name="40% - Accent3 4 2 3 10 2" xfId="27902"/>
    <cellStyle name="40% - Accent3 4 2 3 11" xfId="27903"/>
    <cellStyle name="40% - Accent3 4 2 3 12" xfId="27904"/>
    <cellStyle name="40% - Accent3 4 2 3 2" xfId="2013"/>
    <cellStyle name="40% - Accent3 4 2 3 2 10" xfId="27905"/>
    <cellStyle name="40% - Accent3 4 2 3 2 2" xfId="2014"/>
    <cellStyle name="40% - Accent3 4 2 3 2 2 2" xfId="27906"/>
    <cellStyle name="40% - Accent3 4 2 3 2 2 2 2" xfId="27907"/>
    <cellStyle name="40% - Accent3 4 2 3 2 2 2 2 2" xfId="27908"/>
    <cellStyle name="40% - Accent3 4 2 3 2 2 2 2 3" xfId="27909"/>
    <cellStyle name="40% - Accent3 4 2 3 2 2 2 3" xfId="27910"/>
    <cellStyle name="40% - Accent3 4 2 3 2 2 2 3 2" xfId="27911"/>
    <cellStyle name="40% - Accent3 4 2 3 2 2 2 3 3" xfId="27912"/>
    <cellStyle name="40% - Accent3 4 2 3 2 2 2 4" xfId="27913"/>
    <cellStyle name="40% - Accent3 4 2 3 2 2 2 4 2" xfId="27914"/>
    <cellStyle name="40% - Accent3 4 2 3 2 2 2 5" xfId="27915"/>
    <cellStyle name="40% - Accent3 4 2 3 2 2 2 6" xfId="27916"/>
    <cellStyle name="40% - Accent3 4 2 3 2 2 3" xfId="27917"/>
    <cellStyle name="40% - Accent3 4 2 3 2 2 3 2" xfId="27918"/>
    <cellStyle name="40% - Accent3 4 2 3 2 2 3 2 2" xfId="27919"/>
    <cellStyle name="40% - Accent3 4 2 3 2 2 3 2 3" xfId="27920"/>
    <cellStyle name="40% - Accent3 4 2 3 2 2 3 3" xfId="27921"/>
    <cellStyle name="40% - Accent3 4 2 3 2 2 3 3 2" xfId="27922"/>
    <cellStyle name="40% - Accent3 4 2 3 2 2 3 3 3" xfId="27923"/>
    <cellStyle name="40% - Accent3 4 2 3 2 2 3 4" xfId="27924"/>
    <cellStyle name="40% - Accent3 4 2 3 2 2 3 4 2" xfId="27925"/>
    <cellStyle name="40% - Accent3 4 2 3 2 2 3 5" xfId="27926"/>
    <cellStyle name="40% - Accent3 4 2 3 2 2 3 6" xfId="27927"/>
    <cellStyle name="40% - Accent3 4 2 3 2 2 4" xfId="27928"/>
    <cellStyle name="40% - Accent3 4 2 3 2 2 4 2" xfId="27929"/>
    <cellStyle name="40% - Accent3 4 2 3 2 2 4 2 2" xfId="27930"/>
    <cellStyle name="40% - Accent3 4 2 3 2 2 4 2 3" xfId="27931"/>
    <cellStyle name="40% - Accent3 4 2 3 2 2 4 3" xfId="27932"/>
    <cellStyle name="40% - Accent3 4 2 3 2 2 4 3 2" xfId="27933"/>
    <cellStyle name="40% - Accent3 4 2 3 2 2 4 4" xfId="27934"/>
    <cellStyle name="40% - Accent3 4 2 3 2 2 4 5" xfId="27935"/>
    <cellStyle name="40% - Accent3 4 2 3 2 2 5" xfId="27936"/>
    <cellStyle name="40% - Accent3 4 2 3 2 2 5 2" xfId="27937"/>
    <cellStyle name="40% - Accent3 4 2 3 2 2 5 3" xfId="27938"/>
    <cellStyle name="40% - Accent3 4 2 3 2 2 6" xfId="27939"/>
    <cellStyle name="40% - Accent3 4 2 3 2 2 6 2" xfId="27940"/>
    <cellStyle name="40% - Accent3 4 2 3 2 2 6 3" xfId="27941"/>
    <cellStyle name="40% - Accent3 4 2 3 2 2 7" xfId="27942"/>
    <cellStyle name="40% - Accent3 4 2 3 2 2 7 2" xfId="27943"/>
    <cellStyle name="40% - Accent3 4 2 3 2 2 8" xfId="27944"/>
    <cellStyle name="40% - Accent3 4 2 3 2 2 9" xfId="27945"/>
    <cellStyle name="40% - Accent3 4 2 3 2 3" xfId="27946"/>
    <cellStyle name="40% - Accent3 4 2 3 2 3 2" xfId="27947"/>
    <cellStyle name="40% - Accent3 4 2 3 2 3 2 2" xfId="27948"/>
    <cellStyle name="40% - Accent3 4 2 3 2 3 2 3" xfId="27949"/>
    <cellStyle name="40% - Accent3 4 2 3 2 3 3" xfId="27950"/>
    <cellStyle name="40% - Accent3 4 2 3 2 3 3 2" xfId="27951"/>
    <cellStyle name="40% - Accent3 4 2 3 2 3 3 3" xfId="27952"/>
    <cellStyle name="40% - Accent3 4 2 3 2 3 4" xfId="27953"/>
    <cellStyle name="40% - Accent3 4 2 3 2 3 4 2" xfId="27954"/>
    <cellStyle name="40% - Accent3 4 2 3 2 3 5" xfId="27955"/>
    <cellStyle name="40% - Accent3 4 2 3 2 3 6" xfId="27956"/>
    <cellStyle name="40% - Accent3 4 2 3 2 4" xfId="27957"/>
    <cellStyle name="40% - Accent3 4 2 3 2 4 2" xfId="27958"/>
    <cellStyle name="40% - Accent3 4 2 3 2 4 2 2" xfId="27959"/>
    <cellStyle name="40% - Accent3 4 2 3 2 4 2 3" xfId="27960"/>
    <cellStyle name="40% - Accent3 4 2 3 2 4 3" xfId="27961"/>
    <cellStyle name="40% - Accent3 4 2 3 2 4 3 2" xfId="27962"/>
    <cellStyle name="40% - Accent3 4 2 3 2 4 3 3" xfId="27963"/>
    <cellStyle name="40% - Accent3 4 2 3 2 4 4" xfId="27964"/>
    <cellStyle name="40% - Accent3 4 2 3 2 4 4 2" xfId="27965"/>
    <cellStyle name="40% - Accent3 4 2 3 2 4 5" xfId="27966"/>
    <cellStyle name="40% - Accent3 4 2 3 2 4 6" xfId="27967"/>
    <cellStyle name="40% - Accent3 4 2 3 2 5" xfId="27968"/>
    <cellStyle name="40% - Accent3 4 2 3 2 5 2" xfId="27969"/>
    <cellStyle name="40% - Accent3 4 2 3 2 5 2 2" xfId="27970"/>
    <cellStyle name="40% - Accent3 4 2 3 2 5 2 3" xfId="27971"/>
    <cellStyle name="40% - Accent3 4 2 3 2 5 3" xfId="27972"/>
    <cellStyle name="40% - Accent3 4 2 3 2 5 3 2" xfId="27973"/>
    <cellStyle name="40% - Accent3 4 2 3 2 5 4" xfId="27974"/>
    <cellStyle name="40% - Accent3 4 2 3 2 5 5" xfId="27975"/>
    <cellStyle name="40% - Accent3 4 2 3 2 6" xfId="27976"/>
    <cellStyle name="40% - Accent3 4 2 3 2 6 2" xfId="27977"/>
    <cellStyle name="40% - Accent3 4 2 3 2 6 3" xfId="27978"/>
    <cellStyle name="40% - Accent3 4 2 3 2 7" xfId="27979"/>
    <cellStyle name="40% - Accent3 4 2 3 2 7 2" xfId="27980"/>
    <cellStyle name="40% - Accent3 4 2 3 2 7 3" xfId="27981"/>
    <cellStyle name="40% - Accent3 4 2 3 2 8" xfId="27982"/>
    <cellStyle name="40% - Accent3 4 2 3 2 8 2" xfId="27983"/>
    <cellStyle name="40% - Accent3 4 2 3 2 9" xfId="27984"/>
    <cellStyle name="40% - Accent3 4 2 3 3" xfId="2015"/>
    <cellStyle name="40% - Accent3 4 2 3 3 2" xfId="27985"/>
    <cellStyle name="40% - Accent3 4 2 3 3 2 2" xfId="27986"/>
    <cellStyle name="40% - Accent3 4 2 3 3 2 2 2" xfId="27987"/>
    <cellStyle name="40% - Accent3 4 2 3 3 2 2 3" xfId="27988"/>
    <cellStyle name="40% - Accent3 4 2 3 3 2 3" xfId="27989"/>
    <cellStyle name="40% - Accent3 4 2 3 3 2 3 2" xfId="27990"/>
    <cellStyle name="40% - Accent3 4 2 3 3 2 3 3" xfId="27991"/>
    <cellStyle name="40% - Accent3 4 2 3 3 2 4" xfId="27992"/>
    <cellStyle name="40% - Accent3 4 2 3 3 2 4 2" xfId="27993"/>
    <cellStyle name="40% - Accent3 4 2 3 3 2 5" xfId="27994"/>
    <cellStyle name="40% - Accent3 4 2 3 3 2 6" xfId="27995"/>
    <cellStyle name="40% - Accent3 4 2 3 3 3" xfId="27996"/>
    <cellStyle name="40% - Accent3 4 2 3 3 3 2" xfId="27997"/>
    <cellStyle name="40% - Accent3 4 2 3 3 3 2 2" xfId="27998"/>
    <cellStyle name="40% - Accent3 4 2 3 3 3 2 3" xfId="27999"/>
    <cellStyle name="40% - Accent3 4 2 3 3 3 3" xfId="28000"/>
    <cellStyle name="40% - Accent3 4 2 3 3 3 3 2" xfId="28001"/>
    <cellStyle name="40% - Accent3 4 2 3 3 3 3 3" xfId="28002"/>
    <cellStyle name="40% - Accent3 4 2 3 3 3 4" xfId="28003"/>
    <cellStyle name="40% - Accent3 4 2 3 3 3 4 2" xfId="28004"/>
    <cellStyle name="40% - Accent3 4 2 3 3 3 5" xfId="28005"/>
    <cellStyle name="40% - Accent3 4 2 3 3 3 6" xfId="28006"/>
    <cellStyle name="40% - Accent3 4 2 3 3 4" xfId="28007"/>
    <cellStyle name="40% - Accent3 4 2 3 3 4 2" xfId="28008"/>
    <cellStyle name="40% - Accent3 4 2 3 3 4 2 2" xfId="28009"/>
    <cellStyle name="40% - Accent3 4 2 3 3 4 2 3" xfId="28010"/>
    <cellStyle name="40% - Accent3 4 2 3 3 4 3" xfId="28011"/>
    <cellStyle name="40% - Accent3 4 2 3 3 4 3 2" xfId="28012"/>
    <cellStyle name="40% - Accent3 4 2 3 3 4 4" xfId="28013"/>
    <cellStyle name="40% - Accent3 4 2 3 3 4 5" xfId="28014"/>
    <cellStyle name="40% - Accent3 4 2 3 3 5" xfId="28015"/>
    <cellStyle name="40% - Accent3 4 2 3 3 5 2" xfId="28016"/>
    <cellStyle name="40% - Accent3 4 2 3 3 5 3" xfId="28017"/>
    <cellStyle name="40% - Accent3 4 2 3 3 6" xfId="28018"/>
    <cellStyle name="40% - Accent3 4 2 3 3 6 2" xfId="28019"/>
    <cellStyle name="40% - Accent3 4 2 3 3 6 3" xfId="28020"/>
    <cellStyle name="40% - Accent3 4 2 3 3 7" xfId="28021"/>
    <cellStyle name="40% - Accent3 4 2 3 3 7 2" xfId="28022"/>
    <cellStyle name="40% - Accent3 4 2 3 3 8" xfId="28023"/>
    <cellStyle name="40% - Accent3 4 2 3 3 9" xfId="28024"/>
    <cellStyle name="40% - Accent3 4 2 3 4" xfId="28025"/>
    <cellStyle name="40% - Accent3 4 2 3 4 2" xfId="28026"/>
    <cellStyle name="40% - Accent3 4 2 3 4 2 2" xfId="28027"/>
    <cellStyle name="40% - Accent3 4 2 3 4 2 2 2" xfId="28028"/>
    <cellStyle name="40% - Accent3 4 2 3 4 2 2 3" xfId="28029"/>
    <cellStyle name="40% - Accent3 4 2 3 4 2 3" xfId="28030"/>
    <cellStyle name="40% - Accent3 4 2 3 4 2 3 2" xfId="28031"/>
    <cellStyle name="40% - Accent3 4 2 3 4 2 3 3" xfId="28032"/>
    <cellStyle name="40% - Accent3 4 2 3 4 2 4" xfId="28033"/>
    <cellStyle name="40% - Accent3 4 2 3 4 2 4 2" xfId="28034"/>
    <cellStyle name="40% - Accent3 4 2 3 4 2 5" xfId="28035"/>
    <cellStyle name="40% - Accent3 4 2 3 4 2 6" xfId="28036"/>
    <cellStyle name="40% - Accent3 4 2 3 4 3" xfId="28037"/>
    <cellStyle name="40% - Accent3 4 2 3 4 3 2" xfId="28038"/>
    <cellStyle name="40% - Accent3 4 2 3 4 3 2 2" xfId="28039"/>
    <cellStyle name="40% - Accent3 4 2 3 4 3 2 3" xfId="28040"/>
    <cellStyle name="40% - Accent3 4 2 3 4 3 3" xfId="28041"/>
    <cellStyle name="40% - Accent3 4 2 3 4 3 3 2" xfId="28042"/>
    <cellStyle name="40% - Accent3 4 2 3 4 3 3 3" xfId="28043"/>
    <cellStyle name="40% - Accent3 4 2 3 4 3 4" xfId="28044"/>
    <cellStyle name="40% - Accent3 4 2 3 4 3 4 2" xfId="28045"/>
    <cellStyle name="40% - Accent3 4 2 3 4 3 5" xfId="28046"/>
    <cellStyle name="40% - Accent3 4 2 3 4 3 6" xfId="28047"/>
    <cellStyle name="40% - Accent3 4 2 3 4 4" xfId="28048"/>
    <cellStyle name="40% - Accent3 4 2 3 4 4 2" xfId="28049"/>
    <cellStyle name="40% - Accent3 4 2 3 4 4 2 2" xfId="28050"/>
    <cellStyle name="40% - Accent3 4 2 3 4 4 2 3" xfId="28051"/>
    <cellStyle name="40% - Accent3 4 2 3 4 4 3" xfId="28052"/>
    <cellStyle name="40% - Accent3 4 2 3 4 4 3 2" xfId="28053"/>
    <cellStyle name="40% - Accent3 4 2 3 4 4 4" xfId="28054"/>
    <cellStyle name="40% - Accent3 4 2 3 4 4 5" xfId="28055"/>
    <cellStyle name="40% - Accent3 4 2 3 4 5" xfId="28056"/>
    <cellStyle name="40% - Accent3 4 2 3 4 5 2" xfId="28057"/>
    <cellStyle name="40% - Accent3 4 2 3 4 5 3" xfId="28058"/>
    <cellStyle name="40% - Accent3 4 2 3 4 6" xfId="28059"/>
    <cellStyle name="40% - Accent3 4 2 3 4 6 2" xfId="28060"/>
    <cellStyle name="40% - Accent3 4 2 3 4 6 3" xfId="28061"/>
    <cellStyle name="40% - Accent3 4 2 3 4 7" xfId="28062"/>
    <cellStyle name="40% - Accent3 4 2 3 4 7 2" xfId="28063"/>
    <cellStyle name="40% - Accent3 4 2 3 4 8" xfId="28064"/>
    <cellStyle name="40% - Accent3 4 2 3 4 9" xfId="28065"/>
    <cellStyle name="40% - Accent3 4 2 3 5" xfId="28066"/>
    <cellStyle name="40% - Accent3 4 2 3 5 2" xfId="28067"/>
    <cellStyle name="40% - Accent3 4 2 3 5 2 2" xfId="28068"/>
    <cellStyle name="40% - Accent3 4 2 3 5 2 3" xfId="28069"/>
    <cellStyle name="40% - Accent3 4 2 3 5 3" xfId="28070"/>
    <cellStyle name="40% - Accent3 4 2 3 5 3 2" xfId="28071"/>
    <cellStyle name="40% - Accent3 4 2 3 5 3 3" xfId="28072"/>
    <cellStyle name="40% - Accent3 4 2 3 5 4" xfId="28073"/>
    <cellStyle name="40% - Accent3 4 2 3 5 4 2" xfId="28074"/>
    <cellStyle name="40% - Accent3 4 2 3 5 5" xfId="28075"/>
    <cellStyle name="40% - Accent3 4 2 3 5 6" xfId="28076"/>
    <cellStyle name="40% - Accent3 4 2 3 6" xfId="28077"/>
    <cellStyle name="40% - Accent3 4 2 3 6 2" xfId="28078"/>
    <cellStyle name="40% - Accent3 4 2 3 6 2 2" xfId="28079"/>
    <cellStyle name="40% - Accent3 4 2 3 6 2 3" xfId="28080"/>
    <cellStyle name="40% - Accent3 4 2 3 6 3" xfId="28081"/>
    <cellStyle name="40% - Accent3 4 2 3 6 3 2" xfId="28082"/>
    <cellStyle name="40% - Accent3 4 2 3 6 3 3" xfId="28083"/>
    <cellStyle name="40% - Accent3 4 2 3 6 4" xfId="28084"/>
    <cellStyle name="40% - Accent3 4 2 3 6 4 2" xfId="28085"/>
    <cellStyle name="40% - Accent3 4 2 3 6 5" xfId="28086"/>
    <cellStyle name="40% - Accent3 4 2 3 6 6" xfId="28087"/>
    <cellStyle name="40% - Accent3 4 2 3 7" xfId="28088"/>
    <cellStyle name="40% - Accent3 4 2 3 7 2" xfId="28089"/>
    <cellStyle name="40% - Accent3 4 2 3 7 2 2" xfId="28090"/>
    <cellStyle name="40% - Accent3 4 2 3 7 2 3" xfId="28091"/>
    <cellStyle name="40% - Accent3 4 2 3 7 3" xfId="28092"/>
    <cellStyle name="40% - Accent3 4 2 3 7 3 2" xfId="28093"/>
    <cellStyle name="40% - Accent3 4 2 3 7 4" xfId="28094"/>
    <cellStyle name="40% - Accent3 4 2 3 7 5" xfId="28095"/>
    <cellStyle name="40% - Accent3 4 2 3 8" xfId="28096"/>
    <cellStyle name="40% - Accent3 4 2 3 8 2" xfId="28097"/>
    <cellStyle name="40% - Accent3 4 2 3 8 3" xfId="28098"/>
    <cellStyle name="40% - Accent3 4 2 3 9" xfId="28099"/>
    <cellStyle name="40% - Accent3 4 2 3 9 2" xfId="28100"/>
    <cellStyle name="40% - Accent3 4 2 3 9 3" xfId="28101"/>
    <cellStyle name="40% - Accent3 4 2 4" xfId="2016"/>
    <cellStyle name="40% - Accent3 4 2 4 10" xfId="28102"/>
    <cellStyle name="40% - Accent3 4 2 4 2" xfId="2017"/>
    <cellStyle name="40% - Accent3 4 2 4 2 2" xfId="28103"/>
    <cellStyle name="40% - Accent3 4 2 4 2 2 2" xfId="28104"/>
    <cellStyle name="40% - Accent3 4 2 4 2 2 2 2" xfId="28105"/>
    <cellStyle name="40% - Accent3 4 2 4 2 2 2 3" xfId="28106"/>
    <cellStyle name="40% - Accent3 4 2 4 2 2 3" xfId="28107"/>
    <cellStyle name="40% - Accent3 4 2 4 2 2 3 2" xfId="28108"/>
    <cellStyle name="40% - Accent3 4 2 4 2 2 3 3" xfId="28109"/>
    <cellStyle name="40% - Accent3 4 2 4 2 2 4" xfId="28110"/>
    <cellStyle name="40% - Accent3 4 2 4 2 2 4 2" xfId="28111"/>
    <cellStyle name="40% - Accent3 4 2 4 2 2 5" xfId="28112"/>
    <cellStyle name="40% - Accent3 4 2 4 2 2 6" xfId="28113"/>
    <cellStyle name="40% - Accent3 4 2 4 2 3" xfId="28114"/>
    <cellStyle name="40% - Accent3 4 2 4 2 3 2" xfId="28115"/>
    <cellStyle name="40% - Accent3 4 2 4 2 3 2 2" xfId="28116"/>
    <cellStyle name="40% - Accent3 4 2 4 2 3 2 3" xfId="28117"/>
    <cellStyle name="40% - Accent3 4 2 4 2 3 3" xfId="28118"/>
    <cellStyle name="40% - Accent3 4 2 4 2 3 3 2" xfId="28119"/>
    <cellStyle name="40% - Accent3 4 2 4 2 3 3 3" xfId="28120"/>
    <cellStyle name="40% - Accent3 4 2 4 2 3 4" xfId="28121"/>
    <cellStyle name="40% - Accent3 4 2 4 2 3 4 2" xfId="28122"/>
    <cellStyle name="40% - Accent3 4 2 4 2 3 5" xfId="28123"/>
    <cellStyle name="40% - Accent3 4 2 4 2 3 6" xfId="28124"/>
    <cellStyle name="40% - Accent3 4 2 4 2 4" xfId="28125"/>
    <cellStyle name="40% - Accent3 4 2 4 2 4 2" xfId="28126"/>
    <cellStyle name="40% - Accent3 4 2 4 2 4 2 2" xfId="28127"/>
    <cellStyle name="40% - Accent3 4 2 4 2 4 2 3" xfId="28128"/>
    <cellStyle name="40% - Accent3 4 2 4 2 4 3" xfId="28129"/>
    <cellStyle name="40% - Accent3 4 2 4 2 4 3 2" xfId="28130"/>
    <cellStyle name="40% - Accent3 4 2 4 2 4 4" xfId="28131"/>
    <cellStyle name="40% - Accent3 4 2 4 2 4 5" xfId="28132"/>
    <cellStyle name="40% - Accent3 4 2 4 2 5" xfId="28133"/>
    <cellStyle name="40% - Accent3 4 2 4 2 5 2" xfId="28134"/>
    <cellStyle name="40% - Accent3 4 2 4 2 5 3" xfId="28135"/>
    <cellStyle name="40% - Accent3 4 2 4 2 6" xfId="28136"/>
    <cellStyle name="40% - Accent3 4 2 4 2 6 2" xfId="28137"/>
    <cellStyle name="40% - Accent3 4 2 4 2 6 3" xfId="28138"/>
    <cellStyle name="40% - Accent3 4 2 4 2 7" xfId="28139"/>
    <cellStyle name="40% - Accent3 4 2 4 2 7 2" xfId="28140"/>
    <cellStyle name="40% - Accent3 4 2 4 2 8" xfId="28141"/>
    <cellStyle name="40% - Accent3 4 2 4 2 9" xfId="28142"/>
    <cellStyle name="40% - Accent3 4 2 4 3" xfId="28143"/>
    <cellStyle name="40% - Accent3 4 2 4 3 2" xfId="28144"/>
    <cellStyle name="40% - Accent3 4 2 4 3 2 2" xfId="28145"/>
    <cellStyle name="40% - Accent3 4 2 4 3 2 3" xfId="28146"/>
    <cellStyle name="40% - Accent3 4 2 4 3 3" xfId="28147"/>
    <cellStyle name="40% - Accent3 4 2 4 3 3 2" xfId="28148"/>
    <cellStyle name="40% - Accent3 4 2 4 3 3 3" xfId="28149"/>
    <cellStyle name="40% - Accent3 4 2 4 3 4" xfId="28150"/>
    <cellStyle name="40% - Accent3 4 2 4 3 4 2" xfId="28151"/>
    <cellStyle name="40% - Accent3 4 2 4 3 5" xfId="28152"/>
    <cellStyle name="40% - Accent3 4 2 4 3 6" xfId="28153"/>
    <cellStyle name="40% - Accent3 4 2 4 4" xfId="28154"/>
    <cellStyle name="40% - Accent3 4 2 4 4 2" xfId="28155"/>
    <cellStyle name="40% - Accent3 4 2 4 4 2 2" xfId="28156"/>
    <cellStyle name="40% - Accent3 4 2 4 4 2 3" xfId="28157"/>
    <cellStyle name="40% - Accent3 4 2 4 4 3" xfId="28158"/>
    <cellStyle name="40% - Accent3 4 2 4 4 3 2" xfId="28159"/>
    <cellStyle name="40% - Accent3 4 2 4 4 3 3" xfId="28160"/>
    <cellStyle name="40% - Accent3 4 2 4 4 4" xfId="28161"/>
    <cellStyle name="40% - Accent3 4 2 4 4 4 2" xfId="28162"/>
    <cellStyle name="40% - Accent3 4 2 4 4 5" xfId="28163"/>
    <cellStyle name="40% - Accent3 4 2 4 4 6" xfId="28164"/>
    <cellStyle name="40% - Accent3 4 2 4 5" xfId="28165"/>
    <cellStyle name="40% - Accent3 4 2 4 5 2" xfId="28166"/>
    <cellStyle name="40% - Accent3 4 2 4 5 2 2" xfId="28167"/>
    <cellStyle name="40% - Accent3 4 2 4 5 2 3" xfId="28168"/>
    <cellStyle name="40% - Accent3 4 2 4 5 3" xfId="28169"/>
    <cellStyle name="40% - Accent3 4 2 4 5 3 2" xfId="28170"/>
    <cellStyle name="40% - Accent3 4 2 4 5 4" xfId="28171"/>
    <cellStyle name="40% - Accent3 4 2 4 5 5" xfId="28172"/>
    <cellStyle name="40% - Accent3 4 2 4 6" xfId="28173"/>
    <cellStyle name="40% - Accent3 4 2 4 6 2" xfId="28174"/>
    <cellStyle name="40% - Accent3 4 2 4 6 3" xfId="28175"/>
    <cellStyle name="40% - Accent3 4 2 4 7" xfId="28176"/>
    <cellStyle name="40% - Accent3 4 2 4 7 2" xfId="28177"/>
    <cellStyle name="40% - Accent3 4 2 4 7 3" xfId="28178"/>
    <cellStyle name="40% - Accent3 4 2 4 8" xfId="28179"/>
    <cellStyle name="40% - Accent3 4 2 4 8 2" xfId="28180"/>
    <cellStyle name="40% - Accent3 4 2 4 9" xfId="28181"/>
    <cellStyle name="40% - Accent3 4 2 5" xfId="2018"/>
    <cellStyle name="40% - Accent3 4 2 5 2" xfId="28182"/>
    <cellStyle name="40% - Accent3 4 2 5 2 2" xfId="28183"/>
    <cellStyle name="40% - Accent3 4 2 5 2 2 2" xfId="28184"/>
    <cellStyle name="40% - Accent3 4 2 5 2 2 3" xfId="28185"/>
    <cellStyle name="40% - Accent3 4 2 5 2 3" xfId="28186"/>
    <cellStyle name="40% - Accent3 4 2 5 2 3 2" xfId="28187"/>
    <cellStyle name="40% - Accent3 4 2 5 2 3 3" xfId="28188"/>
    <cellStyle name="40% - Accent3 4 2 5 2 4" xfId="28189"/>
    <cellStyle name="40% - Accent3 4 2 5 2 4 2" xfId="28190"/>
    <cellStyle name="40% - Accent3 4 2 5 2 5" xfId="28191"/>
    <cellStyle name="40% - Accent3 4 2 5 2 6" xfId="28192"/>
    <cellStyle name="40% - Accent3 4 2 5 3" xfId="28193"/>
    <cellStyle name="40% - Accent3 4 2 5 3 2" xfId="28194"/>
    <cellStyle name="40% - Accent3 4 2 5 3 2 2" xfId="28195"/>
    <cellStyle name="40% - Accent3 4 2 5 3 2 3" xfId="28196"/>
    <cellStyle name="40% - Accent3 4 2 5 3 3" xfId="28197"/>
    <cellStyle name="40% - Accent3 4 2 5 3 3 2" xfId="28198"/>
    <cellStyle name="40% - Accent3 4 2 5 3 3 3" xfId="28199"/>
    <cellStyle name="40% - Accent3 4 2 5 3 4" xfId="28200"/>
    <cellStyle name="40% - Accent3 4 2 5 3 4 2" xfId="28201"/>
    <cellStyle name="40% - Accent3 4 2 5 3 5" xfId="28202"/>
    <cellStyle name="40% - Accent3 4 2 5 3 6" xfId="28203"/>
    <cellStyle name="40% - Accent3 4 2 5 4" xfId="28204"/>
    <cellStyle name="40% - Accent3 4 2 5 4 2" xfId="28205"/>
    <cellStyle name="40% - Accent3 4 2 5 4 2 2" xfId="28206"/>
    <cellStyle name="40% - Accent3 4 2 5 4 2 3" xfId="28207"/>
    <cellStyle name="40% - Accent3 4 2 5 4 3" xfId="28208"/>
    <cellStyle name="40% - Accent3 4 2 5 4 3 2" xfId="28209"/>
    <cellStyle name="40% - Accent3 4 2 5 4 4" xfId="28210"/>
    <cellStyle name="40% - Accent3 4 2 5 4 5" xfId="28211"/>
    <cellStyle name="40% - Accent3 4 2 5 5" xfId="28212"/>
    <cellStyle name="40% - Accent3 4 2 5 5 2" xfId="28213"/>
    <cellStyle name="40% - Accent3 4 2 5 5 3" xfId="28214"/>
    <cellStyle name="40% - Accent3 4 2 5 6" xfId="28215"/>
    <cellStyle name="40% - Accent3 4 2 5 6 2" xfId="28216"/>
    <cellStyle name="40% - Accent3 4 2 5 6 3" xfId="28217"/>
    <cellStyle name="40% - Accent3 4 2 5 7" xfId="28218"/>
    <cellStyle name="40% - Accent3 4 2 5 7 2" xfId="28219"/>
    <cellStyle name="40% - Accent3 4 2 5 8" xfId="28220"/>
    <cellStyle name="40% - Accent3 4 2 5 9" xfId="28221"/>
    <cellStyle name="40% - Accent3 4 2 6" xfId="13924"/>
    <cellStyle name="40% - Accent3 4 2 6 2" xfId="28222"/>
    <cellStyle name="40% - Accent3 4 2 6 2 2" xfId="28223"/>
    <cellStyle name="40% - Accent3 4 2 6 2 2 2" xfId="28224"/>
    <cellStyle name="40% - Accent3 4 2 6 2 2 3" xfId="28225"/>
    <cellStyle name="40% - Accent3 4 2 6 2 3" xfId="28226"/>
    <cellStyle name="40% - Accent3 4 2 6 2 3 2" xfId="28227"/>
    <cellStyle name="40% - Accent3 4 2 6 2 3 3" xfId="28228"/>
    <cellStyle name="40% - Accent3 4 2 6 2 4" xfId="28229"/>
    <cellStyle name="40% - Accent3 4 2 6 2 4 2" xfId="28230"/>
    <cellStyle name="40% - Accent3 4 2 6 2 5" xfId="28231"/>
    <cellStyle name="40% - Accent3 4 2 6 2 6" xfId="28232"/>
    <cellStyle name="40% - Accent3 4 2 6 3" xfId="28233"/>
    <cellStyle name="40% - Accent3 4 2 6 3 2" xfId="28234"/>
    <cellStyle name="40% - Accent3 4 2 6 3 2 2" xfId="28235"/>
    <cellStyle name="40% - Accent3 4 2 6 3 2 3" xfId="28236"/>
    <cellStyle name="40% - Accent3 4 2 6 3 3" xfId="28237"/>
    <cellStyle name="40% - Accent3 4 2 6 3 3 2" xfId="28238"/>
    <cellStyle name="40% - Accent3 4 2 6 3 3 3" xfId="28239"/>
    <cellStyle name="40% - Accent3 4 2 6 3 4" xfId="28240"/>
    <cellStyle name="40% - Accent3 4 2 6 3 4 2" xfId="28241"/>
    <cellStyle name="40% - Accent3 4 2 6 3 5" xfId="28242"/>
    <cellStyle name="40% - Accent3 4 2 6 3 6" xfId="28243"/>
    <cellStyle name="40% - Accent3 4 2 6 4" xfId="28244"/>
    <cellStyle name="40% - Accent3 4 2 6 4 2" xfId="28245"/>
    <cellStyle name="40% - Accent3 4 2 6 4 2 2" xfId="28246"/>
    <cellStyle name="40% - Accent3 4 2 6 4 2 3" xfId="28247"/>
    <cellStyle name="40% - Accent3 4 2 6 4 3" xfId="28248"/>
    <cellStyle name="40% - Accent3 4 2 6 4 3 2" xfId="28249"/>
    <cellStyle name="40% - Accent3 4 2 6 4 4" xfId="28250"/>
    <cellStyle name="40% - Accent3 4 2 6 4 5" xfId="28251"/>
    <cellStyle name="40% - Accent3 4 2 6 5" xfId="28252"/>
    <cellStyle name="40% - Accent3 4 2 6 5 2" xfId="28253"/>
    <cellStyle name="40% - Accent3 4 2 6 5 3" xfId="28254"/>
    <cellStyle name="40% - Accent3 4 2 6 6" xfId="28255"/>
    <cellStyle name="40% - Accent3 4 2 6 6 2" xfId="28256"/>
    <cellStyle name="40% - Accent3 4 2 6 6 3" xfId="28257"/>
    <cellStyle name="40% - Accent3 4 2 6 7" xfId="28258"/>
    <cellStyle name="40% - Accent3 4 2 6 7 2" xfId="28259"/>
    <cellStyle name="40% - Accent3 4 2 6 8" xfId="28260"/>
    <cellStyle name="40% - Accent3 4 2 6 9" xfId="28261"/>
    <cellStyle name="40% - Accent3 4 2 7" xfId="28262"/>
    <cellStyle name="40% - Accent3 4 2 7 2" xfId="28263"/>
    <cellStyle name="40% - Accent3 4 2 7 2 2" xfId="28264"/>
    <cellStyle name="40% - Accent3 4 2 7 2 3" xfId="28265"/>
    <cellStyle name="40% - Accent3 4 2 7 3" xfId="28266"/>
    <cellStyle name="40% - Accent3 4 2 7 3 2" xfId="28267"/>
    <cellStyle name="40% - Accent3 4 2 7 3 3" xfId="28268"/>
    <cellStyle name="40% - Accent3 4 2 7 4" xfId="28269"/>
    <cellStyle name="40% - Accent3 4 2 7 4 2" xfId="28270"/>
    <cellStyle name="40% - Accent3 4 2 7 5" xfId="28271"/>
    <cellStyle name="40% - Accent3 4 2 7 6" xfId="28272"/>
    <cellStyle name="40% - Accent3 4 2 8" xfId="28273"/>
    <cellStyle name="40% - Accent3 4 2 8 2" xfId="28274"/>
    <cellStyle name="40% - Accent3 4 2 8 2 2" xfId="28275"/>
    <cellStyle name="40% - Accent3 4 2 8 2 3" xfId="28276"/>
    <cellStyle name="40% - Accent3 4 2 8 3" xfId="28277"/>
    <cellStyle name="40% - Accent3 4 2 8 3 2" xfId="28278"/>
    <cellStyle name="40% - Accent3 4 2 8 3 3" xfId="28279"/>
    <cellStyle name="40% - Accent3 4 2 8 4" xfId="28280"/>
    <cellStyle name="40% - Accent3 4 2 8 4 2" xfId="28281"/>
    <cellStyle name="40% - Accent3 4 2 8 5" xfId="28282"/>
    <cellStyle name="40% - Accent3 4 2 8 6" xfId="28283"/>
    <cellStyle name="40% - Accent3 4 2 9" xfId="28284"/>
    <cellStyle name="40% - Accent3 4 2 9 2" xfId="28285"/>
    <cellStyle name="40% - Accent3 4 2 9 2 2" xfId="28286"/>
    <cellStyle name="40% - Accent3 4 2 9 2 3" xfId="28287"/>
    <cellStyle name="40% - Accent3 4 2 9 3" xfId="28288"/>
    <cellStyle name="40% - Accent3 4 2 9 3 2" xfId="28289"/>
    <cellStyle name="40% - Accent3 4 2 9 4" xfId="28290"/>
    <cellStyle name="40% - Accent3 4 2 9 5" xfId="28291"/>
    <cellStyle name="40% - Accent3 4 3" xfId="2019"/>
    <cellStyle name="40% - Accent3 4 3 10" xfId="28292"/>
    <cellStyle name="40% - Accent3 4 3 10 2" xfId="28293"/>
    <cellStyle name="40% - Accent3 4 3 10 3" xfId="28294"/>
    <cellStyle name="40% - Accent3 4 3 11" xfId="28295"/>
    <cellStyle name="40% - Accent3 4 3 11 2" xfId="28296"/>
    <cellStyle name="40% - Accent3 4 3 12" xfId="28297"/>
    <cellStyle name="40% - Accent3 4 3 13" xfId="28298"/>
    <cellStyle name="40% - Accent3 4 3 14" xfId="28299"/>
    <cellStyle name="40% - Accent3 4 3 2" xfId="2020"/>
    <cellStyle name="40% - Accent3 4 3 2 10" xfId="28300"/>
    <cellStyle name="40% - Accent3 4 3 2 10 2" xfId="28301"/>
    <cellStyle name="40% - Accent3 4 3 2 11" xfId="28302"/>
    <cellStyle name="40% - Accent3 4 3 2 12" xfId="28303"/>
    <cellStyle name="40% - Accent3 4 3 2 2" xfId="2021"/>
    <cellStyle name="40% - Accent3 4 3 2 2 10" xfId="28304"/>
    <cellStyle name="40% - Accent3 4 3 2 2 2" xfId="2022"/>
    <cellStyle name="40% - Accent3 4 3 2 2 2 2" xfId="28305"/>
    <cellStyle name="40% - Accent3 4 3 2 2 2 2 2" xfId="28306"/>
    <cellStyle name="40% - Accent3 4 3 2 2 2 2 2 2" xfId="28307"/>
    <cellStyle name="40% - Accent3 4 3 2 2 2 2 2 3" xfId="28308"/>
    <cellStyle name="40% - Accent3 4 3 2 2 2 2 3" xfId="28309"/>
    <cellStyle name="40% - Accent3 4 3 2 2 2 2 3 2" xfId="28310"/>
    <cellStyle name="40% - Accent3 4 3 2 2 2 2 3 3" xfId="28311"/>
    <cellStyle name="40% - Accent3 4 3 2 2 2 2 4" xfId="28312"/>
    <cellStyle name="40% - Accent3 4 3 2 2 2 2 4 2" xfId="28313"/>
    <cellStyle name="40% - Accent3 4 3 2 2 2 2 5" xfId="28314"/>
    <cellStyle name="40% - Accent3 4 3 2 2 2 2 6" xfId="28315"/>
    <cellStyle name="40% - Accent3 4 3 2 2 2 3" xfId="28316"/>
    <cellStyle name="40% - Accent3 4 3 2 2 2 3 2" xfId="28317"/>
    <cellStyle name="40% - Accent3 4 3 2 2 2 3 2 2" xfId="28318"/>
    <cellStyle name="40% - Accent3 4 3 2 2 2 3 2 3" xfId="28319"/>
    <cellStyle name="40% - Accent3 4 3 2 2 2 3 3" xfId="28320"/>
    <cellStyle name="40% - Accent3 4 3 2 2 2 3 3 2" xfId="28321"/>
    <cellStyle name="40% - Accent3 4 3 2 2 2 3 3 3" xfId="28322"/>
    <cellStyle name="40% - Accent3 4 3 2 2 2 3 4" xfId="28323"/>
    <cellStyle name="40% - Accent3 4 3 2 2 2 3 4 2" xfId="28324"/>
    <cellStyle name="40% - Accent3 4 3 2 2 2 3 5" xfId="28325"/>
    <cellStyle name="40% - Accent3 4 3 2 2 2 3 6" xfId="28326"/>
    <cellStyle name="40% - Accent3 4 3 2 2 2 4" xfId="28327"/>
    <cellStyle name="40% - Accent3 4 3 2 2 2 4 2" xfId="28328"/>
    <cellStyle name="40% - Accent3 4 3 2 2 2 4 2 2" xfId="28329"/>
    <cellStyle name="40% - Accent3 4 3 2 2 2 4 2 3" xfId="28330"/>
    <cellStyle name="40% - Accent3 4 3 2 2 2 4 3" xfId="28331"/>
    <cellStyle name="40% - Accent3 4 3 2 2 2 4 3 2" xfId="28332"/>
    <cellStyle name="40% - Accent3 4 3 2 2 2 4 4" xfId="28333"/>
    <cellStyle name="40% - Accent3 4 3 2 2 2 4 5" xfId="28334"/>
    <cellStyle name="40% - Accent3 4 3 2 2 2 5" xfId="28335"/>
    <cellStyle name="40% - Accent3 4 3 2 2 2 5 2" xfId="28336"/>
    <cellStyle name="40% - Accent3 4 3 2 2 2 5 3" xfId="28337"/>
    <cellStyle name="40% - Accent3 4 3 2 2 2 6" xfId="28338"/>
    <cellStyle name="40% - Accent3 4 3 2 2 2 6 2" xfId="28339"/>
    <cellStyle name="40% - Accent3 4 3 2 2 2 6 3" xfId="28340"/>
    <cellStyle name="40% - Accent3 4 3 2 2 2 7" xfId="28341"/>
    <cellStyle name="40% - Accent3 4 3 2 2 2 7 2" xfId="28342"/>
    <cellStyle name="40% - Accent3 4 3 2 2 2 8" xfId="28343"/>
    <cellStyle name="40% - Accent3 4 3 2 2 2 9" xfId="28344"/>
    <cellStyle name="40% - Accent3 4 3 2 2 3" xfId="28345"/>
    <cellStyle name="40% - Accent3 4 3 2 2 3 2" xfId="28346"/>
    <cellStyle name="40% - Accent3 4 3 2 2 3 2 2" xfId="28347"/>
    <cellStyle name="40% - Accent3 4 3 2 2 3 2 3" xfId="28348"/>
    <cellStyle name="40% - Accent3 4 3 2 2 3 3" xfId="28349"/>
    <cellStyle name="40% - Accent3 4 3 2 2 3 3 2" xfId="28350"/>
    <cellStyle name="40% - Accent3 4 3 2 2 3 3 3" xfId="28351"/>
    <cellStyle name="40% - Accent3 4 3 2 2 3 4" xfId="28352"/>
    <cellStyle name="40% - Accent3 4 3 2 2 3 4 2" xfId="28353"/>
    <cellStyle name="40% - Accent3 4 3 2 2 3 5" xfId="28354"/>
    <cellStyle name="40% - Accent3 4 3 2 2 3 6" xfId="28355"/>
    <cellStyle name="40% - Accent3 4 3 2 2 4" xfId="28356"/>
    <cellStyle name="40% - Accent3 4 3 2 2 4 2" xfId="28357"/>
    <cellStyle name="40% - Accent3 4 3 2 2 4 2 2" xfId="28358"/>
    <cellStyle name="40% - Accent3 4 3 2 2 4 2 3" xfId="28359"/>
    <cellStyle name="40% - Accent3 4 3 2 2 4 3" xfId="28360"/>
    <cellStyle name="40% - Accent3 4 3 2 2 4 3 2" xfId="28361"/>
    <cellStyle name="40% - Accent3 4 3 2 2 4 3 3" xfId="28362"/>
    <cellStyle name="40% - Accent3 4 3 2 2 4 4" xfId="28363"/>
    <cellStyle name="40% - Accent3 4 3 2 2 4 4 2" xfId="28364"/>
    <cellStyle name="40% - Accent3 4 3 2 2 4 5" xfId="28365"/>
    <cellStyle name="40% - Accent3 4 3 2 2 4 6" xfId="28366"/>
    <cellStyle name="40% - Accent3 4 3 2 2 5" xfId="28367"/>
    <cellStyle name="40% - Accent3 4 3 2 2 5 2" xfId="28368"/>
    <cellStyle name="40% - Accent3 4 3 2 2 5 2 2" xfId="28369"/>
    <cellStyle name="40% - Accent3 4 3 2 2 5 2 3" xfId="28370"/>
    <cellStyle name="40% - Accent3 4 3 2 2 5 3" xfId="28371"/>
    <cellStyle name="40% - Accent3 4 3 2 2 5 3 2" xfId="28372"/>
    <cellStyle name="40% - Accent3 4 3 2 2 5 4" xfId="28373"/>
    <cellStyle name="40% - Accent3 4 3 2 2 5 5" xfId="28374"/>
    <cellStyle name="40% - Accent3 4 3 2 2 6" xfId="28375"/>
    <cellStyle name="40% - Accent3 4 3 2 2 6 2" xfId="28376"/>
    <cellStyle name="40% - Accent3 4 3 2 2 6 3" xfId="28377"/>
    <cellStyle name="40% - Accent3 4 3 2 2 7" xfId="28378"/>
    <cellStyle name="40% - Accent3 4 3 2 2 7 2" xfId="28379"/>
    <cellStyle name="40% - Accent3 4 3 2 2 7 3" xfId="28380"/>
    <cellStyle name="40% - Accent3 4 3 2 2 8" xfId="28381"/>
    <cellStyle name="40% - Accent3 4 3 2 2 8 2" xfId="28382"/>
    <cellStyle name="40% - Accent3 4 3 2 2 9" xfId="28383"/>
    <cellStyle name="40% - Accent3 4 3 2 3" xfId="2023"/>
    <cellStyle name="40% - Accent3 4 3 2 3 2" xfId="28384"/>
    <cellStyle name="40% - Accent3 4 3 2 3 2 2" xfId="28385"/>
    <cellStyle name="40% - Accent3 4 3 2 3 2 2 2" xfId="28386"/>
    <cellStyle name="40% - Accent3 4 3 2 3 2 2 3" xfId="28387"/>
    <cellStyle name="40% - Accent3 4 3 2 3 2 3" xfId="28388"/>
    <cellStyle name="40% - Accent3 4 3 2 3 2 3 2" xfId="28389"/>
    <cellStyle name="40% - Accent3 4 3 2 3 2 3 3" xfId="28390"/>
    <cellStyle name="40% - Accent3 4 3 2 3 2 4" xfId="28391"/>
    <cellStyle name="40% - Accent3 4 3 2 3 2 4 2" xfId="28392"/>
    <cellStyle name="40% - Accent3 4 3 2 3 2 5" xfId="28393"/>
    <cellStyle name="40% - Accent3 4 3 2 3 2 6" xfId="28394"/>
    <cellStyle name="40% - Accent3 4 3 2 3 3" xfId="28395"/>
    <cellStyle name="40% - Accent3 4 3 2 3 3 2" xfId="28396"/>
    <cellStyle name="40% - Accent3 4 3 2 3 3 2 2" xfId="28397"/>
    <cellStyle name="40% - Accent3 4 3 2 3 3 2 3" xfId="28398"/>
    <cellStyle name="40% - Accent3 4 3 2 3 3 3" xfId="28399"/>
    <cellStyle name="40% - Accent3 4 3 2 3 3 3 2" xfId="28400"/>
    <cellStyle name="40% - Accent3 4 3 2 3 3 3 3" xfId="28401"/>
    <cellStyle name="40% - Accent3 4 3 2 3 3 4" xfId="28402"/>
    <cellStyle name="40% - Accent3 4 3 2 3 3 4 2" xfId="28403"/>
    <cellStyle name="40% - Accent3 4 3 2 3 3 5" xfId="28404"/>
    <cellStyle name="40% - Accent3 4 3 2 3 3 6" xfId="28405"/>
    <cellStyle name="40% - Accent3 4 3 2 3 4" xfId="28406"/>
    <cellStyle name="40% - Accent3 4 3 2 3 4 2" xfId="28407"/>
    <cellStyle name="40% - Accent3 4 3 2 3 4 2 2" xfId="28408"/>
    <cellStyle name="40% - Accent3 4 3 2 3 4 2 3" xfId="28409"/>
    <cellStyle name="40% - Accent3 4 3 2 3 4 3" xfId="28410"/>
    <cellStyle name="40% - Accent3 4 3 2 3 4 3 2" xfId="28411"/>
    <cellStyle name="40% - Accent3 4 3 2 3 4 4" xfId="28412"/>
    <cellStyle name="40% - Accent3 4 3 2 3 4 5" xfId="28413"/>
    <cellStyle name="40% - Accent3 4 3 2 3 5" xfId="28414"/>
    <cellStyle name="40% - Accent3 4 3 2 3 5 2" xfId="28415"/>
    <cellStyle name="40% - Accent3 4 3 2 3 5 3" xfId="28416"/>
    <cellStyle name="40% - Accent3 4 3 2 3 6" xfId="28417"/>
    <cellStyle name="40% - Accent3 4 3 2 3 6 2" xfId="28418"/>
    <cellStyle name="40% - Accent3 4 3 2 3 6 3" xfId="28419"/>
    <cellStyle name="40% - Accent3 4 3 2 3 7" xfId="28420"/>
    <cellStyle name="40% - Accent3 4 3 2 3 7 2" xfId="28421"/>
    <cellStyle name="40% - Accent3 4 3 2 3 8" xfId="28422"/>
    <cellStyle name="40% - Accent3 4 3 2 3 9" xfId="28423"/>
    <cellStyle name="40% - Accent3 4 3 2 4" xfId="28424"/>
    <cellStyle name="40% - Accent3 4 3 2 4 2" xfId="28425"/>
    <cellStyle name="40% - Accent3 4 3 2 4 2 2" xfId="28426"/>
    <cellStyle name="40% - Accent3 4 3 2 4 2 2 2" xfId="28427"/>
    <cellStyle name="40% - Accent3 4 3 2 4 2 2 3" xfId="28428"/>
    <cellStyle name="40% - Accent3 4 3 2 4 2 3" xfId="28429"/>
    <cellStyle name="40% - Accent3 4 3 2 4 2 3 2" xfId="28430"/>
    <cellStyle name="40% - Accent3 4 3 2 4 2 3 3" xfId="28431"/>
    <cellStyle name="40% - Accent3 4 3 2 4 2 4" xfId="28432"/>
    <cellStyle name="40% - Accent3 4 3 2 4 2 4 2" xfId="28433"/>
    <cellStyle name="40% - Accent3 4 3 2 4 2 5" xfId="28434"/>
    <cellStyle name="40% - Accent3 4 3 2 4 2 6" xfId="28435"/>
    <cellStyle name="40% - Accent3 4 3 2 4 3" xfId="28436"/>
    <cellStyle name="40% - Accent3 4 3 2 4 3 2" xfId="28437"/>
    <cellStyle name="40% - Accent3 4 3 2 4 3 2 2" xfId="28438"/>
    <cellStyle name="40% - Accent3 4 3 2 4 3 2 3" xfId="28439"/>
    <cellStyle name="40% - Accent3 4 3 2 4 3 3" xfId="28440"/>
    <cellStyle name="40% - Accent3 4 3 2 4 3 3 2" xfId="28441"/>
    <cellStyle name="40% - Accent3 4 3 2 4 3 3 3" xfId="28442"/>
    <cellStyle name="40% - Accent3 4 3 2 4 3 4" xfId="28443"/>
    <cellStyle name="40% - Accent3 4 3 2 4 3 4 2" xfId="28444"/>
    <cellStyle name="40% - Accent3 4 3 2 4 3 5" xfId="28445"/>
    <cellStyle name="40% - Accent3 4 3 2 4 3 6" xfId="28446"/>
    <cellStyle name="40% - Accent3 4 3 2 4 4" xfId="28447"/>
    <cellStyle name="40% - Accent3 4 3 2 4 4 2" xfId="28448"/>
    <cellStyle name="40% - Accent3 4 3 2 4 4 2 2" xfId="28449"/>
    <cellStyle name="40% - Accent3 4 3 2 4 4 2 3" xfId="28450"/>
    <cellStyle name="40% - Accent3 4 3 2 4 4 3" xfId="28451"/>
    <cellStyle name="40% - Accent3 4 3 2 4 4 3 2" xfId="28452"/>
    <cellStyle name="40% - Accent3 4 3 2 4 4 4" xfId="28453"/>
    <cellStyle name="40% - Accent3 4 3 2 4 4 5" xfId="28454"/>
    <cellStyle name="40% - Accent3 4 3 2 4 5" xfId="28455"/>
    <cellStyle name="40% - Accent3 4 3 2 4 5 2" xfId="28456"/>
    <cellStyle name="40% - Accent3 4 3 2 4 5 3" xfId="28457"/>
    <cellStyle name="40% - Accent3 4 3 2 4 6" xfId="28458"/>
    <cellStyle name="40% - Accent3 4 3 2 4 6 2" xfId="28459"/>
    <cellStyle name="40% - Accent3 4 3 2 4 6 3" xfId="28460"/>
    <cellStyle name="40% - Accent3 4 3 2 4 7" xfId="28461"/>
    <cellStyle name="40% - Accent3 4 3 2 4 7 2" xfId="28462"/>
    <cellStyle name="40% - Accent3 4 3 2 4 8" xfId="28463"/>
    <cellStyle name="40% - Accent3 4 3 2 4 9" xfId="28464"/>
    <cellStyle name="40% - Accent3 4 3 2 5" xfId="28465"/>
    <cellStyle name="40% - Accent3 4 3 2 5 2" xfId="28466"/>
    <cellStyle name="40% - Accent3 4 3 2 5 2 2" xfId="28467"/>
    <cellStyle name="40% - Accent3 4 3 2 5 2 3" xfId="28468"/>
    <cellStyle name="40% - Accent3 4 3 2 5 3" xfId="28469"/>
    <cellStyle name="40% - Accent3 4 3 2 5 3 2" xfId="28470"/>
    <cellStyle name="40% - Accent3 4 3 2 5 3 3" xfId="28471"/>
    <cellStyle name="40% - Accent3 4 3 2 5 4" xfId="28472"/>
    <cellStyle name="40% - Accent3 4 3 2 5 4 2" xfId="28473"/>
    <cellStyle name="40% - Accent3 4 3 2 5 5" xfId="28474"/>
    <cellStyle name="40% - Accent3 4 3 2 5 6" xfId="28475"/>
    <cellStyle name="40% - Accent3 4 3 2 6" xfId="28476"/>
    <cellStyle name="40% - Accent3 4 3 2 6 2" xfId="28477"/>
    <cellStyle name="40% - Accent3 4 3 2 6 2 2" xfId="28478"/>
    <cellStyle name="40% - Accent3 4 3 2 6 2 3" xfId="28479"/>
    <cellStyle name="40% - Accent3 4 3 2 6 3" xfId="28480"/>
    <cellStyle name="40% - Accent3 4 3 2 6 3 2" xfId="28481"/>
    <cellStyle name="40% - Accent3 4 3 2 6 3 3" xfId="28482"/>
    <cellStyle name="40% - Accent3 4 3 2 6 4" xfId="28483"/>
    <cellStyle name="40% - Accent3 4 3 2 6 4 2" xfId="28484"/>
    <cellStyle name="40% - Accent3 4 3 2 6 5" xfId="28485"/>
    <cellStyle name="40% - Accent3 4 3 2 6 6" xfId="28486"/>
    <cellStyle name="40% - Accent3 4 3 2 7" xfId="28487"/>
    <cellStyle name="40% - Accent3 4 3 2 7 2" xfId="28488"/>
    <cellStyle name="40% - Accent3 4 3 2 7 2 2" xfId="28489"/>
    <cellStyle name="40% - Accent3 4 3 2 7 2 3" xfId="28490"/>
    <cellStyle name="40% - Accent3 4 3 2 7 3" xfId="28491"/>
    <cellStyle name="40% - Accent3 4 3 2 7 3 2" xfId="28492"/>
    <cellStyle name="40% - Accent3 4 3 2 7 4" xfId="28493"/>
    <cellStyle name="40% - Accent3 4 3 2 7 5" xfId="28494"/>
    <cellStyle name="40% - Accent3 4 3 2 8" xfId="28495"/>
    <cellStyle name="40% - Accent3 4 3 2 8 2" xfId="28496"/>
    <cellStyle name="40% - Accent3 4 3 2 8 3" xfId="28497"/>
    <cellStyle name="40% - Accent3 4 3 2 9" xfId="28498"/>
    <cellStyle name="40% - Accent3 4 3 2 9 2" xfId="28499"/>
    <cellStyle name="40% - Accent3 4 3 2 9 3" xfId="28500"/>
    <cellStyle name="40% - Accent3 4 3 3" xfId="2024"/>
    <cellStyle name="40% - Accent3 4 3 3 10" xfId="28501"/>
    <cellStyle name="40% - Accent3 4 3 3 2" xfId="2025"/>
    <cellStyle name="40% - Accent3 4 3 3 2 2" xfId="28502"/>
    <cellStyle name="40% - Accent3 4 3 3 2 2 2" xfId="28503"/>
    <cellStyle name="40% - Accent3 4 3 3 2 2 2 2" xfId="28504"/>
    <cellStyle name="40% - Accent3 4 3 3 2 2 2 3" xfId="28505"/>
    <cellStyle name="40% - Accent3 4 3 3 2 2 3" xfId="28506"/>
    <cellStyle name="40% - Accent3 4 3 3 2 2 3 2" xfId="28507"/>
    <cellStyle name="40% - Accent3 4 3 3 2 2 3 3" xfId="28508"/>
    <cellStyle name="40% - Accent3 4 3 3 2 2 4" xfId="28509"/>
    <cellStyle name="40% - Accent3 4 3 3 2 2 4 2" xfId="28510"/>
    <cellStyle name="40% - Accent3 4 3 3 2 2 5" xfId="28511"/>
    <cellStyle name="40% - Accent3 4 3 3 2 2 6" xfId="28512"/>
    <cellStyle name="40% - Accent3 4 3 3 2 3" xfId="28513"/>
    <cellStyle name="40% - Accent3 4 3 3 2 3 2" xfId="28514"/>
    <cellStyle name="40% - Accent3 4 3 3 2 3 2 2" xfId="28515"/>
    <cellStyle name="40% - Accent3 4 3 3 2 3 2 3" xfId="28516"/>
    <cellStyle name="40% - Accent3 4 3 3 2 3 3" xfId="28517"/>
    <cellStyle name="40% - Accent3 4 3 3 2 3 3 2" xfId="28518"/>
    <cellStyle name="40% - Accent3 4 3 3 2 3 3 3" xfId="28519"/>
    <cellStyle name="40% - Accent3 4 3 3 2 3 4" xfId="28520"/>
    <cellStyle name="40% - Accent3 4 3 3 2 3 4 2" xfId="28521"/>
    <cellStyle name="40% - Accent3 4 3 3 2 3 5" xfId="28522"/>
    <cellStyle name="40% - Accent3 4 3 3 2 3 6" xfId="28523"/>
    <cellStyle name="40% - Accent3 4 3 3 2 4" xfId="28524"/>
    <cellStyle name="40% - Accent3 4 3 3 2 4 2" xfId="28525"/>
    <cellStyle name="40% - Accent3 4 3 3 2 4 2 2" xfId="28526"/>
    <cellStyle name="40% - Accent3 4 3 3 2 4 2 3" xfId="28527"/>
    <cellStyle name="40% - Accent3 4 3 3 2 4 3" xfId="28528"/>
    <cellStyle name="40% - Accent3 4 3 3 2 4 3 2" xfId="28529"/>
    <cellStyle name="40% - Accent3 4 3 3 2 4 4" xfId="28530"/>
    <cellStyle name="40% - Accent3 4 3 3 2 4 5" xfId="28531"/>
    <cellStyle name="40% - Accent3 4 3 3 2 5" xfId="28532"/>
    <cellStyle name="40% - Accent3 4 3 3 2 5 2" xfId="28533"/>
    <cellStyle name="40% - Accent3 4 3 3 2 5 3" xfId="28534"/>
    <cellStyle name="40% - Accent3 4 3 3 2 6" xfId="28535"/>
    <cellStyle name="40% - Accent3 4 3 3 2 6 2" xfId="28536"/>
    <cellStyle name="40% - Accent3 4 3 3 2 6 3" xfId="28537"/>
    <cellStyle name="40% - Accent3 4 3 3 2 7" xfId="28538"/>
    <cellStyle name="40% - Accent3 4 3 3 2 7 2" xfId="28539"/>
    <cellStyle name="40% - Accent3 4 3 3 2 8" xfId="28540"/>
    <cellStyle name="40% - Accent3 4 3 3 2 9" xfId="28541"/>
    <cellStyle name="40% - Accent3 4 3 3 3" xfId="28542"/>
    <cellStyle name="40% - Accent3 4 3 3 3 2" xfId="28543"/>
    <cellStyle name="40% - Accent3 4 3 3 3 2 2" xfId="28544"/>
    <cellStyle name="40% - Accent3 4 3 3 3 2 3" xfId="28545"/>
    <cellStyle name="40% - Accent3 4 3 3 3 3" xfId="28546"/>
    <cellStyle name="40% - Accent3 4 3 3 3 3 2" xfId="28547"/>
    <cellStyle name="40% - Accent3 4 3 3 3 3 3" xfId="28548"/>
    <cellStyle name="40% - Accent3 4 3 3 3 4" xfId="28549"/>
    <cellStyle name="40% - Accent3 4 3 3 3 4 2" xfId="28550"/>
    <cellStyle name="40% - Accent3 4 3 3 3 5" xfId="28551"/>
    <cellStyle name="40% - Accent3 4 3 3 3 6" xfId="28552"/>
    <cellStyle name="40% - Accent3 4 3 3 4" xfId="28553"/>
    <cellStyle name="40% - Accent3 4 3 3 4 2" xfId="28554"/>
    <cellStyle name="40% - Accent3 4 3 3 4 2 2" xfId="28555"/>
    <cellStyle name="40% - Accent3 4 3 3 4 2 3" xfId="28556"/>
    <cellStyle name="40% - Accent3 4 3 3 4 3" xfId="28557"/>
    <cellStyle name="40% - Accent3 4 3 3 4 3 2" xfId="28558"/>
    <cellStyle name="40% - Accent3 4 3 3 4 3 3" xfId="28559"/>
    <cellStyle name="40% - Accent3 4 3 3 4 4" xfId="28560"/>
    <cellStyle name="40% - Accent3 4 3 3 4 4 2" xfId="28561"/>
    <cellStyle name="40% - Accent3 4 3 3 4 5" xfId="28562"/>
    <cellStyle name="40% - Accent3 4 3 3 4 6" xfId="28563"/>
    <cellStyle name="40% - Accent3 4 3 3 5" xfId="28564"/>
    <cellStyle name="40% - Accent3 4 3 3 5 2" xfId="28565"/>
    <cellStyle name="40% - Accent3 4 3 3 5 2 2" xfId="28566"/>
    <cellStyle name="40% - Accent3 4 3 3 5 2 3" xfId="28567"/>
    <cellStyle name="40% - Accent3 4 3 3 5 3" xfId="28568"/>
    <cellStyle name="40% - Accent3 4 3 3 5 3 2" xfId="28569"/>
    <cellStyle name="40% - Accent3 4 3 3 5 4" xfId="28570"/>
    <cellStyle name="40% - Accent3 4 3 3 5 5" xfId="28571"/>
    <cellStyle name="40% - Accent3 4 3 3 6" xfId="28572"/>
    <cellStyle name="40% - Accent3 4 3 3 6 2" xfId="28573"/>
    <cellStyle name="40% - Accent3 4 3 3 6 3" xfId="28574"/>
    <cellStyle name="40% - Accent3 4 3 3 7" xfId="28575"/>
    <cellStyle name="40% - Accent3 4 3 3 7 2" xfId="28576"/>
    <cellStyle name="40% - Accent3 4 3 3 7 3" xfId="28577"/>
    <cellStyle name="40% - Accent3 4 3 3 8" xfId="28578"/>
    <cellStyle name="40% - Accent3 4 3 3 8 2" xfId="28579"/>
    <cellStyle name="40% - Accent3 4 3 3 9" xfId="28580"/>
    <cellStyle name="40% - Accent3 4 3 4" xfId="2026"/>
    <cellStyle name="40% - Accent3 4 3 4 2" xfId="28581"/>
    <cellStyle name="40% - Accent3 4 3 4 2 2" xfId="28582"/>
    <cellStyle name="40% - Accent3 4 3 4 2 2 2" xfId="28583"/>
    <cellStyle name="40% - Accent3 4 3 4 2 2 3" xfId="28584"/>
    <cellStyle name="40% - Accent3 4 3 4 2 3" xfId="28585"/>
    <cellStyle name="40% - Accent3 4 3 4 2 3 2" xfId="28586"/>
    <cellStyle name="40% - Accent3 4 3 4 2 3 3" xfId="28587"/>
    <cellStyle name="40% - Accent3 4 3 4 2 4" xfId="28588"/>
    <cellStyle name="40% - Accent3 4 3 4 2 4 2" xfId="28589"/>
    <cellStyle name="40% - Accent3 4 3 4 2 5" xfId="28590"/>
    <cellStyle name="40% - Accent3 4 3 4 2 6" xfId="28591"/>
    <cellStyle name="40% - Accent3 4 3 4 3" xfId="28592"/>
    <cellStyle name="40% - Accent3 4 3 4 3 2" xfId="28593"/>
    <cellStyle name="40% - Accent3 4 3 4 3 2 2" xfId="28594"/>
    <cellStyle name="40% - Accent3 4 3 4 3 2 3" xfId="28595"/>
    <cellStyle name="40% - Accent3 4 3 4 3 3" xfId="28596"/>
    <cellStyle name="40% - Accent3 4 3 4 3 3 2" xfId="28597"/>
    <cellStyle name="40% - Accent3 4 3 4 3 3 3" xfId="28598"/>
    <cellStyle name="40% - Accent3 4 3 4 3 4" xfId="28599"/>
    <cellStyle name="40% - Accent3 4 3 4 3 4 2" xfId="28600"/>
    <cellStyle name="40% - Accent3 4 3 4 3 5" xfId="28601"/>
    <cellStyle name="40% - Accent3 4 3 4 3 6" xfId="28602"/>
    <cellStyle name="40% - Accent3 4 3 4 4" xfId="28603"/>
    <cellStyle name="40% - Accent3 4 3 4 4 2" xfId="28604"/>
    <cellStyle name="40% - Accent3 4 3 4 4 2 2" xfId="28605"/>
    <cellStyle name="40% - Accent3 4 3 4 4 2 3" xfId="28606"/>
    <cellStyle name="40% - Accent3 4 3 4 4 3" xfId="28607"/>
    <cellStyle name="40% - Accent3 4 3 4 4 3 2" xfId="28608"/>
    <cellStyle name="40% - Accent3 4 3 4 4 4" xfId="28609"/>
    <cellStyle name="40% - Accent3 4 3 4 4 5" xfId="28610"/>
    <cellStyle name="40% - Accent3 4 3 4 5" xfId="28611"/>
    <cellStyle name="40% - Accent3 4 3 4 5 2" xfId="28612"/>
    <cellStyle name="40% - Accent3 4 3 4 5 3" xfId="28613"/>
    <cellStyle name="40% - Accent3 4 3 4 6" xfId="28614"/>
    <cellStyle name="40% - Accent3 4 3 4 6 2" xfId="28615"/>
    <cellStyle name="40% - Accent3 4 3 4 6 3" xfId="28616"/>
    <cellStyle name="40% - Accent3 4 3 4 7" xfId="28617"/>
    <cellStyle name="40% - Accent3 4 3 4 7 2" xfId="28618"/>
    <cellStyle name="40% - Accent3 4 3 4 8" xfId="28619"/>
    <cellStyle name="40% - Accent3 4 3 4 9" xfId="28620"/>
    <cellStyle name="40% - Accent3 4 3 5" xfId="8881"/>
    <cellStyle name="40% - Accent3 4 3 5 2" xfId="28621"/>
    <cellStyle name="40% - Accent3 4 3 5 2 2" xfId="28622"/>
    <cellStyle name="40% - Accent3 4 3 5 2 2 2" xfId="28623"/>
    <cellStyle name="40% - Accent3 4 3 5 2 2 3" xfId="28624"/>
    <cellStyle name="40% - Accent3 4 3 5 2 3" xfId="28625"/>
    <cellStyle name="40% - Accent3 4 3 5 2 3 2" xfId="28626"/>
    <cellStyle name="40% - Accent3 4 3 5 2 3 3" xfId="28627"/>
    <cellStyle name="40% - Accent3 4 3 5 2 4" xfId="28628"/>
    <cellStyle name="40% - Accent3 4 3 5 2 4 2" xfId="28629"/>
    <cellStyle name="40% - Accent3 4 3 5 2 5" xfId="28630"/>
    <cellStyle name="40% - Accent3 4 3 5 2 6" xfId="28631"/>
    <cellStyle name="40% - Accent3 4 3 5 3" xfId="28632"/>
    <cellStyle name="40% - Accent3 4 3 5 3 2" xfId="28633"/>
    <cellStyle name="40% - Accent3 4 3 5 3 2 2" xfId="28634"/>
    <cellStyle name="40% - Accent3 4 3 5 3 2 3" xfId="28635"/>
    <cellStyle name="40% - Accent3 4 3 5 3 3" xfId="28636"/>
    <cellStyle name="40% - Accent3 4 3 5 3 3 2" xfId="28637"/>
    <cellStyle name="40% - Accent3 4 3 5 3 3 3" xfId="28638"/>
    <cellStyle name="40% - Accent3 4 3 5 3 4" xfId="28639"/>
    <cellStyle name="40% - Accent3 4 3 5 3 4 2" xfId="28640"/>
    <cellStyle name="40% - Accent3 4 3 5 3 5" xfId="28641"/>
    <cellStyle name="40% - Accent3 4 3 5 3 6" xfId="28642"/>
    <cellStyle name="40% - Accent3 4 3 5 4" xfId="28643"/>
    <cellStyle name="40% - Accent3 4 3 5 4 2" xfId="28644"/>
    <cellStyle name="40% - Accent3 4 3 5 4 2 2" xfId="28645"/>
    <cellStyle name="40% - Accent3 4 3 5 4 2 3" xfId="28646"/>
    <cellStyle name="40% - Accent3 4 3 5 4 3" xfId="28647"/>
    <cellStyle name="40% - Accent3 4 3 5 4 3 2" xfId="28648"/>
    <cellStyle name="40% - Accent3 4 3 5 4 4" xfId="28649"/>
    <cellStyle name="40% - Accent3 4 3 5 4 5" xfId="28650"/>
    <cellStyle name="40% - Accent3 4 3 5 5" xfId="28651"/>
    <cellStyle name="40% - Accent3 4 3 5 5 2" xfId="28652"/>
    <cellStyle name="40% - Accent3 4 3 5 5 3" xfId="28653"/>
    <cellStyle name="40% - Accent3 4 3 5 6" xfId="28654"/>
    <cellStyle name="40% - Accent3 4 3 5 6 2" xfId="28655"/>
    <cellStyle name="40% - Accent3 4 3 5 6 3" xfId="28656"/>
    <cellStyle name="40% - Accent3 4 3 5 7" xfId="28657"/>
    <cellStyle name="40% - Accent3 4 3 5 7 2" xfId="28658"/>
    <cellStyle name="40% - Accent3 4 3 5 8" xfId="28659"/>
    <cellStyle name="40% - Accent3 4 3 5 9" xfId="28660"/>
    <cellStyle name="40% - Accent3 4 3 6" xfId="28661"/>
    <cellStyle name="40% - Accent3 4 3 6 2" xfId="28662"/>
    <cellStyle name="40% - Accent3 4 3 6 2 2" xfId="28663"/>
    <cellStyle name="40% - Accent3 4 3 6 2 3" xfId="28664"/>
    <cellStyle name="40% - Accent3 4 3 6 3" xfId="28665"/>
    <cellStyle name="40% - Accent3 4 3 6 3 2" xfId="28666"/>
    <cellStyle name="40% - Accent3 4 3 6 3 3" xfId="28667"/>
    <cellStyle name="40% - Accent3 4 3 6 4" xfId="28668"/>
    <cellStyle name="40% - Accent3 4 3 6 4 2" xfId="28669"/>
    <cellStyle name="40% - Accent3 4 3 6 5" xfId="28670"/>
    <cellStyle name="40% - Accent3 4 3 6 6" xfId="28671"/>
    <cellStyle name="40% - Accent3 4 3 7" xfId="28672"/>
    <cellStyle name="40% - Accent3 4 3 7 2" xfId="28673"/>
    <cellStyle name="40% - Accent3 4 3 7 2 2" xfId="28674"/>
    <cellStyle name="40% - Accent3 4 3 7 2 3" xfId="28675"/>
    <cellStyle name="40% - Accent3 4 3 7 3" xfId="28676"/>
    <cellStyle name="40% - Accent3 4 3 7 3 2" xfId="28677"/>
    <cellStyle name="40% - Accent3 4 3 7 3 3" xfId="28678"/>
    <cellStyle name="40% - Accent3 4 3 7 4" xfId="28679"/>
    <cellStyle name="40% - Accent3 4 3 7 4 2" xfId="28680"/>
    <cellStyle name="40% - Accent3 4 3 7 5" xfId="28681"/>
    <cellStyle name="40% - Accent3 4 3 7 6" xfId="28682"/>
    <cellStyle name="40% - Accent3 4 3 8" xfId="28683"/>
    <cellStyle name="40% - Accent3 4 3 8 2" xfId="28684"/>
    <cellStyle name="40% - Accent3 4 3 8 2 2" xfId="28685"/>
    <cellStyle name="40% - Accent3 4 3 8 2 3" xfId="28686"/>
    <cellStyle name="40% - Accent3 4 3 8 3" xfId="28687"/>
    <cellStyle name="40% - Accent3 4 3 8 3 2" xfId="28688"/>
    <cellStyle name="40% - Accent3 4 3 8 4" xfId="28689"/>
    <cellStyle name="40% - Accent3 4 3 8 5" xfId="28690"/>
    <cellStyle name="40% - Accent3 4 3 9" xfId="28691"/>
    <cellStyle name="40% - Accent3 4 3 9 2" xfId="28692"/>
    <cellStyle name="40% - Accent3 4 3 9 3" xfId="28693"/>
    <cellStyle name="40% - Accent3 4 4" xfId="2027"/>
    <cellStyle name="40% - Accent3 4 4 10" xfId="28694"/>
    <cellStyle name="40% - Accent3 4 4 10 2" xfId="28695"/>
    <cellStyle name="40% - Accent3 4 4 11" xfId="28696"/>
    <cellStyle name="40% - Accent3 4 4 12" xfId="28697"/>
    <cellStyle name="40% - Accent3 4 4 2" xfId="2028"/>
    <cellStyle name="40% - Accent3 4 4 2 10" xfId="28698"/>
    <cellStyle name="40% - Accent3 4 4 2 2" xfId="2029"/>
    <cellStyle name="40% - Accent3 4 4 2 2 2" xfId="28699"/>
    <cellStyle name="40% - Accent3 4 4 2 2 2 2" xfId="28700"/>
    <cellStyle name="40% - Accent3 4 4 2 2 2 2 2" xfId="28701"/>
    <cellStyle name="40% - Accent3 4 4 2 2 2 2 3" xfId="28702"/>
    <cellStyle name="40% - Accent3 4 4 2 2 2 3" xfId="28703"/>
    <cellStyle name="40% - Accent3 4 4 2 2 2 3 2" xfId="28704"/>
    <cellStyle name="40% - Accent3 4 4 2 2 2 3 3" xfId="28705"/>
    <cellStyle name="40% - Accent3 4 4 2 2 2 4" xfId="28706"/>
    <cellStyle name="40% - Accent3 4 4 2 2 2 4 2" xfId="28707"/>
    <cellStyle name="40% - Accent3 4 4 2 2 2 5" xfId="28708"/>
    <cellStyle name="40% - Accent3 4 4 2 2 2 6" xfId="28709"/>
    <cellStyle name="40% - Accent3 4 4 2 2 3" xfId="28710"/>
    <cellStyle name="40% - Accent3 4 4 2 2 3 2" xfId="28711"/>
    <cellStyle name="40% - Accent3 4 4 2 2 3 2 2" xfId="28712"/>
    <cellStyle name="40% - Accent3 4 4 2 2 3 2 3" xfId="28713"/>
    <cellStyle name="40% - Accent3 4 4 2 2 3 3" xfId="28714"/>
    <cellStyle name="40% - Accent3 4 4 2 2 3 3 2" xfId="28715"/>
    <cellStyle name="40% - Accent3 4 4 2 2 3 3 3" xfId="28716"/>
    <cellStyle name="40% - Accent3 4 4 2 2 3 4" xfId="28717"/>
    <cellStyle name="40% - Accent3 4 4 2 2 3 4 2" xfId="28718"/>
    <cellStyle name="40% - Accent3 4 4 2 2 3 5" xfId="28719"/>
    <cellStyle name="40% - Accent3 4 4 2 2 3 6" xfId="28720"/>
    <cellStyle name="40% - Accent3 4 4 2 2 4" xfId="28721"/>
    <cellStyle name="40% - Accent3 4 4 2 2 4 2" xfId="28722"/>
    <cellStyle name="40% - Accent3 4 4 2 2 4 2 2" xfId="28723"/>
    <cellStyle name="40% - Accent3 4 4 2 2 4 2 3" xfId="28724"/>
    <cellStyle name="40% - Accent3 4 4 2 2 4 3" xfId="28725"/>
    <cellStyle name="40% - Accent3 4 4 2 2 4 3 2" xfId="28726"/>
    <cellStyle name="40% - Accent3 4 4 2 2 4 4" xfId="28727"/>
    <cellStyle name="40% - Accent3 4 4 2 2 4 5" xfId="28728"/>
    <cellStyle name="40% - Accent3 4 4 2 2 5" xfId="28729"/>
    <cellStyle name="40% - Accent3 4 4 2 2 5 2" xfId="28730"/>
    <cellStyle name="40% - Accent3 4 4 2 2 5 3" xfId="28731"/>
    <cellStyle name="40% - Accent3 4 4 2 2 6" xfId="28732"/>
    <cellStyle name="40% - Accent3 4 4 2 2 6 2" xfId="28733"/>
    <cellStyle name="40% - Accent3 4 4 2 2 6 3" xfId="28734"/>
    <cellStyle name="40% - Accent3 4 4 2 2 7" xfId="28735"/>
    <cellStyle name="40% - Accent3 4 4 2 2 7 2" xfId="28736"/>
    <cellStyle name="40% - Accent3 4 4 2 2 8" xfId="28737"/>
    <cellStyle name="40% - Accent3 4 4 2 2 9" xfId="28738"/>
    <cellStyle name="40% - Accent3 4 4 2 3" xfId="28739"/>
    <cellStyle name="40% - Accent3 4 4 2 3 2" xfId="28740"/>
    <cellStyle name="40% - Accent3 4 4 2 3 2 2" xfId="28741"/>
    <cellStyle name="40% - Accent3 4 4 2 3 2 3" xfId="28742"/>
    <cellStyle name="40% - Accent3 4 4 2 3 3" xfId="28743"/>
    <cellStyle name="40% - Accent3 4 4 2 3 3 2" xfId="28744"/>
    <cellStyle name="40% - Accent3 4 4 2 3 3 3" xfId="28745"/>
    <cellStyle name="40% - Accent3 4 4 2 3 4" xfId="28746"/>
    <cellStyle name="40% - Accent3 4 4 2 3 4 2" xfId="28747"/>
    <cellStyle name="40% - Accent3 4 4 2 3 5" xfId="28748"/>
    <cellStyle name="40% - Accent3 4 4 2 3 6" xfId="28749"/>
    <cellStyle name="40% - Accent3 4 4 2 4" xfId="28750"/>
    <cellStyle name="40% - Accent3 4 4 2 4 2" xfId="28751"/>
    <cellStyle name="40% - Accent3 4 4 2 4 2 2" xfId="28752"/>
    <cellStyle name="40% - Accent3 4 4 2 4 2 3" xfId="28753"/>
    <cellStyle name="40% - Accent3 4 4 2 4 3" xfId="28754"/>
    <cellStyle name="40% - Accent3 4 4 2 4 3 2" xfId="28755"/>
    <cellStyle name="40% - Accent3 4 4 2 4 3 3" xfId="28756"/>
    <cellStyle name="40% - Accent3 4 4 2 4 4" xfId="28757"/>
    <cellStyle name="40% - Accent3 4 4 2 4 4 2" xfId="28758"/>
    <cellStyle name="40% - Accent3 4 4 2 4 5" xfId="28759"/>
    <cellStyle name="40% - Accent3 4 4 2 4 6" xfId="28760"/>
    <cellStyle name="40% - Accent3 4 4 2 5" xfId="28761"/>
    <cellStyle name="40% - Accent3 4 4 2 5 2" xfId="28762"/>
    <cellStyle name="40% - Accent3 4 4 2 5 2 2" xfId="28763"/>
    <cellStyle name="40% - Accent3 4 4 2 5 2 3" xfId="28764"/>
    <cellStyle name="40% - Accent3 4 4 2 5 3" xfId="28765"/>
    <cellStyle name="40% - Accent3 4 4 2 5 3 2" xfId="28766"/>
    <cellStyle name="40% - Accent3 4 4 2 5 4" xfId="28767"/>
    <cellStyle name="40% - Accent3 4 4 2 5 5" xfId="28768"/>
    <cellStyle name="40% - Accent3 4 4 2 6" xfId="28769"/>
    <cellStyle name="40% - Accent3 4 4 2 6 2" xfId="28770"/>
    <cellStyle name="40% - Accent3 4 4 2 6 3" xfId="28771"/>
    <cellStyle name="40% - Accent3 4 4 2 7" xfId="28772"/>
    <cellStyle name="40% - Accent3 4 4 2 7 2" xfId="28773"/>
    <cellStyle name="40% - Accent3 4 4 2 7 3" xfId="28774"/>
    <cellStyle name="40% - Accent3 4 4 2 8" xfId="28775"/>
    <cellStyle name="40% - Accent3 4 4 2 8 2" xfId="28776"/>
    <cellStyle name="40% - Accent3 4 4 2 9" xfId="28777"/>
    <cellStyle name="40% - Accent3 4 4 3" xfId="2030"/>
    <cellStyle name="40% - Accent3 4 4 3 2" xfId="28778"/>
    <cellStyle name="40% - Accent3 4 4 3 2 2" xfId="28779"/>
    <cellStyle name="40% - Accent3 4 4 3 2 2 2" xfId="28780"/>
    <cellStyle name="40% - Accent3 4 4 3 2 2 3" xfId="28781"/>
    <cellStyle name="40% - Accent3 4 4 3 2 3" xfId="28782"/>
    <cellStyle name="40% - Accent3 4 4 3 2 3 2" xfId="28783"/>
    <cellStyle name="40% - Accent3 4 4 3 2 3 3" xfId="28784"/>
    <cellStyle name="40% - Accent3 4 4 3 2 4" xfId="28785"/>
    <cellStyle name="40% - Accent3 4 4 3 2 4 2" xfId="28786"/>
    <cellStyle name="40% - Accent3 4 4 3 2 5" xfId="28787"/>
    <cellStyle name="40% - Accent3 4 4 3 2 6" xfId="28788"/>
    <cellStyle name="40% - Accent3 4 4 3 3" xfId="28789"/>
    <cellStyle name="40% - Accent3 4 4 3 3 2" xfId="28790"/>
    <cellStyle name="40% - Accent3 4 4 3 3 2 2" xfId="28791"/>
    <cellStyle name="40% - Accent3 4 4 3 3 2 3" xfId="28792"/>
    <cellStyle name="40% - Accent3 4 4 3 3 3" xfId="28793"/>
    <cellStyle name="40% - Accent3 4 4 3 3 3 2" xfId="28794"/>
    <cellStyle name="40% - Accent3 4 4 3 3 3 3" xfId="28795"/>
    <cellStyle name="40% - Accent3 4 4 3 3 4" xfId="28796"/>
    <cellStyle name="40% - Accent3 4 4 3 3 4 2" xfId="28797"/>
    <cellStyle name="40% - Accent3 4 4 3 3 5" xfId="28798"/>
    <cellStyle name="40% - Accent3 4 4 3 3 6" xfId="28799"/>
    <cellStyle name="40% - Accent3 4 4 3 4" xfId="28800"/>
    <cellStyle name="40% - Accent3 4 4 3 4 2" xfId="28801"/>
    <cellStyle name="40% - Accent3 4 4 3 4 2 2" xfId="28802"/>
    <cellStyle name="40% - Accent3 4 4 3 4 2 3" xfId="28803"/>
    <cellStyle name="40% - Accent3 4 4 3 4 3" xfId="28804"/>
    <cellStyle name="40% - Accent3 4 4 3 4 3 2" xfId="28805"/>
    <cellStyle name="40% - Accent3 4 4 3 4 4" xfId="28806"/>
    <cellStyle name="40% - Accent3 4 4 3 4 5" xfId="28807"/>
    <cellStyle name="40% - Accent3 4 4 3 5" xfId="28808"/>
    <cellStyle name="40% - Accent3 4 4 3 5 2" xfId="28809"/>
    <cellStyle name="40% - Accent3 4 4 3 5 3" xfId="28810"/>
    <cellStyle name="40% - Accent3 4 4 3 6" xfId="28811"/>
    <cellStyle name="40% - Accent3 4 4 3 6 2" xfId="28812"/>
    <cellStyle name="40% - Accent3 4 4 3 6 3" xfId="28813"/>
    <cellStyle name="40% - Accent3 4 4 3 7" xfId="28814"/>
    <cellStyle name="40% - Accent3 4 4 3 7 2" xfId="28815"/>
    <cellStyle name="40% - Accent3 4 4 3 8" xfId="28816"/>
    <cellStyle name="40% - Accent3 4 4 3 9" xfId="28817"/>
    <cellStyle name="40% - Accent3 4 4 4" xfId="28818"/>
    <cellStyle name="40% - Accent3 4 4 4 2" xfId="28819"/>
    <cellStyle name="40% - Accent3 4 4 4 2 2" xfId="28820"/>
    <cellStyle name="40% - Accent3 4 4 4 2 2 2" xfId="28821"/>
    <cellStyle name="40% - Accent3 4 4 4 2 2 3" xfId="28822"/>
    <cellStyle name="40% - Accent3 4 4 4 2 3" xfId="28823"/>
    <cellStyle name="40% - Accent3 4 4 4 2 3 2" xfId="28824"/>
    <cellStyle name="40% - Accent3 4 4 4 2 3 3" xfId="28825"/>
    <cellStyle name="40% - Accent3 4 4 4 2 4" xfId="28826"/>
    <cellStyle name="40% - Accent3 4 4 4 2 4 2" xfId="28827"/>
    <cellStyle name="40% - Accent3 4 4 4 2 5" xfId="28828"/>
    <cellStyle name="40% - Accent3 4 4 4 2 6" xfId="28829"/>
    <cellStyle name="40% - Accent3 4 4 4 3" xfId="28830"/>
    <cellStyle name="40% - Accent3 4 4 4 3 2" xfId="28831"/>
    <cellStyle name="40% - Accent3 4 4 4 3 2 2" xfId="28832"/>
    <cellStyle name="40% - Accent3 4 4 4 3 2 3" xfId="28833"/>
    <cellStyle name="40% - Accent3 4 4 4 3 3" xfId="28834"/>
    <cellStyle name="40% - Accent3 4 4 4 3 3 2" xfId="28835"/>
    <cellStyle name="40% - Accent3 4 4 4 3 3 3" xfId="28836"/>
    <cellStyle name="40% - Accent3 4 4 4 3 4" xfId="28837"/>
    <cellStyle name="40% - Accent3 4 4 4 3 4 2" xfId="28838"/>
    <cellStyle name="40% - Accent3 4 4 4 3 5" xfId="28839"/>
    <cellStyle name="40% - Accent3 4 4 4 3 6" xfId="28840"/>
    <cellStyle name="40% - Accent3 4 4 4 4" xfId="28841"/>
    <cellStyle name="40% - Accent3 4 4 4 4 2" xfId="28842"/>
    <cellStyle name="40% - Accent3 4 4 4 4 2 2" xfId="28843"/>
    <cellStyle name="40% - Accent3 4 4 4 4 2 3" xfId="28844"/>
    <cellStyle name="40% - Accent3 4 4 4 4 3" xfId="28845"/>
    <cellStyle name="40% - Accent3 4 4 4 4 3 2" xfId="28846"/>
    <cellStyle name="40% - Accent3 4 4 4 4 4" xfId="28847"/>
    <cellStyle name="40% - Accent3 4 4 4 4 5" xfId="28848"/>
    <cellStyle name="40% - Accent3 4 4 4 5" xfId="28849"/>
    <cellStyle name="40% - Accent3 4 4 4 5 2" xfId="28850"/>
    <cellStyle name="40% - Accent3 4 4 4 5 3" xfId="28851"/>
    <cellStyle name="40% - Accent3 4 4 4 6" xfId="28852"/>
    <cellStyle name="40% - Accent3 4 4 4 6 2" xfId="28853"/>
    <cellStyle name="40% - Accent3 4 4 4 6 3" xfId="28854"/>
    <cellStyle name="40% - Accent3 4 4 4 7" xfId="28855"/>
    <cellStyle name="40% - Accent3 4 4 4 7 2" xfId="28856"/>
    <cellStyle name="40% - Accent3 4 4 4 8" xfId="28857"/>
    <cellStyle name="40% - Accent3 4 4 4 9" xfId="28858"/>
    <cellStyle name="40% - Accent3 4 4 5" xfId="28859"/>
    <cellStyle name="40% - Accent3 4 4 5 2" xfId="28860"/>
    <cellStyle name="40% - Accent3 4 4 5 2 2" xfId="28861"/>
    <cellStyle name="40% - Accent3 4 4 5 2 3" xfId="28862"/>
    <cellStyle name="40% - Accent3 4 4 5 3" xfId="28863"/>
    <cellStyle name="40% - Accent3 4 4 5 3 2" xfId="28864"/>
    <cellStyle name="40% - Accent3 4 4 5 3 3" xfId="28865"/>
    <cellStyle name="40% - Accent3 4 4 5 4" xfId="28866"/>
    <cellStyle name="40% - Accent3 4 4 5 4 2" xfId="28867"/>
    <cellStyle name="40% - Accent3 4 4 5 5" xfId="28868"/>
    <cellStyle name="40% - Accent3 4 4 5 6" xfId="28869"/>
    <cellStyle name="40% - Accent3 4 4 6" xfId="28870"/>
    <cellStyle name="40% - Accent3 4 4 6 2" xfId="28871"/>
    <cellStyle name="40% - Accent3 4 4 6 2 2" xfId="28872"/>
    <cellStyle name="40% - Accent3 4 4 6 2 3" xfId="28873"/>
    <cellStyle name="40% - Accent3 4 4 6 3" xfId="28874"/>
    <cellStyle name="40% - Accent3 4 4 6 3 2" xfId="28875"/>
    <cellStyle name="40% - Accent3 4 4 6 3 3" xfId="28876"/>
    <cellStyle name="40% - Accent3 4 4 6 4" xfId="28877"/>
    <cellStyle name="40% - Accent3 4 4 6 4 2" xfId="28878"/>
    <cellStyle name="40% - Accent3 4 4 6 5" xfId="28879"/>
    <cellStyle name="40% - Accent3 4 4 6 6" xfId="28880"/>
    <cellStyle name="40% - Accent3 4 4 7" xfId="28881"/>
    <cellStyle name="40% - Accent3 4 4 7 2" xfId="28882"/>
    <cellStyle name="40% - Accent3 4 4 7 2 2" xfId="28883"/>
    <cellStyle name="40% - Accent3 4 4 7 2 3" xfId="28884"/>
    <cellStyle name="40% - Accent3 4 4 7 3" xfId="28885"/>
    <cellStyle name="40% - Accent3 4 4 7 3 2" xfId="28886"/>
    <cellStyle name="40% - Accent3 4 4 7 4" xfId="28887"/>
    <cellStyle name="40% - Accent3 4 4 7 5" xfId="28888"/>
    <cellStyle name="40% - Accent3 4 4 8" xfId="28889"/>
    <cellStyle name="40% - Accent3 4 4 8 2" xfId="28890"/>
    <cellStyle name="40% - Accent3 4 4 8 3" xfId="28891"/>
    <cellStyle name="40% - Accent3 4 4 9" xfId="28892"/>
    <cellStyle name="40% - Accent3 4 4 9 2" xfId="28893"/>
    <cellStyle name="40% - Accent3 4 4 9 3" xfId="28894"/>
    <cellStyle name="40% - Accent3 4 5" xfId="2031"/>
    <cellStyle name="40% - Accent3 4 5 10" xfId="28895"/>
    <cellStyle name="40% - Accent3 4 5 2" xfId="2032"/>
    <cellStyle name="40% - Accent3 4 5 2 2" xfId="28896"/>
    <cellStyle name="40% - Accent3 4 5 2 2 2" xfId="28897"/>
    <cellStyle name="40% - Accent3 4 5 2 2 2 2" xfId="28898"/>
    <cellStyle name="40% - Accent3 4 5 2 2 2 3" xfId="28899"/>
    <cellStyle name="40% - Accent3 4 5 2 2 3" xfId="28900"/>
    <cellStyle name="40% - Accent3 4 5 2 2 3 2" xfId="28901"/>
    <cellStyle name="40% - Accent3 4 5 2 2 3 3" xfId="28902"/>
    <cellStyle name="40% - Accent3 4 5 2 2 4" xfId="28903"/>
    <cellStyle name="40% - Accent3 4 5 2 2 4 2" xfId="28904"/>
    <cellStyle name="40% - Accent3 4 5 2 2 5" xfId="28905"/>
    <cellStyle name="40% - Accent3 4 5 2 2 6" xfId="28906"/>
    <cellStyle name="40% - Accent3 4 5 2 3" xfId="28907"/>
    <cellStyle name="40% - Accent3 4 5 2 3 2" xfId="28908"/>
    <cellStyle name="40% - Accent3 4 5 2 3 2 2" xfId="28909"/>
    <cellStyle name="40% - Accent3 4 5 2 3 2 3" xfId="28910"/>
    <cellStyle name="40% - Accent3 4 5 2 3 3" xfId="28911"/>
    <cellStyle name="40% - Accent3 4 5 2 3 3 2" xfId="28912"/>
    <cellStyle name="40% - Accent3 4 5 2 3 3 3" xfId="28913"/>
    <cellStyle name="40% - Accent3 4 5 2 3 4" xfId="28914"/>
    <cellStyle name="40% - Accent3 4 5 2 3 4 2" xfId="28915"/>
    <cellStyle name="40% - Accent3 4 5 2 3 5" xfId="28916"/>
    <cellStyle name="40% - Accent3 4 5 2 3 6" xfId="28917"/>
    <cellStyle name="40% - Accent3 4 5 2 4" xfId="28918"/>
    <cellStyle name="40% - Accent3 4 5 2 4 2" xfId="28919"/>
    <cellStyle name="40% - Accent3 4 5 2 4 2 2" xfId="28920"/>
    <cellStyle name="40% - Accent3 4 5 2 4 2 3" xfId="28921"/>
    <cellStyle name="40% - Accent3 4 5 2 4 3" xfId="28922"/>
    <cellStyle name="40% - Accent3 4 5 2 4 3 2" xfId="28923"/>
    <cellStyle name="40% - Accent3 4 5 2 4 4" xfId="28924"/>
    <cellStyle name="40% - Accent3 4 5 2 4 5" xfId="28925"/>
    <cellStyle name="40% - Accent3 4 5 2 5" xfId="28926"/>
    <cellStyle name="40% - Accent3 4 5 2 5 2" xfId="28927"/>
    <cellStyle name="40% - Accent3 4 5 2 5 3" xfId="28928"/>
    <cellStyle name="40% - Accent3 4 5 2 6" xfId="28929"/>
    <cellStyle name="40% - Accent3 4 5 2 6 2" xfId="28930"/>
    <cellStyle name="40% - Accent3 4 5 2 6 3" xfId="28931"/>
    <cellStyle name="40% - Accent3 4 5 2 7" xfId="28932"/>
    <cellStyle name="40% - Accent3 4 5 2 7 2" xfId="28933"/>
    <cellStyle name="40% - Accent3 4 5 2 8" xfId="28934"/>
    <cellStyle name="40% - Accent3 4 5 2 9" xfId="28935"/>
    <cellStyle name="40% - Accent3 4 5 3" xfId="28936"/>
    <cellStyle name="40% - Accent3 4 5 3 2" xfId="28937"/>
    <cellStyle name="40% - Accent3 4 5 3 2 2" xfId="28938"/>
    <cellStyle name="40% - Accent3 4 5 3 2 3" xfId="28939"/>
    <cellStyle name="40% - Accent3 4 5 3 3" xfId="28940"/>
    <cellStyle name="40% - Accent3 4 5 3 3 2" xfId="28941"/>
    <cellStyle name="40% - Accent3 4 5 3 3 3" xfId="28942"/>
    <cellStyle name="40% - Accent3 4 5 3 4" xfId="28943"/>
    <cellStyle name="40% - Accent3 4 5 3 4 2" xfId="28944"/>
    <cellStyle name="40% - Accent3 4 5 3 5" xfId="28945"/>
    <cellStyle name="40% - Accent3 4 5 3 6" xfId="28946"/>
    <cellStyle name="40% - Accent3 4 5 4" xfId="28947"/>
    <cellStyle name="40% - Accent3 4 5 4 2" xfId="28948"/>
    <cellStyle name="40% - Accent3 4 5 4 2 2" xfId="28949"/>
    <cellStyle name="40% - Accent3 4 5 4 2 3" xfId="28950"/>
    <cellStyle name="40% - Accent3 4 5 4 3" xfId="28951"/>
    <cellStyle name="40% - Accent3 4 5 4 3 2" xfId="28952"/>
    <cellStyle name="40% - Accent3 4 5 4 3 3" xfId="28953"/>
    <cellStyle name="40% - Accent3 4 5 4 4" xfId="28954"/>
    <cellStyle name="40% - Accent3 4 5 4 4 2" xfId="28955"/>
    <cellStyle name="40% - Accent3 4 5 4 5" xfId="28956"/>
    <cellStyle name="40% - Accent3 4 5 4 6" xfId="28957"/>
    <cellStyle name="40% - Accent3 4 5 5" xfId="28958"/>
    <cellStyle name="40% - Accent3 4 5 5 2" xfId="28959"/>
    <cellStyle name="40% - Accent3 4 5 5 2 2" xfId="28960"/>
    <cellStyle name="40% - Accent3 4 5 5 2 3" xfId="28961"/>
    <cellStyle name="40% - Accent3 4 5 5 3" xfId="28962"/>
    <cellStyle name="40% - Accent3 4 5 5 3 2" xfId="28963"/>
    <cellStyle name="40% - Accent3 4 5 5 4" xfId="28964"/>
    <cellStyle name="40% - Accent3 4 5 5 5" xfId="28965"/>
    <cellStyle name="40% - Accent3 4 5 6" xfId="28966"/>
    <cellStyle name="40% - Accent3 4 5 6 2" xfId="28967"/>
    <cellStyle name="40% - Accent3 4 5 6 3" xfId="28968"/>
    <cellStyle name="40% - Accent3 4 5 7" xfId="28969"/>
    <cellStyle name="40% - Accent3 4 5 7 2" xfId="28970"/>
    <cellStyle name="40% - Accent3 4 5 7 3" xfId="28971"/>
    <cellStyle name="40% - Accent3 4 5 8" xfId="28972"/>
    <cellStyle name="40% - Accent3 4 5 8 2" xfId="28973"/>
    <cellStyle name="40% - Accent3 4 5 9" xfId="28974"/>
    <cellStyle name="40% - Accent3 4 6" xfId="2033"/>
    <cellStyle name="40% - Accent3 4 6 2" xfId="28975"/>
    <cellStyle name="40% - Accent3 4 6 2 2" xfId="28976"/>
    <cellStyle name="40% - Accent3 4 6 2 2 2" xfId="28977"/>
    <cellStyle name="40% - Accent3 4 6 2 2 3" xfId="28978"/>
    <cellStyle name="40% - Accent3 4 6 2 3" xfId="28979"/>
    <cellStyle name="40% - Accent3 4 6 2 3 2" xfId="28980"/>
    <cellStyle name="40% - Accent3 4 6 2 3 3" xfId="28981"/>
    <cellStyle name="40% - Accent3 4 6 2 4" xfId="28982"/>
    <cellStyle name="40% - Accent3 4 6 2 4 2" xfId="28983"/>
    <cellStyle name="40% - Accent3 4 6 2 5" xfId="28984"/>
    <cellStyle name="40% - Accent3 4 6 2 6" xfId="28985"/>
    <cellStyle name="40% - Accent3 4 6 3" xfId="28986"/>
    <cellStyle name="40% - Accent3 4 6 3 2" xfId="28987"/>
    <cellStyle name="40% - Accent3 4 6 3 2 2" xfId="28988"/>
    <cellStyle name="40% - Accent3 4 6 3 2 3" xfId="28989"/>
    <cellStyle name="40% - Accent3 4 6 3 3" xfId="28990"/>
    <cellStyle name="40% - Accent3 4 6 3 3 2" xfId="28991"/>
    <cellStyle name="40% - Accent3 4 6 3 3 3" xfId="28992"/>
    <cellStyle name="40% - Accent3 4 6 3 4" xfId="28993"/>
    <cellStyle name="40% - Accent3 4 6 3 4 2" xfId="28994"/>
    <cellStyle name="40% - Accent3 4 6 3 5" xfId="28995"/>
    <cellStyle name="40% - Accent3 4 6 3 6" xfId="28996"/>
    <cellStyle name="40% - Accent3 4 6 4" xfId="28997"/>
    <cellStyle name="40% - Accent3 4 6 4 2" xfId="28998"/>
    <cellStyle name="40% - Accent3 4 6 4 2 2" xfId="28999"/>
    <cellStyle name="40% - Accent3 4 6 4 2 3" xfId="29000"/>
    <cellStyle name="40% - Accent3 4 6 4 3" xfId="29001"/>
    <cellStyle name="40% - Accent3 4 6 4 3 2" xfId="29002"/>
    <cellStyle name="40% - Accent3 4 6 4 4" xfId="29003"/>
    <cellStyle name="40% - Accent3 4 6 4 5" xfId="29004"/>
    <cellStyle name="40% - Accent3 4 6 5" xfId="29005"/>
    <cellStyle name="40% - Accent3 4 6 5 2" xfId="29006"/>
    <cellStyle name="40% - Accent3 4 6 5 3" xfId="29007"/>
    <cellStyle name="40% - Accent3 4 6 6" xfId="29008"/>
    <cellStyle name="40% - Accent3 4 6 6 2" xfId="29009"/>
    <cellStyle name="40% - Accent3 4 6 6 3" xfId="29010"/>
    <cellStyle name="40% - Accent3 4 6 7" xfId="29011"/>
    <cellStyle name="40% - Accent3 4 6 7 2" xfId="29012"/>
    <cellStyle name="40% - Accent3 4 6 8" xfId="29013"/>
    <cellStyle name="40% - Accent3 4 6 9" xfId="29014"/>
    <cellStyle name="40% - Accent3 4 7" xfId="13613"/>
    <cellStyle name="40% - Accent3 4 7 2" xfId="29015"/>
    <cellStyle name="40% - Accent3 4 7 2 2" xfId="29016"/>
    <cellStyle name="40% - Accent3 4 7 2 2 2" xfId="29017"/>
    <cellStyle name="40% - Accent3 4 7 2 2 3" xfId="29018"/>
    <cellStyle name="40% - Accent3 4 7 2 3" xfId="29019"/>
    <cellStyle name="40% - Accent3 4 7 2 3 2" xfId="29020"/>
    <cellStyle name="40% - Accent3 4 7 2 3 3" xfId="29021"/>
    <cellStyle name="40% - Accent3 4 7 2 4" xfId="29022"/>
    <cellStyle name="40% - Accent3 4 7 2 4 2" xfId="29023"/>
    <cellStyle name="40% - Accent3 4 7 2 5" xfId="29024"/>
    <cellStyle name="40% - Accent3 4 7 2 6" xfId="29025"/>
    <cellStyle name="40% - Accent3 4 7 3" xfId="29026"/>
    <cellStyle name="40% - Accent3 4 7 3 2" xfId="29027"/>
    <cellStyle name="40% - Accent3 4 7 3 2 2" xfId="29028"/>
    <cellStyle name="40% - Accent3 4 7 3 2 3" xfId="29029"/>
    <cellStyle name="40% - Accent3 4 7 3 3" xfId="29030"/>
    <cellStyle name="40% - Accent3 4 7 3 3 2" xfId="29031"/>
    <cellStyle name="40% - Accent3 4 7 3 3 3" xfId="29032"/>
    <cellStyle name="40% - Accent3 4 7 3 4" xfId="29033"/>
    <cellStyle name="40% - Accent3 4 7 3 4 2" xfId="29034"/>
    <cellStyle name="40% - Accent3 4 7 3 5" xfId="29035"/>
    <cellStyle name="40% - Accent3 4 7 3 6" xfId="29036"/>
    <cellStyle name="40% - Accent3 4 7 4" xfId="29037"/>
    <cellStyle name="40% - Accent3 4 7 4 2" xfId="29038"/>
    <cellStyle name="40% - Accent3 4 7 4 2 2" xfId="29039"/>
    <cellStyle name="40% - Accent3 4 7 4 2 3" xfId="29040"/>
    <cellStyle name="40% - Accent3 4 7 4 3" xfId="29041"/>
    <cellStyle name="40% - Accent3 4 7 4 3 2" xfId="29042"/>
    <cellStyle name="40% - Accent3 4 7 4 4" xfId="29043"/>
    <cellStyle name="40% - Accent3 4 7 4 5" xfId="29044"/>
    <cellStyle name="40% - Accent3 4 7 5" xfId="29045"/>
    <cellStyle name="40% - Accent3 4 7 5 2" xfId="29046"/>
    <cellStyle name="40% - Accent3 4 7 5 3" xfId="29047"/>
    <cellStyle name="40% - Accent3 4 7 6" xfId="29048"/>
    <cellStyle name="40% - Accent3 4 7 6 2" xfId="29049"/>
    <cellStyle name="40% - Accent3 4 7 6 3" xfId="29050"/>
    <cellStyle name="40% - Accent3 4 7 7" xfId="29051"/>
    <cellStyle name="40% - Accent3 4 7 7 2" xfId="29052"/>
    <cellStyle name="40% - Accent3 4 7 8" xfId="29053"/>
    <cellStyle name="40% - Accent3 4 7 9" xfId="29054"/>
    <cellStyle name="40% - Accent3 4 8" xfId="29055"/>
    <cellStyle name="40% - Accent3 4 8 2" xfId="29056"/>
    <cellStyle name="40% - Accent3 4 8 2 2" xfId="29057"/>
    <cellStyle name="40% - Accent3 4 8 2 3" xfId="29058"/>
    <cellStyle name="40% - Accent3 4 8 3" xfId="29059"/>
    <cellStyle name="40% - Accent3 4 8 3 2" xfId="29060"/>
    <cellStyle name="40% - Accent3 4 8 3 3" xfId="29061"/>
    <cellStyle name="40% - Accent3 4 8 4" xfId="29062"/>
    <cellStyle name="40% - Accent3 4 8 4 2" xfId="29063"/>
    <cellStyle name="40% - Accent3 4 8 5" xfId="29064"/>
    <cellStyle name="40% - Accent3 4 8 6" xfId="29065"/>
    <cellStyle name="40% - Accent3 4 9" xfId="29066"/>
    <cellStyle name="40% - Accent3 4 9 2" xfId="29067"/>
    <cellStyle name="40% - Accent3 4 9 2 2" xfId="29068"/>
    <cellStyle name="40% - Accent3 4 9 2 3" xfId="29069"/>
    <cellStyle name="40% - Accent3 4 9 3" xfId="29070"/>
    <cellStyle name="40% - Accent3 4 9 3 2" xfId="29071"/>
    <cellStyle name="40% - Accent3 4 9 3 3" xfId="29072"/>
    <cellStyle name="40% - Accent3 4 9 4" xfId="29073"/>
    <cellStyle name="40% - Accent3 4 9 4 2" xfId="29074"/>
    <cellStyle name="40% - Accent3 4 9 5" xfId="29075"/>
    <cellStyle name="40% - Accent3 4 9 6" xfId="29076"/>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xfId="62046" builtinId="43" customBuiltin="1"/>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14575"/>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14576"/>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14577"/>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9077"/>
    <cellStyle name="40% - Accent4 4 10 2" xfId="29078"/>
    <cellStyle name="40% - Accent4 4 10 2 2" xfId="29079"/>
    <cellStyle name="40% - Accent4 4 10 2 3" xfId="29080"/>
    <cellStyle name="40% - Accent4 4 10 3" xfId="29081"/>
    <cellStyle name="40% - Accent4 4 10 3 2" xfId="29082"/>
    <cellStyle name="40% - Accent4 4 10 4" xfId="29083"/>
    <cellStyle name="40% - Accent4 4 10 5" xfId="29084"/>
    <cellStyle name="40% - Accent4 4 11" xfId="29085"/>
    <cellStyle name="40% - Accent4 4 11 2" xfId="29086"/>
    <cellStyle name="40% - Accent4 4 11 3" xfId="29087"/>
    <cellStyle name="40% - Accent4 4 12" xfId="29088"/>
    <cellStyle name="40% - Accent4 4 12 2" xfId="29089"/>
    <cellStyle name="40% - Accent4 4 12 3" xfId="29090"/>
    <cellStyle name="40% - Accent4 4 13" xfId="29091"/>
    <cellStyle name="40% - Accent4 4 13 2" xfId="29092"/>
    <cellStyle name="40% - Accent4 4 14" xfId="29093"/>
    <cellStyle name="40% - Accent4 4 15" xfId="29094"/>
    <cellStyle name="40% - Accent4 4 16" xfId="29095"/>
    <cellStyle name="40% - Accent4 4 2" xfId="2220"/>
    <cellStyle name="40% - Accent4 4 2 10" xfId="29096"/>
    <cellStyle name="40% - Accent4 4 2 10 2" xfId="29097"/>
    <cellStyle name="40% - Accent4 4 2 10 3" xfId="29098"/>
    <cellStyle name="40% - Accent4 4 2 11" xfId="29099"/>
    <cellStyle name="40% - Accent4 4 2 11 2" xfId="29100"/>
    <cellStyle name="40% - Accent4 4 2 11 3" xfId="29101"/>
    <cellStyle name="40% - Accent4 4 2 12" xfId="29102"/>
    <cellStyle name="40% - Accent4 4 2 12 2" xfId="29103"/>
    <cellStyle name="40% - Accent4 4 2 13" xfId="29104"/>
    <cellStyle name="40% - Accent4 4 2 14" xfId="29105"/>
    <cellStyle name="40% - Accent4 4 2 15" xfId="29106"/>
    <cellStyle name="40% - Accent4 4 2 2" xfId="2221"/>
    <cellStyle name="40% - Accent4 4 2 2 10" xfId="29107"/>
    <cellStyle name="40% - Accent4 4 2 2 10 2" xfId="29108"/>
    <cellStyle name="40% - Accent4 4 2 2 10 3" xfId="29109"/>
    <cellStyle name="40% - Accent4 4 2 2 11" xfId="29110"/>
    <cellStyle name="40% - Accent4 4 2 2 11 2" xfId="29111"/>
    <cellStyle name="40% - Accent4 4 2 2 12" xfId="29112"/>
    <cellStyle name="40% - Accent4 4 2 2 13" xfId="29113"/>
    <cellStyle name="40% - Accent4 4 2 2 2" xfId="2222"/>
    <cellStyle name="40% - Accent4 4 2 2 2 10" xfId="29114"/>
    <cellStyle name="40% - Accent4 4 2 2 2 10 2" xfId="29115"/>
    <cellStyle name="40% - Accent4 4 2 2 2 11" xfId="29116"/>
    <cellStyle name="40% - Accent4 4 2 2 2 12" xfId="29117"/>
    <cellStyle name="40% - Accent4 4 2 2 2 2" xfId="2223"/>
    <cellStyle name="40% - Accent4 4 2 2 2 2 10" xfId="29118"/>
    <cellStyle name="40% - Accent4 4 2 2 2 2 2" xfId="2224"/>
    <cellStyle name="40% - Accent4 4 2 2 2 2 2 2" xfId="29119"/>
    <cellStyle name="40% - Accent4 4 2 2 2 2 2 2 2" xfId="29120"/>
    <cellStyle name="40% - Accent4 4 2 2 2 2 2 2 2 2" xfId="29121"/>
    <cellStyle name="40% - Accent4 4 2 2 2 2 2 2 2 3" xfId="29122"/>
    <cellStyle name="40% - Accent4 4 2 2 2 2 2 2 3" xfId="29123"/>
    <cellStyle name="40% - Accent4 4 2 2 2 2 2 2 3 2" xfId="29124"/>
    <cellStyle name="40% - Accent4 4 2 2 2 2 2 2 3 3" xfId="29125"/>
    <cellStyle name="40% - Accent4 4 2 2 2 2 2 2 4" xfId="29126"/>
    <cellStyle name="40% - Accent4 4 2 2 2 2 2 2 4 2" xfId="29127"/>
    <cellStyle name="40% - Accent4 4 2 2 2 2 2 2 5" xfId="29128"/>
    <cellStyle name="40% - Accent4 4 2 2 2 2 2 2 6" xfId="29129"/>
    <cellStyle name="40% - Accent4 4 2 2 2 2 2 3" xfId="29130"/>
    <cellStyle name="40% - Accent4 4 2 2 2 2 2 3 2" xfId="29131"/>
    <cellStyle name="40% - Accent4 4 2 2 2 2 2 3 2 2" xfId="29132"/>
    <cellStyle name="40% - Accent4 4 2 2 2 2 2 3 2 3" xfId="29133"/>
    <cellStyle name="40% - Accent4 4 2 2 2 2 2 3 3" xfId="29134"/>
    <cellStyle name="40% - Accent4 4 2 2 2 2 2 3 3 2" xfId="29135"/>
    <cellStyle name="40% - Accent4 4 2 2 2 2 2 3 3 3" xfId="29136"/>
    <cellStyle name="40% - Accent4 4 2 2 2 2 2 3 4" xfId="29137"/>
    <cellStyle name="40% - Accent4 4 2 2 2 2 2 3 4 2" xfId="29138"/>
    <cellStyle name="40% - Accent4 4 2 2 2 2 2 3 5" xfId="29139"/>
    <cellStyle name="40% - Accent4 4 2 2 2 2 2 3 6" xfId="29140"/>
    <cellStyle name="40% - Accent4 4 2 2 2 2 2 4" xfId="29141"/>
    <cellStyle name="40% - Accent4 4 2 2 2 2 2 4 2" xfId="29142"/>
    <cellStyle name="40% - Accent4 4 2 2 2 2 2 4 2 2" xfId="29143"/>
    <cellStyle name="40% - Accent4 4 2 2 2 2 2 4 2 3" xfId="29144"/>
    <cellStyle name="40% - Accent4 4 2 2 2 2 2 4 3" xfId="29145"/>
    <cellStyle name="40% - Accent4 4 2 2 2 2 2 4 3 2" xfId="29146"/>
    <cellStyle name="40% - Accent4 4 2 2 2 2 2 4 4" xfId="29147"/>
    <cellStyle name="40% - Accent4 4 2 2 2 2 2 4 5" xfId="29148"/>
    <cellStyle name="40% - Accent4 4 2 2 2 2 2 5" xfId="29149"/>
    <cellStyle name="40% - Accent4 4 2 2 2 2 2 5 2" xfId="29150"/>
    <cellStyle name="40% - Accent4 4 2 2 2 2 2 5 3" xfId="29151"/>
    <cellStyle name="40% - Accent4 4 2 2 2 2 2 6" xfId="29152"/>
    <cellStyle name="40% - Accent4 4 2 2 2 2 2 6 2" xfId="29153"/>
    <cellStyle name="40% - Accent4 4 2 2 2 2 2 6 3" xfId="29154"/>
    <cellStyle name="40% - Accent4 4 2 2 2 2 2 7" xfId="29155"/>
    <cellStyle name="40% - Accent4 4 2 2 2 2 2 7 2" xfId="29156"/>
    <cellStyle name="40% - Accent4 4 2 2 2 2 2 8" xfId="29157"/>
    <cellStyle name="40% - Accent4 4 2 2 2 2 2 9" xfId="29158"/>
    <cellStyle name="40% - Accent4 4 2 2 2 2 3" xfId="29159"/>
    <cellStyle name="40% - Accent4 4 2 2 2 2 3 2" xfId="29160"/>
    <cellStyle name="40% - Accent4 4 2 2 2 2 3 2 2" xfId="29161"/>
    <cellStyle name="40% - Accent4 4 2 2 2 2 3 2 3" xfId="29162"/>
    <cellStyle name="40% - Accent4 4 2 2 2 2 3 3" xfId="29163"/>
    <cellStyle name="40% - Accent4 4 2 2 2 2 3 3 2" xfId="29164"/>
    <cellStyle name="40% - Accent4 4 2 2 2 2 3 3 3" xfId="29165"/>
    <cellStyle name="40% - Accent4 4 2 2 2 2 3 4" xfId="29166"/>
    <cellStyle name="40% - Accent4 4 2 2 2 2 3 4 2" xfId="29167"/>
    <cellStyle name="40% - Accent4 4 2 2 2 2 3 5" xfId="29168"/>
    <cellStyle name="40% - Accent4 4 2 2 2 2 3 6" xfId="29169"/>
    <cellStyle name="40% - Accent4 4 2 2 2 2 4" xfId="29170"/>
    <cellStyle name="40% - Accent4 4 2 2 2 2 4 2" xfId="29171"/>
    <cellStyle name="40% - Accent4 4 2 2 2 2 4 2 2" xfId="29172"/>
    <cellStyle name="40% - Accent4 4 2 2 2 2 4 2 3" xfId="29173"/>
    <cellStyle name="40% - Accent4 4 2 2 2 2 4 3" xfId="29174"/>
    <cellStyle name="40% - Accent4 4 2 2 2 2 4 3 2" xfId="29175"/>
    <cellStyle name="40% - Accent4 4 2 2 2 2 4 3 3" xfId="29176"/>
    <cellStyle name="40% - Accent4 4 2 2 2 2 4 4" xfId="29177"/>
    <cellStyle name="40% - Accent4 4 2 2 2 2 4 4 2" xfId="29178"/>
    <cellStyle name="40% - Accent4 4 2 2 2 2 4 5" xfId="29179"/>
    <cellStyle name="40% - Accent4 4 2 2 2 2 4 6" xfId="29180"/>
    <cellStyle name="40% - Accent4 4 2 2 2 2 5" xfId="29181"/>
    <cellStyle name="40% - Accent4 4 2 2 2 2 5 2" xfId="29182"/>
    <cellStyle name="40% - Accent4 4 2 2 2 2 5 2 2" xfId="29183"/>
    <cellStyle name="40% - Accent4 4 2 2 2 2 5 2 3" xfId="29184"/>
    <cellStyle name="40% - Accent4 4 2 2 2 2 5 3" xfId="29185"/>
    <cellStyle name="40% - Accent4 4 2 2 2 2 5 3 2" xfId="29186"/>
    <cellStyle name="40% - Accent4 4 2 2 2 2 5 4" xfId="29187"/>
    <cellStyle name="40% - Accent4 4 2 2 2 2 5 5" xfId="29188"/>
    <cellStyle name="40% - Accent4 4 2 2 2 2 6" xfId="29189"/>
    <cellStyle name="40% - Accent4 4 2 2 2 2 6 2" xfId="29190"/>
    <cellStyle name="40% - Accent4 4 2 2 2 2 6 3" xfId="29191"/>
    <cellStyle name="40% - Accent4 4 2 2 2 2 7" xfId="29192"/>
    <cellStyle name="40% - Accent4 4 2 2 2 2 7 2" xfId="29193"/>
    <cellStyle name="40% - Accent4 4 2 2 2 2 7 3" xfId="29194"/>
    <cellStyle name="40% - Accent4 4 2 2 2 2 8" xfId="29195"/>
    <cellStyle name="40% - Accent4 4 2 2 2 2 8 2" xfId="29196"/>
    <cellStyle name="40% - Accent4 4 2 2 2 2 9" xfId="29197"/>
    <cellStyle name="40% - Accent4 4 2 2 2 3" xfId="2225"/>
    <cellStyle name="40% - Accent4 4 2 2 2 3 2" xfId="29198"/>
    <cellStyle name="40% - Accent4 4 2 2 2 3 2 2" xfId="29199"/>
    <cellStyle name="40% - Accent4 4 2 2 2 3 2 2 2" xfId="29200"/>
    <cellStyle name="40% - Accent4 4 2 2 2 3 2 2 3" xfId="29201"/>
    <cellStyle name="40% - Accent4 4 2 2 2 3 2 3" xfId="29202"/>
    <cellStyle name="40% - Accent4 4 2 2 2 3 2 3 2" xfId="29203"/>
    <cellStyle name="40% - Accent4 4 2 2 2 3 2 3 3" xfId="29204"/>
    <cellStyle name="40% - Accent4 4 2 2 2 3 2 4" xfId="29205"/>
    <cellStyle name="40% - Accent4 4 2 2 2 3 2 4 2" xfId="29206"/>
    <cellStyle name="40% - Accent4 4 2 2 2 3 2 5" xfId="29207"/>
    <cellStyle name="40% - Accent4 4 2 2 2 3 2 6" xfId="29208"/>
    <cellStyle name="40% - Accent4 4 2 2 2 3 3" xfId="29209"/>
    <cellStyle name="40% - Accent4 4 2 2 2 3 3 2" xfId="29210"/>
    <cellStyle name="40% - Accent4 4 2 2 2 3 3 2 2" xfId="29211"/>
    <cellStyle name="40% - Accent4 4 2 2 2 3 3 2 3" xfId="29212"/>
    <cellStyle name="40% - Accent4 4 2 2 2 3 3 3" xfId="29213"/>
    <cellStyle name="40% - Accent4 4 2 2 2 3 3 3 2" xfId="29214"/>
    <cellStyle name="40% - Accent4 4 2 2 2 3 3 3 3" xfId="29215"/>
    <cellStyle name="40% - Accent4 4 2 2 2 3 3 4" xfId="29216"/>
    <cellStyle name="40% - Accent4 4 2 2 2 3 3 4 2" xfId="29217"/>
    <cellStyle name="40% - Accent4 4 2 2 2 3 3 5" xfId="29218"/>
    <cellStyle name="40% - Accent4 4 2 2 2 3 3 6" xfId="29219"/>
    <cellStyle name="40% - Accent4 4 2 2 2 3 4" xfId="29220"/>
    <cellStyle name="40% - Accent4 4 2 2 2 3 4 2" xfId="29221"/>
    <cellStyle name="40% - Accent4 4 2 2 2 3 4 2 2" xfId="29222"/>
    <cellStyle name="40% - Accent4 4 2 2 2 3 4 2 3" xfId="29223"/>
    <cellStyle name="40% - Accent4 4 2 2 2 3 4 3" xfId="29224"/>
    <cellStyle name="40% - Accent4 4 2 2 2 3 4 3 2" xfId="29225"/>
    <cellStyle name="40% - Accent4 4 2 2 2 3 4 4" xfId="29226"/>
    <cellStyle name="40% - Accent4 4 2 2 2 3 4 5" xfId="29227"/>
    <cellStyle name="40% - Accent4 4 2 2 2 3 5" xfId="29228"/>
    <cellStyle name="40% - Accent4 4 2 2 2 3 5 2" xfId="29229"/>
    <cellStyle name="40% - Accent4 4 2 2 2 3 5 3" xfId="29230"/>
    <cellStyle name="40% - Accent4 4 2 2 2 3 6" xfId="29231"/>
    <cellStyle name="40% - Accent4 4 2 2 2 3 6 2" xfId="29232"/>
    <cellStyle name="40% - Accent4 4 2 2 2 3 6 3" xfId="29233"/>
    <cellStyle name="40% - Accent4 4 2 2 2 3 7" xfId="29234"/>
    <cellStyle name="40% - Accent4 4 2 2 2 3 7 2" xfId="29235"/>
    <cellStyle name="40% - Accent4 4 2 2 2 3 8" xfId="29236"/>
    <cellStyle name="40% - Accent4 4 2 2 2 3 9" xfId="29237"/>
    <cellStyle name="40% - Accent4 4 2 2 2 4" xfId="29238"/>
    <cellStyle name="40% - Accent4 4 2 2 2 4 2" xfId="29239"/>
    <cellStyle name="40% - Accent4 4 2 2 2 4 2 2" xfId="29240"/>
    <cellStyle name="40% - Accent4 4 2 2 2 4 2 2 2" xfId="29241"/>
    <cellStyle name="40% - Accent4 4 2 2 2 4 2 2 3" xfId="29242"/>
    <cellStyle name="40% - Accent4 4 2 2 2 4 2 3" xfId="29243"/>
    <cellStyle name="40% - Accent4 4 2 2 2 4 2 3 2" xfId="29244"/>
    <cellStyle name="40% - Accent4 4 2 2 2 4 2 3 3" xfId="29245"/>
    <cellStyle name="40% - Accent4 4 2 2 2 4 2 4" xfId="29246"/>
    <cellStyle name="40% - Accent4 4 2 2 2 4 2 4 2" xfId="29247"/>
    <cellStyle name="40% - Accent4 4 2 2 2 4 2 5" xfId="29248"/>
    <cellStyle name="40% - Accent4 4 2 2 2 4 2 6" xfId="29249"/>
    <cellStyle name="40% - Accent4 4 2 2 2 4 3" xfId="29250"/>
    <cellStyle name="40% - Accent4 4 2 2 2 4 3 2" xfId="29251"/>
    <cellStyle name="40% - Accent4 4 2 2 2 4 3 2 2" xfId="29252"/>
    <cellStyle name="40% - Accent4 4 2 2 2 4 3 2 3" xfId="29253"/>
    <cellStyle name="40% - Accent4 4 2 2 2 4 3 3" xfId="29254"/>
    <cellStyle name="40% - Accent4 4 2 2 2 4 3 3 2" xfId="29255"/>
    <cellStyle name="40% - Accent4 4 2 2 2 4 3 3 3" xfId="29256"/>
    <cellStyle name="40% - Accent4 4 2 2 2 4 3 4" xfId="29257"/>
    <cellStyle name="40% - Accent4 4 2 2 2 4 3 4 2" xfId="29258"/>
    <cellStyle name="40% - Accent4 4 2 2 2 4 3 5" xfId="29259"/>
    <cellStyle name="40% - Accent4 4 2 2 2 4 3 6" xfId="29260"/>
    <cellStyle name="40% - Accent4 4 2 2 2 4 4" xfId="29261"/>
    <cellStyle name="40% - Accent4 4 2 2 2 4 4 2" xfId="29262"/>
    <cellStyle name="40% - Accent4 4 2 2 2 4 4 2 2" xfId="29263"/>
    <cellStyle name="40% - Accent4 4 2 2 2 4 4 2 3" xfId="29264"/>
    <cellStyle name="40% - Accent4 4 2 2 2 4 4 3" xfId="29265"/>
    <cellStyle name="40% - Accent4 4 2 2 2 4 4 3 2" xfId="29266"/>
    <cellStyle name="40% - Accent4 4 2 2 2 4 4 4" xfId="29267"/>
    <cellStyle name="40% - Accent4 4 2 2 2 4 4 5" xfId="29268"/>
    <cellStyle name="40% - Accent4 4 2 2 2 4 5" xfId="29269"/>
    <cellStyle name="40% - Accent4 4 2 2 2 4 5 2" xfId="29270"/>
    <cellStyle name="40% - Accent4 4 2 2 2 4 5 3" xfId="29271"/>
    <cellStyle name="40% - Accent4 4 2 2 2 4 6" xfId="29272"/>
    <cellStyle name="40% - Accent4 4 2 2 2 4 6 2" xfId="29273"/>
    <cellStyle name="40% - Accent4 4 2 2 2 4 6 3" xfId="29274"/>
    <cellStyle name="40% - Accent4 4 2 2 2 4 7" xfId="29275"/>
    <cellStyle name="40% - Accent4 4 2 2 2 4 7 2" xfId="29276"/>
    <cellStyle name="40% - Accent4 4 2 2 2 4 8" xfId="29277"/>
    <cellStyle name="40% - Accent4 4 2 2 2 4 9" xfId="29278"/>
    <cellStyle name="40% - Accent4 4 2 2 2 5" xfId="29279"/>
    <cellStyle name="40% - Accent4 4 2 2 2 5 2" xfId="29280"/>
    <cellStyle name="40% - Accent4 4 2 2 2 5 2 2" xfId="29281"/>
    <cellStyle name="40% - Accent4 4 2 2 2 5 2 3" xfId="29282"/>
    <cellStyle name="40% - Accent4 4 2 2 2 5 3" xfId="29283"/>
    <cellStyle name="40% - Accent4 4 2 2 2 5 3 2" xfId="29284"/>
    <cellStyle name="40% - Accent4 4 2 2 2 5 3 3" xfId="29285"/>
    <cellStyle name="40% - Accent4 4 2 2 2 5 4" xfId="29286"/>
    <cellStyle name="40% - Accent4 4 2 2 2 5 4 2" xfId="29287"/>
    <cellStyle name="40% - Accent4 4 2 2 2 5 5" xfId="29288"/>
    <cellStyle name="40% - Accent4 4 2 2 2 5 6" xfId="29289"/>
    <cellStyle name="40% - Accent4 4 2 2 2 6" xfId="29290"/>
    <cellStyle name="40% - Accent4 4 2 2 2 6 2" xfId="29291"/>
    <cellStyle name="40% - Accent4 4 2 2 2 6 2 2" xfId="29292"/>
    <cellStyle name="40% - Accent4 4 2 2 2 6 2 3" xfId="29293"/>
    <cellStyle name="40% - Accent4 4 2 2 2 6 3" xfId="29294"/>
    <cellStyle name="40% - Accent4 4 2 2 2 6 3 2" xfId="29295"/>
    <cellStyle name="40% - Accent4 4 2 2 2 6 3 3" xfId="29296"/>
    <cellStyle name="40% - Accent4 4 2 2 2 6 4" xfId="29297"/>
    <cellStyle name="40% - Accent4 4 2 2 2 6 4 2" xfId="29298"/>
    <cellStyle name="40% - Accent4 4 2 2 2 6 5" xfId="29299"/>
    <cellStyle name="40% - Accent4 4 2 2 2 6 6" xfId="29300"/>
    <cellStyle name="40% - Accent4 4 2 2 2 7" xfId="29301"/>
    <cellStyle name="40% - Accent4 4 2 2 2 7 2" xfId="29302"/>
    <cellStyle name="40% - Accent4 4 2 2 2 7 2 2" xfId="29303"/>
    <cellStyle name="40% - Accent4 4 2 2 2 7 2 3" xfId="29304"/>
    <cellStyle name="40% - Accent4 4 2 2 2 7 3" xfId="29305"/>
    <cellStyle name="40% - Accent4 4 2 2 2 7 3 2" xfId="29306"/>
    <cellStyle name="40% - Accent4 4 2 2 2 7 4" xfId="29307"/>
    <cellStyle name="40% - Accent4 4 2 2 2 7 5" xfId="29308"/>
    <cellStyle name="40% - Accent4 4 2 2 2 8" xfId="29309"/>
    <cellStyle name="40% - Accent4 4 2 2 2 8 2" xfId="29310"/>
    <cellStyle name="40% - Accent4 4 2 2 2 8 3" xfId="29311"/>
    <cellStyle name="40% - Accent4 4 2 2 2 9" xfId="29312"/>
    <cellStyle name="40% - Accent4 4 2 2 2 9 2" xfId="29313"/>
    <cellStyle name="40% - Accent4 4 2 2 2 9 3" xfId="29314"/>
    <cellStyle name="40% - Accent4 4 2 2 3" xfId="2226"/>
    <cellStyle name="40% - Accent4 4 2 2 3 10" xfId="29315"/>
    <cellStyle name="40% - Accent4 4 2 2 3 2" xfId="2227"/>
    <cellStyle name="40% - Accent4 4 2 2 3 2 2" xfId="29316"/>
    <cellStyle name="40% - Accent4 4 2 2 3 2 2 2" xfId="29317"/>
    <cellStyle name="40% - Accent4 4 2 2 3 2 2 2 2" xfId="29318"/>
    <cellStyle name="40% - Accent4 4 2 2 3 2 2 2 3" xfId="29319"/>
    <cellStyle name="40% - Accent4 4 2 2 3 2 2 3" xfId="29320"/>
    <cellStyle name="40% - Accent4 4 2 2 3 2 2 3 2" xfId="29321"/>
    <cellStyle name="40% - Accent4 4 2 2 3 2 2 3 3" xfId="29322"/>
    <cellStyle name="40% - Accent4 4 2 2 3 2 2 4" xfId="29323"/>
    <cellStyle name="40% - Accent4 4 2 2 3 2 2 4 2" xfId="29324"/>
    <cellStyle name="40% - Accent4 4 2 2 3 2 2 5" xfId="29325"/>
    <cellStyle name="40% - Accent4 4 2 2 3 2 2 6" xfId="29326"/>
    <cellStyle name="40% - Accent4 4 2 2 3 2 3" xfId="29327"/>
    <cellStyle name="40% - Accent4 4 2 2 3 2 3 2" xfId="29328"/>
    <cellStyle name="40% - Accent4 4 2 2 3 2 3 2 2" xfId="29329"/>
    <cellStyle name="40% - Accent4 4 2 2 3 2 3 2 3" xfId="29330"/>
    <cellStyle name="40% - Accent4 4 2 2 3 2 3 3" xfId="29331"/>
    <cellStyle name="40% - Accent4 4 2 2 3 2 3 3 2" xfId="29332"/>
    <cellStyle name="40% - Accent4 4 2 2 3 2 3 3 3" xfId="29333"/>
    <cellStyle name="40% - Accent4 4 2 2 3 2 3 4" xfId="29334"/>
    <cellStyle name="40% - Accent4 4 2 2 3 2 3 4 2" xfId="29335"/>
    <cellStyle name="40% - Accent4 4 2 2 3 2 3 5" xfId="29336"/>
    <cellStyle name="40% - Accent4 4 2 2 3 2 3 6" xfId="29337"/>
    <cellStyle name="40% - Accent4 4 2 2 3 2 4" xfId="29338"/>
    <cellStyle name="40% - Accent4 4 2 2 3 2 4 2" xfId="29339"/>
    <cellStyle name="40% - Accent4 4 2 2 3 2 4 2 2" xfId="29340"/>
    <cellStyle name="40% - Accent4 4 2 2 3 2 4 2 3" xfId="29341"/>
    <cellStyle name="40% - Accent4 4 2 2 3 2 4 3" xfId="29342"/>
    <cellStyle name="40% - Accent4 4 2 2 3 2 4 3 2" xfId="29343"/>
    <cellStyle name="40% - Accent4 4 2 2 3 2 4 4" xfId="29344"/>
    <cellStyle name="40% - Accent4 4 2 2 3 2 4 5" xfId="29345"/>
    <cellStyle name="40% - Accent4 4 2 2 3 2 5" xfId="29346"/>
    <cellStyle name="40% - Accent4 4 2 2 3 2 5 2" xfId="29347"/>
    <cellStyle name="40% - Accent4 4 2 2 3 2 5 3" xfId="29348"/>
    <cellStyle name="40% - Accent4 4 2 2 3 2 6" xfId="29349"/>
    <cellStyle name="40% - Accent4 4 2 2 3 2 6 2" xfId="29350"/>
    <cellStyle name="40% - Accent4 4 2 2 3 2 6 3" xfId="29351"/>
    <cellStyle name="40% - Accent4 4 2 2 3 2 7" xfId="29352"/>
    <cellStyle name="40% - Accent4 4 2 2 3 2 7 2" xfId="29353"/>
    <cellStyle name="40% - Accent4 4 2 2 3 2 8" xfId="29354"/>
    <cellStyle name="40% - Accent4 4 2 2 3 2 9" xfId="29355"/>
    <cellStyle name="40% - Accent4 4 2 2 3 3" xfId="29356"/>
    <cellStyle name="40% - Accent4 4 2 2 3 3 2" xfId="29357"/>
    <cellStyle name="40% - Accent4 4 2 2 3 3 2 2" xfId="29358"/>
    <cellStyle name="40% - Accent4 4 2 2 3 3 2 3" xfId="29359"/>
    <cellStyle name="40% - Accent4 4 2 2 3 3 3" xfId="29360"/>
    <cellStyle name="40% - Accent4 4 2 2 3 3 3 2" xfId="29361"/>
    <cellStyle name="40% - Accent4 4 2 2 3 3 3 3" xfId="29362"/>
    <cellStyle name="40% - Accent4 4 2 2 3 3 4" xfId="29363"/>
    <cellStyle name="40% - Accent4 4 2 2 3 3 4 2" xfId="29364"/>
    <cellStyle name="40% - Accent4 4 2 2 3 3 5" xfId="29365"/>
    <cellStyle name="40% - Accent4 4 2 2 3 3 6" xfId="29366"/>
    <cellStyle name="40% - Accent4 4 2 2 3 4" xfId="29367"/>
    <cellStyle name="40% - Accent4 4 2 2 3 4 2" xfId="29368"/>
    <cellStyle name="40% - Accent4 4 2 2 3 4 2 2" xfId="29369"/>
    <cellStyle name="40% - Accent4 4 2 2 3 4 2 3" xfId="29370"/>
    <cellStyle name="40% - Accent4 4 2 2 3 4 3" xfId="29371"/>
    <cellStyle name="40% - Accent4 4 2 2 3 4 3 2" xfId="29372"/>
    <cellStyle name="40% - Accent4 4 2 2 3 4 3 3" xfId="29373"/>
    <cellStyle name="40% - Accent4 4 2 2 3 4 4" xfId="29374"/>
    <cellStyle name="40% - Accent4 4 2 2 3 4 4 2" xfId="29375"/>
    <cellStyle name="40% - Accent4 4 2 2 3 4 5" xfId="29376"/>
    <cellStyle name="40% - Accent4 4 2 2 3 4 6" xfId="29377"/>
    <cellStyle name="40% - Accent4 4 2 2 3 5" xfId="29378"/>
    <cellStyle name="40% - Accent4 4 2 2 3 5 2" xfId="29379"/>
    <cellStyle name="40% - Accent4 4 2 2 3 5 2 2" xfId="29380"/>
    <cellStyle name="40% - Accent4 4 2 2 3 5 2 3" xfId="29381"/>
    <cellStyle name="40% - Accent4 4 2 2 3 5 3" xfId="29382"/>
    <cellStyle name="40% - Accent4 4 2 2 3 5 3 2" xfId="29383"/>
    <cellStyle name="40% - Accent4 4 2 2 3 5 4" xfId="29384"/>
    <cellStyle name="40% - Accent4 4 2 2 3 5 5" xfId="29385"/>
    <cellStyle name="40% - Accent4 4 2 2 3 6" xfId="29386"/>
    <cellStyle name="40% - Accent4 4 2 2 3 6 2" xfId="29387"/>
    <cellStyle name="40% - Accent4 4 2 2 3 6 3" xfId="29388"/>
    <cellStyle name="40% - Accent4 4 2 2 3 7" xfId="29389"/>
    <cellStyle name="40% - Accent4 4 2 2 3 7 2" xfId="29390"/>
    <cellStyle name="40% - Accent4 4 2 2 3 7 3" xfId="29391"/>
    <cellStyle name="40% - Accent4 4 2 2 3 8" xfId="29392"/>
    <cellStyle name="40% - Accent4 4 2 2 3 8 2" xfId="29393"/>
    <cellStyle name="40% - Accent4 4 2 2 3 9" xfId="29394"/>
    <cellStyle name="40% - Accent4 4 2 2 4" xfId="2228"/>
    <cellStyle name="40% - Accent4 4 2 2 4 2" xfId="29395"/>
    <cellStyle name="40% - Accent4 4 2 2 4 2 2" xfId="29396"/>
    <cellStyle name="40% - Accent4 4 2 2 4 2 2 2" xfId="29397"/>
    <cellStyle name="40% - Accent4 4 2 2 4 2 2 3" xfId="29398"/>
    <cellStyle name="40% - Accent4 4 2 2 4 2 3" xfId="29399"/>
    <cellStyle name="40% - Accent4 4 2 2 4 2 3 2" xfId="29400"/>
    <cellStyle name="40% - Accent4 4 2 2 4 2 3 3" xfId="29401"/>
    <cellStyle name="40% - Accent4 4 2 2 4 2 4" xfId="29402"/>
    <cellStyle name="40% - Accent4 4 2 2 4 2 4 2" xfId="29403"/>
    <cellStyle name="40% - Accent4 4 2 2 4 2 5" xfId="29404"/>
    <cellStyle name="40% - Accent4 4 2 2 4 2 6" xfId="29405"/>
    <cellStyle name="40% - Accent4 4 2 2 4 3" xfId="29406"/>
    <cellStyle name="40% - Accent4 4 2 2 4 3 2" xfId="29407"/>
    <cellStyle name="40% - Accent4 4 2 2 4 3 2 2" xfId="29408"/>
    <cellStyle name="40% - Accent4 4 2 2 4 3 2 3" xfId="29409"/>
    <cellStyle name="40% - Accent4 4 2 2 4 3 3" xfId="29410"/>
    <cellStyle name="40% - Accent4 4 2 2 4 3 3 2" xfId="29411"/>
    <cellStyle name="40% - Accent4 4 2 2 4 3 3 3" xfId="29412"/>
    <cellStyle name="40% - Accent4 4 2 2 4 3 4" xfId="29413"/>
    <cellStyle name="40% - Accent4 4 2 2 4 3 4 2" xfId="29414"/>
    <cellStyle name="40% - Accent4 4 2 2 4 3 5" xfId="29415"/>
    <cellStyle name="40% - Accent4 4 2 2 4 3 6" xfId="29416"/>
    <cellStyle name="40% - Accent4 4 2 2 4 4" xfId="29417"/>
    <cellStyle name="40% - Accent4 4 2 2 4 4 2" xfId="29418"/>
    <cellStyle name="40% - Accent4 4 2 2 4 4 2 2" xfId="29419"/>
    <cellStyle name="40% - Accent4 4 2 2 4 4 2 3" xfId="29420"/>
    <cellStyle name="40% - Accent4 4 2 2 4 4 3" xfId="29421"/>
    <cellStyle name="40% - Accent4 4 2 2 4 4 3 2" xfId="29422"/>
    <cellStyle name="40% - Accent4 4 2 2 4 4 4" xfId="29423"/>
    <cellStyle name="40% - Accent4 4 2 2 4 4 5" xfId="29424"/>
    <cellStyle name="40% - Accent4 4 2 2 4 5" xfId="29425"/>
    <cellStyle name="40% - Accent4 4 2 2 4 5 2" xfId="29426"/>
    <cellStyle name="40% - Accent4 4 2 2 4 5 3" xfId="29427"/>
    <cellStyle name="40% - Accent4 4 2 2 4 6" xfId="29428"/>
    <cellStyle name="40% - Accent4 4 2 2 4 6 2" xfId="29429"/>
    <cellStyle name="40% - Accent4 4 2 2 4 6 3" xfId="29430"/>
    <cellStyle name="40% - Accent4 4 2 2 4 7" xfId="29431"/>
    <cellStyle name="40% - Accent4 4 2 2 4 7 2" xfId="29432"/>
    <cellStyle name="40% - Accent4 4 2 2 4 8" xfId="29433"/>
    <cellStyle name="40% - Accent4 4 2 2 4 9" xfId="29434"/>
    <cellStyle name="40% - Accent4 4 2 2 5" xfId="29435"/>
    <cellStyle name="40% - Accent4 4 2 2 5 2" xfId="29436"/>
    <cellStyle name="40% - Accent4 4 2 2 5 2 2" xfId="29437"/>
    <cellStyle name="40% - Accent4 4 2 2 5 2 2 2" xfId="29438"/>
    <cellStyle name="40% - Accent4 4 2 2 5 2 2 3" xfId="29439"/>
    <cellStyle name="40% - Accent4 4 2 2 5 2 3" xfId="29440"/>
    <cellStyle name="40% - Accent4 4 2 2 5 2 3 2" xfId="29441"/>
    <cellStyle name="40% - Accent4 4 2 2 5 2 3 3" xfId="29442"/>
    <cellStyle name="40% - Accent4 4 2 2 5 2 4" xfId="29443"/>
    <cellStyle name="40% - Accent4 4 2 2 5 2 4 2" xfId="29444"/>
    <cellStyle name="40% - Accent4 4 2 2 5 2 5" xfId="29445"/>
    <cellStyle name="40% - Accent4 4 2 2 5 2 6" xfId="29446"/>
    <cellStyle name="40% - Accent4 4 2 2 5 3" xfId="29447"/>
    <cellStyle name="40% - Accent4 4 2 2 5 3 2" xfId="29448"/>
    <cellStyle name="40% - Accent4 4 2 2 5 3 2 2" xfId="29449"/>
    <cellStyle name="40% - Accent4 4 2 2 5 3 2 3" xfId="29450"/>
    <cellStyle name="40% - Accent4 4 2 2 5 3 3" xfId="29451"/>
    <cellStyle name="40% - Accent4 4 2 2 5 3 3 2" xfId="29452"/>
    <cellStyle name="40% - Accent4 4 2 2 5 3 3 3" xfId="29453"/>
    <cellStyle name="40% - Accent4 4 2 2 5 3 4" xfId="29454"/>
    <cellStyle name="40% - Accent4 4 2 2 5 3 4 2" xfId="29455"/>
    <cellStyle name="40% - Accent4 4 2 2 5 3 5" xfId="29456"/>
    <cellStyle name="40% - Accent4 4 2 2 5 3 6" xfId="29457"/>
    <cellStyle name="40% - Accent4 4 2 2 5 4" xfId="29458"/>
    <cellStyle name="40% - Accent4 4 2 2 5 4 2" xfId="29459"/>
    <cellStyle name="40% - Accent4 4 2 2 5 4 2 2" xfId="29460"/>
    <cellStyle name="40% - Accent4 4 2 2 5 4 2 3" xfId="29461"/>
    <cellStyle name="40% - Accent4 4 2 2 5 4 3" xfId="29462"/>
    <cellStyle name="40% - Accent4 4 2 2 5 4 3 2" xfId="29463"/>
    <cellStyle name="40% - Accent4 4 2 2 5 4 4" xfId="29464"/>
    <cellStyle name="40% - Accent4 4 2 2 5 4 5" xfId="29465"/>
    <cellStyle name="40% - Accent4 4 2 2 5 5" xfId="29466"/>
    <cellStyle name="40% - Accent4 4 2 2 5 5 2" xfId="29467"/>
    <cellStyle name="40% - Accent4 4 2 2 5 5 3" xfId="29468"/>
    <cellStyle name="40% - Accent4 4 2 2 5 6" xfId="29469"/>
    <cellStyle name="40% - Accent4 4 2 2 5 6 2" xfId="29470"/>
    <cellStyle name="40% - Accent4 4 2 2 5 6 3" xfId="29471"/>
    <cellStyle name="40% - Accent4 4 2 2 5 7" xfId="29472"/>
    <cellStyle name="40% - Accent4 4 2 2 5 7 2" xfId="29473"/>
    <cellStyle name="40% - Accent4 4 2 2 5 8" xfId="29474"/>
    <cellStyle name="40% - Accent4 4 2 2 5 9" xfId="29475"/>
    <cellStyle name="40% - Accent4 4 2 2 6" xfId="29476"/>
    <cellStyle name="40% - Accent4 4 2 2 6 2" xfId="29477"/>
    <cellStyle name="40% - Accent4 4 2 2 6 2 2" xfId="29478"/>
    <cellStyle name="40% - Accent4 4 2 2 6 2 3" xfId="29479"/>
    <cellStyle name="40% - Accent4 4 2 2 6 3" xfId="29480"/>
    <cellStyle name="40% - Accent4 4 2 2 6 3 2" xfId="29481"/>
    <cellStyle name="40% - Accent4 4 2 2 6 3 3" xfId="29482"/>
    <cellStyle name="40% - Accent4 4 2 2 6 4" xfId="29483"/>
    <cellStyle name="40% - Accent4 4 2 2 6 4 2" xfId="29484"/>
    <cellStyle name="40% - Accent4 4 2 2 6 5" xfId="29485"/>
    <cellStyle name="40% - Accent4 4 2 2 6 6" xfId="29486"/>
    <cellStyle name="40% - Accent4 4 2 2 7" xfId="29487"/>
    <cellStyle name="40% - Accent4 4 2 2 7 2" xfId="29488"/>
    <cellStyle name="40% - Accent4 4 2 2 7 2 2" xfId="29489"/>
    <cellStyle name="40% - Accent4 4 2 2 7 2 3" xfId="29490"/>
    <cellStyle name="40% - Accent4 4 2 2 7 3" xfId="29491"/>
    <cellStyle name="40% - Accent4 4 2 2 7 3 2" xfId="29492"/>
    <cellStyle name="40% - Accent4 4 2 2 7 3 3" xfId="29493"/>
    <cellStyle name="40% - Accent4 4 2 2 7 4" xfId="29494"/>
    <cellStyle name="40% - Accent4 4 2 2 7 4 2" xfId="29495"/>
    <cellStyle name="40% - Accent4 4 2 2 7 5" xfId="29496"/>
    <cellStyle name="40% - Accent4 4 2 2 7 6" xfId="29497"/>
    <cellStyle name="40% - Accent4 4 2 2 8" xfId="29498"/>
    <cellStyle name="40% - Accent4 4 2 2 8 2" xfId="29499"/>
    <cellStyle name="40% - Accent4 4 2 2 8 2 2" xfId="29500"/>
    <cellStyle name="40% - Accent4 4 2 2 8 2 3" xfId="29501"/>
    <cellStyle name="40% - Accent4 4 2 2 8 3" xfId="29502"/>
    <cellStyle name="40% - Accent4 4 2 2 8 3 2" xfId="29503"/>
    <cellStyle name="40% - Accent4 4 2 2 8 4" xfId="29504"/>
    <cellStyle name="40% - Accent4 4 2 2 8 5" xfId="29505"/>
    <cellStyle name="40% - Accent4 4 2 2 9" xfId="29506"/>
    <cellStyle name="40% - Accent4 4 2 2 9 2" xfId="29507"/>
    <cellStyle name="40% - Accent4 4 2 2 9 3" xfId="29508"/>
    <cellStyle name="40% - Accent4 4 2 3" xfId="2229"/>
    <cellStyle name="40% - Accent4 4 2 3 10" xfId="29509"/>
    <cellStyle name="40% - Accent4 4 2 3 10 2" xfId="29510"/>
    <cellStyle name="40% - Accent4 4 2 3 11" xfId="29511"/>
    <cellStyle name="40% - Accent4 4 2 3 12" xfId="29512"/>
    <cellStyle name="40% - Accent4 4 2 3 2" xfId="2230"/>
    <cellStyle name="40% - Accent4 4 2 3 2 10" xfId="29513"/>
    <cellStyle name="40% - Accent4 4 2 3 2 2" xfId="2231"/>
    <cellStyle name="40% - Accent4 4 2 3 2 2 2" xfId="29514"/>
    <cellStyle name="40% - Accent4 4 2 3 2 2 2 2" xfId="29515"/>
    <cellStyle name="40% - Accent4 4 2 3 2 2 2 2 2" xfId="29516"/>
    <cellStyle name="40% - Accent4 4 2 3 2 2 2 2 3" xfId="29517"/>
    <cellStyle name="40% - Accent4 4 2 3 2 2 2 3" xfId="29518"/>
    <cellStyle name="40% - Accent4 4 2 3 2 2 2 3 2" xfId="29519"/>
    <cellStyle name="40% - Accent4 4 2 3 2 2 2 3 3" xfId="29520"/>
    <cellStyle name="40% - Accent4 4 2 3 2 2 2 4" xfId="29521"/>
    <cellStyle name="40% - Accent4 4 2 3 2 2 2 4 2" xfId="29522"/>
    <cellStyle name="40% - Accent4 4 2 3 2 2 2 5" xfId="29523"/>
    <cellStyle name="40% - Accent4 4 2 3 2 2 2 6" xfId="29524"/>
    <cellStyle name="40% - Accent4 4 2 3 2 2 3" xfId="29525"/>
    <cellStyle name="40% - Accent4 4 2 3 2 2 3 2" xfId="29526"/>
    <cellStyle name="40% - Accent4 4 2 3 2 2 3 2 2" xfId="29527"/>
    <cellStyle name="40% - Accent4 4 2 3 2 2 3 2 3" xfId="29528"/>
    <cellStyle name="40% - Accent4 4 2 3 2 2 3 3" xfId="29529"/>
    <cellStyle name="40% - Accent4 4 2 3 2 2 3 3 2" xfId="29530"/>
    <cellStyle name="40% - Accent4 4 2 3 2 2 3 3 3" xfId="29531"/>
    <cellStyle name="40% - Accent4 4 2 3 2 2 3 4" xfId="29532"/>
    <cellStyle name="40% - Accent4 4 2 3 2 2 3 4 2" xfId="29533"/>
    <cellStyle name="40% - Accent4 4 2 3 2 2 3 5" xfId="29534"/>
    <cellStyle name="40% - Accent4 4 2 3 2 2 3 6" xfId="29535"/>
    <cellStyle name="40% - Accent4 4 2 3 2 2 4" xfId="29536"/>
    <cellStyle name="40% - Accent4 4 2 3 2 2 4 2" xfId="29537"/>
    <cellStyle name="40% - Accent4 4 2 3 2 2 4 2 2" xfId="29538"/>
    <cellStyle name="40% - Accent4 4 2 3 2 2 4 2 3" xfId="29539"/>
    <cellStyle name="40% - Accent4 4 2 3 2 2 4 3" xfId="29540"/>
    <cellStyle name="40% - Accent4 4 2 3 2 2 4 3 2" xfId="29541"/>
    <cellStyle name="40% - Accent4 4 2 3 2 2 4 4" xfId="29542"/>
    <cellStyle name="40% - Accent4 4 2 3 2 2 4 5" xfId="29543"/>
    <cellStyle name="40% - Accent4 4 2 3 2 2 5" xfId="29544"/>
    <cellStyle name="40% - Accent4 4 2 3 2 2 5 2" xfId="29545"/>
    <cellStyle name="40% - Accent4 4 2 3 2 2 5 3" xfId="29546"/>
    <cellStyle name="40% - Accent4 4 2 3 2 2 6" xfId="29547"/>
    <cellStyle name="40% - Accent4 4 2 3 2 2 6 2" xfId="29548"/>
    <cellStyle name="40% - Accent4 4 2 3 2 2 6 3" xfId="29549"/>
    <cellStyle name="40% - Accent4 4 2 3 2 2 7" xfId="29550"/>
    <cellStyle name="40% - Accent4 4 2 3 2 2 7 2" xfId="29551"/>
    <cellStyle name="40% - Accent4 4 2 3 2 2 8" xfId="29552"/>
    <cellStyle name="40% - Accent4 4 2 3 2 2 9" xfId="29553"/>
    <cellStyle name="40% - Accent4 4 2 3 2 3" xfId="29554"/>
    <cellStyle name="40% - Accent4 4 2 3 2 3 2" xfId="29555"/>
    <cellStyle name="40% - Accent4 4 2 3 2 3 2 2" xfId="29556"/>
    <cellStyle name="40% - Accent4 4 2 3 2 3 2 3" xfId="29557"/>
    <cellStyle name="40% - Accent4 4 2 3 2 3 3" xfId="29558"/>
    <cellStyle name="40% - Accent4 4 2 3 2 3 3 2" xfId="29559"/>
    <cellStyle name="40% - Accent4 4 2 3 2 3 3 3" xfId="29560"/>
    <cellStyle name="40% - Accent4 4 2 3 2 3 4" xfId="29561"/>
    <cellStyle name="40% - Accent4 4 2 3 2 3 4 2" xfId="29562"/>
    <cellStyle name="40% - Accent4 4 2 3 2 3 5" xfId="29563"/>
    <cellStyle name="40% - Accent4 4 2 3 2 3 6" xfId="29564"/>
    <cellStyle name="40% - Accent4 4 2 3 2 4" xfId="29565"/>
    <cellStyle name="40% - Accent4 4 2 3 2 4 2" xfId="29566"/>
    <cellStyle name="40% - Accent4 4 2 3 2 4 2 2" xfId="29567"/>
    <cellStyle name="40% - Accent4 4 2 3 2 4 2 3" xfId="29568"/>
    <cellStyle name="40% - Accent4 4 2 3 2 4 3" xfId="29569"/>
    <cellStyle name="40% - Accent4 4 2 3 2 4 3 2" xfId="29570"/>
    <cellStyle name="40% - Accent4 4 2 3 2 4 3 3" xfId="29571"/>
    <cellStyle name="40% - Accent4 4 2 3 2 4 4" xfId="29572"/>
    <cellStyle name="40% - Accent4 4 2 3 2 4 4 2" xfId="29573"/>
    <cellStyle name="40% - Accent4 4 2 3 2 4 5" xfId="29574"/>
    <cellStyle name="40% - Accent4 4 2 3 2 4 6" xfId="29575"/>
    <cellStyle name="40% - Accent4 4 2 3 2 5" xfId="29576"/>
    <cellStyle name="40% - Accent4 4 2 3 2 5 2" xfId="29577"/>
    <cellStyle name="40% - Accent4 4 2 3 2 5 2 2" xfId="29578"/>
    <cellStyle name="40% - Accent4 4 2 3 2 5 2 3" xfId="29579"/>
    <cellStyle name="40% - Accent4 4 2 3 2 5 3" xfId="29580"/>
    <cellStyle name="40% - Accent4 4 2 3 2 5 3 2" xfId="29581"/>
    <cellStyle name="40% - Accent4 4 2 3 2 5 4" xfId="29582"/>
    <cellStyle name="40% - Accent4 4 2 3 2 5 5" xfId="29583"/>
    <cellStyle name="40% - Accent4 4 2 3 2 6" xfId="29584"/>
    <cellStyle name="40% - Accent4 4 2 3 2 6 2" xfId="29585"/>
    <cellStyle name="40% - Accent4 4 2 3 2 6 3" xfId="29586"/>
    <cellStyle name="40% - Accent4 4 2 3 2 7" xfId="29587"/>
    <cellStyle name="40% - Accent4 4 2 3 2 7 2" xfId="29588"/>
    <cellStyle name="40% - Accent4 4 2 3 2 7 3" xfId="29589"/>
    <cellStyle name="40% - Accent4 4 2 3 2 8" xfId="29590"/>
    <cellStyle name="40% - Accent4 4 2 3 2 8 2" xfId="29591"/>
    <cellStyle name="40% - Accent4 4 2 3 2 9" xfId="29592"/>
    <cellStyle name="40% - Accent4 4 2 3 3" xfId="2232"/>
    <cellStyle name="40% - Accent4 4 2 3 3 2" xfId="29593"/>
    <cellStyle name="40% - Accent4 4 2 3 3 2 2" xfId="29594"/>
    <cellStyle name="40% - Accent4 4 2 3 3 2 2 2" xfId="29595"/>
    <cellStyle name="40% - Accent4 4 2 3 3 2 2 3" xfId="29596"/>
    <cellStyle name="40% - Accent4 4 2 3 3 2 3" xfId="29597"/>
    <cellStyle name="40% - Accent4 4 2 3 3 2 3 2" xfId="29598"/>
    <cellStyle name="40% - Accent4 4 2 3 3 2 3 3" xfId="29599"/>
    <cellStyle name="40% - Accent4 4 2 3 3 2 4" xfId="29600"/>
    <cellStyle name="40% - Accent4 4 2 3 3 2 4 2" xfId="29601"/>
    <cellStyle name="40% - Accent4 4 2 3 3 2 5" xfId="29602"/>
    <cellStyle name="40% - Accent4 4 2 3 3 2 6" xfId="29603"/>
    <cellStyle name="40% - Accent4 4 2 3 3 3" xfId="29604"/>
    <cellStyle name="40% - Accent4 4 2 3 3 3 2" xfId="29605"/>
    <cellStyle name="40% - Accent4 4 2 3 3 3 2 2" xfId="29606"/>
    <cellStyle name="40% - Accent4 4 2 3 3 3 2 3" xfId="29607"/>
    <cellStyle name="40% - Accent4 4 2 3 3 3 3" xfId="29608"/>
    <cellStyle name="40% - Accent4 4 2 3 3 3 3 2" xfId="29609"/>
    <cellStyle name="40% - Accent4 4 2 3 3 3 3 3" xfId="29610"/>
    <cellStyle name="40% - Accent4 4 2 3 3 3 4" xfId="29611"/>
    <cellStyle name="40% - Accent4 4 2 3 3 3 4 2" xfId="29612"/>
    <cellStyle name="40% - Accent4 4 2 3 3 3 5" xfId="29613"/>
    <cellStyle name="40% - Accent4 4 2 3 3 3 6" xfId="29614"/>
    <cellStyle name="40% - Accent4 4 2 3 3 4" xfId="29615"/>
    <cellStyle name="40% - Accent4 4 2 3 3 4 2" xfId="29616"/>
    <cellStyle name="40% - Accent4 4 2 3 3 4 2 2" xfId="29617"/>
    <cellStyle name="40% - Accent4 4 2 3 3 4 2 3" xfId="29618"/>
    <cellStyle name="40% - Accent4 4 2 3 3 4 3" xfId="29619"/>
    <cellStyle name="40% - Accent4 4 2 3 3 4 3 2" xfId="29620"/>
    <cellStyle name="40% - Accent4 4 2 3 3 4 4" xfId="29621"/>
    <cellStyle name="40% - Accent4 4 2 3 3 4 5" xfId="29622"/>
    <cellStyle name="40% - Accent4 4 2 3 3 5" xfId="29623"/>
    <cellStyle name="40% - Accent4 4 2 3 3 5 2" xfId="29624"/>
    <cellStyle name="40% - Accent4 4 2 3 3 5 3" xfId="29625"/>
    <cellStyle name="40% - Accent4 4 2 3 3 6" xfId="29626"/>
    <cellStyle name="40% - Accent4 4 2 3 3 6 2" xfId="29627"/>
    <cellStyle name="40% - Accent4 4 2 3 3 6 3" xfId="29628"/>
    <cellStyle name="40% - Accent4 4 2 3 3 7" xfId="29629"/>
    <cellStyle name="40% - Accent4 4 2 3 3 7 2" xfId="29630"/>
    <cellStyle name="40% - Accent4 4 2 3 3 8" xfId="29631"/>
    <cellStyle name="40% - Accent4 4 2 3 3 9" xfId="29632"/>
    <cellStyle name="40% - Accent4 4 2 3 4" xfId="29633"/>
    <cellStyle name="40% - Accent4 4 2 3 4 2" xfId="29634"/>
    <cellStyle name="40% - Accent4 4 2 3 4 2 2" xfId="29635"/>
    <cellStyle name="40% - Accent4 4 2 3 4 2 2 2" xfId="29636"/>
    <cellStyle name="40% - Accent4 4 2 3 4 2 2 3" xfId="29637"/>
    <cellStyle name="40% - Accent4 4 2 3 4 2 3" xfId="29638"/>
    <cellStyle name="40% - Accent4 4 2 3 4 2 3 2" xfId="29639"/>
    <cellStyle name="40% - Accent4 4 2 3 4 2 3 3" xfId="29640"/>
    <cellStyle name="40% - Accent4 4 2 3 4 2 4" xfId="29641"/>
    <cellStyle name="40% - Accent4 4 2 3 4 2 4 2" xfId="29642"/>
    <cellStyle name="40% - Accent4 4 2 3 4 2 5" xfId="29643"/>
    <cellStyle name="40% - Accent4 4 2 3 4 2 6" xfId="29644"/>
    <cellStyle name="40% - Accent4 4 2 3 4 3" xfId="29645"/>
    <cellStyle name="40% - Accent4 4 2 3 4 3 2" xfId="29646"/>
    <cellStyle name="40% - Accent4 4 2 3 4 3 2 2" xfId="29647"/>
    <cellStyle name="40% - Accent4 4 2 3 4 3 2 3" xfId="29648"/>
    <cellStyle name="40% - Accent4 4 2 3 4 3 3" xfId="29649"/>
    <cellStyle name="40% - Accent4 4 2 3 4 3 3 2" xfId="29650"/>
    <cellStyle name="40% - Accent4 4 2 3 4 3 3 3" xfId="29651"/>
    <cellStyle name="40% - Accent4 4 2 3 4 3 4" xfId="29652"/>
    <cellStyle name="40% - Accent4 4 2 3 4 3 4 2" xfId="29653"/>
    <cellStyle name="40% - Accent4 4 2 3 4 3 5" xfId="29654"/>
    <cellStyle name="40% - Accent4 4 2 3 4 3 6" xfId="29655"/>
    <cellStyle name="40% - Accent4 4 2 3 4 4" xfId="29656"/>
    <cellStyle name="40% - Accent4 4 2 3 4 4 2" xfId="29657"/>
    <cellStyle name="40% - Accent4 4 2 3 4 4 2 2" xfId="29658"/>
    <cellStyle name="40% - Accent4 4 2 3 4 4 2 3" xfId="29659"/>
    <cellStyle name="40% - Accent4 4 2 3 4 4 3" xfId="29660"/>
    <cellStyle name="40% - Accent4 4 2 3 4 4 3 2" xfId="29661"/>
    <cellStyle name="40% - Accent4 4 2 3 4 4 4" xfId="29662"/>
    <cellStyle name="40% - Accent4 4 2 3 4 4 5" xfId="29663"/>
    <cellStyle name="40% - Accent4 4 2 3 4 5" xfId="29664"/>
    <cellStyle name="40% - Accent4 4 2 3 4 5 2" xfId="29665"/>
    <cellStyle name="40% - Accent4 4 2 3 4 5 3" xfId="29666"/>
    <cellStyle name="40% - Accent4 4 2 3 4 6" xfId="29667"/>
    <cellStyle name="40% - Accent4 4 2 3 4 6 2" xfId="29668"/>
    <cellStyle name="40% - Accent4 4 2 3 4 6 3" xfId="29669"/>
    <cellStyle name="40% - Accent4 4 2 3 4 7" xfId="29670"/>
    <cellStyle name="40% - Accent4 4 2 3 4 7 2" xfId="29671"/>
    <cellStyle name="40% - Accent4 4 2 3 4 8" xfId="29672"/>
    <cellStyle name="40% - Accent4 4 2 3 4 9" xfId="29673"/>
    <cellStyle name="40% - Accent4 4 2 3 5" xfId="29674"/>
    <cellStyle name="40% - Accent4 4 2 3 5 2" xfId="29675"/>
    <cellStyle name="40% - Accent4 4 2 3 5 2 2" xfId="29676"/>
    <cellStyle name="40% - Accent4 4 2 3 5 2 3" xfId="29677"/>
    <cellStyle name="40% - Accent4 4 2 3 5 3" xfId="29678"/>
    <cellStyle name="40% - Accent4 4 2 3 5 3 2" xfId="29679"/>
    <cellStyle name="40% - Accent4 4 2 3 5 3 3" xfId="29680"/>
    <cellStyle name="40% - Accent4 4 2 3 5 4" xfId="29681"/>
    <cellStyle name="40% - Accent4 4 2 3 5 4 2" xfId="29682"/>
    <cellStyle name="40% - Accent4 4 2 3 5 5" xfId="29683"/>
    <cellStyle name="40% - Accent4 4 2 3 5 6" xfId="29684"/>
    <cellStyle name="40% - Accent4 4 2 3 6" xfId="29685"/>
    <cellStyle name="40% - Accent4 4 2 3 6 2" xfId="29686"/>
    <cellStyle name="40% - Accent4 4 2 3 6 2 2" xfId="29687"/>
    <cellStyle name="40% - Accent4 4 2 3 6 2 3" xfId="29688"/>
    <cellStyle name="40% - Accent4 4 2 3 6 3" xfId="29689"/>
    <cellStyle name="40% - Accent4 4 2 3 6 3 2" xfId="29690"/>
    <cellStyle name="40% - Accent4 4 2 3 6 3 3" xfId="29691"/>
    <cellStyle name="40% - Accent4 4 2 3 6 4" xfId="29692"/>
    <cellStyle name="40% - Accent4 4 2 3 6 4 2" xfId="29693"/>
    <cellStyle name="40% - Accent4 4 2 3 6 5" xfId="29694"/>
    <cellStyle name="40% - Accent4 4 2 3 6 6" xfId="29695"/>
    <cellStyle name="40% - Accent4 4 2 3 7" xfId="29696"/>
    <cellStyle name="40% - Accent4 4 2 3 7 2" xfId="29697"/>
    <cellStyle name="40% - Accent4 4 2 3 7 2 2" xfId="29698"/>
    <cellStyle name="40% - Accent4 4 2 3 7 2 3" xfId="29699"/>
    <cellStyle name="40% - Accent4 4 2 3 7 3" xfId="29700"/>
    <cellStyle name="40% - Accent4 4 2 3 7 3 2" xfId="29701"/>
    <cellStyle name="40% - Accent4 4 2 3 7 4" xfId="29702"/>
    <cellStyle name="40% - Accent4 4 2 3 7 5" xfId="29703"/>
    <cellStyle name="40% - Accent4 4 2 3 8" xfId="29704"/>
    <cellStyle name="40% - Accent4 4 2 3 8 2" xfId="29705"/>
    <cellStyle name="40% - Accent4 4 2 3 8 3" xfId="29706"/>
    <cellStyle name="40% - Accent4 4 2 3 9" xfId="29707"/>
    <cellStyle name="40% - Accent4 4 2 3 9 2" xfId="29708"/>
    <cellStyle name="40% - Accent4 4 2 3 9 3" xfId="29709"/>
    <cellStyle name="40% - Accent4 4 2 4" xfId="2233"/>
    <cellStyle name="40% - Accent4 4 2 4 10" xfId="29710"/>
    <cellStyle name="40% - Accent4 4 2 4 2" xfId="2234"/>
    <cellStyle name="40% - Accent4 4 2 4 2 2" xfId="29711"/>
    <cellStyle name="40% - Accent4 4 2 4 2 2 2" xfId="29712"/>
    <cellStyle name="40% - Accent4 4 2 4 2 2 2 2" xfId="29713"/>
    <cellStyle name="40% - Accent4 4 2 4 2 2 2 3" xfId="29714"/>
    <cellStyle name="40% - Accent4 4 2 4 2 2 3" xfId="29715"/>
    <cellStyle name="40% - Accent4 4 2 4 2 2 3 2" xfId="29716"/>
    <cellStyle name="40% - Accent4 4 2 4 2 2 3 3" xfId="29717"/>
    <cellStyle name="40% - Accent4 4 2 4 2 2 4" xfId="29718"/>
    <cellStyle name="40% - Accent4 4 2 4 2 2 4 2" xfId="29719"/>
    <cellStyle name="40% - Accent4 4 2 4 2 2 5" xfId="29720"/>
    <cellStyle name="40% - Accent4 4 2 4 2 2 6" xfId="29721"/>
    <cellStyle name="40% - Accent4 4 2 4 2 3" xfId="29722"/>
    <cellStyle name="40% - Accent4 4 2 4 2 3 2" xfId="29723"/>
    <cellStyle name="40% - Accent4 4 2 4 2 3 2 2" xfId="29724"/>
    <cellStyle name="40% - Accent4 4 2 4 2 3 2 3" xfId="29725"/>
    <cellStyle name="40% - Accent4 4 2 4 2 3 3" xfId="29726"/>
    <cellStyle name="40% - Accent4 4 2 4 2 3 3 2" xfId="29727"/>
    <cellStyle name="40% - Accent4 4 2 4 2 3 3 3" xfId="29728"/>
    <cellStyle name="40% - Accent4 4 2 4 2 3 4" xfId="29729"/>
    <cellStyle name="40% - Accent4 4 2 4 2 3 4 2" xfId="29730"/>
    <cellStyle name="40% - Accent4 4 2 4 2 3 5" xfId="29731"/>
    <cellStyle name="40% - Accent4 4 2 4 2 3 6" xfId="29732"/>
    <cellStyle name="40% - Accent4 4 2 4 2 4" xfId="29733"/>
    <cellStyle name="40% - Accent4 4 2 4 2 4 2" xfId="29734"/>
    <cellStyle name="40% - Accent4 4 2 4 2 4 2 2" xfId="29735"/>
    <cellStyle name="40% - Accent4 4 2 4 2 4 2 3" xfId="29736"/>
    <cellStyle name="40% - Accent4 4 2 4 2 4 3" xfId="29737"/>
    <cellStyle name="40% - Accent4 4 2 4 2 4 3 2" xfId="29738"/>
    <cellStyle name="40% - Accent4 4 2 4 2 4 4" xfId="29739"/>
    <cellStyle name="40% - Accent4 4 2 4 2 4 5" xfId="29740"/>
    <cellStyle name="40% - Accent4 4 2 4 2 5" xfId="29741"/>
    <cellStyle name="40% - Accent4 4 2 4 2 5 2" xfId="29742"/>
    <cellStyle name="40% - Accent4 4 2 4 2 5 3" xfId="29743"/>
    <cellStyle name="40% - Accent4 4 2 4 2 6" xfId="29744"/>
    <cellStyle name="40% - Accent4 4 2 4 2 6 2" xfId="29745"/>
    <cellStyle name="40% - Accent4 4 2 4 2 6 3" xfId="29746"/>
    <cellStyle name="40% - Accent4 4 2 4 2 7" xfId="29747"/>
    <cellStyle name="40% - Accent4 4 2 4 2 7 2" xfId="29748"/>
    <cellStyle name="40% - Accent4 4 2 4 2 8" xfId="29749"/>
    <cellStyle name="40% - Accent4 4 2 4 2 9" xfId="29750"/>
    <cellStyle name="40% - Accent4 4 2 4 3" xfId="29751"/>
    <cellStyle name="40% - Accent4 4 2 4 3 2" xfId="29752"/>
    <cellStyle name="40% - Accent4 4 2 4 3 2 2" xfId="29753"/>
    <cellStyle name="40% - Accent4 4 2 4 3 2 3" xfId="29754"/>
    <cellStyle name="40% - Accent4 4 2 4 3 3" xfId="29755"/>
    <cellStyle name="40% - Accent4 4 2 4 3 3 2" xfId="29756"/>
    <cellStyle name="40% - Accent4 4 2 4 3 3 3" xfId="29757"/>
    <cellStyle name="40% - Accent4 4 2 4 3 4" xfId="29758"/>
    <cellStyle name="40% - Accent4 4 2 4 3 4 2" xfId="29759"/>
    <cellStyle name="40% - Accent4 4 2 4 3 5" xfId="29760"/>
    <cellStyle name="40% - Accent4 4 2 4 3 6" xfId="29761"/>
    <cellStyle name="40% - Accent4 4 2 4 4" xfId="29762"/>
    <cellStyle name="40% - Accent4 4 2 4 4 2" xfId="29763"/>
    <cellStyle name="40% - Accent4 4 2 4 4 2 2" xfId="29764"/>
    <cellStyle name="40% - Accent4 4 2 4 4 2 3" xfId="29765"/>
    <cellStyle name="40% - Accent4 4 2 4 4 3" xfId="29766"/>
    <cellStyle name="40% - Accent4 4 2 4 4 3 2" xfId="29767"/>
    <cellStyle name="40% - Accent4 4 2 4 4 3 3" xfId="29768"/>
    <cellStyle name="40% - Accent4 4 2 4 4 4" xfId="29769"/>
    <cellStyle name="40% - Accent4 4 2 4 4 4 2" xfId="29770"/>
    <cellStyle name="40% - Accent4 4 2 4 4 5" xfId="29771"/>
    <cellStyle name="40% - Accent4 4 2 4 4 6" xfId="29772"/>
    <cellStyle name="40% - Accent4 4 2 4 5" xfId="29773"/>
    <cellStyle name="40% - Accent4 4 2 4 5 2" xfId="29774"/>
    <cellStyle name="40% - Accent4 4 2 4 5 2 2" xfId="29775"/>
    <cellStyle name="40% - Accent4 4 2 4 5 2 3" xfId="29776"/>
    <cellStyle name="40% - Accent4 4 2 4 5 3" xfId="29777"/>
    <cellStyle name="40% - Accent4 4 2 4 5 3 2" xfId="29778"/>
    <cellStyle name="40% - Accent4 4 2 4 5 4" xfId="29779"/>
    <cellStyle name="40% - Accent4 4 2 4 5 5" xfId="29780"/>
    <cellStyle name="40% - Accent4 4 2 4 6" xfId="29781"/>
    <cellStyle name="40% - Accent4 4 2 4 6 2" xfId="29782"/>
    <cellStyle name="40% - Accent4 4 2 4 6 3" xfId="29783"/>
    <cellStyle name="40% - Accent4 4 2 4 7" xfId="29784"/>
    <cellStyle name="40% - Accent4 4 2 4 7 2" xfId="29785"/>
    <cellStyle name="40% - Accent4 4 2 4 7 3" xfId="29786"/>
    <cellStyle name="40% - Accent4 4 2 4 8" xfId="29787"/>
    <cellStyle name="40% - Accent4 4 2 4 8 2" xfId="29788"/>
    <cellStyle name="40% - Accent4 4 2 4 9" xfId="29789"/>
    <cellStyle name="40% - Accent4 4 2 5" xfId="2235"/>
    <cellStyle name="40% - Accent4 4 2 5 2" xfId="29790"/>
    <cellStyle name="40% - Accent4 4 2 5 2 2" xfId="29791"/>
    <cellStyle name="40% - Accent4 4 2 5 2 2 2" xfId="29792"/>
    <cellStyle name="40% - Accent4 4 2 5 2 2 3" xfId="29793"/>
    <cellStyle name="40% - Accent4 4 2 5 2 3" xfId="29794"/>
    <cellStyle name="40% - Accent4 4 2 5 2 3 2" xfId="29795"/>
    <cellStyle name="40% - Accent4 4 2 5 2 3 3" xfId="29796"/>
    <cellStyle name="40% - Accent4 4 2 5 2 4" xfId="29797"/>
    <cellStyle name="40% - Accent4 4 2 5 2 4 2" xfId="29798"/>
    <cellStyle name="40% - Accent4 4 2 5 2 5" xfId="29799"/>
    <cellStyle name="40% - Accent4 4 2 5 2 6" xfId="29800"/>
    <cellStyle name="40% - Accent4 4 2 5 3" xfId="29801"/>
    <cellStyle name="40% - Accent4 4 2 5 3 2" xfId="29802"/>
    <cellStyle name="40% - Accent4 4 2 5 3 2 2" xfId="29803"/>
    <cellStyle name="40% - Accent4 4 2 5 3 2 3" xfId="29804"/>
    <cellStyle name="40% - Accent4 4 2 5 3 3" xfId="29805"/>
    <cellStyle name="40% - Accent4 4 2 5 3 3 2" xfId="29806"/>
    <cellStyle name="40% - Accent4 4 2 5 3 3 3" xfId="29807"/>
    <cellStyle name="40% - Accent4 4 2 5 3 4" xfId="29808"/>
    <cellStyle name="40% - Accent4 4 2 5 3 4 2" xfId="29809"/>
    <cellStyle name="40% - Accent4 4 2 5 3 5" xfId="29810"/>
    <cellStyle name="40% - Accent4 4 2 5 3 6" xfId="29811"/>
    <cellStyle name="40% - Accent4 4 2 5 4" xfId="29812"/>
    <cellStyle name="40% - Accent4 4 2 5 4 2" xfId="29813"/>
    <cellStyle name="40% - Accent4 4 2 5 4 2 2" xfId="29814"/>
    <cellStyle name="40% - Accent4 4 2 5 4 2 3" xfId="29815"/>
    <cellStyle name="40% - Accent4 4 2 5 4 3" xfId="29816"/>
    <cellStyle name="40% - Accent4 4 2 5 4 3 2" xfId="29817"/>
    <cellStyle name="40% - Accent4 4 2 5 4 4" xfId="29818"/>
    <cellStyle name="40% - Accent4 4 2 5 4 5" xfId="29819"/>
    <cellStyle name="40% - Accent4 4 2 5 5" xfId="29820"/>
    <cellStyle name="40% - Accent4 4 2 5 5 2" xfId="29821"/>
    <cellStyle name="40% - Accent4 4 2 5 5 3" xfId="29822"/>
    <cellStyle name="40% - Accent4 4 2 5 6" xfId="29823"/>
    <cellStyle name="40% - Accent4 4 2 5 6 2" xfId="29824"/>
    <cellStyle name="40% - Accent4 4 2 5 6 3" xfId="29825"/>
    <cellStyle name="40% - Accent4 4 2 5 7" xfId="29826"/>
    <cellStyle name="40% - Accent4 4 2 5 7 2" xfId="29827"/>
    <cellStyle name="40% - Accent4 4 2 5 8" xfId="29828"/>
    <cellStyle name="40% - Accent4 4 2 5 9" xfId="29829"/>
    <cellStyle name="40% - Accent4 4 2 6" xfId="13934"/>
    <cellStyle name="40% - Accent4 4 2 6 2" xfId="29830"/>
    <cellStyle name="40% - Accent4 4 2 6 2 2" xfId="29831"/>
    <cellStyle name="40% - Accent4 4 2 6 2 2 2" xfId="29832"/>
    <cellStyle name="40% - Accent4 4 2 6 2 2 3" xfId="29833"/>
    <cellStyle name="40% - Accent4 4 2 6 2 3" xfId="29834"/>
    <cellStyle name="40% - Accent4 4 2 6 2 3 2" xfId="29835"/>
    <cellStyle name="40% - Accent4 4 2 6 2 3 3" xfId="29836"/>
    <cellStyle name="40% - Accent4 4 2 6 2 4" xfId="29837"/>
    <cellStyle name="40% - Accent4 4 2 6 2 4 2" xfId="29838"/>
    <cellStyle name="40% - Accent4 4 2 6 2 5" xfId="29839"/>
    <cellStyle name="40% - Accent4 4 2 6 2 6" xfId="29840"/>
    <cellStyle name="40% - Accent4 4 2 6 3" xfId="29841"/>
    <cellStyle name="40% - Accent4 4 2 6 3 2" xfId="29842"/>
    <cellStyle name="40% - Accent4 4 2 6 3 2 2" xfId="29843"/>
    <cellStyle name="40% - Accent4 4 2 6 3 2 3" xfId="29844"/>
    <cellStyle name="40% - Accent4 4 2 6 3 3" xfId="29845"/>
    <cellStyle name="40% - Accent4 4 2 6 3 3 2" xfId="29846"/>
    <cellStyle name="40% - Accent4 4 2 6 3 3 3" xfId="29847"/>
    <cellStyle name="40% - Accent4 4 2 6 3 4" xfId="29848"/>
    <cellStyle name="40% - Accent4 4 2 6 3 4 2" xfId="29849"/>
    <cellStyle name="40% - Accent4 4 2 6 3 5" xfId="29850"/>
    <cellStyle name="40% - Accent4 4 2 6 3 6" xfId="29851"/>
    <cellStyle name="40% - Accent4 4 2 6 4" xfId="29852"/>
    <cellStyle name="40% - Accent4 4 2 6 4 2" xfId="29853"/>
    <cellStyle name="40% - Accent4 4 2 6 4 2 2" xfId="29854"/>
    <cellStyle name="40% - Accent4 4 2 6 4 2 3" xfId="29855"/>
    <cellStyle name="40% - Accent4 4 2 6 4 3" xfId="29856"/>
    <cellStyle name="40% - Accent4 4 2 6 4 3 2" xfId="29857"/>
    <cellStyle name="40% - Accent4 4 2 6 4 4" xfId="29858"/>
    <cellStyle name="40% - Accent4 4 2 6 4 5" xfId="29859"/>
    <cellStyle name="40% - Accent4 4 2 6 5" xfId="29860"/>
    <cellStyle name="40% - Accent4 4 2 6 5 2" xfId="29861"/>
    <cellStyle name="40% - Accent4 4 2 6 5 3" xfId="29862"/>
    <cellStyle name="40% - Accent4 4 2 6 6" xfId="29863"/>
    <cellStyle name="40% - Accent4 4 2 6 6 2" xfId="29864"/>
    <cellStyle name="40% - Accent4 4 2 6 6 3" xfId="29865"/>
    <cellStyle name="40% - Accent4 4 2 6 7" xfId="29866"/>
    <cellStyle name="40% - Accent4 4 2 6 7 2" xfId="29867"/>
    <cellStyle name="40% - Accent4 4 2 6 8" xfId="29868"/>
    <cellStyle name="40% - Accent4 4 2 6 9" xfId="29869"/>
    <cellStyle name="40% - Accent4 4 2 7" xfId="29870"/>
    <cellStyle name="40% - Accent4 4 2 7 2" xfId="29871"/>
    <cellStyle name="40% - Accent4 4 2 7 2 2" xfId="29872"/>
    <cellStyle name="40% - Accent4 4 2 7 2 3" xfId="29873"/>
    <cellStyle name="40% - Accent4 4 2 7 3" xfId="29874"/>
    <cellStyle name="40% - Accent4 4 2 7 3 2" xfId="29875"/>
    <cellStyle name="40% - Accent4 4 2 7 3 3" xfId="29876"/>
    <cellStyle name="40% - Accent4 4 2 7 4" xfId="29877"/>
    <cellStyle name="40% - Accent4 4 2 7 4 2" xfId="29878"/>
    <cellStyle name="40% - Accent4 4 2 7 5" xfId="29879"/>
    <cellStyle name="40% - Accent4 4 2 7 6" xfId="29880"/>
    <cellStyle name="40% - Accent4 4 2 8" xfId="29881"/>
    <cellStyle name="40% - Accent4 4 2 8 2" xfId="29882"/>
    <cellStyle name="40% - Accent4 4 2 8 2 2" xfId="29883"/>
    <cellStyle name="40% - Accent4 4 2 8 2 3" xfId="29884"/>
    <cellStyle name="40% - Accent4 4 2 8 3" xfId="29885"/>
    <cellStyle name="40% - Accent4 4 2 8 3 2" xfId="29886"/>
    <cellStyle name="40% - Accent4 4 2 8 3 3" xfId="29887"/>
    <cellStyle name="40% - Accent4 4 2 8 4" xfId="29888"/>
    <cellStyle name="40% - Accent4 4 2 8 4 2" xfId="29889"/>
    <cellStyle name="40% - Accent4 4 2 8 5" xfId="29890"/>
    <cellStyle name="40% - Accent4 4 2 8 6" xfId="29891"/>
    <cellStyle name="40% - Accent4 4 2 9" xfId="29892"/>
    <cellStyle name="40% - Accent4 4 2 9 2" xfId="29893"/>
    <cellStyle name="40% - Accent4 4 2 9 2 2" xfId="29894"/>
    <cellStyle name="40% - Accent4 4 2 9 2 3" xfId="29895"/>
    <cellStyle name="40% - Accent4 4 2 9 3" xfId="29896"/>
    <cellStyle name="40% - Accent4 4 2 9 3 2" xfId="29897"/>
    <cellStyle name="40% - Accent4 4 2 9 4" xfId="29898"/>
    <cellStyle name="40% - Accent4 4 2 9 5" xfId="29899"/>
    <cellStyle name="40% - Accent4 4 3" xfId="2236"/>
    <cellStyle name="40% - Accent4 4 3 10" xfId="29900"/>
    <cellStyle name="40% - Accent4 4 3 10 2" xfId="29901"/>
    <cellStyle name="40% - Accent4 4 3 10 3" xfId="29902"/>
    <cellStyle name="40% - Accent4 4 3 11" xfId="29903"/>
    <cellStyle name="40% - Accent4 4 3 11 2" xfId="29904"/>
    <cellStyle name="40% - Accent4 4 3 12" xfId="29905"/>
    <cellStyle name="40% - Accent4 4 3 13" xfId="29906"/>
    <cellStyle name="40% - Accent4 4 3 14" xfId="29907"/>
    <cellStyle name="40% - Accent4 4 3 2" xfId="2237"/>
    <cellStyle name="40% - Accent4 4 3 2 10" xfId="29908"/>
    <cellStyle name="40% - Accent4 4 3 2 10 2" xfId="29909"/>
    <cellStyle name="40% - Accent4 4 3 2 11" xfId="29910"/>
    <cellStyle name="40% - Accent4 4 3 2 12" xfId="29911"/>
    <cellStyle name="40% - Accent4 4 3 2 2" xfId="2238"/>
    <cellStyle name="40% - Accent4 4 3 2 2 10" xfId="29912"/>
    <cellStyle name="40% - Accent4 4 3 2 2 2" xfId="2239"/>
    <cellStyle name="40% - Accent4 4 3 2 2 2 2" xfId="29913"/>
    <cellStyle name="40% - Accent4 4 3 2 2 2 2 2" xfId="29914"/>
    <cellStyle name="40% - Accent4 4 3 2 2 2 2 2 2" xfId="29915"/>
    <cellStyle name="40% - Accent4 4 3 2 2 2 2 2 3" xfId="29916"/>
    <cellStyle name="40% - Accent4 4 3 2 2 2 2 3" xfId="29917"/>
    <cellStyle name="40% - Accent4 4 3 2 2 2 2 3 2" xfId="29918"/>
    <cellStyle name="40% - Accent4 4 3 2 2 2 2 3 3" xfId="29919"/>
    <cellStyle name="40% - Accent4 4 3 2 2 2 2 4" xfId="29920"/>
    <cellStyle name="40% - Accent4 4 3 2 2 2 2 4 2" xfId="29921"/>
    <cellStyle name="40% - Accent4 4 3 2 2 2 2 5" xfId="29922"/>
    <cellStyle name="40% - Accent4 4 3 2 2 2 2 6" xfId="29923"/>
    <cellStyle name="40% - Accent4 4 3 2 2 2 3" xfId="29924"/>
    <cellStyle name="40% - Accent4 4 3 2 2 2 3 2" xfId="29925"/>
    <cellStyle name="40% - Accent4 4 3 2 2 2 3 2 2" xfId="29926"/>
    <cellStyle name="40% - Accent4 4 3 2 2 2 3 2 3" xfId="29927"/>
    <cellStyle name="40% - Accent4 4 3 2 2 2 3 3" xfId="29928"/>
    <cellStyle name="40% - Accent4 4 3 2 2 2 3 3 2" xfId="29929"/>
    <cellStyle name="40% - Accent4 4 3 2 2 2 3 3 3" xfId="29930"/>
    <cellStyle name="40% - Accent4 4 3 2 2 2 3 4" xfId="29931"/>
    <cellStyle name="40% - Accent4 4 3 2 2 2 3 4 2" xfId="29932"/>
    <cellStyle name="40% - Accent4 4 3 2 2 2 3 5" xfId="29933"/>
    <cellStyle name="40% - Accent4 4 3 2 2 2 3 6" xfId="29934"/>
    <cellStyle name="40% - Accent4 4 3 2 2 2 4" xfId="29935"/>
    <cellStyle name="40% - Accent4 4 3 2 2 2 4 2" xfId="29936"/>
    <cellStyle name="40% - Accent4 4 3 2 2 2 4 2 2" xfId="29937"/>
    <cellStyle name="40% - Accent4 4 3 2 2 2 4 2 3" xfId="29938"/>
    <cellStyle name="40% - Accent4 4 3 2 2 2 4 3" xfId="29939"/>
    <cellStyle name="40% - Accent4 4 3 2 2 2 4 3 2" xfId="29940"/>
    <cellStyle name="40% - Accent4 4 3 2 2 2 4 4" xfId="29941"/>
    <cellStyle name="40% - Accent4 4 3 2 2 2 4 5" xfId="29942"/>
    <cellStyle name="40% - Accent4 4 3 2 2 2 5" xfId="29943"/>
    <cellStyle name="40% - Accent4 4 3 2 2 2 5 2" xfId="29944"/>
    <cellStyle name="40% - Accent4 4 3 2 2 2 5 3" xfId="29945"/>
    <cellStyle name="40% - Accent4 4 3 2 2 2 6" xfId="29946"/>
    <cellStyle name="40% - Accent4 4 3 2 2 2 6 2" xfId="29947"/>
    <cellStyle name="40% - Accent4 4 3 2 2 2 6 3" xfId="29948"/>
    <cellStyle name="40% - Accent4 4 3 2 2 2 7" xfId="29949"/>
    <cellStyle name="40% - Accent4 4 3 2 2 2 7 2" xfId="29950"/>
    <cellStyle name="40% - Accent4 4 3 2 2 2 8" xfId="29951"/>
    <cellStyle name="40% - Accent4 4 3 2 2 2 9" xfId="29952"/>
    <cellStyle name="40% - Accent4 4 3 2 2 3" xfId="29953"/>
    <cellStyle name="40% - Accent4 4 3 2 2 3 2" xfId="29954"/>
    <cellStyle name="40% - Accent4 4 3 2 2 3 2 2" xfId="29955"/>
    <cellStyle name="40% - Accent4 4 3 2 2 3 2 3" xfId="29956"/>
    <cellStyle name="40% - Accent4 4 3 2 2 3 3" xfId="29957"/>
    <cellStyle name="40% - Accent4 4 3 2 2 3 3 2" xfId="29958"/>
    <cellStyle name="40% - Accent4 4 3 2 2 3 3 3" xfId="29959"/>
    <cellStyle name="40% - Accent4 4 3 2 2 3 4" xfId="29960"/>
    <cellStyle name="40% - Accent4 4 3 2 2 3 4 2" xfId="29961"/>
    <cellStyle name="40% - Accent4 4 3 2 2 3 5" xfId="29962"/>
    <cellStyle name="40% - Accent4 4 3 2 2 3 6" xfId="29963"/>
    <cellStyle name="40% - Accent4 4 3 2 2 4" xfId="29964"/>
    <cellStyle name="40% - Accent4 4 3 2 2 4 2" xfId="29965"/>
    <cellStyle name="40% - Accent4 4 3 2 2 4 2 2" xfId="29966"/>
    <cellStyle name="40% - Accent4 4 3 2 2 4 2 3" xfId="29967"/>
    <cellStyle name="40% - Accent4 4 3 2 2 4 3" xfId="29968"/>
    <cellStyle name="40% - Accent4 4 3 2 2 4 3 2" xfId="29969"/>
    <cellStyle name="40% - Accent4 4 3 2 2 4 3 3" xfId="29970"/>
    <cellStyle name="40% - Accent4 4 3 2 2 4 4" xfId="29971"/>
    <cellStyle name="40% - Accent4 4 3 2 2 4 4 2" xfId="29972"/>
    <cellStyle name="40% - Accent4 4 3 2 2 4 5" xfId="29973"/>
    <cellStyle name="40% - Accent4 4 3 2 2 4 6" xfId="29974"/>
    <cellStyle name="40% - Accent4 4 3 2 2 5" xfId="29975"/>
    <cellStyle name="40% - Accent4 4 3 2 2 5 2" xfId="29976"/>
    <cellStyle name="40% - Accent4 4 3 2 2 5 2 2" xfId="29977"/>
    <cellStyle name="40% - Accent4 4 3 2 2 5 2 3" xfId="29978"/>
    <cellStyle name="40% - Accent4 4 3 2 2 5 3" xfId="29979"/>
    <cellStyle name="40% - Accent4 4 3 2 2 5 3 2" xfId="29980"/>
    <cellStyle name="40% - Accent4 4 3 2 2 5 4" xfId="29981"/>
    <cellStyle name="40% - Accent4 4 3 2 2 5 5" xfId="29982"/>
    <cellStyle name="40% - Accent4 4 3 2 2 6" xfId="29983"/>
    <cellStyle name="40% - Accent4 4 3 2 2 6 2" xfId="29984"/>
    <cellStyle name="40% - Accent4 4 3 2 2 6 3" xfId="29985"/>
    <cellStyle name="40% - Accent4 4 3 2 2 7" xfId="29986"/>
    <cellStyle name="40% - Accent4 4 3 2 2 7 2" xfId="29987"/>
    <cellStyle name="40% - Accent4 4 3 2 2 7 3" xfId="29988"/>
    <cellStyle name="40% - Accent4 4 3 2 2 8" xfId="29989"/>
    <cellStyle name="40% - Accent4 4 3 2 2 8 2" xfId="29990"/>
    <cellStyle name="40% - Accent4 4 3 2 2 9" xfId="29991"/>
    <cellStyle name="40% - Accent4 4 3 2 3" xfId="2240"/>
    <cellStyle name="40% - Accent4 4 3 2 3 2" xfId="29992"/>
    <cellStyle name="40% - Accent4 4 3 2 3 2 2" xfId="29993"/>
    <cellStyle name="40% - Accent4 4 3 2 3 2 2 2" xfId="29994"/>
    <cellStyle name="40% - Accent4 4 3 2 3 2 2 3" xfId="29995"/>
    <cellStyle name="40% - Accent4 4 3 2 3 2 3" xfId="29996"/>
    <cellStyle name="40% - Accent4 4 3 2 3 2 3 2" xfId="29997"/>
    <cellStyle name="40% - Accent4 4 3 2 3 2 3 3" xfId="29998"/>
    <cellStyle name="40% - Accent4 4 3 2 3 2 4" xfId="29999"/>
    <cellStyle name="40% - Accent4 4 3 2 3 2 4 2" xfId="30000"/>
    <cellStyle name="40% - Accent4 4 3 2 3 2 5" xfId="30001"/>
    <cellStyle name="40% - Accent4 4 3 2 3 2 6" xfId="30002"/>
    <cellStyle name="40% - Accent4 4 3 2 3 3" xfId="30003"/>
    <cellStyle name="40% - Accent4 4 3 2 3 3 2" xfId="30004"/>
    <cellStyle name="40% - Accent4 4 3 2 3 3 2 2" xfId="30005"/>
    <cellStyle name="40% - Accent4 4 3 2 3 3 2 3" xfId="30006"/>
    <cellStyle name="40% - Accent4 4 3 2 3 3 3" xfId="30007"/>
    <cellStyle name="40% - Accent4 4 3 2 3 3 3 2" xfId="30008"/>
    <cellStyle name="40% - Accent4 4 3 2 3 3 3 3" xfId="30009"/>
    <cellStyle name="40% - Accent4 4 3 2 3 3 4" xfId="30010"/>
    <cellStyle name="40% - Accent4 4 3 2 3 3 4 2" xfId="30011"/>
    <cellStyle name="40% - Accent4 4 3 2 3 3 5" xfId="30012"/>
    <cellStyle name="40% - Accent4 4 3 2 3 3 6" xfId="30013"/>
    <cellStyle name="40% - Accent4 4 3 2 3 4" xfId="30014"/>
    <cellStyle name="40% - Accent4 4 3 2 3 4 2" xfId="30015"/>
    <cellStyle name="40% - Accent4 4 3 2 3 4 2 2" xfId="30016"/>
    <cellStyle name="40% - Accent4 4 3 2 3 4 2 3" xfId="30017"/>
    <cellStyle name="40% - Accent4 4 3 2 3 4 3" xfId="30018"/>
    <cellStyle name="40% - Accent4 4 3 2 3 4 3 2" xfId="30019"/>
    <cellStyle name="40% - Accent4 4 3 2 3 4 4" xfId="30020"/>
    <cellStyle name="40% - Accent4 4 3 2 3 4 5" xfId="30021"/>
    <cellStyle name="40% - Accent4 4 3 2 3 5" xfId="30022"/>
    <cellStyle name="40% - Accent4 4 3 2 3 5 2" xfId="30023"/>
    <cellStyle name="40% - Accent4 4 3 2 3 5 3" xfId="30024"/>
    <cellStyle name="40% - Accent4 4 3 2 3 6" xfId="30025"/>
    <cellStyle name="40% - Accent4 4 3 2 3 6 2" xfId="30026"/>
    <cellStyle name="40% - Accent4 4 3 2 3 6 3" xfId="30027"/>
    <cellStyle name="40% - Accent4 4 3 2 3 7" xfId="30028"/>
    <cellStyle name="40% - Accent4 4 3 2 3 7 2" xfId="30029"/>
    <cellStyle name="40% - Accent4 4 3 2 3 8" xfId="30030"/>
    <cellStyle name="40% - Accent4 4 3 2 3 9" xfId="30031"/>
    <cellStyle name="40% - Accent4 4 3 2 4" xfId="30032"/>
    <cellStyle name="40% - Accent4 4 3 2 4 2" xfId="30033"/>
    <cellStyle name="40% - Accent4 4 3 2 4 2 2" xfId="30034"/>
    <cellStyle name="40% - Accent4 4 3 2 4 2 2 2" xfId="30035"/>
    <cellStyle name="40% - Accent4 4 3 2 4 2 2 3" xfId="30036"/>
    <cellStyle name="40% - Accent4 4 3 2 4 2 3" xfId="30037"/>
    <cellStyle name="40% - Accent4 4 3 2 4 2 3 2" xfId="30038"/>
    <cellStyle name="40% - Accent4 4 3 2 4 2 3 3" xfId="30039"/>
    <cellStyle name="40% - Accent4 4 3 2 4 2 4" xfId="30040"/>
    <cellStyle name="40% - Accent4 4 3 2 4 2 4 2" xfId="30041"/>
    <cellStyle name="40% - Accent4 4 3 2 4 2 5" xfId="30042"/>
    <cellStyle name="40% - Accent4 4 3 2 4 2 6" xfId="30043"/>
    <cellStyle name="40% - Accent4 4 3 2 4 3" xfId="30044"/>
    <cellStyle name="40% - Accent4 4 3 2 4 3 2" xfId="30045"/>
    <cellStyle name="40% - Accent4 4 3 2 4 3 2 2" xfId="30046"/>
    <cellStyle name="40% - Accent4 4 3 2 4 3 2 3" xfId="30047"/>
    <cellStyle name="40% - Accent4 4 3 2 4 3 3" xfId="30048"/>
    <cellStyle name="40% - Accent4 4 3 2 4 3 3 2" xfId="30049"/>
    <cellStyle name="40% - Accent4 4 3 2 4 3 3 3" xfId="30050"/>
    <cellStyle name="40% - Accent4 4 3 2 4 3 4" xfId="30051"/>
    <cellStyle name="40% - Accent4 4 3 2 4 3 4 2" xfId="30052"/>
    <cellStyle name="40% - Accent4 4 3 2 4 3 5" xfId="30053"/>
    <cellStyle name="40% - Accent4 4 3 2 4 3 6" xfId="30054"/>
    <cellStyle name="40% - Accent4 4 3 2 4 4" xfId="30055"/>
    <cellStyle name="40% - Accent4 4 3 2 4 4 2" xfId="30056"/>
    <cellStyle name="40% - Accent4 4 3 2 4 4 2 2" xfId="30057"/>
    <cellStyle name="40% - Accent4 4 3 2 4 4 2 3" xfId="30058"/>
    <cellStyle name="40% - Accent4 4 3 2 4 4 3" xfId="30059"/>
    <cellStyle name="40% - Accent4 4 3 2 4 4 3 2" xfId="30060"/>
    <cellStyle name="40% - Accent4 4 3 2 4 4 4" xfId="30061"/>
    <cellStyle name="40% - Accent4 4 3 2 4 4 5" xfId="30062"/>
    <cellStyle name="40% - Accent4 4 3 2 4 5" xfId="30063"/>
    <cellStyle name="40% - Accent4 4 3 2 4 5 2" xfId="30064"/>
    <cellStyle name="40% - Accent4 4 3 2 4 5 3" xfId="30065"/>
    <cellStyle name="40% - Accent4 4 3 2 4 6" xfId="30066"/>
    <cellStyle name="40% - Accent4 4 3 2 4 6 2" xfId="30067"/>
    <cellStyle name="40% - Accent4 4 3 2 4 6 3" xfId="30068"/>
    <cellStyle name="40% - Accent4 4 3 2 4 7" xfId="30069"/>
    <cellStyle name="40% - Accent4 4 3 2 4 7 2" xfId="30070"/>
    <cellStyle name="40% - Accent4 4 3 2 4 8" xfId="30071"/>
    <cellStyle name="40% - Accent4 4 3 2 4 9" xfId="30072"/>
    <cellStyle name="40% - Accent4 4 3 2 5" xfId="30073"/>
    <cellStyle name="40% - Accent4 4 3 2 5 2" xfId="30074"/>
    <cellStyle name="40% - Accent4 4 3 2 5 2 2" xfId="30075"/>
    <cellStyle name="40% - Accent4 4 3 2 5 2 3" xfId="30076"/>
    <cellStyle name="40% - Accent4 4 3 2 5 3" xfId="30077"/>
    <cellStyle name="40% - Accent4 4 3 2 5 3 2" xfId="30078"/>
    <cellStyle name="40% - Accent4 4 3 2 5 3 3" xfId="30079"/>
    <cellStyle name="40% - Accent4 4 3 2 5 4" xfId="30080"/>
    <cellStyle name="40% - Accent4 4 3 2 5 4 2" xfId="30081"/>
    <cellStyle name="40% - Accent4 4 3 2 5 5" xfId="30082"/>
    <cellStyle name="40% - Accent4 4 3 2 5 6" xfId="30083"/>
    <cellStyle name="40% - Accent4 4 3 2 6" xfId="30084"/>
    <cellStyle name="40% - Accent4 4 3 2 6 2" xfId="30085"/>
    <cellStyle name="40% - Accent4 4 3 2 6 2 2" xfId="30086"/>
    <cellStyle name="40% - Accent4 4 3 2 6 2 3" xfId="30087"/>
    <cellStyle name="40% - Accent4 4 3 2 6 3" xfId="30088"/>
    <cellStyle name="40% - Accent4 4 3 2 6 3 2" xfId="30089"/>
    <cellStyle name="40% - Accent4 4 3 2 6 3 3" xfId="30090"/>
    <cellStyle name="40% - Accent4 4 3 2 6 4" xfId="30091"/>
    <cellStyle name="40% - Accent4 4 3 2 6 4 2" xfId="30092"/>
    <cellStyle name="40% - Accent4 4 3 2 6 5" xfId="30093"/>
    <cellStyle name="40% - Accent4 4 3 2 6 6" xfId="30094"/>
    <cellStyle name="40% - Accent4 4 3 2 7" xfId="30095"/>
    <cellStyle name="40% - Accent4 4 3 2 7 2" xfId="30096"/>
    <cellStyle name="40% - Accent4 4 3 2 7 2 2" xfId="30097"/>
    <cellStyle name="40% - Accent4 4 3 2 7 2 3" xfId="30098"/>
    <cellStyle name="40% - Accent4 4 3 2 7 3" xfId="30099"/>
    <cellStyle name="40% - Accent4 4 3 2 7 3 2" xfId="30100"/>
    <cellStyle name="40% - Accent4 4 3 2 7 4" xfId="30101"/>
    <cellStyle name="40% - Accent4 4 3 2 7 5" xfId="30102"/>
    <cellStyle name="40% - Accent4 4 3 2 8" xfId="30103"/>
    <cellStyle name="40% - Accent4 4 3 2 8 2" xfId="30104"/>
    <cellStyle name="40% - Accent4 4 3 2 8 3" xfId="30105"/>
    <cellStyle name="40% - Accent4 4 3 2 9" xfId="30106"/>
    <cellStyle name="40% - Accent4 4 3 2 9 2" xfId="30107"/>
    <cellStyle name="40% - Accent4 4 3 2 9 3" xfId="30108"/>
    <cellStyle name="40% - Accent4 4 3 3" xfId="2241"/>
    <cellStyle name="40% - Accent4 4 3 3 10" xfId="30109"/>
    <cellStyle name="40% - Accent4 4 3 3 2" xfId="2242"/>
    <cellStyle name="40% - Accent4 4 3 3 2 2" xfId="30110"/>
    <cellStyle name="40% - Accent4 4 3 3 2 2 2" xfId="30111"/>
    <cellStyle name="40% - Accent4 4 3 3 2 2 2 2" xfId="30112"/>
    <cellStyle name="40% - Accent4 4 3 3 2 2 2 3" xfId="30113"/>
    <cellStyle name="40% - Accent4 4 3 3 2 2 3" xfId="30114"/>
    <cellStyle name="40% - Accent4 4 3 3 2 2 3 2" xfId="30115"/>
    <cellStyle name="40% - Accent4 4 3 3 2 2 3 3" xfId="30116"/>
    <cellStyle name="40% - Accent4 4 3 3 2 2 4" xfId="30117"/>
    <cellStyle name="40% - Accent4 4 3 3 2 2 4 2" xfId="30118"/>
    <cellStyle name="40% - Accent4 4 3 3 2 2 5" xfId="30119"/>
    <cellStyle name="40% - Accent4 4 3 3 2 2 6" xfId="30120"/>
    <cellStyle name="40% - Accent4 4 3 3 2 3" xfId="30121"/>
    <cellStyle name="40% - Accent4 4 3 3 2 3 2" xfId="30122"/>
    <cellStyle name="40% - Accent4 4 3 3 2 3 2 2" xfId="30123"/>
    <cellStyle name="40% - Accent4 4 3 3 2 3 2 3" xfId="30124"/>
    <cellStyle name="40% - Accent4 4 3 3 2 3 3" xfId="30125"/>
    <cellStyle name="40% - Accent4 4 3 3 2 3 3 2" xfId="30126"/>
    <cellStyle name="40% - Accent4 4 3 3 2 3 3 3" xfId="30127"/>
    <cellStyle name="40% - Accent4 4 3 3 2 3 4" xfId="30128"/>
    <cellStyle name="40% - Accent4 4 3 3 2 3 4 2" xfId="30129"/>
    <cellStyle name="40% - Accent4 4 3 3 2 3 5" xfId="30130"/>
    <cellStyle name="40% - Accent4 4 3 3 2 3 6" xfId="30131"/>
    <cellStyle name="40% - Accent4 4 3 3 2 4" xfId="30132"/>
    <cellStyle name="40% - Accent4 4 3 3 2 4 2" xfId="30133"/>
    <cellStyle name="40% - Accent4 4 3 3 2 4 2 2" xfId="30134"/>
    <cellStyle name="40% - Accent4 4 3 3 2 4 2 3" xfId="30135"/>
    <cellStyle name="40% - Accent4 4 3 3 2 4 3" xfId="30136"/>
    <cellStyle name="40% - Accent4 4 3 3 2 4 3 2" xfId="30137"/>
    <cellStyle name="40% - Accent4 4 3 3 2 4 4" xfId="30138"/>
    <cellStyle name="40% - Accent4 4 3 3 2 4 5" xfId="30139"/>
    <cellStyle name="40% - Accent4 4 3 3 2 5" xfId="30140"/>
    <cellStyle name="40% - Accent4 4 3 3 2 5 2" xfId="30141"/>
    <cellStyle name="40% - Accent4 4 3 3 2 5 3" xfId="30142"/>
    <cellStyle name="40% - Accent4 4 3 3 2 6" xfId="30143"/>
    <cellStyle name="40% - Accent4 4 3 3 2 6 2" xfId="30144"/>
    <cellStyle name="40% - Accent4 4 3 3 2 6 3" xfId="30145"/>
    <cellStyle name="40% - Accent4 4 3 3 2 7" xfId="30146"/>
    <cellStyle name="40% - Accent4 4 3 3 2 7 2" xfId="30147"/>
    <cellStyle name="40% - Accent4 4 3 3 2 8" xfId="30148"/>
    <cellStyle name="40% - Accent4 4 3 3 2 9" xfId="30149"/>
    <cellStyle name="40% - Accent4 4 3 3 3" xfId="30150"/>
    <cellStyle name="40% - Accent4 4 3 3 3 2" xfId="30151"/>
    <cellStyle name="40% - Accent4 4 3 3 3 2 2" xfId="30152"/>
    <cellStyle name="40% - Accent4 4 3 3 3 2 3" xfId="30153"/>
    <cellStyle name="40% - Accent4 4 3 3 3 3" xfId="30154"/>
    <cellStyle name="40% - Accent4 4 3 3 3 3 2" xfId="30155"/>
    <cellStyle name="40% - Accent4 4 3 3 3 3 3" xfId="30156"/>
    <cellStyle name="40% - Accent4 4 3 3 3 4" xfId="30157"/>
    <cellStyle name="40% - Accent4 4 3 3 3 4 2" xfId="30158"/>
    <cellStyle name="40% - Accent4 4 3 3 3 5" xfId="30159"/>
    <cellStyle name="40% - Accent4 4 3 3 3 6" xfId="30160"/>
    <cellStyle name="40% - Accent4 4 3 3 4" xfId="30161"/>
    <cellStyle name="40% - Accent4 4 3 3 4 2" xfId="30162"/>
    <cellStyle name="40% - Accent4 4 3 3 4 2 2" xfId="30163"/>
    <cellStyle name="40% - Accent4 4 3 3 4 2 3" xfId="30164"/>
    <cellStyle name="40% - Accent4 4 3 3 4 3" xfId="30165"/>
    <cellStyle name="40% - Accent4 4 3 3 4 3 2" xfId="30166"/>
    <cellStyle name="40% - Accent4 4 3 3 4 3 3" xfId="30167"/>
    <cellStyle name="40% - Accent4 4 3 3 4 4" xfId="30168"/>
    <cellStyle name="40% - Accent4 4 3 3 4 4 2" xfId="30169"/>
    <cellStyle name="40% - Accent4 4 3 3 4 5" xfId="30170"/>
    <cellStyle name="40% - Accent4 4 3 3 4 6" xfId="30171"/>
    <cellStyle name="40% - Accent4 4 3 3 5" xfId="30172"/>
    <cellStyle name="40% - Accent4 4 3 3 5 2" xfId="30173"/>
    <cellStyle name="40% - Accent4 4 3 3 5 2 2" xfId="30174"/>
    <cellStyle name="40% - Accent4 4 3 3 5 2 3" xfId="30175"/>
    <cellStyle name="40% - Accent4 4 3 3 5 3" xfId="30176"/>
    <cellStyle name="40% - Accent4 4 3 3 5 3 2" xfId="30177"/>
    <cellStyle name="40% - Accent4 4 3 3 5 4" xfId="30178"/>
    <cellStyle name="40% - Accent4 4 3 3 5 5" xfId="30179"/>
    <cellStyle name="40% - Accent4 4 3 3 6" xfId="30180"/>
    <cellStyle name="40% - Accent4 4 3 3 6 2" xfId="30181"/>
    <cellStyle name="40% - Accent4 4 3 3 6 3" xfId="30182"/>
    <cellStyle name="40% - Accent4 4 3 3 7" xfId="30183"/>
    <cellStyle name="40% - Accent4 4 3 3 7 2" xfId="30184"/>
    <cellStyle name="40% - Accent4 4 3 3 7 3" xfId="30185"/>
    <cellStyle name="40% - Accent4 4 3 3 8" xfId="30186"/>
    <cellStyle name="40% - Accent4 4 3 3 8 2" xfId="30187"/>
    <cellStyle name="40% - Accent4 4 3 3 9" xfId="30188"/>
    <cellStyle name="40% - Accent4 4 3 4" xfId="2243"/>
    <cellStyle name="40% - Accent4 4 3 4 2" xfId="30189"/>
    <cellStyle name="40% - Accent4 4 3 4 2 2" xfId="30190"/>
    <cellStyle name="40% - Accent4 4 3 4 2 2 2" xfId="30191"/>
    <cellStyle name="40% - Accent4 4 3 4 2 2 3" xfId="30192"/>
    <cellStyle name="40% - Accent4 4 3 4 2 3" xfId="30193"/>
    <cellStyle name="40% - Accent4 4 3 4 2 3 2" xfId="30194"/>
    <cellStyle name="40% - Accent4 4 3 4 2 3 3" xfId="30195"/>
    <cellStyle name="40% - Accent4 4 3 4 2 4" xfId="30196"/>
    <cellStyle name="40% - Accent4 4 3 4 2 4 2" xfId="30197"/>
    <cellStyle name="40% - Accent4 4 3 4 2 5" xfId="30198"/>
    <cellStyle name="40% - Accent4 4 3 4 2 6" xfId="30199"/>
    <cellStyle name="40% - Accent4 4 3 4 3" xfId="30200"/>
    <cellStyle name="40% - Accent4 4 3 4 3 2" xfId="30201"/>
    <cellStyle name="40% - Accent4 4 3 4 3 2 2" xfId="30202"/>
    <cellStyle name="40% - Accent4 4 3 4 3 2 3" xfId="30203"/>
    <cellStyle name="40% - Accent4 4 3 4 3 3" xfId="30204"/>
    <cellStyle name="40% - Accent4 4 3 4 3 3 2" xfId="30205"/>
    <cellStyle name="40% - Accent4 4 3 4 3 3 3" xfId="30206"/>
    <cellStyle name="40% - Accent4 4 3 4 3 4" xfId="30207"/>
    <cellStyle name="40% - Accent4 4 3 4 3 4 2" xfId="30208"/>
    <cellStyle name="40% - Accent4 4 3 4 3 5" xfId="30209"/>
    <cellStyle name="40% - Accent4 4 3 4 3 6" xfId="30210"/>
    <cellStyle name="40% - Accent4 4 3 4 4" xfId="30211"/>
    <cellStyle name="40% - Accent4 4 3 4 4 2" xfId="30212"/>
    <cellStyle name="40% - Accent4 4 3 4 4 2 2" xfId="30213"/>
    <cellStyle name="40% - Accent4 4 3 4 4 2 3" xfId="30214"/>
    <cellStyle name="40% - Accent4 4 3 4 4 3" xfId="30215"/>
    <cellStyle name="40% - Accent4 4 3 4 4 3 2" xfId="30216"/>
    <cellStyle name="40% - Accent4 4 3 4 4 4" xfId="30217"/>
    <cellStyle name="40% - Accent4 4 3 4 4 5" xfId="30218"/>
    <cellStyle name="40% - Accent4 4 3 4 5" xfId="30219"/>
    <cellStyle name="40% - Accent4 4 3 4 5 2" xfId="30220"/>
    <cellStyle name="40% - Accent4 4 3 4 5 3" xfId="30221"/>
    <cellStyle name="40% - Accent4 4 3 4 6" xfId="30222"/>
    <cellStyle name="40% - Accent4 4 3 4 6 2" xfId="30223"/>
    <cellStyle name="40% - Accent4 4 3 4 6 3" xfId="30224"/>
    <cellStyle name="40% - Accent4 4 3 4 7" xfId="30225"/>
    <cellStyle name="40% - Accent4 4 3 4 7 2" xfId="30226"/>
    <cellStyle name="40% - Accent4 4 3 4 8" xfId="30227"/>
    <cellStyle name="40% - Accent4 4 3 4 9" xfId="30228"/>
    <cellStyle name="40% - Accent4 4 3 5" xfId="8894"/>
    <cellStyle name="40% - Accent4 4 3 5 2" xfId="30229"/>
    <cellStyle name="40% - Accent4 4 3 5 2 2" xfId="30230"/>
    <cellStyle name="40% - Accent4 4 3 5 2 2 2" xfId="30231"/>
    <cellStyle name="40% - Accent4 4 3 5 2 2 3" xfId="30232"/>
    <cellStyle name="40% - Accent4 4 3 5 2 3" xfId="30233"/>
    <cellStyle name="40% - Accent4 4 3 5 2 3 2" xfId="30234"/>
    <cellStyle name="40% - Accent4 4 3 5 2 3 3" xfId="30235"/>
    <cellStyle name="40% - Accent4 4 3 5 2 4" xfId="30236"/>
    <cellStyle name="40% - Accent4 4 3 5 2 4 2" xfId="30237"/>
    <cellStyle name="40% - Accent4 4 3 5 2 5" xfId="30238"/>
    <cellStyle name="40% - Accent4 4 3 5 2 6" xfId="30239"/>
    <cellStyle name="40% - Accent4 4 3 5 3" xfId="30240"/>
    <cellStyle name="40% - Accent4 4 3 5 3 2" xfId="30241"/>
    <cellStyle name="40% - Accent4 4 3 5 3 2 2" xfId="30242"/>
    <cellStyle name="40% - Accent4 4 3 5 3 2 3" xfId="30243"/>
    <cellStyle name="40% - Accent4 4 3 5 3 3" xfId="30244"/>
    <cellStyle name="40% - Accent4 4 3 5 3 3 2" xfId="30245"/>
    <cellStyle name="40% - Accent4 4 3 5 3 3 3" xfId="30246"/>
    <cellStyle name="40% - Accent4 4 3 5 3 4" xfId="30247"/>
    <cellStyle name="40% - Accent4 4 3 5 3 4 2" xfId="30248"/>
    <cellStyle name="40% - Accent4 4 3 5 3 5" xfId="30249"/>
    <cellStyle name="40% - Accent4 4 3 5 3 6" xfId="30250"/>
    <cellStyle name="40% - Accent4 4 3 5 4" xfId="30251"/>
    <cellStyle name="40% - Accent4 4 3 5 4 2" xfId="30252"/>
    <cellStyle name="40% - Accent4 4 3 5 4 2 2" xfId="30253"/>
    <cellStyle name="40% - Accent4 4 3 5 4 2 3" xfId="30254"/>
    <cellStyle name="40% - Accent4 4 3 5 4 3" xfId="30255"/>
    <cellStyle name="40% - Accent4 4 3 5 4 3 2" xfId="30256"/>
    <cellStyle name="40% - Accent4 4 3 5 4 4" xfId="30257"/>
    <cellStyle name="40% - Accent4 4 3 5 4 5" xfId="30258"/>
    <cellStyle name="40% - Accent4 4 3 5 5" xfId="30259"/>
    <cellStyle name="40% - Accent4 4 3 5 5 2" xfId="30260"/>
    <cellStyle name="40% - Accent4 4 3 5 5 3" xfId="30261"/>
    <cellStyle name="40% - Accent4 4 3 5 6" xfId="30262"/>
    <cellStyle name="40% - Accent4 4 3 5 6 2" xfId="30263"/>
    <cellStyle name="40% - Accent4 4 3 5 6 3" xfId="30264"/>
    <cellStyle name="40% - Accent4 4 3 5 7" xfId="30265"/>
    <cellStyle name="40% - Accent4 4 3 5 7 2" xfId="30266"/>
    <cellStyle name="40% - Accent4 4 3 5 8" xfId="30267"/>
    <cellStyle name="40% - Accent4 4 3 5 9" xfId="30268"/>
    <cellStyle name="40% - Accent4 4 3 6" xfId="30269"/>
    <cellStyle name="40% - Accent4 4 3 6 2" xfId="30270"/>
    <cellStyle name="40% - Accent4 4 3 6 2 2" xfId="30271"/>
    <cellStyle name="40% - Accent4 4 3 6 2 3" xfId="30272"/>
    <cellStyle name="40% - Accent4 4 3 6 3" xfId="30273"/>
    <cellStyle name="40% - Accent4 4 3 6 3 2" xfId="30274"/>
    <cellStyle name="40% - Accent4 4 3 6 3 3" xfId="30275"/>
    <cellStyle name="40% - Accent4 4 3 6 4" xfId="30276"/>
    <cellStyle name="40% - Accent4 4 3 6 4 2" xfId="30277"/>
    <cellStyle name="40% - Accent4 4 3 6 5" xfId="30278"/>
    <cellStyle name="40% - Accent4 4 3 6 6" xfId="30279"/>
    <cellStyle name="40% - Accent4 4 3 7" xfId="30280"/>
    <cellStyle name="40% - Accent4 4 3 7 2" xfId="30281"/>
    <cellStyle name="40% - Accent4 4 3 7 2 2" xfId="30282"/>
    <cellStyle name="40% - Accent4 4 3 7 2 3" xfId="30283"/>
    <cellStyle name="40% - Accent4 4 3 7 3" xfId="30284"/>
    <cellStyle name="40% - Accent4 4 3 7 3 2" xfId="30285"/>
    <cellStyle name="40% - Accent4 4 3 7 3 3" xfId="30286"/>
    <cellStyle name="40% - Accent4 4 3 7 4" xfId="30287"/>
    <cellStyle name="40% - Accent4 4 3 7 4 2" xfId="30288"/>
    <cellStyle name="40% - Accent4 4 3 7 5" xfId="30289"/>
    <cellStyle name="40% - Accent4 4 3 7 6" xfId="30290"/>
    <cellStyle name="40% - Accent4 4 3 8" xfId="30291"/>
    <cellStyle name="40% - Accent4 4 3 8 2" xfId="30292"/>
    <cellStyle name="40% - Accent4 4 3 8 2 2" xfId="30293"/>
    <cellStyle name="40% - Accent4 4 3 8 2 3" xfId="30294"/>
    <cellStyle name="40% - Accent4 4 3 8 3" xfId="30295"/>
    <cellStyle name="40% - Accent4 4 3 8 3 2" xfId="30296"/>
    <cellStyle name="40% - Accent4 4 3 8 4" xfId="30297"/>
    <cellStyle name="40% - Accent4 4 3 8 5" xfId="30298"/>
    <cellStyle name="40% - Accent4 4 3 9" xfId="30299"/>
    <cellStyle name="40% - Accent4 4 3 9 2" xfId="30300"/>
    <cellStyle name="40% - Accent4 4 3 9 3" xfId="30301"/>
    <cellStyle name="40% - Accent4 4 4" xfId="2244"/>
    <cellStyle name="40% - Accent4 4 4 10" xfId="30302"/>
    <cellStyle name="40% - Accent4 4 4 10 2" xfId="30303"/>
    <cellStyle name="40% - Accent4 4 4 11" xfId="30304"/>
    <cellStyle name="40% - Accent4 4 4 12" xfId="30305"/>
    <cellStyle name="40% - Accent4 4 4 2" xfId="2245"/>
    <cellStyle name="40% - Accent4 4 4 2 10" xfId="30306"/>
    <cellStyle name="40% - Accent4 4 4 2 2" xfId="2246"/>
    <cellStyle name="40% - Accent4 4 4 2 2 2" xfId="30307"/>
    <cellStyle name="40% - Accent4 4 4 2 2 2 2" xfId="30308"/>
    <cellStyle name="40% - Accent4 4 4 2 2 2 2 2" xfId="30309"/>
    <cellStyle name="40% - Accent4 4 4 2 2 2 2 3" xfId="30310"/>
    <cellStyle name="40% - Accent4 4 4 2 2 2 3" xfId="30311"/>
    <cellStyle name="40% - Accent4 4 4 2 2 2 3 2" xfId="30312"/>
    <cellStyle name="40% - Accent4 4 4 2 2 2 3 3" xfId="30313"/>
    <cellStyle name="40% - Accent4 4 4 2 2 2 4" xfId="30314"/>
    <cellStyle name="40% - Accent4 4 4 2 2 2 4 2" xfId="30315"/>
    <cellStyle name="40% - Accent4 4 4 2 2 2 5" xfId="30316"/>
    <cellStyle name="40% - Accent4 4 4 2 2 2 6" xfId="30317"/>
    <cellStyle name="40% - Accent4 4 4 2 2 3" xfId="30318"/>
    <cellStyle name="40% - Accent4 4 4 2 2 3 2" xfId="30319"/>
    <cellStyle name="40% - Accent4 4 4 2 2 3 2 2" xfId="30320"/>
    <cellStyle name="40% - Accent4 4 4 2 2 3 2 3" xfId="30321"/>
    <cellStyle name="40% - Accent4 4 4 2 2 3 3" xfId="30322"/>
    <cellStyle name="40% - Accent4 4 4 2 2 3 3 2" xfId="30323"/>
    <cellStyle name="40% - Accent4 4 4 2 2 3 3 3" xfId="30324"/>
    <cellStyle name="40% - Accent4 4 4 2 2 3 4" xfId="30325"/>
    <cellStyle name="40% - Accent4 4 4 2 2 3 4 2" xfId="30326"/>
    <cellStyle name="40% - Accent4 4 4 2 2 3 5" xfId="30327"/>
    <cellStyle name="40% - Accent4 4 4 2 2 3 6" xfId="30328"/>
    <cellStyle name="40% - Accent4 4 4 2 2 4" xfId="30329"/>
    <cellStyle name="40% - Accent4 4 4 2 2 4 2" xfId="30330"/>
    <cellStyle name="40% - Accent4 4 4 2 2 4 2 2" xfId="30331"/>
    <cellStyle name="40% - Accent4 4 4 2 2 4 2 3" xfId="30332"/>
    <cellStyle name="40% - Accent4 4 4 2 2 4 3" xfId="30333"/>
    <cellStyle name="40% - Accent4 4 4 2 2 4 3 2" xfId="30334"/>
    <cellStyle name="40% - Accent4 4 4 2 2 4 4" xfId="30335"/>
    <cellStyle name="40% - Accent4 4 4 2 2 4 5" xfId="30336"/>
    <cellStyle name="40% - Accent4 4 4 2 2 5" xfId="30337"/>
    <cellStyle name="40% - Accent4 4 4 2 2 5 2" xfId="30338"/>
    <cellStyle name="40% - Accent4 4 4 2 2 5 3" xfId="30339"/>
    <cellStyle name="40% - Accent4 4 4 2 2 6" xfId="30340"/>
    <cellStyle name="40% - Accent4 4 4 2 2 6 2" xfId="30341"/>
    <cellStyle name="40% - Accent4 4 4 2 2 6 3" xfId="30342"/>
    <cellStyle name="40% - Accent4 4 4 2 2 7" xfId="30343"/>
    <cellStyle name="40% - Accent4 4 4 2 2 7 2" xfId="30344"/>
    <cellStyle name="40% - Accent4 4 4 2 2 8" xfId="30345"/>
    <cellStyle name="40% - Accent4 4 4 2 2 9" xfId="30346"/>
    <cellStyle name="40% - Accent4 4 4 2 3" xfId="30347"/>
    <cellStyle name="40% - Accent4 4 4 2 3 2" xfId="30348"/>
    <cellStyle name="40% - Accent4 4 4 2 3 2 2" xfId="30349"/>
    <cellStyle name="40% - Accent4 4 4 2 3 2 3" xfId="30350"/>
    <cellStyle name="40% - Accent4 4 4 2 3 3" xfId="30351"/>
    <cellStyle name="40% - Accent4 4 4 2 3 3 2" xfId="30352"/>
    <cellStyle name="40% - Accent4 4 4 2 3 3 3" xfId="30353"/>
    <cellStyle name="40% - Accent4 4 4 2 3 4" xfId="30354"/>
    <cellStyle name="40% - Accent4 4 4 2 3 4 2" xfId="30355"/>
    <cellStyle name="40% - Accent4 4 4 2 3 5" xfId="30356"/>
    <cellStyle name="40% - Accent4 4 4 2 3 6" xfId="30357"/>
    <cellStyle name="40% - Accent4 4 4 2 4" xfId="30358"/>
    <cellStyle name="40% - Accent4 4 4 2 4 2" xfId="30359"/>
    <cellStyle name="40% - Accent4 4 4 2 4 2 2" xfId="30360"/>
    <cellStyle name="40% - Accent4 4 4 2 4 2 3" xfId="30361"/>
    <cellStyle name="40% - Accent4 4 4 2 4 3" xfId="30362"/>
    <cellStyle name="40% - Accent4 4 4 2 4 3 2" xfId="30363"/>
    <cellStyle name="40% - Accent4 4 4 2 4 3 3" xfId="30364"/>
    <cellStyle name="40% - Accent4 4 4 2 4 4" xfId="30365"/>
    <cellStyle name="40% - Accent4 4 4 2 4 4 2" xfId="30366"/>
    <cellStyle name="40% - Accent4 4 4 2 4 5" xfId="30367"/>
    <cellStyle name="40% - Accent4 4 4 2 4 6" xfId="30368"/>
    <cellStyle name="40% - Accent4 4 4 2 5" xfId="30369"/>
    <cellStyle name="40% - Accent4 4 4 2 5 2" xfId="30370"/>
    <cellStyle name="40% - Accent4 4 4 2 5 2 2" xfId="30371"/>
    <cellStyle name="40% - Accent4 4 4 2 5 2 3" xfId="30372"/>
    <cellStyle name="40% - Accent4 4 4 2 5 3" xfId="30373"/>
    <cellStyle name="40% - Accent4 4 4 2 5 3 2" xfId="30374"/>
    <cellStyle name="40% - Accent4 4 4 2 5 4" xfId="30375"/>
    <cellStyle name="40% - Accent4 4 4 2 5 5" xfId="30376"/>
    <cellStyle name="40% - Accent4 4 4 2 6" xfId="30377"/>
    <cellStyle name="40% - Accent4 4 4 2 6 2" xfId="30378"/>
    <cellStyle name="40% - Accent4 4 4 2 6 3" xfId="30379"/>
    <cellStyle name="40% - Accent4 4 4 2 7" xfId="30380"/>
    <cellStyle name="40% - Accent4 4 4 2 7 2" xfId="30381"/>
    <cellStyle name="40% - Accent4 4 4 2 7 3" xfId="30382"/>
    <cellStyle name="40% - Accent4 4 4 2 8" xfId="30383"/>
    <cellStyle name="40% - Accent4 4 4 2 8 2" xfId="30384"/>
    <cellStyle name="40% - Accent4 4 4 2 9" xfId="30385"/>
    <cellStyle name="40% - Accent4 4 4 3" xfId="2247"/>
    <cellStyle name="40% - Accent4 4 4 3 2" xfId="30386"/>
    <cellStyle name="40% - Accent4 4 4 3 2 2" xfId="30387"/>
    <cellStyle name="40% - Accent4 4 4 3 2 2 2" xfId="30388"/>
    <cellStyle name="40% - Accent4 4 4 3 2 2 3" xfId="30389"/>
    <cellStyle name="40% - Accent4 4 4 3 2 3" xfId="30390"/>
    <cellStyle name="40% - Accent4 4 4 3 2 3 2" xfId="30391"/>
    <cellStyle name="40% - Accent4 4 4 3 2 3 3" xfId="30392"/>
    <cellStyle name="40% - Accent4 4 4 3 2 4" xfId="30393"/>
    <cellStyle name="40% - Accent4 4 4 3 2 4 2" xfId="30394"/>
    <cellStyle name="40% - Accent4 4 4 3 2 5" xfId="30395"/>
    <cellStyle name="40% - Accent4 4 4 3 2 6" xfId="30396"/>
    <cellStyle name="40% - Accent4 4 4 3 3" xfId="30397"/>
    <cellStyle name="40% - Accent4 4 4 3 3 2" xfId="30398"/>
    <cellStyle name="40% - Accent4 4 4 3 3 2 2" xfId="30399"/>
    <cellStyle name="40% - Accent4 4 4 3 3 2 3" xfId="30400"/>
    <cellStyle name="40% - Accent4 4 4 3 3 3" xfId="30401"/>
    <cellStyle name="40% - Accent4 4 4 3 3 3 2" xfId="30402"/>
    <cellStyle name="40% - Accent4 4 4 3 3 3 3" xfId="30403"/>
    <cellStyle name="40% - Accent4 4 4 3 3 4" xfId="30404"/>
    <cellStyle name="40% - Accent4 4 4 3 3 4 2" xfId="30405"/>
    <cellStyle name="40% - Accent4 4 4 3 3 5" xfId="30406"/>
    <cellStyle name="40% - Accent4 4 4 3 3 6" xfId="30407"/>
    <cellStyle name="40% - Accent4 4 4 3 4" xfId="30408"/>
    <cellStyle name="40% - Accent4 4 4 3 4 2" xfId="30409"/>
    <cellStyle name="40% - Accent4 4 4 3 4 2 2" xfId="30410"/>
    <cellStyle name="40% - Accent4 4 4 3 4 2 3" xfId="30411"/>
    <cellStyle name="40% - Accent4 4 4 3 4 3" xfId="30412"/>
    <cellStyle name="40% - Accent4 4 4 3 4 3 2" xfId="30413"/>
    <cellStyle name="40% - Accent4 4 4 3 4 4" xfId="30414"/>
    <cellStyle name="40% - Accent4 4 4 3 4 5" xfId="30415"/>
    <cellStyle name="40% - Accent4 4 4 3 5" xfId="30416"/>
    <cellStyle name="40% - Accent4 4 4 3 5 2" xfId="30417"/>
    <cellStyle name="40% - Accent4 4 4 3 5 3" xfId="30418"/>
    <cellStyle name="40% - Accent4 4 4 3 6" xfId="30419"/>
    <cellStyle name="40% - Accent4 4 4 3 6 2" xfId="30420"/>
    <cellStyle name="40% - Accent4 4 4 3 6 3" xfId="30421"/>
    <cellStyle name="40% - Accent4 4 4 3 7" xfId="30422"/>
    <cellStyle name="40% - Accent4 4 4 3 7 2" xfId="30423"/>
    <cellStyle name="40% - Accent4 4 4 3 8" xfId="30424"/>
    <cellStyle name="40% - Accent4 4 4 3 9" xfId="30425"/>
    <cellStyle name="40% - Accent4 4 4 4" xfId="30426"/>
    <cellStyle name="40% - Accent4 4 4 4 2" xfId="30427"/>
    <cellStyle name="40% - Accent4 4 4 4 2 2" xfId="30428"/>
    <cellStyle name="40% - Accent4 4 4 4 2 2 2" xfId="30429"/>
    <cellStyle name="40% - Accent4 4 4 4 2 2 3" xfId="30430"/>
    <cellStyle name="40% - Accent4 4 4 4 2 3" xfId="30431"/>
    <cellStyle name="40% - Accent4 4 4 4 2 3 2" xfId="30432"/>
    <cellStyle name="40% - Accent4 4 4 4 2 3 3" xfId="30433"/>
    <cellStyle name="40% - Accent4 4 4 4 2 4" xfId="30434"/>
    <cellStyle name="40% - Accent4 4 4 4 2 4 2" xfId="30435"/>
    <cellStyle name="40% - Accent4 4 4 4 2 5" xfId="30436"/>
    <cellStyle name="40% - Accent4 4 4 4 2 6" xfId="30437"/>
    <cellStyle name="40% - Accent4 4 4 4 3" xfId="30438"/>
    <cellStyle name="40% - Accent4 4 4 4 3 2" xfId="30439"/>
    <cellStyle name="40% - Accent4 4 4 4 3 2 2" xfId="30440"/>
    <cellStyle name="40% - Accent4 4 4 4 3 2 3" xfId="30441"/>
    <cellStyle name="40% - Accent4 4 4 4 3 3" xfId="30442"/>
    <cellStyle name="40% - Accent4 4 4 4 3 3 2" xfId="30443"/>
    <cellStyle name="40% - Accent4 4 4 4 3 3 3" xfId="30444"/>
    <cellStyle name="40% - Accent4 4 4 4 3 4" xfId="30445"/>
    <cellStyle name="40% - Accent4 4 4 4 3 4 2" xfId="30446"/>
    <cellStyle name="40% - Accent4 4 4 4 3 5" xfId="30447"/>
    <cellStyle name="40% - Accent4 4 4 4 3 6" xfId="30448"/>
    <cellStyle name="40% - Accent4 4 4 4 4" xfId="30449"/>
    <cellStyle name="40% - Accent4 4 4 4 4 2" xfId="30450"/>
    <cellStyle name="40% - Accent4 4 4 4 4 2 2" xfId="30451"/>
    <cellStyle name="40% - Accent4 4 4 4 4 2 3" xfId="30452"/>
    <cellStyle name="40% - Accent4 4 4 4 4 3" xfId="30453"/>
    <cellStyle name="40% - Accent4 4 4 4 4 3 2" xfId="30454"/>
    <cellStyle name="40% - Accent4 4 4 4 4 4" xfId="30455"/>
    <cellStyle name="40% - Accent4 4 4 4 4 5" xfId="30456"/>
    <cellStyle name="40% - Accent4 4 4 4 5" xfId="30457"/>
    <cellStyle name="40% - Accent4 4 4 4 5 2" xfId="30458"/>
    <cellStyle name="40% - Accent4 4 4 4 5 3" xfId="30459"/>
    <cellStyle name="40% - Accent4 4 4 4 6" xfId="30460"/>
    <cellStyle name="40% - Accent4 4 4 4 6 2" xfId="30461"/>
    <cellStyle name="40% - Accent4 4 4 4 6 3" xfId="30462"/>
    <cellStyle name="40% - Accent4 4 4 4 7" xfId="30463"/>
    <cellStyle name="40% - Accent4 4 4 4 7 2" xfId="30464"/>
    <cellStyle name="40% - Accent4 4 4 4 8" xfId="30465"/>
    <cellStyle name="40% - Accent4 4 4 4 9" xfId="30466"/>
    <cellStyle name="40% - Accent4 4 4 5" xfId="30467"/>
    <cellStyle name="40% - Accent4 4 4 5 2" xfId="30468"/>
    <cellStyle name="40% - Accent4 4 4 5 2 2" xfId="30469"/>
    <cellStyle name="40% - Accent4 4 4 5 2 3" xfId="30470"/>
    <cellStyle name="40% - Accent4 4 4 5 3" xfId="30471"/>
    <cellStyle name="40% - Accent4 4 4 5 3 2" xfId="30472"/>
    <cellStyle name="40% - Accent4 4 4 5 3 3" xfId="30473"/>
    <cellStyle name="40% - Accent4 4 4 5 4" xfId="30474"/>
    <cellStyle name="40% - Accent4 4 4 5 4 2" xfId="30475"/>
    <cellStyle name="40% - Accent4 4 4 5 5" xfId="30476"/>
    <cellStyle name="40% - Accent4 4 4 5 6" xfId="30477"/>
    <cellStyle name="40% - Accent4 4 4 6" xfId="30478"/>
    <cellStyle name="40% - Accent4 4 4 6 2" xfId="30479"/>
    <cellStyle name="40% - Accent4 4 4 6 2 2" xfId="30480"/>
    <cellStyle name="40% - Accent4 4 4 6 2 3" xfId="30481"/>
    <cellStyle name="40% - Accent4 4 4 6 3" xfId="30482"/>
    <cellStyle name="40% - Accent4 4 4 6 3 2" xfId="30483"/>
    <cellStyle name="40% - Accent4 4 4 6 3 3" xfId="30484"/>
    <cellStyle name="40% - Accent4 4 4 6 4" xfId="30485"/>
    <cellStyle name="40% - Accent4 4 4 6 4 2" xfId="30486"/>
    <cellStyle name="40% - Accent4 4 4 6 5" xfId="30487"/>
    <cellStyle name="40% - Accent4 4 4 6 6" xfId="30488"/>
    <cellStyle name="40% - Accent4 4 4 7" xfId="30489"/>
    <cellStyle name="40% - Accent4 4 4 7 2" xfId="30490"/>
    <cellStyle name="40% - Accent4 4 4 7 2 2" xfId="30491"/>
    <cellStyle name="40% - Accent4 4 4 7 2 3" xfId="30492"/>
    <cellStyle name="40% - Accent4 4 4 7 3" xfId="30493"/>
    <cellStyle name="40% - Accent4 4 4 7 3 2" xfId="30494"/>
    <cellStyle name="40% - Accent4 4 4 7 4" xfId="30495"/>
    <cellStyle name="40% - Accent4 4 4 7 5" xfId="30496"/>
    <cellStyle name="40% - Accent4 4 4 8" xfId="30497"/>
    <cellStyle name="40% - Accent4 4 4 8 2" xfId="30498"/>
    <cellStyle name="40% - Accent4 4 4 8 3" xfId="30499"/>
    <cellStyle name="40% - Accent4 4 4 9" xfId="30500"/>
    <cellStyle name="40% - Accent4 4 4 9 2" xfId="30501"/>
    <cellStyle name="40% - Accent4 4 4 9 3" xfId="30502"/>
    <cellStyle name="40% - Accent4 4 5" xfId="2248"/>
    <cellStyle name="40% - Accent4 4 5 10" xfId="30503"/>
    <cellStyle name="40% - Accent4 4 5 2" xfId="2249"/>
    <cellStyle name="40% - Accent4 4 5 2 2" xfId="30504"/>
    <cellStyle name="40% - Accent4 4 5 2 2 2" xfId="30505"/>
    <cellStyle name="40% - Accent4 4 5 2 2 2 2" xfId="30506"/>
    <cellStyle name="40% - Accent4 4 5 2 2 2 3" xfId="30507"/>
    <cellStyle name="40% - Accent4 4 5 2 2 3" xfId="30508"/>
    <cellStyle name="40% - Accent4 4 5 2 2 3 2" xfId="30509"/>
    <cellStyle name="40% - Accent4 4 5 2 2 3 3" xfId="30510"/>
    <cellStyle name="40% - Accent4 4 5 2 2 4" xfId="30511"/>
    <cellStyle name="40% - Accent4 4 5 2 2 4 2" xfId="30512"/>
    <cellStyle name="40% - Accent4 4 5 2 2 5" xfId="30513"/>
    <cellStyle name="40% - Accent4 4 5 2 2 6" xfId="30514"/>
    <cellStyle name="40% - Accent4 4 5 2 3" xfId="30515"/>
    <cellStyle name="40% - Accent4 4 5 2 3 2" xfId="30516"/>
    <cellStyle name="40% - Accent4 4 5 2 3 2 2" xfId="30517"/>
    <cellStyle name="40% - Accent4 4 5 2 3 2 3" xfId="30518"/>
    <cellStyle name="40% - Accent4 4 5 2 3 3" xfId="30519"/>
    <cellStyle name="40% - Accent4 4 5 2 3 3 2" xfId="30520"/>
    <cellStyle name="40% - Accent4 4 5 2 3 3 3" xfId="30521"/>
    <cellStyle name="40% - Accent4 4 5 2 3 4" xfId="30522"/>
    <cellStyle name="40% - Accent4 4 5 2 3 4 2" xfId="30523"/>
    <cellStyle name="40% - Accent4 4 5 2 3 5" xfId="30524"/>
    <cellStyle name="40% - Accent4 4 5 2 3 6" xfId="30525"/>
    <cellStyle name="40% - Accent4 4 5 2 4" xfId="30526"/>
    <cellStyle name="40% - Accent4 4 5 2 4 2" xfId="30527"/>
    <cellStyle name="40% - Accent4 4 5 2 4 2 2" xfId="30528"/>
    <cellStyle name="40% - Accent4 4 5 2 4 2 3" xfId="30529"/>
    <cellStyle name="40% - Accent4 4 5 2 4 3" xfId="30530"/>
    <cellStyle name="40% - Accent4 4 5 2 4 3 2" xfId="30531"/>
    <cellStyle name="40% - Accent4 4 5 2 4 4" xfId="30532"/>
    <cellStyle name="40% - Accent4 4 5 2 4 5" xfId="30533"/>
    <cellStyle name="40% - Accent4 4 5 2 5" xfId="30534"/>
    <cellStyle name="40% - Accent4 4 5 2 5 2" xfId="30535"/>
    <cellStyle name="40% - Accent4 4 5 2 5 3" xfId="30536"/>
    <cellStyle name="40% - Accent4 4 5 2 6" xfId="30537"/>
    <cellStyle name="40% - Accent4 4 5 2 6 2" xfId="30538"/>
    <cellStyle name="40% - Accent4 4 5 2 6 3" xfId="30539"/>
    <cellStyle name="40% - Accent4 4 5 2 7" xfId="30540"/>
    <cellStyle name="40% - Accent4 4 5 2 7 2" xfId="30541"/>
    <cellStyle name="40% - Accent4 4 5 2 8" xfId="30542"/>
    <cellStyle name="40% - Accent4 4 5 2 9" xfId="30543"/>
    <cellStyle name="40% - Accent4 4 5 3" xfId="30544"/>
    <cellStyle name="40% - Accent4 4 5 3 2" xfId="30545"/>
    <cellStyle name="40% - Accent4 4 5 3 2 2" xfId="30546"/>
    <cellStyle name="40% - Accent4 4 5 3 2 3" xfId="30547"/>
    <cellStyle name="40% - Accent4 4 5 3 3" xfId="30548"/>
    <cellStyle name="40% - Accent4 4 5 3 3 2" xfId="30549"/>
    <cellStyle name="40% - Accent4 4 5 3 3 3" xfId="30550"/>
    <cellStyle name="40% - Accent4 4 5 3 4" xfId="30551"/>
    <cellStyle name="40% - Accent4 4 5 3 4 2" xfId="30552"/>
    <cellStyle name="40% - Accent4 4 5 3 5" xfId="30553"/>
    <cellStyle name="40% - Accent4 4 5 3 6" xfId="30554"/>
    <cellStyle name="40% - Accent4 4 5 4" xfId="30555"/>
    <cellStyle name="40% - Accent4 4 5 4 2" xfId="30556"/>
    <cellStyle name="40% - Accent4 4 5 4 2 2" xfId="30557"/>
    <cellStyle name="40% - Accent4 4 5 4 2 3" xfId="30558"/>
    <cellStyle name="40% - Accent4 4 5 4 3" xfId="30559"/>
    <cellStyle name="40% - Accent4 4 5 4 3 2" xfId="30560"/>
    <cellStyle name="40% - Accent4 4 5 4 3 3" xfId="30561"/>
    <cellStyle name="40% - Accent4 4 5 4 4" xfId="30562"/>
    <cellStyle name="40% - Accent4 4 5 4 4 2" xfId="30563"/>
    <cellStyle name="40% - Accent4 4 5 4 5" xfId="30564"/>
    <cellStyle name="40% - Accent4 4 5 4 6" xfId="30565"/>
    <cellStyle name="40% - Accent4 4 5 5" xfId="30566"/>
    <cellStyle name="40% - Accent4 4 5 5 2" xfId="30567"/>
    <cellStyle name="40% - Accent4 4 5 5 2 2" xfId="30568"/>
    <cellStyle name="40% - Accent4 4 5 5 2 3" xfId="30569"/>
    <cellStyle name="40% - Accent4 4 5 5 3" xfId="30570"/>
    <cellStyle name="40% - Accent4 4 5 5 3 2" xfId="30571"/>
    <cellStyle name="40% - Accent4 4 5 5 4" xfId="30572"/>
    <cellStyle name="40% - Accent4 4 5 5 5" xfId="30573"/>
    <cellStyle name="40% - Accent4 4 5 6" xfId="30574"/>
    <cellStyle name="40% - Accent4 4 5 6 2" xfId="30575"/>
    <cellStyle name="40% - Accent4 4 5 6 3" xfId="30576"/>
    <cellStyle name="40% - Accent4 4 5 7" xfId="30577"/>
    <cellStyle name="40% - Accent4 4 5 7 2" xfId="30578"/>
    <cellStyle name="40% - Accent4 4 5 7 3" xfId="30579"/>
    <cellStyle name="40% - Accent4 4 5 8" xfId="30580"/>
    <cellStyle name="40% - Accent4 4 5 8 2" xfId="30581"/>
    <cellStyle name="40% - Accent4 4 5 9" xfId="30582"/>
    <cellStyle name="40% - Accent4 4 6" xfId="2250"/>
    <cellStyle name="40% - Accent4 4 6 2" xfId="30583"/>
    <cellStyle name="40% - Accent4 4 6 2 2" xfId="30584"/>
    <cellStyle name="40% - Accent4 4 6 2 2 2" xfId="30585"/>
    <cellStyle name="40% - Accent4 4 6 2 2 3" xfId="30586"/>
    <cellStyle name="40% - Accent4 4 6 2 3" xfId="30587"/>
    <cellStyle name="40% - Accent4 4 6 2 3 2" xfId="30588"/>
    <cellStyle name="40% - Accent4 4 6 2 3 3" xfId="30589"/>
    <cellStyle name="40% - Accent4 4 6 2 4" xfId="30590"/>
    <cellStyle name="40% - Accent4 4 6 2 4 2" xfId="30591"/>
    <cellStyle name="40% - Accent4 4 6 2 5" xfId="30592"/>
    <cellStyle name="40% - Accent4 4 6 2 6" xfId="30593"/>
    <cellStyle name="40% - Accent4 4 6 3" xfId="30594"/>
    <cellStyle name="40% - Accent4 4 6 3 2" xfId="30595"/>
    <cellStyle name="40% - Accent4 4 6 3 2 2" xfId="30596"/>
    <cellStyle name="40% - Accent4 4 6 3 2 3" xfId="30597"/>
    <cellStyle name="40% - Accent4 4 6 3 3" xfId="30598"/>
    <cellStyle name="40% - Accent4 4 6 3 3 2" xfId="30599"/>
    <cellStyle name="40% - Accent4 4 6 3 3 3" xfId="30600"/>
    <cellStyle name="40% - Accent4 4 6 3 4" xfId="30601"/>
    <cellStyle name="40% - Accent4 4 6 3 4 2" xfId="30602"/>
    <cellStyle name="40% - Accent4 4 6 3 5" xfId="30603"/>
    <cellStyle name="40% - Accent4 4 6 3 6" xfId="30604"/>
    <cellStyle name="40% - Accent4 4 6 4" xfId="30605"/>
    <cellStyle name="40% - Accent4 4 6 4 2" xfId="30606"/>
    <cellStyle name="40% - Accent4 4 6 4 2 2" xfId="30607"/>
    <cellStyle name="40% - Accent4 4 6 4 2 3" xfId="30608"/>
    <cellStyle name="40% - Accent4 4 6 4 3" xfId="30609"/>
    <cellStyle name="40% - Accent4 4 6 4 3 2" xfId="30610"/>
    <cellStyle name="40% - Accent4 4 6 4 4" xfId="30611"/>
    <cellStyle name="40% - Accent4 4 6 4 5" xfId="30612"/>
    <cellStyle name="40% - Accent4 4 6 5" xfId="30613"/>
    <cellStyle name="40% - Accent4 4 6 5 2" xfId="30614"/>
    <cellStyle name="40% - Accent4 4 6 5 3" xfId="30615"/>
    <cellStyle name="40% - Accent4 4 6 6" xfId="30616"/>
    <cellStyle name="40% - Accent4 4 6 6 2" xfId="30617"/>
    <cellStyle name="40% - Accent4 4 6 6 3" xfId="30618"/>
    <cellStyle name="40% - Accent4 4 6 7" xfId="30619"/>
    <cellStyle name="40% - Accent4 4 6 7 2" xfId="30620"/>
    <cellStyle name="40% - Accent4 4 6 8" xfId="30621"/>
    <cellStyle name="40% - Accent4 4 6 9" xfId="30622"/>
    <cellStyle name="40% - Accent4 4 7" xfId="13625"/>
    <cellStyle name="40% - Accent4 4 7 2" xfId="30623"/>
    <cellStyle name="40% - Accent4 4 7 2 2" xfId="30624"/>
    <cellStyle name="40% - Accent4 4 7 2 2 2" xfId="30625"/>
    <cellStyle name="40% - Accent4 4 7 2 2 3" xfId="30626"/>
    <cellStyle name="40% - Accent4 4 7 2 3" xfId="30627"/>
    <cellStyle name="40% - Accent4 4 7 2 3 2" xfId="30628"/>
    <cellStyle name="40% - Accent4 4 7 2 3 3" xfId="30629"/>
    <cellStyle name="40% - Accent4 4 7 2 4" xfId="30630"/>
    <cellStyle name="40% - Accent4 4 7 2 4 2" xfId="30631"/>
    <cellStyle name="40% - Accent4 4 7 2 5" xfId="30632"/>
    <cellStyle name="40% - Accent4 4 7 2 6" xfId="30633"/>
    <cellStyle name="40% - Accent4 4 7 3" xfId="30634"/>
    <cellStyle name="40% - Accent4 4 7 3 2" xfId="30635"/>
    <cellStyle name="40% - Accent4 4 7 3 2 2" xfId="30636"/>
    <cellStyle name="40% - Accent4 4 7 3 2 3" xfId="30637"/>
    <cellStyle name="40% - Accent4 4 7 3 3" xfId="30638"/>
    <cellStyle name="40% - Accent4 4 7 3 3 2" xfId="30639"/>
    <cellStyle name="40% - Accent4 4 7 3 3 3" xfId="30640"/>
    <cellStyle name="40% - Accent4 4 7 3 4" xfId="30641"/>
    <cellStyle name="40% - Accent4 4 7 3 4 2" xfId="30642"/>
    <cellStyle name="40% - Accent4 4 7 3 5" xfId="30643"/>
    <cellStyle name="40% - Accent4 4 7 3 6" xfId="30644"/>
    <cellStyle name="40% - Accent4 4 7 4" xfId="30645"/>
    <cellStyle name="40% - Accent4 4 7 4 2" xfId="30646"/>
    <cellStyle name="40% - Accent4 4 7 4 2 2" xfId="30647"/>
    <cellStyle name="40% - Accent4 4 7 4 2 3" xfId="30648"/>
    <cellStyle name="40% - Accent4 4 7 4 3" xfId="30649"/>
    <cellStyle name="40% - Accent4 4 7 4 3 2" xfId="30650"/>
    <cellStyle name="40% - Accent4 4 7 4 4" xfId="30651"/>
    <cellStyle name="40% - Accent4 4 7 4 5" xfId="30652"/>
    <cellStyle name="40% - Accent4 4 7 5" xfId="30653"/>
    <cellStyle name="40% - Accent4 4 7 5 2" xfId="30654"/>
    <cellStyle name="40% - Accent4 4 7 5 3" xfId="30655"/>
    <cellStyle name="40% - Accent4 4 7 6" xfId="30656"/>
    <cellStyle name="40% - Accent4 4 7 6 2" xfId="30657"/>
    <cellStyle name="40% - Accent4 4 7 6 3" xfId="30658"/>
    <cellStyle name="40% - Accent4 4 7 7" xfId="30659"/>
    <cellStyle name="40% - Accent4 4 7 7 2" xfId="30660"/>
    <cellStyle name="40% - Accent4 4 7 8" xfId="30661"/>
    <cellStyle name="40% - Accent4 4 7 9" xfId="30662"/>
    <cellStyle name="40% - Accent4 4 8" xfId="30663"/>
    <cellStyle name="40% - Accent4 4 8 2" xfId="30664"/>
    <cellStyle name="40% - Accent4 4 8 2 2" xfId="30665"/>
    <cellStyle name="40% - Accent4 4 8 2 3" xfId="30666"/>
    <cellStyle name="40% - Accent4 4 8 3" xfId="30667"/>
    <cellStyle name="40% - Accent4 4 8 3 2" xfId="30668"/>
    <cellStyle name="40% - Accent4 4 8 3 3" xfId="30669"/>
    <cellStyle name="40% - Accent4 4 8 4" xfId="30670"/>
    <cellStyle name="40% - Accent4 4 8 4 2" xfId="30671"/>
    <cellStyle name="40% - Accent4 4 8 5" xfId="30672"/>
    <cellStyle name="40% - Accent4 4 8 6" xfId="30673"/>
    <cellStyle name="40% - Accent4 4 9" xfId="30674"/>
    <cellStyle name="40% - Accent4 4 9 2" xfId="30675"/>
    <cellStyle name="40% - Accent4 4 9 2 2" xfId="30676"/>
    <cellStyle name="40% - Accent4 4 9 2 3" xfId="30677"/>
    <cellStyle name="40% - Accent4 4 9 3" xfId="30678"/>
    <cellStyle name="40% - Accent4 4 9 3 2" xfId="30679"/>
    <cellStyle name="40% - Accent4 4 9 3 3" xfId="30680"/>
    <cellStyle name="40% - Accent4 4 9 4" xfId="30681"/>
    <cellStyle name="40% - Accent4 4 9 4 2" xfId="30682"/>
    <cellStyle name="40% - Accent4 4 9 5" xfId="30683"/>
    <cellStyle name="40% - Accent4 4 9 6" xfId="30684"/>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xfId="62050" builtinId="47" customBuiltin="1"/>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14578"/>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14579"/>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14580"/>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685"/>
    <cellStyle name="40% - Accent5 4 10 2" xfId="30686"/>
    <cellStyle name="40% - Accent5 4 10 2 2" xfId="30687"/>
    <cellStyle name="40% - Accent5 4 10 2 3" xfId="30688"/>
    <cellStyle name="40% - Accent5 4 10 3" xfId="30689"/>
    <cellStyle name="40% - Accent5 4 10 3 2" xfId="30690"/>
    <cellStyle name="40% - Accent5 4 10 4" xfId="30691"/>
    <cellStyle name="40% - Accent5 4 10 5" xfId="30692"/>
    <cellStyle name="40% - Accent5 4 11" xfId="30693"/>
    <cellStyle name="40% - Accent5 4 11 2" xfId="30694"/>
    <cellStyle name="40% - Accent5 4 11 3" xfId="30695"/>
    <cellStyle name="40% - Accent5 4 12" xfId="30696"/>
    <cellStyle name="40% - Accent5 4 12 2" xfId="30697"/>
    <cellStyle name="40% - Accent5 4 12 3" xfId="30698"/>
    <cellStyle name="40% - Accent5 4 13" xfId="30699"/>
    <cellStyle name="40% - Accent5 4 13 2" xfId="30700"/>
    <cellStyle name="40% - Accent5 4 14" xfId="30701"/>
    <cellStyle name="40% - Accent5 4 15" xfId="30702"/>
    <cellStyle name="40% - Accent5 4 16" xfId="30703"/>
    <cellStyle name="40% - Accent5 4 2" xfId="2437"/>
    <cellStyle name="40% - Accent5 4 2 10" xfId="30704"/>
    <cellStyle name="40% - Accent5 4 2 10 2" xfId="30705"/>
    <cellStyle name="40% - Accent5 4 2 10 3" xfId="30706"/>
    <cellStyle name="40% - Accent5 4 2 11" xfId="30707"/>
    <cellStyle name="40% - Accent5 4 2 11 2" xfId="30708"/>
    <cellStyle name="40% - Accent5 4 2 11 3" xfId="30709"/>
    <cellStyle name="40% - Accent5 4 2 12" xfId="30710"/>
    <cellStyle name="40% - Accent5 4 2 12 2" xfId="30711"/>
    <cellStyle name="40% - Accent5 4 2 13" xfId="30712"/>
    <cellStyle name="40% - Accent5 4 2 14" xfId="30713"/>
    <cellStyle name="40% - Accent5 4 2 15" xfId="30714"/>
    <cellStyle name="40% - Accent5 4 2 2" xfId="2438"/>
    <cellStyle name="40% - Accent5 4 2 2 10" xfId="30715"/>
    <cellStyle name="40% - Accent5 4 2 2 10 2" xfId="30716"/>
    <cellStyle name="40% - Accent5 4 2 2 10 3" xfId="30717"/>
    <cellStyle name="40% - Accent5 4 2 2 11" xfId="30718"/>
    <cellStyle name="40% - Accent5 4 2 2 11 2" xfId="30719"/>
    <cellStyle name="40% - Accent5 4 2 2 12" xfId="30720"/>
    <cellStyle name="40% - Accent5 4 2 2 13" xfId="30721"/>
    <cellStyle name="40% - Accent5 4 2 2 2" xfId="2439"/>
    <cellStyle name="40% - Accent5 4 2 2 2 10" xfId="30722"/>
    <cellStyle name="40% - Accent5 4 2 2 2 10 2" xfId="30723"/>
    <cellStyle name="40% - Accent5 4 2 2 2 11" xfId="30724"/>
    <cellStyle name="40% - Accent5 4 2 2 2 12" xfId="30725"/>
    <cellStyle name="40% - Accent5 4 2 2 2 2" xfId="2440"/>
    <cellStyle name="40% - Accent5 4 2 2 2 2 10" xfId="30726"/>
    <cellStyle name="40% - Accent5 4 2 2 2 2 2" xfId="2441"/>
    <cellStyle name="40% - Accent5 4 2 2 2 2 2 2" xfId="30727"/>
    <cellStyle name="40% - Accent5 4 2 2 2 2 2 2 2" xfId="30728"/>
    <cellStyle name="40% - Accent5 4 2 2 2 2 2 2 2 2" xfId="30729"/>
    <cellStyle name="40% - Accent5 4 2 2 2 2 2 2 2 3" xfId="30730"/>
    <cellStyle name="40% - Accent5 4 2 2 2 2 2 2 3" xfId="30731"/>
    <cellStyle name="40% - Accent5 4 2 2 2 2 2 2 3 2" xfId="30732"/>
    <cellStyle name="40% - Accent5 4 2 2 2 2 2 2 3 3" xfId="30733"/>
    <cellStyle name="40% - Accent5 4 2 2 2 2 2 2 4" xfId="30734"/>
    <cellStyle name="40% - Accent5 4 2 2 2 2 2 2 4 2" xfId="30735"/>
    <cellStyle name="40% - Accent5 4 2 2 2 2 2 2 5" xfId="30736"/>
    <cellStyle name="40% - Accent5 4 2 2 2 2 2 2 6" xfId="30737"/>
    <cellStyle name="40% - Accent5 4 2 2 2 2 2 3" xfId="30738"/>
    <cellStyle name="40% - Accent5 4 2 2 2 2 2 3 2" xfId="30739"/>
    <cellStyle name="40% - Accent5 4 2 2 2 2 2 3 2 2" xfId="30740"/>
    <cellStyle name="40% - Accent5 4 2 2 2 2 2 3 2 3" xfId="30741"/>
    <cellStyle name="40% - Accent5 4 2 2 2 2 2 3 3" xfId="30742"/>
    <cellStyle name="40% - Accent5 4 2 2 2 2 2 3 3 2" xfId="30743"/>
    <cellStyle name="40% - Accent5 4 2 2 2 2 2 3 3 3" xfId="30744"/>
    <cellStyle name="40% - Accent5 4 2 2 2 2 2 3 4" xfId="30745"/>
    <cellStyle name="40% - Accent5 4 2 2 2 2 2 3 4 2" xfId="30746"/>
    <cellStyle name="40% - Accent5 4 2 2 2 2 2 3 5" xfId="30747"/>
    <cellStyle name="40% - Accent5 4 2 2 2 2 2 3 6" xfId="30748"/>
    <cellStyle name="40% - Accent5 4 2 2 2 2 2 4" xfId="30749"/>
    <cellStyle name="40% - Accent5 4 2 2 2 2 2 4 2" xfId="30750"/>
    <cellStyle name="40% - Accent5 4 2 2 2 2 2 4 2 2" xfId="30751"/>
    <cellStyle name="40% - Accent5 4 2 2 2 2 2 4 2 3" xfId="30752"/>
    <cellStyle name="40% - Accent5 4 2 2 2 2 2 4 3" xfId="30753"/>
    <cellStyle name="40% - Accent5 4 2 2 2 2 2 4 3 2" xfId="30754"/>
    <cellStyle name="40% - Accent5 4 2 2 2 2 2 4 4" xfId="30755"/>
    <cellStyle name="40% - Accent5 4 2 2 2 2 2 4 5" xfId="30756"/>
    <cellStyle name="40% - Accent5 4 2 2 2 2 2 5" xfId="30757"/>
    <cellStyle name="40% - Accent5 4 2 2 2 2 2 5 2" xfId="30758"/>
    <cellStyle name="40% - Accent5 4 2 2 2 2 2 5 3" xfId="30759"/>
    <cellStyle name="40% - Accent5 4 2 2 2 2 2 6" xfId="30760"/>
    <cellStyle name="40% - Accent5 4 2 2 2 2 2 6 2" xfId="30761"/>
    <cellStyle name="40% - Accent5 4 2 2 2 2 2 6 3" xfId="30762"/>
    <cellStyle name="40% - Accent5 4 2 2 2 2 2 7" xfId="30763"/>
    <cellStyle name="40% - Accent5 4 2 2 2 2 2 7 2" xfId="30764"/>
    <cellStyle name="40% - Accent5 4 2 2 2 2 2 8" xfId="30765"/>
    <cellStyle name="40% - Accent5 4 2 2 2 2 2 9" xfId="30766"/>
    <cellStyle name="40% - Accent5 4 2 2 2 2 3" xfId="30767"/>
    <cellStyle name="40% - Accent5 4 2 2 2 2 3 2" xfId="30768"/>
    <cellStyle name="40% - Accent5 4 2 2 2 2 3 2 2" xfId="30769"/>
    <cellStyle name="40% - Accent5 4 2 2 2 2 3 2 3" xfId="30770"/>
    <cellStyle name="40% - Accent5 4 2 2 2 2 3 3" xfId="30771"/>
    <cellStyle name="40% - Accent5 4 2 2 2 2 3 3 2" xfId="30772"/>
    <cellStyle name="40% - Accent5 4 2 2 2 2 3 3 3" xfId="30773"/>
    <cellStyle name="40% - Accent5 4 2 2 2 2 3 4" xfId="30774"/>
    <cellStyle name="40% - Accent5 4 2 2 2 2 3 4 2" xfId="30775"/>
    <cellStyle name="40% - Accent5 4 2 2 2 2 3 5" xfId="30776"/>
    <cellStyle name="40% - Accent5 4 2 2 2 2 3 6" xfId="30777"/>
    <cellStyle name="40% - Accent5 4 2 2 2 2 4" xfId="30778"/>
    <cellStyle name="40% - Accent5 4 2 2 2 2 4 2" xfId="30779"/>
    <cellStyle name="40% - Accent5 4 2 2 2 2 4 2 2" xfId="30780"/>
    <cellStyle name="40% - Accent5 4 2 2 2 2 4 2 3" xfId="30781"/>
    <cellStyle name="40% - Accent5 4 2 2 2 2 4 3" xfId="30782"/>
    <cellStyle name="40% - Accent5 4 2 2 2 2 4 3 2" xfId="30783"/>
    <cellStyle name="40% - Accent5 4 2 2 2 2 4 3 3" xfId="30784"/>
    <cellStyle name="40% - Accent5 4 2 2 2 2 4 4" xfId="30785"/>
    <cellStyle name="40% - Accent5 4 2 2 2 2 4 4 2" xfId="30786"/>
    <cellStyle name="40% - Accent5 4 2 2 2 2 4 5" xfId="30787"/>
    <cellStyle name="40% - Accent5 4 2 2 2 2 4 6" xfId="30788"/>
    <cellStyle name="40% - Accent5 4 2 2 2 2 5" xfId="30789"/>
    <cellStyle name="40% - Accent5 4 2 2 2 2 5 2" xfId="30790"/>
    <cellStyle name="40% - Accent5 4 2 2 2 2 5 2 2" xfId="30791"/>
    <cellStyle name="40% - Accent5 4 2 2 2 2 5 2 3" xfId="30792"/>
    <cellStyle name="40% - Accent5 4 2 2 2 2 5 3" xfId="30793"/>
    <cellStyle name="40% - Accent5 4 2 2 2 2 5 3 2" xfId="30794"/>
    <cellStyle name="40% - Accent5 4 2 2 2 2 5 4" xfId="30795"/>
    <cellStyle name="40% - Accent5 4 2 2 2 2 5 5" xfId="30796"/>
    <cellStyle name="40% - Accent5 4 2 2 2 2 6" xfId="30797"/>
    <cellStyle name="40% - Accent5 4 2 2 2 2 6 2" xfId="30798"/>
    <cellStyle name="40% - Accent5 4 2 2 2 2 6 3" xfId="30799"/>
    <cellStyle name="40% - Accent5 4 2 2 2 2 7" xfId="30800"/>
    <cellStyle name="40% - Accent5 4 2 2 2 2 7 2" xfId="30801"/>
    <cellStyle name="40% - Accent5 4 2 2 2 2 7 3" xfId="30802"/>
    <cellStyle name="40% - Accent5 4 2 2 2 2 8" xfId="30803"/>
    <cellStyle name="40% - Accent5 4 2 2 2 2 8 2" xfId="30804"/>
    <cellStyle name="40% - Accent5 4 2 2 2 2 9" xfId="30805"/>
    <cellStyle name="40% - Accent5 4 2 2 2 3" xfId="2442"/>
    <cellStyle name="40% - Accent5 4 2 2 2 3 2" xfId="30806"/>
    <cellStyle name="40% - Accent5 4 2 2 2 3 2 2" xfId="30807"/>
    <cellStyle name="40% - Accent5 4 2 2 2 3 2 2 2" xfId="30808"/>
    <cellStyle name="40% - Accent5 4 2 2 2 3 2 2 3" xfId="30809"/>
    <cellStyle name="40% - Accent5 4 2 2 2 3 2 3" xfId="30810"/>
    <cellStyle name="40% - Accent5 4 2 2 2 3 2 3 2" xfId="30811"/>
    <cellStyle name="40% - Accent5 4 2 2 2 3 2 3 3" xfId="30812"/>
    <cellStyle name="40% - Accent5 4 2 2 2 3 2 4" xfId="30813"/>
    <cellStyle name="40% - Accent5 4 2 2 2 3 2 4 2" xfId="30814"/>
    <cellStyle name="40% - Accent5 4 2 2 2 3 2 5" xfId="30815"/>
    <cellStyle name="40% - Accent5 4 2 2 2 3 2 6" xfId="30816"/>
    <cellStyle name="40% - Accent5 4 2 2 2 3 3" xfId="30817"/>
    <cellStyle name="40% - Accent5 4 2 2 2 3 3 2" xfId="30818"/>
    <cellStyle name="40% - Accent5 4 2 2 2 3 3 2 2" xfId="30819"/>
    <cellStyle name="40% - Accent5 4 2 2 2 3 3 2 3" xfId="30820"/>
    <cellStyle name="40% - Accent5 4 2 2 2 3 3 3" xfId="30821"/>
    <cellStyle name="40% - Accent5 4 2 2 2 3 3 3 2" xfId="30822"/>
    <cellStyle name="40% - Accent5 4 2 2 2 3 3 3 3" xfId="30823"/>
    <cellStyle name="40% - Accent5 4 2 2 2 3 3 4" xfId="30824"/>
    <cellStyle name="40% - Accent5 4 2 2 2 3 3 4 2" xfId="30825"/>
    <cellStyle name="40% - Accent5 4 2 2 2 3 3 5" xfId="30826"/>
    <cellStyle name="40% - Accent5 4 2 2 2 3 3 6" xfId="30827"/>
    <cellStyle name="40% - Accent5 4 2 2 2 3 4" xfId="30828"/>
    <cellStyle name="40% - Accent5 4 2 2 2 3 4 2" xfId="30829"/>
    <cellStyle name="40% - Accent5 4 2 2 2 3 4 2 2" xfId="30830"/>
    <cellStyle name="40% - Accent5 4 2 2 2 3 4 2 3" xfId="30831"/>
    <cellStyle name="40% - Accent5 4 2 2 2 3 4 3" xfId="30832"/>
    <cellStyle name="40% - Accent5 4 2 2 2 3 4 3 2" xfId="30833"/>
    <cellStyle name="40% - Accent5 4 2 2 2 3 4 4" xfId="30834"/>
    <cellStyle name="40% - Accent5 4 2 2 2 3 4 5" xfId="30835"/>
    <cellStyle name="40% - Accent5 4 2 2 2 3 5" xfId="30836"/>
    <cellStyle name="40% - Accent5 4 2 2 2 3 5 2" xfId="30837"/>
    <cellStyle name="40% - Accent5 4 2 2 2 3 5 3" xfId="30838"/>
    <cellStyle name="40% - Accent5 4 2 2 2 3 6" xfId="30839"/>
    <cellStyle name="40% - Accent5 4 2 2 2 3 6 2" xfId="30840"/>
    <cellStyle name="40% - Accent5 4 2 2 2 3 6 3" xfId="30841"/>
    <cellStyle name="40% - Accent5 4 2 2 2 3 7" xfId="30842"/>
    <cellStyle name="40% - Accent5 4 2 2 2 3 7 2" xfId="30843"/>
    <cellStyle name="40% - Accent5 4 2 2 2 3 8" xfId="30844"/>
    <cellStyle name="40% - Accent5 4 2 2 2 3 9" xfId="30845"/>
    <cellStyle name="40% - Accent5 4 2 2 2 4" xfId="30846"/>
    <cellStyle name="40% - Accent5 4 2 2 2 4 2" xfId="30847"/>
    <cellStyle name="40% - Accent5 4 2 2 2 4 2 2" xfId="30848"/>
    <cellStyle name="40% - Accent5 4 2 2 2 4 2 2 2" xfId="30849"/>
    <cellStyle name="40% - Accent5 4 2 2 2 4 2 2 3" xfId="30850"/>
    <cellStyle name="40% - Accent5 4 2 2 2 4 2 3" xfId="30851"/>
    <cellStyle name="40% - Accent5 4 2 2 2 4 2 3 2" xfId="30852"/>
    <cellStyle name="40% - Accent5 4 2 2 2 4 2 3 3" xfId="30853"/>
    <cellStyle name="40% - Accent5 4 2 2 2 4 2 4" xfId="30854"/>
    <cellStyle name="40% - Accent5 4 2 2 2 4 2 4 2" xfId="30855"/>
    <cellStyle name="40% - Accent5 4 2 2 2 4 2 5" xfId="30856"/>
    <cellStyle name="40% - Accent5 4 2 2 2 4 2 6" xfId="30857"/>
    <cellStyle name="40% - Accent5 4 2 2 2 4 3" xfId="30858"/>
    <cellStyle name="40% - Accent5 4 2 2 2 4 3 2" xfId="30859"/>
    <cellStyle name="40% - Accent5 4 2 2 2 4 3 2 2" xfId="30860"/>
    <cellStyle name="40% - Accent5 4 2 2 2 4 3 2 3" xfId="30861"/>
    <cellStyle name="40% - Accent5 4 2 2 2 4 3 3" xfId="30862"/>
    <cellStyle name="40% - Accent5 4 2 2 2 4 3 3 2" xfId="30863"/>
    <cellStyle name="40% - Accent5 4 2 2 2 4 3 3 3" xfId="30864"/>
    <cellStyle name="40% - Accent5 4 2 2 2 4 3 4" xfId="30865"/>
    <cellStyle name="40% - Accent5 4 2 2 2 4 3 4 2" xfId="30866"/>
    <cellStyle name="40% - Accent5 4 2 2 2 4 3 5" xfId="30867"/>
    <cellStyle name="40% - Accent5 4 2 2 2 4 3 6" xfId="30868"/>
    <cellStyle name="40% - Accent5 4 2 2 2 4 4" xfId="30869"/>
    <cellStyle name="40% - Accent5 4 2 2 2 4 4 2" xfId="30870"/>
    <cellStyle name="40% - Accent5 4 2 2 2 4 4 2 2" xfId="30871"/>
    <cellStyle name="40% - Accent5 4 2 2 2 4 4 2 3" xfId="30872"/>
    <cellStyle name="40% - Accent5 4 2 2 2 4 4 3" xfId="30873"/>
    <cellStyle name="40% - Accent5 4 2 2 2 4 4 3 2" xfId="30874"/>
    <cellStyle name="40% - Accent5 4 2 2 2 4 4 4" xfId="30875"/>
    <cellStyle name="40% - Accent5 4 2 2 2 4 4 5" xfId="30876"/>
    <cellStyle name="40% - Accent5 4 2 2 2 4 5" xfId="30877"/>
    <cellStyle name="40% - Accent5 4 2 2 2 4 5 2" xfId="30878"/>
    <cellStyle name="40% - Accent5 4 2 2 2 4 5 3" xfId="30879"/>
    <cellStyle name="40% - Accent5 4 2 2 2 4 6" xfId="30880"/>
    <cellStyle name="40% - Accent5 4 2 2 2 4 6 2" xfId="30881"/>
    <cellStyle name="40% - Accent5 4 2 2 2 4 6 3" xfId="30882"/>
    <cellStyle name="40% - Accent5 4 2 2 2 4 7" xfId="30883"/>
    <cellStyle name="40% - Accent5 4 2 2 2 4 7 2" xfId="30884"/>
    <cellStyle name="40% - Accent5 4 2 2 2 4 8" xfId="30885"/>
    <cellStyle name="40% - Accent5 4 2 2 2 4 9" xfId="30886"/>
    <cellStyle name="40% - Accent5 4 2 2 2 5" xfId="30887"/>
    <cellStyle name="40% - Accent5 4 2 2 2 5 2" xfId="30888"/>
    <cellStyle name="40% - Accent5 4 2 2 2 5 2 2" xfId="30889"/>
    <cellStyle name="40% - Accent5 4 2 2 2 5 2 3" xfId="30890"/>
    <cellStyle name="40% - Accent5 4 2 2 2 5 3" xfId="30891"/>
    <cellStyle name="40% - Accent5 4 2 2 2 5 3 2" xfId="30892"/>
    <cellStyle name="40% - Accent5 4 2 2 2 5 3 3" xfId="30893"/>
    <cellStyle name="40% - Accent5 4 2 2 2 5 4" xfId="30894"/>
    <cellStyle name="40% - Accent5 4 2 2 2 5 4 2" xfId="30895"/>
    <cellStyle name="40% - Accent5 4 2 2 2 5 5" xfId="30896"/>
    <cellStyle name="40% - Accent5 4 2 2 2 5 6" xfId="30897"/>
    <cellStyle name="40% - Accent5 4 2 2 2 6" xfId="30898"/>
    <cellStyle name="40% - Accent5 4 2 2 2 6 2" xfId="30899"/>
    <cellStyle name="40% - Accent5 4 2 2 2 6 2 2" xfId="30900"/>
    <cellStyle name="40% - Accent5 4 2 2 2 6 2 3" xfId="30901"/>
    <cellStyle name="40% - Accent5 4 2 2 2 6 3" xfId="30902"/>
    <cellStyle name="40% - Accent5 4 2 2 2 6 3 2" xfId="30903"/>
    <cellStyle name="40% - Accent5 4 2 2 2 6 3 3" xfId="30904"/>
    <cellStyle name="40% - Accent5 4 2 2 2 6 4" xfId="30905"/>
    <cellStyle name="40% - Accent5 4 2 2 2 6 4 2" xfId="30906"/>
    <cellStyle name="40% - Accent5 4 2 2 2 6 5" xfId="30907"/>
    <cellStyle name="40% - Accent5 4 2 2 2 6 6" xfId="30908"/>
    <cellStyle name="40% - Accent5 4 2 2 2 7" xfId="30909"/>
    <cellStyle name="40% - Accent5 4 2 2 2 7 2" xfId="30910"/>
    <cellStyle name="40% - Accent5 4 2 2 2 7 2 2" xfId="30911"/>
    <cellStyle name="40% - Accent5 4 2 2 2 7 2 3" xfId="30912"/>
    <cellStyle name="40% - Accent5 4 2 2 2 7 3" xfId="30913"/>
    <cellStyle name="40% - Accent5 4 2 2 2 7 3 2" xfId="30914"/>
    <cellStyle name="40% - Accent5 4 2 2 2 7 4" xfId="30915"/>
    <cellStyle name="40% - Accent5 4 2 2 2 7 5" xfId="30916"/>
    <cellStyle name="40% - Accent5 4 2 2 2 8" xfId="30917"/>
    <cellStyle name="40% - Accent5 4 2 2 2 8 2" xfId="30918"/>
    <cellStyle name="40% - Accent5 4 2 2 2 8 3" xfId="30919"/>
    <cellStyle name="40% - Accent5 4 2 2 2 9" xfId="30920"/>
    <cellStyle name="40% - Accent5 4 2 2 2 9 2" xfId="30921"/>
    <cellStyle name="40% - Accent5 4 2 2 2 9 3" xfId="30922"/>
    <cellStyle name="40% - Accent5 4 2 2 3" xfId="2443"/>
    <cellStyle name="40% - Accent5 4 2 2 3 10" xfId="30923"/>
    <cellStyle name="40% - Accent5 4 2 2 3 2" xfId="2444"/>
    <cellStyle name="40% - Accent5 4 2 2 3 2 2" xfId="30924"/>
    <cellStyle name="40% - Accent5 4 2 2 3 2 2 2" xfId="30925"/>
    <cellStyle name="40% - Accent5 4 2 2 3 2 2 2 2" xfId="30926"/>
    <cellStyle name="40% - Accent5 4 2 2 3 2 2 2 3" xfId="30927"/>
    <cellStyle name="40% - Accent5 4 2 2 3 2 2 3" xfId="30928"/>
    <cellStyle name="40% - Accent5 4 2 2 3 2 2 3 2" xfId="30929"/>
    <cellStyle name="40% - Accent5 4 2 2 3 2 2 3 3" xfId="30930"/>
    <cellStyle name="40% - Accent5 4 2 2 3 2 2 4" xfId="30931"/>
    <cellStyle name="40% - Accent5 4 2 2 3 2 2 4 2" xfId="30932"/>
    <cellStyle name="40% - Accent5 4 2 2 3 2 2 5" xfId="30933"/>
    <cellStyle name="40% - Accent5 4 2 2 3 2 2 6" xfId="30934"/>
    <cellStyle name="40% - Accent5 4 2 2 3 2 3" xfId="30935"/>
    <cellStyle name="40% - Accent5 4 2 2 3 2 3 2" xfId="30936"/>
    <cellStyle name="40% - Accent5 4 2 2 3 2 3 2 2" xfId="30937"/>
    <cellStyle name="40% - Accent5 4 2 2 3 2 3 2 3" xfId="30938"/>
    <cellStyle name="40% - Accent5 4 2 2 3 2 3 3" xfId="30939"/>
    <cellStyle name="40% - Accent5 4 2 2 3 2 3 3 2" xfId="30940"/>
    <cellStyle name="40% - Accent5 4 2 2 3 2 3 3 3" xfId="30941"/>
    <cellStyle name="40% - Accent5 4 2 2 3 2 3 4" xfId="30942"/>
    <cellStyle name="40% - Accent5 4 2 2 3 2 3 4 2" xfId="30943"/>
    <cellStyle name="40% - Accent5 4 2 2 3 2 3 5" xfId="30944"/>
    <cellStyle name="40% - Accent5 4 2 2 3 2 3 6" xfId="30945"/>
    <cellStyle name="40% - Accent5 4 2 2 3 2 4" xfId="30946"/>
    <cellStyle name="40% - Accent5 4 2 2 3 2 4 2" xfId="30947"/>
    <cellStyle name="40% - Accent5 4 2 2 3 2 4 2 2" xfId="30948"/>
    <cellStyle name="40% - Accent5 4 2 2 3 2 4 2 3" xfId="30949"/>
    <cellStyle name="40% - Accent5 4 2 2 3 2 4 3" xfId="30950"/>
    <cellStyle name="40% - Accent5 4 2 2 3 2 4 3 2" xfId="30951"/>
    <cellStyle name="40% - Accent5 4 2 2 3 2 4 4" xfId="30952"/>
    <cellStyle name="40% - Accent5 4 2 2 3 2 4 5" xfId="30953"/>
    <cellStyle name="40% - Accent5 4 2 2 3 2 5" xfId="30954"/>
    <cellStyle name="40% - Accent5 4 2 2 3 2 5 2" xfId="30955"/>
    <cellStyle name="40% - Accent5 4 2 2 3 2 5 3" xfId="30956"/>
    <cellStyle name="40% - Accent5 4 2 2 3 2 6" xfId="30957"/>
    <cellStyle name="40% - Accent5 4 2 2 3 2 6 2" xfId="30958"/>
    <cellStyle name="40% - Accent5 4 2 2 3 2 6 3" xfId="30959"/>
    <cellStyle name="40% - Accent5 4 2 2 3 2 7" xfId="30960"/>
    <cellStyle name="40% - Accent5 4 2 2 3 2 7 2" xfId="30961"/>
    <cellStyle name="40% - Accent5 4 2 2 3 2 8" xfId="30962"/>
    <cellStyle name="40% - Accent5 4 2 2 3 2 9" xfId="30963"/>
    <cellStyle name="40% - Accent5 4 2 2 3 3" xfId="30964"/>
    <cellStyle name="40% - Accent5 4 2 2 3 3 2" xfId="30965"/>
    <cellStyle name="40% - Accent5 4 2 2 3 3 2 2" xfId="30966"/>
    <cellStyle name="40% - Accent5 4 2 2 3 3 2 3" xfId="30967"/>
    <cellStyle name="40% - Accent5 4 2 2 3 3 3" xfId="30968"/>
    <cellStyle name="40% - Accent5 4 2 2 3 3 3 2" xfId="30969"/>
    <cellStyle name="40% - Accent5 4 2 2 3 3 3 3" xfId="30970"/>
    <cellStyle name="40% - Accent5 4 2 2 3 3 4" xfId="30971"/>
    <cellStyle name="40% - Accent5 4 2 2 3 3 4 2" xfId="30972"/>
    <cellStyle name="40% - Accent5 4 2 2 3 3 5" xfId="30973"/>
    <cellStyle name="40% - Accent5 4 2 2 3 3 6" xfId="30974"/>
    <cellStyle name="40% - Accent5 4 2 2 3 4" xfId="30975"/>
    <cellStyle name="40% - Accent5 4 2 2 3 4 2" xfId="30976"/>
    <cellStyle name="40% - Accent5 4 2 2 3 4 2 2" xfId="30977"/>
    <cellStyle name="40% - Accent5 4 2 2 3 4 2 3" xfId="30978"/>
    <cellStyle name="40% - Accent5 4 2 2 3 4 3" xfId="30979"/>
    <cellStyle name="40% - Accent5 4 2 2 3 4 3 2" xfId="30980"/>
    <cellStyle name="40% - Accent5 4 2 2 3 4 3 3" xfId="30981"/>
    <cellStyle name="40% - Accent5 4 2 2 3 4 4" xfId="30982"/>
    <cellStyle name="40% - Accent5 4 2 2 3 4 4 2" xfId="30983"/>
    <cellStyle name="40% - Accent5 4 2 2 3 4 5" xfId="30984"/>
    <cellStyle name="40% - Accent5 4 2 2 3 4 6" xfId="30985"/>
    <cellStyle name="40% - Accent5 4 2 2 3 5" xfId="30986"/>
    <cellStyle name="40% - Accent5 4 2 2 3 5 2" xfId="30987"/>
    <cellStyle name="40% - Accent5 4 2 2 3 5 2 2" xfId="30988"/>
    <cellStyle name="40% - Accent5 4 2 2 3 5 2 3" xfId="30989"/>
    <cellStyle name="40% - Accent5 4 2 2 3 5 3" xfId="30990"/>
    <cellStyle name="40% - Accent5 4 2 2 3 5 3 2" xfId="30991"/>
    <cellStyle name="40% - Accent5 4 2 2 3 5 4" xfId="30992"/>
    <cellStyle name="40% - Accent5 4 2 2 3 5 5" xfId="30993"/>
    <cellStyle name="40% - Accent5 4 2 2 3 6" xfId="30994"/>
    <cellStyle name="40% - Accent5 4 2 2 3 6 2" xfId="30995"/>
    <cellStyle name="40% - Accent5 4 2 2 3 6 3" xfId="30996"/>
    <cellStyle name="40% - Accent5 4 2 2 3 7" xfId="30997"/>
    <cellStyle name="40% - Accent5 4 2 2 3 7 2" xfId="30998"/>
    <cellStyle name="40% - Accent5 4 2 2 3 7 3" xfId="30999"/>
    <cellStyle name="40% - Accent5 4 2 2 3 8" xfId="31000"/>
    <cellStyle name="40% - Accent5 4 2 2 3 8 2" xfId="31001"/>
    <cellStyle name="40% - Accent5 4 2 2 3 9" xfId="31002"/>
    <cellStyle name="40% - Accent5 4 2 2 4" xfId="2445"/>
    <cellStyle name="40% - Accent5 4 2 2 4 2" xfId="31003"/>
    <cellStyle name="40% - Accent5 4 2 2 4 2 2" xfId="31004"/>
    <cellStyle name="40% - Accent5 4 2 2 4 2 2 2" xfId="31005"/>
    <cellStyle name="40% - Accent5 4 2 2 4 2 2 3" xfId="31006"/>
    <cellStyle name="40% - Accent5 4 2 2 4 2 3" xfId="31007"/>
    <cellStyle name="40% - Accent5 4 2 2 4 2 3 2" xfId="31008"/>
    <cellStyle name="40% - Accent5 4 2 2 4 2 3 3" xfId="31009"/>
    <cellStyle name="40% - Accent5 4 2 2 4 2 4" xfId="31010"/>
    <cellStyle name="40% - Accent5 4 2 2 4 2 4 2" xfId="31011"/>
    <cellStyle name="40% - Accent5 4 2 2 4 2 5" xfId="31012"/>
    <cellStyle name="40% - Accent5 4 2 2 4 2 6" xfId="31013"/>
    <cellStyle name="40% - Accent5 4 2 2 4 3" xfId="31014"/>
    <cellStyle name="40% - Accent5 4 2 2 4 3 2" xfId="31015"/>
    <cellStyle name="40% - Accent5 4 2 2 4 3 2 2" xfId="31016"/>
    <cellStyle name="40% - Accent5 4 2 2 4 3 2 3" xfId="31017"/>
    <cellStyle name="40% - Accent5 4 2 2 4 3 3" xfId="31018"/>
    <cellStyle name="40% - Accent5 4 2 2 4 3 3 2" xfId="31019"/>
    <cellStyle name="40% - Accent5 4 2 2 4 3 3 3" xfId="31020"/>
    <cellStyle name="40% - Accent5 4 2 2 4 3 4" xfId="31021"/>
    <cellStyle name="40% - Accent5 4 2 2 4 3 4 2" xfId="31022"/>
    <cellStyle name="40% - Accent5 4 2 2 4 3 5" xfId="31023"/>
    <cellStyle name="40% - Accent5 4 2 2 4 3 6" xfId="31024"/>
    <cellStyle name="40% - Accent5 4 2 2 4 4" xfId="31025"/>
    <cellStyle name="40% - Accent5 4 2 2 4 4 2" xfId="31026"/>
    <cellStyle name="40% - Accent5 4 2 2 4 4 2 2" xfId="31027"/>
    <cellStyle name="40% - Accent5 4 2 2 4 4 2 3" xfId="31028"/>
    <cellStyle name="40% - Accent5 4 2 2 4 4 3" xfId="31029"/>
    <cellStyle name="40% - Accent5 4 2 2 4 4 3 2" xfId="31030"/>
    <cellStyle name="40% - Accent5 4 2 2 4 4 4" xfId="31031"/>
    <cellStyle name="40% - Accent5 4 2 2 4 4 5" xfId="31032"/>
    <cellStyle name="40% - Accent5 4 2 2 4 5" xfId="31033"/>
    <cellStyle name="40% - Accent5 4 2 2 4 5 2" xfId="31034"/>
    <cellStyle name="40% - Accent5 4 2 2 4 5 3" xfId="31035"/>
    <cellStyle name="40% - Accent5 4 2 2 4 6" xfId="31036"/>
    <cellStyle name="40% - Accent5 4 2 2 4 6 2" xfId="31037"/>
    <cellStyle name="40% - Accent5 4 2 2 4 6 3" xfId="31038"/>
    <cellStyle name="40% - Accent5 4 2 2 4 7" xfId="31039"/>
    <cellStyle name="40% - Accent5 4 2 2 4 7 2" xfId="31040"/>
    <cellStyle name="40% - Accent5 4 2 2 4 8" xfId="31041"/>
    <cellStyle name="40% - Accent5 4 2 2 4 9" xfId="31042"/>
    <cellStyle name="40% - Accent5 4 2 2 5" xfId="31043"/>
    <cellStyle name="40% - Accent5 4 2 2 5 2" xfId="31044"/>
    <cellStyle name="40% - Accent5 4 2 2 5 2 2" xfId="31045"/>
    <cellStyle name="40% - Accent5 4 2 2 5 2 2 2" xfId="31046"/>
    <cellStyle name="40% - Accent5 4 2 2 5 2 2 3" xfId="31047"/>
    <cellStyle name="40% - Accent5 4 2 2 5 2 3" xfId="31048"/>
    <cellStyle name="40% - Accent5 4 2 2 5 2 3 2" xfId="31049"/>
    <cellStyle name="40% - Accent5 4 2 2 5 2 3 3" xfId="31050"/>
    <cellStyle name="40% - Accent5 4 2 2 5 2 4" xfId="31051"/>
    <cellStyle name="40% - Accent5 4 2 2 5 2 4 2" xfId="31052"/>
    <cellStyle name="40% - Accent5 4 2 2 5 2 5" xfId="31053"/>
    <cellStyle name="40% - Accent5 4 2 2 5 2 6" xfId="31054"/>
    <cellStyle name="40% - Accent5 4 2 2 5 3" xfId="31055"/>
    <cellStyle name="40% - Accent5 4 2 2 5 3 2" xfId="31056"/>
    <cellStyle name="40% - Accent5 4 2 2 5 3 2 2" xfId="31057"/>
    <cellStyle name="40% - Accent5 4 2 2 5 3 2 3" xfId="31058"/>
    <cellStyle name="40% - Accent5 4 2 2 5 3 3" xfId="31059"/>
    <cellStyle name="40% - Accent5 4 2 2 5 3 3 2" xfId="31060"/>
    <cellStyle name="40% - Accent5 4 2 2 5 3 3 3" xfId="31061"/>
    <cellStyle name="40% - Accent5 4 2 2 5 3 4" xfId="31062"/>
    <cellStyle name="40% - Accent5 4 2 2 5 3 4 2" xfId="31063"/>
    <cellStyle name="40% - Accent5 4 2 2 5 3 5" xfId="31064"/>
    <cellStyle name="40% - Accent5 4 2 2 5 3 6" xfId="31065"/>
    <cellStyle name="40% - Accent5 4 2 2 5 4" xfId="31066"/>
    <cellStyle name="40% - Accent5 4 2 2 5 4 2" xfId="31067"/>
    <cellStyle name="40% - Accent5 4 2 2 5 4 2 2" xfId="31068"/>
    <cellStyle name="40% - Accent5 4 2 2 5 4 2 3" xfId="31069"/>
    <cellStyle name="40% - Accent5 4 2 2 5 4 3" xfId="31070"/>
    <cellStyle name="40% - Accent5 4 2 2 5 4 3 2" xfId="31071"/>
    <cellStyle name="40% - Accent5 4 2 2 5 4 4" xfId="31072"/>
    <cellStyle name="40% - Accent5 4 2 2 5 4 5" xfId="31073"/>
    <cellStyle name="40% - Accent5 4 2 2 5 5" xfId="31074"/>
    <cellStyle name="40% - Accent5 4 2 2 5 5 2" xfId="31075"/>
    <cellStyle name="40% - Accent5 4 2 2 5 5 3" xfId="31076"/>
    <cellStyle name="40% - Accent5 4 2 2 5 6" xfId="31077"/>
    <cellStyle name="40% - Accent5 4 2 2 5 6 2" xfId="31078"/>
    <cellStyle name="40% - Accent5 4 2 2 5 6 3" xfId="31079"/>
    <cellStyle name="40% - Accent5 4 2 2 5 7" xfId="31080"/>
    <cellStyle name="40% - Accent5 4 2 2 5 7 2" xfId="31081"/>
    <cellStyle name="40% - Accent5 4 2 2 5 8" xfId="31082"/>
    <cellStyle name="40% - Accent5 4 2 2 5 9" xfId="31083"/>
    <cellStyle name="40% - Accent5 4 2 2 6" xfId="31084"/>
    <cellStyle name="40% - Accent5 4 2 2 6 2" xfId="31085"/>
    <cellStyle name="40% - Accent5 4 2 2 6 2 2" xfId="31086"/>
    <cellStyle name="40% - Accent5 4 2 2 6 2 3" xfId="31087"/>
    <cellStyle name="40% - Accent5 4 2 2 6 3" xfId="31088"/>
    <cellStyle name="40% - Accent5 4 2 2 6 3 2" xfId="31089"/>
    <cellStyle name="40% - Accent5 4 2 2 6 3 3" xfId="31090"/>
    <cellStyle name="40% - Accent5 4 2 2 6 4" xfId="31091"/>
    <cellStyle name="40% - Accent5 4 2 2 6 4 2" xfId="31092"/>
    <cellStyle name="40% - Accent5 4 2 2 6 5" xfId="31093"/>
    <cellStyle name="40% - Accent5 4 2 2 6 6" xfId="31094"/>
    <cellStyle name="40% - Accent5 4 2 2 7" xfId="31095"/>
    <cellStyle name="40% - Accent5 4 2 2 7 2" xfId="31096"/>
    <cellStyle name="40% - Accent5 4 2 2 7 2 2" xfId="31097"/>
    <cellStyle name="40% - Accent5 4 2 2 7 2 3" xfId="31098"/>
    <cellStyle name="40% - Accent5 4 2 2 7 3" xfId="31099"/>
    <cellStyle name="40% - Accent5 4 2 2 7 3 2" xfId="31100"/>
    <cellStyle name="40% - Accent5 4 2 2 7 3 3" xfId="31101"/>
    <cellStyle name="40% - Accent5 4 2 2 7 4" xfId="31102"/>
    <cellStyle name="40% - Accent5 4 2 2 7 4 2" xfId="31103"/>
    <cellStyle name="40% - Accent5 4 2 2 7 5" xfId="31104"/>
    <cellStyle name="40% - Accent5 4 2 2 7 6" xfId="31105"/>
    <cellStyle name="40% - Accent5 4 2 2 8" xfId="31106"/>
    <cellStyle name="40% - Accent5 4 2 2 8 2" xfId="31107"/>
    <cellStyle name="40% - Accent5 4 2 2 8 2 2" xfId="31108"/>
    <cellStyle name="40% - Accent5 4 2 2 8 2 3" xfId="31109"/>
    <cellStyle name="40% - Accent5 4 2 2 8 3" xfId="31110"/>
    <cellStyle name="40% - Accent5 4 2 2 8 3 2" xfId="31111"/>
    <cellStyle name="40% - Accent5 4 2 2 8 4" xfId="31112"/>
    <cellStyle name="40% - Accent5 4 2 2 8 5" xfId="31113"/>
    <cellStyle name="40% - Accent5 4 2 2 9" xfId="31114"/>
    <cellStyle name="40% - Accent5 4 2 2 9 2" xfId="31115"/>
    <cellStyle name="40% - Accent5 4 2 2 9 3" xfId="31116"/>
    <cellStyle name="40% - Accent5 4 2 3" xfId="2446"/>
    <cellStyle name="40% - Accent5 4 2 3 10" xfId="31117"/>
    <cellStyle name="40% - Accent5 4 2 3 10 2" xfId="31118"/>
    <cellStyle name="40% - Accent5 4 2 3 11" xfId="31119"/>
    <cellStyle name="40% - Accent5 4 2 3 12" xfId="31120"/>
    <cellStyle name="40% - Accent5 4 2 3 2" xfId="2447"/>
    <cellStyle name="40% - Accent5 4 2 3 2 10" xfId="31121"/>
    <cellStyle name="40% - Accent5 4 2 3 2 2" xfId="2448"/>
    <cellStyle name="40% - Accent5 4 2 3 2 2 2" xfId="31122"/>
    <cellStyle name="40% - Accent5 4 2 3 2 2 2 2" xfId="31123"/>
    <cellStyle name="40% - Accent5 4 2 3 2 2 2 2 2" xfId="31124"/>
    <cellStyle name="40% - Accent5 4 2 3 2 2 2 2 3" xfId="31125"/>
    <cellStyle name="40% - Accent5 4 2 3 2 2 2 3" xfId="31126"/>
    <cellStyle name="40% - Accent5 4 2 3 2 2 2 3 2" xfId="31127"/>
    <cellStyle name="40% - Accent5 4 2 3 2 2 2 3 3" xfId="31128"/>
    <cellStyle name="40% - Accent5 4 2 3 2 2 2 4" xfId="31129"/>
    <cellStyle name="40% - Accent5 4 2 3 2 2 2 4 2" xfId="31130"/>
    <cellStyle name="40% - Accent5 4 2 3 2 2 2 5" xfId="31131"/>
    <cellStyle name="40% - Accent5 4 2 3 2 2 2 6" xfId="31132"/>
    <cellStyle name="40% - Accent5 4 2 3 2 2 3" xfId="31133"/>
    <cellStyle name="40% - Accent5 4 2 3 2 2 3 2" xfId="31134"/>
    <cellStyle name="40% - Accent5 4 2 3 2 2 3 2 2" xfId="31135"/>
    <cellStyle name="40% - Accent5 4 2 3 2 2 3 2 3" xfId="31136"/>
    <cellStyle name="40% - Accent5 4 2 3 2 2 3 3" xfId="31137"/>
    <cellStyle name="40% - Accent5 4 2 3 2 2 3 3 2" xfId="31138"/>
    <cellStyle name="40% - Accent5 4 2 3 2 2 3 3 3" xfId="31139"/>
    <cellStyle name="40% - Accent5 4 2 3 2 2 3 4" xfId="31140"/>
    <cellStyle name="40% - Accent5 4 2 3 2 2 3 4 2" xfId="31141"/>
    <cellStyle name="40% - Accent5 4 2 3 2 2 3 5" xfId="31142"/>
    <cellStyle name="40% - Accent5 4 2 3 2 2 3 6" xfId="31143"/>
    <cellStyle name="40% - Accent5 4 2 3 2 2 4" xfId="31144"/>
    <cellStyle name="40% - Accent5 4 2 3 2 2 4 2" xfId="31145"/>
    <cellStyle name="40% - Accent5 4 2 3 2 2 4 2 2" xfId="31146"/>
    <cellStyle name="40% - Accent5 4 2 3 2 2 4 2 3" xfId="31147"/>
    <cellStyle name="40% - Accent5 4 2 3 2 2 4 3" xfId="31148"/>
    <cellStyle name="40% - Accent5 4 2 3 2 2 4 3 2" xfId="31149"/>
    <cellStyle name="40% - Accent5 4 2 3 2 2 4 4" xfId="31150"/>
    <cellStyle name="40% - Accent5 4 2 3 2 2 4 5" xfId="31151"/>
    <cellStyle name="40% - Accent5 4 2 3 2 2 5" xfId="31152"/>
    <cellStyle name="40% - Accent5 4 2 3 2 2 5 2" xfId="31153"/>
    <cellStyle name="40% - Accent5 4 2 3 2 2 5 3" xfId="31154"/>
    <cellStyle name="40% - Accent5 4 2 3 2 2 6" xfId="31155"/>
    <cellStyle name="40% - Accent5 4 2 3 2 2 6 2" xfId="31156"/>
    <cellStyle name="40% - Accent5 4 2 3 2 2 6 3" xfId="31157"/>
    <cellStyle name="40% - Accent5 4 2 3 2 2 7" xfId="31158"/>
    <cellStyle name="40% - Accent5 4 2 3 2 2 7 2" xfId="31159"/>
    <cellStyle name="40% - Accent5 4 2 3 2 2 8" xfId="31160"/>
    <cellStyle name="40% - Accent5 4 2 3 2 2 9" xfId="31161"/>
    <cellStyle name="40% - Accent5 4 2 3 2 3" xfId="31162"/>
    <cellStyle name="40% - Accent5 4 2 3 2 3 2" xfId="31163"/>
    <cellStyle name="40% - Accent5 4 2 3 2 3 2 2" xfId="31164"/>
    <cellStyle name="40% - Accent5 4 2 3 2 3 2 3" xfId="31165"/>
    <cellStyle name="40% - Accent5 4 2 3 2 3 3" xfId="31166"/>
    <cellStyle name="40% - Accent5 4 2 3 2 3 3 2" xfId="31167"/>
    <cellStyle name="40% - Accent5 4 2 3 2 3 3 3" xfId="31168"/>
    <cellStyle name="40% - Accent5 4 2 3 2 3 4" xfId="31169"/>
    <cellStyle name="40% - Accent5 4 2 3 2 3 4 2" xfId="31170"/>
    <cellStyle name="40% - Accent5 4 2 3 2 3 5" xfId="31171"/>
    <cellStyle name="40% - Accent5 4 2 3 2 3 6" xfId="31172"/>
    <cellStyle name="40% - Accent5 4 2 3 2 4" xfId="31173"/>
    <cellStyle name="40% - Accent5 4 2 3 2 4 2" xfId="31174"/>
    <cellStyle name="40% - Accent5 4 2 3 2 4 2 2" xfId="31175"/>
    <cellStyle name="40% - Accent5 4 2 3 2 4 2 3" xfId="31176"/>
    <cellStyle name="40% - Accent5 4 2 3 2 4 3" xfId="31177"/>
    <cellStyle name="40% - Accent5 4 2 3 2 4 3 2" xfId="31178"/>
    <cellStyle name="40% - Accent5 4 2 3 2 4 3 3" xfId="31179"/>
    <cellStyle name="40% - Accent5 4 2 3 2 4 4" xfId="31180"/>
    <cellStyle name="40% - Accent5 4 2 3 2 4 4 2" xfId="31181"/>
    <cellStyle name="40% - Accent5 4 2 3 2 4 5" xfId="31182"/>
    <cellStyle name="40% - Accent5 4 2 3 2 4 6" xfId="31183"/>
    <cellStyle name="40% - Accent5 4 2 3 2 5" xfId="31184"/>
    <cellStyle name="40% - Accent5 4 2 3 2 5 2" xfId="31185"/>
    <cellStyle name="40% - Accent5 4 2 3 2 5 2 2" xfId="31186"/>
    <cellStyle name="40% - Accent5 4 2 3 2 5 2 3" xfId="31187"/>
    <cellStyle name="40% - Accent5 4 2 3 2 5 3" xfId="31188"/>
    <cellStyle name="40% - Accent5 4 2 3 2 5 3 2" xfId="31189"/>
    <cellStyle name="40% - Accent5 4 2 3 2 5 4" xfId="31190"/>
    <cellStyle name="40% - Accent5 4 2 3 2 5 5" xfId="31191"/>
    <cellStyle name="40% - Accent5 4 2 3 2 6" xfId="31192"/>
    <cellStyle name="40% - Accent5 4 2 3 2 6 2" xfId="31193"/>
    <cellStyle name="40% - Accent5 4 2 3 2 6 3" xfId="31194"/>
    <cellStyle name="40% - Accent5 4 2 3 2 7" xfId="31195"/>
    <cellStyle name="40% - Accent5 4 2 3 2 7 2" xfId="31196"/>
    <cellStyle name="40% - Accent5 4 2 3 2 7 3" xfId="31197"/>
    <cellStyle name="40% - Accent5 4 2 3 2 8" xfId="31198"/>
    <cellStyle name="40% - Accent5 4 2 3 2 8 2" xfId="31199"/>
    <cellStyle name="40% - Accent5 4 2 3 2 9" xfId="31200"/>
    <cellStyle name="40% - Accent5 4 2 3 3" xfId="2449"/>
    <cellStyle name="40% - Accent5 4 2 3 3 2" xfId="31201"/>
    <cellStyle name="40% - Accent5 4 2 3 3 2 2" xfId="31202"/>
    <cellStyle name="40% - Accent5 4 2 3 3 2 2 2" xfId="31203"/>
    <cellStyle name="40% - Accent5 4 2 3 3 2 2 3" xfId="31204"/>
    <cellStyle name="40% - Accent5 4 2 3 3 2 3" xfId="31205"/>
    <cellStyle name="40% - Accent5 4 2 3 3 2 3 2" xfId="31206"/>
    <cellStyle name="40% - Accent5 4 2 3 3 2 3 3" xfId="31207"/>
    <cellStyle name="40% - Accent5 4 2 3 3 2 4" xfId="31208"/>
    <cellStyle name="40% - Accent5 4 2 3 3 2 4 2" xfId="31209"/>
    <cellStyle name="40% - Accent5 4 2 3 3 2 5" xfId="31210"/>
    <cellStyle name="40% - Accent5 4 2 3 3 2 6" xfId="31211"/>
    <cellStyle name="40% - Accent5 4 2 3 3 3" xfId="31212"/>
    <cellStyle name="40% - Accent5 4 2 3 3 3 2" xfId="31213"/>
    <cellStyle name="40% - Accent5 4 2 3 3 3 2 2" xfId="31214"/>
    <cellStyle name="40% - Accent5 4 2 3 3 3 2 3" xfId="31215"/>
    <cellStyle name="40% - Accent5 4 2 3 3 3 3" xfId="31216"/>
    <cellStyle name="40% - Accent5 4 2 3 3 3 3 2" xfId="31217"/>
    <cellStyle name="40% - Accent5 4 2 3 3 3 3 3" xfId="31218"/>
    <cellStyle name="40% - Accent5 4 2 3 3 3 4" xfId="31219"/>
    <cellStyle name="40% - Accent5 4 2 3 3 3 4 2" xfId="31220"/>
    <cellStyle name="40% - Accent5 4 2 3 3 3 5" xfId="31221"/>
    <cellStyle name="40% - Accent5 4 2 3 3 3 6" xfId="31222"/>
    <cellStyle name="40% - Accent5 4 2 3 3 4" xfId="31223"/>
    <cellStyle name="40% - Accent5 4 2 3 3 4 2" xfId="31224"/>
    <cellStyle name="40% - Accent5 4 2 3 3 4 2 2" xfId="31225"/>
    <cellStyle name="40% - Accent5 4 2 3 3 4 2 3" xfId="31226"/>
    <cellStyle name="40% - Accent5 4 2 3 3 4 3" xfId="31227"/>
    <cellStyle name="40% - Accent5 4 2 3 3 4 3 2" xfId="31228"/>
    <cellStyle name="40% - Accent5 4 2 3 3 4 4" xfId="31229"/>
    <cellStyle name="40% - Accent5 4 2 3 3 4 5" xfId="31230"/>
    <cellStyle name="40% - Accent5 4 2 3 3 5" xfId="31231"/>
    <cellStyle name="40% - Accent5 4 2 3 3 5 2" xfId="31232"/>
    <cellStyle name="40% - Accent5 4 2 3 3 5 3" xfId="31233"/>
    <cellStyle name="40% - Accent5 4 2 3 3 6" xfId="31234"/>
    <cellStyle name="40% - Accent5 4 2 3 3 6 2" xfId="31235"/>
    <cellStyle name="40% - Accent5 4 2 3 3 6 3" xfId="31236"/>
    <cellStyle name="40% - Accent5 4 2 3 3 7" xfId="31237"/>
    <cellStyle name="40% - Accent5 4 2 3 3 7 2" xfId="31238"/>
    <cellStyle name="40% - Accent5 4 2 3 3 8" xfId="31239"/>
    <cellStyle name="40% - Accent5 4 2 3 3 9" xfId="31240"/>
    <cellStyle name="40% - Accent5 4 2 3 4" xfId="31241"/>
    <cellStyle name="40% - Accent5 4 2 3 4 2" xfId="31242"/>
    <cellStyle name="40% - Accent5 4 2 3 4 2 2" xfId="31243"/>
    <cellStyle name="40% - Accent5 4 2 3 4 2 2 2" xfId="31244"/>
    <cellStyle name="40% - Accent5 4 2 3 4 2 2 3" xfId="31245"/>
    <cellStyle name="40% - Accent5 4 2 3 4 2 3" xfId="31246"/>
    <cellStyle name="40% - Accent5 4 2 3 4 2 3 2" xfId="31247"/>
    <cellStyle name="40% - Accent5 4 2 3 4 2 3 3" xfId="31248"/>
    <cellStyle name="40% - Accent5 4 2 3 4 2 4" xfId="31249"/>
    <cellStyle name="40% - Accent5 4 2 3 4 2 4 2" xfId="31250"/>
    <cellStyle name="40% - Accent5 4 2 3 4 2 5" xfId="31251"/>
    <cellStyle name="40% - Accent5 4 2 3 4 2 6" xfId="31252"/>
    <cellStyle name="40% - Accent5 4 2 3 4 3" xfId="31253"/>
    <cellStyle name="40% - Accent5 4 2 3 4 3 2" xfId="31254"/>
    <cellStyle name="40% - Accent5 4 2 3 4 3 2 2" xfId="31255"/>
    <cellStyle name="40% - Accent5 4 2 3 4 3 2 3" xfId="31256"/>
    <cellStyle name="40% - Accent5 4 2 3 4 3 3" xfId="31257"/>
    <cellStyle name="40% - Accent5 4 2 3 4 3 3 2" xfId="31258"/>
    <cellStyle name="40% - Accent5 4 2 3 4 3 3 3" xfId="31259"/>
    <cellStyle name="40% - Accent5 4 2 3 4 3 4" xfId="31260"/>
    <cellStyle name="40% - Accent5 4 2 3 4 3 4 2" xfId="31261"/>
    <cellStyle name="40% - Accent5 4 2 3 4 3 5" xfId="31262"/>
    <cellStyle name="40% - Accent5 4 2 3 4 3 6" xfId="31263"/>
    <cellStyle name="40% - Accent5 4 2 3 4 4" xfId="31264"/>
    <cellStyle name="40% - Accent5 4 2 3 4 4 2" xfId="31265"/>
    <cellStyle name="40% - Accent5 4 2 3 4 4 2 2" xfId="31266"/>
    <cellStyle name="40% - Accent5 4 2 3 4 4 2 3" xfId="31267"/>
    <cellStyle name="40% - Accent5 4 2 3 4 4 3" xfId="31268"/>
    <cellStyle name="40% - Accent5 4 2 3 4 4 3 2" xfId="31269"/>
    <cellStyle name="40% - Accent5 4 2 3 4 4 4" xfId="31270"/>
    <cellStyle name="40% - Accent5 4 2 3 4 4 5" xfId="31271"/>
    <cellStyle name="40% - Accent5 4 2 3 4 5" xfId="31272"/>
    <cellStyle name="40% - Accent5 4 2 3 4 5 2" xfId="31273"/>
    <cellStyle name="40% - Accent5 4 2 3 4 5 3" xfId="31274"/>
    <cellStyle name="40% - Accent5 4 2 3 4 6" xfId="31275"/>
    <cellStyle name="40% - Accent5 4 2 3 4 6 2" xfId="31276"/>
    <cellStyle name="40% - Accent5 4 2 3 4 6 3" xfId="31277"/>
    <cellStyle name="40% - Accent5 4 2 3 4 7" xfId="31278"/>
    <cellStyle name="40% - Accent5 4 2 3 4 7 2" xfId="31279"/>
    <cellStyle name="40% - Accent5 4 2 3 4 8" xfId="31280"/>
    <cellStyle name="40% - Accent5 4 2 3 4 9" xfId="31281"/>
    <cellStyle name="40% - Accent5 4 2 3 5" xfId="31282"/>
    <cellStyle name="40% - Accent5 4 2 3 5 2" xfId="31283"/>
    <cellStyle name="40% - Accent5 4 2 3 5 2 2" xfId="31284"/>
    <cellStyle name="40% - Accent5 4 2 3 5 2 3" xfId="31285"/>
    <cellStyle name="40% - Accent5 4 2 3 5 3" xfId="31286"/>
    <cellStyle name="40% - Accent5 4 2 3 5 3 2" xfId="31287"/>
    <cellStyle name="40% - Accent5 4 2 3 5 3 3" xfId="31288"/>
    <cellStyle name="40% - Accent5 4 2 3 5 4" xfId="31289"/>
    <cellStyle name="40% - Accent5 4 2 3 5 4 2" xfId="31290"/>
    <cellStyle name="40% - Accent5 4 2 3 5 5" xfId="31291"/>
    <cellStyle name="40% - Accent5 4 2 3 5 6" xfId="31292"/>
    <cellStyle name="40% - Accent5 4 2 3 6" xfId="31293"/>
    <cellStyle name="40% - Accent5 4 2 3 6 2" xfId="31294"/>
    <cellStyle name="40% - Accent5 4 2 3 6 2 2" xfId="31295"/>
    <cellStyle name="40% - Accent5 4 2 3 6 2 3" xfId="31296"/>
    <cellStyle name="40% - Accent5 4 2 3 6 3" xfId="31297"/>
    <cellStyle name="40% - Accent5 4 2 3 6 3 2" xfId="31298"/>
    <cellStyle name="40% - Accent5 4 2 3 6 3 3" xfId="31299"/>
    <cellStyle name="40% - Accent5 4 2 3 6 4" xfId="31300"/>
    <cellStyle name="40% - Accent5 4 2 3 6 4 2" xfId="31301"/>
    <cellStyle name="40% - Accent5 4 2 3 6 5" xfId="31302"/>
    <cellStyle name="40% - Accent5 4 2 3 6 6" xfId="31303"/>
    <cellStyle name="40% - Accent5 4 2 3 7" xfId="31304"/>
    <cellStyle name="40% - Accent5 4 2 3 7 2" xfId="31305"/>
    <cellStyle name="40% - Accent5 4 2 3 7 2 2" xfId="31306"/>
    <cellStyle name="40% - Accent5 4 2 3 7 2 3" xfId="31307"/>
    <cellStyle name="40% - Accent5 4 2 3 7 3" xfId="31308"/>
    <cellStyle name="40% - Accent5 4 2 3 7 3 2" xfId="31309"/>
    <cellStyle name="40% - Accent5 4 2 3 7 4" xfId="31310"/>
    <cellStyle name="40% - Accent5 4 2 3 7 5" xfId="31311"/>
    <cellStyle name="40% - Accent5 4 2 3 8" xfId="31312"/>
    <cellStyle name="40% - Accent5 4 2 3 8 2" xfId="31313"/>
    <cellStyle name="40% - Accent5 4 2 3 8 3" xfId="31314"/>
    <cellStyle name="40% - Accent5 4 2 3 9" xfId="31315"/>
    <cellStyle name="40% - Accent5 4 2 3 9 2" xfId="31316"/>
    <cellStyle name="40% - Accent5 4 2 3 9 3" xfId="31317"/>
    <cellStyle name="40% - Accent5 4 2 4" xfId="2450"/>
    <cellStyle name="40% - Accent5 4 2 4 10" xfId="31318"/>
    <cellStyle name="40% - Accent5 4 2 4 2" xfId="2451"/>
    <cellStyle name="40% - Accent5 4 2 4 2 2" xfId="31319"/>
    <cellStyle name="40% - Accent5 4 2 4 2 2 2" xfId="31320"/>
    <cellStyle name="40% - Accent5 4 2 4 2 2 2 2" xfId="31321"/>
    <cellStyle name="40% - Accent5 4 2 4 2 2 2 3" xfId="31322"/>
    <cellStyle name="40% - Accent5 4 2 4 2 2 3" xfId="31323"/>
    <cellStyle name="40% - Accent5 4 2 4 2 2 3 2" xfId="31324"/>
    <cellStyle name="40% - Accent5 4 2 4 2 2 3 3" xfId="31325"/>
    <cellStyle name="40% - Accent5 4 2 4 2 2 4" xfId="31326"/>
    <cellStyle name="40% - Accent5 4 2 4 2 2 4 2" xfId="31327"/>
    <cellStyle name="40% - Accent5 4 2 4 2 2 5" xfId="31328"/>
    <cellStyle name="40% - Accent5 4 2 4 2 2 6" xfId="31329"/>
    <cellStyle name="40% - Accent5 4 2 4 2 3" xfId="31330"/>
    <cellStyle name="40% - Accent5 4 2 4 2 3 2" xfId="31331"/>
    <cellStyle name="40% - Accent5 4 2 4 2 3 2 2" xfId="31332"/>
    <cellStyle name="40% - Accent5 4 2 4 2 3 2 3" xfId="31333"/>
    <cellStyle name="40% - Accent5 4 2 4 2 3 3" xfId="31334"/>
    <cellStyle name="40% - Accent5 4 2 4 2 3 3 2" xfId="31335"/>
    <cellStyle name="40% - Accent5 4 2 4 2 3 3 3" xfId="31336"/>
    <cellStyle name="40% - Accent5 4 2 4 2 3 4" xfId="31337"/>
    <cellStyle name="40% - Accent5 4 2 4 2 3 4 2" xfId="31338"/>
    <cellStyle name="40% - Accent5 4 2 4 2 3 5" xfId="31339"/>
    <cellStyle name="40% - Accent5 4 2 4 2 3 6" xfId="31340"/>
    <cellStyle name="40% - Accent5 4 2 4 2 4" xfId="31341"/>
    <cellStyle name="40% - Accent5 4 2 4 2 4 2" xfId="31342"/>
    <cellStyle name="40% - Accent5 4 2 4 2 4 2 2" xfId="31343"/>
    <cellStyle name="40% - Accent5 4 2 4 2 4 2 3" xfId="31344"/>
    <cellStyle name="40% - Accent5 4 2 4 2 4 3" xfId="31345"/>
    <cellStyle name="40% - Accent5 4 2 4 2 4 3 2" xfId="31346"/>
    <cellStyle name="40% - Accent5 4 2 4 2 4 4" xfId="31347"/>
    <cellStyle name="40% - Accent5 4 2 4 2 4 5" xfId="31348"/>
    <cellStyle name="40% - Accent5 4 2 4 2 5" xfId="31349"/>
    <cellStyle name="40% - Accent5 4 2 4 2 5 2" xfId="31350"/>
    <cellStyle name="40% - Accent5 4 2 4 2 5 3" xfId="31351"/>
    <cellStyle name="40% - Accent5 4 2 4 2 6" xfId="31352"/>
    <cellStyle name="40% - Accent5 4 2 4 2 6 2" xfId="31353"/>
    <cellStyle name="40% - Accent5 4 2 4 2 6 3" xfId="31354"/>
    <cellStyle name="40% - Accent5 4 2 4 2 7" xfId="31355"/>
    <cellStyle name="40% - Accent5 4 2 4 2 7 2" xfId="31356"/>
    <cellStyle name="40% - Accent5 4 2 4 2 8" xfId="31357"/>
    <cellStyle name="40% - Accent5 4 2 4 2 9" xfId="31358"/>
    <cellStyle name="40% - Accent5 4 2 4 3" xfId="31359"/>
    <cellStyle name="40% - Accent5 4 2 4 3 2" xfId="31360"/>
    <cellStyle name="40% - Accent5 4 2 4 3 2 2" xfId="31361"/>
    <cellStyle name="40% - Accent5 4 2 4 3 2 3" xfId="31362"/>
    <cellStyle name="40% - Accent5 4 2 4 3 3" xfId="31363"/>
    <cellStyle name="40% - Accent5 4 2 4 3 3 2" xfId="31364"/>
    <cellStyle name="40% - Accent5 4 2 4 3 3 3" xfId="31365"/>
    <cellStyle name="40% - Accent5 4 2 4 3 4" xfId="31366"/>
    <cellStyle name="40% - Accent5 4 2 4 3 4 2" xfId="31367"/>
    <cellStyle name="40% - Accent5 4 2 4 3 5" xfId="31368"/>
    <cellStyle name="40% - Accent5 4 2 4 3 6" xfId="31369"/>
    <cellStyle name="40% - Accent5 4 2 4 4" xfId="31370"/>
    <cellStyle name="40% - Accent5 4 2 4 4 2" xfId="31371"/>
    <cellStyle name="40% - Accent5 4 2 4 4 2 2" xfId="31372"/>
    <cellStyle name="40% - Accent5 4 2 4 4 2 3" xfId="31373"/>
    <cellStyle name="40% - Accent5 4 2 4 4 3" xfId="31374"/>
    <cellStyle name="40% - Accent5 4 2 4 4 3 2" xfId="31375"/>
    <cellStyle name="40% - Accent5 4 2 4 4 3 3" xfId="31376"/>
    <cellStyle name="40% - Accent5 4 2 4 4 4" xfId="31377"/>
    <cellStyle name="40% - Accent5 4 2 4 4 4 2" xfId="31378"/>
    <cellStyle name="40% - Accent5 4 2 4 4 5" xfId="31379"/>
    <cellStyle name="40% - Accent5 4 2 4 4 6" xfId="31380"/>
    <cellStyle name="40% - Accent5 4 2 4 5" xfId="31381"/>
    <cellStyle name="40% - Accent5 4 2 4 5 2" xfId="31382"/>
    <cellStyle name="40% - Accent5 4 2 4 5 2 2" xfId="31383"/>
    <cellStyle name="40% - Accent5 4 2 4 5 2 3" xfId="31384"/>
    <cellStyle name="40% - Accent5 4 2 4 5 3" xfId="31385"/>
    <cellStyle name="40% - Accent5 4 2 4 5 3 2" xfId="31386"/>
    <cellStyle name="40% - Accent5 4 2 4 5 4" xfId="31387"/>
    <cellStyle name="40% - Accent5 4 2 4 5 5" xfId="31388"/>
    <cellStyle name="40% - Accent5 4 2 4 6" xfId="31389"/>
    <cellStyle name="40% - Accent5 4 2 4 6 2" xfId="31390"/>
    <cellStyle name="40% - Accent5 4 2 4 6 3" xfId="31391"/>
    <cellStyle name="40% - Accent5 4 2 4 7" xfId="31392"/>
    <cellStyle name="40% - Accent5 4 2 4 7 2" xfId="31393"/>
    <cellStyle name="40% - Accent5 4 2 4 7 3" xfId="31394"/>
    <cellStyle name="40% - Accent5 4 2 4 8" xfId="31395"/>
    <cellStyle name="40% - Accent5 4 2 4 8 2" xfId="31396"/>
    <cellStyle name="40% - Accent5 4 2 4 9" xfId="31397"/>
    <cellStyle name="40% - Accent5 4 2 5" xfId="2452"/>
    <cellStyle name="40% - Accent5 4 2 5 2" xfId="31398"/>
    <cellStyle name="40% - Accent5 4 2 5 2 2" xfId="31399"/>
    <cellStyle name="40% - Accent5 4 2 5 2 2 2" xfId="31400"/>
    <cellStyle name="40% - Accent5 4 2 5 2 2 3" xfId="31401"/>
    <cellStyle name="40% - Accent5 4 2 5 2 3" xfId="31402"/>
    <cellStyle name="40% - Accent5 4 2 5 2 3 2" xfId="31403"/>
    <cellStyle name="40% - Accent5 4 2 5 2 3 3" xfId="31404"/>
    <cellStyle name="40% - Accent5 4 2 5 2 4" xfId="31405"/>
    <cellStyle name="40% - Accent5 4 2 5 2 4 2" xfId="31406"/>
    <cellStyle name="40% - Accent5 4 2 5 2 5" xfId="31407"/>
    <cellStyle name="40% - Accent5 4 2 5 2 6" xfId="31408"/>
    <cellStyle name="40% - Accent5 4 2 5 3" xfId="31409"/>
    <cellStyle name="40% - Accent5 4 2 5 3 2" xfId="31410"/>
    <cellStyle name="40% - Accent5 4 2 5 3 2 2" xfId="31411"/>
    <cellStyle name="40% - Accent5 4 2 5 3 2 3" xfId="31412"/>
    <cellStyle name="40% - Accent5 4 2 5 3 3" xfId="31413"/>
    <cellStyle name="40% - Accent5 4 2 5 3 3 2" xfId="31414"/>
    <cellStyle name="40% - Accent5 4 2 5 3 3 3" xfId="31415"/>
    <cellStyle name="40% - Accent5 4 2 5 3 4" xfId="31416"/>
    <cellStyle name="40% - Accent5 4 2 5 3 4 2" xfId="31417"/>
    <cellStyle name="40% - Accent5 4 2 5 3 5" xfId="31418"/>
    <cellStyle name="40% - Accent5 4 2 5 3 6" xfId="31419"/>
    <cellStyle name="40% - Accent5 4 2 5 4" xfId="31420"/>
    <cellStyle name="40% - Accent5 4 2 5 4 2" xfId="31421"/>
    <cellStyle name="40% - Accent5 4 2 5 4 2 2" xfId="31422"/>
    <cellStyle name="40% - Accent5 4 2 5 4 2 3" xfId="31423"/>
    <cellStyle name="40% - Accent5 4 2 5 4 3" xfId="31424"/>
    <cellStyle name="40% - Accent5 4 2 5 4 3 2" xfId="31425"/>
    <cellStyle name="40% - Accent5 4 2 5 4 4" xfId="31426"/>
    <cellStyle name="40% - Accent5 4 2 5 4 5" xfId="31427"/>
    <cellStyle name="40% - Accent5 4 2 5 5" xfId="31428"/>
    <cellStyle name="40% - Accent5 4 2 5 5 2" xfId="31429"/>
    <cellStyle name="40% - Accent5 4 2 5 5 3" xfId="31430"/>
    <cellStyle name="40% - Accent5 4 2 5 6" xfId="31431"/>
    <cellStyle name="40% - Accent5 4 2 5 6 2" xfId="31432"/>
    <cellStyle name="40% - Accent5 4 2 5 6 3" xfId="31433"/>
    <cellStyle name="40% - Accent5 4 2 5 7" xfId="31434"/>
    <cellStyle name="40% - Accent5 4 2 5 7 2" xfId="31435"/>
    <cellStyle name="40% - Accent5 4 2 5 8" xfId="31436"/>
    <cellStyle name="40% - Accent5 4 2 5 9" xfId="31437"/>
    <cellStyle name="40% - Accent5 4 2 6" xfId="13944"/>
    <cellStyle name="40% - Accent5 4 2 6 2" xfId="31438"/>
    <cellStyle name="40% - Accent5 4 2 6 2 2" xfId="31439"/>
    <cellStyle name="40% - Accent5 4 2 6 2 2 2" xfId="31440"/>
    <cellStyle name="40% - Accent5 4 2 6 2 2 3" xfId="31441"/>
    <cellStyle name="40% - Accent5 4 2 6 2 3" xfId="31442"/>
    <cellStyle name="40% - Accent5 4 2 6 2 3 2" xfId="31443"/>
    <cellStyle name="40% - Accent5 4 2 6 2 3 3" xfId="31444"/>
    <cellStyle name="40% - Accent5 4 2 6 2 4" xfId="31445"/>
    <cellStyle name="40% - Accent5 4 2 6 2 4 2" xfId="31446"/>
    <cellStyle name="40% - Accent5 4 2 6 2 5" xfId="31447"/>
    <cellStyle name="40% - Accent5 4 2 6 2 6" xfId="31448"/>
    <cellStyle name="40% - Accent5 4 2 6 3" xfId="31449"/>
    <cellStyle name="40% - Accent5 4 2 6 3 2" xfId="31450"/>
    <cellStyle name="40% - Accent5 4 2 6 3 2 2" xfId="31451"/>
    <cellStyle name="40% - Accent5 4 2 6 3 2 3" xfId="31452"/>
    <cellStyle name="40% - Accent5 4 2 6 3 3" xfId="31453"/>
    <cellStyle name="40% - Accent5 4 2 6 3 3 2" xfId="31454"/>
    <cellStyle name="40% - Accent5 4 2 6 3 3 3" xfId="31455"/>
    <cellStyle name="40% - Accent5 4 2 6 3 4" xfId="31456"/>
    <cellStyle name="40% - Accent5 4 2 6 3 4 2" xfId="31457"/>
    <cellStyle name="40% - Accent5 4 2 6 3 5" xfId="31458"/>
    <cellStyle name="40% - Accent5 4 2 6 3 6" xfId="31459"/>
    <cellStyle name="40% - Accent5 4 2 6 4" xfId="31460"/>
    <cellStyle name="40% - Accent5 4 2 6 4 2" xfId="31461"/>
    <cellStyle name="40% - Accent5 4 2 6 4 2 2" xfId="31462"/>
    <cellStyle name="40% - Accent5 4 2 6 4 2 3" xfId="31463"/>
    <cellStyle name="40% - Accent5 4 2 6 4 3" xfId="31464"/>
    <cellStyle name="40% - Accent5 4 2 6 4 3 2" xfId="31465"/>
    <cellStyle name="40% - Accent5 4 2 6 4 4" xfId="31466"/>
    <cellStyle name="40% - Accent5 4 2 6 4 5" xfId="31467"/>
    <cellStyle name="40% - Accent5 4 2 6 5" xfId="31468"/>
    <cellStyle name="40% - Accent5 4 2 6 5 2" xfId="31469"/>
    <cellStyle name="40% - Accent5 4 2 6 5 3" xfId="31470"/>
    <cellStyle name="40% - Accent5 4 2 6 6" xfId="31471"/>
    <cellStyle name="40% - Accent5 4 2 6 6 2" xfId="31472"/>
    <cellStyle name="40% - Accent5 4 2 6 6 3" xfId="31473"/>
    <cellStyle name="40% - Accent5 4 2 6 7" xfId="31474"/>
    <cellStyle name="40% - Accent5 4 2 6 7 2" xfId="31475"/>
    <cellStyle name="40% - Accent5 4 2 6 8" xfId="31476"/>
    <cellStyle name="40% - Accent5 4 2 6 9" xfId="31477"/>
    <cellStyle name="40% - Accent5 4 2 7" xfId="31478"/>
    <cellStyle name="40% - Accent5 4 2 7 2" xfId="31479"/>
    <cellStyle name="40% - Accent5 4 2 7 2 2" xfId="31480"/>
    <cellStyle name="40% - Accent5 4 2 7 2 3" xfId="31481"/>
    <cellStyle name="40% - Accent5 4 2 7 3" xfId="31482"/>
    <cellStyle name="40% - Accent5 4 2 7 3 2" xfId="31483"/>
    <cellStyle name="40% - Accent5 4 2 7 3 3" xfId="31484"/>
    <cellStyle name="40% - Accent5 4 2 7 4" xfId="31485"/>
    <cellStyle name="40% - Accent5 4 2 7 4 2" xfId="31486"/>
    <cellStyle name="40% - Accent5 4 2 7 5" xfId="31487"/>
    <cellStyle name="40% - Accent5 4 2 7 6" xfId="31488"/>
    <cellStyle name="40% - Accent5 4 2 8" xfId="31489"/>
    <cellStyle name="40% - Accent5 4 2 8 2" xfId="31490"/>
    <cellStyle name="40% - Accent5 4 2 8 2 2" xfId="31491"/>
    <cellStyle name="40% - Accent5 4 2 8 2 3" xfId="31492"/>
    <cellStyle name="40% - Accent5 4 2 8 3" xfId="31493"/>
    <cellStyle name="40% - Accent5 4 2 8 3 2" xfId="31494"/>
    <cellStyle name="40% - Accent5 4 2 8 3 3" xfId="31495"/>
    <cellStyle name="40% - Accent5 4 2 8 4" xfId="31496"/>
    <cellStyle name="40% - Accent5 4 2 8 4 2" xfId="31497"/>
    <cellStyle name="40% - Accent5 4 2 8 5" xfId="31498"/>
    <cellStyle name="40% - Accent5 4 2 8 6" xfId="31499"/>
    <cellStyle name="40% - Accent5 4 2 9" xfId="31500"/>
    <cellStyle name="40% - Accent5 4 2 9 2" xfId="31501"/>
    <cellStyle name="40% - Accent5 4 2 9 2 2" xfId="31502"/>
    <cellStyle name="40% - Accent5 4 2 9 2 3" xfId="31503"/>
    <cellStyle name="40% - Accent5 4 2 9 3" xfId="31504"/>
    <cellStyle name="40% - Accent5 4 2 9 3 2" xfId="31505"/>
    <cellStyle name="40% - Accent5 4 2 9 4" xfId="31506"/>
    <cellStyle name="40% - Accent5 4 2 9 5" xfId="31507"/>
    <cellStyle name="40% - Accent5 4 3" xfId="2453"/>
    <cellStyle name="40% - Accent5 4 3 10" xfId="31508"/>
    <cellStyle name="40% - Accent5 4 3 10 2" xfId="31509"/>
    <cellStyle name="40% - Accent5 4 3 10 3" xfId="31510"/>
    <cellStyle name="40% - Accent5 4 3 11" xfId="31511"/>
    <cellStyle name="40% - Accent5 4 3 11 2" xfId="31512"/>
    <cellStyle name="40% - Accent5 4 3 12" xfId="31513"/>
    <cellStyle name="40% - Accent5 4 3 13" xfId="31514"/>
    <cellStyle name="40% - Accent5 4 3 14" xfId="31515"/>
    <cellStyle name="40% - Accent5 4 3 2" xfId="2454"/>
    <cellStyle name="40% - Accent5 4 3 2 10" xfId="31516"/>
    <cellStyle name="40% - Accent5 4 3 2 10 2" xfId="31517"/>
    <cellStyle name="40% - Accent5 4 3 2 11" xfId="31518"/>
    <cellStyle name="40% - Accent5 4 3 2 12" xfId="31519"/>
    <cellStyle name="40% - Accent5 4 3 2 2" xfId="2455"/>
    <cellStyle name="40% - Accent5 4 3 2 2 10" xfId="31520"/>
    <cellStyle name="40% - Accent5 4 3 2 2 2" xfId="2456"/>
    <cellStyle name="40% - Accent5 4 3 2 2 2 2" xfId="31521"/>
    <cellStyle name="40% - Accent5 4 3 2 2 2 2 2" xfId="31522"/>
    <cellStyle name="40% - Accent5 4 3 2 2 2 2 2 2" xfId="31523"/>
    <cellStyle name="40% - Accent5 4 3 2 2 2 2 2 3" xfId="31524"/>
    <cellStyle name="40% - Accent5 4 3 2 2 2 2 3" xfId="31525"/>
    <cellStyle name="40% - Accent5 4 3 2 2 2 2 3 2" xfId="31526"/>
    <cellStyle name="40% - Accent5 4 3 2 2 2 2 3 3" xfId="31527"/>
    <cellStyle name="40% - Accent5 4 3 2 2 2 2 4" xfId="31528"/>
    <cellStyle name="40% - Accent5 4 3 2 2 2 2 4 2" xfId="31529"/>
    <cellStyle name="40% - Accent5 4 3 2 2 2 2 5" xfId="31530"/>
    <cellStyle name="40% - Accent5 4 3 2 2 2 2 6" xfId="31531"/>
    <cellStyle name="40% - Accent5 4 3 2 2 2 3" xfId="31532"/>
    <cellStyle name="40% - Accent5 4 3 2 2 2 3 2" xfId="31533"/>
    <cellStyle name="40% - Accent5 4 3 2 2 2 3 2 2" xfId="31534"/>
    <cellStyle name="40% - Accent5 4 3 2 2 2 3 2 3" xfId="31535"/>
    <cellStyle name="40% - Accent5 4 3 2 2 2 3 3" xfId="31536"/>
    <cellStyle name="40% - Accent5 4 3 2 2 2 3 3 2" xfId="31537"/>
    <cellStyle name="40% - Accent5 4 3 2 2 2 3 3 3" xfId="31538"/>
    <cellStyle name="40% - Accent5 4 3 2 2 2 3 4" xfId="31539"/>
    <cellStyle name="40% - Accent5 4 3 2 2 2 3 4 2" xfId="31540"/>
    <cellStyle name="40% - Accent5 4 3 2 2 2 3 5" xfId="31541"/>
    <cellStyle name="40% - Accent5 4 3 2 2 2 3 6" xfId="31542"/>
    <cellStyle name="40% - Accent5 4 3 2 2 2 4" xfId="31543"/>
    <cellStyle name="40% - Accent5 4 3 2 2 2 4 2" xfId="31544"/>
    <cellStyle name="40% - Accent5 4 3 2 2 2 4 2 2" xfId="31545"/>
    <cellStyle name="40% - Accent5 4 3 2 2 2 4 2 3" xfId="31546"/>
    <cellStyle name="40% - Accent5 4 3 2 2 2 4 3" xfId="31547"/>
    <cellStyle name="40% - Accent5 4 3 2 2 2 4 3 2" xfId="31548"/>
    <cellStyle name="40% - Accent5 4 3 2 2 2 4 4" xfId="31549"/>
    <cellStyle name="40% - Accent5 4 3 2 2 2 4 5" xfId="31550"/>
    <cellStyle name="40% - Accent5 4 3 2 2 2 5" xfId="31551"/>
    <cellStyle name="40% - Accent5 4 3 2 2 2 5 2" xfId="31552"/>
    <cellStyle name="40% - Accent5 4 3 2 2 2 5 3" xfId="31553"/>
    <cellStyle name="40% - Accent5 4 3 2 2 2 6" xfId="31554"/>
    <cellStyle name="40% - Accent5 4 3 2 2 2 6 2" xfId="31555"/>
    <cellStyle name="40% - Accent5 4 3 2 2 2 6 3" xfId="31556"/>
    <cellStyle name="40% - Accent5 4 3 2 2 2 7" xfId="31557"/>
    <cellStyle name="40% - Accent5 4 3 2 2 2 7 2" xfId="31558"/>
    <cellStyle name="40% - Accent5 4 3 2 2 2 8" xfId="31559"/>
    <cellStyle name="40% - Accent5 4 3 2 2 2 9" xfId="31560"/>
    <cellStyle name="40% - Accent5 4 3 2 2 3" xfId="31561"/>
    <cellStyle name="40% - Accent5 4 3 2 2 3 2" xfId="31562"/>
    <cellStyle name="40% - Accent5 4 3 2 2 3 2 2" xfId="31563"/>
    <cellStyle name="40% - Accent5 4 3 2 2 3 2 3" xfId="31564"/>
    <cellStyle name="40% - Accent5 4 3 2 2 3 3" xfId="31565"/>
    <cellStyle name="40% - Accent5 4 3 2 2 3 3 2" xfId="31566"/>
    <cellStyle name="40% - Accent5 4 3 2 2 3 3 3" xfId="31567"/>
    <cellStyle name="40% - Accent5 4 3 2 2 3 4" xfId="31568"/>
    <cellStyle name="40% - Accent5 4 3 2 2 3 4 2" xfId="31569"/>
    <cellStyle name="40% - Accent5 4 3 2 2 3 5" xfId="31570"/>
    <cellStyle name="40% - Accent5 4 3 2 2 3 6" xfId="31571"/>
    <cellStyle name="40% - Accent5 4 3 2 2 4" xfId="31572"/>
    <cellStyle name="40% - Accent5 4 3 2 2 4 2" xfId="31573"/>
    <cellStyle name="40% - Accent5 4 3 2 2 4 2 2" xfId="31574"/>
    <cellStyle name="40% - Accent5 4 3 2 2 4 2 3" xfId="31575"/>
    <cellStyle name="40% - Accent5 4 3 2 2 4 3" xfId="31576"/>
    <cellStyle name="40% - Accent5 4 3 2 2 4 3 2" xfId="31577"/>
    <cellStyle name="40% - Accent5 4 3 2 2 4 3 3" xfId="31578"/>
    <cellStyle name="40% - Accent5 4 3 2 2 4 4" xfId="31579"/>
    <cellStyle name="40% - Accent5 4 3 2 2 4 4 2" xfId="31580"/>
    <cellStyle name="40% - Accent5 4 3 2 2 4 5" xfId="31581"/>
    <cellStyle name="40% - Accent5 4 3 2 2 4 6" xfId="31582"/>
    <cellStyle name="40% - Accent5 4 3 2 2 5" xfId="31583"/>
    <cellStyle name="40% - Accent5 4 3 2 2 5 2" xfId="31584"/>
    <cellStyle name="40% - Accent5 4 3 2 2 5 2 2" xfId="31585"/>
    <cellStyle name="40% - Accent5 4 3 2 2 5 2 3" xfId="31586"/>
    <cellStyle name="40% - Accent5 4 3 2 2 5 3" xfId="31587"/>
    <cellStyle name="40% - Accent5 4 3 2 2 5 3 2" xfId="31588"/>
    <cellStyle name="40% - Accent5 4 3 2 2 5 4" xfId="31589"/>
    <cellStyle name="40% - Accent5 4 3 2 2 5 5" xfId="31590"/>
    <cellStyle name="40% - Accent5 4 3 2 2 6" xfId="31591"/>
    <cellStyle name="40% - Accent5 4 3 2 2 6 2" xfId="31592"/>
    <cellStyle name="40% - Accent5 4 3 2 2 6 3" xfId="31593"/>
    <cellStyle name="40% - Accent5 4 3 2 2 7" xfId="31594"/>
    <cellStyle name="40% - Accent5 4 3 2 2 7 2" xfId="31595"/>
    <cellStyle name="40% - Accent5 4 3 2 2 7 3" xfId="31596"/>
    <cellStyle name="40% - Accent5 4 3 2 2 8" xfId="31597"/>
    <cellStyle name="40% - Accent5 4 3 2 2 8 2" xfId="31598"/>
    <cellStyle name="40% - Accent5 4 3 2 2 9" xfId="31599"/>
    <cellStyle name="40% - Accent5 4 3 2 3" xfId="2457"/>
    <cellStyle name="40% - Accent5 4 3 2 3 2" xfId="31600"/>
    <cellStyle name="40% - Accent5 4 3 2 3 2 2" xfId="31601"/>
    <cellStyle name="40% - Accent5 4 3 2 3 2 2 2" xfId="31602"/>
    <cellStyle name="40% - Accent5 4 3 2 3 2 2 3" xfId="31603"/>
    <cellStyle name="40% - Accent5 4 3 2 3 2 3" xfId="31604"/>
    <cellStyle name="40% - Accent5 4 3 2 3 2 3 2" xfId="31605"/>
    <cellStyle name="40% - Accent5 4 3 2 3 2 3 3" xfId="31606"/>
    <cellStyle name="40% - Accent5 4 3 2 3 2 4" xfId="31607"/>
    <cellStyle name="40% - Accent5 4 3 2 3 2 4 2" xfId="31608"/>
    <cellStyle name="40% - Accent5 4 3 2 3 2 5" xfId="31609"/>
    <cellStyle name="40% - Accent5 4 3 2 3 2 6" xfId="31610"/>
    <cellStyle name="40% - Accent5 4 3 2 3 3" xfId="31611"/>
    <cellStyle name="40% - Accent5 4 3 2 3 3 2" xfId="31612"/>
    <cellStyle name="40% - Accent5 4 3 2 3 3 2 2" xfId="31613"/>
    <cellStyle name="40% - Accent5 4 3 2 3 3 2 3" xfId="31614"/>
    <cellStyle name="40% - Accent5 4 3 2 3 3 3" xfId="31615"/>
    <cellStyle name="40% - Accent5 4 3 2 3 3 3 2" xfId="31616"/>
    <cellStyle name="40% - Accent5 4 3 2 3 3 3 3" xfId="31617"/>
    <cellStyle name="40% - Accent5 4 3 2 3 3 4" xfId="31618"/>
    <cellStyle name="40% - Accent5 4 3 2 3 3 4 2" xfId="31619"/>
    <cellStyle name="40% - Accent5 4 3 2 3 3 5" xfId="31620"/>
    <cellStyle name="40% - Accent5 4 3 2 3 3 6" xfId="31621"/>
    <cellStyle name="40% - Accent5 4 3 2 3 4" xfId="31622"/>
    <cellStyle name="40% - Accent5 4 3 2 3 4 2" xfId="31623"/>
    <cellStyle name="40% - Accent5 4 3 2 3 4 2 2" xfId="31624"/>
    <cellStyle name="40% - Accent5 4 3 2 3 4 2 3" xfId="31625"/>
    <cellStyle name="40% - Accent5 4 3 2 3 4 3" xfId="31626"/>
    <cellStyle name="40% - Accent5 4 3 2 3 4 3 2" xfId="31627"/>
    <cellStyle name="40% - Accent5 4 3 2 3 4 4" xfId="31628"/>
    <cellStyle name="40% - Accent5 4 3 2 3 4 5" xfId="31629"/>
    <cellStyle name="40% - Accent5 4 3 2 3 5" xfId="31630"/>
    <cellStyle name="40% - Accent5 4 3 2 3 5 2" xfId="31631"/>
    <cellStyle name="40% - Accent5 4 3 2 3 5 3" xfId="31632"/>
    <cellStyle name="40% - Accent5 4 3 2 3 6" xfId="31633"/>
    <cellStyle name="40% - Accent5 4 3 2 3 6 2" xfId="31634"/>
    <cellStyle name="40% - Accent5 4 3 2 3 6 3" xfId="31635"/>
    <cellStyle name="40% - Accent5 4 3 2 3 7" xfId="31636"/>
    <cellStyle name="40% - Accent5 4 3 2 3 7 2" xfId="31637"/>
    <cellStyle name="40% - Accent5 4 3 2 3 8" xfId="31638"/>
    <cellStyle name="40% - Accent5 4 3 2 3 9" xfId="31639"/>
    <cellStyle name="40% - Accent5 4 3 2 4" xfId="31640"/>
    <cellStyle name="40% - Accent5 4 3 2 4 2" xfId="31641"/>
    <cellStyle name="40% - Accent5 4 3 2 4 2 2" xfId="31642"/>
    <cellStyle name="40% - Accent5 4 3 2 4 2 2 2" xfId="31643"/>
    <cellStyle name="40% - Accent5 4 3 2 4 2 2 3" xfId="31644"/>
    <cellStyle name="40% - Accent5 4 3 2 4 2 3" xfId="31645"/>
    <cellStyle name="40% - Accent5 4 3 2 4 2 3 2" xfId="31646"/>
    <cellStyle name="40% - Accent5 4 3 2 4 2 3 3" xfId="31647"/>
    <cellStyle name="40% - Accent5 4 3 2 4 2 4" xfId="31648"/>
    <cellStyle name="40% - Accent5 4 3 2 4 2 4 2" xfId="31649"/>
    <cellStyle name="40% - Accent5 4 3 2 4 2 5" xfId="31650"/>
    <cellStyle name="40% - Accent5 4 3 2 4 2 6" xfId="31651"/>
    <cellStyle name="40% - Accent5 4 3 2 4 3" xfId="31652"/>
    <cellStyle name="40% - Accent5 4 3 2 4 3 2" xfId="31653"/>
    <cellStyle name="40% - Accent5 4 3 2 4 3 2 2" xfId="31654"/>
    <cellStyle name="40% - Accent5 4 3 2 4 3 2 3" xfId="31655"/>
    <cellStyle name="40% - Accent5 4 3 2 4 3 3" xfId="31656"/>
    <cellStyle name="40% - Accent5 4 3 2 4 3 3 2" xfId="31657"/>
    <cellStyle name="40% - Accent5 4 3 2 4 3 3 3" xfId="31658"/>
    <cellStyle name="40% - Accent5 4 3 2 4 3 4" xfId="31659"/>
    <cellStyle name="40% - Accent5 4 3 2 4 3 4 2" xfId="31660"/>
    <cellStyle name="40% - Accent5 4 3 2 4 3 5" xfId="31661"/>
    <cellStyle name="40% - Accent5 4 3 2 4 3 6" xfId="31662"/>
    <cellStyle name="40% - Accent5 4 3 2 4 4" xfId="31663"/>
    <cellStyle name="40% - Accent5 4 3 2 4 4 2" xfId="31664"/>
    <cellStyle name="40% - Accent5 4 3 2 4 4 2 2" xfId="31665"/>
    <cellStyle name="40% - Accent5 4 3 2 4 4 2 3" xfId="31666"/>
    <cellStyle name="40% - Accent5 4 3 2 4 4 3" xfId="31667"/>
    <cellStyle name="40% - Accent5 4 3 2 4 4 3 2" xfId="31668"/>
    <cellStyle name="40% - Accent5 4 3 2 4 4 4" xfId="31669"/>
    <cellStyle name="40% - Accent5 4 3 2 4 4 5" xfId="31670"/>
    <cellStyle name="40% - Accent5 4 3 2 4 5" xfId="31671"/>
    <cellStyle name="40% - Accent5 4 3 2 4 5 2" xfId="31672"/>
    <cellStyle name="40% - Accent5 4 3 2 4 5 3" xfId="31673"/>
    <cellStyle name="40% - Accent5 4 3 2 4 6" xfId="31674"/>
    <cellStyle name="40% - Accent5 4 3 2 4 6 2" xfId="31675"/>
    <cellStyle name="40% - Accent5 4 3 2 4 6 3" xfId="31676"/>
    <cellStyle name="40% - Accent5 4 3 2 4 7" xfId="31677"/>
    <cellStyle name="40% - Accent5 4 3 2 4 7 2" xfId="31678"/>
    <cellStyle name="40% - Accent5 4 3 2 4 8" xfId="31679"/>
    <cellStyle name="40% - Accent5 4 3 2 4 9" xfId="31680"/>
    <cellStyle name="40% - Accent5 4 3 2 5" xfId="31681"/>
    <cellStyle name="40% - Accent5 4 3 2 5 2" xfId="31682"/>
    <cellStyle name="40% - Accent5 4 3 2 5 2 2" xfId="31683"/>
    <cellStyle name="40% - Accent5 4 3 2 5 2 3" xfId="31684"/>
    <cellStyle name="40% - Accent5 4 3 2 5 3" xfId="31685"/>
    <cellStyle name="40% - Accent5 4 3 2 5 3 2" xfId="31686"/>
    <cellStyle name="40% - Accent5 4 3 2 5 3 3" xfId="31687"/>
    <cellStyle name="40% - Accent5 4 3 2 5 4" xfId="31688"/>
    <cellStyle name="40% - Accent5 4 3 2 5 4 2" xfId="31689"/>
    <cellStyle name="40% - Accent5 4 3 2 5 5" xfId="31690"/>
    <cellStyle name="40% - Accent5 4 3 2 5 6" xfId="31691"/>
    <cellStyle name="40% - Accent5 4 3 2 6" xfId="31692"/>
    <cellStyle name="40% - Accent5 4 3 2 6 2" xfId="31693"/>
    <cellStyle name="40% - Accent5 4 3 2 6 2 2" xfId="31694"/>
    <cellStyle name="40% - Accent5 4 3 2 6 2 3" xfId="31695"/>
    <cellStyle name="40% - Accent5 4 3 2 6 3" xfId="31696"/>
    <cellStyle name="40% - Accent5 4 3 2 6 3 2" xfId="31697"/>
    <cellStyle name="40% - Accent5 4 3 2 6 3 3" xfId="31698"/>
    <cellStyle name="40% - Accent5 4 3 2 6 4" xfId="31699"/>
    <cellStyle name="40% - Accent5 4 3 2 6 4 2" xfId="31700"/>
    <cellStyle name="40% - Accent5 4 3 2 6 5" xfId="31701"/>
    <cellStyle name="40% - Accent5 4 3 2 6 6" xfId="31702"/>
    <cellStyle name="40% - Accent5 4 3 2 7" xfId="31703"/>
    <cellStyle name="40% - Accent5 4 3 2 7 2" xfId="31704"/>
    <cellStyle name="40% - Accent5 4 3 2 7 2 2" xfId="31705"/>
    <cellStyle name="40% - Accent5 4 3 2 7 2 3" xfId="31706"/>
    <cellStyle name="40% - Accent5 4 3 2 7 3" xfId="31707"/>
    <cellStyle name="40% - Accent5 4 3 2 7 3 2" xfId="31708"/>
    <cellStyle name="40% - Accent5 4 3 2 7 4" xfId="31709"/>
    <cellStyle name="40% - Accent5 4 3 2 7 5" xfId="31710"/>
    <cellStyle name="40% - Accent5 4 3 2 8" xfId="31711"/>
    <cellStyle name="40% - Accent5 4 3 2 8 2" xfId="31712"/>
    <cellStyle name="40% - Accent5 4 3 2 8 3" xfId="31713"/>
    <cellStyle name="40% - Accent5 4 3 2 9" xfId="31714"/>
    <cellStyle name="40% - Accent5 4 3 2 9 2" xfId="31715"/>
    <cellStyle name="40% - Accent5 4 3 2 9 3" xfId="31716"/>
    <cellStyle name="40% - Accent5 4 3 3" xfId="2458"/>
    <cellStyle name="40% - Accent5 4 3 3 10" xfId="31717"/>
    <cellStyle name="40% - Accent5 4 3 3 2" xfId="2459"/>
    <cellStyle name="40% - Accent5 4 3 3 2 2" xfId="31718"/>
    <cellStyle name="40% - Accent5 4 3 3 2 2 2" xfId="31719"/>
    <cellStyle name="40% - Accent5 4 3 3 2 2 2 2" xfId="31720"/>
    <cellStyle name="40% - Accent5 4 3 3 2 2 2 3" xfId="31721"/>
    <cellStyle name="40% - Accent5 4 3 3 2 2 3" xfId="31722"/>
    <cellStyle name="40% - Accent5 4 3 3 2 2 3 2" xfId="31723"/>
    <cellStyle name="40% - Accent5 4 3 3 2 2 3 3" xfId="31724"/>
    <cellStyle name="40% - Accent5 4 3 3 2 2 4" xfId="31725"/>
    <cellStyle name="40% - Accent5 4 3 3 2 2 4 2" xfId="31726"/>
    <cellStyle name="40% - Accent5 4 3 3 2 2 5" xfId="31727"/>
    <cellStyle name="40% - Accent5 4 3 3 2 2 6" xfId="31728"/>
    <cellStyle name="40% - Accent5 4 3 3 2 3" xfId="31729"/>
    <cellStyle name="40% - Accent5 4 3 3 2 3 2" xfId="31730"/>
    <cellStyle name="40% - Accent5 4 3 3 2 3 2 2" xfId="31731"/>
    <cellStyle name="40% - Accent5 4 3 3 2 3 2 3" xfId="31732"/>
    <cellStyle name="40% - Accent5 4 3 3 2 3 3" xfId="31733"/>
    <cellStyle name="40% - Accent5 4 3 3 2 3 3 2" xfId="31734"/>
    <cellStyle name="40% - Accent5 4 3 3 2 3 3 3" xfId="31735"/>
    <cellStyle name="40% - Accent5 4 3 3 2 3 4" xfId="31736"/>
    <cellStyle name="40% - Accent5 4 3 3 2 3 4 2" xfId="31737"/>
    <cellStyle name="40% - Accent5 4 3 3 2 3 5" xfId="31738"/>
    <cellStyle name="40% - Accent5 4 3 3 2 3 6" xfId="31739"/>
    <cellStyle name="40% - Accent5 4 3 3 2 4" xfId="31740"/>
    <cellStyle name="40% - Accent5 4 3 3 2 4 2" xfId="31741"/>
    <cellStyle name="40% - Accent5 4 3 3 2 4 2 2" xfId="31742"/>
    <cellStyle name="40% - Accent5 4 3 3 2 4 2 3" xfId="31743"/>
    <cellStyle name="40% - Accent5 4 3 3 2 4 3" xfId="31744"/>
    <cellStyle name="40% - Accent5 4 3 3 2 4 3 2" xfId="31745"/>
    <cellStyle name="40% - Accent5 4 3 3 2 4 4" xfId="31746"/>
    <cellStyle name="40% - Accent5 4 3 3 2 4 5" xfId="31747"/>
    <cellStyle name="40% - Accent5 4 3 3 2 5" xfId="31748"/>
    <cellStyle name="40% - Accent5 4 3 3 2 5 2" xfId="31749"/>
    <cellStyle name="40% - Accent5 4 3 3 2 5 3" xfId="31750"/>
    <cellStyle name="40% - Accent5 4 3 3 2 6" xfId="31751"/>
    <cellStyle name="40% - Accent5 4 3 3 2 6 2" xfId="31752"/>
    <cellStyle name="40% - Accent5 4 3 3 2 6 3" xfId="31753"/>
    <cellStyle name="40% - Accent5 4 3 3 2 7" xfId="31754"/>
    <cellStyle name="40% - Accent5 4 3 3 2 7 2" xfId="31755"/>
    <cellStyle name="40% - Accent5 4 3 3 2 8" xfId="31756"/>
    <cellStyle name="40% - Accent5 4 3 3 2 9" xfId="31757"/>
    <cellStyle name="40% - Accent5 4 3 3 3" xfId="31758"/>
    <cellStyle name="40% - Accent5 4 3 3 3 2" xfId="31759"/>
    <cellStyle name="40% - Accent5 4 3 3 3 2 2" xfId="31760"/>
    <cellStyle name="40% - Accent5 4 3 3 3 2 3" xfId="31761"/>
    <cellStyle name="40% - Accent5 4 3 3 3 3" xfId="31762"/>
    <cellStyle name="40% - Accent5 4 3 3 3 3 2" xfId="31763"/>
    <cellStyle name="40% - Accent5 4 3 3 3 3 3" xfId="31764"/>
    <cellStyle name="40% - Accent5 4 3 3 3 4" xfId="31765"/>
    <cellStyle name="40% - Accent5 4 3 3 3 4 2" xfId="31766"/>
    <cellStyle name="40% - Accent5 4 3 3 3 5" xfId="31767"/>
    <cellStyle name="40% - Accent5 4 3 3 3 6" xfId="31768"/>
    <cellStyle name="40% - Accent5 4 3 3 4" xfId="31769"/>
    <cellStyle name="40% - Accent5 4 3 3 4 2" xfId="31770"/>
    <cellStyle name="40% - Accent5 4 3 3 4 2 2" xfId="31771"/>
    <cellStyle name="40% - Accent5 4 3 3 4 2 3" xfId="31772"/>
    <cellStyle name="40% - Accent5 4 3 3 4 3" xfId="31773"/>
    <cellStyle name="40% - Accent5 4 3 3 4 3 2" xfId="31774"/>
    <cellStyle name="40% - Accent5 4 3 3 4 3 3" xfId="31775"/>
    <cellStyle name="40% - Accent5 4 3 3 4 4" xfId="31776"/>
    <cellStyle name="40% - Accent5 4 3 3 4 4 2" xfId="31777"/>
    <cellStyle name="40% - Accent5 4 3 3 4 5" xfId="31778"/>
    <cellStyle name="40% - Accent5 4 3 3 4 6" xfId="31779"/>
    <cellStyle name="40% - Accent5 4 3 3 5" xfId="31780"/>
    <cellStyle name="40% - Accent5 4 3 3 5 2" xfId="31781"/>
    <cellStyle name="40% - Accent5 4 3 3 5 2 2" xfId="31782"/>
    <cellStyle name="40% - Accent5 4 3 3 5 2 3" xfId="31783"/>
    <cellStyle name="40% - Accent5 4 3 3 5 3" xfId="31784"/>
    <cellStyle name="40% - Accent5 4 3 3 5 3 2" xfId="31785"/>
    <cellStyle name="40% - Accent5 4 3 3 5 4" xfId="31786"/>
    <cellStyle name="40% - Accent5 4 3 3 5 5" xfId="31787"/>
    <cellStyle name="40% - Accent5 4 3 3 6" xfId="31788"/>
    <cellStyle name="40% - Accent5 4 3 3 6 2" xfId="31789"/>
    <cellStyle name="40% - Accent5 4 3 3 6 3" xfId="31790"/>
    <cellStyle name="40% - Accent5 4 3 3 7" xfId="31791"/>
    <cellStyle name="40% - Accent5 4 3 3 7 2" xfId="31792"/>
    <cellStyle name="40% - Accent5 4 3 3 7 3" xfId="31793"/>
    <cellStyle name="40% - Accent5 4 3 3 8" xfId="31794"/>
    <cellStyle name="40% - Accent5 4 3 3 8 2" xfId="31795"/>
    <cellStyle name="40% - Accent5 4 3 3 9" xfId="31796"/>
    <cellStyle name="40% - Accent5 4 3 4" xfId="2460"/>
    <cellStyle name="40% - Accent5 4 3 4 2" xfId="31797"/>
    <cellStyle name="40% - Accent5 4 3 4 2 2" xfId="31798"/>
    <cellStyle name="40% - Accent5 4 3 4 2 2 2" xfId="31799"/>
    <cellStyle name="40% - Accent5 4 3 4 2 2 3" xfId="31800"/>
    <cellStyle name="40% - Accent5 4 3 4 2 3" xfId="31801"/>
    <cellStyle name="40% - Accent5 4 3 4 2 3 2" xfId="31802"/>
    <cellStyle name="40% - Accent5 4 3 4 2 3 3" xfId="31803"/>
    <cellStyle name="40% - Accent5 4 3 4 2 4" xfId="31804"/>
    <cellStyle name="40% - Accent5 4 3 4 2 4 2" xfId="31805"/>
    <cellStyle name="40% - Accent5 4 3 4 2 5" xfId="31806"/>
    <cellStyle name="40% - Accent5 4 3 4 2 6" xfId="31807"/>
    <cellStyle name="40% - Accent5 4 3 4 3" xfId="31808"/>
    <cellStyle name="40% - Accent5 4 3 4 3 2" xfId="31809"/>
    <cellStyle name="40% - Accent5 4 3 4 3 2 2" xfId="31810"/>
    <cellStyle name="40% - Accent5 4 3 4 3 2 3" xfId="31811"/>
    <cellStyle name="40% - Accent5 4 3 4 3 3" xfId="31812"/>
    <cellStyle name="40% - Accent5 4 3 4 3 3 2" xfId="31813"/>
    <cellStyle name="40% - Accent5 4 3 4 3 3 3" xfId="31814"/>
    <cellStyle name="40% - Accent5 4 3 4 3 4" xfId="31815"/>
    <cellStyle name="40% - Accent5 4 3 4 3 4 2" xfId="31816"/>
    <cellStyle name="40% - Accent5 4 3 4 3 5" xfId="31817"/>
    <cellStyle name="40% - Accent5 4 3 4 3 6" xfId="31818"/>
    <cellStyle name="40% - Accent5 4 3 4 4" xfId="31819"/>
    <cellStyle name="40% - Accent5 4 3 4 4 2" xfId="31820"/>
    <cellStyle name="40% - Accent5 4 3 4 4 2 2" xfId="31821"/>
    <cellStyle name="40% - Accent5 4 3 4 4 2 3" xfId="31822"/>
    <cellStyle name="40% - Accent5 4 3 4 4 3" xfId="31823"/>
    <cellStyle name="40% - Accent5 4 3 4 4 3 2" xfId="31824"/>
    <cellStyle name="40% - Accent5 4 3 4 4 4" xfId="31825"/>
    <cellStyle name="40% - Accent5 4 3 4 4 5" xfId="31826"/>
    <cellStyle name="40% - Accent5 4 3 4 5" xfId="31827"/>
    <cellStyle name="40% - Accent5 4 3 4 5 2" xfId="31828"/>
    <cellStyle name="40% - Accent5 4 3 4 5 3" xfId="31829"/>
    <cellStyle name="40% - Accent5 4 3 4 6" xfId="31830"/>
    <cellStyle name="40% - Accent5 4 3 4 6 2" xfId="31831"/>
    <cellStyle name="40% - Accent5 4 3 4 6 3" xfId="31832"/>
    <cellStyle name="40% - Accent5 4 3 4 7" xfId="31833"/>
    <cellStyle name="40% - Accent5 4 3 4 7 2" xfId="31834"/>
    <cellStyle name="40% - Accent5 4 3 4 8" xfId="31835"/>
    <cellStyle name="40% - Accent5 4 3 4 9" xfId="31836"/>
    <cellStyle name="40% - Accent5 4 3 5" xfId="8907"/>
    <cellStyle name="40% - Accent5 4 3 5 2" xfId="31837"/>
    <cellStyle name="40% - Accent5 4 3 5 2 2" xfId="31838"/>
    <cellStyle name="40% - Accent5 4 3 5 2 2 2" xfId="31839"/>
    <cellStyle name="40% - Accent5 4 3 5 2 2 3" xfId="31840"/>
    <cellStyle name="40% - Accent5 4 3 5 2 3" xfId="31841"/>
    <cellStyle name="40% - Accent5 4 3 5 2 3 2" xfId="31842"/>
    <cellStyle name="40% - Accent5 4 3 5 2 3 3" xfId="31843"/>
    <cellStyle name="40% - Accent5 4 3 5 2 4" xfId="31844"/>
    <cellStyle name="40% - Accent5 4 3 5 2 4 2" xfId="31845"/>
    <cellStyle name="40% - Accent5 4 3 5 2 5" xfId="31846"/>
    <cellStyle name="40% - Accent5 4 3 5 2 6" xfId="31847"/>
    <cellStyle name="40% - Accent5 4 3 5 3" xfId="31848"/>
    <cellStyle name="40% - Accent5 4 3 5 3 2" xfId="31849"/>
    <cellStyle name="40% - Accent5 4 3 5 3 2 2" xfId="31850"/>
    <cellStyle name="40% - Accent5 4 3 5 3 2 3" xfId="31851"/>
    <cellStyle name="40% - Accent5 4 3 5 3 3" xfId="31852"/>
    <cellStyle name="40% - Accent5 4 3 5 3 3 2" xfId="31853"/>
    <cellStyle name="40% - Accent5 4 3 5 3 3 3" xfId="31854"/>
    <cellStyle name="40% - Accent5 4 3 5 3 4" xfId="31855"/>
    <cellStyle name="40% - Accent5 4 3 5 3 4 2" xfId="31856"/>
    <cellStyle name="40% - Accent5 4 3 5 3 5" xfId="31857"/>
    <cellStyle name="40% - Accent5 4 3 5 3 6" xfId="31858"/>
    <cellStyle name="40% - Accent5 4 3 5 4" xfId="31859"/>
    <cellStyle name="40% - Accent5 4 3 5 4 2" xfId="31860"/>
    <cellStyle name="40% - Accent5 4 3 5 4 2 2" xfId="31861"/>
    <cellStyle name="40% - Accent5 4 3 5 4 2 3" xfId="31862"/>
    <cellStyle name="40% - Accent5 4 3 5 4 3" xfId="31863"/>
    <cellStyle name="40% - Accent5 4 3 5 4 3 2" xfId="31864"/>
    <cellStyle name="40% - Accent5 4 3 5 4 4" xfId="31865"/>
    <cellStyle name="40% - Accent5 4 3 5 4 5" xfId="31866"/>
    <cellStyle name="40% - Accent5 4 3 5 5" xfId="31867"/>
    <cellStyle name="40% - Accent5 4 3 5 5 2" xfId="31868"/>
    <cellStyle name="40% - Accent5 4 3 5 5 3" xfId="31869"/>
    <cellStyle name="40% - Accent5 4 3 5 6" xfId="31870"/>
    <cellStyle name="40% - Accent5 4 3 5 6 2" xfId="31871"/>
    <cellStyle name="40% - Accent5 4 3 5 6 3" xfId="31872"/>
    <cellStyle name="40% - Accent5 4 3 5 7" xfId="31873"/>
    <cellStyle name="40% - Accent5 4 3 5 7 2" xfId="31874"/>
    <cellStyle name="40% - Accent5 4 3 5 8" xfId="31875"/>
    <cellStyle name="40% - Accent5 4 3 5 9" xfId="31876"/>
    <cellStyle name="40% - Accent5 4 3 6" xfId="31877"/>
    <cellStyle name="40% - Accent5 4 3 6 2" xfId="31878"/>
    <cellStyle name="40% - Accent5 4 3 6 2 2" xfId="31879"/>
    <cellStyle name="40% - Accent5 4 3 6 2 3" xfId="31880"/>
    <cellStyle name="40% - Accent5 4 3 6 3" xfId="31881"/>
    <cellStyle name="40% - Accent5 4 3 6 3 2" xfId="31882"/>
    <cellStyle name="40% - Accent5 4 3 6 3 3" xfId="31883"/>
    <cellStyle name="40% - Accent5 4 3 6 4" xfId="31884"/>
    <cellStyle name="40% - Accent5 4 3 6 4 2" xfId="31885"/>
    <cellStyle name="40% - Accent5 4 3 6 5" xfId="31886"/>
    <cellStyle name="40% - Accent5 4 3 6 6" xfId="31887"/>
    <cellStyle name="40% - Accent5 4 3 7" xfId="31888"/>
    <cellStyle name="40% - Accent5 4 3 7 2" xfId="31889"/>
    <cellStyle name="40% - Accent5 4 3 7 2 2" xfId="31890"/>
    <cellStyle name="40% - Accent5 4 3 7 2 3" xfId="31891"/>
    <cellStyle name="40% - Accent5 4 3 7 3" xfId="31892"/>
    <cellStyle name="40% - Accent5 4 3 7 3 2" xfId="31893"/>
    <cellStyle name="40% - Accent5 4 3 7 3 3" xfId="31894"/>
    <cellStyle name="40% - Accent5 4 3 7 4" xfId="31895"/>
    <cellStyle name="40% - Accent5 4 3 7 4 2" xfId="31896"/>
    <cellStyle name="40% - Accent5 4 3 7 5" xfId="31897"/>
    <cellStyle name="40% - Accent5 4 3 7 6" xfId="31898"/>
    <cellStyle name="40% - Accent5 4 3 8" xfId="31899"/>
    <cellStyle name="40% - Accent5 4 3 8 2" xfId="31900"/>
    <cellStyle name="40% - Accent5 4 3 8 2 2" xfId="31901"/>
    <cellStyle name="40% - Accent5 4 3 8 2 3" xfId="31902"/>
    <cellStyle name="40% - Accent5 4 3 8 3" xfId="31903"/>
    <cellStyle name="40% - Accent5 4 3 8 3 2" xfId="31904"/>
    <cellStyle name="40% - Accent5 4 3 8 4" xfId="31905"/>
    <cellStyle name="40% - Accent5 4 3 8 5" xfId="31906"/>
    <cellStyle name="40% - Accent5 4 3 9" xfId="31907"/>
    <cellStyle name="40% - Accent5 4 3 9 2" xfId="31908"/>
    <cellStyle name="40% - Accent5 4 3 9 3" xfId="31909"/>
    <cellStyle name="40% - Accent5 4 4" xfId="2461"/>
    <cellStyle name="40% - Accent5 4 4 10" xfId="31910"/>
    <cellStyle name="40% - Accent5 4 4 10 2" xfId="31911"/>
    <cellStyle name="40% - Accent5 4 4 11" xfId="31912"/>
    <cellStyle name="40% - Accent5 4 4 12" xfId="31913"/>
    <cellStyle name="40% - Accent5 4 4 2" xfId="2462"/>
    <cellStyle name="40% - Accent5 4 4 2 10" xfId="31914"/>
    <cellStyle name="40% - Accent5 4 4 2 2" xfId="2463"/>
    <cellStyle name="40% - Accent5 4 4 2 2 2" xfId="31915"/>
    <cellStyle name="40% - Accent5 4 4 2 2 2 2" xfId="31916"/>
    <cellStyle name="40% - Accent5 4 4 2 2 2 2 2" xfId="31917"/>
    <cellStyle name="40% - Accent5 4 4 2 2 2 2 3" xfId="31918"/>
    <cellStyle name="40% - Accent5 4 4 2 2 2 3" xfId="31919"/>
    <cellStyle name="40% - Accent5 4 4 2 2 2 3 2" xfId="31920"/>
    <cellStyle name="40% - Accent5 4 4 2 2 2 3 3" xfId="31921"/>
    <cellStyle name="40% - Accent5 4 4 2 2 2 4" xfId="31922"/>
    <cellStyle name="40% - Accent5 4 4 2 2 2 4 2" xfId="31923"/>
    <cellStyle name="40% - Accent5 4 4 2 2 2 5" xfId="31924"/>
    <cellStyle name="40% - Accent5 4 4 2 2 2 6" xfId="31925"/>
    <cellStyle name="40% - Accent5 4 4 2 2 3" xfId="31926"/>
    <cellStyle name="40% - Accent5 4 4 2 2 3 2" xfId="31927"/>
    <cellStyle name="40% - Accent5 4 4 2 2 3 2 2" xfId="31928"/>
    <cellStyle name="40% - Accent5 4 4 2 2 3 2 3" xfId="31929"/>
    <cellStyle name="40% - Accent5 4 4 2 2 3 3" xfId="31930"/>
    <cellStyle name="40% - Accent5 4 4 2 2 3 3 2" xfId="31931"/>
    <cellStyle name="40% - Accent5 4 4 2 2 3 3 3" xfId="31932"/>
    <cellStyle name="40% - Accent5 4 4 2 2 3 4" xfId="31933"/>
    <cellStyle name="40% - Accent5 4 4 2 2 3 4 2" xfId="31934"/>
    <cellStyle name="40% - Accent5 4 4 2 2 3 5" xfId="31935"/>
    <cellStyle name="40% - Accent5 4 4 2 2 3 6" xfId="31936"/>
    <cellStyle name="40% - Accent5 4 4 2 2 4" xfId="31937"/>
    <cellStyle name="40% - Accent5 4 4 2 2 4 2" xfId="31938"/>
    <cellStyle name="40% - Accent5 4 4 2 2 4 2 2" xfId="31939"/>
    <cellStyle name="40% - Accent5 4 4 2 2 4 2 3" xfId="31940"/>
    <cellStyle name="40% - Accent5 4 4 2 2 4 3" xfId="31941"/>
    <cellStyle name="40% - Accent5 4 4 2 2 4 3 2" xfId="31942"/>
    <cellStyle name="40% - Accent5 4 4 2 2 4 4" xfId="31943"/>
    <cellStyle name="40% - Accent5 4 4 2 2 4 5" xfId="31944"/>
    <cellStyle name="40% - Accent5 4 4 2 2 5" xfId="31945"/>
    <cellStyle name="40% - Accent5 4 4 2 2 5 2" xfId="31946"/>
    <cellStyle name="40% - Accent5 4 4 2 2 5 3" xfId="31947"/>
    <cellStyle name="40% - Accent5 4 4 2 2 6" xfId="31948"/>
    <cellStyle name="40% - Accent5 4 4 2 2 6 2" xfId="31949"/>
    <cellStyle name="40% - Accent5 4 4 2 2 6 3" xfId="31950"/>
    <cellStyle name="40% - Accent5 4 4 2 2 7" xfId="31951"/>
    <cellStyle name="40% - Accent5 4 4 2 2 7 2" xfId="31952"/>
    <cellStyle name="40% - Accent5 4 4 2 2 8" xfId="31953"/>
    <cellStyle name="40% - Accent5 4 4 2 2 9" xfId="31954"/>
    <cellStyle name="40% - Accent5 4 4 2 3" xfId="31955"/>
    <cellStyle name="40% - Accent5 4 4 2 3 2" xfId="31956"/>
    <cellStyle name="40% - Accent5 4 4 2 3 2 2" xfId="31957"/>
    <cellStyle name="40% - Accent5 4 4 2 3 2 3" xfId="31958"/>
    <cellStyle name="40% - Accent5 4 4 2 3 3" xfId="31959"/>
    <cellStyle name="40% - Accent5 4 4 2 3 3 2" xfId="31960"/>
    <cellStyle name="40% - Accent5 4 4 2 3 3 3" xfId="31961"/>
    <cellStyle name="40% - Accent5 4 4 2 3 4" xfId="31962"/>
    <cellStyle name="40% - Accent5 4 4 2 3 4 2" xfId="31963"/>
    <cellStyle name="40% - Accent5 4 4 2 3 5" xfId="31964"/>
    <cellStyle name="40% - Accent5 4 4 2 3 6" xfId="31965"/>
    <cellStyle name="40% - Accent5 4 4 2 4" xfId="31966"/>
    <cellStyle name="40% - Accent5 4 4 2 4 2" xfId="31967"/>
    <cellStyle name="40% - Accent5 4 4 2 4 2 2" xfId="31968"/>
    <cellStyle name="40% - Accent5 4 4 2 4 2 3" xfId="31969"/>
    <cellStyle name="40% - Accent5 4 4 2 4 3" xfId="31970"/>
    <cellStyle name="40% - Accent5 4 4 2 4 3 2" xfId="31971"/>
    <cellStyle name="40% - Accent5 4 4 2 4 3 3" xfId="31972"/>
    <cellStyle name="40% - Accent5 4 4 2 4 4" xfId="31973"/>
    <cellStyle name="40% - Accent5 4 4 2 4 4 2" xfId="31974"/>
    <cellStyle name="40% - Accent5 4 4 2 4 5" xfId="31975"/>
    <cellStyle name="40% - Accent5 4 4 2 4 6" xfId="31976"/>
    <cellStyle name="40% - Accent5 4 4 2 5" xfId="31977"/>
    <cellStyle name="40% - Accent5 4 4 2 5 2" xfId="31978"/>
    <cellStyle name="40% - Accent5 4 4 2 5 2 2" xfId="31979"/>
    <cellStyle name="40% - Accent5 4 4 2 5 2 3" xfId="31980"/>
    <cellStyle name="40% - Accent5 4 4 2 5 3" xfId="31981"/>
    <cellStyle name="40% - Accent5 4 4 2 5 3 2" xfId="31982"/>
    <cellStyle name="40% - Accent5 4 4 2 5 4" xfId="31983"/>
    <cellStyle name="40% - Accent5 4 4 2 5 5" xfId="31984"/>
    <cellStyle name="40% - Accent5 4 4 2 6" xfId="31985"/>
    <cellStyle name="40% - Accent5 4 4 2 6 2" xfId="31986"/>
    <cellStyle name="40% - Accent5 4 4 2 6 3" xfId="31987"/>
    <cellStyle name="40% - Accent5 4 4 2 7" xfId="31988"/>
    <cellStyle name="40% - Accent5 4 4 2 7 2" xfId="31989"/>
    <cellStyle name="40% - Accent5 4 4 2 7 3" xfId="31990"/>
    <cellStyle name="40% - Accent5 4 4 2 8" xfId="31991"/>
    <cellStyle name="40% - Accent5 4 4 2 8 2" xfId="31992"/>
    <cellStyle name="40% - Accent5 4 4 2 9" xfId="31993"/>
    <cellStyle name="40% - Accent5 4 4 3" xfId="2464"/>
    <cellStyle name="40% - Accent5 4 4 3 2" xfId="31994"/>
    <cellStyle name="40% - Accent5 4 4 3 2 2" xfId="31995"/>
    <cellStyle name="40% - Accent5 4 4 3 2 2 2" xfId="31996"/>
    <cellStyle name="40% - Accent5 4 4 3 2 2 3" xfId="31997"/>
    <cellStyle name="40% - Accent5 4 4 3 2 3" xfId="31998"/>
    <cellStyle name="40% - Accent5 4 4 3 2 3 2" xfId="31999"/>
    <cellStyle name="40% - Accent5 4 4 3 2 3 3" xfId="32000"/>
    <cellStyle name="40% - Accent5 4 4 3 2 4" xfId="32001"/>
    <cellStyle name="40% - Accent5 4 4 3 2 4 2" xfId="32002"/>
    <cellStyle name="40% - Accent5 4 4 3 2 5" xfId="32003"/>
    <cellStyle name="40% - Accent5 4 4 3 2 6" xfId="32004"/>
    <cellStyle name="40% - Accent5 4 4 3 3" xfId="32005"/>
    <cellStyle name="40% - Accent5 4 4 3 3 2" xfId="32006"/>
    <cellStyle name="40% - Accent5 4 4 3 3 2 2" xfId="32007"/>
    <cellStyle name="40% - Accent5 4 4 3 3 2 3" xfId="32008"/>
    <cellStyle name="40% - Accent5 4 4 3 3 3" xfId="32009"/>
    <cellStyle name="40% - Accent5 4 4 3 3 3 2" xfId="32010"/>
    <cellStyle name="40% - Accent5 4 4 3 3 3 3" xfId="32011"/>
    <cellStyle name="40% - Accent5 4 4 3 3 4" xfId="32012"/>
    <cellStyle name="40% - Accent5 4 4 3 3 4 2" xfId="32013"/>
    <cellStyle name="40% - Accent5 4 4 3 3 5" xfId="32014"/>
    <cellStyle name="40% - Accent5 4 4 3 3 6" xfId="32015"/>
    <cellStyle name="40% - Accent5 4 4 3 4" xfId="32016"/>
    <cellStyle name="40% - Accent5 4 4 3 4 2" xfId="32017"/>
    <cellStyle name="40% - Accent5 4 4 3 4 2 2" xfId="32018"/>
    <cellStyle name="40% - Accent5 4 4 3 4 2 3" xfId="32019"/>
    <cellStyle name="40% - Accent5 4 4 3 4 3" xfId="32020"/>
    <cellStyle name="40% - Accent5 4 4 3 4 3 2" xfId="32021"/>
    <cellStyle name="40% - Accent5 4 4 3 4 4" xfId="32022"/>
    <cellStyle name="40% - Accent5 4 4 3 4 5" xfId="32023"/>
    <cellStyle name="40% - Accent5 4 4 3 5" xfId="32024"/>
    <cellStyle name="40% - Accent5 4 4 3 5 2" xfId="32025"/>
    <cellStyle name="40% - Accent5 4 4 3 5 3" xfId="32026"/>
    <cellStyle name="40% - Accent5 4 4 3 6" xfId="32027"/>
    <cellStyle name="40% - Accent5 4 4 3 6 2" xfId="32028"/>
    <cellStyle name="40% - Accent5 4 4 3 6 3" xfId="32029"/>
    <cellStyle name="40% - Accent5 4 4 3 7" xfId="32030"/>
    <cellStyle name="40% - Accent5 4 4 3 7 2" xfId="32031"/>
    <cellStyle name="40% - Accent5 4 4 3 8" xfId="32032"/>
    <cellStyle name="40% - Accent5 4 4 3 9" xfId="32033"/>
    <cellStyle name="40% - Accent5 4 4 4" xfId="32034"/>
    <cellStyle name="40% - Accent5 4 4 4 2" xfId="32035"/>
    <cellStyle name="40% - Accent5 4 4 4 2 2" xfId="32036"/>
    <cellStyle name="40% - Accent5 4 4 4 2 2 2" xfId="32037"/>
    <cellStyle name="40% - Accent5 4 4 4 2 2 3" xfId="32038"/>
    <cellStyle name="40% - Accent5 4 4 4 2 3" xfId="32039"/>
    <cellStyle name="40% - Accent5 4 4 4 2 3 2" xfId="32040"/>
    <cellStyle name="40% - Accent5 4 4 4 2 3 3" xfId="32041"/>
    <cellStyle name="40% - Accent5 4 4 4 2 4" xfId="32042"/>
    <cellStyle name="40% - Accent5 4 4 4 2 4 2" xfId="32043"/>
    <cellStyle name="40% - Accent5 4 4 4 2 5" xfId="32044"/>
    <cellStyle name="40% - Accent5 4 4 4 2 6" xfId="32045"/>
    <cellStyle name="40% - Accent5 4 4 4 3" xfId="32046"/>
    <cellStyle name="40% - Accent5 4 4 4 3 2" xfId="32047"/>
    <cellStyle name="40% - Accent5 4 4 4 3 2 2" xfId="32048"/>
    <cellStyle name="40% - Accent5 4 4 4 3 2 3" xfId="32049"/>
    <cellStyle name="40% - Accent5 4 4 4 3 3" xfId="32050"/>
    <cellStyle name="40% - Accent5 4 4 4 3 3 2" xfId="32051"/>
    <cellStyle name="40% - Accent5 4 4 4 3 3 3" xfId="32052"/>
    <cellStyle name="40% - Accent5 4 4 4 3 4" xfId="32053"/>
    <cellStyle name="40% - Accent5 4 4 4 3 4 2" xfId="32054"/>
    <cellStyle name="40% - Accent5 4 4 4 3 5" xfId="32055"/>
    <cellStyle name="40% - Accent5 4 4 4 3 6" xfId="32056"/>
    <cellStyle name="40% - Accent5 4 4 4 4" xfId="32057"/>
    <cellStyle name="40% - Accent5 4 4 4 4 2" xfId="32058"/>
    <cellStyle name="40% - Accent5 4 4 4 4 2 2" xfId="32059"/>
    <cellStyle name="40% - Accent5 4 4 4 4 2 3" xfId="32060"/>
    <cellStyle name="40% - Accent5 4 4 4 4 3" xfId="32061"/>
    <cellStyle name="40% - Accent5 4 4 4 4 3 2" xfId="32062"/>
    <cellStyle name="40% - Accent5 4 4 4 4 4" xfId="32063"/>
    <cellStyle name="40% - Accent5 4 4 4 4 5" xfId="32064"/>
    <cellStyle name="40% - Accent5 4 4 4 5" xfId="32065"/>
    <cellStyle name="40% - Accent5 4 4 4 5 2" xfId="32066"/>
    <cellStyle name="40% - Accent5 4 4 4 5 3" xfId="32067"/>
    <cellStyle name="40% - Accent5 4 4 4 6" xfId="32068"/>
    <cellStyle name="40% - Accent5 4 4 4 6 2" xfId="32069"/>
    <cellStyle name="40% - Accent5 4 4 4 6 3" xfId="32070"/>
    <cellStyle name="40% - Accent5 4 4 4 7" xfId="32071"/>
    <cellStyle name="40% - Accent5 4 4 4 7 2" xfId="32072"/>
    <cellStyle name="40% - Accent5 4 4 4 8" xfId="32073"/>
    <cellStyle name="40% - Accent5 4 4 4 9" xfId="32074"/>
    <cellStyle name="40% - Accent5 4 4 5" xfId="32075"/>
    <cellStyle name="40% - Accent5 4 4 5 2" xfId="32076"/>
    <cellStyle name="40% - Accent5 4 4 5 2 2" xfId="32077"/>
    <cellStyle name="40% - Accent5 4 4 5 2 3" xfId="32078"/>
    <cellStyle name="40% - Accent5 4 4 5 3" xfId="32079"/>
    <cellStyle name="40% - Accent5 4 4 5 3 2" xfId="32080"/>
    <cellStyle name="40% - Accent5 4 4 5 3 3" xfId="32081"/>
    <cellStyle name="40% - Accent5 4 4 5 4" xfId="32082"/>
    <cellStyle name="40% - Accent5 4 4 5 4 2" xfId="32083"/>
    <cellStyle name="40% - Accent5 4 4 5 5" xfId="32084"/>
    <cellStyle name="40% - Accent5 4 4 5 6" xfId="32085"/>
    <cellStyle name="40% - Accent5 4 4 6" xfId="32086"/>
    <cellStyle name="40% - Accent5 4 4 6 2" xfId="32087"/>
    <cellStyle name="40% - Accent5 4 4 6 2 2" xfId="32088"/>
    <cellStyle name="40% - Accent5 4 4 6 2 3" xfId="32089"/>
    <cellStyle name="40% - Accent5 4 4 6 3" xfId="32090"/>
    <cellStyle name="40% - Accent5 4 4 6 3 2" xfId="32091"/>
    <cellStyle name="40% - Accent5 4 4 6 3 3" xfId="32092"/>
    <cellStyle name="40% - Accent5 4 4 6 4" xfId="32093"/>
    <cellStyle name="40% - Accent5 4 4 6 4 2" xfId="32094"/>
    <cellStyle name="40% - Accent5 4 4 6 5" xfId="32095"/>
    <cellStyle name="40% - Accent5 4 4 6 6" xfId="32096"/>
    <cellStyle name="40% - Accent5 4 4 7" xfId="32097"/>
    <cellStyle name="40% - Accent5 4 4 7 2" xfId="32098"/>
    <cellStyle name="40% - Accent5 4 4 7 2 2" xfId="32099"/>
    <cellStyle name="40% - Accent5 4 4 7 2 3" xfId="32100"/>
    <cellStyle name="40% - Accent5 4 4 7 3" xfId="32101"/>
    <cellStyle name="40% - Accent5 4 4 7 3 2" xfId="32102"/>
    <cellStyle name="40% - Accent5 4 4 7 4" xfId="32103"/>
    <cellStyle name="40% - Accent5 4 4 7 5" xfId="32104"/>
    <cellStyle name="40% - Accent5 4 4 8" xfId="32105"/>
    <cellStyle name="40% - Accent5 4 4 8 2" xfId="32106"/>
    <cellStyle name="40% - Accent5 4 4 8 3" xfId="32107"/>
    <cellStyle name="40% - Accent5 4 4 9" xfId="32108"/>
    <cellStyle name="40% - Accent5 4 4 9 2" xfId="32109"/>
    <cellStyle name="40% - Accent5 4 4 9 3" xfId="32110"/>
    <cellStyle name="40% - Accent5 4 5" xfId="2465"/>
    <cellStyle name="40% - Accent5 4 5 10" xfId="32111"/>
    <cellStyle name="40% - Accent5 4 5 2" xfId="2466"/>
    <cellStyle name="40% - Accent5 4 5 2 2" xfId="32112"/>
    <cellStyle name="40% - Accent5 4 5 2 2 2" xfId="32113"/>
    <cellStyle name="40% - Accent5 4 5 2 2 2 2" xfId="32114"/>
    <cellStyle name="40% - Accent5 4 5 2 2 2 3" xfId="32115"/>
    <cellStyle name="40% - Accent5 4 5 2 2 3" xfId="32116"/>
    <cellStyle name="40% - Accent5 4 5 2 2 3 2" xfId="32117"/>
    <cellStyle name="40% - Accent5 4 5 2 2 3 3" xfId="32118"/>
    <cellStyle name="40% - Accent5 4 5 2 2 4" xfId="32119"/>
    <cellStyle name="40% - Accent5 4 5 2 2 4 2" xfId="32120"/>
    <cellStyle name="40% - Accent5 4 5 2 2 5" xfId="32121"/>
    <cellStyle name="40% - Accent5 4 5 2 2 6" xfId="32122"/>
    <cellStyle name="40% - Accent5 4 5 2 3" xfId="32123"/>
    <cellStyle name="40% - Accent5 4 5 2 3 2" xfId="32124"/>
    <cellStyle name="40% - Accent5 4 5 2 3 2 2" xfId="32125"/>
    <cellStyle name="40% - Accent5 4 5 2 3 2 3" xfId="32126"/>
    <cellStyle name="40% - Accent5 4 5 2 3 3" xfId="32127"/>
    <cellStyle name="40% - Accent5 4 5 2 3 3 2" xfId="32128"/>
    <cellStyle name="40% - Accent5 4 5 2 3 3 3" xfId="32129"/>
    <cellStyle name="40% - Accent5 4 5 2 3 4" xfId="32130"/>
    <cellStyle name="40% - Accent5 4 5 2 3 4 2" xfId="32131"/>
    <cellStyle name="40% - Accent5 4 5 2 3 5" xfId="32132"/>
    <cellStyle name="40% - Accent5 4 5 2 3 6" xfId="32133"/>
    <cellStyle name="40% - Accent5 4 5 2 4" xfId="32134"/>
    <cellStyle name="40% - Accent5 4 5 2 4 2" xfId="32135"/>
    <cellStyle name="40% - Accent5 4 5 2 4 2 2" xfId="32136"/>
    <cellStyle name="40% - Accent5 4 5 2 4 2 3" xfId="32137"/>
    <cellStyle name="40% - Accent5 4 5 2 4 3" xfId="32138"/>
    <cellStyle name="40% - Accent5 4 5 2 4 3 2" xfId="32139"/>
    <cellStyle name="40% - Accent5 4 5 2 4 4" xfId="32140"/>
    <cellStyle name="40% - Accent5 4 5 2 4 5" xfId="32141"/>
    <cellStyle name="40% - Accent5 4 5 2 5" xfId="32142"/>
    <cellStyle name="40% - Accent5 4 5 2 5 2" xfId="32143"/>
    <cellStyle name="40% - Accent5 4 5 2 5 3" xfId="32144"/>
    <cellStyle name="40% - Accent5 4 5 2 6" xfId="32145"/>
    <cellStyle name="40% - Accent5 4 5 2 6 2" xfId="32146"/>
    <cellStyle name="40% - Accent5 4 5 2 6 3" xfId="32147"/>
    <cellStyle name="40% - Accent5 4 5 2 7" xfId="32148"/>
    <cellStyle name="40% - Accent5 4 5 2 7 2" xfId="32149"/>
    <cellStyle name="40% - Accent5 4 5 2 8" xfId="32150"/>
    <cellStyle name="40% - Accent5 4 5 2 9" xfId="32151"/>
    <cellStyle name="40% - Accent5 4 5 3" xfId="32152"/>
    <cellStyle name="40% - Accent5 4 5 3 2" xfId="32153"/>
    <cellStyle name="40% - Accent5 4 5 3 2 2" xfId="32154"/>
    <cellStyle name="40% - Accent5 4 5 3 2 3" xfId="32155"/>
    <cellStyle name="40% - Accent5 4 5 3 3" xfId="32156"/>
    <cellStyle name="40% - Accent5 4 5 3 3 2" xfId="32157"/>
    <cellStyle name="40% - Accent5 4 5 3 3 3" xfId="32158"/>
    <cellStyle name="40% - Accent5 4 5 3 4" xfId="32159"/>
    <cellStyle name="40% - Accent5 4 5 3 4 2" xfId="32160"/>
    <cellStyle name="40% - Accent5 4 5 3 5" xfId="32161"/>
    <cellStyle name="40% - Accent5 4 5 3 6" xfId="32162"/>
    <cellStyle name="40% - Accent5 4 5 4" xfId="32163"/>
    <cellStyle name="40% - Accent5 4 5 4 2" xfId="32164"/>
    <cellStyle name="40% - Accent5 4 5 4 2 2" xfId="32165"/>
    <cellStyle name="40% - Accent5 4 5 4 2 3" xfId="32166"/>
    <cellStyle name="40% - Accent5 4 5 4 3" xfId="32167"/>
    <cellStyle name="40% - Accent5 4 5 4 3 2" xfId="32168"/>
    <cellStyle name="40% - Accent5 4 5 4 3 3" xfId="32169"/>
    <cellStyle name="40% - Accent5 4 5 4 4" xfId="32170"/>
    <cellStyle name="40% - Accent5 4 5 4 4 2" xfId="32171"/>
    <cellStyle name="40% - Accent5 4 5 4 5" xfId="32172"/>
    <cellStyle name="40% - Accent5 4 5 4 6" xfId="32173"/>
    <cellStyle name="40% - Accent5 4 5 5" xfId="32174"/>
    <cellStyle name="40% - Accent5 4 5 5 2" xfId="32175"/>
    <cellStyle name="40% - Accent5 4 5 5 2 2" xfId="32176"/>
    <cellStyle name="40% - Accent5 4 5 5 2 3" xfId="32177"/>
    <cellStyle name="40% - Accent5 4 5 5 3" xfId="32178"/>
    <cellStyle name="40% - Accent5 4 5 5 3 2" xfId="32179"/>
    <cellStyle name="40% - Accent5 4 5 5 4" xfId="32180"/>
    <cellStyle name="40% - Accent5 4 5 5 5" xfId="32181"/>
    <cellStyle name="40% - Accent5 4 5 6" xfId="32182"/>
    <cellStyle name="40% - Accent5 4 5 6 2" xfId="32183"/>
    <cellStyle name="40% - Accent5 4 5 6 3" xfId="32184"/>
    <cellStyle name="40% - Accent5 4 5 7" xfId="32185"/>
    <cellStyle name="40% - Accent5 4 5 7 2" xfId="32186"/>
    <cellStyle name="40% - Accent5 4 5 7 3" xfId="32187"/>
    <cellStyle name="40% - Accent5 4 5 8" xfId="32188"/>
    <cellStyle name="40% - Accent5 4 5 8 2" xfId="32189"/>
    <cellStyle name="40% - Accent5 4 5 9" xfId="32190"/>
    <cellStyle name="40% - Accent5 4 6" xfId="2467"/>
    <cellStyle name="40% - Accent5 4 6 2" xfId="32191"/>
    <cellStyle name="40% - Accent5 4 6 2 2" xfId="32192"/>
    <cellStyle name="40% - Accent5 4 6 2 2 2" xfId="32193"/>
    <cellStyle name="40% - Accent5 4 6 2 2 3" xfId="32194"/>
    <cellStyle name="40% - Accent5 4 6 2 3" xfId="32195"/>
    <cellStyle name="40% - Accent5 4 6 2 3 2" xfId="32196"/>
    <cellStyle name="40% - Accent5 4 6 2 3 3" xfId="32197"/>
    <cellStyle name="40% - Accent5 4 6 2 4" xfId="32198"/>
    <cellStyle name="40% - Accent5 4 6 2 4 2" xfId="32199"/>
    <cellStyle name="40% - Accent5 4 6 2 5" xfId="32200"/>
    <cellStyle name="40% - Accent5 4 6 2 6" xfId="32201"/>
    <cellStyle name="40% - Accent5 4 6 3" xfId="32202"/>
    <cellStyle name="40% - Accent5 4 6 3 2" xfId="32203"/>
    <cellStyle name="40% - Accent5 4 6 3 2 2" xfId="32204"/>
    <cellStyle name="40% - Accent5 4 6 3 2 3" xfId="32205"/>
    <cellStyle name="40% - Accent5 4 6 3 3" xfId="32206"/>
    <cellStyle name="40% - Accent5 4 6 3 3 2" xfId="32207"/>
    <cellStyle name="40% - Accent5 4 6 3 3 3" xfId="32208"/>
    <cellStyle name="40% - Accent5 4 6 3 4" xfId="32209"/>
    <cellStyle name="40% - Accent5 4 6 3 4 2" xfId="32210"/>
    <cellStyle name="40% - Accent5 4 6 3 5" xfId="32211"/>
    <cellStyle name="40% - Accent5 4 6 3 6" xfId="32212"/>
    <cellStyle name="40% - Accent5 4 6 4" xfId="32213"/>
    <cellStyle name="40% - Accent5 4 6 4 2" xfId="32214"/>
    <cellStyle name="40% - Accent5 4 6 4 2 2" xfId="32215"/>
    <cellStyle name="40% - Accent5 4 6 4 2 3" xfId="32216"/>
    <cellStyle name="40% - Accent5 4 6 4 3" xfId="32217"/>
    <cellStyle name="40% - Accent5 4 6 4 3 2" xfId="32218"/>
    <cellStyle name="40% - Accent5 4 6 4 4" xfId="32219"/>
    <cellStyle name="40% - Accent5 4 6 4 5" xfId="32220"/>
    <cellStyle name="40% - Accent5 4 6 5" xfId="32221"/>
    <cellStyle name="40% - Accent5 4 6 5 2" xfId="32222"/>
    <cellStyle name="40% - Accent5 4 6 5 3" xfId="32223"/>
    <cellStyle name="40% - Accent5 4 6 6" xfId="32224"/>
    <cellStyle name="40% - Accent5 4 6 6 2" xfId="32225"/>
    <cellStyle name="40% - Accent5 4 6 6 3" xfId="32226"/>
    <cellStyle name="40% - Accent5 4 6 7" xfId="32227"/>
    <cellStyle name="40% - Accent5 4 6 7 2" xfId="32228"/>
    <cellStyle name="40% - Accent5 4 6 8" xfId="32229"/>
    <cellStyle name="40% - Accent5 4 6 9" xfId="32230"/>
    <cellStyle name="40% - Accent5 4 7" xfId="13637"/>
    <cellStyle name="40% - Accent5 4 7 2" xfId="32231"/>
    <cellStyle name="40% - Accent5 4 7 2 2" xfId="32232"/>
    <cellStyle name="40% - Accent5 4 7 2 2 2" xfId="32233"/>
    <cellStyle name="40% - Accent5 4 7 2 2 3" xfId="32234"/>
    <cellStyle name="40% - Accent5 4 7 2 3" xfId="32235"/>
    <cellStyle name="40% - Accent5 4 7 2 3 2" xfId="32236"/>
    <cellStyle name="40% - Accent5 4 7 2 3 3" xfId="32237"/>
    <cellStyle name="40% - Accent5 4 7 2 4" xfId="32238"/>
    <cellStyle name="40% - Accent5 4 7 2 4 2" xfId="32239"/>
    <cellStyle name="40% - Accent5 4 7 2 5" xfId="32240"/>
    <cellStyle name="40% - Accent5 4 7 2 6" xfId="32241"/>
    <cellStyle name="40% - Accent5 4 7 3" xfId="32242"/>
    <cellStyle name="40% - Accent5 4 7 3 2" xfId="32243"/>
    <cellStyle name="40% - Accent5 4 7 3 2 2" xfId="32244"/>
    <cellStyle name="40% - Accent5 4 7 3 2 3" xfId="32245"/>
    <cellStyle name="40% - Accent5 4 7 3 3" xfId="32246"/>
    <cellStyle name="40% - Accent5 4 7 3 3 2" xfId="32247"/>
    <cellStyle name="40% - Accent5 4 7 3 3 3" xfId="32248"/>
    <cellStyle name="40% - Accent5 4 7 3 4" xfId="32249"/>
    <cellStyle name="40% - Accent5 4 7 3 4 2" xfId="32250"/>
    <cellStyle name="40% - Accent5 4 7 3 5" xfId="32251"/>
    <cellStyle name="40% - Accent5 4 7 3 6" xfId="32252"/>
    <cellStyle name="40% - Accent5 4 7 4" xfId="32253"/>
    <cellStyle name="40% - Accent5 4 7 4 2" xfId="32254"/>
    <cellStyle name="40% - Accent5 4 7 4 2 2" xfId="32255"/>
    <cellStyle name="40% - Accent5 4 7 4 2 3" xfId="32256"/>
    <cellStyle name="40% - Accent5 4 7 4 3" xfId="32257"/>
    <cellStyle name="40% - Accent5 4 7 4 3 2" xfId="32258"/>
    <cellStyle name="40% - Accent5 4 7 4 4" xfId="32259"/>
    <cellStyle name="40% - Accent5 4 7 4 5" xfId="32260"/>
    <cellStyle name="40% - Accent5 4 7 5" xfId="32261"/>
    <cellStyle name="40% - Accent5 4 7 5 2" xfId="32262"/>
    <cellStyle name="40% - Accent5 4 7 5 3" xfId="32263"/>
    <cellStyle name="40% - Accent5 4 7 6" xfId="32264"/>
    <cellStyle name="40% - Accent5 4 7 6 2" xfId="32265"/>
    <cellStyle name="40% - Accent5 4 7 6 3" xfId="32266"/>
    <cellStyle name="40% - Accent5 4 7 7" xfId="32267"/>
    <cellStyle name="40% - Accent5 4 7 7 2" xfId="32268"/>
    <cellStyle name="40% - Accent5 4 7 8" xfId="32269"/>
    <cellStyle name="40% - Accent5 4 7 9" xfId="32270"/>
    <cellStyle name="40% - Accent5 4 8" xfId="32271"/>
    <cellStyle name="40% - Accent5 4 8 2" xfId="32272"/>
    <cellStyle name="40% - Accent5 4 8 2 2" xfId="32273"/>
    <cellStyle name="40% - Accent5 4 8 2 3" xfId="32274"/>
    <cellStyle name="40% - Accent5 4 8 3" xfId="32275"/>
    <cellStyle name="40% - Accent5 4 8 3 2" xfId="32276"/>
    <cellStyle name="40% - Accent5 4 8 3 3" xfId="32277"/>
    <cellStyle name="40% - Accent5 4 8 4" xfId="32278"/>
    <cellStyle name="40% - Accent5 4 8 4 2" xfId="32279"/>
    <cellStyle name="40% - Accent5 4 8 5" xfId="32280"/>
    <cellStyle name="40% - Accent5 4 8 6" xfId="32281"/>
    <cellStyle name="40% - Accent5 4 9" xfId="32282"/>
    <cellStyle name="40% - Accent5 4 9 2" xfId="32283"/>
    <cellStyle name="40% - Accent5 4 9 2 2" xfId="32284"/>
    <cellStyle name="40% - Accent5 4 9 2 3" xfId="32285"/>
    <cellStyle name="40% - Accent5 4 9 3" xfId="32286"/>
    <cellStyle name="40% - Accent5 4 9 3 2" xfId="32287"/>
    <cellStyle name="40% - Accent5 4 9 3 3" xfId="32288"/>
    <cellStyle name="40% - Accent5 4 9 4" xfId="32289"/>
    <cellStyle name="40% - Accent5 4 9 4 2" xfId="32290"/>
    <cellStyle name="40% - Accent5 4 9 5" xfId="32291"/>
    <cellStyle name="40% - Accent5 4 9 6" xfId="32292"/>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xfId="62054" builtinId="51" customBuiltin="1"/>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14581"/>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14582"/>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14583"/>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293"/>
    <cellStyle name="40% - Accent6 4 10 2" xfId="32294"/>
    <cellStyle name="40% - Accent6 4 10 2 2" xfId="32295"/>
    <cellStyle name="40% - Accent6 4 10 2 3" xfId="32296"/>
    <cellStyle name="40% - Accent6 4 10 3" xfId="32297"/>
    <cellStyle name="40% - Accent6 4 10 3 2" xfId="32298"/>
    <cellStyle name="40% - Accent6 4 10 4" xfId="32299"/>
    <cellStyle name="40% - Accent6 4 10 5" xfId="32300"/>
    <cellStyle name="40% - Accent6 4 11" xfId="32301"/>
    <cellStyle name="40% - Accent6 4 11 2" xfId="32302"/>
    <cellStyle name="40% - Accent6 4 11 3" xfId="32303"/>
    <cellStyle name="40% - Accent6 4 12" xfId="32304"/>
    <cellStyle name="40% - Accent6 4 12 2" xfId="32305"/>
    <cellStyle name="40% - Accent6 4 12 3" xfId="32306"/>
    <cellStyle name="40% - Accent6 4 13" xfId="32307"/>
    <cellStyle name="40% - Accent6 4 13 2" xfId="32308"/>
    <cellStyle name="40% - Accent6 4 14" xfId="32309"/>
    <cellStyle name="40% - Accent6 4 15" xfId="32310"/>
    <cellStyle name="40% - Accent6 4 16" xfId="32311"/>
    <cellStyle name="40% - Accent6 4 2" xfId="2654"/>
    <cellStyle name="40% - Accent6 4 2 10" xfId="32312"/>
    <cellStyle name="40% - Accent6 4 2 10 2" xfId="32313"/>
    <cellStyle name="40% - Accent6 4 2 10 3" xfId="32314"/>
    <cellStyle name="40% - Accent6 4 2 11" xfId="32315"/>
    <cellStyle name="40% - Accent6 4 2 11 2" xfId="32316"/>
    <cellStyle name="40% - Accent6 4 2 11 3" xfId="32317"/>
    <cellStyle name="40% - Accent6 4 2 12" xfId="32318"/>
    <cellStyle name="40% - Accent6 4 2 12 2" xfId="32319"/>
    <cellStyle name="40% - Accent6 4 2 13" xfId="32320"/>
    <cellStyle name="40% - Accent6 4 2 14" xfId="32321"/>
    <cellStyle name="40% - Accent6 4 2 15" xfId="32322"/>
    <cellStyle name="40% - Accent6 4 2 2" xfId="2655"/>
    <cellStyle name="40% - Accent6 4 2 2 10" xfId="32323"/>
    <cellStyle name="40% - Accent6 4 2 2 10 2" xfId="32324"/>
    <cellStyle name="40% - Accent6 4 2 2 10 3" xfId="32325"/>
    <cellStyle name="40% - Accent6 4 2 2 11" xfId="32326"/>
    <cellStyle name="40% - Accent6 4 2 2 11 2" xfId="32327"/>
    <cellStyle name="40% - Accent6 4 2 2 12" xfId="32328"/>
    <cellStyle name="40% - Accent6 4 2 2 13" xfId="32329"/>
    <cellStyle name="40% - Accent6 4 2 2 2" xfId="2656"/>
    <cellStyle name="40% - Accent6 4 2 2 2 10" xfId="32330"/>
    <cellStyle name="40% - Accent6 4 2 2 2 10 2" xfId="32331"/>
    <cellStyle name="40% - Accent6 4 2 2 2 11" xfId="32332"/>
    <cellStyle name="40% - Accent6 4 2 2 2 12" xfId="32333"/>
    <cellStyle name="40% - Accent6 4 2 2 2 2" xfId="2657"/>
    <cellStyle name="40% - Accent6 4 2 2 2 2 10" xfId="32334"/>
    <cellStyle name="40% - Accent6 4 2 2 2 2 2" xfId="2658"/>
    <cellStyle name="40% - Accent6 4 2 2 2 2 2 2" xfId="32335"/>
    <cellStyle name="40% - Accent6 4 2 2 2 2 2 2 2" xfId="32336"/>
    <cellStyle name="40% - Accent6 4 2 2 2 2 2 2 2 2" xfId="32337"/>
    <cellStyle name="40% - Accent6 4 2 2 2 2 2 2 2 3" xfId="32338"/>
    <cellStyle name="40% - Accent6 4 2 2 2 2 2 2 3" xfId="32339"/>
    <cellStyle name="40% - Accent6 4 2 2 2 2 2 2 3 2" xfId="32340"/>
    <cellStyle name="40% - Accent6 4 2 2 2 2 2 2 3 3" xfId="32341"/>
    <cellStyle name="40% - Accent6 4 2 2 2 2 2 2 4" xfId="32342"/>
    <cellStyle name="40% - Accent6 4 2 2 2 2 2 2 4 2" xfId="32343"/>
    <cellStyle name="40% - Accent6 4 2 2 2 2 2 2 5" xfId="32344"/>
    <cellStyle name="40% - Accent6 4 2 2 2 2 2 2 6" xfId="32345"/>
    <cellStyle name="40% - Accent6 4 2 2 2 2 2 3" xfId="32346"/>
    <cellStyle name="40% - Accent6 4 2 2 2 2 2 3 2" xfId="32347"/>
    <cellStyle name="40% - Accent6 4 2 2 2 2 2 3 2 2" xfId="32348"/>
    <cellStyle name="40% - Accent6 4 2 2 2 2 2 3 2 3" xfId="32349"/>
    <cellStyle name="40% - Accent6 4 2 2 2 2 2 3 3" xfId="32350"/>
    <cellStyle name="40% - Accent6 4 2 2 2 2 2 3 3 2" xfId="32351"/>
    <cellStyle name="40% - Accent6 4 2 2 2 2 2 3 3 3" xfId="32352"/>
    <cellStyle name="40% - Accent6 4 2 2 2 2 2 3 4" xfId="32353"/>
    <cellStyle name="40% - Accent6 4 2 2 2 2 2 3 4 2" xfId="32354"/>
    <cellStyle name="40% - Accent6 4 2 2 2 2 2 3 5" xfId="32355"/>
    <cellStyle name="40% - Accent6 4 2 2 2 2 2 3 6" xfId="32356"/>
    <cellStyle name="40% - Accent6 4 2 2 2 2 2 4" xfId="32357"/>
    <cellStyle name="40% - Accent6 4 2 2 2 2 2 4 2" xfId="32358"/>
    <cellStyle name="40% - Accent6 4 2 2 2 2 2 4 2 2" xfId="32359"/>
    <cellStyle name="40% - Accent6 4 2 2 2 2 2 4 2 3" xfId="32360"/>
    <cellStyle name="40% - Accent6 4 2 2 2 2 2 4 3" xfId="32361"/>
    <cellStyle name="40% - Accent6 4 2 2 2 2 2 4 3 2" xfId="32362"/>
    <cellStyle name="40% - Accent6 4 2 2 2 2 2 4 4" xfId="32363"/>
    <cellStyle name="40% - Accent6 4 2 2 2 2 2 4 5" xfId="32364"/>
    <cellStyle name="40% - Accent6 4 2 2 2 2 2 5" xfId="32365"/>
    <cellStyle name="40% - Accent6 4 2 2 2 2 2 5 2" xfId="32366"/>
    <cellStyle name="40% - Accent6 4 2 2 2 2 2 5 3" xfId="32367"/>
    <cellStyle name="40% - Accent6 4 2 2 2 2 2 6" xfId="32368"/>
    <cellStyle name="40% - Accent6 4 2 2 2 2 2 6 2" xfId="32369"/>
    <cellStyle name="40% - Accent6 4 2 2 2 2 2 6 3" xfId="32370"/>
    <cellStyle name="40% - Accent6 4 2 2 2 2 2 7" xfId="32371"/>
    <cellStyle name="40% - Accent6 4 2 2 2 2 2 7 2" xfId="32372"/>
    <cellStyle name="40% - Accent6 4 2 2 2 2 2 8" xfId="32373"/>
    <cellStyle name="40% - Accent6 4 2 2 2 2 2 9" xfId="32374"/>
    <cellStyle name="40% - Accent6 4 2 2 2 2 3" xfId="32375"/>
    <cellStyle name="40% - Accent6 4 2 2 2 2 3 2" xfId="32376"/>
    <cellStyle name="40% - Accent6 4 2 2 2 2 3 2 2" xfId="32377"/>
    <cellStyle name="40% - Accent6 4 2 2 2 2 3 2 3" xfId="32378"/>
    <cellStyle name="40% - Accent6 4 2 2 2 2 3 3" xfId="32379"/>
    <cellStyle name="40% - Accent6 4 2 2 2 2 3 3 2" xfId="32380"/>
    <cellStyle name="40% - Accent6 4 2 2 2 2 3 3 3" xfId="32381"/>
    <cellStyle name="40% - Accent6 4 2 2 2 2 3 4" xfId="32382"/>
    <cellStyle name="40% - Accent6 4 2 2 2 2 3 4 2" xfId="32383"/>
    <cellStyle name="40% - Accent6 4 2 2 2 2 3 5" xfId="32384"/>
    <cellStyle name="40% - Accent6 4 2 2 2 2 3 6" xfId="32385"/>
    <cellStyle name="40% - Accent6 4 2 2 2 2 4" xfId="32386"/>
    <cellStyle name="40% - Accent6 4 2 2 2 2 4 2" xfId="32387"/>
    <cellStyle name="40% - Accent6 4 2 2 2 2 4 2 2" xfId="32388"/>
    <cellStyle name="40% - Accent6 4 2 2 2 2 4 2 3" xfId="32389"/>
    <cellStyle name="40% - Accent6 4 2 2 2 2 4 3" xfId="32390"/>
    <cellStyle name="40% - Accent6 4 2 2 2 2 4 3 2" xfId="32391"/>
    <cellStyle name="40% - Accent6 4 2 2 2 2 4 3 3" xfId="32392"/>
    <cellStyle name="40% - Accent6 4 2 2 2 2 4 4" xfId="32393"/>
    <cellStyle name="40% - Accent6 4 2 2 2 2 4 4 2" xfId="32394"/>
    <cellStyle name="40% - Accent6 4 2 2 2 2 4 5" xfId="32395"/>
    <cellStyle name="40% - Accent6 4 2 2 2 2 4 6" xfId="32396"/>
    <cellStyle name="40% - Accent6 4 2 2 2 2 5" xfId="32397"/>
    <cellStyle name="40% - Accent6 4 2 2 2 2 5 2" xfId="32398"/>
    <cellStyle name="40% - Accent6 4 2 2 2 2 5 2 2" xfId="32399"/>
    <cellStyle name="40% - Accent6 4 2 2 2 2 5 2 3" xfId="32400"/>
    <cellStyle name="40% - Accent6 4 2 2 2 2 5 3" xfId="32401"/>
    <cellStyle name="40% - Accent6 4 2 2 2 2 5 3 2" xfId="32402"/>
    <cellStyle name="40% - Accent6 4 2 2 2 2 5 4" xfId="32403"/>
    <cellStyle name="40% - Accent6 4 2 2 2 2 5 5" xfId="32404"/>
    <cellStyle name="40% - Accent6 4 2 2 2 2 6" xfId="32405"/>
    <cellStyle name="40% - Accent6 4 2 2 2 2 6 2" xfId="32406"/>
    <cellStyle name="40% - Accent6 4 2 2 2 2 6 3" xfId="32407"/>
    <cellStyle name="40% - Accent6 4 2 2 2 2 7" xfId="32408"/>
    <cellStyle name="40% - Accent6 4 2 2 2 2 7 2" xfId="32409"/>
    <cellStyle name="40% - Accent6 4 2 2 2 2 7 3" xfId="32410"/>
    <cellStyle name="40% - Accent6 4 2 2 2 2 8" xfId="32411"/>
    <cellStyle name="40% - Accent6 4 2 2 2 2 8 2" xfId="32412"/>
    <cellStyle name="40% - Accent6 4 2 2 2 2 9" xfId="32413"/>
    <cellStyle name="40% - Accent6 4 2 2 2 3" xfId="2659"/>
    <cellStyle name="40% - Accent6 4 2 2 2 3 2" xfId="32414"/>
    <cellStyle name="40% - Accent6 4 2 2 2 3 2 2" xfId="32415"/>
    <cellStyle name="40% - Accent6 4 2 2 2 3 2 2 2" xfId="32416"/>
    <cellStyle name="40% - Accent6 4 2 2 2 3 2 2 3" xfId="32417"/>
    <cellStyle name="40% - Accent6 4 2 2 2 3 2 3" xfId="32418"/>
    <cellStyle name="40% - Accent6 4 2 2 2 3 2 3 2" xfId="32419"/>
    <cellStyle name="40% - Accent6 4 2 2 2 3 2 3 3" xfId="32420"/>
    <cellStyle name="40% - Accent6 4 2 2 2 3 2 4" xfId="32421"/>
    <cellStyle name="40% - Accent6 4 2 2 2 3 2 4 2" xfId="32422"/>
    <cellStyle name="40% - Accent6 4 2 2 2 3 2 5" xfId="32423"/>
    <cellStyle name="40% - Accent6 4 2 2 2 3 2 6" xfId="32424"/>
    <cellStyle name="40% - Accent6 4 2 2 2 3 3" xfId="32425"/>
    <cellStyle name="40% - Accent6 4 2 2 2 3 3 2" xfId="32426"/>
    <cellStyle name="40% - Accent6 4 2 2 2 3 3 2 2" xfId="32427"/>
    <cellStyle name="40% - Accent6 4 2 2 2 3 3 2 3" xfId="32428"/>
    <cellStyle name="40% - Accent6 4 2 2 2 3 3 3" xfId="32429"/>
    <cellStyle name="40% - Accent6 4 2 2 2 3 3 3 2" xfId="32430"/>
    <cellStyle name="40% - Accent6 4 2 2 2 3 3 3 3" xfId="32431"/>
    <cellStyle name="40% - Accent6 4 2 2 2 3 3 4" xfId="32432"/>
    <cellStyle name="40% - Accent6 4 2 2 2 3 3 4 2" xfId="32433"/>
    <cellStyle name="40% - Accent6 4 2 2 2 3 3 5" xfId="32434"/>
    <cellStyle name="40% - Accent6 4 2 2 2 3 3 6" xfId="32435"/>
    <cellStyle name="40% - Accent6 4 2 2 2 3 4" xfId="32436"/>
    <cellStyle name="40% - Accent6 4 2 2 2 3 4 2" xfId="32437"/>
    <cellStyle name="40% - Accent6 4 2 2 2 3 4 2 2" xfId="32438"/>
    <cellStyle name="40% - Accent6 4 2 2 2 3 4 2 3" xfId="32439"/>
    <cellStyle name="40% - Accent6 4 2 2 2 3 4 3" xfId="32440"/>
    <cellStyle name="40% - Accent6 4 2 2 2 3 4 3 2" xfId="32441"/>
    <cellStyle name="40% - Accent6 4 2 2 2 3 4 4" xfId="32442"/>
    <cellStyle name="40% - Accent6 4 2 2 2 3 4 5" xfId="32443"/>
    <cellStyle name="40% - Accent6 4 2 2 2 3 5" xfId="32444"/>
    <cellStyle name="40% - Accent6 4 2 2 2 3 5 2" xfId="32445"/>
    <cellStyle name="40% - Accent6 4 2 2 2 3 5 3" xfId="32446"/>
    <cellStyle name="40% - Accent6 4 2 2 2 3 6" xfId="32447"/>
    <cellStyle name="40% - Accent6 4 2 2 2 3 6 2" xfId="32448"/>
    <cellStyle name="40% - Accent6 4 2 2 2 3 6 3" xfId="32449"/>
    <cellStyle name="40% - Accent6 4 2 2 2 3 7" xfId="32450"/>
    <cellStyle name="40% - Accent6 4 2 2 2 3 7 2" xfId="32451"/>
    <cellStyle name="40% - Accent6 4 2 2 2 3 8" xfId="32452"/>
    <cellStyle name="40% - Accent6 4 2 2 2 3 9" xfId="32453"/>
    <cellStyle name="40% - Accent6 4 2 2 2 4" xfId="32454"/>
    <cellStyle name="40% - Accent6 4 2 2 2 4 2" xfId="32455"/>
    <cellStyle name="40% - Accent6 4 2 2 2 4 2 2" xfId="32456"/>
    <cellStyle name="40% - Accent6 4 2 2 2 4 2 2 2" xfId="32457"/>
    <cellStyle name="40% - Accent6 4 2 2 2 4 2 2 3" xfId="32458"/>
    <cellStyle name="40% - Accent6 4 2 2 2 4 2 3" xfId="32459"/>
    <cellStyle name="40% - Accent6 4 2 2 2 4 2 3 2" xfId="32460"/>
    <cellStyle name="40% - Accent6 4 2 2 2 4 2 3 3" xfId="32461"/>
    <cellStyle name="40% - Accent6 4 2 2 2 4 2 4" xfId="32462"/>
    <cellStyle name="40% - Accent6 4 2 2 2 4 2 4 2" xfId="32463"/>
    <cellStyle name="40% - Accent6 4 2 2 2 4 2 5" xfId="32464"/>
    <cellStyle name="40% - Accent6 4 2 2 2 4 2 6" xfId="32465"/>
    <cellStyle name="40% - Accent6 4 2 2 2 4 3" xfId="32466"/>
    <cellStyle name="40% - Accent6 4 2 2 2 4 3 2" xfId="32467"/>
    <cellStyle name="40% - Accent6 4 2 2 2 4 3 2 2" xfId="32468"/>
    <cellStyle name="40% - Accent6 4 2 2 2 4 3 2 3" xfId="32469"/>
    <cellStyle name="40% - Accent6 4 2 2 2 4 3 3" xfId="32470"/>
    <cellStyle name="40% - Accent6 4 2 2 2 4 3 3 2" xfId="32471"/>
    <cellStyle name="40% - Accent6 4 2 2 2 4 3 3 3" xfId="32472"/>
    <cellStyle name="40% - Accent6 4 2 2 2 4 3 4" xfId="32473"/>
    <cellStyle name="40% - Accent6 4 2 2 2 4 3 4 2" xfId="32474"/>
    <cellStyle name="40% - Accent6 4 2 2 2 4 3 5" xfId="32475"/>
    <cellStyle name="40% - Accent6 4 2 2 2 4 3 6" xfId="32476"/>
    <cellStyle name="40% - Accent6 4 2 2 2 4 4" xfId="32477"/>
    <cellStyle name="40% - Accent6 4 2 2 2 4 4 2" xfId="32478"/>
    <cellStyle name="40% - Accent6 4 2 2 2 4 4 2 2" xfId="32479"/>
    <cellStyle name="40% - Accent6 4 2 2 2 4 4 2 3" xfId="32480"/>
    <cellStyle name="40% - Accent6 4 2 2 2 4 4 3" xfId="32481"/>
    <cellStyle name="40% - Accent6 4 2 2 2 4 4 3 2" xfId="32482"/>
    <cellStyle name="40% - Accent6 4 2 2 2 4 4 4" xfId="32483"/>
    <cellStyle name="40% - Accent6 4 2 2 2 4 4 5" xfId="32484"/>
    <cellStyle name="40% - Accent6 4 2 2 2 4 5" xfId="32485"/>
    <cellStyle name="40% - Accent6 4 2 2 2 4 5 2" xfId="32486"/>
    <cellStyle name="40% - Accent6 4 2 2 2 4 5 3" xfId="32487"/>
    <cellStyle name="40% - Accent6 4 2 2 2 4 6" xfId="32488"/>
    <cellStyle name="40% - Accent6 4 2 2 2 4 6 2" xfId="32489"/>
    <cellStyle name="40% - Accent6 4 2 2 2 4 6 3" xfId="32490"/>
    <cellStyle name="40% - Accent6 4 2 2 2 4 7" xfId="32491"/>
    <cellStyle name="40% - Accent6 4 2 2 2 4 7 2" xfId="32492"/>
    <cellStyle name="40% - Accent6 4 2 2 2 4 8" xfId="32493"/>
    <cellStyle name="40% - Accent6 4 2 2 2 4 9" xfId="32494"/>
    <cellStyle name="40% - Accent6 4 2 2 2 5" xfId="32495"/>
    <cellStyle name="40% - Accent6 4 2 2 2 5 2" xfId="32496"/>
    <cellStyle name="40% - Accent6 4 2 2 2 5 2 2" xfId="32497"/>
    <cellStyle name="40% - Accent6 4 2 2 2 5 2 3" xfId="32498"/>
    <cellStyle name="40% - Accent6 4 2 2 2 5 3" xfId="32499"/>
    <cellStyle name="40% - Accent6 4 2 2 2 5 3 2" xfId="32500"/>
    <cellStyle name="40% - Accent6 4 2 2 2 5 3 3" xfId="32501"/>
    <cellStyle name="40% - Accent6 4 2 2 2 5 4" xfId="32502"/>
    <cellStyle name="40% - Accent6 4 2 2 2 5 4 2" xfId="32503"/>
    <cellStyle name="40% - Accent6 4 2 2 2 5 5" xfId="32504"/>
    <cellStyle name="40% - Accent6 4 2 2 2 5 6" xfId="32505"/>
    <cellStyle name="40% - Accent6 4 2 2 2 6" xfId="32506"/>
    <cellStyle name="40% - Accent6 4 2 2 2 6 2" xfId="32507"/>
    <cellStyle name="40% - Accent6 4 2 2 2 6 2 2" xfId="32508"/>
    <cellStyle name="40% - Accent6 4 2 2 2 6 2 3" xfId="32509"/>
    <cellStyle name="40% - Accent6 4 2 2 2 6 3" xfId="32510"/>
    <cellStyle name="40% - Accent6 4 2 2 2 6 3 2" xfId="32511"/>
    <cellStyle name="40% - Accent6 4 2 2 2 6 3 3" xfId="32512"/>
    <cellStyle name="40% - Accent6 4 2 2 2 6 4" xfId="32513"/>
    <cellStyle name="40% - Accent6 4 2 2 2 6 4 2" xfId="32514"/>
    <cellStyle name="40% - Accent6 4 2 2 2 6 5" xfId="32515"/>
    <cellStyle name="40% - Accent6 4 2 2 2 6 6" xfId="32516"/>
    <cellStyle name="40% - Accent6 4 2 2 2 7" xfId="32517"/>
    <cellStyle name="40% - Accent6 4 2 2 2 7 2" xfId="32518"/>
    <cellStyle name="40% - Accent6 4 2 2 2 7 2 2" xfId="32519"/>
    <cellStyle name="40% - Accent6 4 2 2 2 7 2 3" xfId="32520"/>
    <cellStyle name="40% - Accent6 4 2 2 2 7 3" xfId="32521"/>
    <cellStyle name="40% - Accent6 4 2 2 2 7 3 2" xfId="32522"/>
    <cellStyle name="40% - Accent6 4 2 2 2 7 4" xfId="32523"/>
    <cellStyle name="40% - Accent6 4 2 2 2 7 5" xfId="32524"/>
    <cellStyle name="40% - Accent6 4 2 2 2 8" xfId="32525"/>
    <cellStyle name="40% - Accent6 4 2 2 2 8 2" xfId="32526"/>
    <cellStyle name="40% - Accent6 4 2 2 2 8 3" xfId="32527"/>
    <cellStyle name="40% - Accent6 4 2 2 2 9" xfId="32528"/>
    <cellStyle name="40% - Accent6 4 2 2 2 9 2" xfId="32529"/>
    <cellStyle name="40% - Accent6 4 2 2 2 9 3" xfId="32530"/>
    <cellStyle name="40% - Accent6 4 2 2 3" xfId="2660"/>
    <cellStyle name="40% - Accent6 4 2 2 3 10" xfId="32531"/>
    <cellStyle name="40% - Accent6 4 2 2 3 2" xfId="2661"/>
    <cellStyle name="40% - Accent6 4 2 2 3 2 2" xfId="32532"/>
    <cellStyle name="40% - Accent6 4 2 2 3 2 2 2" xfId="32533"/>
    <cellStyle name="40% - Accent6 4 2 2 3 2 2 2 2" xfId="32534"/>
    <cellStyle name="40% - Accent6 4 2 2 3 2 2 2 3" xfId="32535"/>
    <cellStyle name="40% - Accent6 4 2 2 3 2 2 3" xfId="32536"/>
    <cellStyle name="40% - Accent6 4 2 2 3 2 2 3 2" xfId="32537"/>
    <cellStyle name="40% - Accent6 4 2 2 3 2 2 3 3" xfId="32538"/>
    <cellStyle name="40% - Accent6 4 2 2 3 2 2 4" xfId="32539"/>
    <cellStyle name="40% - Accent6 4 2 2 3 2 2 4 2" xfId="32540"/>
    <cellStyle name="40% - Accent6 4 2 2 3 2 2 5" xfId="32541"/>
    <cellStyle name="40% - Accent6 4 2 2 3 2 2 6" xfId="32542"/>
    <cellStyle name="40% - Accent6 4 2 2 3 2 3" xfId="32543"/>
    <cellStyle name="40% - Accent6 4 2 2 3 2 3 2" xfId="32544"/>
    <cellStyle name="40% - Accent6 4 2 2 3 2 3 2 2" xfId="32545"/>
    <cellStyle name="40% - Accent6 4 2 2 3 2 3 2 3" xfId="32546"/>
    <cellStyle name="40% - Accent6 4 2 2 3 2 3 3" xfId="32547"/>
    <cellStyle name="40% - Accent6 4 2 2 3 2 3 3 2" xfId="32548"/>
    <cellStyle name="40% - Accent6 4 2 2 3 2 3 3 3" xfId="32549"/>
    <cellStyle name="40% - Accent6 4 2 2 3 2 3 4" xfId="32550"/>
    <cellStyle name="40% - Accent6 4 2 2 3 2 3 4 2" xfId="32551"/>
    <cellStyle name="40% - Accent6 4 2 2 3 2 3 5" xfId="32552"/>
    <cellStyle name="40% - Accent6 4 2 2 3 2 3 6" xfId="32553"/>
    <cellStyle name="40% - Accent6 4 2 2 3 2 4" xfId="32554"/>
    <cellStyle name="40% - Accent6 4 2 2 3 2 4 2" xfId="32555"/>
    <cellStyle name="40% - Accent6 4 2 2 3 2 4 2 2" xfId="32556"/>
    <cellStyle name="40% - Accent6 4 2 2 3 2 4 2 3" xfId="32557"/>
    <cellStyle name="40% - Accent6 4 2 2 3 2 4 3" xfId="32558"/>
    <cellStyle name="40% - Accent6 4 2 2 3 2 4 3 2" xfId="32559"/>
    <cellStyle name="40% - Accent6 4 2 2 3 2 4 4" xfId="32560"/>
    <cellStyle name="40% - Accent6 4 2 2 3 2 4 5" xfId="32561"/>
    <cellStyle name="40% - Accent6 4 2 2 3 2 5" xfId="32562"/>
    <cellStyle name="40% - Accent6 4 2 2 3 2 5 2" xfId="32563"/>
    <cellStyle name="40% - Accent6 4 2 2 3 2 5 3" xfId="32564"/>
    <cellStyle name="40% - Accent6 4 2 2 3 2 6" xfId="32565"/>
    <cellStyle name="40% - Accent6 4 2 2 3 2 6 2" xfId="32566"/>
    <cellStyle name="40% - Accent6 4 2 2 3 2 6 3" xfId="32567"/>
    <cellStyle name="40% - Accent6 4 2 2 3 2 7" xfId="32568"/>
    <cellStyle name="40% - Accent6 4 2 2 3 2 7 2" xfId="32569"/>
    <cellStyle name="40% - Accent6 4 2 2 3 2 8" xfId="32570"/>
    <cellStyle name="40% - Accent6 4 2 2 3 2 9" xfId="32571"/>
    <cellStyle name="40% - Accent6 4 2 2 3 3" xfId="32572"/>
    <cellStyle name="40% - Accent6 4 2 2 3 3 2" xfId="32573"/>
    <cellStyle name="40% - Accent6 4 2 2 3 3 2 2" xfId="32574"/>
    <cellStyle name="40% - Accent6 4 2 2 3 3 2 3" xfId="32575"/>
    <cellStyle name="40% - Accent6 4 2 2 3 3 3" xfId="32576"/>
    <cellStyle name="40% - Accent6 4 2 2 3 3 3 2" xfId="32577"/>
    <cellStyle name="40% - Accent6 4 2 2 3 3 3 3" xfId="32578"/>
    <cellStyle name="40% - Accent6 4 2 2 3 3 4" xfId="32579"/>
    <cellStyle name="40% - Accent6 4 2 2 3 3 4 2" xfId="32580"/>
    <cellStyle name="40% - Accent6 4 2 2 3 3 5" xfId="32581"/>
    <cellStyle name="40% - Accent6 4 2 2 3 3 6" xfId="32582"/>
    <cellStyle name="40% - Accent6 4 2 2 3 4" xfId="32583"/>
    <cellStyle name="40% - Accent6 4 2 2 3 4 2" xfId="32584"/>
    <cellStyle name="40% - Accent6 4 2 2 3 4 2 2" xfId="32585"/>
    <cellStyle name="40% - Accent6 4 2 2 3 4 2 3" xfId="32586"/>
    <cellStyle name="40% - Accent6 4 2 2 3 4 3" xfId="32587"/>
    <cellStyle name="40% - Accent6 4 2 2 3 4 3 2" xfId="32588"/>
    <cellStyle name="40% - Accent6 4 2 2 3 4 3 3" xfId="32589"/>
    <cellStyle name="40% - Accent6 4 2 2 3 4 4" xfId="32590"/>
    <cellStyle name="40% - Accent6 4 2 2 3 4 4 2" xfId="32591"/>
    <cellStyle name="40% - Accent6 4 2 2 3 4 5" xfId="32592"/>
    <cellStyle name="40% - Accent6 4 2 2 3 4 6" xfId="32593"/>
    <cellStyle name="40% - Accent6 4 2 2 3 5" xfId="32594"/>
    <cellStyle name="40% - Accent6 4 2 2 3 5 2" xfId="32595"/>
    <cellStyle name="40% - Accent6 4 2 2 3 5 2 2" xfId="32596"/>
    <cellStyle name="40% - Accent6 4 2 2 3 5 2 3" xfId="32597"/>
    <cellStyle name="40% - Accent6 4 2 2 3 5 3" xfId="32598"/>
    <cellStyle name="40% - Accent6 4 2 2 3 5 3 2" xfId="32599"/>
    <cellStyle name="40% - Accent6 4 2 2 3 5 4" xfId="32600"/>
    <cellStyle name="40% - Accent6 4 2 2 3 5 5" xfId="32601"/>
    <cellStyle name="40% - Accent6 4 2 2 3 6" xfId="32602"/>
    <cellStyle name="40% - Accent6 4 2 2 3 6 2" xfId="32603"/>
    <cellStyle name="40% - Accent6 4 2 2 3 6 3" xfId="32604"/>
    <cellStyle name="40% - Accent6 4 2 2 3 7" xfId="32605"/>
    <cellStyle name="40% - Accent6 4 2 2 3 7 2" xfId="32606"/>
    <cellStyle name="40% - Accent6 4 2 2 3 7 3" xfId="32607"/>
    <cellStyle name="40% - Accent6 4 2 2 3 8" xfId="32608"/>
    <cellStyle name="40% - Accent6 4 2 2 3 8 2" xfId="32609"/>
    <cellStyle name="40% - Accent6 4 2 2 3 9" xfId="32610"/>
    <cellStyle name="40% - Accent6 4 2 2 4" xfId="2662"/>
    <cellStyle name="40% - Accent6 4 2 2 4 2" xfId="32611"/>
    <cellStyle name="40% - Accent6 4 2 2 4 2 2" xfId="32612"/>
    <cellStyle name="40% - Accent6 4 2 2 4 2 2 2" xfId="32613"/>
    <cellStyle name="40% - Accent6 4 2 2 4 2 2 3" xfId="32614"/>
    <cellStyle name="40% - Accent6 4 2 2 4 2 3" xfId="32615"/>
    <cellStyle name="40% - Accent6 4 2 2 4 2 3 2" xfId="32616"/>
    <cellStyle name="40% - Accent6 4 2 2 4 2 3 3" xfId="32617"/>
    <cellStyle name="40% - Accent6 4 2 2 4 2 4" xfId="32618"/>
    <cellStyle name="40% - Accent6 4 2 2 4 2 4 2" xfId="32619"/>
    <cellStyle name="40% - Accent6 4 2 2 4 2 5" xfId="32620"/>
    <cellStyle name="40% - Accent6 4 2 2 4 2 6" xfId="32621"/>
    <cellStyle name="40% - Accent6 4 2 2 4 3" xfId="32622"/>
    <cellStyle name="40% - Accent6 4 2 2 4 3 2" xfId="32623"/>
    <cellStyle name="40% - Accent6 4 2 2 4 3 2 2" xfId="32624"/>
    <cellStyle name="40% - Accent6 4 2 2 4 3 2 3" xfId="32625"/>
    <cellStyle name="40% - Accent6 4 2 2 4 3 3" xfId="32626"/>
    <cellStyle name="40% - Accent6 4 2 2 4 3 3 2" xfId="32627"/>
    <cellStyle name="40% - Accent6 4 2 2 4 3 3 3" xfId="32628"/>
    <cellStyle name="40% - Accent6 4 2 2 4 3 4" xfId="32629"/>
    <cellStyle name="40% - Accent6 4 2 2 4 3 4 2" xfId="32630"/>
    <cellStyle name="40% - Accent6 4 2 2 4 3 5" xfId="32631"/>
    <cellStyle name="40% - Accent6 4 2 2 4 3 6" xfId="32632"/>
    <cellStyle name="40% - Accent6 4 2 2 4 4" xfId="32633"/>
    <cellStyle name="40% - Accent6 4 2 2 4 4 2" xfId="32634"/>
    <cellStyle name="40% - Accent6 4 2 2 4 4 2 2" xfId="32635"/>
    <cellStyle name="40% - Accent6 4 2 2 4 4 2 3" xfId="32636"/>
    <cellStyle name="40% - Accent6 4 2 2 4 4 3" xfId="32637"/>
    <cellStyle name="40% - Accent6 4 2 2 4 4 3 2" xfId="32638"/>
    <cellStyle name="40% - Accent6 4 2 2 4 4 4" xfId="32639"/>
    <cellStyle name="40% - Accent6 4 2 2 4 4 5" xfId="32640"/>
    <cellStyle name="40% - Accent6 4 2 2 4 5" xfId="32641"/>
    <cellStyle name="40% - Accent6 4 2 2 4 5 2" xfId="32642"/>
    <cellStyle name="40% - Accent6 4 2 2 4 5 3" xfId="32643"/>
    <cellStyle name="40% - Accent6 4 2 2 4 6" xfId="32644"/>
    <cellStyle name="40% - Accent6 4 2 2 4 6 2" xfId="32645"/>
    <cellStyle name="40% - Accent6 4 2 2 4 6 3" xfId="32646"/>
    <cellStyle name="40% - Accent6 4 2 2 4 7" xfId="32647"/>
    <cellStyle name="40% - Accent6 4 2 2 4 7 2" xfId="32648"/>
    <cellStyle name="40% - Accent6 4 2 2 4 8" xfId="32649"/>
    <cellStyle name="40% - Accent6 4 2 2 4 9" xfId="32650"/>
    <cellStyle name="40% - Accent6 4 2 2 5" xfId="32651"/>
    <cellStyle name="40% - Accent6 4 2 2 5 2" xfId="32652"/>
    <cellStyle name="40% - Accent6 4 2 2 5 2 2" xfId="32653"/>
    <cellStyle name="40% - Accent6 4 2 2 5 2 2 2" xfId="32654"/>
    <cellStyle name="40% - Accent6 4 2 2 5 2 2 3" xfId="32655"/>
    <cellStyle name="40% - Accent6 4 2 2 5 2 3" xfId="32656"/>
    <cellStyle name="40% - Accent6 4 2 2 5 2 3 2" xfId="32657"/>
    <cellStyle name="40% - Accent6 4 2 2 5 2 3 3" xfId="32658"/>
    <cellStyle name="40% - Accent6 4 2 2 5 2 4" xfId="32659"/>
    <cellStyle name="40% - Accent6 4 2 2 5 2 4 2" xfId="32660"/>
    <cellStyle name="40% - Accent6 4 2 2 5 2 5" xfId="32661"/>
    <cellStyle name="40% - Accent6 4 2 2 5 2 6" xfId="32662"/>
    <cellStyle name="40% - Accent6 4 2 2 5 3" xfId="32663"/>
    <cellStyle name="40% - Accent6 4 2 2 5 3 2" xfId="32664"/>
    <cellStyle name="40% - Accent6 4 2 2 5 3 2 2" xfId="32665"/>
    <cellStyle name="40% - Accent6 4 2 2 5 3 2 3" xfId="32666"/>
    <cellStyle name="40% - Accent6 4 2 2 5 3 3" xfId="32667"/>
    <cellStyle name="40% - Accent6 4 2 2 5 3 3 2" xfId="32668"/>
    <cellStyle name="40% - Accent6 4 2 2 5 3 3 3" xfId="32669"/>
    <cellStyle name="40% - Accent6 4 2 2 5 3 4" xfId="32670"/>
    <cellStyle name="40% - Accent6 4 2 2 5 3 4 2" xfId="32671"/>
    <cellStyle name="40% - Accent6 4 2 2 5 3 5" xfId="32672"/>
    <cellStyle name="40% - Accent6 4 2 2 5 3 6" xfId="32673"/>
    <cellStyle name="40% - Accent6 4 2 2 5 4" xfId="32674"/>
    <cellStyle name="40% - Accent6 4 2 2 5 4 2" xfId="32675"/>
    <cellStyle name="40% - Accent6 4 2 2 5 4 2 2" xfId="32676"/>
    <cellStyle name="40% - Accent6 4 2 2 5 4 2 3" xfId="32677"/>
    <cellStyle name="40% - Accent6 4 2 2 5 4 3" xfId="32678"/>
    <cellStyle name="40% - Accent6 4 2 2 5 4 3 2" xfId="32679"/>
    <cellStyle name="40% - Accent6 4 2 2 5 4 4" xfId="32680"/>
    <cellStyle name="40% - Accent6 4 2 2 5 4 5" xfId="32681"/>
    <cellStyle name="40% - Accent6 4 2 2 5 5" xfId="32682"/>
    <cellStyle name="40% - Accent6 4 2 2 5 5 2" xfId="32683"/>
    <cellStyle name="40% - Accent6 4 2 2 5 5 3" xfId="32684"/>
    <cellStyle name="40% - Accent6 4 2 2 5 6" xfId="32685"/>
    <cellStyle name="40% - Accent6 4 2 2 5 6 2" xfId="32686"/>
    <cellStyle name="40% - Accent6 4 2 2 5 6 3" xfId="32687"/>
    <cellStyle name="40% - Accent6 4 2 2 5 7" xfId="32688"/>
    <cellStyle name="40% - Accent6 4 2 2 5 7 2" xfId="32689"/>
    <cellStyle name="40% - Accent6 4 2 2 5 8" xfId="32690"/>
    <cellStyle name="40% - Accent6 4 2 2 5 9" xfId="32691"/>
    <cellStyle name="40% - Accent6 4 2 2 6" xfId="32692"/>
    <cellStyle name="40% - Accent6 4 2 2 6 2" xfId="32693"/>
    <cellStyle name="40% - Accent6 4 2 2 6 2 2" xfId="32694"/>
    <cellStyle name="40% - Accent6 4 2 2 6 2 3" xfId="32695"/>
    <cellStyle name="40% - Accent6 4 2 2 6 3" xfId="32696"/>
    <cellStyle name="40% - Accent6 4 2 2 6 3 2" xfId="32697"/>
    <cellStyle name="40% - Accent6 4 2 2 6 3 3" xfId="32698"/>
    <cellStyle name="40% - Accent6 4 2 2 6 4" xfId="32699"/>
    <cellStyle name="40% - Accent6 4 2 2 6 4 2" xfId="32700"/>
    <cellStyle name="40% - Accent6 4 2 2 6 5" xfId="32701"/>
    <cellStyle name="40% - Accent6 4 2 2 6 6" xfId="32702"/>
    <cellStyle name="40% - Accent6 4 2 2 7" xfId="32703"/>
    <cellStyle name="40% - Accent6 4 2 2 7 2" xfId="32704"/>
    <cellStyle name="40% - Accent6 4 2 2 7 2 2" xfId="32705"/>
    <cellStyle name="40% - Accent6 4 2 2 7 2 3" xfId="32706"/>
    <cellStyle name="40% - Accent6 4 2 2 7 3" xfId="32707"/>
    <cellStyle name="40% - Accent6 4 2 2 7 3 2" xfId="32708"/>
    <cellStyle name="40% - Accent6 4 2 2 7 3 3" xfId="32709"/>
    <cellStyle name="40% - Accent6 4 2 2 7 4" xfId="32710"/>
    <cellStyle name="40% - Accent6 4 2 2 7 4 2" xfId="32711"/>
    <cellStyle name="40% - Accent6 4 2 2 7 5" xfId="32712"/>
    <cellStyle name="40% - Accent6 4 2 2 7 6" xfId="32713"/>
    <cellStyle name="40% - Accent6 4 2 2 8" xfId="32714"/>
    <cellStyle name="40% - Accent6 4 2 2 8 2" xfId="32715"/>
    <cellStyle name="40% - Accent6 4 2 2 8 2 2" xfId="32716"/>
    <cellStyle name="40% - Accent6 4 2 2 8 2 3" xfId="32717"/>
    <cellStyle name="40% - Accent6 4 2 2 8 3" xfId="32718"/>
    <cellStyle name="40% - Accent6 4 2 2 8 3 2" xfId="32719"/>
    <cellStyle name="40% - Accent6 4 2 2 8 4" xfId="32720"/>
    <cellStyle name="40% - Accent6 4 2 2 8 5" xfId="32721"/>
    <cellStyle name="40% - Accent6 4 2 2 9" xfId="32722"/>
    <cellStyle name="40% - Accent6 4 2 2 9 2" xfId="32723"/>
    <cellStyle name="40% - Accent6 4 2 2 9 3" xfId="32724"/>
    <cellStyle name="40% - Accent6 4 2 3" xfId="2663"/>
    <cellStyle name="40% - Accent6 4 2 3 10" xfId="32725"/>
    <cellStyle name="40% - Accent6 4 2 3 10 2" xfId="32726"/>
    <cellStyle name="40% - Accent6 4 2 3 11" xfId="32727"/>
    <cellStyle name="40% - Accent6 4 2 3 12" xfId="32728"/>
    <cellStyle name="40% - Accent6 4 2 3 2" xfId="2664"/>
    <cellStyle name="40% - Accent6 4 2 3 2 10" xfId="32729"/>
    <cellStyle name="40% - Accent6 4 2 3 2 2" xfId="2665"/>
    <cellStyle name="40% - Accent6 4 2 3 2 2 2" xfId="32730"/>
    <cellStyle name="40% - Accent6 4 2 3 2 2 2 2" xfId="32731"/>
    <cellStyle name="40% - Accent6 4 2 3 2 2 2 2 2" xfId="32732"/>
    <cellStyle name="40% - Accent6 4 2 3 2 2 2 2 3" xfId="32733"/>
    <cellStyle name="40% - Accent6 4 2 3 2 2 2 3" xfId="32734"/>
    <cellStyle name="40% - Accent6 4 2 3 2 2 2 3 2" xfId="32735"/>
    <cellStyle name="40% - Accent6 4 2 3 2 2 2 3 3" xfId="32736"/>
    <cellStyle name="40% - Accent6 4 2 3 2 2 2 4" xfId="32737"/>
    <cellStyle name="40% - Accent6 4 2 3 2 2 2 4 2" xfId="32738"/>
    <cellStyle name="40% - Accent6 4 2 3 2 2 2 5" xfId="32739"/>
    <cellStyle name="40% - Accent6 4 2 3 2 2 2 6" xfId="32740"/>
    <cellStyle name="40% - Accent6 4 2 3 2 2 3" xfId="32741"/>
    <cellStyle name="40% - Accent6 4 2 3 2 2 3 2" xfId="32742"/>
    <cellStyle name="40% - Accent6 4 2 3 2 2 3 2 2" xfId="32743"/>
    <cellStyle name="40% - Accent6 4 2 3 2 2 3 2 3" xfId="32744"/>
    <cellStyle name="40% - Accent6 4 2 3 2 2 3 3" xfId="32745"/>
    <cellStyle name="40% - Accent6 4 2 3 2 2 3 3 2" xfId="32746"/>
    <cellStyle name="40% - Accent6 4 2 3 2 2 3 3 3" xfId="32747"/>
    <cellStyle name="40% - Accent6 4 2 3 2 2 3 4" xfId="32748"/>
    <cellStyle name="40% - Accent6 4 2 3 2 2 3 4 2" xfId="32749"/>
    <cellStyle name="40% - Accent6 4 2 3 2 2 3 5" xfId="32750"/>
    <cellStyle name="40% - Accent6 4 2 3 2 2 3 6" xfId="32751"/>
    <cellStyle name="40% - Accent6 4 2 3 2 2 4" xfId="32752"/>
    <cellStyle name="40% - Accent6 4 2 3 2 2 4 2" xfId="32753"/>
    <cellStyle name="40% - Accent6 4 2 3 2 2 4 2 2" xfId="32754"/>
    <cellStyle name="40% - Accent6 4 2 3 2 2 4 2 3" xfId="32755"/>
    <cellStyle name="40% - Accent6 4 2 3 2 2 4 3" xfId="32756"/>
    <cellStyle name="40% - Accent6 4 2 3 2 2 4 3 2" xfId="32757"/>
    <cellStyle name="40% - Accent6 4 2 3 2 2 4 4" xfId="32758"/>
    <cellStyle name="40% - Accent6 4 2 3 2 2 4 5" xfId="32759"/>
    <cellStyle name="40% - Accent6 4 2 3 2 2 5" xfId="32760"/>
    <cellStyle name="40% - Accent6 4 2 3 2 2 5 2" xfId="32761"/>
    <cellStyle name="40% - Accent6 4 2 3 2 2 5 3" xfId="32762"/>
    <cellStyle name="40% - Accent6 4 2 3 2 2 6" xfId="32763"/>
    <cellStyle name="40% - Accent6 4 2 3 2 2 6 2" xfId="32764"/>
    <cellStyle name="40% - Accent6 4 2 3 2 2 6 3" xfId="32765"/>
    <cellStyle name="40% - Accent6 4 2 3 2 2 7" xfId="32766"/>
    <cellStyle name="40% - Accent6 4 2 3 2 2 7 2" xfId="32767"/>
    <cellStyle name="40% - Accent6 4 2 3 2 2 8" xfId="32768"/>
    <cellStyle name="40% - Accent6 4 2 3 2 2 9" xfId="32769"/>
    <cellStyle name="40% - Accent6 4 2 3 2 3" xfId="32770"/>
    <cellStyle name="40% - Accent6 4 2 3 2 3 2" xfId="32771"/>
    <cellStyle name="40% - Accent6 4 2 3 2 3 2 2" xfId="32772"/>
    <cellStyle name="40% - Accent6 4 2 3 2 3 2 3" xfId="32773"/>
    <cellStyle name="40% - Accent6 4 2 3 2 3 3" xfId="32774"/>
    <cellStyle name="40% - Accent6 4 2 3 2 3 3 2" xfId="32775"/>
    <cellStyle name="40% - Accent6 4 2 3 2 3 3 3" xfId="32776"/>
    <cellStyle name="40% - Accent6 4 2 3 2 3 4" xfId="32777"/>
    <cellStyle name="40% - Accent6 4 2 3 2 3 4 2" xfId="32778"/>
    <cellStyle name="40% - Accent6 4 2 3 2 3 5" xfId="32779"/>
    <cellStyle name="40% - Accent6 4 2 3 2 3 6" xfId="32780"/>
    <cellStyle name="40% - Accent6 4 2 3 2 4" xfId="32781"/>
    <cellStyle name="40% - Accent6 4 2 3 2 4 2" xfId="32782"/>
    <cellStyle name="40% - Accent6 4 2 3 2 4 2 2" xfId="32783"/>
    <cellStyle name="40% - Accent6 4 2 3 2 4 2 3" xfId="32784"/>
    <cellStyle name="40% - Accent6 4 2 3 2 4 3" xfId="32785"/>
    <cellStyle name="40% - Accent6 4 2 3 2 4 3 2" xfId="32786"/>
    <cellStyle name="40% - Accent6 4 2 3 2 4 3 3" xfId="32787"/>
    <cellStyle name="40% - Accent6 4 2 3 2 4 4" xfId="32788"/>
    <cellStyle name="40% - Accent6 4 2 3 2 4 4 2" xfId="32789"/>
    <cellStyle name="40% - Accent6 4 2 3 2 4 5" xfId="32790"/>
    <cellStyle name="40% - Accent6 4 2 3 2 4 6" xfId="32791"/>
    <cellStyle name="40% - Accent6 4 2 3 2 5" xfId="32792"/>
    <cellStyle name="40% - Accent6 4 2 3 2 5 2" xfId="32793"/>
    <cellStyle name="40% - Accent6 4 2 3 2 5 2 2" xfId="32794"/>
    <cellStyle name="40% - Accent6 4 2 3 2 5 2 3" xfId="32795"/>
    <cellStyle name="40% - Accent6 4 2 3 2 5 3" xfId="32796"/>
    <cellStyle name="40% - Accent6 4 2 3 2 5 3 2" xfId="32797"/>
    <cellStyle name="40% - Accent6 4 2 3 2 5 4" xfId="32798"/>
    <cellStyle name="40% - Accent6 4 2 3 2 5 5" xfId="32799"/>
    <cellStyle name="40% - Accent6 4 2 3 2 6" xfId="32800"/>
    <cellStyle name="40% - Accent6 4 2 3 2 6 2" xfId="32801"/>
    <cellStyle name="40% - Accent6 4 2 3 2 6 3" xfId="32802"/>
    <cellStyle name="40% - Accent6 4 2 3 2 7" xfId="32803"/>
    <cellStyle name="40% - Accent6 4 2 3 2 7 2" xfId="32804"/>
    <cellStyle name="40% - Accent6 4 2 3 2 7 3" xfId="32805"/>
    <cellStyle name="40% - Accent6 4 2 3 2 8" xfId="32806"/>
    <cellStyle name="40% - Accent6 4 2 3 2 8 2" xfId="32807"/>
    <cellStyle name="40% - Accent6 4 2 3 2 9" xfId="32808"/>
    <cellStyle name="40% - Accent6 4 2 3 3" xfId="2666"/>
    <cellStyle name="40% - Accent6 4 2 3 3 2" xfId="32809"/>
    <cellStyle name="40% - Accent6 4 2 3 3 2 2" xfId="32810"/>
    <cellStyle name="40% - Accent6 4 2 3 3 2 2 2" xfId="32811"/>
    <cellStyle name="40% - Accent6 4 2 3 3 2 2 3" xfId="32812"/>
    <cellStyle name="40% - Accent6 4 2 3 3 2 3" xfId="32813"/>
    <cellStyle name="40% - Accent6 4 2 3 3 2 3 2" xfId="32814"/>
    <cellStyle name="40% - Accent6 4 2 3 3 2 3 3" xfId="32815"/>
    <cellStyle name="40% - Accent6 4 2 3 3 2 4" xfId="32816"/>
    <cellStyle name="40% - Accent6 4 2 3 3 2 4 2" xfId="32817"/>
    <cellStyle name="40% - Accent6 4 2 3 3 2 5" xfId="32818"/>
    <cellStyle name="40% - Accent6 4 2 3 3 2 6" xfId="32819"/>
    <cellStyle name="40% - Accent6 4 2 3 3 3" xfId="32820"/>
    <cellStyle name="40% - Accent6 4 2 3 3 3 2" xfId="32821"/>
    <cellStyle name="40% - Accent6 4 2 3 3 3 2 2" xfId="32822"/>
    <cellStyle name="40% - Accent6 4 2 3 3 3 2 3" xfId="32823"/>
    <cellStyle name="40% - Accent6 4 2 3 3 3 3" xfId="32824"/>
    <cellStyle name="40% - Accent6 4 2 3 3 3 3 2" xfId="32825"/>
    <cellStyle name="40% - Accent6 4 2 3 3 3 3 3" xfId="32826"/>
    <cellStyle name="40% - Accent6 4 2 3 3 3 4" xfId="32827"/>
    <cellStyle name="40% - Accent6 4 2 3 3 3 4 2" xfId="32828"/>
    <cellStyle name="40% - Accent6 4 2 3 3 3 5" xfId="32829"/>
    <cellStyle name="40% - Accent6 4 2 3 3 3 6" xfId="32830"/>
    <cellStyle name="40% - Accent6 4 2 3 3 4" xfId="32831"/>
    <cellStyle name="40% - Accent6 4 2 3 3 4 2" xfId="32832"/>
    <cellStyle name="40% - Accent6 4 2 3 3 4 2 2" xfId="32833"/>
    <cellStyle name="40% - Accent6 4 2 3 3 4 2 3" xfId="32834"/>
    <cellStyle name="40% - Accent6 4 2 3 3 4 3" xfId="32835"/>
    <cellStyle name="40% - Accent6 4 2 3 3 4 3 2" xfId="32836"/>
    <cellStyle name="40% - Accent6 4 2 3 3 4 4" xfId="32837"/>
    <cellStyle name="40% - Accent6 4 2 3 3 4 5" xfId="32838"/>
    <cellStyle name="40% - Accent6 4 2 3 3 5" xfId="32839"/>
    <cellStyle name="40% - Accent6 4 2 3 3 5 2" xfId="32840"/>
    <cellStyle name="40% - Accent6 4 2 3 3 5 3" xfId="32841"/>
    <cellStyle name="40% - Accent6 4 2 3 3 6" xfId="32842"/>
    <cellStyle name="40% - Accent6 4 2 3 3 6 2" xfId="32843"/>
    <cellStyle name="40% - Accent6 4 2 3 3 6 3" xfId="32844"/>
    <cellStyle name="40% - Accent6 4 2 3 3 7" xfId="32845"/>
    <cellStyle name="40% - Accent6 4 2 3 3 7 2" xfId="32846"/>
    <cellStyle name="40% - Accent6 4 2 3 3 8" xfId="32847"/>
    <cellStyle name="40% - Accent6 4 2 3 3 9" xfId="32848"/>
    <cellStyle name="40% - Accent6 4 2 3 4" xfId="32849"/>
    <cellStyle name="40% - Accent6 4 2 3 4 2" xfId="32850"/>
    <cellStyle name="40% - Accent6 4 2 3 4 2 2" xfId="32851"/>
    <cellStyle name="40% - Accent6 4 2 3 4 2 2 2" xfId="32852"/>
    <cellStyle name="40% - Accent6 4 2 3 4 2 2 3" xfId="32853"/>
    <cellStyle name="40% - Accent6 4 2 3 4 2 3" xfId="32854"/>
    <cellStyle name="40% - Accent6 4 2 3 4 2 3 2" xfId="32855"/>
    <cellStyle name="40% - Accent6 4 2 3 4 2 3 3" xfId="32856"/>
    <cellStyle name="40% - Accent6 4 2 3 4 2 4" xfId="32857"/>
    <cellStyle name="40% - Accent6 4 2 3 4 2 4 2" xfId="32858"/>
    <cellStyle name="40% - Accent6 4 2 3 4 2 5" xfId="32859"/>
    <cellStyle name="40% - Accent6 4 2 3 4 2 6" xfId="32860"/>
    <cellStyle name="40% - Accent6 4 2 3 4 3" xfId="32861"/>
    <cellStyle name="40% - Accent6 4 2 3 4 3 2" xfId="32862"/>
    <cellStyle name="40% - Accent6 4 2 3 4 3 2 2" xfId="32863"/>
    <cellStyle name="40% - Accent6 4 2 3 4 3 2 3" xfId="32864"/>
    <cellStyle name="40% - Accent6 4 2 3 4 3 3" xfId="32865"/>
    <cellStyle name="40% - Accent6 4 2 3 4 3 3 2" xfId="32866"/>
    <cellStyle name="40% - Accent6 4 2 3 4 3 3 3" xfId="32867"/>
    <cellStyle name="40% - Accent6 4 2 3 4 3 4" xfId="32868"/>
    <cellStyle name="40% - Accent6 4 2 3 4 3 4 2" xfId="32869"/>
    <cellStyle name="40% - Accent6 4 2 3 4 3 5" xfId="32870"/>
    <cellStyle name="40% - Accent6 4 2 3 4 3 6" xfId="32871"/>
    <cellStyle name="40% - Accent6 4 2 3 4 4" xfId="32872"/>
    <cellStyle name="40% - Accent6 4 2 3 4 4 2" xfId="32873"/>
    <cellStyle name="40% - Accent6 4 2 3 4 4 2 2" xfId="32874"/>
    <cellStyle name="40% - Accent6 4 2 3 4 4 2 3" xfId="32875"/>
    <cellStyle name="40% - Accent6 4 2 3 4 4 3" xfId="32876"/>
    <cellStyle name="40% - Accent6 4 2 3 4 4 3 2" xfId="32877"/>
    <cellStyle name="40% - Accent6 4 2 3 4 4 4" xfId="32878"/>
    <cellStyle name="40% - Accent6 4 2 3 4 4 5" xfId="32879"/>
    <cellStyle name="40% - Accent6 4 2 3 4 5" xfId="32880"/>
    <cellStyle name="40% - Accent6 4 2 3 4 5 2" xfId="32881"/>
    <cellStyle name="40% - Accent6 4 2 3 4 5 3" xfId="32882"/>
    <cellStyle name="40% - Accent6 4 2 3 4 6" xfId="32883"/>
    <cellStyle name="40% - Accent6 4 2 3 4 6 2" xfId="32884"/>
    <cellStyle name="40% - Accent6 4 2 3 4 6 3" xfId="32885"/>
    <cellStyle name="40% - Accent6 4 2 3 4 7" xfId="32886"/>
    <cellStyle name="40% - Accent6 4 2 3 4 7 2" xfId="32887"/>
    <cellStyle name="40% - Accent6 4 2 3 4 8" xfId="32888"/>
    <cellStyle name="40% - Accent6 4 2 3 4 9" xfId="32889"/>
    <cellStyle name="40% - Accent6 4 2 3 5" xfId="32890"/>
    <cellStyle name="40% - Accent6 4 2 3 5 2" xfId="32891"/>
    <cellStyle name="40% - Accent6 4 2 3 5 2 2" xfId="32892"/>
    <cellStyle name="40% - Accent6 4 2 3 5 2 3" xfId="32893"/>
    <cellStyle name="40% - Accent6 4 2 3 5 3" xfId="32894"/>
    <cellStyle name="40% - Accent6 4 2 3 5 3 2" xfId="32895"/>
    <cellStyle name="40% - Accent6 4 2 3 5 3 3" xfId="32896"/>
    <cellStyle name="40% - Accent6 4 2 3 5 4" xfId="32897"/>
    <cellStyle name="40% - Accent6 4 2 3 5 4 2" xfId="32898"/>
    <cellStyle name="40% - Accent6 4 2 3 5 5" xfId="32899"/>
    <cellStyle name="40% - Accent6 4 2 3 5 6" xfId="32900"/>
    <cellStyle name="40% - Accent6 4 2 3 6" xfId="32901"/>
    <cellStyle name="40% - Accent6 4 2 3 6 2" xfId="32902"/>
    <cellStyle name="40% - Accent6 4 2 3 6 2 2" xfId="32903"/>
    <cellStyle name="40% - Accent6 4 2 3 6 2 3" xfId="32904"/>
    <cellStyle name="40% - Accent6 4 2 3 6 3" xfId="32905"/>
    <cellStyle name="40% - Accent6 4 2 3 6 3 2" xfId="32906"/>
    <cellStyle name="40% - Accent6 4 2 3 6 3 3" xfId="32907"/>
    <cellStyle name="40% - Accent6 4 2 3 6 4" xfId="32908"/>
    <cellStyle name="40% - Accent6 4 2 3 6 4 2" xfId="32909"/>
    <cellStyle name="40% - Accent6 4 2 3 6 5" xfId="32910"/>
    <cellStyle name="40% - Accent6 4 2 3 6 6" xfId="32911"/>
    <cellStyle name="40% - Accent6 4 2 3 7" xfId="32912"/>
    <cellStyle name="40% - Accent6 4 2 3 7 2" xfId="32913"/>
    <cellStyle name="40% - Accent6 4 2 3 7 2 2" xfId="32914"/>
    <cellStyle name="40% - Accent6 4 2 3 7 2 3" xfId="32915"/>
    <cellStyle name="40% - Accent6 4 2 3 7 3" xfId="32916"/>
    <cellStyle name="40% - Accent6 4 2 3 7 3 2" xfId="32917"/>
    <cellStyle name="40% - Accent6 4 2 3 7 4" xfId="32918"/>
    <cellStyle name="40% - Accent6 4 2 3 7 5" xfId="32919"/>
    <cellStyle name="40% - Accent6 4 2 3 8" xfId="32920"/>
    <cellStyle name="40% - Accent6 4 2 3 8 2" xfId="32921"/>
    <cellStyle name="40% - Accent6 4 2 3 8 3" xfId="32922"/>
    <cellStyle name="40% - Accent6 4 2 3 9" xfId="32923"/>
    <cellStyle name="40% - Accent6 4 2 3 9 2" xfId="32924"/>
    <cellStyle name="40% - Accent6 4 2 3 9 3" xfId="32925"/>
    <cellStyle name="40% - Accent6 4 2 4" xfId="2667"/>
    <cellStyle name="40% - Accent6 4 2 4 10" xfId="32926"/>
    <cellStyle name="40% - Accent6 4 2 4 2" xfId="2668"/>
    <cellStyle name="40% - Accent6 4 2 4 2 2" xfId="32927"/>
    <cellStyle name="40% - Accent6 4 2 4 2 2 2" xfId="32928"/>
    <cellStyle name="40% - Accent6 4 2 4 2 2 2 2" xfId="32929"/>
    <cellStyle name="40% - Accent6 4 2 4 2 2 2 3" xfId="32930"/>
    <cellStyle name="40% - Accent6 4 2 4 2 2 3" xfId="32931"/>
    <cellStyle name="40% - Accent6 4 2 4 2 2 3 2" xfId="32932"/>
    <cellStyle name="40% - Accent6 4 2 4 2 2 3 3" xfId="32933"/>
    <cellStyle name="40% - Accent6 4 2 4 2 2 4" xfId="32934"/>
    <cellStyle name="40% - Accent6 4 2 4 2 2 4 2" xfId="32935"/>
    <cellStyle name="40% - Accent6 4 2 4 2 2 5" xfId="32936"/>
    <cellStyle name="40% - Accent6 4 2 4 2 2 6" xfId="32937"/>
    <cellStyle name="40% - Accent6 4 2 4 2 3" xfId="32938"/>
    <cellStyle name="40% - Accent6 4 2 4 2 3 2" xfId="32939"/>
    <cellStyle name="40% - Accent6 4 2 4 2 3 2 2" xfId="32940"/>
    <cellStyle name="40% - Accent6 4 2 4 2 3 2 3" xfId="32941"/>
    <cellStyle name="40% - Accent6 4 2 4 2 3 3" xfId="32942"/>
    <cellStyle name="40% - Accent6 4 2 4 2 3 3 2" xfId="32943"/>
    <cellStyle name="40% - Accent6 4 2 4 2 3 3 3" xfId="32944"/>
    <cellStyle name="40% - Accent6 4 2 4 2 3 4" xfId="32945"/>
    <cellStyle name="40% - Accent6 4 2 4 2 3 4 2" xfId="32946"/>
    <cellStyle name="40% - Accent6 4 2 4 2 3 5" xfId="32947"/>
    <cellStyle name="40% - Accent6 4 2 4 2 3 6" xfId="32948"/>
    <cellStyle name="40% - Accent6 4 2 4 2 4" xfId="32949"/>
    <cellStyle name="40% - Accent6 4 2 4 2 4 2" xfId="32950"/>
    <cellStyle name="40% - Accent6 4 2 4 2 4 2 2" xfId="32951"/>
    <cellStyle name="40% - Accent6 4 2 4 2 4 2 3" xfId="32952"/>
    <cellStyle name="40% - Accent6 4 2 4 2 4 3" xfId="32953"/>
    <cellStyle name="40% - Accent6 4 2 4 2 4 3 2" xfId="32954"/>
    <cellStyle name="40% - Accent6 4 2 4 2 4 4" xfId="32955"/>
    <cellStyle name="40% - Accent6 4 2 4 2 4 5" xfId="32956"/>
    <cellStyle name="40% - Accent6 4 2 4 2 5" xfId="32957"/>
    <cellStyle name="40% - Accent6 4 2 4 2 5 2" xfId="32958"/>
    <cellStyle name="40% - Accent6 4 2 4 2 5 3" xfId="32959"/>
    <cellStyle name="40% - Accent6 4 2 4 2 6" xfId="32960"/>
    <cellStyle name="40% - Accent6 4 2 4 2 6 2" xfId="32961"/>
    <cellStyle name="40% - Accent6 4 2 4 2 6 3" xfId="32962"/>
    <cellStyle name="40% - Accent6 4 2 4 2 7" xfId="32963"/>
    <cellStyle name="40% - Accent6 4 2 4 2 7 2" xfId="32964"/>
    <cellStyle name="40% - Accent6 4 2 4 2 8" xfId="32965"/>
    <cellStyle name="40% - Accent6 4 2 4 2 9" xfId="32966"/>
    <cellStyle name="40% - Accent6 4 2 4 3" xfId="32967"/>
    <cellStyle name="40% - Accent6 4 2 4 3 2" xfId="32968"/>
    <cellStyle name="40% - Accent6 4 2 4 3 2 2" xfId="32969"/>
    <cellStyle name="40% - Accent6 4 2 4 3 2 3" xfId="32970"/>
    <cellStyle name="40% - Accent6 4 2 4 3 3" xfId="32971"/>
    <cellStyle name="40% - Accent6 4 2 4 3 3 2" xfId="32972"/>
    <cellStyle name="40% - Accent6 4 2 4 3 3 3" xfId="32973"/>
    <cellStyle name="40% - Accent6 4 2 4 3 4" xfId="32974"/>
    <cellStyle name="40% - Accent6 4 2 4 3 4 2" xfId="32975"/>
    <cellStyle name="40% - Accent6 4 2 4 3 5" xfId="32976"/>
    <cellStyle name="40% - Accent6 4 2 4 3 6" xfId="32977"/>
    <cellStyle name="40% - Accent6 4 2 4 4" xfId="32978"/>
    <cellStyle name="40% - Accent6 4 2 4 4 2" xfId="32979"/>
    <cellStyle name="40% - Accent6 4 2 4 4 2 2" xfId="32980"/>
    <cellStyle name="40% - Accent6 4 2 4 4 2 3" xfId="32981"/>
    <cellStyle name="40% - Accent6 4 2 4 4 3" xfId="32982"/>
    <cellStyle name="40% - Accent6 4 2 4 4 3 2" xfId="32983"/>
    <cellStyle name="40% - Accent6 4 2 4 4 3 3" xfId="32984"/>
    <cellStyle name="40% - Accent6 4 2 4 4 4" xfId="32985"/>
    <cellStyle name="40% - Accent6 4 2 4 4 4 2" xfId="32986"/>
    <cellStyle name="40% - Accent6 4 2 4 4 5" xfId="32987"/>
    <cellStyle name="40% - Accent6 4 2 4 4 6" xfId="32988"/>
    <cellStyle name="40% - Accent6 4 2 4 5" xfId="32989"/>
    <cellStyle name="40% - Accent6 4 2 4 5 2" xfId="32990"/>
    <cellStyle name="40% - Accent6 4 2 4 5 2 2" xfId="32991"/>
    <cellStyle name="40% - Accent6 4 2 4 5 2 3" xfId="32992"/>
    <cellStyle name="40% - Accent6 4 2 4 5 3" xfId="32993"/>
    <cellStyle name="40% - Accent6 4 2 4 5 3 2" xfId="32994"/>
    <cellStyle name="40% - Accent6 4 2 4 5 4" xfId="32995"/>
    <cellStyle name="40% - Accent6 4 2 4 5 5" xfId="32996"/>
    <cellStyle name="40% - Accent6 4 2 4 6" xfId="32997"/>
    <cellStyle name="40% - Accent6 4 2 4 6 2" xfId="32998"/>
    <cellStyle name="40% - Accent6 4 2 4 6 3" xfId="32999"/>
    <cellStyle name="40% - Accent6 4 2 4 7" xfId="33000"/>
    <cellStyle name="40% - Accent6 4 2 4 7 2" xfId="33001"/>
    <cellStyle name="40% - Accent6 4 2 4 7 3" xfId="33002"/>
    <cellStyle name="40% - Accent6 4 2 4 8" xfId="33003"/>
    <cellStyle name="40% - Accent6 4 2 4 8 2" xfId="33004"/>
    <cellStyle name="40% - Accent6 4 2 4 9" xfId="33005"/>
    <cellStyle name="40% - Accent6 4 2 5" xfId="2669"/>
    <cellStyle name="40% - Accent6 4 2 5 2" xfId="33006"/>
    <cellStyle name="40% - Accent6 4 2 5 2 2" xfId="33007"/>
    <cellStyle name="40% - Accent6 4 2 5 2 2 2" xfId="33008"/>
    <cellStyle name="40% - Accent6 4 2 5 2 2 3" xfId="33009"/>
    <cellStyle name="40% - Accent6 4 2 5 2 3" xfId="33010"/>
    <cellStyle name="40% - Accent6 4 2 5 2 3 2" xfId="33011"/>
    <cellStyle name="40% - Accent6 4 2 5 2 3 3" xfId="33012"/>
    <cellStyle name="40% - Accent6 4 2 5 2 4" xfId="33013"/>
    <cellStyle name="40% - Accent6 4 2 5 2 4 2" xfId="33014"/>
    <cellStyle name="40% - Accent6 4 2 5 2 5" xfId="33015"/>
    <cellStyle name="40% - Accent6 4 2 5 2 6" xfId="33016"/>
    <cellStyle name="40% - Accent6 4 2 5 3" xfId="33017"/>
    <cellStyle name="40% - Accent6 4 2 5 3 2" xfId="33018"/>
    <cellStyle name="40% - Accent6 4 2 5 3 2 2" xfId="33019"/>
    <cellStyle name="40% - Accent6 4 2 5 3 2 3" xfId="33020"/>
    <cellStyle name="40% - Accent6 4 2 5 3 3" xfId="33021"/>
    <cellStyle name="40% - Accent6 4 2 5 3 3 2" xfId="33022"/>
    <cellStyle name="40% - Accent6 4 2 5 3 3 3" xfId="33023"/>
    <cellStyle name="40% - Accent6 4 2 5 3 4" xfId="33024"/>
    <cellStyle name="40% - Accent6 4 2 5 3 4 2" xfId="33025"/>
    <cellStyle name="40% - Accent6 4 2 5 3 5" xfId="33026"/>
    <cellStyle name="40% - Accent6 4 2 5 3 6" xfId="33027"/>
    <cellStyle name="40% - Accent6 4 2 5 4" xfId="33028"/>
    <cellStyle name="40% - Accent6 4 2 5 4 2" xfId="33029"/>
    <cellStyle name="40% - Accent6 4 2 5 4 2 2" xfId="33030"/>
    <cellStyle name="40% - Accent6 4 2 5 4 2 3" xfId="33031"/>
    <cellStyle name="40% - Accent6 4 2 5 4 3" xfId="33032"/>
    <cellStyle name="40% - Accent6 4 2 5 4 3 2" xfId="33033"/>
    <cellStyle name="40% - Accent6 4 2 5 4 4" xfId="33034"/>
    <cellStyle name="40% - Accent6 4 2 5 4 5" xfId="33035"/>
    <cellStyle name="40% - Accent6 4 2 5 5" xfId="33036"/>
    <cellStyle name="40% - Accent6 4 2 5 5 2" xfId="33037"/>
    <cellStyle name="40% - Accent6 4 2 5 5 3" xfId="33038"/>
    <cellStyle name="40% - Accent6 4 2 5 6" xfId="33039"/>
    <cellStyle name="40% - Accent6 4 2 5 6 2" xfId="33040"/>
    <cellStyle name="40% - Accent6 4 2 5 6 3" xfId="33041"/>
    <cellStyle name="40% - Accent6 4 2 5 7" xfId="33042"/>
    <cellStyle name="40% - Accent6 4 2 5 7 2" xfId="33043"/>
    <cellStyle name="40% - Accent6 4 2 5 8" xfId="33044"/>
    <cellStyle name="40% - Accent6 4 2 5 9" xfId="33045"/>
    <cellStyle name="40% - Accent6 4 2 6" xfId="13954"/>
    <cellStyle name="40% - Accent6 4 2 6 2" xfId="33046"/>
    <cellStyle name="40% - Accent6 4 2 6 2 2" xfId="33047"/>
    <cellStyle name="40% - Accent6 4 2 6 2 2 2" xfId="33048"/>
    <cellStyle name="40% - Accent6 4 2 6 2 2 3" xfId="33049"/>
    <cellStyle name="40% - Accent6 4 2 6 2 3" xfId="33050"/>
    <cellStyle name="40% - Accent6 4 2 6 2 3 2" xfId="33051"/>
    <cellStyle name="40% - Accent6 4 2 6 2 3 3" xfId="33052"/>
    <cellStyle name="40% - Accent6 4 2 6 2 4" xfId="33053"/>
    <cellStyle name="40% - Accent6 4 2 6 2 4 2" xfId="33054"/>
    <cellStyle name="40% - Accent6 4 2 6 2 5" xfId="33055"/>
    <cellStyle name="40% - Accent6 4 2 6 2 6" xfId="33056"/>
    <cellStyle name="40% - Accent6 4 2 6 3" xfId="33057"/>
    <cellStyle name="40% - Accent6 4 2 6 3 2" xfId="33058"/>
    <cellStyle name="40% - Accent6 4 2 6 3 2 2" xfId="33059"/>
    <cellStyle name="40% - Accent6 4 2 6 3 2 3" xfId="33060"/>
    <cellStyle name="40% - Accent6 4 2 6 3 3" xfId="33061"/>
    <cellStyle name="40% - Accent6 4 2 6 3 3 2" xfId="33062"/>
    <cellStyle name="40% - Accent6 4 2 6 3 3 3" xfId="33063"/>
    <cellStyle name="40% - Accent6 4 2 6 3 4" xfId="33064"/>
    <cellStyle name="40% - Accent6 4 2 6 3 4 2" xfId="33065"/>
    <cellStyle name="40% - Accent6 4 2 6 3 5" xfId="33066"/>
    <cellStyle name="40% - Accent6 4 2 6 3 6" xfId="33067"/>
    <cellStyle name="40% - Accent6 4 2 6 4" xfId="33068"/>
    <cellStyle name="40% - Accent6 4 2 6 4 2" xfId="33069"/>
    <cellStyle name="40% - Accent6 4 2 6 4 2 2" xfId="33070"/>
    <cellStyle name="40% - Accent6 4 2 6 4 2 3" xfId="33071"/>
    <cellStyle name="40% - Accent6 4 2 6 4 3" xfId="33072"/>
    <cellStyle name="40% - Accent6 4 2 6 4 3 2" xfId="33073"/>
    <cellStyle name="40% - Accent6 4 2 6 4 4" xfId="33074"/>
    <cellStyle name="40% - Accent6 4 2 6 4 5" xfId="33075"/>
    <cellStyle name="40% - Accent6 4 2 6 5" xfId="33076"/>
    <cellStyle name="40% - Accent6 4 2 6 5 2" xfId="33077"/>
    <cellStyle name="40% - Accent6 4 2 6 5 3" xfId="33078"/>
    <cellStyle name="40% - Accent6 4 2 6 6" xfId="33079"/>
    <cellStyle name="40% - Accent6 4 2 6 6 2" xfId="33080"/>
    <cellStyle name="40% - Accent6 4 2 6 6 3" xfId="33081"/>
    <cellStyle name="40% - Accent6 4 2 6 7" xfId="33082"/>
    <cellStyle name="40% - Accent6 4 2 6 7 2" xfId="33083"/>
    <cellStyle name="40% - Accent6 4 2 6 8" xfId="33084"/>
    <cellStyle name="40% - Accent6 4 2 6 9" xfId="33085"/>
    <cellStyle name="40% - Accent6 4 2 7" xfId="33086"/>
    <cellStyle name="40% - Accent6 4 2 7 2" xfId="33087"/>
    <cellStyle name="40% - Accent6 4 2 7 2 2" xfId="33088"/>
    <cellStyle name="40% - Accent6 4 2 7 2 3" xfId="33089"/>
    <cellStyle name="40% - Accent6 4 2 7 3" xfId="33090"/>
    <cellStyle name="40% - Accent6 4 2 7 3 2" xfId="33091"/>
    <cellStyle name="40% - Accent6 4 2 7 3 3" xfId="33092"/>
    <cellStyle name="40% - Accent6 4 2 7 4" xfId="33093"/>
    <cellStyle name="40% - Accent6 4 2 7 4 2" xfId="33094"/>
    <cellStyle name="40% - Accent6 4 2 7 5" xfId="33095"/>
    <cellStyle name="40% - Accent6 4 2 7 6" xfId="33096"/>
    <cellStyle name="40% - Accent6 4 2 8" xfId="33097"/>
    <cellStyle name="40% - Accent6 4 2 8 2" xfId="33098"/>
    <cellStyle name="40% - Accent6 4 2 8 2 2" xfId="33099"/>
    <cellStyle name="40% - Accent6 4 2 8 2 3" xfId="33100"/>
    <cellStyle name="40% - Accent6 4 2 8 3" xfId="33101"/>
    <cellStyle name="40% - Accent6 4 2 8 3 2" xfId="33102"/>
    <cellStyle name="40% - Accent6 4 2 8 3 3" xfId="33103"/>
    <cellStyle name="40% - Accent6 4 2 8 4" xfId="33104"/>
    <cellStyle name="40% - Accent6 4 2 8 4 2" xfId="33105"/>
    <cellStyle name="40% - Accent6 4 2 8 5" xfId="33106"/>
    <cellStyle name="40% - Accent6 4 2 8 6" xfId="33107"/>
    <cellStyle name="40% - Accent6 4 2 9" xfId="33108"/>
    <cellStyle name="40% - Accent6 4 2 9 2" xfId="33109"/>
    <cellStyle name="40% - Accent6 4 2 9 2 2" xfId="33110"/>
    <cellStyle name="40% - Accent6 4 2 9 2 3" xfId="33111"/>
    <cellStyle name="40% - Accent6 4 2 9 3" xfId="33112"/>
    <cellStyle name="40% - Accent6 4 2 9 3 2" xfId="33113"/>
    <cellStyle name="40% - Accent6 4 2 9 4" xfId="33114"/>
    <cellStyle name="40% - Accent6 4 2 9 5" xfId="33115"/>
    <cellStyle name="40% - Accent6 4 3" xfId="2670"/>
    <cellStyle name="40% - Accent6 4 3 10" xfId="33116"/>
    <cellStyle name="40% - Accent6 4 3 10 2" xfId="33117"/>
    <cellStyle name="40% - Accent6 4 3 10 3" xfId="33118"/>
    <cellStyle name="40% - Accent6 4 3 11" xfId="33119"/>
    <cellStyle name="40% - Accent6 4 3 11 2" xfId="33120"/>
    <cellStyle name="40% - Accent6 4 3 12" xfId="33121"/>
    <cellStyle name="40% - Accent6 4 3 13" xfId="33122"/>
    <cellStyle name="40% - Accent6 4 3 14" xfId="33123"/>
    <cellStyle name="40% - Accent6 4 3 2" xfId="2671"/>
    <cellStyle name="40% - Accent6 4 3 2 10" xfId="33124"/>
    <cellStyle name="40% - Accent6 4 3 2 10 2" xfId="33125"/>
    <cellStyle name="40% - Accent6 4 3 2 11" xfId="33126"/>
    <cellStyle name="40% - Accent6 4 3 2 12" xfId="33127"/>
    <cellStyle name="40% - Accent6 4 3 2 2" xfId="2672"/>
    <cellStyle name="40% - Accent6 4 3 2 2 10" xfId="33128"/>
    <cellStyle name="40% - Accent6 4 3 2 2 2" xfId="2673"/>
    <cellStyle name="40% - Accent6 4 3 2 2 2 2" xfId="33129"/>
    <cellStyle name="40% - Accent6 4 3 2 2 2 2 2" xfId="33130"/>
    <cellStyle name="40% - Accent6 4 3 2 2 2 2 2 2" xfId="33131"/>
    <cellStyle name="40% - Accent6 4 3 2 2 2 2 2 3" xfId="33132"/>
    <cellStyle name="40% - Accent6 4 3 2 2 2 2 3" xfId="33133"/>
    <cellStyle name="40% - Accent6 4 3 2 2 2 2 3 2" xfId="33134"/>
    <cellStyle name="40% - Accent6 4 3 2 2 2 2 3 3" xfId="33135"/>
    <cellStyle name="40% - Accent6 4 3 2 2 2 2 4" xfId="33136"/>
    <cellStyle name="40% - Accent6 4 3 2 2 2 2 4 2" xfId="33137"/>
    <cellStyle name="40% - Accent6 4 3 2 2 2 2 5" xfId="33138"/>
    <cellStyle name="40% - Accent6 4 3 2 2 2 2 6" xfId="33139"/>
    <cellStyle name="40% - Accent6 4 3 2 2 2 3" xfId="33140"/>
    <cellStyle name="40% - Accent6 4 3 2 2 2 3 2" xfId="33141"/>
    <cellStyle name="40% - Accent6 4 3 2 2 2 3 2 2" xfId="33142"/>
    <cellStyle name="40% - Accent6 4 3 2 2 2 3 2 3" xfId="33143"/>
    <cellStyle name="40% - Accent6 4 3 2 2 2 3 3" xfId="33144"/>
    <cellStyle name="40% - Accent6 4 3 2 2 2 3 3 2" xfId="33145"/>
    <cellStyle name="40% - Accent6 4 3 2 2 2 3 3 3" xfId="33146"/>
    <cellStyle name="40% - Accent6 4 3 2 2 2 3 4" xfId="33147"/>
    <cellStyle name="40% - Accent6 4 3 2 2 2 3 4 2" xfId="33148"/>
    <cellStyle name="40% - Accent6 4 3 2 2 2 3 5" xfId="33149"/>
    <cellStyle name="40% - Accent6 4 3 2 2 2 3 6" xfId="33150"/>
    <cellStyle name="40% - Accent6 4 3 2 2 2 4" xfId="33151"/>
    <cellStyle name="40% - Accent6 4 3 2 2 2 4 2" xfId="33152"/>
    <cellStyle name="40% - Accent6 4 3 2 2 2 4 2 2" xfId="33153"/>
    <cellStyle name="40% - Accent6 4 3 2 2 2 4 2 3" xfId="33154"/>
    <cellStyle name="40% - Accent6 4 3 2 2 2 4 3" xfId="33155"/>
    <cellStyle name="40% - Accent6 4 3 2 2 2 4 3 2" xfId="33156"/>
    <cellStyle name="40% - Accent6 4 3 2 2 2 4 4" xfId="33157"/>
    <cellStyle name="40% - Accent6 4 3 2 2 2 4 5" xfId="33158"/>
    <cellStyle name="40% - Accent6 4 3 2 2 2 5" xfId="33159"/>
    <cellStyle name="40% - Accent6 4 3 2 2 2 5 2" xfId="33160"/>
    <cellStyle name="40% - Accent6 4 3 2 2 2 5 3" xfId="33161"/>
    <cellStyle name="40% - Accent6 4 3 2 2 2 6" xfId="33162"/>
    <cellStyle name="40% - Accent6 4 3 2 2 2 6 2" xfId="33163"/>
    <cellStyle name="40% - Accent6 4 3 2 2 2 6 3" xfId="33164"/>
    <cellStyle name="40% - Accent6 4 3 2 2 2 7" xfId="33165"/>
    <cellStyle name="40% - Accent6 4 3 2 2 2 7 2" xfId="33166"/>
    <cellStyle name="40% - Accent6 4 3 2 2 2 8" xfId="33167"/>
    <cellStyle name="40% - Accent6 4 3 2 2 2 9" xfId="33168"/>
    <cellStyle name="40% - Accent6 4 3 2 2 3" xfId="33169"/>
    <cellStyle name="40% - Accent6 4 3 2 2 3 2" xfId="33170"/>
    <cellStyle name="40% - Accent6 4 3 2 2 3 2 2" xfId="33171"/>
    <cellStyle name="40% - Accent6 4 3 2 2 3 2 3" xfId="33172"/>
    <cellStyle name="40% - Accent6 4 3 2 2 3 3" xfId="33173"/>
    <cellStyle name="40% - Accent6 4 3 2 2 3 3 2" xfId="33174"/>
    <cellStyle name="40% - Accent6 4 3 2 2 3 3 3" xfId="33175"/>
    <cellStyle name="40% - Accent6 4 3 2 2 3 4" xfId="33176"/>
    <cellStyle name="40% - Accent6 4 3 2 2 3 4 2" xfId="33177"/>
    <cellStyle name="40% - Accent6 4 3 2 2 3 5" xfId="33178"/>
    <cellStyle name="40% - Accent6 4 3 2 2 3 6" xfId="33179"/>
    <cellStyle name="40% - Accent6 4 3 2 2 4" xfId="33180"/>
    <cellStyle name="40% - Accent6 4 3 2 2 4 2" xfId="33181"/>
    <cellStyle name="40% - Accent6 4 3 2 2 4 2 2" xfId="33182"/>
    <cellStyle name="40% - Accent6 4 3 2 2 4 2 3" xfId="33183"/>
    <cellStyle name="40% - Accent6 4 3 2 2 4 3" xfId="33184"/>
    <cellStyle name="40% - Accent6 4 3 2 2 4 3 2" xfId="33185"/>
    <cellStyle name="40% - Accent6 4 3 2 2 4 3 3" xfId="33186"/>
    <cellStyle name="40% - Accent6 4 3 2 2 4 4" xfId="33187"/>
    <cellStyle name="40% - Accent6 4 3 2 2 4 4 2" xfId="33188"/>
    <cellStyle name="40% - Accent6 4 3 2 2 4 5" xfId="33189"/>
    <cellStyle name="40% - Accent6 4 3 2 2 4 6" xfId="33190"/>
    <cellStyle name="40% - Accent6 4 3 2 2 5" xfId="33191"/>
    <cellStyle name="40% - Accent6 4 3 2 2 5 2" xfId="33192"/>
    <cellStyle name="40% - Accent6 4 3 2 2 5 2 2" xfId="33193"/>
    <cellStyle name="40% - Accent6 4 3 2 2 5 2 3" xfId="33194"/>
    <cellStyle name="40% - Accent6 4 3 2 2 5 3" xfId="33195"/>
    <cellStyle name="40% - Accent6 4 3 2 2 5 3 2" xfId="33196"/>
    <cellStyle name="40% - Accent6 4 3 2 2 5 4" xfId="33197"/>
    <cellStyle name="40% - Accent6 4 3 2 2 5 5" xfId="33198"/>
    <cellStyle name="40% - Accent6 4 3 2 2 6" xfId="33199"/>
    <cellStyle name="40% - Accent6 4 3 2 2 6 2" xfId="33200"/>
    <cellStyle name="40% - Accent6 4 3 2 2 6 3" xfId="33201"/>
    <cellStyle name="40% - Accent6 4 3 2 2 7" xfId="33202"/>
    <cellStyle name="40% - Accent6 4 3 2 2 7 2" xfId="33203"/>
    <cellStyle name="40% - Accent6 4 3 2 2 7 3" xfId="33204"/>
    <cellStyle name="40% - Accent6 4 3 2 2 8" xfId="33205"/>
    <cellStyle name="40% - Accent6 4 3 2 2 8 2" xfId="33206"/>
    <cellStyle name="40% - Accent6 4 3 2 2 9" xfId="33207"/>
    <cellStyle name="40% - Accent6 4 3 2 3" xfId="2674"/>
    <cellStyle name="40% - Accent6 4 3 2 3 2" xfId="33208"/>
    <cellStyle name="40% - Accent6 4 3 2 3 2 2" xfId="33209"/>
    <cellStyle name="40% - Accent6 4 3 2 3 2 2 2" xfId="33210"/>
    <cellStyle name="40% - Accent6 4 3 2 3 2 2 3" xfId="33211"/>
    <cellStyle name="40% - Accent6 4 3 2 3 2 3" xfId="33212"/>
    <cellStyle name="40% - Accent6 4 3 2 3 2 3 2" xfId="33213"/>
    <cellStyle name="40% - Accent6 4 3 2 3 2 3 3" xfId="33214"/>
    <cellStyle name="40% - Accent6 4 3 2 3 2 4" xfId="33215"/>
    <cellStyle name="40% - Accent6 4 3 2 3 2 4 2" xfId="33216"/>
    <cellStyle name="40% - Accent6 4 3 2 3 2 5" xfId="33217"/>
    <cellStyle name="40% - Accent6 4 3 2 3 2 6" xfId="33218"/>
    <cellStyle name="40% - Accent6 4 3 2 3 3" xfId="33219"/>
    <cellStyle name="40% - Accent6 4 3 2 3 3 2" xfId="33220"/>
    <cellStyle name="40% - Accent6 4 3 2 3 3 2 2" xfId="33221"/>
    <cellStyle name="40% - Accent6 4 3 2 3 3 2 3" xfId="33222"/>
    <cellStyle name="40% - Accent6 4 3 2 3 3 3" xfId="33223"/>
    <cellStyle name="40% - Accent6 4 3 2 3 3 3 2" xfId="33224"/>
    <cellStyle name="40% - Accent6 4 3 2 3 3 3 3" xfId="33225"/>
    <cellStyle name="40% - Accent6 4 3 2 3 3 4" xfId="33226"/>
    <cellStyle name="40% - Accent6 4 3 2 3 3 4 2" xfId="33227"/>
    <cellStyle name="40% - Accent6 4 3 2 3 3 5" xfId="33228"/>
    <cellStyle name="40% - Accent6 4 3 2 3 3 6" xfId="33229"/>
    <cellStyle name="40% - Accent6 4 3 2 3 4" xfId="33230"/>
    <cellStyle name="40% - Accent6 4 3 2 3 4 2" xfId="33231"/>
    <cellStyle name="40% - Accent6 4 3 2 3 4 2 2" xfId="33232"/>
    <cellStyle name="40% - Accent6 4 3 2 3 4 2 3" xfId="33233"/>
    <cellStyle name="40% - Accent6 4 3 2 3 4 3" xfId="33234"/>
    <cellStyle name="40% - Accent6 4 3 2 3 4 3 2" xfId="33235"/>
    <cellStyle name="40% - Accent6 4 3 2 3 4 4" xfId="33236"/>
    <cellStyle name="40% - Accent6 4 3 2 3 4 5" xfId="33237"/>
    <cellStyle name="40% - Accent6 4 3 2 3 5" xfId="33238"/>
    <cellStyle name="40% - Accent6 4 3 2 3 5 2" xfId="33239"/>
    <cellStyle name="40% - Accent6 4 3 2 3 5 3" xfId="33240"/>
    <cellStyle name="40% - Accent6 4 3 2 3 6" xfId="33241"/>
    <cellStyle name="40% - Accent6 4 3 2 3 6 2" xfId="33242"/>
    <cellStyle name="40% - Accent6 4 3 2 3 6 3" xfId="33243"/>
    <cellStyle name="40% - Accent6 4 3 2 3 7" xfId="33244"/>
    <cellStyle name="40% - Accent6 4 3 2 3 7 2" xfId="33245"/>
    <cellStyle name="40% - Accent6 4 3 2 3 8" xfId="33246"/>
    <cellStyle name="40% - Accent6 4 3 2 3 9" xfId="33247"/>
    <cellStyle name="40% - Accent6 4 3 2 4" xfId="33248"/>
    <cellStyle name="40% - Accent6 4 3 2 4 2" xfId="33249"/>
    <cellStyle name="40% - Accent6 4 3 2 4 2 2" xfId="33250"/>
    <cellStyle name="40% - Accent6 4 3 2 4 2 2 2" xfId="33251"/>
    <cellStyle name="40% - Accent6 4 3 2 4 2 2 3" xfId="33252"/>
    <cellStyle name="40% - Accent6 4 3 2 4 2 3" xfId="33253"/>
    <cellStyle name="40% - Accent6 4 3 2 4 2 3 2" xfId="33254"/>
    <cellStyle name="40% - Accent6 4 3 2 4 2 3 3" xfId="33255"/>
    <cellStyle name="40% - Accent6 4 3 2 4 2 4" xfId="33256"/>
    <cellStyle name="40% - Accent6 4 3 2 4 2 4 2" xfId="33257"/>
    <cellStyle name="40% - Accent6 4 3 2 4 2 5" xfId="33258"/>
    <cellStyle name="40% - Accent6 4 3 2 4 2 6" xfId="33259"/>
    <cellStyle name="40% - Accent6 4 3 2 4 3" xfId="33260"/>
    <cellStyle name="40% - Accent6 4 3 2 4 3 2" xfId="33261"/>
    <cellStyle name="40% - Accent6 4 3 2 4 3 2 2" xfId="33262"/>
    <cellStyle name="40% - Accent6 4 3 2 4 3 2 3" xfId="33263"/>
    <cellStyle name="40% - Accent6 4 3 2 4 3 3" xfId="33264"/>
    <cellStyle name="40% - Accent6 4 3 2 4 3 3 2" xfId="33265"/>
    <cellStyle name="40% - Accent6 4 3 2 4 3 3 3" xfId="33266"/>
    <cellStyle name="40% - Accent6 4 3 2 4 3 4" xfId="33267"/>
    <cellStyle name="40% - Accent6 4 3 2 4 3 4 2" xfId="33268"/>
    <cellStyle name="40% - Accent6 4 3 2 4 3 5" xfId="33269"/>
    <cellStyle name="40% - Accent6 4 3 2 4 3 6" xfId="33270"/>
    <cellStyle name="40% - Accent6 4 3 2 4 4" xfId="33271"/>
    <cellStyle name="40% - Accent6 4 3 2 4 4 2" xfId="33272"/>
    <cellStyle name="40% - Accent6 4 3 2 4 4 2 2" xfId="33273"/>
    <cellStyle name="40% - Accent6 4 3 2 4 4 2 3" xfId="33274"/>
    <cellStyle name="40% - Accent6 4 3 2 4 4 3" xfId="33275"/>
    <cellStyle name="40% - Accent6 4 3 2 4 4 3 2" xfId="33276"/>
    <cellStyle name="40% - Accent6 4 3 2 4 4 4" xfId="33277"/>
    <cellStyle name="40% - Accent6 4 3 2 4 4 5" xfId="33278"/>
    <cellStyle name="40% - Accent6 4 3 2 4 5" xfId="33279"/>
    <cellStyle name="40% - Accent6 4 3 2 4 5 2" xfId="33280"/>
    <cellStyle name="40% - Accent6 4 3 2 4 5 3" xfId="33281"/>
    <cellStyle name="40% - Accent6 4 3 2 4 6" xfId="33282"/>
    <cellStyle name="40% - Accent6 4 3 2 4 6 2" xfId="33283"/>
    <cellStyle name="40% - Accent6 4 3 2 4 6 3" xfId="33284"/>
    <cellStyle name="40% - Accent6 4 3 2 4 7" xfId="33285"/>
    <cellStyle name="40% - Accent6 4 3 2 4 7 2" xfId="33286"/>
    <cellStyle name="40% - Accent6 4 3 2 4 8" xfId="33287"/>
    <cellStyle name="40% - Accent6 4 3 2 4 9" xfId="33288"/>
    <cellStyle name="40% - Accent6 4 3 2 5" xfId="33289"/>
    <cellStyle name="40% - Accent6 4 3 2 5 2" xfId="33290"/>
    <cellStyle name="40% - Accent6 4 3 2 5 2 2" xfId="33291"/>
    <cellStyle name="40% - Accent6 4 3 2 5 2 3" xfId="33292"/>
    <cellStyle name="40% - Accent6 4 3 2 5 3" xfId="33293"/>
    <cellStyle name="40% - Accent6 4 3 2 5 3 2" xfId="33294"/>
    <cellStyle name="40% - Accent6 4 3 2 5 3 3" xfId="33295"/>
    <cellStyle name="40% - Accent6 4 3 2 5 4" xfId="33296"/>
    <cellStyle name="40% - Accent6 4 3 2 5 4 2" xfId="33297"/>
    <cellStyle name="40% - Accent6 4 3 2 5 5" xfId="33298"/>
    <cellStyle name="40% - Accent6 4 3 2 5 6" xfId="33299"/>
    <cellStyle name="40% - Accent6 4 3 2 6" xfId="33300"/>
    <cellStyle name="40% - Accent6 4 3 2 6 2" xfId="33301"/>
    <cellStyle name="40% - Accent6 4 3 2 6 2 2" xfId="33302"/>
    <cellStyle name="40% - Accent6 4 3 2 6 2 3" xfId="33303"/>
    <cellStyle name="40% - Accent6 4 3 2 6 3" xfId="33304"/>
    <cellStyle name="40% - Accent6 4 3 2 6 3 2" xfId="33305"/>
    <cellStyle name="40% - Accent6 4 3 2 6 3 3" xfId="33306"/>
    <cellStyle name="40% - Accent6 4 3 2 6 4" xfId="33307"/>
    <cellStyle name="40% - Accent6 4 3 2 6 4 2" xfId="33308"/>
    <cellStyle name="40% - Accent6 4 3 2 6 5" xfId="33309"/>
    <cellStyle name="40% - Accent6 4 3 2 6 6" xfId="33310"/>
    <cellStyle name="40% - Accent6 4 3 2 7" xfId="33311"/>
    <cellStyle name="40% - Accent6 4 3 2 7 2" xfId="33312"/>
    <cellStyle name="40% - Accent6 4 3 2 7 2 2" xfId="33313"/>
    <cellStyle name="40% - Accent6 4 3 2 7 2 3" xfId="33314"/>
    <cellStyle name="40% - Accent6 4 3 2 7 3" xfId="33315"/>
    <cellStyle name="40% - Accent6 4 3 2 7 3 2" xfId="33316"/>
    <cellStyle name="40% - Accent6 4 3 2 7 4" xfId="33317"/>
    <cellStyle name="40% - Accent6 4 3 2 7 5" xfId="33318"/>
    <cellStyle name="40% - Accent6 4 3 2 8" xfId="33319"/>
    <cellStyle name="40% - Accent6 4 3 2 8 2" xfId="33320"/>
    <cellStyle name="40% - Accent6 4 3 2 8 3" xfId="33321"/>
    <cellStyle name="40% - Accent6 4 3 2 9" xfId="33322"/>
    <cellStyle name="40% - Accent6 4 3 2 9 2" xfId="33323"/>
    <cellStyle name="40% - Accent6 4 3 2 9 3" xfId="33324"/>
    <cellStyle name="40% - Accent6 4 3 3" xfId="2675"/>
    <cellStyle name="40% - Accent6 4 3 3 10" xfId="33325"/>
    <cellStyle name="40% - Accent6 4 3 3 2" xfId="2676"/>
    <cellStyle name="40% - Accent6 4 3 3 2 2" xfId="33326"/>
    <cellStyle name="40% - Accent6 4 3 3 2 2 2" xfId="33327"/>
    <cellStyle name="40% - Accent6 4 3 3 2 2 2 2" xfId="33328"/>
    <cellStyle name="40% - Accent6 4 3 3 2 2 2 3" xfId="33329"/>
    <cellStyle name="40% - Accent6 4 3 3 2 2 3" xfId="33330"/>
    <cellStyle name="40% - Accent6 4 3 3 2 2 3 2" xfId="33331"/>
    <cellStyle name="40% - Accent6 4 3 3 2 2 3 3" xfId="33332"/>
    <cellStyle name="40% - Accent6 4 3 3 2 2 4" xfId="33333"/>
    <cellStyle name="40% - Accent6 4 3 3 2 2 4 2" xfId="33334"/>
    <cellStyle name="40% - Accent6 4 3 3 2 2 5" xfId="33335"/>
    <cellStyle name="40% - Accent6 4 3 3 2 2 6" xfId="33336"/>
    <cellStyle name="40% - Accent6 4 3 3 2 3" xfId="33337"/>
    <cellStyle name="40% - Accent6 4 3 3 2 3 2" xfId="33338"/>
    <cellStyle name="40% - Accent6 4 3 3 2 3 2 2" xfId="33339"/>
    <cellStyle name="40% - Accent6 4 3 3 2 3 2 3" xfId="33340"/>
    <cellStyle name="40% - Accent6 4 3 3 2 3 3" xfId="33341"/>
    <cellStyle name="40% - Accent6 4 3 3 2 3 3 2" xfId="33342"/>
    <cellStyle name="40% - Accent6 4 3 3 2 3 3 3" xfId="33343"/>
    <cellStyle name="40% - Accent6 4 3 3 2 3 4" xfId="33344"/>
    <cellStyle name="40% - Accent6 4 3 3 2 3 4 2" xfId="33345"/>
    <cellStyle name="40% - Accent6 4 3 3 2 3 5" xfId="33346"/>
    <cellStyle name="40% - Accent6 4 3 3 2 3 6" xfId="33347"/>
    <cellStyle name="40% - Accent6 4 3 3 2 4" xfId="33348"/>
    <cellStyle name="40% - Accent6 4 3 3 2 4 2" xfId="33349"/>
    <cellStyle name="40% - Accent6 4 3 3 2 4 2 2" xfId="33350"/>
    <cellStyle name="40% - Accent6 4 3 3 2 4 2 3" xfId="33351"/>
    <cellStyle name="40% - Accent6 4 3 3 2 4 3" xfId="33352"/>
    <cellStyle name="40% - Accent6 4 3 3 2 4 3 2" xfId="33353"/>
    <cellStyle name="40% - Accent6 4 3 3 2 4 4" xfId="33354"/>
    <cellStyle name="40% - Accent6 4 3 3 2 4 5" xfId="33355"/>
    <cellStyle name="40% - Accent6 4 3 3 2 5" xfId="33356"/>
    <cellStyle name="40% - Accent6 4 3 3 2 5 2" xfId="33357"/>
    <cellStyle name="40% - Accent6 4 3 3 2 5 3" xfId="33358"/>
    <cellStyle name="40% - Accent6 4 3 3 2 6" xfId="33359"/>
    <cellStyle name="40% - Accent6 4 3 3 2 6 2" xfId="33360"/>
    <cellStyle name="40% - Accent6 4 3 3 2 6 3" xfId="33361"/>
    <cellStyle name="40% - Accent6 4 3 3 2 7" xfId="33362"/>
    <cellStyle name="40% - Accent6 4 3 3 2 7 2" xfId="33363"/>
    <cellStyle name="40% - Accent6 4 3 3 2 8" xfId="33364"/>
    <cellStyle name="40% - Accent6 4 3 3 2 9" xfId="33365"/>
    <cellStyle name="40% - Accent6 4 3 3 3" xfId="33366"/>
    <cellStyle name="40% - Accent6 4 3 3 3 2" xfId="33367"/>
    <cellStyle name="40% - Accent6 4 3 3 3 2 2" xfId="33368"/>
    <cellStyle name="40% - Accent6 4 3 3 3 2 3" xfId="33369"/>
    <cellStyle name="40% - Accent6 4 3 3 3 3" xfId="33370"/>
    <cellStyle name="40% - Accent6 4 3 3 3 3 2" xfId="33371"/>
    <cellStyle name="40% - Accent6 4 3 3 3 3 3" xfId="33372"/>
    <cellStyle name="40% - Accent6 4 3 3 3 4" xfId="33373"/>
    <cellStyle name="40% - Accent6 4 3 3 3 4 2" xfId="33374"/>
    <cellStyle name="40% - Accent6 4 3 3 3 5" xfId="33375"/>
    <cellStyle name="40% - Accent6 4 3 3 3 6" xfId="33376"/>
    <cellStyle name="40% - Accent6 4 3 3 4" xfId="33377"/>
    <cellStyle name="40% - Accent6 4 3 3 4 2" xfId="33378"/>
    <cellStyle name="40% - Accent6 4 3 3 4 2 2" xfId="33379"/>
    <cellStyle name="40% - Accent6 4 3 3 4 2 3" xfId="33380"/>
    <cellStyle name="40% - Accent6 4 3 3 4 3" xfId="33381"/>
    <cellStyle name="40% - Accent6 4 3 3 4 3 2" xfId="33382"/>
    <cellStyle name="40% - Accent6 4 3 3 4 3 3" xfId="33383"/>
    <cellStyle name="40% - Accent6 4 3 3 4 4" xfId="33384"/>
    <cellStyle name="40% - Accent6 4 3 3 4 4 2" xfId="33385"/>
    <cellStyle name="40% - Accent6 4 3 3 4 5" xfId="33386"/>
    <cellStyle name="40% - Accent6 4 3 3 4 6" xfId="33387"/>
    <cellStyle name="40% - Accent6 4 3 3 5" xfId="33388"/>
    <cellStyle name="40% - Accent6 4 3 3 5 2" xfId="33389"/>
    <cellStyle name="40% - Accent6 4 3 3 5 2 2" xfId="33390"/>
    <cellStyle name="40% - Accent6 4 3 3 5 2 3" xfId="33391"/>
    <cellStyle name="40% - Accent6 4 3 3 5 3" xfId="33392"/>
    <cellStyle name="40% - Accent6 4 3 3 5 3 2" xfId="33393"/>
    <cellStyle name="40% - Accent6 4 3 3 5 4" xfId="33394"/>
    <cellStyle name="40% - Accent6 4 3 3 5 5" xfId="33395"/>
    <cellStyle name="40% - Accent6 4 3 3 6" xfId="33396"/>
    <cellStyle name="40% - Accent6 4 3 3 6 2" xfId="33397"/>
    <cellStyle name="40% - Accent6 4 3 3 6 3" xfId="33398"/>
    <cellStyle name="40% - Accent6 4 3 3 7" xfId="33399"/>
    <cellStyle name="40% - Accent6 4 3 3 7 2" xfId="33400"/>
    <cellStyle name="40% - Accent6 4 3 3 7 3" xfId="33401"/>
    <cellStyle name="40% - Accent6 4 3 3 8" xfId="33402"/>
    <cellStyle name="40% - Accent6 4 3 3 8 2" xfId="33403"/>
    <cellStyle name="40% - Accent6 4 3 3 9" xfId="33404"/>
    <cellStyle name="40% - Accent6 4 3 4" xfId="2677"/>
    <cellStyle name="40% - Accent6 4 3 4 2" xfId="33405"/>
    <cellStyle name="40% - Accent6 4 3 4 2 2" xfId="33406"/>
    <cellStyle name="40% - Accent6 4 3 4 2 2 2" xfId="33407"/>
    <cellStyle name="40% - Accent6 4 3 4 2 2 3" xfId="33408"/>
    <cellStyle name="40% - Accent6 4 3 4 2 3" xfId="33409"/>
    <cellStyle name="40% - Accent6 4 3 4 2 3 2" xfId="33410"/>
    <cellStyle name="40% - Accent6 4 3 4 2 3 3" xfId="33411"/>
    <cellStyle name="40% - Accent6 4 3 4 2 4" xfId="33412"/>
    <cellStyle name="40% - Accent6 4 3 4 2 4 2" xfId="33413"/>
    <cellStyle name="40% - Accent6 4 3 4 2 5" xfId="33414"/>
    <cellStyle name="40% - Accent6 4 3 4 2 6" xfId="33415"/>
    <cellStyle name="40% - Accent6 4 3 4 3" xfId="33416"/>
    <cellStyle name="40% - Accent6 4 3 4 3 2" xfId="33417"/>
    <cellStyle name="40% - Accent6 4 3 4 3 2 2" xfId="33418"/>
    <cellStyle name="40% - Accent6 4 3 4 3 2 3" xfId="33419"/>
    <cellStyle name="40% - Accent6 4 3 4 3 3" xfId="33420"/>
    <cellStyle name="40% - Accent6 4 3 4 3 3 2" xfId="33421"/>
    <cellStyle name="40% - Accent6 4 3 4 3 3 3" xfId="33422"/>
    <cellStyle name="40% - Accent6 4 3 4 3 4" xfId="33423"/>
    <cellStyle name="40% - Accent6 4 3 4 3 4 2" xfId="33424"/>
    <cellStyle name="40% - Accent6 4 3 4 3 5" xfId="33425"/>
    <cellStyle name="40% - Accent6 4 3 4 3 6" xfId="33426"/>
    <cellStyle name="40% - Accent6 4 3 4 4" xfId="33427"/>
    <cellStyle name="40% - Accent6 4 3 4 4 2" xfId="33428"/>
    <cellStyle name="40% - Accent6 4 3 4 4 2 2" xfId="33429"/>
    <cellStyle name="40% - Accent6 4 3 4 4 2 3" xfId="33430"/>
    <cellStyle name="40% - Accent6 4 3 4 4 3" xfId="33431"/>
    <cellStyle name="40% - Accent6 4 3 4 4 3 2" xfId="33432"/>
    <cellStyle name="40% - Accent6 4 3 4 4 4" xfId="33433"/>
    <cellStyle name="40% - Accent6 4 3 4 4 5" xfId="33434"/>
    <cellStyle name="40% - Accent6 4 3 4 5" xfId="33435"/>
    <cellStyle name="40% - Accent6 4 3 4 5 2" xfId="33436"/>
    <cellStyle name="40% - Accent6 4 3 4 5 3" xfId="33437"/>
    <cellStyle name="40% - Accent6 4 3 4 6" xfId="33438"/>
    <cellStyle name="40% - Accent6 4 3 4 6 2" xfId="33439"/>
    <cellStyle name="40% - Accent6 4 3 4 6 3" xfId="33440"/>
    <cellStyle name="40% - Accent6 4 3 4 7" xfId="33441"/>
    <cellStyle name="40% - Accent6 4 3 4 7 2" xfId="33442"/>
    <cellStyle name="40% - Accent6 4 3 4 8" xfId="33443"/>
    <cellStyle name="40% - Accent6 4 3 4 9" xfId="33444"/>
    <cellStyle name="40% - Accent6 4 3 5" xfId="8920"/>
    <cellStyle name="40% - Accent6 4 3 5 2" xfId="33445"/>
    <cellStyle name="40% - Accent6 4 3 5 2 2" xfId="33446"/>
    <cellStyle name="40% - Accent6 4 3 5 2 2 2" xfId="33447"/>
    <cellStyle name="40% - Accent6 4 3 5 2 2 3" xfId="33448"/>
    <cellStyle name="40% - Accent6 4 3 5 2 3" xfId="33449"/>
    <cellStyle name="40% - Accent6 4 3 5 2 3 2" xfId="33450"/>
    <cellStyle name="40% - Accent6 4 3 5 2 3 3" xfId="33451"/>
    <cellStyle name="40% - Accent6 4 3 5 2 4" xfId="33452"/>
    <cellStyle name="40% - Accent6 4 3 5 2 4 2" xfId="33453"/>
    <cellStyle name="40% - Accent6 4 3 5 2 5" xfId="33454"/>
    <cellStyle name="40% - Accent6 4 3 5 2 6" xfId="33455"/>
    <cellStyle name="40% - Accent6 4 3 5 3" xfId="33456"/>
    <cellStyle name="40% - Accent6 4 3 5 3 2" xfId="33457"/>
    <cellStyle name="40% - Accent6 4 3 5 3 2 2" xfId="33458"/>
    <cellStyle name="40% - Accent6 4 3 5 3 2 3" xfId="33459"/>
    <cellStyle name="40% - Accent6 4 3 5 3 3" xfId="33460"/>
    <cellStyle name="40% - Accent6 4 3 5 3 3 2" xfId="33461"/>
    <cellStyle name="40% - Accent6 4 3 5 3 3 3" xfId="33462"/>
    <cellStyle name="40% - Accent6 4 3 5 3 4" xfId="33463"/>
    <cellStyle name="40% - Accent6 4 3 5 3 4 2" xfId="33464"/>
    <cellStyle name="40% - Accent6 4 3 5 3 5" xfId="33465"/>
    <cellStyle name="40% - Accent6 4 3 5 3 6" xfId="33466"/>
    <cellStyle name="40% - Accent6 4 3 5 4" xfId="33467"/>
    <cellStyle name="40% - Accent6 4 3 5 4 2" xfId="33468"/>
    <cellStyle name="40% - Accent6 4 3 5 4 2 2" xfId="33469"/>
    <cellStyle name="40% - Accent6 4 3 5 4 2 3" xfId="33470"/>
    <cellStyle name="40% - Accent6 4 3 5 4 3" xfId="33471"/>
    <cellStyle name="40% - Accent6 4 3 5 4 3 2" xfId="33472"/>
    <cellStyle name="40% - Accent6 4 3 5 4 4" xfId="33473"/>
    <cellStyle name="40% - Accent6 4 3 5 4 5" xfId="33474"/>
    <cellStyle name="40% - Accent6 4 3 5 5" xfId="33475"/>
    <cellStyle name="40% - Accent6 4 3 5 5 2" xfId="33476"/>
    <cellStyle name="40% - Accent6 4 3 5 5 3" xfId="33477"/>
    <cellStyle name="40% - Accent6 4 3 5 6" xfId="33478"/>
    <cellStyle name="40% - Accent6 4 3 5 6 2" xfId="33479"/>
    <cellStyle name="40% - Accent6 4 3 5 6 3" xfId="33480"/>
    <cellStyle name="40% - Accent6 4 3 5 7" xfId="33481"/>
    <cellStyle name="40% - Accent6 4 3 5 7 2" xfId="33482"/>
    <cellStyle name="40% - Accent6 4 3 5 8" xfId="33483"/>
    <cellStyle name="40% - Accent6 4 3 5 9" xfId="33484"/>
    <cellStyle name="40% - Accent6 4 3 6" xfId="33485"/>
    <cellStyle name="40% - Accent6 4 3 6 2" xfId="33486"/>
    <cellStyle name="40% - Accent6 4 3 6 2 2" xfId="33487"/>
    <cellStyle name="40% - Accent6 4 3 6 2 3" xfId="33488"/>
    <cellStyle name="40% - Accent6 4 3 6 3" xfId="33489"/>
    <cellStyle name="40% - Accent6 4 3 6 3 2" xfId="33490"/>
    <cellStyle name="40% - Accent6 4 3 6 3 3" xfId="33491"/>
    <cellStyle name="40% - Accent6 4 3 6 4" xfId="33492"/>
    <cellStyle name="40% - Accent6 4 3 6 4 2" xfId="33493"/>
    <cellStyle name="40% - Accent6 4 3 6 5" xfId="33494"/>
    <cellStyle name="40% - Accent6 4 3 6 6" xfId="33495"/>
    <cellStyle name="40% - Accent6 4 3 7" xfId="33496"/>
    <cellStyle name="40% - Accent6 4 3 7 2" xfId="33497"/>
    <cellStyle name="40% - Accent6 4 3 7 2 2" xfId="33498"/>
    <cellStyle name="40% - Accent6 4 3 7 2 3" xfId="33499"/>
    <cellStyle name="40% - Accent6 4 3 7 3" xfId="33500"/>
    <cellStyle name="40% - Accent6 4 3 7 3 2" xfId="33501"/>
    <cellStyle name="40% - Accent6 4 3 7 3 3" xfId="33502"/>
    <cellStyle name="40% - Accent6 4 3 7 4" xfId="33503"/>
    <cellStyle name="40% - Accent6 4 3 7 4 2" xfId="33504"/>
    <cellStyle name="40% - Accent6 4 3 7 5" xfId="33505"/>
    <cellStyle name="40% - Accent6 4 3 7 6" xfId="33506"/>
    <cellStyle name="40% - Accent6 4 3 8" xfId="33507"/>
    <cellStyle name="40% - Accent6 4 3 8 2" xfId="33508"/>
    <cellStyle name="40% - Accent6 4 3 8 2 2" xfId="33509"/>
    <cellStyle name="40% - Accent6 4 3 8 2 3" xfId="33510"/>
    <cellStyle name="40% - Accent6 4 3 8 3" xfId="33511"/>
    <cellStyle name="40% - Accent6 4 3 8 3 2" xfId="33512"/>
    <cellStyle name="40% - Accent6 4 3 8 4" xfId="33513"/>
    <cellStyle name="40% - Accent6 4 3 8 5" xfId="33514"/>
    <cellStyle name="40% - Accent6 4 3 9" xfId="33515"/>
    <cellStyle name="40% - Accent6 4 3 9 2" xfId="33516"/>
    <cellStyle name="40% - Accent6 4 3 9 3" xfId="33517"/>
    <cellStyle name="40% - Accent6 4 4" xfId="2678"/>
    <cellStyle name="40% - Accent6 4 4 10" xfId="33518"/>
    <cellStyle name="40% - Accent6 4 4 10 2" xfId="33519"/>
    <cellStyle name="40% - Accent6 4 4 11" xfId="33520"/>
    <cellStyle name="40% - Accent6 4 4 12" xfId="33521"/>
    <cellStyle name="40% - Accent6 4 4 2" xfId="2679"/>
    <cellStyle name="40% - Accent6 4 4 2 10" xfId="33522"/>
    <cellStyle name="40% - Accent6 4 4 2 2" xfId="2680"/>
    <cellStyle name="40% - Accent6 4 4 2 2 2" xfId="33523"/>
    <cellStyle name="40% - Accent6 4 4 2 2 2 2" xfId="33524"/>
    <cellStyle name="40% - Accent6 4 4 2 2 2 2 2" xfId="33525"/>
    <cellStyle name="40% - Accent6 4 4 2 2 2 2 3" xfId="33526"/>
    <cellStyle name="40% - Accent6 4 4 2 2 2 3" xfId="33527"/>
    <cellStyle name="40% - Accent6 4 4 2 2 2 3 2" xfId="33528"/>
    <cellStyle name="40% - Accent6 4 4 2 2 2 3 3" xfId="33529"/>
    <cellStyle name="40% - Accent6 4 4 2 2 2 4" xfId="33530"/>
    <cellStyle name="40% - Accent6 4 4 2 2 2 4 2" xfId="33531"/>
    <cellStyle name="40% - Accent6 4 4 2 2 2 5" xfId="33532"/>
    <cellStyle name="40% - Accent6 4 4 2 2 2 6" xfId="33533"/>
    <cellStyle name="40% - Accent6 4 4 2 2 3" xfId="33534"/>
    <cellStyle name="40% - Accent6 4 4 2 2 3 2" xfId="33535"/>
    <cellStyle name="40% - Accent6 4 4 2 2 3 2 2" xfId="33536"/>
    <cellStyle name="40% - Accent6 4 4 2 2 3 2 3" xfId="33537"/>
    <cellStyle name="40% - Accent6 4 4 2 2 3 3" xfId="33538"/>
    <cellStyle name="40% - Accent6 4 4 2 2 3 3 2" xfId="33539"/>
    <cellStyle name="40% - Accent6 4 4 2 2 3 3 3" xfId="33540"/>
    <cellStyle name="40% - Accent6 4 4 2 2 3 4" xfId="33541"/>
    <cellStyle name="40% - Accent6 4 4 2 2 3 4 2" xfId="33542"/>
    <cellStyle name="40% - Accent6 4 4 2 2 3 5" xfId="33543"/>
    <cellStyle name="40% - Accent6 4 4 2 2 3 6" xfId="33544"/>
    <cellStyle name="40% - Accent6 4 4 2 2 4" xfId="33545"/>
    <cellStyle name="40% - Accent6 4 4 2 2 4 2" xfId="33546"/>
    <cellStyle name="40% - Accent6 4 4 2 2 4 2 2" xfId="33547"/>
    <cellStyle name="40% - Accent6 4 4 2 2 4 2 3" xfId="33548"/>
    <cellStyle name="40% - Accent6 4 4 2 2 4 3" xfId="33549"/>
    <cellStyle name="40% - Accent6 4 4 2 2 4 3 2" xfId="33550"/>
    <cellStyle name="40% - Accent6 4 4 2 2 4 4" xfId="33551"/>
    <cellStyle name="40% - Accent6 4 4 2 2 4 5" xfId="33552"/>
    <cellStyle name="40% - Accent6 4 4 2 2 5" xfId="33553"/>
    <cellStyle name="40% - Accent6 4 4 2 2 5 2" xfId="33554"/>
    <cellStyle name="40% - Accent6 4 4 2 2 5 3" xfId="33555"/>
    <cellStyle name="40% - Accent6 4 4 2 2 6" xfId="33556"/>
    <cellStyle name="40% - Accent6 4 4 2 2 6 2" xfId="33557"/>
    <cellStyle name="40% - Accent6 4 4 2 2 6 3" xfId="33558"/>
    <cellStyle name="40% - Accent6 4 4 2 2 7" xfId="33559"/>
    <cellStyle name="40% - Accent6 4 4 2 2 7 2" xfId="33560"/>
    <cellStyle name="40% - Accent6 4 4 2 2 8" xfId="33561"/>
    <cellStyle name="40% - Accent6 4 4 2 2 9" xfId="33562"/>
    <cellStyle name="40% - Accent6 4 4 2 3" xfId="33563"/>
    <cellStyle name="40% - Accent6 4 4 2 3 2" xfId="33564"/>
    <cellStyle name="40% - Accent6 4 4 2 3 2 2" xfId="33565"/>
    <cellStyle name="40% - Accent6 4 4 2 3 2 3" xfId="33566"/>
    <cellStyle name="40% - Accent6 4 4 2 3 3" xfId="33567"/>
    <cellStyle name="40% - Accent6 4 4 2 3 3 2" xfId="33568"/>
    <cellStyle name="40% - Accent6 4 4 2 3 3 3" xfId="33569"/>
    <cellStyle name="40% - Accent6 4 4 2 3 4" xfId="33570"/>
    <cellStyle name="40% - Accent6 4 4 2 3 4 2" xfId="33571"/>
    <cellStyle name="40% - Accent6 4 4 2 3 5" xfId="33572"/>
    <cellStyle name="40% - Accent6 4 4 2 3 6" xfId="33573"/>
    <cellStyle name="40% - Accent6 4 4 2 4" xfId="33574"/>
    <cellStyle name="40% - Accent6 4 4 2 4 2" xfId="33575"/>
    <cellStyle name="40% - Accent6 4 4 2 4 2 2" xfId="33576"/>
    <cellStyle name="40% - Accent6 4 4 2 4 2 3" xfId="33577"/>
    <cellStyle name="40% - Accent6 4 4 2 4 3" xfId="33578"/>
    <cellStyle name="40% - Accent6 4 4 2 4 3 2" xfId="33579"/>
    <cellStyle name="40% - Accent6 4 4 2 4 3 3" xfId="33580"/>
    <cellStyle name="40% - Accent6 4 4 2 4 4" xfId="33581"/>
    <cellStyle name="40% - Accent6 4 4 2 4 4 2" xfId="33582"/>
    <cellStyle name="40% - Accent6 4 4 2 4 5" xfId="33583"/>
    <cellStyle name="40% - Accent6 4 4 2 4 6" xfId="33584"/>
    <cellStyle name="40% - Accent6 4 4 2 5" xfId="33585"/>
    <cellStyle name="40% - Accent6 4 4 2 5 2" xfId="33586"/>
    <cellStyle name="40% - Accent6 4 4 2 5 2 2" xfId="33587"/>
    <cellStyle name="40% - Accent6 4 4 2 5 2 3" xfId="33588"/>
    <cellStyle name="40% - Accent6 4 4 2 5 3" xfId="33589"/>
    <cellStyle name="40% - Accent6 4 4 2 5 3 2" xfId="33590"/>
    <cellStyle name="40% - Accent6 4 4 2 5 4" xfId="33591"/>
    <cellStyle name="40% - Accent6 4 4 2 5 5" xfId="33592"/>
    <cellStyle name="40% - Accent6 4 4 2 6" xfId="33593"/>
    <cellStyle name="40% - Accent6 4 4 2 6 2" xfId="33594"/>
    <cellStyle name="40% - Accent6 4 4 2 6 3" xfId="33595"/>
    <cellStyle name="40% - Accent6 4 4 2 7" xfId="33596"/>
    <cellStyle name="40% - Accent6 4 4 2 7 2" xfId="33597"/>
    <cellStyle name="40% - Accent6 4 4 2 7 3" xfId="33598"/>
    <cellStyle name="40% - Accent6 4 4 2 8" xfId="33599"/>
    <cellStyle name="40% - Accent6 4 4 2 8 2" xfId="33600"/>
    <cellStyle name="40% - Accent6 4 4 2 9" xfId="33601"/>
    <cellStyle name="40% - Accent6 4 4 3" xfId="2681"/>
    <cellStyle name="40% - Accent6 4 4 3 2" xfId="33602"/>
    <cellStyle name="40% - Accent6 4 4 3 2 2" xfId="33603"/>
    <cellStyle name="40% - Accent6 4 4 3 2 2 2" xfId="33604"/>
    <cellStyle name="40% - Accent6 4 4 3 2 2 3" xfId="33605"/>
    <cellStyle name="40% - Accent6 4 4 3 2 3" xfId="33606"/>
    <cellStyle name="40% - Accent6 4 4 3 2 3 2" xfId="33607"/>
    <cellStyle name="40% - Accent6 4 4 3 2 3 3" xfId="33608"/>
    <cellStyle name="40% - Accent6 4 4 3 2 4" xfId="33609"/>
    <cellStyle name="40% - Accent6 4 4 3 2 4 2" xfId="33610"/>
    <cellStyle name="40% - Accent6 4 4 3 2 5" xfId="33611"/>
    <cellStyle name="40% - Accent6 4 4 3 2 6" xfId="33612"/>
    <cellStyle name="40% - Accent6 4 4 3 3" xfId="33613"/>
    <cellStyle name="40% - Accent6 4 4 3 3 2" xfId="33614"/>
    <cellStyle name="40% - Accent6 4 4 3 3 2 2" xfId="33615"/>
    <cellStyle name="40% - Accent6 4 4 3 3 2 3" xfId="33616"/>
    <cellStyle name="40% - Accent6 4 4 3 3 3" xfId="33617"/>
    <cellStyle name="40% - Accent6 4 4 3 3 3 2" xfId="33618"/>
    <cellStyle name="40% - Accent6 4 4 3 3 3 3" xfId="33619"/>
    <cellStyle name="40% - Accent6 4 4 3 3 4" xfId="33620"/>
    <cellStyle name="40% - Accent6 4 4 3 3 4 2" xfId="33621"/>
    <cellStyle name="40% - Accent6 4 4 3 3 5" xfId="33622"/>
    <cellStyle name="40% - Accent6 4 4 3 3 6" xfId="33623"/>
    <cellStyle name="40% - Accent6 4 4 3 4" xfId="33624"/>
    <cellStyle name="40% - Accent6 4 4 3 4 2" xfId="33625"/>
    <cellStyle name="40% - Accent6 4 4 3 4 2 2" xfId="33626"/>
    <cellStyle name="40% - Accent6 4 4 3 4 2 3" xfId="33627"/>
    <cellStyle name="40% - Accent6 4 4 3 4 3" xfId="33628"/>
    <cellStyle name="40% - Accent6 4 4 3 4 3 2" xfId="33629"/>
    <cellStyle name="40% - Accent6 4 4 3 4 4" xfId="33630"/>
    <cellStyle name="40% - Accent6 4 4 3 4 5" xfId="33631"/>
    <cellStyle name="40% - Accent6 4 4 3 5" xfId="33632"/>
    <cellStyle name="40% - Accent6 4 4 3 5 2" xfId="33633"/>
    <cellStyle name="40% - Accent6 4 4 3 5 3" xfId="33634"/>
    <cellStyle name="40% - Accent6 4 4 3 6" xfId="33635"/>
    <cellStyle name="40% - Accent6 4 4 3 6 2" xfId="33636"/>
    <cellStyle name="40% - Accent6 4 4 3 6 3" xfId="33637"/>
    <cellStyle name="40% - Accent6 4 4 3 7" xfId="33638"/>
    <cellStyle name="40% - Accent6 4 4 3 7 2" xfId="33639"/>
    <cellStyle name="40% - Accent6 4 4 3 8" xfId="33640"/>
    <cellStyle name="40% - Accent6 4 4 3 9" xfId="33641"/>
    <cellStyle name="40% - Accent6 4 4 4" xfId="33642"/>
    <cellStyle name="40% - Accent6 4 4 4 2" xfId="33643"/>
    <cellStyle name="40% - Accent6 4 4 4 2 2" xfId="33644"/>
    <cellStyle name="40% - Accent6 4 4 4 2 2 2" xfId="33645"/>
    <cellStyle name="40% - Accent6 4 4 4 2 2 3" xfId="33646"/>
    <cellStyle name="40% - Accent6 4 4 4 2 3" xfId="33647"/>
    <cellStyle name="40% - Accent6 4 4 4 2 3 2" xfId="33648"/>
    <cellStyle name="40% - Accent6 4 4 4 2 3 3" xfId="33649"/>
    <cellStyle name="40% - Accent6 4 4 4 2 4" xfId="33650"/>
    <cellStyle name="40% - Accent6 4 4 4 2 4 2" xfId="33651"/>
    <cellStyle name="40% - Accent6 4 4 4 2 5" xfId="33652"/>
    <cellStyle name="40% - Accent6 4 4 4 2 6" xfId="33653"/>
    <cellStyle name="40% - Accent6 4 4 4 3" xfId="33654"/>
    <cellStyle name="40% - Accent6 4 4 4 3 2" xfId="33655"/>
    <cellStyle name="40% - Accent6 4 4 4 3 2 2" xfId="33656"/>
    <cellStyle name="40% - Accent6 4 4 4 3 2 3" xfId="33657"/>
    <cellStyle name="40% - Accent6 4 4 4 3 3" xfId="33658"/>
    <cellStyle name="40% - Accent6 4 4 4 3 3 2" xfId="33659"/>
    <cellStyle name="40% - Accent6 4 4 4 3 3 3" xfId="33660"/>
    <cellStyle name="40% - Accent6 4 4 4 3 4" xfId="33661"/>
    <cellStyle name="40% - Accent6 4 4 4 3 4 2" xfId="33662"/>
    <cellStyle name="40% - Accent6 4 4 4 3 5" xfId="33663"/>
    <cellStyle name="40% - Accent6 4 4 4 3 6" xfId="33664"/>
    <cellStyle name="40% - Accent6 4 4 4 4" xfId="33665"/>
    <cellStyle name="40% - Accent6 4 4 4 4 2" xfId="33666"/>
    <cellStyle name="40% - Accent6 4 4 4 4 2 2" xfId="33667"/>
    <cellStyle name="40% - Accent6 4 4 4 4 2 3" xfId="33668"/>
    <cellStyle name="40% - Accent6 4 4 4 4 3" xfId="33669"/>
    <cellStyle name="40% - Accent6 4 4 4 4 3 2" xfId="33670"/>
    <cellStyle name="40% - Accent6 4 4 4 4 4" xfId="33671"/>
    <cellStyle name="40% - Accent6 4 4 4 4 5" xfId="33672"/>
    <cellStyle name="40% - Accent6 4 4 4 5" xfId="33673"/>
    <cellStyle name="40% - Accent6 4 4 4 5 2" xfId="33674"/>
    <cellStyle name="40% - Accent6 4 4 4 5 3" xfId="33675"/>
    <cellStyle name="40% - Accent6 4 4 4 6" xfId="33676"/>
    <cellStyle name="40% - Accent6 4 4 4 6 2" xfId="33677"/>
    <cellStyle name="40% - Accent6 4 4 4 6 3" xfId="33678"/>
    <cellStyle name="40% - Accent6 4 4 4 7" xfId="33679"/>
    <cellStyle name="40% - Accent6 4 4 4 7 2" xfId="33680"/>
    <cellStyle name="40% - Accent6 4 4 4 8" xfId="33681"/>
    <cellStyle name="40% - Accent6 4 4 4 9" xfId="33682"/>
    <cellStyle name="40% - Accent6 4 4 5" xfId="33683"/>
    <cellStyle name="40% - Accent6 4 4 5 2" xfId="33684"/>
    <cellStyle name="40% - Accent6 4 4 5 2 2" xfId="33685"/>
    <cellStyle name="40% - Accent6 4 4 5 2 3" xfId="33686"/>
    <cellStyle name="40% - Accent6 4 4 5 3" xfId="33687"/>
    <cellStyle name="40% - Accent6 4 4 5 3 2" xfId="33688"/>
    <cellStyle name="40% - Accent6 4 4 5 3 3" xfId="33689"/>
    <cellStyle name="40% - Accent6 4 4 5 4" xfId="33690"/>
    <cellStyle name="40% - Accent6 4 4 5 4 2" xfId="33691"/>
    <cellStyle name="40% - Accent6 4 4 5 5" xfId="33692"/>
    <cellStyle name="40% - Accent6 4 4 5 6" xfId="33693"/>
    <cellStyle name="40% - Accent6 4 4 6" xfId="33694"/>
    <cellStyle name="40% - Accent6 4 4 6 2" xfId="33695"/>
    <cellStyle name="40% - Accent6 4 4 6 2 2" xfId="33696"/>
    <cellStyle name="40% - Accent6 4 4 6 2 3" xfId="33697"/>
    <cellStyle name="40% - Accent6 4 4 6 3" xfId="33698"/>
    <cellStyle name="40% - Accent6 4 4 6 3 2" xfId="33699"/>
    <cellStyle name="40% - Accent6 4 4 6 3 3" xfId="33700"/>
    <cellStyle name="40% - Accent6 4 4 6 4" xfId="33701"/>
    <cellStyle name="40% - Accent6 4 4 6 4 2" xfId="33702"/>
    <cellStyle name="40% - Accent6 4 4 6 5" xfId="33703"/>
    <cellStyle name="40% - Accent6 4 4 6 6" xfId="33704"/>
    <cellStyle name="40% - Accent6 4 4 7" xfId="33705"/>
    <cellStyle name="40% - Accent6 4 4 7 2" xfId="33706"/>
    <cellStyle name="40% - Accent6 4 4 7 2 2" xfId="33707"/>
    <cellStyle name="40% - Accent6 4 4 7 2 3" xfId="33708"/>
    <cellStyle name="40% - Accent6 4 4 7 3" xfId="33709"/>
    <cellStyle name="40% - Accent6 4 4 7 3 2" xfId="33710"/>
    <cellStyle name="40% - Accent6 4 4 7 4" xfId="33711"/>
    <cellStyle name="40% - Accent6 4 4 7 5" xfId="33712"/>
    <cellStyle name="40% - Accent6 4 4 8" xfId="33713"/>
    <cellStyle name="40% - Accent6 4 4 8 2" xfId="33714"/>
    <cellStyle name="40% - Accent6 4 4 8 3" xfId="33715"/>
    <cellStyle name="40% - Accent6 4 4 9" xfId="33716"/>
    <cellStyle name="40% - Accent6 4 4 9 2" xfId="33717"/>
    <cellStyle name="40% - Accent6 4 4 9 3" xfId="33718"/>
    <cellStyle name="40% - Accent6 4 5" xfId="2682"/>
    <cellStyle name="40% - Accent6 4 5 10" xfId="33719"/>
    <cellStyle name="40% - Accent6 4 5 2" xfId="2683"/>
    <cellStyle name="40% - Accent6 4 5 2 2" xfId="33720"/>
    <cellStyle name="40% - Accent6 4 5 2 2 2" xfId="33721"/>
    <cellStyle name="40% - Accent6 4 5 2 2 2 2" xfId="33722"/>
    <cellStyle name="40% - Accent6 4 5 2 2 2 3" xfId="33723"/>
    <cellStyle name="40% - Accent6 4 5 2 2 3" xfId="33724"/>
    <cellStyle name="40% - Accent6 4 5 2 2 3 2" xfId="33725"/>
    <cellStyle name="40% - Accent6 4 5 2 2 3 3" xfId="33726"/>
    <cellStyle name="40% - Accent6 4 5 2 2 4" xfId="33727"/>
    <cellStyle name="40% - Accent6 4 5 2 2 4 2" xfId="33728"/>
    <cellStyle name="40% - Accent6 4 5 2 2 5" xfId="33729"/>
    <cellStyle name="40% - Accent6 4 5 2 2 6" xfId="33730"/>
    <cellStyle name="40% - Accent6 4 5 2 3" xfId="33731"/>
    <cellStyle name="40% - Accent6 4 5 2 3 2" xfId="33732"/>
    <cellStyle name="40% - Accent6 4 5 2 3 2 2" xfId="33733"/>
    <cellStyle name="40% - Accent6 4 5 2 3 2 3" xfId="33734"/>
    <cellStyle name="40% - Accent6 4 5 2 3 3" xfId="33735"/>
    <cellStyle name="40% - Accent6 4 5 2 3 3 2" xfId="33736"/>
    <cellStyle name="40% - Accent6 4 5 2 3 3 3" xfId="33737"/>
    <cellStyle name="40% - Accent6 4 5 2 3 4" xfId="33738"/>
    <cellStyle name="40% - Accent6 4 5 2 3 4 2" xfId="33739"/>
    <cellStyle name="40% - Accent6 4 5 2 3 5" xfId="33740"/>
    <cellStyle name="40% - Accent6 4 5 2 3 6" xfId="33741"/>
    <cellStyle name="40% - Accent6 4 5 2 4" xfId="33742"/>
    <cellStyle name="40% - Accent6 4 5 2 4 2" xfId="33743"/>
    <cellStyle name="40% - Accent6 4 5 2 4 2 2" xfId="33744"/>
    <cellStyle name="40% - Accent6 4 5 2 4 2 3" xfId="33745"/>
    <cellStyle name="40% - Accent6 4 5 2 4 3" xfId="33746"/>
    <cellStyle name="40% - Accent6 4 5 2 4 3 2" xfId="33747"/>
    <cellStyle name="40% - Accent6 4 5 2 4 4" xfId="33748"/>
    <cellStyle name="40% - Accent6 4 5 2 4 5" xfId="33749"/>
    <cellStyle name="40% - Accent6 4 5 2 5" xfId="33750"/>
    <cellStyle name="40% - Accent6 4 5 2 5 2" xfId="33751"/>
    <cellStyle name="40% - Accent6 4 5 2 5 3" xfId="33752"/>
    <cellStyle name="40% - Accent6 4 5 2 6" xfId="33753"/>
    <cellStyle name="40% - Accent6 4 5 2 6 2" xfId="33754"/>
    <cellStyle name="40% - Accent6 4 5 2 6 3" xfId="33755"/>
    <cellStyle name="40% - Accent6 4 5 2 7" xfId="33756"/>
    <cellStyle name="40% - Accent6 4 5 2 7 2" xfId="33757"/>
    <cellStyle name="40% - Accent6 4 5 2 8" xfId="33758"/>
    <cellStyle name="40% - Accent6 4 5 2 9" xfId="33759"/>
    <cellStyle name="40% - Accent6 4 5 3" xfId="33760"/>
    <cellStyle name="40% - Accent6 4 5 3 2" xfId="33761"/>
    <cellStyle name="40% - Accent6 4 5 3 2 2" xfId="33762"/>
    <cellStyle name="40% - Accent6 4 5 3 2 3" xfId="33763"/>
    <cellStyle name="40% - Accent6 4 5 3 3" xfId="33764"/>
    <cellStyle name="40% - Accent6 4 5 3 3 2" xfId="33765"/>
    <cellStyle name="40% - Accent6 4 5 3 3 3" xfId="33766"/>
    <cellStyle name="40% - Accent6 4 5 3 4" xfId="33767"/>
    <cellStyle name="40% - Accent6 4 5 3 4 2" xfId="33768"/>
    <cellStyle name="40% - Accent6 4 5 3 5" xfId="33769"/>
    <cellStyle name="40% - Accent6 4 5 3 6" xfId="33770"/>
    <cellStyle name="40% - Accent6 4 5 4" xfId="33771"/>
    <cellStyle name="40% - Accent6 4 5 4 2" xfId="33772"/>
    <cellStyle name="40% - Accent6 4 5 4 2 2" xfId="33773"/>
    <cellStyle name="40% - Accent6 4 5 4 2 3" xfId="33774"/>
    <cellStyle name="40% - Accent6 4 5 4 3" xfId="33775"/>
    <cellStyle name="40% - Accent6 4 5 4 3 2" xfId="33776"/>
    <cellStyle name="40% - Accent6 4 5 4 3 3" xfId="33777"/>
    <cellStyle name="40% - Accent6 4 5 4 4" xfId="33778"/>
    <cellStyle name="40% - Accent6 4 5 4 4 2" xfId="33779"/>
    <cellStyle name="40% - Accent6 4 5 4 5" xfId="33780"/>
    <cellStyle name="40% - Accent6 4 5 4 6" xfId="33781"/>
    <cellStyle name="40% - Accent6 4 5 5" xfId="33782"/>
    <cellStyle name="40% - Accent6 4 5 5 2" xfId="33783"/>
    <cellStyle name="40% - Accent6 4 5 5 2 2" xfId="33784"/>
    <cellStyle name="40% - Accent6 4 5 5 2 3" xfId="33785"/>
    <cellStyle name="40% - Accent6 4 5 5 3" xfId="33786"/>
    <cellStyle name="40% - Accent6 4 5 5 3 2" xfId="33787"/>
    <cellStyle name="40% - Accent6 4 5 5 4" xfId="33788"/>
    <cellStyle name="40% - Accent6 4 5 5 5" xfId="33789"/>
    <cellStyle name="40% - Accent6 4 5 6" xfId="33790"/>
    <cellStyle name="40% - Accent6 4 5 6 2" xfId="33791"/>
    <cellStyle name="40% - Accent6 4 5 6 3" xfId="33792"/>
    <cellStyle name="40% - Accent6 4 5 7" xfId="33793"/>
    <cellStyle name="40% - Accent6 4 5 7 2" xfId="33794"/>
    <cellStyle name="40% - Accent6 4 5 7 3" xfId="33795"/>
    <cellStyle name="40% - Accent6 4 5 8" xfId="33796"/>
    <cellStyle name="40% - Accent6 4 5 8 2" xfId="33797"/>
    <cellStyle name="40% - Accent6 4 5 9" xfId="33798"/>
    <cellStyle name="40% - Accent6 4 6" xfId="2684"/>
    <cellStyle name="40% - Accent6 4 6 2" xfId="33799"/>
    <cellStyle name="40% - Accent6 4 6 2 2" xfId="33800"/>
    <cellStyle name="40% - Accent6 4 6 2 2 2" xfId="33801"/>
    <cellStyle name="40% - Accent6 4 6 2 2 3" xfId="33802"/>
    <cellStyle name="40% - Accent6 4 6 2 3" xfId="33803"/>
    <cellStyle name="40% - Accent6 4 6 2 3 2" xfId="33804"/>
    <cellStyle name="40% - Accent6 4 6 2 3 3" xfId="33805"/>
    <cellStyle name="40% - Accent6 4 6 2 4" xfId="33806"/>
    <cellStyle name="40% - Accent6 4 6 2 4 2" xfId="33807"/>
    <cellStyle name="40% - Accent6 4 6 2 5" xfId="33808"/>
    <cellStyle name="40% - Accent6 4 6 2 6" xfId="33809"/>
    <cellStyle name="40% - Accent6 4 6 3" xfId="33810"/>
    <cellStyle name="40% - Accent6 4 6 3 2" xfId="33811"/>
    <cellStyle name="40% - Accent6 4 6 3 2 2" xfId="33812"/>
    <cellStyle name="40% - Accent6 4 6 3 2 3" xfId="33813"/>
    <cellStyle name="40% - Accent6 4 6 3 3" xfId="33814"/>
    <cellStyle name="40% - Accent6 4 6 3 3 2" xfId="33815"/>
    <cellStyle name="40% - Accent6 4 6 3 3 3" xfId="33816"/>
    <cellStyle name="40% - Accent6 4 6 3 4" xfId="33817"/>
    <cellStyle name="40% - Accent6 4 6 3 4 2" xfId="33818"/>
    <cellStyle name="40% - Accent6 4 6 3 5" xfId="33819"/>
    <cellStyle name="40% - Accent6 4 6 3 6" xfId="33820"/>
    <cellStyle name="40% - Accent6 4 6 4" xfId="33821"/>
    <cellStyle name="40% - Accent6 4 6 4 2" xfId="33822"/>
    <cellStyle name="40% - Accent6 4 6 4 2 2" xfId="33823"/>
    <cellStyle name="40% - Accent6 4 6 4 2 3" xfId="33824"/>
    <cellStyle name="40% - Accent6 4 6 4 3" xfId="33825"/>
    <cellStyle name="40% - Accent6 4 6 4 3 2" xfId="33826"/>
    <cellStyle name="40% - Accent6 4 6 4 4" xfId="33827"/>
    <cellStyle name="40% - Accent6 4 6 4 5" xfId="33828"/>
    <cellStyle name="40% - Accent6 4 6 5" xfId="33829"/>
    <cellStyle name="40% - Accent6 4 6 5 2" xfId="33830"/>
    <cellStyle name="40% - Accent6 4 6 5 3" xfId="33831"/>
    <cellStyle name="40% - Accent6 4 6 6" xfId="33832"/>
    <cellStyle name="40% - Accent6 4 6 6 2" xfId="33833"/>
    <cellStyle name="40% - Accent6 4 6 6 3" xfId="33834"/>
    <cellStyle name="40% - Accent6 4 6 7" xfId="33835"/>
    <cellStyle name="40% - Accent6 4 6 7 2" xfId="33836"/>
    <cellStyle name="40% - Accent6 4 6 8" xfId="33837"/>
    <cellStyle name="40% - Accent6 4 6 9" xfId="33838"/>
    <cellStyle name="40% - Accent6 4 7" xfId="13649"/>
    <cellStyle name="40% - Accent6 4 7 2" xfId="33839"/>
    <cellStyle name="40% - Accent6 4 7 2 2" xfId="33840"/>
    <cellStyle name="40% - Accent6 4 7 2 2 2" xfId="33841"/>
    <cellStyle name="40% - Accent6 4 7 2 2 3" xfId="33842"/>
    <cellStyle name="40% - Accent6 4 7 2 3" xfId="33843"/>
    <cellStyle name="40% - Accent6 4 7 2 3 2" xfId="33844"/>
    <cellStyle name="40% - Accent6 4 7 2 3 3" xfId="33845"/>
    <cellStyle name="40% - Accent6 4 7 2 4" xfId="33846"/>
    <cellStyle name="40% - Accent6 4 7 2 4 2" xfId="33847"/>
    <cellStyle name="40% - Accent6 4 7 2 5" xfId="33848"/>
    <cellStyle name="40% - Accent6 4 7 2 6" xfId="33849"/>
    <cellStyle name="40% - Accent6 4 7 3" xfId="33850"/>
    <cellStyle name="40% - Accent6 4 7 3 2" xfId="33851"/>
    <cellStyle name="40% - Accent6 4 7 3 2 2" xfId="33852"/>
    <cellStyle name="40% - Accent6 4 7 3 2 3" xfId="33853"/>
    <cellStyle name="40% - Accent6 4 7 3 3" xfId="33854"/>
    <cellStyle name="40% - Accent6 4 7 3 3 2" xfId="33855"/>
    <cellStyle name="40% - Accent6 4 7 3 3 3" xfId="33856"/>
    <cellStyle name="40% - Accent6 4 7 3 4" xfId="33857"/>
    <cellStyle name="40% - Accent6 4 7 3 4 2" xfId="33858"/>
    <cellStyle name="40% - Accent6 4 7 3 5" xfId="33859"/>
    <cellStyle name="40% - Accent6 4 7 3 6" xfId="33860"/>
    <cellStyle name="40% - Accent6 4 7 4" xfId="33861"/>
    <cellStyle name="40% - Accent6 4 7 4 2" xfId="33862"/>
    <cellStyle name="40% - Accent6 4 7 4 2 2" xfId="33863"/>
    <cellStyle name="40% - Accent6 4 7 4 2 3" xfId="33864"/>
    <cellStyle name="40% - Accent6 4 7 4 3" xfId="33865"/>
    <cellStyle name="40% - Accent6 4 7 4 3 2" xfId="33866"/>
    <cellStyle name="40% - Accent6 4 7 4 4" xfId="33867"/>
    <cellStyle name="40% - Accent6 4 7 4 5" xfId="33868"/>
    <cellStyle name="40% - Accent6 4 7 5" xfId="33869"/>
    <cellStyle name="40% - Accent6 4 7 5 2" xfId="33870"/>
    <cellStyle name="40% - Accent6 4 7 5 3" xfId="33871"/>
    <cellStyle name="40% - Accent6 4 7 6" xfId="33872"/>
    <cellStyle name="40% - Accent6 4 7 6 2" xfId="33873"/>
    <cellStyle name="40% - Accent6 4 7 6 3" xfId="33874"/>
    <cellStyle name="40% - Accent6 4 7 7" xfId="33875"/>
    <cellStyle name="40% - Accent6 4 7 7 2" xfId="33876"/>
    <cellStyle name="40% - Accent6 4 7 8" xfId="33877"/>
    <cellStyle name="40% - Accent6 4 7 9" xfId="33878"/>
    <cellStyle name="40% - Accent6 4 8" xfId="33879"/>
    <cellStyle name="40% - Accent6 4 8 2" xfId="33880"/>
    <cellStyle name="40% - Accent6 4 8 2 2" xfId="33881"/>
    <cellStyle name="40% - Accent6 4 8 2 3" xfId="33882"/>
    <cellStyle name="40% - Accent6 4 8 3" xfId="33883"/>
    <cellStyle name="40% - Accent6 4 8 3 2" xfId="33884"/>
    <cellStyle name="40% - Accent6 4 8 3 3" xfId="33885"/>
    <cellStyle name="40% - Accent6 4 8 4" xfId="33886"/>
    <cellStyle name="40% - Accent6 4 8 4 2" xfId="33887"/>
    <cellStyle name="40% - Accent6 4 8 5" xfId="33888"/>
    <cellStyle name="40% - Accent6 4 8 6" xfId="33889"/>
    <cellStyle name="40% - Accent6 4 9" xfId="33890"/>
    <cellStyle name="40% - Accent6 4 9 2" xfId="33891"/>
    <cellStyle name="40% - Accent6 4 9 2 2" xfId="33892"/>
    <cellStyle name="40% - Accent6 4 9 2 3" xfId="33893"/>
    <cellStyle name="40% - Accent6 4 9 3" xfId="33894"/>
    <cellStyle name="40% - Accent6 4 9 3 2" xfId="33895"/>
    <cellStyle name="40% - Accent6 4 9 3 3" xfId="33896"/>
    <cellStyle name="40% - Accent6 4 9 4" xfId="33897"/>
    <cellStyle name="40% - Accent6 4 9 4 2" xfId="33898"/>
    <cellStyle name="40% - Accent6 4 9 5" xfId="33899"/>
    <cellStyle name="40% - Accent6 4 9 6" xfId="33900"/>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xfId="62035" builtinId="32" customBuiltin="1"/>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901"/>
    <cellStyle name="60% - Accent1 2 5" xfId="33902"/>
    <cellStyle name="60% - Accent1 2 6" xfId="33903"/>
    <cellStyle name="60% - Accent1 3" xfId="2731"/>
    <cellStyle name="60% - Accent1 3 2" xfId="13656"/>
    <cellStyle name="60% - Accent1 3 3" xfId="33904"/>
    <cellStyle name="60% - Accent1 4" xfId="2732"/>
    <cellStyle name="60% - Accent1 4 2" xfId="13657"/>
    <cellStyle name="60% - Accent1 4 3" xfId="33905"/>
    <cellStyle name="60% - Accent1 5" xfId="8932"/>
    <cellStyle name="60% - Accent1 5 2" xfId="33906"/>
    <cellStyle name="60% - Accent1 6" xfId="8933"/>
    <cellStyle name="60% - Accent1 6 2" xfId="33907"/>
    <cellStyle name="60% - Accent1 7" xfId="8934"/>
    <cellStyle name="60% - Accent1 7 2" xfId="33908"/>
    <cellStyle name="60% - Accent1 8" xfId="8935"/>
    <cellStyle name="60% - Accent1 8 2" xfId="33909"/>
    <cellStyle name="60% - Accent1 9" xfId="8936"/>
    <cellStyle name="60% - Accent2" xfId="62039" builtinId="36" customBuiltin="1"/>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910"/>
    <cellStyle name="60% - Accent2 2 5" xfId="33911"/>
    <cellStyle name="60% - Accent2 2 6" xfId="33912"/>
    <cellStyle name="60% - Accent2 3" xfId="2735"/>
    <cellStyle name="60% - Accent2 3 2" xfId="13659"/>
    <cellStyle name="60% - Accent2 3 3" xfId="33913"/>
    <cellStyle name="60% - Accent2 4" xfId="2736"/>
    <cellStyle name="60% - Accent2 4 2" xfId="13660"/>
    <cellStyle name="60% - Accent2 4 3" xfId="33914"/>
    <cellStyle name="60% - Accent2 5" xfId="8945"/>
    <cellStyle name="60% - Accent2 5 2" xfId="33915"/>
    <cellStyle name="60% - Accent2 6" xfId="8946"/>
    <cellStyle name="60% - Accent2 6 2" xfId="33916"/>
    <cellStyle name="60% - Accent2 7" xfId="8947"/>
    <cellStyle name="60% - Accent2 7 2" xfId="33917"/>
    <cellStyle name="60% - Accent2 8" xfId="8948"/>
    <cellStyle name="60% - Accent2 8 2" xfId="33918"/>
    <cellStyle name="60% - Accent2 9" xfId="8949"/>
    <cellStyle name="60% - Accent3" xfId="62043" builtinId="40" customBuiltin="1"/>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919"/>
    <cellStyle name="60% - Accent3 2 5" xfId="33920"/>
    <cellStyle name="60% - Accent3 2 6" xfId="33921"/>
    <cellStyle name="60% - Accent3 3" xfId="2739"/>
    <cellStyle name="60% - Accent3 3 2" xfId="13662"/>
    <cellStyle name="60% - Accent3 3 3" xfId="33922"/>
    <cellStyle name="60% - Accent3 4" xfId="2740"/>
    <cellStyle name="60% - Accent3 4 2" xfId="13663"/>
    <cellStyle name="60% - Accent3 5" xfId="8958"/>
    <cellStyle name="60% - Accent3 5 2" xfId="33923"/>
    <cellStyle name="60% - Accent3 6" xfId="8959"/>
    <cellStyle name="60% - Accent3 6 2" xfId="33924"/>
    <cellStyle name="60% - Accent3 7" xfId="8960"/>
    <cellStyle name="60% - Accent3 7 2" xfId="33925"/>
    <cellStyle name="60% - Accent3 8" xfId="8961"/>
    <cellStyle name="60% - Accent3 8 2" xfId="33926"/>
    <cellStyle name="60% - Accent3 9" xfId="8962"/>
    <cellStyle name="60% - Accent4" xfId="62047" builtinId="44" customBuiltin="1"/>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927"/>
    <cellStyle name="60% - Accent4 2 5" xfId="33928"/>
    <cellStyle name="60% - Accent4 2 6" xfId="33929"/>
    <cellStyle name="60% - Accent4 3" xfId="2743"/>
    <cellStyle name="60% - Accent4 3 2" xfId="13665"/>
    <cellStyle name="60% - Accent4 3 3" xfId="33930"/>
    <cellStyle name="60% - Accent4 4" xfId="2744"/>
    <cellStyle name="60% - Accent4 4 2" xfId="13666"/>
    <cellStyle name="60% - Accent4 5" xfId="8971"/>
    <cellStyle name="60% - Accent4 5 2" xfId="33931"/>
    <cellStyle name="60% - Accent4 6" xfId="8972"/>
    <cellStyle name="60% - Accent4 6 2" xfId="33932"/>
    <cellStyle name="60% - Accent4 7" xfId="8973"/>
    <cellStyle name="60% - Accent4 7 2" xfId="33933"/>
    <cellStyle name="60% - Accent4 8" xfId="8974"/>
    <cellStyle name="60% - Accent4 8 2" xfId="33934"/>
    <cellStyle name="60% - Accent4 9" xfId="8975"/>
    <cellStyle name="60% - Accent5" xfId="62051" builtinId="48" customBuiltin="1"/>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935"/>
    <cellStyle name="60% - Accent5 2 5" xfId="33936"/>
    <cellStyle name="60% - Accent5 2 6" xfId="33937"/>
    <cellStyle name="60% - Accent5 3" xfId="2747"/>
    <cellStyle name="60% - Accent5 3 2" xfId="13668"/>
    <cellStyle name="60% - Accent5 3 3" xfId="33938"/>
    <cellStyle name="60% - Accent5 4" xfId="2748"/>
    <cellStyle name="60% - Accent5 4 2" xfId="13669"/>
    <cellStyle name="60% - Accent5 4 3" xfId="33939"/>
    <cellStyle name="60% - Accent5 5" xfId="8984"/>
    <cellStyle name="60% - Accent5 5 2" xfId="33940"/>
    <cellStyle name="60% - Accent5 6" xfId="8985"/>
    <cellStyle name="60% - Accent5 6 2" xfId="33941"/>
    <cellStyle name="60% - Accent5 7" xfId="8986"/>
    <cellStyle name="60% - Accent5 7 2" xfId="33942"/>
    <cellStyle name="60% - Accent5 8" xfId="8987"/>
    <cellStyle name="60% - Accent5 8 2" xfId="33943"/>
    <cellStyle name="60% - Accent5 9" xfId="8988"/>
    <cellStyle name="60% - Accent6" xfId="62055" builtinId="52" customBuiltin="1"/>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944"/>
    <cellStyle name="60% - Accent6 2 5" xfId="33945"/>
    <cellStyle name="60% - Accent6 2 6" xfId="33946"/>
    <cellStyle name="60% - Accent6 3" xfId="2751"/>
    <cellStyle name="60% - Accent6 3 2" xfId="13671"/>
    <cellStyle name="60% - Accent6 3 3" xfId="33947"/>
    <cellStyle name="60% - Accent6 4" xfId="2752"/>
    <cellStyle name="60% - Accent6 4 2" xfId="13672"/>
    <cellStyle name="60% - Accent6 5" xfId="8997"/>
    <cellStyle name="60% - Accent6 5 2" xfId="33948"/>
    <cellStyle name="60% - Accent6 6" xfId="8998"/>
    <cellStyle name="60% - Accent6 6 2" xfId="33949"/>
    <cellStyle name="60% - Accent6 7" xfId="8999"/>
    <cellStyle name="60% - Accent6 7 2" xfId="33950"/>
    <cellStyle name="60% - Accent6 8" xfId="9000"/>
    <cellStyle name="60% - Accent6 8 2" xfId="33951"/>
    <cellStyle name="60% - Accent6 9" xfId="9001"/>
    <cellStyle name="ac" xfId="9002"/>
    <cellStyle name="ac 2" xfId="33952"/>
    <cellStyle name="Accent1" xfId="62032" builtinId="29" customBuiltin="1"/>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953"/>
    <cellStyle name="Accent1 2 5" xfId="33954"/>
    <cellStyle name="Accent1 2 6" xfId="33955"/>
    <cellStyle name="Accent1 3" xfId="2755"/>
    <cellStyle name="Accent1 3 2" xfId="13674"/>
    <cellStyle name="Accent1 3 3" xfId="33956"/>
    <cellStyle name="Accent1 4" xfId="2756"/>
    <cellStyle name="Accent1 4 2" xfId="13675"/>
    <cellStyle name="Accent1 5" xfId="9011"/>
    <cellStyle name="Accent1 5 2" xfId="33957"/>
    <cellStyle name="Accent1 6" xfId="9012"/>
    <cellStyle name="Accent1 6 2" xfId="33958"/>
    <cellStyle name="Accent1 7" xfId="9013"/>
    <cellStyle name="Accent1 7 2" xfId="33959"/>
    <cellStyle name="Accent1 8" xfId="9014"/>
    <cellStyle name="Accent1 8 2" xfId="33960"/>
    <cellStyle name="Accent1 9" xfId="9015"/>
    <cellStyle name="Accent2" xfId="62036" builtinId="33" customBuiltin="1"/>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961"/>
    <cellStyle name="Accent2 2 5" xfId="33962"/>
    <cellStyle name="Accent2 2 6" xfId="33963"/>
    <cellStyle name="Accent2 3" xfId="2759"/>
    <cellStyle name="Accent2 3 2" xfId="13677"/>
    <cellStyle name="Accent2 3 3" xfId="33964"/>
    <cellStyle name="Accent2 4" xfId="2760"/>
    <cellStyle name="Accent2 4 2" xfId="13678"/>
    <cellStyle name="Accent2 5" xfId="9024"/>
    <cellStyle name="Accent2 5 2" xfId="33965"/>
    <cellStyle name="Accent2 6" xfId="9025"/>
    <cellStyle name="Accent2 6 2" xfId="33966"/>
    <cellStyle name="Accent2 7" xfId="9026"/>
    <cellStyle name="Accent2 7 2" xfId="33967"/>
    <cellStyle name="Accent2 8" xfId="9027"/>
    <cellStyle name="Accent2 8 2" xfId="33968"/>
    <cellStyle name="Accent2 9" xfId="9028"/>
    <cellStyle name="Accent3" xfId="62040" builtinId="37" customBuiltin="1"/>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969"/>
    <cellStyle name="Accent3 2 5" xfId="33970"/>
    <cellStyle name="Accent3 2 6" xfId="33971"/>
    <cellStyle name="Accent3 3" xfId="2763"/>
    <cellStyle name="Accent3 3 2" xfId="13680"/>
    <cellStyle name="Accent3 3 3" xfId="33972"/>
    <cellStyle name="Accent3 4" xfId="2764"/>
    <cellStyle name="Accent3 4 2" xfId="13681"/>
    <cellStyle name="Accent3 5" xfId="9037"/>
    <cellStyle name="Accent3 5 2" xfId="33973"/>
    <cellStyle name="Accent3 6" xfId="9038"/>
    <cellStyle name="Accent3 6 2" xfId="33974"/>
    <cellStyle name="Accent3 7" xfId="9039"/>
    <cellStyle name="Accent3 7 2" xfId="33975"/>
    <cellStyle name="Accent3 8" xfId="9040"/>
    <cellStyle name="Accent3 8 2" xfId="33976"/>
    <cellStyle name="Accent3 9" xfId="9041"/>
    <cellStyle name="Accent4" xfId="62044" builtinId="41" customBuiltin="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977"/>
    <cellStyle name="Accent4 2 5" xfId="33978"/>
    <cellStyle name="Accent4 2 6" xfId="33979"/>
    <cellStyle name="Accent4 3" xfId="2767"/>
    <cellStyle name="Accent4 3 2" xfId="13683"/>
    <cellStyle name="Accent4 3 3" xfId="33980"/>
    <cellStyle name="Accent4 4" xfId="2768"/>
    <cellStyle name="Accent4 4 2" xfId="13684"/>
    <cellStyle name="Accent4 5" xfId="9050"/>
    <cellStyle name="Accent4 5 2" xfId="33981"/>
    <cellStyle name="Accent4 6" xfId="9051"/>
    <cellStyle name="Accent4 6 2" xfId="33982"/>
    <cellStyle name="Accent4 7" xfId="9052"/>
    <cellStyle name="Accent4 7 2" xfId="33983"/>
    <cellStyle name="Accent4 8" xfId="9053"/>
    <cellStyle name="Accent4 8 2" xfId="33984"/>
    <cellStyle name="Accent4 9" xfId="9054"/>
    <cellStyle name="Accent5" xfId="62048" builtinId="45" customBuiltin="1"/>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985"/>
    <cellStyle name="Accent5 2 5" xfId="33986"/>
    <cellStyle name="Accent5 2 6" xfId="33987"/>
    <cellStyle name="Accent5 3" xfId="2771"/>
    <cellStyle name="Accent5 3 2" xfId="13686"/>
    <cellStyle name="Accent5 3 3" xfId="33988"/>
    <cellStyle name="Accent5 4" xfId="2772"/>
    <cellStyle name="Accent5 4 2" xfId="13687"/>
    <cellStyle name="Accent5 5" xfId="9063"/>
    <cellStyle name="Accent5 5 2" xfId="33989"/>
    <cellStyle name="Accent5 6" xfId="9064"/>
    <cellStyle name="Accent5 6 2" xfId="33990"/>
    <cellStyle name="Accent5 7" xfId="9065"/>
    <cellStyle name="Accent5 7 2" xfId="33991"/>
    <cellStyle name="Accent5 8" xfId="9066"/>
    <cellStyle name="Accent5 8 2" xfId="33992"/>
    <cellStyle name="Accent5 9" xfId="9067"/>
    <cellStyle name="Accent6" xfId="62052" builtinId="49" customBuiltin="1"/>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993"/>
    <cellStyle name="Accent6 2 5" xfId="33994"/>
    <cellStyle name="Accent6 2 6" xfId="33995"/>
    <cellStyle name="Accent6 3" xfId="2775"/>
    <cellStyle name="Accent6 3 2" xfId="13689"/>
    <cellStyle name="Accent6 3 3" xfId="33996"/>
    <cellStyle name="Accent6 4" xfId="2776"/>
    <cellStyle name="Accent6 4 2" xfId="13690"/>
    <cellStyle name="Accent6 5" xfId="9076"/>
    <cellStyle name="Accent6 5 2" xfId="33997"/>
    <cellStyle name="Accent6 6" xfId="9077"/>
    <cellStyle name="Accent6 6 2" xfId="33998"/>
    <cellStyle name="Accent6 7" xfId="9078"/>
    <cellStyle name="Accent6 7 2" xfId="33999"/>
    <cellStyle name="Accent6 8" xfId="9079"/>
    <cellStyle name="Accent6 8 2" xfId="34000"/>
    <cellStyle name="Accent6 9" xfId="9080"/>
    <cellStyle name="Bad" xfId="62022" builtinId="27" customBuiltin="1"/>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4001"/>
    <cellStyle name="Bad 2 5" xfId="34002"/>
    <cellStyle name="Bad 3" xfId="2779"/>
    <cellStyle name="Bad 3 2" xfId="13692"/>
    <cellStyle name="Bad 4" xfId="9089"/>
    <cellStyle name="Bad 4 2" xfId="34003"/>
    <cellStyle name="Bad 5" xfId="9090"/>
    <cellStyle name="Bad 5 2" xfId="34004"/>
    <cellStyle name="Bad 6" xfId="9091"/>
    <cellStyle name="Bad 6 2" xfId="34005"/>
    <cellStyle name="Bad 7" xfId="9092"/>
    <cellStyle name="Bad 7 2" xfId="34006"/>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xfId="62026" builtinId="22" customBuiltin="1"/>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xfId="62028" builtinId="23" customBuiltin="1"/>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4007"/>
    <cellStyle name="Check Cell 2 5" xfId="34008"/>
    <cellStyle name="Check Cell 3" xfId="3152"/>
    <cellStyle name="Check Cell 3 2" xfId="13709"/>
    <cellStyle name="Check Cell 4" xfId="9403"/>
    <cellStyle name="Check Cell 4 2" xfId="34009"/>
    <cellStyle name="Check Cell 5" xfId="9404"/>
    <cellStyle name="Check Cell 5 2" xfId="34010"/>
    <cellStyle name="Check Cell 6" xfId="9405"/>
    <cellStyle name="Check Cell 6 2" xfId="34011"/>
    <cellStyle name="Check Cell 7" xfId="9406"/>
    <cellStyle name="Check Cell 7 2" xfId="34012"/>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14584"/>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14585"/>
    <cellStyle name="ColumnAttributeValue" xfId="3160"/>
    <cellStyle name="ColumnAttributeValue 2" xfId="3161"/>
    <cellStyle name="ColumnAttributeValue 2 2" xfId="9413"/>
    <cellStyle name="ColumnAttributeValue 2 3" xfId="9414"/>
    <cellStyle name="ColumnAttributeValue 3" xfId="3162"/>
    <cellStyle name="ColumnAttributeValue 4" xfId="14586"/>
    <cellStyle name="ColumnHeadingPrompt" xfId="3163"/>
    <cellStyle name="ColumnHeadingPrompt 2" xfId="3164"/>
    <cellStyle name="ColumnHeadingPrompt 2 2" xfId="9415"/>
    <cellStyle name="ColumnHeadingPrompt 2 3" xfId="9416"/>
    <cellStyle name="ColumnHeadingPrompt 3" xfId="3165"/>
    <cellStyle name="ColumnHeadingPrompt 4" xfId="14587"/>
    <cellStyle name="ColumnHeadingValue" xfId="3166"/>
    <cellStyle name="ColumnHeadingValue 2" xfId="3167"/>
    <cellStyle name="ColumnHeadingValue 2 2" xfId="13955"/>
    <cellStyle name="ColumnHeadingValue 3" xfId="3168"/>
    <cellStyle name="ColumnHeadingValue 4" xfId="14588"/>
    <cellStyle name="Comma" xfId="4"/>
    <cellStyle name="Comma [0]" xfId="5"/>
    <cellStyle name="Comma [0] 2" xfId="3169"/>
    <cellStyle name="Comma [0] 2 2" xfId="3170"/>
    <cellStyle name="Comma [0] 2 3" xfId="340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4014"/>
    <cellStyle name="Comma [0] 5 4" xfId="14224"/>
    <cellStyle name="Comma [0] 6" xfId="14228"/>
    <cellStyle name="Comma [0] 6 2" xfId="14229"/>
    <cellStyle name="Comma [0] 6 2 2" xfId="14230"/>
    <cellStyle name="Comma [0] 6 3" xfId="14231"/>
    <cellStyle name="Comma 10" xfId="3177"/>
    <cellStyle name="Comma 10 10" xfId="14589"/>
    <cellStyle name="Comma 10 10 2" xfId="34015"/>
    <cellStyle name="Comma 10 10 2 2" xfId="34016"/>
    <cellStyle name="Comma 10 10 2 3" xfId="34017"/>
    <cellStyle name="Comma 10 10 3" xfId="34018"/>
    <cellStyle name="Comma 10 10 3 2" xfId="34019"/>
    <cellStyle name="Comma 10 10 4" xfId="34020"/>
    <cellStyle name="Comma 10 10 5" xfId="34021"/>
    <cellStyle name="Comma 10 11" xfId="34022"/>
    <cellStyle name="Comma 10 11 2" xfId="34023"/>
    <cellStyle name="Comma 10 11 3" xfId="34024"/>
    <cellStyle name="Comma 10 12" xfId="34025"/>
    <cellStyle name="Comma 10 12 2" xfId="34026"/>
    <cellStyle name="Comma 10 12 3" xfId="34027"/>
    <cellStyle name="Comma 10 13" xfId="34028"/>
    <cellStyle name="Comma 10 13 2" xfId="34029"/>
    <cellStyle name="Comma 10 14" xfId="34030"/>
    <cellStyle name="Comma 10 15" xfId="34031"/>
    <cellStyle name="Comma 10 16" xfId="34032"/>
    <cellStyle name="Comma 10 2" xfId="3178"/>
    <cellStyle name="Comma 10 2 10" xfId="34033"/>
    <cellStyle name="Comma 10 2 10 2" xfId="34034"/>
    <cellStyle name="Comma 10 2 10 3" xfId="34035"/>
    <cellStyle name="Comma 10 2 11" xfId="34036"/>
    <cellStyle name="Comma 10 2 11 2" xfId="34037"/>
    <cellStyle name="Comma 10 2 11 3" xfId="34038"/>
    <cellStyle name="Comma 10 2 12" xfId="34039"/>
    <cellStyle name="Comma 10 2 12 2" xfId="34040"/>
    <cellStyle name="Comma 10 2 13" xfId="34041"/>
    <cellStyle name="Comma 10 2 14" xfId="34042"/>
    <cellStyle name="Comma 10 2 15" xfId="34043"/>
    <cellStyle name="Comma 10 2 2" xfId="3179"/>
    <cellStyle name="Comma 10 2 2 10" xfId="34044"/>
    <cellStyle name="Comma 10 2 2 10 2" xfId="34045"/>
    <cellStyle name="Comma 10 2 2 10 3" xfId="34046"/>
    <cellStyle name="Comma 10 2 2 11" xfId="34047"/>
    <cellStyle name="Comma 10 2 2 11 2" xfId="34048"/>
    <cellStyle name="Comma 10 2 2 12" xfId="34049"/>
    <cellStyle name="Comma 10 2 2 13" xfId="34050"/>
    <cellStyle name="Comma 10 2 2 14" xfId="34051"/>
    <cellStyle name="Comma 10 2 2 2" xfId="3180"/>
    <cellStyle name="Comma 10 2 2 2 10" xfId="34052"/>
    <cellStyle name="Comma 10 2 2 2 10 2" xfId="34053"/>
    <cellStyle name="Comma 10 2 2 2 11" xfId="34054"/>
    <cellStyle name="Comma 10 2 2 2 12" xfId="34055"/>
    <cellStyle name="Comma 10 2 2 2 2" xfId="3181"/>
    <cellStyle name="Comma 10 2 2 2 2 10" xfId="34056"/>
    <cellStyle name="Comma 10 2 2 2 2 2" xfId="3182"/>
    <cellStyle name="Comma 10 2 2 2 2 2 2" xfId="3183"/>
    <cellStyle name="Comma 10 2 2 2 2 2 2 2" xfId="34057"/>
    <cellStyle name="Comma 10 2 2 2 2 2 2 2 2" xfId="34058"/>
    <cellStyle name="Comma 10 2 2 2 2 2 2 2 3" xfId="34059"/>
    <cellStyle name="Comma 10 2 2 2 2 2 2 3" xfId="34060"/>
    <cellStyle name="Comma 10 2 2 2 2 2 2 3 2" xfId="34061"/>
    <cellStyle name="Comma 10 2 2 2 2 2 2 3 3" xfId="34062"/>
    <cellStyle name="Comma 10 2 2 2 2 2 2 4" xfId="34063"/>
    <cellStyle name="Comma 10 2 2 2 2 2 2 4 2" xfId="34064"/>
    <cellStyle name="Comma 10 2 2 2 2 2 2 5" xfId="34065"/>
    <cellStyle name="Comma 10 2 2 2 2 2 2 6" xfId="34066"/>
    <cellStyle name="Comma 10 2 2 2 2 2 3" xfId="34067"/>
    <cellStyle name="Comma 10 2 2 2 2 2 3 2" xfId="34068"/>
    <cellStyle name="Comma 10 2 2 2 2 2 3 2 2" xfId="34069"/>
    <cellStyle name="Comma 10 2 2 2 2 2 3 2 3" xfId="34070"/>
    <cellStyle name="Comma 10 2 2 2 2 2 3 3" xfId="34071"/>
    <cellStyle name="Comma 10 2 2 2 2 2 3 3 2" xfId="34072"/>
    <cellStyle name="Comma 10 2 2 2 2 2 3 3 3" xfId="34073"/>
    <cellStyle name="Comma 10 2 2 2 2 2 3 4" xfId="34074"/>
    <cellStyle name="Comma 10 2 2 2 2 2 3 4 2" xfId="34075"/>
    <cellStyle name="Comma 10 2 2 2 2 2 3 5" xfId="34076"/>
    <cellStyle name="Comma 10 2 2 2 2 2 3 6" xfId="34077"/>
    <cellStyle name="Comma 10 2 2 2 2 2 4" xfId="34078"/>
    <cellStyle name="Comma 10 2 2 2 2 2 4 2" xfId="34079"/>
    <cellStyle name="Comma 10 2 2 2 2 2 4 2 2" xfId="34080"/>
    <cellStyle name="Comma 10 2 2 2 2 2 4 2 3" xfId="34081"/>
    <cellStyle name="Comma 10 2 2 2 2 2 4 3" xfId="34082"/>
    <cellStyle name="Comma 10 2 2 2 2 2 4 3 2" xfId="34083"/>
    <cellStyle name="Comma 10 2 2 2 2 2 4 4" xfId="34084"/>
    <cellStyle name="Comma 10 2 2 2 2 2 4 5" xfId="34085"/>
    <cellStyle name="Comma 10 2 2 2 2 2 5" xfId="34086"/>
    <cellStyle name="Comma 10 2 2 2 2 2 5 2" xfId="34087"/>
    <cellStyle name="Comma 10 2 2 2 2 2 5 3" xfId="34088"/>
    <cellStyle name="Comma 10 2 2 2 2 2 6" xfId="34089"/>
    <cellStyle name="Comma 10 2 2 2 2 2 6 2" xfId="34090"/>
    <cellStyle name="Comma 10 2 2 2 2 2 6 3" xfId="34091"/>
    <cellStyle name="Comma 10 2 2 2 2 2 7" xfId="34092"/>
    <cellStyle name="Comma 10 2 2 2 2 2 7 2" xfId="34093"/>
    <cellStyle name="Comma 10 2 2 2 2 2 8" xfId="34094"/>
    <cellStyle name="Comma 10 2 2 2 2 2 9" xfId="34095"/>
    <cellStyle name="Comma 10 2 2 2 2 3" xfId="3184"/>
    <cellStyle name="Comma 10 2 2 2 2 3 2" xfId="34096"/>
    <cellStyle name="Comma 10 2 2 2 2 3 2 2" xfId="34097"/>
    <cellStyle name="Comma 10 2 2 2 2 3 2 3" xfId="34098"/>
    <cellStyle name="Comma 10 2 2 2 2 3 3" xfId="34099"/>
    <cellStyle name="Comma 10 2 2 2 2 3 3 2" xfId="34100"/>
    <cellStyle name="Comma 10 2 2 2 2 3 3 3" xfId="34101"/>
    <cellStyle name="Comma 10 2 2 2 2 3 4" xfId="34102"/>
    <cellStyle name="Comma 10 2 2 2 2 3 4 2" xfId="34103"/>
    <cellStyle name="Comma 10 2 2 2 2 3 5" xfId="34104"/>
    <cellStyle name="Comma 10 2 2 2 2 3 6" xfId="34105"/>
    <cellStyle name="Comma 10 2 2 2 2 4" xfId="34106"/>
    <cellStyle name="Comma 10 2 2 2 2 4 2" xfId="34107"/>
    <cellStyle name="Comma 10 2 2 2 2 4 2 2" xfId="34108"/>
    <cellStyle name="Comma 10 2 2 2 2 4 2 3" xfId="34109"/>
    <cellStyle name="Comma 10 2 2 2 2 4 3" xfId="34110"/>
    <cellStyle name="Comma 10 2 2 2 2 4 3 2" xfId="34111"/>
    <cellStyle name="Comma 10 2 2 2 2 4 3 3" xfId="34112"/>
    <cellStyle name="Comma 10 2 2 2 2 4 4" xfId="34113"/>
    <cellStyle name="Comma 10 2 2 2 2 4 4 2" xfId="34114"/>
    <cellStyle name="Comma 10 2 2 2 2 4 5" xfId="34115"/>
    <cellStyle name="Comma 10 2 2 2 2 4 6" xfId="34116"/>
    <cellStyle name="Comma 10 2 2 2 2 5" xfId="34117"/>
    <cellStyle name="Comma 10 2 2 2 2 5 2" xfId="34118"/>
    <cellStyle name="Comma 10 2 2 2 2 5 2 2" xfId="34119"/>
    <cellStyle name="Comma 10 2 2 2 2 5 2 3" xfId="34120"/>
    <cellStyle name="Comma 10 2 2 2 2 5 3" xfId="34121"/>
    <cellStyle name="Comma 10 2 2 2 2 5 3 2" xfId="34122"/>
    <cellStyle name="Comma 10 2 2 2 2 5 4" xfId="34123"/>
    <cellStyle name="Comma 10 2 2 2 2 5 5" xfId="34124"/>
    <cellStyle name="Comma 10 2 2 2 2 6" xfId="34125"/>
    <cellStyle name="Comma 10 2 2 2 2 6 2" xfId="34126"/>
    <cellStyle name="Comma 10 2 2 2 2 6 3" xfId="34127"/>
    <cellStyle name="Comma 10 2 2 2 2 7" xfId="34128"/>
    <cellStyle name="Comma 10 2 2 2 2 7 2" xfId="34129"/>
    <cellStyle name="Comma 10 2 2 2 2 7 3" xfId="34130"/>
    <cellStyle name="Comma 10 2 2 2 2 8" xfId="34131"/>
    <cellStyle name="Comma 10 2 2 2 2 8 2" xfId="34132"/>
    <cellStyle name="Comma 10 2 2 2 2 9" xfId="34133"/>
    <cellStyle name="Comma 10 2 2 2 3" xfId="3185"/>
    <cellStyle name="Comma 10 2 2 2 3 2" xfId="3186"/>
    <cellStyle name="Comma 10 2 2 2 3 2 2" xfId="34134"/>
    <cellStyle name="Comma 10 2 2 2 3 2 2 2" xfId="34135"/>
    <cellStyle name="Comma 10 2 2 2 3 2 2 3" xfId="34136"/>
    <cellStyle name="Comma 10 2 2 2 3 2 3" xfId="34137"/>
    <cellStyle name="Comma 10 2 2 2 3 2 3 2" xfId="34138"/>
    <cellStyle name="Comma 10 2 2 2 3 2 3 3" xfId="34139"/>
    <cellStyle name="Comma 10 2 2 2 3 2 4" xfId="34140"/>
    <cellStyle name="Comma 10 2 2 2 3 2 4 2" xfId="34141"/>
    <cellStyle name="Comma 10 2 2 2 3 2 5" xfId="34142"/>
    <cellStyle name="Comma 10 2 2 2 3 2 6" xfId="34143"/>
    <cellStyle name="Comma 10 2 2 2 3 3" xfId="34144"/>
    <cellStyle name="Comma 10 2 2 2 3 3 2" xfId="34145"/>
    <cellStyle name="Comma 10 2 2 2 3 3 2 2" xfId="34146"/>
    <cellStyle name="Comma 10 2 2 2 3 3 2 3" xfId="34147"/>
    <cellStyle name="Comma 10 2 2 2 3 3 3" xfId="34148"/>
    <cellStyle name="Comma 10 2 2 2 3 3 3 2" xfId="34149"/>
    <cellStyle name="Comma 10 2 2 2 3 3 3 3" xfId="34150"/>
    <cellStyle name="Comma 10 2 2 2 3 3 4" xfId="34151"/>
    <cellStyle name="Comma 10 2 2 2 3 3 4 2" xfId="34152"/>
    <cellStyle name="Comma 10 2 2 2 3 3 5" xfId="34153"/>
    <cellStyle name="Comma 10 2 2 2 3 3 6" xfId="34154"/>
    <cellStyle name="Comma 10 2 2 2 3 4" xfId="34155"/>
    <cellStyle name="Comma 10 2 2 2 3 4 2" xfId="34156"/>
    <cellStyle name="Comma 10 2 2 2 3 4 2 2" xfId="34157"/>
    <cellStyle name="Comma 10 2 2 2 3 4 2 3" xfId="34158"/>
    <cellStyle name="Comma 10 2 2 2 3 4 3" xfId="34159"/>
    <cellStyle name="Comma 10 2 2 2 3 4 3 2" xfId="34160"/>
    <cellStyle name="Comma 10 2 2 2 3 4 4" xfId="34161"/>
    <cellStyle name="Comma 10 2 2 2 3 4 5" xfId="34162"/>
    <cellStyle name="Comma 10 2 2 2 3 5" xfId="34163"/>
    <cellStyle name="Comma 10 2 2 2 3 5 2" xfId="34164"/>
    <cellStyle name="Comma 10 2 2 2 3 5 3" xfId="34165"/>
    <cellStyle name="Comma 10 2 2 2 3 6" xfId="34166"/>
    <cellStyle name="Comma 10 2 2 2 3 6 2" xfId="34167"/>
    <cellStyle name="Comma 10 2 2 2 3 6 3" xfId="34168"/>
    <cellStyle name="Comma 10 2 2 2 3 7" xfId="34169"/>
    <cellStyle name="Comma 10 2 2 2 3 7 2" xfId="34170"/>
    <cellStyle name="Comma 10 2 2 2 3 8" xfId="34171"/>
    <cellStyle name="Comma 10 2 2 2 3 9" xfId="34172"/>
    <cellStyle name="Comma 10 2 2 2 4" xfId="3187"/>
    <cellStyle name="Comma 10 2 2 2 4 2" xfId="34173"/>
    <cellStyle name="Comma 10 2 2 2 4 2 2" xfId="34174"/>
    <cellStyle name="Comma 10 2 2 2 4 2 2 2" xfId="34175"/>
    <cellStyle name="Comma 10 2 2 2 4 2 2 3" xfId="34176"/>
    <cellStyle name="Comma 10 2 2 2 4 2 3" xfId="34177"/>
    <cellStyle name="Comma 10 2 2 2 4 2 3 2" xfId="34178"/>
    <cellStyle name="Comma 10 2 2 2 4 2 3 3" xfId="34179"/>
    <cellStyle name="Comma 10 2 2 2 4 2 4" xfId="34180"/>
    <cellStyle name="Comma 10 2 2 2 4 2 4 2" xfId="34181"/>
    <cellStyle name="Comma 10 2 2 2 4 2 5" xfId="34182"/>
    <cellStyle name="Comma 10 2 2 2 4 2 6" xfId="34183"/>
    <cellStyle name="Comma 10 2 2 2 4 3" xfId="34184"/>
    <cellStyle name="Comma 10 2 2 2 4 3 2" xfId="34185"/>
    <cellStyle name="Comma 10 2 2 2 4 3 2 2" xfId="34186"/>
    <cellStyle name="Comma 10 2 2 2 4 3 2 3" xfId="34187"/>
    <cellStyle name="Comma 10 2 2 2 4 3 3" xfId="34188"/>
    <cellStyle name="Comma 10 2 2 2 4 3 3 2" xfId="34189"/>
    <cellStyle name="Comma 10 2 2 2 4 3 3 3" xfId="34190"/>
    <cellStyle name="Comma 10 2 2 2 4 3 4" xfId="34191"/>
    <cellStyle name="Comma 10 2 2 2 4 3 4 2" xfId="34192"/>
    <cellStyle name="Comma 10 2 2 2 4 3 5" xfId="34193"/>
    <cellStyle name="Comma 10 2 2 2 4 3 6" xfId="34194"/>
    <cellStyle name="Comma 10 2 2 2 4 4" xfId="34195"/>
    <cellStyle name="Comma 10 2 2 2 4 4 2" xfId="34196"/>
    <cellStyle name="Comma 10 2 2 2 4 4 2 2" xfId="34197"/>
    <cellStyle name="Comma 10 2 2 2 4 4 2 3" xfId="34198"/>
    <cellStyle name="Comma 10 2 2 2 4 4 3" xfId="34199"/>
    <cellStyle name="Comma 10 2 2 2 4 4 3 2" xfId="34200"/>
    <cellStyle name="Comma 10 2 2 2 4 4 4" xfId="34201"/>
    <cellStyle name="Comma 10 2 2 2 4 4 5" xfId="34202"/>
    <cellStyle name="Comma 10 2 2 2 4 5" xfId="34203"/>
    <cellStyle name="Comma 10 2 2 2 4 5 2" xfId="34204"/>
    <cellStyle name="Comma 10 2 2 2 4 5 3" xfId="34205"/>
    <cellStyle name="Comma 10 2 2 2 4 6" xfId="34206"/>
    <cellStyle name="Comma 10 2 2 2 4 6 2" xfId="34207"/>
    <cellStyle name="Comma 10 2 2 2 4 6 3" xfId="34208"/>
    <cellStyle name="Comma 10 2 2 2 4 7" xfId="34209"/>
    <cellStyle name="Comma 10 2 2 2 4 7 2" xfId="34210"/>
    <cellStyle name="Comma 10 2 2 2 4 8" xfId="34211"/>
    <cellStyle name="Comma 10 2 2 2 4 9" xfId="34212"/>
    <cellStyle name="Comma 10 2 2 2 5" xfId="34213"/>
    <cellStyle name="Comma 10 2 2 2 5 2" xfId="34214"/>
    <cellStyle name="Comma 10 2 2 2 5 2 2" xfId="34215"/>
    <cellStyle name="Comma 10 2 2 2 5 2 3" xfId="34216"/>
    <cellStyle name="Comma 10 2 2 2 5 3" xfId="34217"/>
    <cellStyle name="Comma 10 2 2 2 5 3 2" xfId="34218"/>
    <cellStyle name="Comma 10 2 2 2 5 3 3" xfId="34219"/>
    <cellStyle name="Comma 10 2 2 2 5 4" xfId="34220"/>
    <cellStyle name="Comma 10 2 2 2 5 4 2" xfId="34221"/>
    <cellStyle name="Comma 10 2 2 2 5 5" xfId="34222"/>
    <cellStyle name="Comma 10 2 2 2 5 6" xfId="34223"/>
    <cellStyle name="Comma 10 2 2 2 6" xfId="34224"/>
    <cellStyle name="Comma 10 2 2 2 6 2" xfId="34225"/>
    <cellStyle name="Comma 10 2 2 2 6 2 2" xfId="34226"/>
    <cellStyle name="Comma 10 2 2 2 6 2 3" xfId="34227"/>
    <cellStyle name="Comma 10 2 2 2 6 3" xfId="34228"/>
    <cellStyle name="Comma 10 2 2 2 6 3 2" xfId="34229"/>
    <cellStyle name="Comma 10 2 2 2 6 3 3" xfId="34230"/>
    <cellStyle name="Comma 10 2 2 2 6 4" xfId="34231"/>
    <cellStyle name="Comma 10 2 2 2 6 4 2" xfId="34232"/>
    <cellStyle name="Comma 10 2 2 2 6 5" xfId="34233"/>
    <cellStyle name="Comma 10 2 2 2 6 6" xfId="34234"/>
    <cellStyle name="Comma 10 2 2 2 7" xfId="34235"/>
    <cellStyle name="Comma 10 2 2 2 7 2" xfId="34236"/>
    <cellStyle name="Comma 10 2 2 2 7 2 2" xfId="34237"/>
    <cellStyle name="Comma 10 2 2 2 7 2 3" xfId="34238"/>
    <cellStyle name="Comma 10 2 2 2 7 3" xfId="34239"/>
    <cellStyle name="Comma 10 2 2 2 7 3 2" xfId="34240"/>
    <cellStyle name="Comma 10 2 2 2 7 4" xfId="34241"/>
    <cellStyle name="Comma 10 2 2 2 7 5" xfId="34242"/>
    <cellStyle name="Comma 10 2 2 2 8" xfId="34243"/>
    <cellStyle name="Comma 10 2 2 2 8 2" xfId="34244"/>
    <cellStyle name="Comma 10 2 2 2 8 3" xfId="34245"/>
    <cellStyle name="Comma 10 2 2 2 9" xfId="34246"/>
    <cellStyle name="Comma 10 2 2 2 9 2" xfId="34247"/>
    <cellStyle name="Comma 10 2 2 2 9 3" xfId="34248"/>
    <cellStyle name="Comma 10 2 2 3" xfId="3188"/>
    <cellStyle name="Comma 10 2 2 3 10" xfId="34249"/>
    <cellStyle name="Comma 10 2 2 3 2" xfId="3189"/>
    <cellStyle name="Comma 10 2 2 3 2 2" xfId="3190"/>
    <cellStyle name="Comma 10 2 2 3 2 2 2" xfId="34250"/>
    <cellStyle name="Comma 10 2 2 3 2 2 2 2" xfId="34251"/>
    <cellStyle name="Comma 10 2 2 3 2 2 2 3" xfId="34252"/>
    <cellStyle name="Comma 10 2 2 3 2 2 3" xfId="34253"/>
    <cellStyle name="Comma 10 2 2 3 2 2 3 2" xfId="34254"/>
    <cellStyle name="Comma 10 2 2 3 2 2 3 3" xfId="34255"/>
    <cellStyle name="Comma 10 2 2 3 2 2 4" xfId="34256"/>
    <cellStyle name="Comma 10 2 2 3 2 2 4 2" xfId="34257"/>
    <cellStyle name="Comma 10 2 2 3 2 2 5" xfId="34258"/>
    <cellStyle name="Comma 10 2 2 3 2 2 6" xfId="34259"/>
    <cellStyle name="Comma 10 2 2 3 2 3" xfId="34260"/>
    <cellStyle name="Comma 10 2 2 3 2 3 2" xfId="34261"/>
    <cellStyle name="Comma 10 2 2 3 2 3 2 2" xfId="34262"/>
    <cellStyle name="Comma 10 2 2 3 2 3 2 3" xfId="34263"/>
    <cellStyle name="Comma 10 2 2 3 2 3 3" xfId="34264"/>
    <cellStyle name="Comma 10 2 2 3 2 3 3 2" xfId="34265"/>
    <cellStyle name="Comma 10 2 2 3 2 3 3 3" xfId="34266"/>
    <cellStyle name="Comma 10 2 2 3 2 3 4" xfId="34267"/>
    <cellStyle name="Comma 10 2 2 3 2 3 4 2" xfId="34268"/>
    <cellStyle name="Comma 10 2 2 3 2 3 5" xfId="34269"/>
    <cellStyle name="Comma 10 2 2 3 2 3 6" xfId="34270"/>
    <cellStyle name="Comma 10 2 2 3 2 4" xfId="34271"/>
    <cellStyle name="Comma 10 2 2 3 2 4 2" xfId="34272"/>
    <cellStyle name="Comma 10 2 2 3 2 4 2 2" xfId="34273"/>
    <cellStyle name="Comma 10 2 2 3 2 4 2 3" xfId="34274"/>
    <cellStyle name="Comma 10 2 2 3 2 4 3" xfId="34275"/>
    <cellStyle name="Comma 10 2 2 3 2 4 3 2" xfId="34276"/>
    <cellStyle name="Comma 10 2 2 3 2 4 4" xfId="34277"/>
    <cellStyle name="Comma 10 2 2 3 2 4 5" xfId="34278"/>
    <cellStyle name="Comma 10 2 2 3 2 5" xfId="34279"/>
    <cellStyle name="Comma 10 2 2 3 2 5 2" xfId="34280"/>
    <cellStyle name="Comma 10 2 2 3 2 5 3" xfId="34281"/>
    <cellStyle name="Comma 10 2 2 3 2 6" xfId="34282"/>
    <cellStyle name="Comma 10 2 2 3 2 6 2" xfId="34283"/>
    <cellStyle name="Comma 10 2 2 3 2 6 3" xfId="34284"/>
    <cellStyle name="Comma 10 2 2 3 2 7" xfId="34285"/>
    <cellStyle name="Comma 10 2 2 3 2 7 2" xfId="34286"/>
    <cellStyle name="Comma 10 2 2 3 2 8" xfId="34287"/>
    <cellStyle name="Comma 10 2 2 3 2 9" xfId="34288"/>
    <cellStyle name="Comma 10 2 2 3 3" xfId="3191"/>
    <cellStyle name="Comma 10 2 2 3 3 2" xfId="34289"/>
    <cellStyle name="Comma 10 2 2 3 3 2 2" xfId="34290"/>
    <cellStyle name="Comma 10 2 2 3 3 2 3" xfId="34291"/>
    <cellStyle name="Comma 10 2 2 3 3 3" xfId="34292"/>
    <cellStyle name="Comma 10 2 2 3 3 3 2" xfId="34293"/>
    <cellStyle name="Comma 10 2 2 3 3 3 3" xfId="34294"/>
    <cellStyle name="Comma 10 2 2 3 3 4" xfId="34295"/>
    <cellStyle name="Comma 10 2 2 3 3 4 2" xfId="34296"/>
    <cellStyle name="Comma 10 2 2 3 3 5" xfId="34297"/>
    <cellStyle name="Comma 10 2 2 3 3 6" xfId="34298"/>
    <cellStyle name="Comma 10 2 2 3 4" xfId="34299"/>
    <cellStyle name="Comma 10 2 2 3 4 2" xfId="34300"/>
    <cellStyle name="Comma 10 2 2 3 4 2 2" xfId="34301"/>
    <cellStyle name="Comma 10 2 2 3 4 2 3" xfId="34302"/>
    <cellStyle name="Comma 10 2 2 3 4 3" xfId="34303"/>
    <cellStyle name="Comma 10 2 2 3 4 3 2" xfId="34304"/>
    <cellStyle name="Comma 10 2 2 3 4 3 3" xfId="34305"/>
    <cellStyle name="Comma 10 2 2 3 4 4" xfId="34306"/>
    <cellStyle name="Comma 10 2 2 3 4 4 2" xfId="34307"/>
    <cellStyle name="Comma 10 2 2 3 4 5" xfId="34308"/>
    <cellStyle name="Comma 10 2 2 3 4 6" xfId="34309"/>
    <cellStyle name="Comma 10 2 2 3 5" xfId="34310"/>
    <cellStyle name="Comma 10 2 2 3 5 2" xfId="34311"/>
    <cellStyle name="Comma 10 2 2 3 5 2 2" xfId="34312"/>
    <cellStyle name="Comma 10 2 2 3 5 2 3" xfId="34313"/>
    <cellStyle name="Comma 10 2 2 3 5 3" xfId="34314"/>
    <cellStyle name="Comma 10 2 2 3 5 3 2" xfId="34315"/>
    <cellStyle name="Comma 10 2 2 3 5 4" xfId="34316"/>
    <cellStyle name="Comma 10 2 2 3 5 5" xfId="34317"/>
    <cellStyle name="Comma 10 2 2 3 6" xfId="34318"/>
    <cellStyle name="Comma 10 2 2 3 6 2" xfId="34319"/>
    <cellStyle name="Comma 10 2 2 3 6 3" xfId="34320"/>
    <cellStyle name="Comma 10 2 2 3 7" xfId="34321"/>
    <cellStyle name="Comma 10 2 2 3 7 2" xfId="34322"/>
    <cellStyle name="Comma 10 2 2 3 7 3" xfId="34323"/>
    <cellStyle name="Comma 10 2 2 3 8" xfId="34324"/>
    <cellStyle name="Comma 10 2 2 3 8 2" xfId="34325"/>
    <cellStyle name="Comma 10 2 2 3 9" xfId="34326"/>
    <cellStyle name="Comma 10 2 2 4" xfId="3192"/>
    <cellStyle name="Comma 10 2 2 4 2" xfId="3193"/>
    <cellStyle name="Comma 10 2 2 4 2 2" xfId="34327"/>
    <cellStyle name="Comma 10 2 2 4 2 2 2" xfId="34328"/>
    <cellStyle name="Comma 10 2 2 4 2 2 3" xfId="34329"/>
    <cellStyle name="Comma 10 2 2 4 2 3" xfId="34330"/>
    <cellStyle name="Comma 10 2 2 4 2 3 2" xfId="34331"/>
    <cellStyle name="Comma 10 2 2 4 2 3 3" xfId="34332"/>
    <cellStyle name="Comma 10 2 2 4 2 4" xfId="34333"/>
    <cellStyle name="Comma 10 2 2 4 2 4 2" xfId="34334"/>
    <cellStyle name="Comma 10 2 2 4 2 5" xfId="34335"/>
    <cellStyle name="Comma 10 2 2 4 2 6" xfId="34336"/>
    <cellStyle name="Comma 10 2 2 4 3" xfId="34337"/>
    <cellStyle name="Comma 10 2 2 4 3 2" xfId="34338"/>
    <cellStyle name="Comma 10 2 2 4 3 2 2" xfId="34339"/>
    <cellStyle name="Comma 10 2 2 4 3 2 3" xfId="34340"/>
    <cellStyle name="Comma 10 2 2 4 3 3" xfId="34341"/>
    <cellStyle name="Comma 10 2 2 4 3 3 2" xfId="34342"/>
    <cellStyle name="Comma 10 2 2 4 3 3 3" xfId="34343"/>
    <cellStyle name="Comma 10 2 2 4 3 4" xfId="34344"/>
    <cellStyle name="Comma 10 2 2 4 3 4 2" xfId="34345"/>
    <cellStyle name="Comma 10 2 2 4 3 5" xfId="34346"/>
    <cellStyle name="Comma 10 2 2 4 3 6" xfId="34347"/>
    <cellStyle name="Comma 10 2 2 4 4" xfId="34348"/>
    <cellStyle name="Comma 10 2 2 4 4 2" xfId="34349"/>
    <cellStyle name="Comma 10 2 2 4 4 2 2" xfId="34350"/>
    <cellStyle name="Comma 10 2 2 4 4 2 3" xfId="34351"/>
    <cellStyle name="Comma 10 2 2 4 4 3" xfId="34352"/>
    <cellStyle name="Comma 10 2 2 4 4 3 2" xfId="34353"/>
    <cellStyle name="Comma 10 2 2 4 4 4" xfId="34354"/>
    <cellStyle name="Comma 10 2 2 4 4 5" xfId="34355"/>
    <cellStyle name="Comma 10 2 2 4 5" xfId="34356"/>
    <cellStyle name="Comma 10 2 2 4 5 2" xfId="34357"/>
    <cellStyle name="Comma 10 2 2 4 5 3" xfId="34358"/>
    <cellStyle name="Comma 10 2 2 4 6" xfId="34359"/>
    <cellStyle name="Comma 10 2 2 4 6 2" xfId="34360"/>
    <cellStyle name="Comma 10 2 2 4 6 3" xfId="34361"/>
    <cellStyle name="Comma 10 2 2 4 7" xfId="34362"/>
    <cellStyle name="Comma 10 2 2 4 7 2" xfId="34363"/>
    <cellStyle name="Comma 10 2 2 4 8" xfId="34364"/>
    <cellStyle name="Comma 10 2 2 4 9" xfId="34365"/>
    <cellStyle name="Comma 10 2 2 5" xfId="3194"/>
    <cellStyle name="Comma 10 2 2 5 2" xfId="34366"/>
    <cellStyle name="Comma 10 2 2 5 2 2" xfId="34367"/>
    <cellStyle name="Comma 10 2 2 5 2 2 2" xfId="34368"/>
    <cellStyle name="Comma 10 2 2 5 2 2 3" xfId="34369"/>
    <cellStyle name="Comma 10 2 2 5 2 3" xfId="34370"/>
    <cellStyle name="Comma 10 2 2 5 2 3 2" xfId="34371"/>
    <cellStyle name="Comma 10 2 2 5 2 3 3" xfId="34372"/>
    <cellStyle name="Comma 10 2 2 5 2 4" xfId="34373"/>
    <cellStyle name="Comma 10 2 2 5 2 4 2" xfId="34374"/>
    <cellStyle name="Comma 10 2 2 5 2 5" xfId="34375"/>
    <cellStyle name="Comma 10 2 2 5 2 6" xfId="34376"/>
    <cellStyle name="Comma 10 2 2 5 3" xfId="34377"/>
    <cellStyle name="Comma 10 2 2 5 3 2" xfId="34378"/>
    <cellStyle name="Comma 10 2 2 5 3 2 2" xfId="34379"/>
    <cellStyle name="Comma 10 2 2 5 3 2 3" xfId="34380"/>
    <cellStyle name="Comma 10 2 2 5 3 3" xfId="34381"/>
    <cellStyle name="Comma 10 2 2 5 3 3 2" xfId="34382"/>
    <cellStyle name="Comma 10 2 2 5 3 3 3" xfId="34383"/>
    <cellStyle name="Comma 10 2 2 5 3 4" xfId="34384"/>
    <cellStyle name="Comma 10 2 2 5 3 4 2" xfId="34385"/>
    <cellStyle name="Comma 10 2 2 5 3 5" xfId="34386"/>
    <cellStyle name="Comma 10 2 2 5 3 6" xfId="34387"/>
    <cellStyle name="Comma 10 2 2 5 4" xfId="34388"/>
    <cellStyle name="Comma 10 2 2 5 4 2" xfId="34389"/>
    <cellStyle name="Comma 10 2 2 5 4 2 2" xfId="34390"/>
    <cellStyle name="Comma 10 2 2 5 4 2 3" xfId="34391"/>
    <cellStyle name="Comma 10 2 2 5 4 3" xfId="34392"/>
    <cellStyle name="Comma 10 2 2 5 4 3 2" xfId="34393"/>
    <cellStyle name="Comma 10 2 2 5 4 4" xfId="34394"/>
    <cellStyle name="Comma 10 2 2 5 4 5" xfId="34395"/>
    <cellStyle name="Comma 10 2 2 5 5" xfId="34396"/>
    <cellStyle name="Comma 10 2 2 5 5 2" xfId="34397"/>
    <cellStyle name="Comma 10 2 2 5 5 3" xfId="34398"/>
    <cellStyle name="Comma 10 2 2 5 6" xfId="34399"/>
    <cellStyle name="Comma 10 2 2 5 6 2" xfId="34400"/>
    <cellStyle name="Comma 10 2 2 5 6 3" xfId="34401"/>
    <cellStyle name="Comma 10 2 2 5 7" xfId="34402"/>
    <cellStyle name="Comma 10 2 2 5 7 2" xfId="34403"/>
    <cellStyle name="Comma 10 2 2 5 8" xfId="34404"/>
    <cellStyle name="Comma 10 2 2 5 9" xfId="34405"/>
    <cellStyle name="Comma 10 2 2 6" xfId="13956"/>
    <cellStyle name="Comma 10 2 2 6 2" xfId="34406"/>
    <cellStyle name="Comma 10 2 2 6 2 2" xfId="34407"/>
    <cellStyle name="Comma 10 2 2 6 2 3" xfId="34408"/>
    <cellStyle name="Comma 10 2 2 6 3" xfId="34409"/>
    <cellStyle name="Comma 10 2 2 6 3 2" xfId="34410"/>
    <cellStyle name="Comma 10 2 2 6 3 3" xfId="34411"/>
    <cellStyle name="Comma 10 2 2 6 4" xfId="34412"/>
    <cellStyle name="Comma 10 2 2 6 4 2" xfId="34413"/>
    <cellStyle name="Comma 10 2 2 6 5" xfId="34414"/>
    <cellStyle name="Comma 10 2 2 6 6" xfId="34415"/>
    <cellStyle name="Comma 10 2 2 7" xfId="34416"/>
    <cellStyle name="Comma 10 2 2 7 2" xfId="34417"/>
    <cellStyle name="Comma 10 2 2 7 2 2" xfId="34418"/>
    <cellStyle name="Comma 10 2 2 7 2 3" xfId="34419"/>
    <cellStyle name="Comma 10 2 2 7 3" xfId="34420"/>
    <cellStyle name="Comma 10 2 2 7 3 2" xfId="34421"/>
    <cellStyle name="Comma 10 2 2 7 3 3" xfId="34422"/>
    <cellStyle name="Comma 10 2 2 7 4" xfId="34423"/>
    <cellStyle name="Comma 10 2 2 7 4 2" xfId="34424"/>
    <cellStyle name="Comma 10 2 2 7 5" xfId="34425"/>
    <cellStyle name="Comma 10 2 2 7 6" xfId="34426"/>
    <cellStyle name="Comma 10 2 2 8" xfId="34427"/>
    <cellStyle name="Comma 10 2 2 8 2" xfId="34428"/>
    <cellStyle name="Comma 10 2 2 8 2 2" xfId="34429"/>
    <cellStyle name="Comma 10 2 2 8 2 3" xfId="34430"/>
    <cellStyle name="Comma 10 2 2 8 3" xfId="34431"/>
    <cellStyle name="Comma 10 2 2 8 3 2" xfId="34432"/>
    <cellStyle name="Comma 10 2 2 8 4" xfId="34433"/>
    <cellStyle name="Comma 10 2 2 8 5" xfId="34434"/>
    <cellStyle name="Comma 10 2 2 9" xfId="34435"/>
    <cellStyle name="Comma 10 2 2 9 2" xfId="34436"/>
    <cellStyle name="Comma 10 2 2 9 3" xfId="34437"/>
    <cellStyle name="Comma 10 2 3" xfId="3195"/>
    <cellStyle name="Comma 10 2 3 10" xfId="34438"/>
    <cellStyle name="Comma 10 2 3 10 2" xfId="34439"/>
    <cellStyle name="Comma 10 2 3 11" xfId="34440"/>
    <cellStyle name="Comma 10 2 3 12" xfId="34441"/>
    <cellStyle name="Comma 10 2 3 2" xfId="3196"/>
    <cellStyle name="Comma 10 2 3 2 10" xfId="34442"/>
    <cellStyle name="Comma 10 2 3 2 2" xfId="3197"/>
    <cellStyle name="Comma 10 2 3 2 2 2" xfId="3198"/>
    <cellStyle name="Comma 10 2 3 2 2 2 2" xfId="34443"/>
    <cellStyle name="Comma 10 2 3 2 2 2 2 2" xfId="34444"/>
    <cellStyle name="Comma 10 2 3 2 2 2 2 3" xfId="34445"/>
    <cellStyle name="Comma 10 2 3 2 2 2 3" xfId="34446"/>
    <cellStyle name="Comma 10 2 3 2 2 2 3 2" xfId="34447"/>
    <cellStyle name="Comma 10 2 3 2 2 2 3 3" xfId="34448"/>
    <cellStyle name="Comma 10 2 3 2 2 2 4" xfId="34449"/>
    <cellStyle name="Comma 10 2 3 2 2 2 4 2" xfId="34450"/>
    <cellStyle name="Comma 10 2 3 2 2 2 5" xfId="34451"/>
    <cellStyle name="Comma 10 2 3 2 2 2 6" xfId="34452"/>
    <cellStyle name="Comma 10 2 3 2 2 3" xfId="34453"/>
    <cellStyle name="Comma 10 2 3 2 2 3 2" xfId="34454"/>
    <cellStyle name="Comma 10 2 3 2 2 3 2 2" xfId="34455"/>
    <cellStyle name="Comma 10 2 3 2 2 3 2 3" xfId="34456"/>
    <cellStyle name="Comma 10 2 3 2 2 3 3" xfId="34457"/>
    <cellStyle name="Comma 10 2 3 2 2 3 3 2" xfId="34458"/>
    <cellStyle name="Comma 10 2 3 2 2 3 3 3" xfId="34459"/>
    <cellStyle name="Comma 10 2 3 2 2 3 4" xfId="34460"/>
    <cellStyle name="Comma 10 2 3 2 2 3 4 2" xfId="34461"/>
    <cellStyle name="Comma 10 2 3 2 2 3 5" xfId="34462"/>
    <cellStyle name="Comma 10 2 3 2 2 3 6" xfId="34463"/>
    <cellStyle name="Comma 10 2 3 2 2 4" xfId="34464"/>
    <cellStyle name="Comma 10 2 3 2 2 4 2" xfId="34465"/>
    <cellStyle name="Comma 10 2 3 2 2 4 2 2" xfId="34466"/>
    <cellStyle name="Comma 10 2 3 2 2 4 2 3" xfId="34467"/>
    <cellStyle name="Comma 10 2 3 2 2 4 3" xfId="34468"/>
    <cellStyle name="Comma 10 2 3 2 2 4 3 2" xfId="34469"/>
    <cellStyle name="Comma 10 2 3 2 2 4 4" xfId="34470"/>
    <cellStyle name="Comma 10 2 3 2 2 4 5" xfId="34471"/>
    <cellStyle name="Comma 10 2 3 2 2 5" xfId="34472"/>
    <cellStyle name="Comma 10 2 3 2 2 5 2" xfId="34473"/>
    <cellStyle name="Comma 10 2 3 2 2 5 3" xfId="34474"/>
    <cellStyle name="Comma 10 2 3 2 2 6" xfId="34475"/>
    <cellStyle name="Comma 10 2 3 2 2 6 2" xfId="34476"/>
    <cellStyle name="Comma 10 2 3 2 2 6 3" xfId="34477"/>
    <cellStyle name="Comma 10 2 3 2 2 7" xfId="34478"/>
    <cellStyle name="Comma 10 2 3 2 2 7 2" xfId="34479"/>
    <cellStyle name="Comma 10 2 3 2 2 8" xfId="34480"/>
    <cellStyle name="Comma 10 2 3 2 2 9" xfId="34481"/>
    <cellStyle name="Comma 10 2 3 2 3" xfId="3199"/>
    <cellStyle name="Comma 10 2 3 2 3 2" xfId="34482"/>
    <cellStyle name="Comma 10 2 3 2 3 2 2" xfId="34483"/>
    <cellStyle name="Comma 10 2 3 2 3 2 3" xfId="34484"/>
    <cellStyle name="Comma 10 2 3 2 3 3" xfId="34485"/>
    <cellStyle name="Comma 10 2 3 2 3 3 2" xfId="34486"/>
    <cellStyle name="Comma 10 2 3 2 3 3 3" xfId="34487"/>
    <cellStyle name="Comma 10 2 3 2 3 4" xfId="34488"/>
    <cellStyle name="Comma 10 2 3 2 3 4 2" xfId="34489"/>
    <cellStyle name="Comma 10 2 3 2 3 5" xfId="34490"/>
    <cellStyle name="Comma 10 2 3 2 3 6" xfId="34491"/>
    <cellStyle name="Comma 10 2 3 2 4" xfId="34492"/>
    <cellStyle name="Comma 10 2 3 2 4 2" xfId="34493"/>
    <cellStyle name="Comma 10 2 3 2 4 2 2" xfId="34494"/>
    <cellStyle name="Comma 10 2 3 2 4 2 3" xfId="34495"/>
    <cellStyle name="Comma 10 2 3 2 4 3" xfId="34496"/>
    <cellStyle name="Comma 10 2 3 2 4 3 2" xfId="34497"/>
    <cellStyle name="Comma 10 2 3 2 4 3 3" xfId="34498"/>
    <cellStyle name="Comma 10 2 3 2 4 4" xfId="34499"/>
    <cellStyle name="Comma 10 2 3 2 4 4 2" xfId="34500"/>
    <cellStyle name="Comma 10 2 3 2 4 5" xfId="34501"/>
    <cellStyle name="Comma 10 2 3 2 4 6" xfId="34502"/>
    <cellStyle name="Comma 10 2 3 2 5" xfId="34503"/>
    <cellStyle name="Comma 10 2 3 2 5 2" xfId="34504"/>
    <cellStyle name="Comma 10 2 3 2 5 2 2" xfId="34505"/>
    <cellStyle name="Comma 10 2 3 2 5 2 3" xfId="34506"/>
    <cellStyle name="Comma 10 2 3 2 5 3" xfId="34507"/>
    <cellStyle name="Comma 10 2 3 2 5 3 2" xfId="34508"/>
    <cellStyle name="Comma 10 2 3 2 5 4" xfId="34509"/>
    <cellStyle name="Comma 10 2 3 2 5 5" xfId="34510"/>
    <cellStyle name="Comma 10 2 3 2 6" xfId="34511"/>
    <cellStyle name="Comma 10 2 3 2 6 2" xfId="34512"/>
    <cellStyle name="Comma 10 2 3 2 6 3" xfId="34513"/>
    <cellStyle name="Comma 10 2 3 2 7" xfId="34514"/>
    <cellStyle name="Comma 10 2 3 2 7 2" xfId="34515"/>
    <cellStyle name="Comma 10 2 3 2 7 3" xfId="34516"/>
    <cellStyle name="Comma 10 2 3 2 8" xfId="34517"/>
    <cellStyle name="Comma 10 2 3 2 8 2" xfId="34518"/>
    <cellStyle name="Comma 10 2 3 2 9" xfId="34519"/>
    <cellStyle name="Comma 10 2 3 3" xfId="3200"/>
    <cellStyle name="Comma 10 2 3 3 2" xfId="3201"/>
    <cellStyle name="Comma 10 2 3 3 2 2" xfId="34520"/>
    <cellStyle name="Comma 10 2 3 3 2 2 2" xfId="34521"/>
    <cellStyle name="Comma 10 2 3 3 2 2 3" xfId="34522"/>
    <cellStyle name="Comma 10 2 3 3 2 3" xfId="34523"/>
    <cellStyle name="Comma 10 2 3 3 2 3 2" xfId="34524"/>
    <cellStyle name="Comma 10 2 3 3 2 3 3" xfId="34525"/>
    <cellStyle name="Comma 10 2 3 3 2 4" xfId="34526"/>
    <cellStyle name="Comma 10 2 3 3 2 4 2" xfId="34527"/>
    <cellStyle name="Comma 10 2 3 3 2 5" xfId="34528"/>
    <cellStyle name="Comma 10 2 3 3 2 6" xfId="34529"/>
    <cellStyle name="Comma 10 2 3 3 3" xfId="34530"/>
    <cellStyle name="Comma 10 2 3 3 3 2" xfId="34531"/>
    <cellStyle name="Comma 10 2 3 3 3 2 2" xfId="34532"/>
    <cellStyle name="Comma 10 2 3 3 3 2 3" xfId="34533"/>
    <cellStyle name="Comma 10 2 3 3 3 3" xfId="34534"/>
    <cellStyle name="Comma 10 2 3 3 3 3 2" xfId="34535"/>
    <cellStyle name="Comma 10 2 3 3 3 3 3" xfId="34536"/>
    <cellStyle name="Comma 10 2 3 3 3 4" xfId="34537"/>
    <cellStyle name="Comma 10 2 3 3 3 4 2" xfId="34538"/>
    <cellStyle name="Comma 10 2 3 3 3 5" xfId="34539"/>
    <cellStyle name="Comma 10 2 3 3 3 6" xfId="34540"/>
    <cellStyle name="Comma 10 2 3 3 4" xfId="34541"/>
    <cellStyle name="Comma 10 2 3 3 4 2" xfId="34542"/>
    <cellStyle name="Comma 10 2 3 3 4 2 2" xfId="34543"/>
    <cellStyle name="Comma 10 2 3 3 4 2 3" xfId="34544"/>
    <cellStyle name="Comma 10 2 3 3 4 3" xfId="34545"/>
    <cellStyle name="Comma 10 2 3 3 4 3 2" xfId="34546"/>
    <cellStyle name="Comma 10 2 3 3 4 4" xfId="34547"/>
    <cellStyle name="Comma 10 2 3 3 4 5" xfId="34548"/>
    <cellStyle name="Comma 10 2 3 3 5" xfId="34549"/>
    <cellStyle name="Comma 10 2 3 3 5 2" xfId="34550"/>
    <cellStyle name="Comma 10 2 3 3 5 3" xfId="34551"/>
    <cellStyle name="Comma 10 2 3 3 6" xfId="34552"/>
    <cellStyle name="Comma 10 2 3 3 6 2" xfId="34553"/>
    <cellStyle name="Comma 10 2 3 3 6 3" xfId="34554"/>
    <cellStyle name="Comma 10 2 3 3 7" xfId="34555"/>
    <cellStyle name="Comma 10 2 3 3 7 2" xfId="34556"/>
    <cellStyle name="Comma 10 2 3 3 8" xfId="34557"/>
    <cellStyle name="Comma 10 2 3 3 9" xfId="34558"/>
    <cellStyle name="Comma 10 2 3 4" xfId="3202"/>
    <cellStyle name="Comma 10 2 3 4 2" xfId="34559"/>
    <cellStyle name="Comma 10 2 3 4 2 2" xfId="34560"/>
    <cellStyle name="Comma 10 2 3 4 2 2 2" xfId="34561"/>
    <cellStyle name="Comma 10 2 3 4 2 2 3" xfId="34562"/>
    <cellStyle name="Comma 10 2 3 4 2 3" xfId="34563"/>
    <cellStyle name="Comma 10 2 3 4 2 3 2" xfId="34564"/>
    <cellStyle name="Comma 10 2 3 4 2 3 3" xfId="34565"/>
    <cellStyle name="Comma 10 2 3 4 2 4" xfId="34566"/>
    <cellStyle name="Comma 10 2 3 4 2 4 2" xfId="34567"/>
    <cellStyle name="Comma 10 2 3 4 2 5" xfId="34568"/>
    <cellStyle name="Comma 10 2 3 4 2 6" xfId="34569"/>
    <cellStyle name="Comma 10 2 3 4 3" xfId="34570"/>
    <cellStyle name="Comma 10 2 3 4 3 2" xfId="34571"/>
    <cellStyle name="Comma 10 2 3 4 3 2 2" xfId="34572"/>
    <cellStyle name="Comma 10 2 3 4 3 2 3" xfId="34573"/>
    <cellStyle name="Comma 10 2 3 4 3 3" xfId="34574"/>
    <cellStyle name="Comma 10 2 3 4 3 3 2" xfId="34575"/>
    <cellStyle name="Comma 10 2 3 4 3 3 3" xfId="34576"/>
    <cellStyle name="Comma 10 2 3 4 3 4" xfId="34577"/>
    <cellStyle name="Comma 10 2 3 4 3 4 2" xfId="34578"/>
    <cellStyle name="Comma 10 2 3 4 3 5" xfId="34579"/>
    <cellStyle name="Comma 10 2 3 4 3 6" xfId="34580"/>
    <cellStyle name="Comma 10 2 3 4 4" xfId="34581"/>
    <cellStyle name="Comma 10 2 3 4 4 2" xfId="34582"/>
    <cellStyle name="Comma 10 2 3 4 4 2 2" xfId="34583"/>
    <cellStyle name="Comma 10 2 3 4 4 2 3" xfId="34584"/>
    <cellStyle name="Comma 10 2 3 4 4 3" xfId="34585"/>
    <cellStyle name="Comma 10 2 3 4 4 3 2" xfId="34586"/>
    <cellStyle name="Comma 10 2 3 4 4 4" xfId="34587"/>
    <cellStyle name="Comma 10 2 3 4 4 5" xfId="34588"/>
    <cellStyle name="Comma 10 2 3 4 5" xfId="34589"/>
    <cellStyle name="Comma 10 2 3 4 5 2" xfId="34590"/>
    <cellStyle name="Comma 10 2 3 4 5 3" xfId="34591"/>
    <cellStyle name="Comma 10 2 3 4 6" xfId="34592"/>
    <cellStyle name="Comma 10 2 3 4 6 2" xfId="34593"/>
    <cellStyle name="Comma 10 2 3 4 6 3" xfId="34594"/>
    <cellStyle name="Comma 10 2 3 4 7" xfId="34595"/>
    <cellStyle name="Comma 10 2 3 4 7 2" xfId="34596"/>
    <cellStyle name="Comma 10 2 3 4 8" xfId="34597"/>
    <cellStyle name="Comma 10 2 3 4 9" xfId="34598"/>
    <cellStyle name="Comma 10 2 3 5" xfId="34599"/>
    <cellStyle name="Comma 10 2 3 5 2" xfId="34600"/>
    <cellStyle name="Comma 10 2 3 5 2 2" xfId="34601"/>
    <cellStyle name="Comma 10 2 3 5 2 3" xfId="34602"/>
    <cellStyle name="Comma 10 2 3 5 3" xfId="34603"/>
    <cellStyle name="Comma 10 2 3 5 3 2" xfId="34604"/>
    <cellStyle name="Comma 10 2 3 5 3 3" xfId="34605"/>
    <cellStyle name="Comma 10 2 3 5 4" xfId="34606"/>
    <cellStyle name="Comma 10 2 3 5 4 2" xfId="34607"/>
    <cellStyle name="Comma 10 2 3 5 5" xfId="34608"/>
    <cellStyle name="Comma 10 2 3 5 6" xfId="34609"/>
    <cellStyle name="Comma 10 2 3 6" xfId="34610"/>
    <cellStyle name="Comma 10 2 3 6 2" xfId="34611"/>
    <cellStyle name="Comma 10 2 3 6 2 2" xfId="34612"/>
    <cellStyle name="Comma 10 2 3 6 2 3" xfId="34613"/>
    <cellStyle name="Comma 10 2 3 6 3" xfId="34614"/>
    <cellStyle name="Comma 10 2 3 6 3 2" xfId="34615"/>
    <cellStyle name="Comma 10 2 3 6 3 3" xfId="34616"/>
    <cellStyle name="Comma 10 2 3 6 4" xfId="34617"/>
    <cellStyle name="Comma 10 2 3 6 4 2" xfId="34618"/>
    <cellStyle name="Comma 10 2 3 6 5" xfId="34619"/>
    <cellStyle name="Comma 10 2 3 6 6" xfId="34620"/>
    <cellStyle name="Comma 10 2 3 7" xfId="34621"/>
    <cellStyle name="Comma 10 2 3 7 2" xfId="34622"/>
    <cellStyle name="Comma 10 2 3 7 2 2" xfId="34623"/>
    <cellStyle name="Comma 10 2 3 7 2 3" xfId="34624"/>
    <cellStyle name="Comma 10 2 3 7 3" xfId="34625"/>
    <cellStyle name="Comma 10 2 3 7 3 2" xfId="34626"/>
    <cellStyle name="Comma 10 2 3 7 4" xfId="34627"/>
    <cellStyle name="Comma 10 2 3 7 5" xfId="34628"/>
    <cellStyle name="Comma 10 2 3 8" xfId="34629"/>
    <cellStyle name="Comma 10 2 3 8 2" xfId="34630"/>
    <cellStyle name="Comma 10 2 3 8 3" xfId="34631"/>
    <cellStyle name="Comma 10 2 3 9" xfId="34632"/>
    <cellStyle name="Comma 10 2 3 9 2" xfId="34633"/>
    <cellStyle name="Comma 10 2 3 9 3" xfId="34634"/>
    <cellStyle name="Comma 10 2 4" xfId="3203"/>
    <cellStyle name="Comma 10 2 4 10" xfId="34635"/>
    <cellStyle name="Comma 10 2 4 2" xfId="3204"/>
    <cellStyle name="Comma 10 2 4 2 2" xfId="3205"/>
    <cellStyle name="Comma 10 2 4 2 2 2" xfId="34636"/>
    <cellStyle name="Comma 10 2 4 2 2 2 2" xfId="34637"/>
    <cellStyle name="Comma 10 2 4 2 2 2 3" xfId="34638"/>
    <cellStyle name="Comma 10 2 4 2 2 3" xfId="34639"/>
    <cellStyle name="Comma 10 2 4 2 2 3 2" xfId="34640"/>
    <cellStyle name="Comma 10 2 4 2 2 3 3" xfId="34641"/>
    <cellStyle name="Comma 10 2 4 2 2 4" xfId="34642"/>
    <cellStyle name="Comma 10 2 4 2 2 4 2" xfId="34643"/>
    <cellStyle name="Comma 10 2 4 2 2 5" xfId="34644"/>
    <cellStyle name="Comma 10 2 4 2 2 6" xfId="34645"/>
    <cellStyle name="Comma 10 2 4 2 3" xfId="34646"/>
    <cellStyle name="Comma 10 2 4 2 3 2" xfId="34647"/>
    <cellStyle name="Comma 10 2 4 2 3 2 2" xfId="34648"/>
    <cellStyle name="Comma 10 2 4 2 3 2 3" xfId="34649"/>
    <cellStyle name="Comma 10 2 4 2 3 3" xfId="34650"/>
    <cellStyle name="Comma 10 2 4 2 3 3 2" xfId="34651"/>
    <cellStyle name="Comma 10 2 4 2 3 3 3" xfId="34652"/>
    <cellStyle name="Comma 10 2 4 2 3 4" xfId="34653"/>
    <cellStyle name="Comma 10 2 4 2 3 4 2" xfId="34654"/>
    <cellStyle name="Comma 10 2 4 2 3 5" xfId="34655"/>
    <cellStyle name="Comma 10 2 4 2 3 6" xfId="34656"/>
    <cellStyle name="Comma 10 2 4 2 4" xfId="34657"/>
    <cellStyle name="Comma 10 2 4 2 4 2" xfId="34658"/>
    <cellStyle name="Comma 10 2 4 2 4 2 2" xfId="34659"/>
    <cellStyle name="Comma 10 2 4 2 4 2 3" xfId="34660"/>
    <cellStyle name="Comma 10 2 4 2 4 3" xfId="34661"/>
    <cellStyle name="Comma 10 2 4 2 4 3 2" xfId="34662"/>
    <cellStyle name="Comma 10 2 4 2 4 4" xfId="34663"/>
    <cellStyle name="Comma 10 2 4 2 4 5" xfId="34664"/>
    <cellStyle name="Comma 10 2 4 2 5" xfId="34665"/>
    <cellStyle name="Comma 10 2 4 2 5 2" xfId="34666"/>
    <cellStyle name="Comma 10 2 4 2 5 3" xfId="34667"/>
    <cellStyle name="Comma 10 2 4 2 6" xfId="34668"/>
    <cellStyle name="Comma 10 2 4 2 6 2" xfId="34669"/>
    <cellStyle name="Comma 10 2 4 2 6 3" xfId="34670"/>
    <cellStyle name="Comma 10 2 4 2 7" xfId="34671"/>
    <cellStyle name="Comma 10 2 4 2 7 2" xfId="34672"/>
    <cellStyle name="Comma 10 2 4 2 8" xfId="34673"/>
    <cellStyle name="Comma 10 2 4 2 9" xfId="34674"/>
    <cellStyle name="Comma 10 2 4 3" xfId="3206"/>
    <cellStyle name="Comma 10 2 4 3 2" xfId="34675"/>
    <cellStyle name="Comma 10 2 4 3 2 2" xfId="34676"/>
    <cellStyle name="Comma 10 2 4 3 2 3" xfId="34677"/>
    <cellStyle name="Comma 10 2 4 3 3" xfId="34678"/>
    <cellStyle name="Comma 10 2 4 3 3 2" xfId="34679"/>
    <cellStyle name="Comma 10 2 4 3 3 3" xfId="34680"/>
    <cellStyle name="Comma 10 2 4 3 4" xfId="34681"/>
    <cellStyle name="Comma 10 2 4 3 4 2" xfId="34682"/>
    <cellStyle name="Comma 10 2 4 3 5" xfId="34683"/>
    <cellStyle name="Comma 10 2 4 3 6" xfId="34684"/>
    <cellStyle name="Comma 10 2 4 4" xfId="34685"/>
    <cellStyle name="Comma 10 2 4 4 2" xfId="34686"/>
    <cellStyle name="Comma 10 2 4 4 2 2" xfId="34687"/>
    <cellStyle name="Comma 10 2 4 4 2 3" xfId="34688"/>
    <cellStyle name="Comma 10 2 4 4 3" xfId="34689"/>
    <cellStyle name="Comma 10 2 4 4 3 2" xfId="34690"/>
    <cellStyle name="Comma 10 2 4 4 3 3" xfId="34691"/>
    <cellStyle name="Comma 10 2 4 4 4" xfId="34692"/>
    <cellStyle name="Comma 10 2 4 4 4 2" xfId="34693"/>
    <cellStyle name="Comma 10 2 4 4 5" xfId="34694"/>
    <cellStyle name="Comma 10 2 4 4 6" xfId="34695"/>
    <cellStyle name="Comma 10 2 4 5" xfId="34696"/>
    <cellStyle name="Comma 10 2 4 5 2" xfId="34697"/>
    <cellStyle name="Comma 10 2 4 5 2 2" xfId="34698"/>
    <cellStyle name="Comma 10 2 4 5 2 3" xfId="34699"/>
    <cellStyle name="Comma 10 2 4 5 3" xfId="34700"/>
    <cellStyle name="Comma 10 2 4 5 3 2" xfId="34701"/>
    <cellStyle name="Comma 10 2 4 5 4" xfId="34702"/>
    <cellStyle name="Comma 10 2 4 5 5" xfId="34703"/>
    <cellStyle name="Comma 10 2 4 6" xfId="34704"/>
    <cellStyle name="Comma 10 2 4 6 2" xfId="34705"/>
    <cellStyle name="Comma 10 2 4 6 3" xfId="34706"/>
    <cellStyle name="Comma 10 2 4 7" xfId="34707"/>
    <cellStyle name="Comma 10 2 4 7 2" xfId="34708"/>
    <cellStyle name="Comma 10 2 4 7 3" xfId="34709"/>
    <cellStyle name="Comma 10 2 4 8" xfId="34710"/>
    <cellStyle name="Comma 10 2 4 8 2" xfId="34711"/>
    <cellStyle name="Comma 10 2 4 9" xfId="34712"/>
    <cellStyle name="Comma 10 2 5" xfId="3207"/>
    <cellStyle name="Comma 10 2 5 2" xfId="3208"/>
    <cellStyle name="Comma 10 2 5 2 2" xfId="34713"/>
    <cellStyle name="Comma 10 2 5 2 2 2" xfId="34714"/>
    <cellStyle name="Comma 10 2 5 2 2 3" xfId="34715"/>
    <cellStyle name="Comma 10 2 5 2 3" xfId="34716"/>
    <cellStyle name="Comma 10 2 5 2 3 2" xfId="34717"/>
    <cellStyle name="Comma 10 2 5 2 3 3" xfId="34718"/>
    <cellStyle name="Comma 10 2 5 2 4" xfId="34719"/>
    <cellStyle name="Comma 10 2 5 2 4 2" xfId="34720"/>
    <cellStyle name="Comma 10 2 5 2 5" xfId="34721"/>
    <cellStyle name="Comma 10 2 5 2 6" xfId="34722"/>
    <cellStyle name="Comma 10 2 5 3" xfId="34723"/>
    <cellStyle name="Comma 10 2 5 3 2" xfId="34724"/>
    <cellStyle name="Comma 10 2 5 3 2 2" xfId="34725"/>
    <cellStyle name="Comma 10 2 5 3 2 3" xfId="34726"/>
    <cellStyle name="Comma 10 2 5 3 3" xfId="34727"/>
    <cellStyle name="Comma 10 2 5 3 3 2" xfId="34728"/>
    <cellStyle name="Comma 10 2 5 3 3 3" xfId="34729"/>
    <cellStyle name="Comma 10 2 5 3 4" xfId="34730"/>
    <cellStyle name="Comma 10 2 5 3 4 2" xfId="34731"/>
    <cellStyle name="Comma 10 2 5 3 5" xfId="34732"/>
    <cellStyle name="Comma 10 2 5 3 6" xfId="34733"/>
    <cellStyle name="Comma 10 2 5 4" xfId="34734"/>
    <cellStyle name="Comma 10 2 5 4 2" xfId="34735"/>
    <cellStyle name="Comma 10 2 5 4 2 2" xfId="34736"/>
    <cellStyle name="Comma 10 2 5 4 2 3" xfId="34737"/>
    <cellStyle name="Comma 10 2 5 4 3" xfId="34738"/>
    <cellStyle name="Comma 10 2 5 4 3 2" xfId="34739"/>
    <cellStyle name="Comma 10 2 5 4 4" xfId="34740"/>
    <cellStyle name="Comma 10 2 5 4 5" xfId="34741"/>
    <cellStyle name="Comma 10 2 5 5" xfId="34742"/>
    <cellStyle name="Comma 10 2 5 5 2" xfId="34743"/>
    <cellStyle name="Comma 10 2 5 5 3" xfId="34744"/>
    <cellStyle name="Comma 10 2 5 6" xfId="34745"/>
    <cellStyle name="Comma 10 2 5 6 2" xfId="34746"/>
    <cellStyle name="Comma 10 2 5 6 3" xfId="34747"/>
    <cellStyle name="Comma 10 2 5 7" xfId="34748"/>
    <cellStyle name="Comma 10 2 5 7 2" xfId="34749"/>
    <cellStyle name="Comma 10 2 5 8" xfId="34750"/>
    <cellStyle name="Comma 10 2 5 9" xfId="34751"/>
    <cellStyle name="Comma 10 2 6" xfId="3209"/>
    <cellStyle name="Comma 10 2 6 2" xfId="34752"/>
    <cellStyle name="Comma 10 2 6 2 2" xfId="34753"/>
    <cellStyle name="Comma 10 2 6 2 2 2" xfId="34754"/>
    <cellStyle name="Comma 10 2 6 2 2 3" xfId="34755"/>
    <cellStyle name="Comma 10 2 6 2 3" xfId="34756"/>
    <cellStyle name="Comma 10 2 6 2 3 2" xfId="34757"/>
    <cellStyle name="Comma 10 2 6 2 3 3" xfId="34758"/>
    <cellStyle name="Comma 10 2 6 2 4" xfId="34759"/>
    <cellStyle name="Comma 10 2 6 2 4 2" xfId="34760"/>
    <cellStyle name="Comma 10 2 6 2 5" xfId="34761"/>
    <cellStyle name="Comma 10 2 6 2 6" xfId="34762"/>
    <cellStyle name="Comma 10 2 6 3" xfId="34763"/>
    <cellStyle name="Comma 10 2 6 3 2" xfId="34764"/>
    <cellStyle name="Comma 10 2 6 3 2 2" xfId="34765"/>
    <cellStyle name="Comma 10 2 6 3 2 3" xfId="34766"/>
    <cellStyle name="Comma 10 2 6 3 3" xfId="34767"/>
    <cellStyle name="Comma 10 2 6 3 3 2" xfId="34768"/>
    <cellStyle name="Comma 10 2 6 3 3 3" xfId="34769"/>
    <cellStyle name="Comma 10 2 6 3 4" xfId="34770"/>
    <cellStyle name="Comma 10 2 6 3 4 2" xfId="34771"/>
    <cellStyle name="Comma 10 2 6 3 5" xfId="34772"/>
    <cellStyle name="Comma 10 2 6 3 6" xfId="34773"/>
    <cellStyle name="Comma 10 2 6 4" xfId="34774"/>
    <cellStyle name="Comma 10 2 6 4 2" xfId="34775"/>
    <cellStyle name="Comma 10 2 6 4 2 2" xfId="34776"/>
    <cellStyle name="Comma 10 2 6 4 2 3" xfId="34777"/>
    <cellStyle name="Comma 10 2 6 4 3" xfId="34778"/>
    <cellStyle name="Comma 10 2 6 4 3 2" xfId="34779"/>
    <cellStyle name="Comma 10 2 6 4 4" xfId="34780"/>
    <cellStyle name="Comma 10 2 6 4 5" xfId="34781"/>
    <cellStyle name="Comma 10 2 6 5" xfId="34782"/>
    <cellStyle name="Comma 10 2 6 5 2" xfId="34783"/>
    <cellStyle name="Comma 10 2 6 5 3" xfId="34784"/>
    <cellStyle name="Comma 10 2 6 6" xfId="34785"/>
    <cellStyle name="Comma 10 2 6 6 2" xfId="34786"/>
    <cellStyle name="Comma 10 2 6 6 3" xfId="34787"/>
    <cellStyle name="Comma 10 2 6 7" xfId="34788"/>
    <cellStyle name="Comma 10 2 6 7 2" xfId="34789"/>
    <cellStyle name="Comma 10 2 6 8" xfId="34790"/>
    <cellStyle name="Comma 10 2 6 9" xfId="34791"/>
    <cellStyle name="Comma 10 2 7" xfId="13828"/>
    <cellStyle name="Comma 10 2 7 2" xfId="34792"/>
    <cellStyle name="Comma 10 2 7 2 2" xfId="34793"/>
    <cellStyle name="Comma 10 2 7 2 3" xfId="34794"/>
    <cellStyle name="Comma 10 2 7 3" xfId="34795"/>
    <cellStyle name="Comma 10 2 7 3 2" xfId="34796"/>
    <cellStyle name="Comma 10 2 7 3 3" xfId="34797"/>
    <cellStyle name="Comma 10 2 7 4" xfId="34798"/>
    <cellStyle name="Comma 10 2 7 4 2" xfId="34799"/>
    <cellStyle name="Comma 10 2 7 5" xfId="34800"/>
    <cellStyle name="Comma 10 2 7 6" xfId="34801"/>
    <cellStyle name="Comma 10 2 8" xfId="34802"/>
    <cellStyle name="Comma 10 2 8 2" xfId="34803"/>
    <cellStyle name="Comma 10 2 8 2 2" xfId="34804"/>
    <cellStyle name="Comma 10 2 8 2 3" xfId="34805"/>
    <cellStyle name="Comma 10 2 8 3" xfId="34806"/>
    <cellStyle name="Comma 10 2 8 3 2" xfId="34807"/>
    <cellStyle name="Comma 10 2 8 3 3" xfId="34808"/>
    <cellStyle name="Comma 10 2 8 4" xfId="34809"/>
    <cellStyle name="Comma 10 2 8 4 2" xfId="34810"/>
    <cellStyle name="Comma 10 2 8 5" xfId="34811"/>
    <cellStyle name="Comma 10 2 8 6" xfId="34812"/>
    <cellStyle name="Comma 10 2 9" xfId="34813"/>
    <cellStyle name="Comma 10 2 9 2" xfId="34814"/>
    <cellStyle name="Comma 10 2 9 2 2" xfId="34815"/>
    <cellStyle name="Comma 10 2 9 2 3" xfId="34816"/>
    <cellStyle name="Comma 10 2 9 3" xfId="34817"/>
    <cellStyle name="Comma 10 2 9 3 2" xfId="34818"/>
    <cellStyle name="Comma 10 2 9 4" xfId="34819"/>
    <cellStyle name="Comma 10 2 9 5" xfId="34820"/>
    <cellStyle name="Comma 10 3" xfId="3210"/>
    <cellStyle name="Comma 10 3 10" xfId="34821"/>
    <cellStyle name="Comma 10 3 10 2" xfId="34822"/>
    <cellStyle name="Comma 10 3 10 3" xfId="34823"/>
    <cellStyle name="Comma 10 3 11" xfId="34824"/>
    <cellStyle name="Comma 10 3 11 2" xfId="34825"/>
    <cellStyle name="Comma 10 3 12" xfId="34826"/>
    <cellStyle name="Comma 10 3 13" xfId="34827"/>
    <cellStyle name="Comma 10 3 14" xfId="34828"/>
    <cellStyle name="Comma 10 3 2" xfId="3211"/>
    <cellStyle name="Comma 10 3 2 10" xfId="34829"/>
    <cellStyle name="Comma 10 3 2 10 2" xfId="34830"/>
    <cellStyle name="Comma 10 3 2 11" xfId="34831"/>
    <cellStyle name="Comma 10 3 2 12" xfId="34832"/>
    <cellStyle name="Comma 10 3 2 2" xfId="3212"/>
    <cellStyle name="Comma 10 3 2 2 10" xfId="34833"/>
    <cellStyle name="Comma 10 3 2 2 2" xfId="3213"/>
    <cellStyle name="Comma 10 3 2 2 2 2" xfId="3214"/>
    <cellStyle name="Comma 10 3 2 2 2 2 2" xfId="34834"/>
    <cellStyle name="Comma 10 3 2 2 2 2 2 2" xfId="34835"/>
    <cellStyle name="Comma 10 3 2 2 2 2 2 3" xfId="34836"/>
    <cellStyle name="Comma 10 3 2 2 2 2 3" xfId="34837"/>
    <cellStyle name="Comma 10 3 2 2 2 2 3 2" xfId="34838"/>
    <cellStyle name="Comma 10 3 2 2 2 2 3 3" xfId="34839"/>
    <cellStyle name="Comma 10 3 2 2 2 2 4" xfId="34840"/>
    <cellStyle name="Comma 10 3 2 2 2 2 4 2" xfId="34841"/>
    <cellStyle name="Comma 10 3 2 2 2 2 5" xfId="34842"/>
    <cellStyle name="Comma 10 3 2 2 2 2 6" xfId="34843"/>
    <cellStyle name="Comma 10 3 2 2 2 3" xfId="34844"/>
    <cellStyle name="Comma 10 3 2 2 2 3 2" xfId="34845"/>
    <cellStyle name="Comma 10 3 2 2 2 3 2 2" xfId="34846"/>
    <cellStyle name="Comma 10 3 2 2 2 3 2 3" xfId="34847"/>
    <cellStyle name="Comma 10 3 2 2 2 3 3" xfId="34848"/>
    <cellStyle name="Comma 10 3 2 2 2 3 3 2" xfId="34849"/>
    <cellStyle name="Comma 10 3 2 2 2 3 3 3" xfId="34850"/>
    <cellStyle name="Comma 10 3 2 2 2 3 4" xfId="34851"/>
    <cellStyle name="Comma 10 3 2 2 2 3 4 2" xfId="34852"/>
    <cellStyle name="Comma 10 3 2 2 2 3 5" xfId="34853"/>
    <cellStyle name="Comma 10 3 2 2 2 3 6" xfId="34854"/>
    <cellStyle name="Comma 10 3 2 2 2 4" xfId="34855"/>
    <cellStyle name="Comma 10 3 2 2 2 4 2" xfId="34856"/>
    <cellStyle name="Comma 10 3 2 2 2 4 2 2" xfId="34857"/>
    <cellStyle name="Comma 10 3 2 2 2 4 2 3" xfId="34858"/>
    <cellStyle name="Comma 10 3 2 2 2 4 3" xfId="34859"/>
    <cellStyle name="Comma 10 3 2 2 2 4 3 2" xfId="34860"/>
    <cellStyle name="Comma 10 3 2 2 2 4 4" xfId="34861"/>
    <cellStyle name="Comma 10 3 2 2 2 4 5" xfId="34862"/>
    <cellStyle name="Comma 10 3 2 2 2 5" xfId="34863"/>
    <cellStyle name="Comma 10 3 2 2 2 5 2" xfId="34864"/>
    <cellStyle name="Comma 10 3 2 2 2 5 3" xfId="34865"/>
    <cellStyle name="Comma 10 3 2 2 2 6" xfId="34866"/>
    <cellStyle name="Comma 10 3 2 2 2 6 2" xfId="34867"/>
    <cellStyle name="Comma 10 3 2 2 2 6 3" xfId="34868"/>
    <cellStyle name="Comma 10 3 2 2 2 7" xfId="34869"/>
    <cellStyle name="Comma 10 3 2 2 2 7 2" xfId="34870"/>
    <cellStyle name="Comma 10 3 2 2 2 8" xfId="34871"/>
    <cellStyle name="Comma 10 3 2 2 2 9" xfId="34872"/>
    <cellStyle name="Comma 10 3 2 2 3" xfId="3215"/>
    <cellStyle name="Comma 10 3 2 2 3 2" xfId="34873"/>
    <cellStyle name="Comma 10 3 2 2 3 2 2" xfId="34874"/>
    <cellStyle name="Comma 10 3 2 2 3 2 3" xfId="34875"/>
    <cellStyle name="Comma 10 3 2 2 3 3" xfId="34876"/>
    <cellStyle name="Comma 10 3 2 2 3 3 2" xfId="34877"/>
    <cellStyle name="Comma 10 3 2 2 3 3 3" xfId="34878"/>
    <cellStyle name="Comma 10 3 2 2 3 4" xfId="34879"/>
    <cellStyle name="Comma 10 3 2 2 3 4 2" xfId="34880"/>
    <cellStyle name="Comma 10 3 2 2 3 5" xfId="34881"/>
    <cellStyle name="Comma 10 3 2 2 3 6" xfId="34882"/>
    <cellStyle name="Comma 10 3 2 2 4" xfId="34883"/>
    <cellStyle name="Comma 10 3 2 2 4 2" xfId="34884"/>
    <cellStyle name="Comma 10 3 2 2 4 2 2" xfId="34885"/>
    <cellStyle name="Comma 10 3 2 2 4 2 3" xfId="34886"/>
    <cellStyle name="Comma 10 3 2 2 4 3" xfId="34887"/>
    <cellStyle name="Comma 10 3 2 2 4 3 2" xfId="34888"/>
    <cellStyle name="Comma 10 3 2 2 4 3 3" xfId="34889"/>
    <cellStyle name="Comma 10 3 2 2 4 4" xfId="34890"/>
    <cellStyle name="Comma 10 3 2 2 4 4 2" xfId="34891"/>
    <cellStyle name="Comma 10 3 2 2 4 5" xfId="34892"/>
    <cellStyle name="Comma 10 3 2 2 4 6" xfId="34893"/>
    <cellStyle name="Comma 10 3 2 2 5" xfId="34894"/>
    <cellStyle name="Comma 10 3 2 2 5 2" xfId="34895"/>
    <cellStyle name="Comma 10 3 2 2 5 2 2" xfId="34896"/>
    <cellStyle name="Comma 10 3 2 2 5 2 3" xfId="34897"/>
    <cellStyle name="Comma 10 3 2 2 5 3" xfId="34898"/>
    <cellStyle name="Comma 10 3 2 2 5 3 2" xfId="34899"/>
    <cellStyle name="Comma 10 3 2 2 5 4" xfId="34900"/>
    <cellStyle name="Comma 10 3 2 2 5 5" xfId="34901"/>
    <cellStyle name="Comma 10 3 2 2 6" xfId="34902"/>
    <cellStyle name="Comma 10 3 2 2 6 2" xfId="34903"/>
    <cellStyle name="Comma 10 3 2 2 6 3" xfId="34904"/>
    <cellStyle name="Comma 10 3 2 2 7" xfId="34905"/>
    <cellStyle name="Comma 10 3 2 2 7 2" xfId="34906"/>
    <cellStyle name="Comma 10 3 2 2 7 3" xfId="34907"/>
    <cellStyle name="Comma 10 3 2 2 8" xfId="34908"/>
    <cellStyle name="Comma 10 3 2 2 8 2" xfId="34909"/>
    <cellStyle name="Comma 10 3 2 2 9" xfId="34910"/>
    <cellStyle name="Comma 10 3 2 3" xfId="3216"/>
    <cellStyle name="Comma 10 3 2 3 2" xfId="3217"/>
    <cellStyle name="Comma 10 3 2 3 2 2" xfId="34911"/>
    <cellStyle name="Comma 10 3 2 3 2 2 2" xfId="34912"/>
    <cellStyle name="Comma 10 3 2 3 2 2 3" xfId="34913"/>
    <cellStyle name="Comma 10 3 2 3 2 3" xfId="34914"/>
    <cellStyle name="Comma 10 3 2 3 2 3 2" xfId="34915"/>
    <cellStyle name="Comma 10 3 2 3 2 3 3" xfId="34916"/>
    <cellStyle name="Comma 10 3 2 3 2 4" xfId="34917"/>
    <cellStyle name="Comma 10 3 2 3 2 4 2" xfId="34918"/>
    <cellStyle name="Comma 10 3 2 3 2 5" xfId="34919"/>
    <cellStyle name="Comma 10 3 2 3 2 6" xfId="34920"/>
    <cellStyle name="Comma 10 3 2 3 3" xfId="34921"/>
    <cellStyle name="Comma 10 3 2 3 3 2" xfId="34922"/>
    <cellStyle name="Comma 10 3 2 3 3 2 2" xfId="34923"/>
    <cellStyle name="Comma 10 3 2 3 3 2 3" xfId="34924"/>
    <cellStyle name="Comma 10 3 2 3 3 3" xfId="34925"/>
    <cellStyle name="Comma 10 3 2 3 3 3 2" xfId="34926"/>
    <cellStyle name="Comma 10 3 2 3 3 3 3" xfId="34927"/>
    <cellStyle name="Comma 10 3 2 3 3 4" xfId="34928"/>
    <cellStyle name="Comma 10 3 2 3 3 4 2" xfId="34929"/>
    <cellStyle name="Comma 10 3 2 3 3 5" xfId="34930"/>
    <cellStyle name="Comma 10 3 2 3 3 6" xfId="34931"/>
    <cellStyle name="Comma 10 3 2 3 4" xfId="34932"/>
    <cellStyle name="Comma 10 3 2 3 4 2" xfId="34933"/>
    <cellStyle name="Comma 10 3 2 3 4 2 2" xfId="34934"/>
    <cellStyle name="Comma 10 3 2 3 4 2 3" xfId="34935"/>
    <cellStyle name="Comma 10 3 2 3 4 3" xfId="34936"/>
    <cellStyle name="Comma 10 3 2 3 4 3 2" xfId="34937"/>
    <cellStyle name="Comma 10 3 2 3 4 4" xfId="34938"/>
    <cellStyle name="Comma 10 3 2 3 4 5" xfId="34939"/>
    <cellStyle name="Comma 10 3 2 3 5" xfId="34940"/>
    <cellStyle name="Comma 10 3 2 3 5 2" xfId="34941"/>
    <cellStyle name="Comma 10 3 2 3 5 3" xfId="34942"/>
    <cellStyle name="Comma 10 3 2 3 6" xfId="34943"/>
    <cellStyle name="Comma 10 3 2 3 6 2" xfId="34944"/>
    <cellStyle name="Comma 10 3 2 3 6 3" xfId="34945"/>
    <cellStyle name="Comma 10 3 2 3 7" xfId="34946"/>
    <cellStyle name="Comma 10 3 2 3 7 2" xfId="34947"/>
    <cellStyle name="Comma 10 3 2 3 8" xfId="34948"/>
    <cellStyle name="Comma 10 3 2 3 9" xfId="34949"/>
    <cellStyle name="Comma 10 3 2 4" xfId="3218"/>
    <cellStyle name="Comma 10 3 2 4 2" xfId="34950"/>
    <cellStyle name="Comma 10 3 2 4 2 2" xfId="34951"/>
    <cellStyle name="Comma 10 3 2 4 2 2 2" xfId="34952"/>
    <cellStyle name="Comma 10 3 2 4 2 2 3" xfId="34953"/>
    <cellStyle name="Comma 10 3 2 4 2 3" xfId="34954"/>
    <cellStyle name="Comma 10 3 2 4 2 3 2" xfId="34955"/>
    <cellStyle name="Comma 10 3 2 4 2 3 3" xfId="34956"/>
    <cellStyle name="Comma 10 3 2 4 2 4" xfId="34957"/>
    <cellStyle name="Comma 10 3 2 4 2 4 2" xfId="34958"/>
    <cellStyle name="Comma 10 3 2 4 2 5" xfId="34959"/>
    <cellStyle name="Comma 10 3 2 4 2 6" xfId="34960"/>
    <cellStyle name="Comma 10 3 2 4 3" xfId="34961"/>
    <cellStyle name="Comma 10 3 2 4 3 2" xfId="34962"/>
    <cellStyle name="Comma 10 3 2 4 3 2 2" xfId="34963"/>
    <cellStyle name="Comma 10 3 2 4 3 2 3" xfId="34964"/>
    <cellStyle name="Comma 10 3 2 4 3 3" xfId="34965"/>
    <cellStyle name="Comma 10 3 2 4 3 3 2" xfId="34966"/>
    <cellStyle name="Comma 10 3 2 4 3 3 3" xfId="34967"/>
    <cellStyle name="Comma 10 3 2 4 3 4" xfId="34968"/>
    <cellStyle name="Comma 10 3 2 4 3 4 2" xfId="34969"/>
    <cellStyle name="Comma 10 3 2 4 3 5" xfId="34970"/>
    <cellStyle name="Comma 10 3 2 4 3 6" xfId="34971"/>
    <cellStyle name="Comma 10 3 2 4 4" xfId="34972"/>
    <cellStyle name="Comma 10 3 2 4 4 2" xfId="34973"/>
    <cellStyle name="Comma 10 3 2 4 4 2 2" xfId="34974"/>
    <cellStyle name="Comma 10 3 2 4 4 2 3" xfId="34975"/>
    <cellStyle name="Comma 10 3 2 4 4 3" xfId="34976"/>
    <cellStyle name="Comma 10 3 2 4 4 3 2" xfId="34977"/>
    <cellStyle name="Comma 10 3 2 4 4 4" xfId="34978"/>
    <cellStyle name="Comma 10 3 2 4 4 5" xfId="34979"/>
    <cellStyle name="Comma 10 3 2 4 5" xfId="34980"/>
    <cellStyle name="Comma 10 3 2 4 5 2" xfId="34981"/>
    <cellStyle name="Comma 10 3 2 4 5 3" xfId="34982"/>
    <cellStyle name="Comma 10 3 2 4 6" xfId="34983"/>
    <cellStyle name="Comma 10 3 2 4 6 2" xfId="34984"/>
    <cellStyle name="Comma 10 3 2 4 6 3" xfId="34985"/>
    <cellStyle name="Comma 10 3 2 4 7" xfId="34986"/>
    <cellStyle name="Comma 10 3 2 4 7 2" xfId="34987"/>
    <cellStyle name="Comma 10 3 2 4 8" xfId="34988"/>
    <cellStyle name="Comma 10 3 2 4 9" xfId="34989"/>
    <cellStyle name="Comma 10 3 2 5" xfId="34990"/>
    <cellStyle name="Comma 10 3 2 5 2" xfId="34991"/>
    <cellStyle name="Comma 10 3 2 5 2 2" xfId="34992"/>
    <cellStyle name="Comma 10 3 2 5 2 3" xfId="34993"/>
    <cellStyle name="Comma 10 3 2 5 3" xfId="34994"/>
    <cellStyle name="Comma 10 3 2 5 3 2" xfId="34995"/>
    <cellStyle name="Comma 10 3 2 5 3 3" xfId="34996"/>
    <cellStyle name="Comma 10 3 2 5 4" xfId="34997"/>
    <cellStyle name="Comma 10 3 2 5 4 2" xfId="34998"/>
    <cellStyle name="Comma 10 3 2 5 5" xfId="34999"/>
    <cellStyle name="Comma 10 3 2 5 6" xfId="35000"/>
    <cellStyle name="Comma 10 3 2 6" xfId="35001"/>
    <cellStyle name="Comma 10 3 2 6 2" xfId="35002"/>
    <cellStyle name="Comma 10 3 2 6 2 2" xfId="35003"/>
    <cellStyle name="Comma 10 3 2 6 2 3" xfId="35004"/>
    <cellStyle name="Comma 10 3 2 6 3" xfId="35005"/>
    <cellStyle name="Comma 10 3 2 6 3 2" xfId="35006"/>
    <cellStyle name="Comma 10 3 2 6 3 3" xfId="35007"/>
    <cellStyle name="Comma 10 3 2 6 4" xfId="35008"/>
    <cellStyle name="Comma 10 3 2 6 4 2" xfId="35009"/>
    <cellStyle name="Comma 10 3 2 6 5" xfId="35010"/>
    <cellStyle name="Comma 10 3 2 6 6" xfId="35011"/>
    <cellStyle name="Comma 10 3 2 7" xfId="35012"/>
    <cellStyle name="Comma 10 3 2 7 2" xfId="35013"/>
    <cellStyle name="Comma 10 3 2 7 2 2" xfId="35014"/>
    <cellStyle name="Comma 10 3 2 7 2 3" xfId="35015"/>
    <cellStyle name="Comma 10 3 2 7 3" xfId="35016"/>
    <cellStyle name="Comma 10 3 2 7 3 2" xfId="35017"/>
    <cellStyle name="Comma 10 3 2 7 4" xfId="35018"/>
    <cellStyle name="Comma 10 3 2 7 5" xfId="35019"/>
    <cellStyle name="Comma 10 3 2 8" xfId="35020"/>
    <cellStyle name="Comma 10 3 2 8 2" xfId="35021"/>
    <cellStyle name="Comma 10 3 2 8 3" xfId="35022"/>
    <cellStyle name="Comma 10 3 2 9" xfId="35023"/>
    <cellStyle name="Comma 10 3 2 9 2" xfId="35024"/>
    <cellStyle name="Comma 10 3 2 9 3" xfId="35025"/>
    <cellStyle name="Comma 10 3 3" xfId="3219"/>
    <cellStyle name="Comma 10 3 3 10" xfId="35026"/>
    <cellStyle name="Comma 10 3 3 2" xfId="3220"/>
    <cellStyle name="Comma 10 3 3 2 2" xfId="3221"/>
    <cellStyle name="Comma 10 3 3 2 2 2" xfId="35027"/>
    <cellStyle name="Comma 10 3 3 2 2 2 2" xfId="35028"/>
    <cellStyle name="Comma 10 3 3 2 2 2 3" xfId="35029"/>
    <cellStyle name="Comma 10 3 3 2 2 3" xfId="35030"/>
    <cellStyle name="Comma 10 3 3 2 2 3 2" xfId="35031"/>
    <cellStyle name="Comma 10 3 3 2 2 3 3" xfId="35032"/>
    <cellStyle name="Comma 10 3 3 2 2 4" xfId="35033"/>
    <cellStyle name="Comma 10 3 3 2 2 4 2" xfId="35034"/>
    <cellStyle name="Comma 10 3 3 2 2 5" xfId="35035"/>
    <cellStyle name="Comma 10 3 3 2 2 6" xfId="35036"/>
    <cellStyle name="Comma 10 3 3 2 3" xfId="35037"/>
    <cellStyle name="Comma 10 3 3 2 3 2" xfId="35038"/>
    <cellStyle name="Comma 10 3 3 2 3 2 2" xfId="35039"/>
    <cellStyle name="Comma 10 3 3 2 3 2 3" xfId="35040"/>
    <cellStyle name="Comma 10 3 3 2 3 3" xfId="35041"/>
    <cellStyle name="Comma 10 3 3 2 3 3 2" xfId="35042"/>
    <cellStyle name="Comma 10 3 3 2 3 3 3" xfId="35043"/>
    <cellStyle name="Comma 10 3 3 2 3 4" xfId="35044"/>
    <cellStyle name="Comma 10 3 3 2 3 4 2" xfId="35045"/>
    <cellStyle name="Comma 10 3 3 2 3 5" xfId="35046"/>
    <cellStyle name="Comma 10 3 3 2 3 6" xfId="35047"/>
    <cellStyle name="Comma 10 3 3 2 4" xfId="35048"/>
    <cellStyle name="Comma 10 3 3 2 4 2" xfId="35049"/>
    <cellStyle name="Comma 10 3 3 2 4 2 2" xfId="35050"/>
    <cellStyle name="Comma 10 3 3 2 4 2 3" xfId="35051"/>
    <cellStyle name="Comma 10 3 3 2 4 3" xfId="35052"/>
    <cellStyle name="Comma 10 3 3 2 4 3 2" xfId="35053"/>
    <cellStyle name="Comma 10 3 3 2 4 4" xfId="35054"/>
    <cellStyle name="Comma 10 3 3 2 4 5" xfId="35055"/>
    <cellStyle name="Comma 10 3 3 2 5" xfId="35056"/>
    <cellStyle name="Comma 10 3 3 2 5 2" xfId="35057"/>
    <cellStyle name="Comma 10 3 3 2 5 3" xfId="35058"/>
    <cellStyle name="Comma 10 3 3 2 6" xfId="35059"/>
    <cellStyle name="Comma 10 3 3 2 6 2" xfId="35060"/>
    <cellStyle name="Comma 10 3 3 2 6 3" xfId="35061"/>
    <cellStyle name="Comma 10 3 3 2 7" xfId="35062"/>
    <cellStyle name="Comma 10 3 3 2 7 2" xfId="35063"/>
    <cellStyle name="Comma 10 3 3 2 8" xfId="35064"/>
    <cellStyle name="Comma 10 3 3 2 9" xfId="35065"/>
    <cellStyle name="Comma 10 3 3 3" xfId="3222"/>
    <cellStyle name="Comma 10 3 3 3 2" xfId="35066"/>
    <cellStyle name="Comma 10 3 3 3 2 2" xfId="35067"/>
    <cellStyle name="Comma 10 3 3 3 2 3" xfId="35068"/>
    <cellStyle name="Comma 10 3 3 3 3" xfId="35069"/>
    <cellStyle name="Comma 10 3 3 3 3 2" xfId="35070"/>
    <cellStyle name="Comma 10 3 3 3 3 3" xfId="35071"/>
    <cellStyle name="Comma 10 3 3 3 4" xfId="35072"/>
    <cellStyle name="Comma 10 3 3 3 4 2" xfId="35073"/>
    <cellStyle name="Comma 10 3 3 3 5" xfId="35074"/>
    <cellStyle name="Comma 10 3 3 3 6" xfId="35075"/>
    <cellStyle name="Comma 10 3 3 4" xfId="35076"/>
    <cellStyle name="Comma 10 3 3 4 2" xfId="35077"/>
    <cellStyle name="Comma 10 3 3 4 2 2" xfId="35078"/>
    <cellStyle name="Comma 10 3 3 4 2 3" xfId="35079"/>
    <cellStyle name="Comma 10 3 3 4 3" xfId="35080"/>
    <cellStyle name="Comma 10 3 3 4 3 2" xfId="35081"/>
    <cellStyle name="Comma 10 3 3 4 3 3" xfId="35082"/>
    <cellStyle name="Comma 10 3 3 4 4" xfId="35083"/>
    <cellStyle name="Comma 10 3 3 4 4 2" xfId="35084"/>
    <cellStyle name="Comma 10 3 3 4 5" xfId="35085"/>
    <cellStyle name="Comma 10 3 3 4 6" xfId="35086"/>
    <cellStyle name="Comma 10 3 3 5" xfId="35087"/>
    <cellStyle name="Comma 10 3 3 5 2" xfId="35088"/>
    <cellStyle name="Comma 10 3 3 5 2 2" xfId="35089"/>
    <cellStyle name="Comma 10 3 3 5 2 3" xfId="35090"/>
    <cellStyle name="Comma 10 3 3 5 3" xfId="35091"/>
    <cellStyle name="Comma 10 3 3 5 3 2" xfId="35092"/>
    <cellStyle name="Comma 10 3 3 5 4" xfId="35093"/>
    <cellStyle name="Comma 10 3 3 5 5" xfId="35094"/>
    <cellStyle name="Comma 10 3 3 6" xfId="35095"/>
    <cellStyle name="Comma 10 3 3 6 2" xfId="35096"/>
    <cellStyle name="Comma 10 3 3 6 3" xfId="35097"/>
    <cellStyle name="Comma 10 3 3 7" xfId="35098"/>
    <cellStyle name="Comma 10 3 3 7 2" xfId="35099"/>
    <cellStyle name="Comma 10 3 3 7 3" xfId="35100"/>
    <cellStyle name="Comma 10 3 3 8" xfId="35101"/>
    <cellStyle name="Comma 10 3 3 8 2" xfId="35102"/>
    <cellStyle name="Comma 10 3 3 9" xfId="35103"/>
    <cellStyle name="Comma 10 3 4" xfId="3223"/>
    <cellStyle name="Comma 10 3 4 2" xfId="3224"/>
    <cellStyle name="Comma 10 3 4 2 2" xfId="35104"/>
    <cellStyle name="Comma 10 3 4 2 2 2" xfId="35105"/>
    <cellStyle name="Comma 10 3 4 2 2 3" xfId="35106"/>
    <cellStyle name="Comma 10 3 4 2 3" xfId="35107"/>
    <cellStyle name="Comma 10 3 4 2 3 2" xfId="35108"/>
    <cellStyle name="Comma 10 3 4 2 3 3" xfId="35109"/>
    <cellStyle name="Comma 10 3 4 2 4" xfId="35110"/>
    <cellStyle name="Comma 10 3 4 2 4 2" xfId="35111"/>
    <cellStyle name="Comma 10 3 4 2 5" xfId="35112"/>
    <cellStyle name="Comma 10 3 4 2 6" xfId="35113"/>
    <cellStyle name="Comma 10 3 4 3" xfId="35114"/>
    <cellStyle name="Comma 10 3 4 3 2" xfId="35115"/>
    <cellStyle name="Comma 10 3 4 3 2 2" xfId="35116"/>
    <cellStyle name="Comma 10 3 4 3 2 3" xfId="35117"/>
    <cellStyle name="Comma 10 3 4 3 3" xfId="35118"/>
    <cellStyle name="Comma 10 3 4 3 3 2" xfId="35119"/>
    <cellStyle name="Comma 10 3 4 3 3 3" xfId="35120"/>
    <cellStyle name="Comma 10 3 4 3 4" xfId="35121"/>
    <cellStyle name="Comma 10 3 4 3 4 2" xfId="35122"/>
    <cellStyle name="Comma 10 3 4 3 5" xfId="35123"/>
    <cellStyle name="Comma 10 3 4 3 6" xfId="35124"/>
    <cellStyle name="Comma 10 3 4 4" xfId="35125"/>
    <cellStyle name="Comma 10 3 4 4 2" xfId="35126"/>
    <cellStyle name="Comma 10 3 4 4 2 2" xfId="35127"/>
    <cellStyle name="Comma 10 3 4 4 2 3" xfId="35128"/>
    <cellStyle name="Comma 10 3 4 4 3" xfId="35129"/>
    <cellStyle name="Comma 10 3 4 4 3 2" xfId="35130"/>
    <cellStyle name="Comma 10 3 4 4 4" xfId="35131"/>
    <cellStyle name="Comma 10 3 4 4 5" xfId="35132"/>
    <cellStyle name="Comma 10 3 4 5" xfId="35133"/>
    <cellStyle name="Comma 10 3 4 5 2" xfId="35134"/>
    <cellStyle name="Comma 10 3 4 5 3" xfId="35135"/>
    <cellStyle name="Comma 10 3 4 6" xfId="35136"/>
    <cellStyle name="Comma 10 3 4 6 2" xfId="35137"/>
    <cellStyle name="Comma 10 3 4 6 3" xfId="35138"/>
    <cellStyle name="Comma 10 3 4 7" xfId="35139"/>
    <cellStyle name="Comma 10 3 4 7 2" xfId="35140"/>
    <cellStyle name="Comma 10 3 4 8" xfId="35141"/>
    <cellStyle name="Comma 10 3 4 9" xfId="35142"/>
    <cellStyle name="Comma 10 3 5" xfId="3225"/>
    <cellStyle name="Comma 10 3 5 2" xfId="35143"/>
    <cellStyle name="Comma 10 3 5 2 2" xfId="35144"/>
    <cellStyle name="Comma 10 3 5 2 2 2" xfId="35145"/>
    <cellStyle name="Comma 10 3 5 2 2 3" xfId="35146"/>
    <cellStyle name="Comma 10 3 5 2 3" xfId="35147"/>
    <cellStyle name="Comma 10 3 5 2 3 2" xfId="35148"/>
    <cellStyle name="Comma 10 3 5 2 3 3" xfId="35149"/>
    <cellStyle name="Comma 10 3 5 2 4" xfId="35150"/>
    <cellStyle name="Comma 10 3 5 2 4 2" xfId="35151"/>
    <cellStyle name="Comma 10 3 5 2 5" xfId="35152"/>
    <cellStyle name="Comma 10 3 5 2 6" xfId="35153"/>
    <cellStyle name="Comma 10 3 5 3" xfId="35154"/>
    <cellStyle name="Comma 10 3 5 3 2" xfId="35155"/>
    <cellStyle name="Comma 10 3 5 3 2 2" xfId="35156"/>
    <cellStyle name="Comma 10 3 5 3 2 3" xfId="35157"/>
    <cellStyle name="Comma 10 3 5 3 3" xfId="35158"/>
    <cellStyle name="Comma 10 3 5 3 3 2" xfId="35159"/>
    <cellStyle name="Comma 10 3 5 3 3 3" xfId="35160"/>
    <cellStyle name="Comma 10 3 5 3 4" xfId="35161"/>
    <cellStyle name="Comma 10 3 5 3 4 2" xfId="35162"/>
    <cellStyle name="Comma 10 3 5 3 5" xfId="35163"/>
    <cellStyle name="Comma 10 3 5 3 6" xfId="35164"/>
    <cellStyle name="Comma 10 3 5 4" xfId="35165"/>
    <cellStyle name="Comma 10 3 5 4 2" xfId="35166"/>
    <cellStyle name="Comma 10 3 5 4 2 2" xfId="35167"/>
    <cellStyle name="Comma 10 3 5 4 2 3" xfId="35168"/>
    <cellStyle name="Comma 10 3 5 4 3" xfId="35169"/>
    <cellStyle name="Comma 10 3 5 4 3 2" xfId="35170"/>
    <cellStyle name="Comma 10 3 5 4 4" xfId="35171"/>
    <cellStyle name="Comma 10 3 5 4 5" xfId="35172"/>
    <cellStyle name="Comma 10 3 5 5" xfId="35173"/>
    <cellStyle name="Comma 10 3 5 5 2" xfId="35174"/>
    <cellStyle name="Comma 10 3 5 5 3" xfId="35175"/>
    <cellStyle name="Comma 10 3 5 6" xfId="35176"/>
    <cellStyle name="Comma 10 3 5 6 2" xfId="35177"/>
    <cellStyle name="Comma 10 3 5 6 3" xfId="35178"/>
    <cellStyle name="Comma 10 3 5 7" xfId="35179"/>
    <cellStyle name="Comma 10 3 5 7 2" xfId="35180"/>
    <cellStyle name="Comma 10 3 5 8" xfId="35181"/>
    <cellStyle name="Comma 10 3 5 9" xfId="35182"/>
    <cellStyle name="Comma 10 3 6" xfId="13957"/>
    <cellStyle name="Comma 10 3 6 2" xfId="35183"/>
    <cellStyle name="Comma 10 3 6 2 2" xfId="35184"/>
    <cellStyle name="Comma 10 3 6 2 3" xfId="35185"/>
    <cellStyle name="Comma 10 3 6 3" xfId="35186"/>
    <cellStyle name="Comma 10 3 6 3 2" xfId="35187"/>
    <cellStyle name="Comma 10 3 6 3 3" xfId="35188"/>
    <cellStyle name="Comma 10 3 6 4" xfId="35189"/>
    <cellStyle name="Comma 10 3 6 4 2" xfId="35190"/>
    <cellStyle name="Comma 10 3 6 5" xfId="35191"/>
    <cellStyle name="Comma 10 3 6 6" xfId="35192"/>
    <cellStyle name="Comma 10 3 7" xfId="35193"/>
    <cellStyle name="Comma 10 3 7 2" xfId="35194"/>
    <cellStyle name="Comma 10 3 7 2 2" xfId="35195"/>
    <cellStyle name="Comma 10 3 7 2 3" xfId="35196"/>
    <cellStyle name="Comma 10 3 7 3" xfId="35197"/>
    <cellStyle name="Comma 10 3 7 3 2" xfId="35198"/>
    <cellStyle name="Comma 10 3 7 3 3" xfId="35199"/>
    <cellStyle name="Comma 10 3 7 4" xfId="35200"/>
    <cellStyle name="Comma 10 3 7 4 2" xfId="35201"/>
    <cellStyle name="Comma 10 3 7 5" xfId="35202"/>
    <cellStyle name="Comma 10 3 7 6" xfId="35203"/>
    <cellStyle name="Comma 10 3 8" xfId="35204"/>
    <cellStyle name="Comma 10 3 8 2" xfId="35205"/>
    <cellStyle name="Comma 10 3 8 2 2" xfId="35206"/>
    <cellStyle name="Comma 10 3 8 2 3" xfId="35207"/>
    <cellStyle name="Comma 10 3 8 3" xfId="35208"/>
    <cellStyle name="Comma 10 3 8 3 2" xfId="35209"/>
    <cellStyle name="Comma 10 3 8 4" xfId="35210"/>
    <cellStyle name="Comma 10 3 8 5" xfId="35211"/>
    <cellStyle name="Comma 10 3 9" xfId="35212"/>
    <cellStyle name="Comma 10 3 9 2" xfId="35213"/>
    <cellStyle name="Comma 10 3 9 3" xfId="35214"/>
    <cellStyle name="Comma 10 4" xfId="3226"/>
    <cellStyle name="Comma 10 4 10" xfId="35215"/>
    <cellStyle name="Comma 10 4 10 2" xfId="35216"/>
    <cellStyle name="Comma 10 4 11" xfId="35217"/>
    <cellStyle name="Comma 10 4 12" xfId="35218"/>
    <cellStyle name="Comma 10 4 2" xfId="3227"/>
    <cellStyle name="Comma 10 4 2 10" xfId="35219"/>
    <cellStyle name="Comma 10 4 2 2" xfId="3228"/>
    <cellStyle name="Comma 10 4 2 2 2" xfId="3229"/>
    <cellStyle name="Comma 10 4 2 2 2 2" xfId="35220"/>
    <cellStyle name="Comma 10 4 2 2 2 2 2" xfId="35221"/>
    <cellStyle name="Comma 10 4 2 2 2 2 3" xfId="35222"/>
    <cellStyle name="Comma 10 4 2 2 2 3" xfId="35223"/>
    <cellStyle name="Comma 10 4 2 2 2 3 2" xfId="35224"/>
    <cellStyle name="Comma 10 4 2 2 2 3 3" xfId="35225"/>
    <cellStyle name="Comma 10 4 2 2 2 4" xfId="35226"/>
    <cellStyle name="Comma 10 4 2 2 2 4 2" xfId="35227"/>
    <cellStyle name="Comma 10 4 2 2 2 5" xfId="35228"/>
    <cellStyle name="Comma 10 4 2 2 2 6" xfId="35229"/>
    <cellStyle name="Comma 10 4 2 2 3" xfId="35230"/>
    <cellStyle name="Comma 10 4 2 2 3 2" xfId="35231"/>
    <cellStyle name="Comma 10 4 2 2 3 2 2" xfId="35232"/>
    <cellStyle name="Comma 10 4 2 2 3 2 3" xfId="35233"/>
    <cellStyle name="Comma 10 4 2 2 3 3" xfId="35234"/>
    <cellStyle name="Comma 10 4 2 2 3 3 2" xfId="35235"/>
    <cellStyle name="Comma 10 4 2 2 3 3 3" xfId="35236"/>
    <cellStyle name="Comma 10 4 2 2 3 4" xfId="35237"/>
    <cellStyle name="Comma 10 4 2 2 3 4 2" xfId="35238"/>
    <cellStyle name="Comma 10 4 2 2 3 5" xfId="35239"/>
    <cellStyle name="Comma 10 4 2 2 3 6" xfId="35240"/>
    <cellStyle name="Comma 10 4 2 2 4" xfId="35241"/>
    <cellStyle name="Comma 10 4 2 2 4 2" xfId="35242"/>
    <cellStyle name="Comma 10 4 2 2 4 2 2" xfId="35243"/>
    <cellStyle name="Comma 10 4 2 2 4 2 3" xfId="35244"/>
    <cellStyle name="Comma 10 4 2 2 4 3" xfId="35245"/>
    <cellStyle name="Comma 10 4 2 2 4 3 2" xfId="35246"/>
    <cellStyle name="Comma 10 4 2 2 4 4" xfId="35247"/>
    <cellStyle name="Comma 10 4 2 2 4 5" xfId="35248"/>
    <cellStyle name="Comma 10 4 2 2 5" xfId="35249"/>
    <cellStyle name="Comma 10 4 2 2 5 2" xfId="35250"/>
    <cellStyle name="Comma 10 4 2 2 5 3" xfId="35251"/>
    <cellStyle name="Comma 10 4 2 2 6" xfId="35252"/>
    <cellStyle name="Comma 10 4 2 2 6 2" xfId="35253"/>
    <cellStyle name="Comma 10 4 2 2 6 3" xfId="35254"/>
    <cellStyle name="Comma 10 4 2 2 7" xfId="35255"/>
    <cellStyle name="Comma 10 4 2 2 7 2" xfId="35256"/>
    <cellStyle name="Comma 10 4 2 2 8" xfId="35257"/>
    <cellStyle name="Comma 10 4 2 2 9" xfId="35258"/>
    <cellStyle name="Comma 10 4 2 3" xfId="3230"/>
    <cellStyle name="Comma 10 4 2 3 2" xfId="35259"/>
    <cellStyle name="Comma 10 4 2 3 2 2" xfId="35260"/>
    <cellStyle name="Comma 10 4 2 3 2 3" xfId="35261"/>
    <cellStyle name="Comma 10 4 2 3 3" xfId="35262"/>
    <cellStyle name="Comma 10 4 2 3 3 2" xfId="35263"/>
    <cellStyle name="Comma 10 4 2 3 3 3" xfId="35264"/>
    <cellStyle name="Comma 10 4 2 3 4" xfId="35265"/>
    <cellStyle name="Comma 10 4 2 3 4 2" xfId="35266"/>
    <cellStyle name="Comma 10 4 2 3 5" xfId="35267"/>
    <cellStyle name="Comma 10 4 2 3 6" xfId="35268"/>
    <cellStyle name="Comma 10 4 2 4" xfId="35269"/>
    <cellStyle name="Comma 10 4 2 4 2" xfId="35270"/>
    <cellStyle name="Comma 10 4 2 4 2 2" xfId="35271"/>
    <cellStyle name="Comma 10 4 2 4 2 3" xfId="35272"/>
    <cellStyle name="Comma 10 4 2 4 3" xfId="35273"/>
    <cellStyle name="Comma 10 4 2 4 3 2" xfId="35274"/>
    <cellStyle name="Comma 10 4 2 4 3 3" xfId="35275"/>
    <cellStyle name="Comma 10 4 2 4 4" xfId="35276"/>
    <cellStyle name="Comma 10 4 2 4 4 2" xfId="35277"/>
    <cellStyle name="Comma 10 4 2 4 5" xfId="35278"/>
    <cellStyle name="Comma 10 4 2 4 6" xfId="35279"/>
    <cellStyle name="Comma 10 4 2 5" xfId="35280"/>
    <cellStyle name="Comma 10 4 2 5 2" xfId="35281"/>
    <cellStyle name="Comma 10 4 2 5 2 2" xfId="35282"/>
    <cellStyle name="Comma 10 4 2 5 2 3" xfId="35283"/>
    <cellStyle name="Comma 10 4 2 5 3" xfId="35284"/>
    <cellStyle name="Comma 10 4 2 5 3 2" xfId="35285"/>
    <cellStyle name="Comma 10 4 2 5 4" xfId="35286"/>
    <cellStyle name="Comma 10 4 2 5 5" xfId="35287"/>
    <cellStyle name="Comma 10 4 2 6" xfId="35288"/>
    <cellStyle name="Comma 10 4 2 6 2" xfId="35289"/>
    <cellStyle name="Comma 10 4 2 6 3" xfId="35290"/>
    <cellStyle name="Comma 10 4 2 7" xfId="35291"/>
    <cellStyle name="Comma 10 4 2 7 2" xfId="35292"/>
    <cellStyle name="Comma 10 4 2 7 3" xfId="35293"/>
    <cellStyle name="Comma 10 4 2 8" xfId="35294"/>
    <cellStyle name="Comma 10 4 2 8 2" xfId="35295"/>
    <cellStyle name="Comma 10 4 2 9" xfId="35296"/>
    <cellStyle name="Comma 10 4 3" xfId="3231"/>
    <cellStyle name="Comma 10 4 3 2" xfId="3232"/>
    <cellStyle name="Comma 10 4 3 2 2" xfId="35297"/>
    <cellStyle name="Comma 10 4 3 2 2 2" xfId="35298"/>
    <cellStyle name="Comma 10 4 3 2 2 3" xfId="35299"/>
    <cellStyle name="Comma 10 4 3 2 3" xfId="35300"/>
    <cellStyle name="Comma 10 4 3 2 3 2" xfId="35301"/>
    <cellStyle name="Comma 10 4 3 2 3 3" xfId="35302"/>
    <cellStyle name="Comma 10 4 3 2 4" xfId="35303"/>
    <cellStyle name="Comma 10 4 3 2 4 2" xfId="35304"/>
    <cellStyle name="Comma 10 4 3 2 5" xfId="35305"/>
    <cellStyle name="Comma 10 4 3 2 6" xfId="35306"/>
    <cellStyle name="Comma 10 4 3 3" xfId="35307"/>
    <cellStyle name="Comma 10 4 3 3 2" xfId="35308"/>
    <cellStyle name="Comma 10 4 3 3 2 2" xfId="35309"/>
    <cellStyle name="Comma 10 4 3 3 2 3" xfId="35310"/>
    <cellStyle name="Comma 10 4 3 3 3" xfId="35311"/>
    <cellStyle name="Comma 10 4 3 3 3 2" xfId="35312"/>
    <cellStyle name="Comma 10 4 3 3 3 3" xfId="35313"/>
    <cellStyle name="Comma 10 4 3 3 4" xfId="35314"/>
    <cellStyle name="Comma 10 4 3 3 4 2" xfId="35315"/>
    <cellStyle name="Comma 10 4 3 3 5" xfId="35316"/>
    <cellStyle name="Comma 10 4 3 3 6" xfId="35317"/>
    <cellStyle name="Comma 10 4 3 4" xfId="35318"/>
    <cellStyle name="Comma 10 4 3 4 2" xfId="35319"/>
    <cellStyle name="Comma 10 4 3 4 2 2" xfId="35320"/>
    <cellStyle name="Comma 10 4 3 4 2 3" xfId="35321"/>
    <cellStyle name="Comma 10 4 3 4 3" xfId="35322"/>
    <cellStyle name="Comma 10 4 3 4 3 2" xfId="35323"/>
    <cellStyle name="Comma 10 4 3 4 4" xfId="35324"/>
    <cellStyle name="Comma 10 4 3 4 5" xfId="35325"/>
    <cellStyle name="Comma 10 4 3 5" xfId="35326"/>
    <cellStyle name="Comma 10 4 3 5 2" xfId="35327"/>
    <cellStyle name="Comma 10 4 3 5 3" xfId="35328"/>
    <cellStyle name="Comma 10 4 3 6" xfId="35329"/>
    <cellStyle name="Comma 10 4 3 6 2" xfId="35330"/>
    <cellStyle name="Comma 10 4 3 6 3" xfId="35331"/>
    <cellStyle name="Comma 10 4 3 7" xfId="35332"/>
    <cellStyle name="Comma 10 4 3 7 2" xfId="35333"/>
    <cellStyle name="Comma 10 4 3 8" xfId="35334"/>
    <cellStyle name="Comma 10 4 3 9" xfId="35335"/>
    <cellStyle name="Comma 10 4 4" xfId="3233"/>
    <cellStyle name="Comma 10 4 4 2" xfId="35336"/>
    <cellStyle name="Comma 10 4 4 2 2" xfId="35337"/>
    <cellStyle name="Comma 10 4 4 2 2 2" xfId="35338"/>
    <cellStyle name="Comma 10 4 4 2 2 3" xfId="35339"/>
    <cellStyle name="Comma 10 4 4 2 3" xfId="35340"/>
    <cellStyle name="Comma 10 4 4 2 3 2" xfId="35341"/>
    <cellStyle name="Comma 10 4 4 2 3 3" xfId="35342"/>
    <cellStyle name="Comma 10 4 4 2 4" xfId="35343"/>
    <cellStyle name="Comma 10 4 4 2 4 2" xfId="35344"/>
    <cellStyle name="Comma 10 4 4 2 5" xfId="35345"/>
    <cellStyle name="Comma 10 4 4 2 6" xfId="35346"/>
    <cellStyle name="Comma 10 4 4 3" xfId="35347"/>
    <cellStyle name="Comma 10 4 4 3 2" xfId="35348"/>
    <cellStyle name="Comma 10 4 4 3 2 2" xfId="35349"/>
    <cellStyle name="Comma 10 4 4 3 2 3" xfId="35350"/>
    <cellStyle name="Comma 10 4 4 3 3" xfId="35351"/>
    <cellStyle name="Comma 10 4 4 3 3 2" xfId="35352"/>
    <cellStyle name="Comma 10 4 4 3 3 3" xfId="35353"/>
    <cellStyle name="Comma 10 4 4 3 4" xfId="35354"/>
    <cellStyle name="Comma 10 4 4 3 4 2" xfId="35355"/>
    <cellStyle name="Comma 10 4 4 3 5" xfId="35356"/>
    <cellStyle name="Comma 10 4 4 3 6" xfId="35357"/>
    <cellStyle name="Comma 10 4 4 4" xfId="35358"/>
    <cellStyle name="Comma 10 4 4 4 2" xfId="35359"/>
    <cellStyle name="Comma 10 4 4 4 2 2" xfId="35360"/>
    <cellStyle name="Comma 10 4 4 4 2 3" xfId="35361"/>
    <cellStyle name="Comma 10 4 4 4 3" xfId="35362"/>
    <cellStyle name="Comma 10 4 4 4 3 2" xfId="35363"/>
    <cellStyle name="Comma 10 4 4 4 4" xfId="35364"/>
    <cellStyle name="Comma 10 4 4 4 5" xfId="35365"/>
    <cellStyle name="Comma 10 4 4 5" xfId="35366"/>
    <cellStyle name="Comma 10 4 4 5 2" xfId="35367"/>
    <cellStyle name="Comma 10 4 4 5 3" xfId="35368"/>
    <cellStyle name="Comma 10 4 4 6" xfId="35369"/>
    <cellStyle name="Comma 10 4 4 6 2" xfId="35370"/>
    <cellStyle name="Comma 10 4 4 6 3" xfId="35371"/>
    <cellStyle name="Comma 10 4 4 7" xfId="35372"/>
    <cellStyle name="Comma 10 4 4 7 2" xfId="35373"/>
    <cellStyle name="Comma 10 4 4 8" xfId="35374"/>
    <cellStyle name="Comma 10 4 4 9" xfId="35375"/>
    <cellStyle name="Comma 10 4 5" xfId="35376"/>
    <cellStyle name="Comma 10 4 5 2" xfId="35377"/>
    <cellStyle name="Comma 10 4 5 2 2" xfId="35378"/>
    <cellStyle name="Comma 10 4 5 2 3" xfId="35379"/>
    <cellStyle name="Comma 10 4 5 3" xfId="35380"/>
    <cellStyle name="Comma 10 4 5 3 2" xfId="35381"/>
    <cellStyle name="Comma 10 4 5 3 3" xfId="35382"/>
    <cellStyle name="Comma 10 4 5 4" xfId="35383"/>
    <cellStyle name="Comma 10 4 5 4 2" xfId="35384"/>
    <cellStyle name="Comma 10 4 5 5" xfId="35385"/>
    <cellStyle name="Comma 10 4 5 6" xfId="35386"/>
    <cellStyle name="Comma 10 4 6" xfId="35387"/>
    <cellStyle name="Comma 10 4 6 2" xfId="35388"/>
    <cellStyle name="Comma 10 4 6 2 2" xfId="35389"/>
    <cellStyle name="Comma 10 4 6 2 3" xfId="35390"/>
    <cellStyle name="Comma 10 4 6 3" xfId="35391"/>
    <cellStyle name="Comma 10 4 6 3 2" xfId="35392"/>
    <cellStyle name="Comma 10 4 6 3 3" xfId="35393"/>
    <cellStyle name="Comma 10 4 6 4" xfId="35394"/>
    <cellStyle name="Comma 10 4 6 4 2" xfId="35395"/>
    <cellStyle name="Comma 10 4 6 5" xfId="35396"/>
    <cellStyle name="Comma 10 4 6 6" xfId="35397"/>
    <cellStyle name="Comma 10 4 7" xfId="35398"/>
    <cellStyle name="Comma 10 4 7 2" xfId="35399"/>
    <cellStyle name="Comma 10 4 7 2 2" xfId="35400"/>
    <cellStyle name="Comma 10 4 7 2 3" xfId="35401"/>
    <cellStyle name="Comma 10 4 7 3" xfId="35402"/>
    <cellStyle name="Comma 10 4 7 3 2" xfId="35403"/>
    <cellStyle name="Comma 10 4 7 4" xfId="35404"/>
    <cellStyle name="Comma 10 4 7 5" xfId="35405"/>
    <cellStyle name="Comma 10 4 8" xfId="35406"/>
    <cellStyle name="Comma 10 4 8 2" xfId="35407"/>
    <cellStyle name="Comma 10 4 8 3" xfId="35408"/>
    <cellStyle name="Comma 10 4 9" xfId="35409"/>
    <cellStyle name="Comma 10 4 9 2" xfId="35410"/>
    <cellStyle name="Comma 10 4 9 3" xfId="35411"/>
    <cellStyle name="Comma 10 5" xfId="3234"/>
    <cellStyle name="Comma 10 5 10" xfId="35412"/>
    <cellStyle name="Comma 10 5 2" xfId="3235"/>
    <cellStyle name="Comma 10 5 2 2" xfId="3236"/>
    <cellStyle name="Comma 10 5 2 2 2" xfId="35413"/>
    <cellStyle name="Comma 10 5 2 2 2 2" xfId="35414"/>
    <cellStyle name="Comma 10 5 2 2 2 3" xfId="35415"/>
    <cellStyle name="Comma 10 5 2 2 3" xfId="35416"/>
    <cellStyle name="Comma 10 5 2 2 3 2" xfId="35417"/>
    <cellStyle name="Comma 10 5 2 2 3 3" xfId="35418"/>
    <cellStyle name="Comma 10 5 2 2 4" xfId="35419"/>
    <cellStyle name="Comma 10 5 2 2 4 2" xfId="35420"/>
    <cellStyle name="Comma 10 5 2 2 5" xfId="35421"/>
    <cellStyle name="Comma 10 5 2 2 6" xfId="35422"/>
    <cellStyle name="Comma 10 5 2 3" xfId="35423"/>
    <cellStyle name="Comma 10 5 2 3 2" xfId="35424"/>
    <cellStyle name="Comma 10 5 2 3 2 2" xfId="35425"/>
    <cellStyle name="Comma 10 5 2 3 2 3" xfId="35426"/>
    <cellStyle name="Comma 10 5 2 3 3" xfId="35427"/>
    <cellStyle name="Comma 10 5 2 3 3 2" xfId="35428"/>
    <cellStyle name="Comma 10 5 2 3 3 3" xfId="35429"/>
    <cellStyle name="Comma 10 5 2 3 4" xfId="35430"/>
    <cellStyle name="Comma 10 5 2 3 4 2" xfId="35431"/>
    <cellStyle name="Comma 10 5 2 3 5" xfId="35432"/>
    <cellStyle name="Comma 10 5 2 3 6" xfId="35433"/>
    <cellStyle name="Comma 10 5 2 4" xfId="35434"/>
    <cellStyle name="Comma 10 5 2 4 2" xfId="35435"/>
    <cellStyle name="Comma 10 5 2 4 2 2" xfId="35436"/>
    <cellStyle name="Comma 10 5 2 4 2 3" xfId="35437"/>
    <cellStyle name="Comma 10 5 2 4 3" xfId="35438"/>
    <cellStyle name="Comma 10 5 2 4 3 2" xfId="35439"/>
    <cellStyle name="Comma 10 5 2 4 4" xfId="35440"/>
    <cellStyle name="Comma 10 5 2 4 5" xfId="35441"/>
    <cellStyle name="Comma 10 5 2 5" xfId="35442"/>
    <cellStyle name="Comma 10 5 2 5 2" xfId="35443"/>
    <cellStyle name="Comma 10 5 2 5 3" xfId="35444"/>
    <cellStyle name="Comma 10 5 2 6" xfId="35445"/>
    <cellStyle name="Comma 10 5 2 6 2" xfId="35446"/>
    <cellStyle name="Comma 10 5 2 6 3" xfId="35447"/>
    <cellStyle name="Comma 10 5 2 7" xfId="35448"/>
    <cellStyle name="Comma 10 5 2 7 2" xfId="35449"/>
    <cellStyle name="Comma 10 5 2 8" xfId="35450"/>
    <cellStyle name="Comma 10 5 2 9" xfId="35451"/>
    <cellStyle name="Comma 10 5 3" xfId="3237"/>
    <cellStyle name="Comma 10 5 3 2" xfId="35452"/>
    <cellStyle name="Comma 10 5 3 2 2" xfId="35453"/>
    <cellStyle name="Comma 10 5 3 2 3" xfId="35454"/>
    <cellStyle name="Comma 10 5 3 3" xfId="35455"/>
    <cellStyle name="Comma 10 5 3 3 2" xfId="35456"/>
    <cellStyle name="Comma 10 5 3 3 3" xfId="35457"/>
    <cellStyle name="Comma 10 5 3 4" xfId="35458"/>
    <cellStyle name="Comma 10 5 3 4 2" xfId="35459"/>
    <cellStyle name="Comma 10 5 3 5" xfId="35460"/>
    <cellStyle name="Comma 10 5 3 6" xfId="35461"/>
    <cellStyle name="Comma 10 5 4" xfId="35462"/>
    <cellStyle name="Comma 10 5 4 2" xfId="35463"/>
    <cellStyle name="Comma 10 5 4 2 2" xfId="35464"/>
    <cellStyle name="Comma 10 5 4 2 3" xfId="35465"/>
    <cellStyle name="Comma 10 5 4 3" xfId="35466"/>
    <cellStyle name="Comma 10 5 4 3 2" xfId="35467"/>
    <cellStyle name="Comma 10 5 4 3 3" xfId="35468"/>
    <cellStyle name="Comma 10 5 4 4" xfId="35469"/>
    <cellStyle name="Comma 10 5 4 4 2" xfId="35470"/>
    <cellStyle name="Comma 10 5 4 5" xfId="35471"/>
    <cellStyle name="Comma 10 5 4 6" xfId="35472"/>
    <cellStyle name="Comma 10 5 5" xfId="35473"/>
    <cellStyle name="Comma 10 5 5 2" xfId="35474"/>
    <cellStyle name="Comma 10 5 5 2 2" xfId="35475"/>
    <cellStyle name="Comma 10 5 5 2 3" xfId="35476"/>
    <cellStyle name="Comma 10 5 5 3" xfId="35477"/>
    <cellStyle name="Comma 10 5 5 3 2" xfId="35478"/>
    <cellStyle name="Comma 10 5 5 4" xfId="35479"/>
    <cellStyle name="Comma 10 5 5 5" xfId="35480"/>
    <cellStyle name="Comma 10 5 6" xfId="35481"/>
    <cellStyle name="Comma 10 5 6 2" xfId="35482"/>
    <cellStyle name="Comma 10 5 6 3" xfId="35483"/>
    <cellStyle name="Comma 10 5 7" xfId="35484"/>
    <cellStyle name="Comma 10 5 7 2" xfId="35485"/>
    <cellStyle name="Comma 10 5 7 3" xfId="35486"/>
    <cellStyle name="Comma 10 5 8" xfId="35487"/>
    <cellStyle name="Comma 10 5 8 2" xfId="35488"/>
    <cellStyle name="Comma 10 5 9" xfId="35489"/>
    <cellStyle name="Comma 10 6" xfId="3238"/>
    <cellStyle name="Comma 10 6 2" xfId="3239"/>
    <cellStyle name="Comma 10 6 2 2" xfId="35490"/>
    <cellStyle name="Comma 10 6 2 2 2" xfId="35491"/>
    <cellStyle name="Comma 10 6 2 2 3" xfId="35492"/>
    <cellStyle name="Comma 10 6 2 3" xfId="35493"/>
    <cellStyle name="Comma 10 6 2 3 2" xfId="35494"/>
    <cellStyle name="Comma 10 6 2 3 3" xfId="35495"/>
    <cellStyle name="Comma 10 6 2 4" xfId="35496"/>
    <cellStyle name="Comma 10 6 2 4 2" xfId="35497"/>
    <cellStyle name="Comma 10 6 2 5" xfId="35498"/>
    <cellStyle name="Comma 10 6 2 6" xfId="35499"/>
    <cellStyle name="Comma 10 6 3" xfId="35500"/>
    <cellStyle name="Comma 10 6 3 2" xfId="35501"/>
    <cellStyle name="Comma 10 6 3 2 2" xfId="35502"/>
    <cellStyle name="Comma 10 6 3 2 3" xfId="35503"/>
    <cellStyle name="Comma 10 6 3 3" xfId="35504"/>
    <cellStyle name="Comma 10 6 3 3 2" xfId="35505"/>
    <cellStyle name="Comma 10 6 3 3 3" xfId="35506"/>
    <cellStyle name="Comma 10 6 3 4" xfId="35507"/>
    <cellStyle name="Comma 10 6 3 4 2" xfId="35508"/>
    <cellStyle name="Comma 10 6 3 5" xfId="35509"/>
    <cellStyle name="Comma 10 6 3 6" xfId="35510"/>
    <cellStyle name="Comma 10 6 4" xfId="35511"/>
    <cellStyle name="Comma 10 6 4 2" xfId="35512"/>
    <cellStyle name="Comma 10 6 4 2 2" xfId="35513"/>
    <cellStyle name="Comma 10 6 4 2 3" xfId="35514"/>
    <cellStyle name="Comma 10 6 4 3" xfId="35515"/>
    <cellStyle name="Comma 10 6 4 3 2" xfId="35516"/>
    <cellStyle name="Comma 10 6 4 4" xfId="35517"/>
    <cellStyle name="Comma 10 6 4 5" xfId="35518"/>
    <cellStyle name="Comma 10 6 5" xfId="35519"/>
    <cellStyle name="Comma 10 6 5 2" xfId="35520"/>
    <cellStyle name="Comma 10 6 5 3" xfId="35521"/>
    <cellStyle name="Comma 10 6 6" xfId="35522"/>
    <cellStyle name="Comma 10 6 6 2" xfId="35523"/>
    <cellStyle name="Comma 10 6 6 3" xfId="35524"/>
    <cellStyle name="Comma 10 6 7" xfId="35525"/>
    <cellStyle name="Comma 10 6 7 2" xfId="35526"/>
    <cellStyle name="Comma 10 6 8" xfId="35527"/>
    <cellStyle name="Comma 10 6 9" xfId="35528"/>
    <cellStyle name="Comma 10 7" xfId="3240"/>
    <cellStyle name="Comma 10 7 2" xfId="35529"/>
    <cellStyle name="Comma 10 7 2 2" xfId="35530"/>
    <cellStyle name="Comma 10 7 2 2 2" xfId="35531"/>
    <cellStyle name="Comma 10 7 2 2 3" xfId="35532"/>
    <cellStyle name="Comma 10 7 2 3" xfId="35533"/>
    <cellStyle name="Comma 10 7 2 3 2" xfId="35534"/>
    <cellStyle name="Comma 10 7 2 3 3" xfId="35535"/>
    <cellStyle name="Comma 10 7 2 4" xfId="35536"/>
    <cellStyle name="Comma 10 7 2 4 2" xfId="35537"/>
    <cellStyle name="Comma 10 7 2 5" xfId="35538"/>
    <cellStyle name="Comma 10 7 2 6" xfId="35539"/>
    <cellStyle name="Comma 10 7 3" xfId="35540"/>
    <cellStyle name="Comma 10 7 3 2" xfId="35541"/>
    <cellStyle name="Comma 10 7 3 2 2" xfId="35542"/>
    <cellStyle name="Comma 10 7 3 2 3" xfId="35543"/>
    <cellStyle name="Comma 10 7 3 3" xfId="35544"/>
    <cellStyle name="Comma 10 7 3 3 2" xfId="35545"/>
    <cellStyle name="Comma 10 7 3 3 3" xfId="35546"/>
    <cellStyle name="Comma 10 7 3 4" xfId="35547"/>
    <cellStyle name="Comma 10 7 3 4 2" xfId="35548"/>
    <cellStyle name="Comma 10 7 3 5" xfId="35549"/>
    <cellStyle name="Comma 10 7 3 6" xfId="35550"/>
    <cellStyle name="Comma 10 7 4" xfId="35551"/>
    <cellStyle name="Comma 10 7 4 2" xfId="35552"/>
    <cellStyle name="Comma 10 7 4 2 2" xfId="35553"/>
    <cellStyle name="Comma 10 7 4 2 3" xfId="35554"/>
    <cellStyle name="Comma 10 7 4 3" xfId="35555"/>
    <cellStyle name="Comma 10 7 4 3 2" xfId="35556"/>
    <cellStyle name="Comma 10 7 4 4" xfId="35557"/>
    <cellStyle name="Comma 10 7 4 5" xfId="35558"/>
    <cellStyle name="Comma 10 7 5" xfId="35559"/>
    <cellStyle name="Comma 10 7 5 2" xfId="35560"/>
    <cellStyle name="Comma 10 7 5 3" xfId="35561"/>
    <cellStyle name="Comma 10 7 6" xfId="35562"/>
    <cellStyle name="Comma 10 7 6 2" xfId="35563"/>
    <cellStyle name="Comma 10 7 6 3" xfId="35564"/>
    <cellStyle name="Comma 10 7 7" xfId="35565"/>
    <cellStyle name="Comma 10 7 7 2" xfId="35566"/>
    <cellStyle name="Comma 10 7 8" xfId="35567"/>
    <cellStyle name="Comma 10 7 9" xfId="35568"/>
    <cellStyle name="Comma 10 8" xfId="3241"/>
    <cellStyle name="Comma 10 8 2" xfId="35569"/>
    <cellStyle name="Comma 10 8 2 2" xfId="35570"/>
    <cellStyle name="Comma 10 8 2 3" xfId="35571"/>
    <cellStyle name="Comma 10 8 3" xfId="35572"/>
    <cellStyle name="Comma 10 8 3 2" xfId="35573"/>
    <cellStyle name="Comma 10 8 3 3" xfId="35574"/>
    <cellStyle name="Comma 10 8 4" xfId="35575"/>
    <cellStyle name="Comma 10 8 4 2" xfId="35576"/>
    <cellStyle name="Comma 10 8 5" xfId="35577"/>
    <cellStyle name="Comma 10 8 6" xfId="35578"/>
    <cellStyle name="Comma 10 9" xfId="3242"/>
    <cellStyle name="Comma 10 9 2" xfId="35579"/>
    <cellStyle name="Comma 10 9 2 2" xfId="35580"/>
    <cellStyle name="Comma 10 9 2 3" xfId="35581"/>
    <cellStyle name="Comma 10 9 3" xfId="35582"/>
    <cellStyle name="Comma 10 9 3 2" xfId="35583"/>
    <cellStyle name="Comma 10 9 3 3" xfId="35584"/>
    <cellStyle name="Comma 10 9 4" xfId="35585"/>
    <cellStyle name="Comma 10 9 4 2" xfId="35586"/>
    <cellStyle name="Comma 10 9 5" xfId="35587"/>
    <cellStyle name="Comma 10 9 6" xfId="35588"/>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589"/>
    <cellStyle name="Comma 11 10 2 2" xfId="35590"/>
    <cellStyle name="Comma 11 10 2 3" xfId="35591"/>
    <cellStyle name="Comma 11 10 3" xfId="35592"/>
    <cellStyle name="Comma 11 10 3 2" xfId="35593"/>
    <cellStyle name="Comma 11 10 4" xfId="35594"/>
    <cellStyle name="Comma 11 10 5" xfId="35595"/>
    <cellStyle name="Comma 11 11" xfId="35596"/>
    <cellStyle name="Comma 11 11 2" xfId="35597"/>
    <cellStyle name="Comma 11 11 3" xfId="35598"/>
    <cellStyle name="Comma 11 12" xfId="35599"/>
    <cellStyle name="Comma 11 12 2" xfId="35600"/>
    <cellStyle name="Comma 11 12 3" xfId="35601"/>
    <cellStyle name="Comma 11 13" xfId="35602"/>
    <cellStyle name="Comma 11 13 2" xfId="35603"/>
    <cellStyle name="Comma 11 14" xfId="35604"/>
    <cellStyle name="Comma 11 15" xfId="35605"/>
    <cellStyle name="Comma 11 16" xfId="35606"/>
    <cellStyle name="Comma 11 2" xfId="3244"/>
    <cellStyle name="Comma 11 2 10" xfId="35607"/>
    <cellStyle name="Comma 11 2 10 2" xfId="35608"/>
    <cellStyle name="Comma 11 2 10 3" xfId="35609"/>
    <cellStyle name="Comma 11 2 11" xfId="35610"/>
    <cellStyle name="Comma 11 2 11 2" xfId="35611"/>
    <cellStyle name="Comma 11 2 11 3" xfId="35612"/>
    <cellStyle name="Comma 11 2 12" xfId="35613"/>
    <cellStyle name="Comma 11 2 12 2" xfId="35614"/>
    <cellStyle name="Comma 11 2 13" xfId="35615"/>
    <cellStyle name="Comma 11 2 14" xfId="35616"/>
    <cellStyle name="Comma 11 2 15" xfId="35617"/>
    <cellStyle name="Comma 11 2 2" xfId="3245"/>
    <cellStyle name="Comma 11 2 2 10" xfId="35618"/>
    <cellStyle name="Comma 11 2 2 10 2" xfId="35619"/>
    <cellStyle name="Comma 11 2 2 10 3" xfId="35620"/>
    <cellStyle name="Comma 11 2 2 11" xfId="35621"/>
    <cellStyle name="Comma 11 2 2 11 2" xfId="35622"/>
    <cellStyle name="Comma 11 2 2 12" xfId="35623"/>
    <cellStyle name="Comma 11 2 2 13" xfId="35624"/>
    <cellStyle name="Comma 11 2 2 14" xfId="35625"/>
    <cellStyle name="Comma 11 2 2 2" xfId="3246"/>
    <cellStyle name="Comma 11 2 2 2 10" xfId="35626"/>
    <cellStyle name="Comma 11 2 2 2 10 2" xfId="35627"/>
    <cellStyle name="Comma 11 2 2 2 11" xfId="35628"/>
    <cellStyle name="Comma 11 2 2 2 12" xfId="35629"/>
    <cellStyle name="Comma 11 2 2 2 13" xfId="35630"/>
    <cellStyle name="Comma 11 2 2 2 2" xfId="3247"/>
    <cellStyle name="Comma 11 2 2 2 2 10" xfId="35631"/>
    <cellStyle name="Comma 11 2 2 2 2 2" xfId="35632"/>
    <cellStyle name="Comma 11 2 2 2 2 2 2" xfId="35633"/>
    <cellStyle name="Comma 11 2 2 2 2 2 2 2" xfId="35634"/>
    <cellStyle name="Comma 11 2 2 2 2 2 2 2 2" xfId="35635"/>
    <cellStyle name="Comma 11 2 2 2 2 2 2 2 3" xfId="35636"/>
    <cellStyle name="Comma 11 2 2 2 2 2 2 3" xfId="35637"/>
    <cellStyle name="Comma 11 2 2 2 2 2 2 3 2" xfId="35638"/>
    <cellStyle name="Comma 11 2 2 2 2 2 2 3 3" xfId="35639"/>
    <cellStyle name="Comma 11 2 2 2 2 2 2 4" xfId="35640"/>
    <cellStyle name="Comma 11 2 2 2 2 2 2 4 2" xfId="35641"/>
    <cellStyle name="Comma 11 2 2 2 2 2 2 5" xfId="35642"/>
    <cellStyle name="Comma 11 2 2 2 2 2 2 6" xfId="35643"/>
    <cellStyle name="Comma 11 2 2 2 2 2 3" xfId="35644"/>
    <cellStyle name="Comma 11 2 2 2 2 2 3 2" xfId="35645"/>
    <cellStyle name="Comma 11 2 2 2 2 2 3 2 2" xfId="35646"/>
    <cellStyle name="Comma 11 2 2 2 2 2 3 2 3" xfId="35647"/>
    <cellStyle name="Comma 11 2 2 2 2 2 3 3" xfId="35648"/>
    <cellStyle name="Comma 11 2 2 2 2 2 3 3 2" xfId="35649"/>
    <cellStyle name="Comma 11 2 2 2 2 2 3 3 3" xfId="35650"/>
    <cellStyle name="Comma 11 2 2 2 2 2 3 4" xfId="35651"/>
    <cellStyle name="Comma 11 2 2 2 2 2 3 4 2" xfId="35652"/>
    <cellStyle name="Comma 11 2 2 2 2 2 3 5" xfId="35653"/>
    <cellStyle name="Comma 11 2 2 2 2 2 3 6" xfId="35654"/>
    <cellStyle name="Comma 11 2 2 2 2 2 4" xfId="35655"/>
    <cellStyle name="Comma 11 2 2 2 2 2 4 2" xfId="35656"/>
    <cellStyle name="Comma 11 2 2 2 2 2 4 2 2" xfId="35657"/>
    <cellStyle name="Comma 11 2 2 2 2 2 4 2 3" xfId="35658"/>
    <cellStyle name="Comma 11 2 2 2 2 2 4 3" xfId="35659"/>
    <cellStyle name="Comma 11 2 2 2 2 2 4 3 2" xfId="35660"/>
    <cellStyle name="Comma 11 2 2 2 2 2 4 4" xfId="35661"/>
    <cellStyle name="Comma 11 2 2 2 2 2 4 5" xfId="35662"/>
    <cellStyle name="Comma 11 2 2 2 2 2 5" xfId="35663"/>
    <cellStyle name="Comma 11 2 2 2 2 2 5 2" xfId="35664"/>
    <cellStyle name="Comma 11 2 2 2 2 2 5 3" xfId="35665"/>
    <cellStyle name="Comma 11 2 2 2 2 2 6" xfId="35666"/>
    <cellStyle name="Comma 11 2 2 2 2 2 6 2" xfId="35667"/>
    <cellStyle name="Comma 11 2 2 2 2 2 6 3" xfId="35668"/>
    <cellStyle name="Comma 11 2 2 2 2 2 7" xfId="35669"/>
    <cellStyle name="Comma 11 2 2 2 2 2 7 2" xfId="35670"/>
    <cellStyle name="Comma 11 2 2 2 2 2 8" xfId="35671"/>
    <cellStyle name="Comma 11 2 2 2 2 2 9" xfId="35672"/>
    <cellStyle name="Comma 11 2 2 2 2 3" xfId="35673"/>
    <cellStyle name="Comma 11 2 2 2 2 3 2" xfId="35674"/>
    <cellStyle name="Comma 11 2 2 2 2 3 2 2" xfId="35675"/>
    <cellStyle name="Comma 11 2 2 2 2 3 2 3" xfId="35676"/>
    <cellStyle name="Comma 11 2 2 2 2 3 3" xfId="35677"/>
    <cellStyle name="Comma 11 2 2 2 2 3 3 2" xfId="35678"/>
    <cellStyle name="Comma 11 2 2 2 2 3 3 3" xfId="35679"/>
    <cellStyle name="Comma 11 2 2 2 2 3 4" xfId="35680"/>
    <cellStyle name="Comma 11 2 2 2 2 3 4 2" xfId="35681"/>
    <cellStyle name="Comma 11 2 2 2 2 3 5" xfId="35682"/>
    <cellStyle name="Comma 11 2 2 2 2 3 6" xfId="35683"/>
    <cellStyle name="Comma 11 2 2 2 2 4" xfId="35684"/>
    <cellStyle name="Comma 11 2 2 2 2 4 2" xfId="35685"/>
    <cellStyle name="Comma 11 2 2 2 2 4 2 2" xfId="35686"/>
    <cellStyle name="Comma 11 2 2 2 2 4 2 3" xfId="35687"/>
    <cellStyle name="Comma 11 2 2 2 2 4 3" xfId="35688"/>
    <cellStyle name="Comma 11 2 2 2 2 4 3 2" xfId="35689"/>
    <cellStyle name="Comma 11 2 2 2 2 4 3 3" xfId="35690"/>
    <cellStyle name="Comma 11 2 2 2 2 4 4" xfId="35691"/>
    <cellStyle name="Comma 11 2 2 2 2 4 4 2" xfId="35692"/>
    <cellStyle name="Comma 11 2 2 2 2 4 5" xfId="35693"/>
    <cellStyle name="Comma 11 2 2 2 2 4 6" xfId="35694"/>
    <cellStyle name="Comma 11 2 2 2 2 5" xfId="35695"/>
    <cellStyle name="Comma 11 2 2 2 2 5 2" xfId="35696"/>
    <cellStyle name="Comma 11 2 2 2 2 5 2 2" xfId="35697"/>
    <cellStyle name="Comma 11 2 2 2 2 5 2 3" xfId="35698"/>
    <cellStyle name="Comma 11 2 2 2 2 5 3" xfId="35699"/>
    <cellStyle name="Comma 11 2 2 2 2 5 3 2" xfId="35700"/>
    <cellStyle name="Comma 11 2 2 2 2 5 4" xfId="35701"/>
    <cellStyle name="Comma 11 2 2 2 2 5 5" xfId="35702"/>
    <cellStyle name="Comma 11 2 2 2 2 6" xfId="35703"/>
    <cellStyle name="Comma 11 2 2 2 2 6 2" xfId="35704"/>
    <cellStyle name="Comma 11 2 2 2 2 6 3" xfId="35705"/>
    <cellStyle name="Comma 11 2 2 2 2 7" xfId="35706"/>
    <cellStyle name="Comma 11 2 2 2 2 7 2" xfId="35707"/>
    <cellStyle name="Comma 11 2 2 2 2 7 3" xfId="35708"/>
    <cellStyle name="Comma 11 2 2 2 2 8" xfId="35709"/>
    <cellStyle name="Comma 11 2 2 2 2 8 2" xfId="35710"/>
    <cellStyle name="Comma 11 2 2 2 2 9" xfId="35711"/>
    <cellStyle name="Comma 11 2 2 2 3" xfId="13958"/>
    <cellStyle name="Comma 11 2 2 2 3 2" xfId="35712"/>
    <cellStyle name="Comma 11 2 2 2 3 2 2" xfId="35713"/>
    <cellStyle name="Comma 11 2 2 2 3 2 2 2" xfId="35714"/>
    <cellStyle name="Comma 11 2 2 2 3 2 2 3" xfId="35715"/>
    <cellStyle name="Comma 11 2 2 2 3 2 3" xfId="35716"/>
    <cellStyle name="Comma 11 2 2 2 3 2 3 2" xfId="35717"/>
    <cellStyle name="Comma 11 2 2 2 3 2 3 3" xfId="35718"/>
    <cellStyle name="Comma 11 2 2 2 3 2 4" xfId="35719"/>
    <cellStyle name="Comma 11 2 2 2 3 2 4 2" xfId="35720"/>
    <cellStyle name="Comma 11 2 2 2 3 2 5" xfId="35721"/>
    <cellStyle name="Comma 11 2 2 2 3 2 6" xfId="35722"/>
    <cellStyle name="Comma 11 2 2 2 3 3" xfId="35723"/>
    <cellStyle name="Comma 11 2 2 2 3 3 2" xfId="35724"/>
    <cellStyle name="Comma 11 2 2 2 3 3 2 2" xfId="35725"/>
    <cellStyle name="Comma 11 2 2 2 3 3 2 3" xfId="35726"/>
    <cellStyle name="Comma 11 2 2 2 3 3 3" xfId="35727"/>
    <cellStyle name="Comma 11 2 2 2 3 3 3 2" xfId="35728"/>
    <cellStyle name="Comma 11 2 2 2 3 3 3 3" xfId="35729"/>
    <cellStyle name="Comma 11 2 2 2 3 3 4" xfId="35730"/>
    <cellStyle name="Comma 11 2 2 2 3 3 4 2" xfId="35731"/>
    <cellStyle name="Comma 11 2 2 2 3 3 5" xfId="35732"/>
    <cellStyle name="Comma 11 2 2 2 3 3 6" xfId="35733"/>
    <cellStyle name="Comma 11 2 2 2 3 4" xfId="35734"/>
    <cellStyle name="Comma 11 2 2 2 3 4 2" xfId="35735"/>
    <cellStyle name="Comma 11 2 2 2 3 4 2 2" xfId="35736"/>
    <cellStyle name="Comma 11 2 2 2 3 4 2 3" xfId="35737"/>
    <cellStyle name="Comma 11 2 2 2 3 4 3" xfId="35738"/>
    <cellStyle name="Comma 11 2 2 2 3 4 3 2" xfId="35739"/>
    <cellStyle name="Comma 11 2 2 2 3 4 4" xfId="35740"/>
    <cellStyle name="Comma 11 2 2 2 3 4 5" xfId="35741"/>
    <cellStyle name="Comma 11 2 2 2 3 5" xfId="35742"/>
    <cellStyle name="Comma 11 2 2 2 3 5 2" xfId="35743"/>
    <cellStyle name="Comma 11 2 2 2 3 5 3" xfId="35744"/>
    <cellStyle name="Comma 11 2 2 2 3 6" xfId="35745"/>
    <cellStyle name="Comma 11 2 2 2 3 6 2" xfId="35746"/>
    <cellStyle name="Comma 11 2 2 2 3 6 3" xfId="35747"/>
    <cellStyle name="Comma 11 2 2 2 3 7" xfId="35748"/>
    <cellStyle name="Comma 11 2 2 2 3 7 2" xfId="35749"/>
    <cellStyle name="Comma 11 2 2 2 3 8" xfId="35750"/>
    <cellStyle name="Comma 11 2 2 2 3 9" xfId="35751"/>
    <cellStyle name="Comma 11 2 2 2 4" xfId="35752"/>
    <cellStyle name="Comma 11 2 2 2 4 2" xfId="35753"/>
    <cellStyle name="Comma 11 2 2 2 4 2 2" xfId="35754"/>
    <cellStyle name="Comma 11 2 2 2 4 2 2 2" xfId="35755"/>
    <cellStyle name="Comma 11 2 2 2 4 2 2 3" xfId="35756"/>
    <cellStyle name="Comma 11 2 2 2 4 2 3" xfId="35757"/>
    <cellStyle name="Comma 11 2 2 2 4 2 3 2" xfId="35758"/>
    <cellStyle name="Comma 11 2 2 2 4 2 3 3" xfId="35759"/>
    <cellStyle name="Comma 11 2 2 2 4 2 4" xfId="35760"/>
    <cellStyle name="Comma 11 2 2 2 4 2 4 2" xfId="35761"/>
    <cellStyle name="Comma 11 2 2 2 4 2 5" xfId="35762"/>
    <cellStyle name="Comma 11 2 2 2 4 2 6" xfId="35763"/>
    <cellStyle name="Comma 11 2 2 2 4 3" xfId="35764"/>
    <cellStyle name="Comma 11 2 2 2 4 3 2" xfId="35765"/>
    <cellStyle name="Comma 11 2 2 2 4 3 2 2" xfId="35766"/>
    <cellStyle name="Comma 11 2 2 2 4 3 2 3" xfId="35767"/>
    <cellStyle name="Comma 11 2 2 2 4 3 3" xfId="35768"/>
    <cellStyle name="Comma 11 2 2 2 4 3 3 2" xfId="35769"/>
    <cellStyle name="Comma 11 2 2 2 4 3 3 3" xfId="35770"/>
    <cellStyle name="Comma 11 2 2 2 4 3 4" xfId="35771"/>
    <cellStyle name="Comma 11 2 2 2 4 3 4 2" xfId="35772"/>
    <cellStyle name="Comma 11 2 2 2 4 3 5" xfId="35773"/>
    <cellStyle name="Comma 11 2 2 2 4 3 6" xfId="35774"/>
    <cellStyle name="Comma 11 2 2 2 4 4" xfId="35775"/>
    <cellStyle name="Comma 11 2 2 2 4 4 2" xfId="35776"/>
    <cellStyle name="Comma 11 2 2 2 4 4 2 2" xfId="35777"/>
    <cellStyle name="Comma 11 2 2 2 4 4 2 3" xfId="35778"/>
    <cellStyle name="Comma 11 2 2 2 4 4 3" xfId="35779"/>
    <cellStyle name="Comma 11 2 2 2 4 4 3 2" xfId="35780"/>
    <cellStyle name="Comma 11 2 2 2 4 4 4" xfId="35781"/>
    <cellStyle name="Comma 11 2 2 2 4 4 5" xfId="35782"/>
    <cellStyle name="Comma 11 2 2 2 4 5" xfId="35783"/>
    <cellStyle name="Comma 11 2 2 2 4 5 2" xfId="35784"/>
    <cellStyle name="Comma 11 2 2 2 4 5 3" xfId="35785"/>
    <cellStyle name="Comma 11 2 2 2 4 6" xfId="35786"/>
    <cellStyle name="Comma 11 2 2 2 4 6 2" xfId="35787"/>
    <cellStyle name="Comma 11 2 2 2 4 6 3" xfId="35788"/>
    <cellStyle name="Comma 11 2 2 2 4 7" xfId="35789"/>
    <cellStyle name="Comma 11 2 2 2 4 7 2" xfId="35790"/>
    <cellStyle name="Comma 11 2 2 2 4 8" xfId="35791"/>
    <cellStyle name="Comma 11 2 2 2 4 9" xfId="35792"/>
    <cellStyle name="Comma 11 2 2 2 5" xfId="35793"/>
    <cellStyle name="Comma 11 2 2 2 5 2" xfId="35794"/>
    <cellStyle name="Comma 11 2 2 2 5 2 2" xfId="35795"/>
    <cellStyle name="Comma 11 2 2 2 5 2 3" xfId="35796"/>
    <cellStyle name="Comma 11 2 2 2 5 3" xfId="35797"/>
    <cellStyle name="Comma 11 2 2 2 5 3 2" xfId="35798"/>
    <cellStyle name="Comma 11 2 2 2 5 3 3" xfId="35799"/>
    <cellStyle name="Comma 11 2 2 2 5 4" xfId="35800"/>
    <cellStyle name="Comma 11 2 2 2 5 4 2" xfId="35801"/>
    <cellStyle name="Comma 11 2 2 2 5 5" xfId="35802"/>
    <cellStyle name="Comma 11 2 2 2 5 6" xfId="35803"/>
    <cellStyle name="Comma 11 2 2 2 6" xfId="35804"/>
    <cellStyle name="Comma 11 2 2 2 6 2" xfId="35805"/>
    <cellStyle name="Comma 11 2 2 2 6 2 2" xfId="35806"/>
    <cellStyle name="Comma 11 2 2 2 6 2 3" xfId="35807"/>
    <cellStyle name="Comma 11 2 2 2 6 3" xfId="35808"/>
    <cellStyle name="Comma 11 2 2 2 6 3 2" xfId="35809"/>
    <cellStyle name="Comma 11 2 2 2 6 3 3" xfId="35810"/>
    <cellStyle name="Comma 11 2 2 2 6 4" xfId="35811"/>
    <cellStyle name="Comma 11 2 2 2 6 4 2" xfId="35812"/>
    <cellStyle name="Comma 11 2 2 2 6 5" xfId="35813"/>
    <cellStyle name="Comma 11 2 2 2 6 6" xfId="35814"/>
    <cellStyle name="Comma 11 2 2 2 7" xfId="35815"/>
    <cellStyle name="Comma 11 2 2 2 7 2" xfId="35816"/>
    <cellStyle name="Comma 11 2 2 2 7 2 2" xfId="35817"/>
    <cellStyle name="Comma 11 2 2 2 7 2 3" xfId="35818"/>
    <cellStyle name="Comma 11 2 2 2 7 3" xfId="35819"/>
    <cellStyle name="Comma 11 2 2 2 7 3 2" xfId="35820"/>
    <cellStyle name="Comma 11 2 2 2 7 4" xfId="35821"/>
    <cellStyle name="Comma 11 2 2 2 7 5" xfId="35822"/>
    <cellStyle name="Comma 11 2 2 2 8" xfId="35823"/>
    <cellStyle name="Comma 11 2 2 2 8 2" xfId="35824"/>
    <cellStyle name="Comma 11 2 2 2 8 3" xfId="35825"/>
    <cellStyle name="Comma 11 2 2 2 9" xfId="35826"/>
    <cellStyle name="Comma 11 2 2 2 9 2" xfId="35827"/>
    <cellStyle name="Comma 11 2 2 2 9 3" xfId="35828"/>
    <cellStyle name="Comma 11 2 2 3" xfId="3248"/>
    <cellStyle name="Comma 11 2 2 3 10" xfId="35829"/>
    <cellStyle name="Comma 11 2 2 3 11" xfId="35830"/>
    <cellStyle name="Comma 11 2 2 3 2" xfId="13959"/>
    <cellStyle name="Comma 11 2 2 3 2 2" xfId="35831"/>
    <cellStyle name="Comma 11 2 2 3 2 2 2" xfId="35832"/>
    <cellStyle name="Comma 11 2 2 3 2 2 2 2" xfId="35833"/>
    <cellStyle name="Comma 11 2 2 3 2 2 2 3" xfId="35834"/>
    <cellStyle name="Comma 11 2 2 3 2 2 3" xfId="35835"/>
    <cellStyle name="Comma 11 2 2 3 2 2 3 2" xfId="35836"/>
    <cellStyle name="Comma 11 2 2 3 2 2 3 3" xfId="35837"/>
    <cellStyle name="Comma 11 2 2 3 2 2 4" xfId="35838"/>
    <cellStyle name="Comma 11 2 2 3 2 2 4 2" xfId="35839"/>
    <cellStyle name="Comma 11 2 2 3 2 2 5" xfId="35840"/>
    <cellStyle name="Comma 11 2 2 3 2 2 6" xfId="35841"/>
    <cellStyle name="Comma 11 2 2 3 2 3" xfId="35842"/>
    <cellStyle name="Comma 11 2 2 3 2 3 2" xfId="35843"/>
    <cellStyle name="Comma 11 2 2 3 2 3 2 2" xfId="35844"/>
    <cellStyle name="Comma 11 2 2 3 2 3 2 3" xfId="35845"/>
    <cellStyle name="Comma 11 2 2 3 2 3 3" xfId="35846"/>
    <cellStyle name="Comma 11 2 2 3 2 3 3 2" xfId="35847"/>
    <cellStyle name="Comma 11 2 2 3 2 3 3 3" xfId="35848"/>
    <cellStyle name="Comma 11 2 2 3 2 3 4" xfId="35849"/>
    <cellStyle name="Comma 11 2 2 3 2 3 4 2" xfId="35850"/>
    <cellStyle name="Comma 11 2 2 3 2 3 5" xfId="35851"/>
    <cellStyle name="Comma 11 2 2 3 2 3 6" xfId="35852"/>
    <cellStyle name="Comma 11 2 2 3 2 4" xfId="35853"/>
    <cellStyle name="Comma 11 2 2 3 2 4 2" xfId="35854"/>
    <cellStyle name="Comma 11 2 2 3 2 4 2 2" xfId="35855"/>
    <cellStyle name="Comma 11 2 2 3 2 4 2 3" xfId="35856"/>
    <cellStyle name="Comma 11 2 2 3 2 4 3" xfId="35857"/>
    <cellStyle name="Comma 11 2 2 3 2 4 3 2" xfId="35858"/>
    <cellStyle name="Comma 11 2 2 3 2 4 4" xfId="35859"/>
    <cellStyle name="Comma 11 2 2 3 2 4 5" xfId="35860"/>
    <cellStyle name="Comma 11 2 2 3 2 5" xfId="35861"/>
    <cellStyle name="Comma 11 2 2 3 2 5 2" xfId="35862"/>
    <cellStyle name="Comma 11 2 2 3 2 5 3" xfId="35863"/>
    <cellStyle name="Comma 11 2 2 3 2 6" xfId="35864"/>
    <cellStyle name="Comma 11 2 2 3 2 6 2" xfId="35865"/>
    <cellStyle name="Comma 11 2 2 3 2 6 3" xfId="35866"/>
    <cellStyle name="Comma 11 2 2 3 2 7" xfId="35867"/>
    <cellStyle name="Comma 11 2 2 3 2 7 2" xfId="35868"/>
    <cellStyle name="Comma 11 2 2 3 2 8" xfId="35869"/>
    <cellStyle name="Comma 11 2 2 3 2 9" xfId="35870"/>
    <cellStyle name="Comma 11 2 2 3 3" xfId="35871"/>
    <cellStyle name="Comma 11 2 2 3 3 2" xfId="35872"/>
    <cellStyle name="Comma 11 2 2 3 3 2 2" xfId="35873"/>
    <cellStyle name="Comma 11 2 2 3 3 2 3" xfId="35874"/>
    <cellStyle name="Comma 11 2 2 3 3 3" xfId="35875"/>
    <cellStyle name="Comma 11 2 2 3 3 3 2" xfId="35876"/>
    <cellStyle name="Comma 11 2 2 3 3 3 3" xfId="35877"/>
    <cellStyle name="Comma 11 2 2 3 3 4" xfId="35878"/>
    <cellStyle name="Comma 11 2 2 3 3 4 2" xfId="35879"/>
    <cellStyle name="Comma 11 2 2 3 3 5" xfId="35880"/>
    <cellStyle name="Comma 11 2 2 3 3 6" xfId="35881"/>
    <cellStyle name="Comma 11 2 2 3 4" xfId="35882"/>
    <cellStyle name="Comma 11 2 2 3 4 2" xfId="35883"/>
    <cellStyle name="Comma 11 2 2 3 4 2 2" xfId="35884"/>
    <cellStyle name="Comma 11 2 2 3 4 2 3" xfId="35885"/>
    <cellStyle name="Comma 11 2 2 3 4 3" xfId="35886"/>
    <cellStyle name="Comma 11 2 2 3 4 3 2" xfId="35887"/>
    <cellStyle name="Comma 11 2 2 3 4 3 3" xfId="35888"/>
    <cellStyle name="Comma 11 2 2 3 4 4" xfId="35889"/>
    <cellStyle name="Comma 11 2 2 3 4 4 2" xfId="35890"/>
    <cellStyle name="Comma 11 2 2 3 4 5" xfId="35891"/>
    <cellStyle name="Comma 11 2 2 3 4 6" xfId="35892"/>
    <cellStyle name="Comma 11 2 2 3 5" xfId="35893"/>
    <cellStyle name="Comma 11 2 2 3 5 2" xfId="35894"/>
    <cellStyle name="Comma 11 2 2 3 5 2 2" xfId="35895"/>
    <cellStyle name="Comma 11 2 2 3 5 2 3" xfId="35896"/>
    <cellStyle name="Comma 11 2 2 3 5 3" xfId="35897"/>
    <cellStyle name="Comma 11 2 2 3 5 3 2" xfId="35898"/>
    <cellStyle name="Comma 11 2 2 3 5 4" xfId="35899"/>
    <cellStyle name="Comma 11 2 2 3 5 5" xfId="35900"/>
    <cellStyle name="Comma 11 2 2 3 6" xfId="35901"/>
    <cellStyle name="Comma 11 2 2 3 6 2" xfId="35902"/>
    <cellStyle name="Comma 11 2 2 3 6 3" xfId="35903"/>
    <cellStyle name="Comma 11 2 2 3 7" xfId="35904"/>
    <cellStyle name="Comma 11 2 2 3 7 2" xfId="35905"/>
    <cellStyle name="Comma 11 2 2 3 7 3" xfId="35906"/>
    <cellStyle name="Comma 11 2 2 3 8" xfId="35907"/>
    <cellStyle name="Comma 11 2 2 3 8 2" xfId="35908"/>
    <cellStyle name="Comma 11 2 2 3 9" xfId="35909"/>
    <cellStyle name="Comma 11 2 2 4" xfId="9418"/>
    <cellStyle name="Comma 11 2 2 4 2" xfId="35910"/>
    <cellStyle name="Comma 11 2 2 4 2 2" xfId="35911"/>
    <cellStyle name="Comma 11 2 2 4 2 2 2" xfId="35912"/>
    <cellStyle name="Comma 11 2 2 4 2 2 3" xfId="35913"/>
    <cellStyle name="Comma 11 2 2 4 2 3" xfId="35914"/>
    <cellStyle name="Comma 11 2 2 4 2 3 2" xfId="35915"/>
    <cellStyle name="Comma 11 2 2 4 2 3 3" xfId="35916"/>
    <cellStyle name="Comma 11 2 2 4 2 4" xfId="35917"/>
    <cellStyle name="Comma 11 2 2 4 2 4 2" xfId="35918"/>
    <cellStyle name="Comma 11 2 2 4 2 5" xfId="35919"/>
    <cellStyle name="Comma 11 2 2 4 2 6" xfId="35920"/>
    <cellStyle name="Comma 11 2 2 4 3" xfId="35921"/>
    <cellStyle name="Comma 11 2 2 4 3 2" xfId="35922"/>
    <cellStyle name="Comma 11 2 2 4 3 2 2" xfId="35923"/>
    <cellStyle name="Comma 11 2 2 4 3 2 3" xfId="35924"/>
    <cellStyle name="Comma 11 2 2 4 3 3" xfId="35925"/>
    <cellStyle name="Comma 11 2 2 4 3 3 2" xfId="35926"/>
    <cellStyle name="Comma 11 2 2 4 3 3 3" xfId="35927"/>
    <cellStyle name="Comma 11 2 2 4 3 4" xfId="35928"/>
    <cellStyle name="Comma 11 2 2 4 3 4 2" xfId="35929"/>
    <cellStyle name="Comma 11 2 2 4 3 5" xfId="35930"/>
    <cellStyle name="Comma 11 2 2 4 3 6" xfId="35931"/>
    <cellStyle name="Comma 11 2 2 4 4" xfId="35932"/>
    <cellStyle name="Comma 11 2 2 4 4 2" xfId="35933"/>
    <cellStyle name="Comma 11 2 2 4 4 2 2" xfId="35934"/>
    <cellStyle name="Comma 11 2 2 4 4 2 3" xfId="35935"/>
    <cellStyle name="Comma 11 2 2 4 4 3" xfId="35936"/>
    <cellStyle name="Comma 11 2 2 4 4 3 2" xfId="35937"/>
    <cellStyle name="Comma 11 2 2 4 4 4" xfId="35938"/>
    <cellStyle name="Comma 11 2 2 4 4 5" xfId="35939"/>
    <cellStyle name="Comma 11 2 2 4 5" xfId="35940"/>
    <cellStyle name="Comma 11 2 2 4 5 2" xfId="35941"/>
    <cellStyle name="Comma 11 2 2 4 5 3" xfId="35942"/>
    <cellStyle name="Comma 11 2 2 4 6" xfId="35943"/>
    <cellStyle name="Comma 11 2 2 4 6 2" xfId="35944"/>
    <cellStyle name="Comma 11 2 2 4 6 3" xfId="35945"/>
    <cellStyle name="Comma 11 2 2 4 7" xfId="35946"/>
    <cellStyle name="Comma 11 2 2 4 7 2" xfId="35947"/>
    <cellStyle name="Comma 11 2 2 4 8" xfId="35948"/>
    <cellStyle name="Comma 11 2 2 4 9" xfId="35949"/>
    <cellStyle name="Comma 11 2 2 5" xfId="9419"/>
    <cellStyle name="Comma 11 2 2 5 2" xfId="35950"/>
    <cellStyle name="Comma 11 2 2 5 2 2" xfId="35951"/>
    <cellStyle name="Comma 11 2 2 5 2 2 2" xfId="35952"/>
    <cellStyle name="Comma 11 2 2 5 2 2 3" xfId="35953"/>
    <cellStyle name="Comma 11 2 2 5 2 3" xfId="35954"/>
    <cellStyle name="Comma 11 2 2 5 2 3 2" xfId="35955"/>
    <cellStyle name="Comma 11 2 2 5 2 3 3" xfId="35956"/>
    <cellStyle name="Comma 11 2 2 5 2 4" xfId="35957"/>
    <cellStyle name="Comma 11 2 2 5 2 4 2" xfId="35958"/>
    <cellStyle name="Comma 11 2 2 5 2 5" xfId="35959"/>
    <cellStyle name="Comma 11 2 2 5 2 6" xfId="35960"/>
    <cellStyle name="Comma 11 2 2 5 3" xfId="35961"/>
    <cellStyle name="Comma 11 2 2 5 3 2" xfId="35962"/>
    <cellStyle name="Comma 11 2 2 5 3 2 2" xfId="35963"/>
    <cellStyle name="Comma 11 2 2 5 3 2 3" xfId="35964"/>
    <cellStyle name="Comma 11 2 2 5 3 3" xfId="35965"/>
    <cellStyle name="Comma 11 2 2 5 3 3 2" xfId="35966"/>
    <cellStyle name="Comma 11 2 2 5 3 3 3" xfId="35967"/>
    <cellStyle name="Comma 11 2 2 5 3 4" xfId="35968"/>
    <cellStyle name="Comma 11 2 2 5 3 4 2" xfId="35969"/>
    <cellStyle name="Comma 11 2 2 5 3 5" xfId="35970"/>
    <cellStyle name="Comma 11 2 2 5 3 6" xfId="35971"/>
    <cellStyle name="Comma 11 2 2 5 4" xfId="35972"/>
    <cellStyle name="Comma 11 2 2 5 4 2" xfId="35973"/>
    <cellStyle name="Comma 11 2 2 5 4 2 2" xfId="35974"/>
    <cellStyle name="Comma 11 2 2 5 4 2 3" xfId="35975"/>
    <cellStyle name="Comma 11 2 2 5 4 3" xfId="35976"/>
    <cellStyle name="Comma 11 2 2 5 4 3 2" xfId="35977"/>
    <cellStyle name="Comma 11 2 2 5 4 4" xfId="35978"/>
    <cellStyle name="Comma 11 2 2 5 4 5" xfId="35979"/>
    <cellStyle name="Comma 11 2 2 5 5" xfId="35980"/>
    <cellStyle name="Comma 11 2 2 5 5 2" xfId="35981"/>
    <cellStyle name="Comma 11 2 2 5 5 3" xfId="35982"/>
    <cellStyle name="Comma 11 2 2 5 6" xfId="35983"/>
    <cellStyle name="Comma 11 2 2 5 6 2" xfId="35984"/>
    <cellStyle name="Comma 11 2 2 5 6 3" xfId="35985"/>
    <cellStyle name="Comma 11 2 2 5 7" xfId="35986"/>
    <cellStyle name="Comma 11 2 2 5 7 2" xfId="35987"/>
    <cellStyle name="Comma 11 2 2 5 8" xfId="35988"/>
    <cellStyle name="Comma 11 2 2 5 9" xfId="35989"/>
    <cellStyle name="Comma 11 2 2 6" xfId="35990"/>
    <cellStyle name="Comma 11 2 2 6 2" xfId="35991"/>
    <cellStyle name="Comma 11 2 2 6 2 2" xfId="35992"/>
    <cellStyle name="Comma 11 2 2 6 2 3" xfId="35993"/>
    <cellStyle name="Comma 11 2 2 6 3" xfId="35994"/>
    <cellStyle name="Comma 11 2 2 6 3 2" xfId="35995"/>
    <cellStyle name="Comma 11 2 2 6 3 3" xfId="35996"/>
    <cellStyle name="Comma 11 2 2 6 4" xfId="35997"/>
    <cellStyle name="Comma 11 2 2 6 4 2" xfId="35998"/>
    <cellStyle name="Comma 11 2 2 6 5" xfId="35999"/>
    <cellStyle name="Comma 11 2 2 6 6" xfId="36000"/>
    <cellStyle name="Comma 11 2 2 7" xfId="36001"/>
    <cellStyle name="Comma 11 2 2 7 2" xfId="36002"/>
    <cellStyle name="Comma 11 2 2 7 2 2" xfId="36003"/>
    <cellStyle name="Comma 11 2 2 7 2 3" xfId="36004"/>
    <cellStyle name="Comma 11 2 2 7 3" xfId="36005"/>
    <cellStyle name="Comma 11 2 2 7 3 2" xfId="36006"/>
    <cellStyle name="Comma 11 2 2 7 3 3" xfId="36007"/>
    <cellStyle name="Comma 11 2 2 7 4" xfId="36008"/>
    <cellStyle name="Comma 11 2 2 7 4 2" xfId="36009"/>
    <cellStyle name="Comma 11 2 2 7 5" xfId="36010"/>
    <cellStyle name="Comma 11 2 2 7 6" xfId="36011"/>
    <cellStyle name="Comma 11 2 2 8" xfId="36012"/>
    <cellStyle name="Comma 11 2 2 8 2" xfId="36013"/>
    <cellStyle name="Comma 11 2 2 8 2 2" xfId="36014"/>
    <cellStyle name="Comma 11 2 2 8 2 3" xfId="36015"/>
    <cellStyle name="Comma 11 2 2 8 3" xfId="36016"/>
    <cellStyle name="Comma 11 2 2 8 3 2" xfId="36017"/>
    <cellStyle name="Comma 11 2 2 8 4" xfId="36018"/>
    <cellStyle name="Comma 11 2 2 8 5" xfId="36019"/>
    <cellStyle name="Comma 11 2 2 9" xfId="36020"/>
    <cellStyle name="Comma 11 2 2 9 2" xfId="36021"/>
    <cellStyle name="Comma 11 2 2 9 3" xfId="36022"/>
    <cellStyle name="Comma 11 2 3" xfId="3249"/>
    <cellStyle name="Comma 11 2 3 10" xfId="36023"/>
    <cellStyle name="Comma 11 2 3 10 2" xfId="36024"/>
    <cellStyle name="Comma 11 2 3 11" xfId="36025"/>
    <cellStyle name="Comma 11 2 3 12" xfId="36026"/>
    <cellStyle name="Comma 11 2 3 13" xfId="36027"/>
    <cellStyle name="Comma 11 2 3 2" xfId="3250"/>
    <cellStyle name="Comma 11 2 3 2 10" xfId="36028"/>
    <cellStyle name="Comma 11 2 3 2 2" xfId="36029"/>
    <cellStyle name="Comma 11 2 3 2 2 2" xfId="36030"/>
    <cellStyle name="Comma 11 2 3 2 2 2 2" xfId="36031"/>
    <cellStyle name="Comma 11 2 3 2 2 2 2 2" xfId="36032"/>
    <cellStyle name="Comma 11 2 3 2 2 2 2 3" xfId="36033"/>
    <cellStyle name="Comma 11 2 3 2 2 2 3" xfId="36034"/>
    <cellStyle name="Comma 11 2 3 2 2 2 3 2" xfId="36035"/>
    <cellStyle name="Comma 11 2 3 2 2 2 3 3" xfId="36036"/>
    <cellStyle name="Comma 11 2 3 2 2 2 4" xfId="36037"/>
    <cellStyle name="Comma 11 2 3 2 2 2 4 2" xfId="36038"/>
    <cellStyle name="Comma 11 2 3 2 2 2 5" xfId="36039"/>
    <cellStyle name="Comma 11 2 3 2 2 2 6" xfId="36040"/>
    <cellStyle name="Comma 11 2 3 2 2 3" xfId="36041"/>
    <cellStyle name="Comma 11 2 3 2 2 3 2" xfId="36042"/>
    <cellStyle name="Comma 11 2 3 2 2 3 2 2" xfId="36043"/>
    <cellStyle name="Comma 11 2 3 2 2 3 2 3" xfId="36044"/>
    <cellStyle name="Comma 11 2 3 2 2 3 3" xfId="36045"/>
    <cellStyle name="Comma 11 2 3 2 2 3 3 2" xfId="36046"/>
    <cellStyle name="Comma 11 2 3 2 2 3 3 3" xfId="36047"/>
    <cellStyle name="Comma 11 2 3 2 2 3 4" xfId="36048"/>
    <cellStyle name="Comma 11 2 3 2 2 3 4 2" xfId="36049"/>
    <cellStyle name="Comma 11 2 3 2 2 3 5" xfId="36050"/>
    <cellStyle name="Comma 11 2 3 2 2 3 6" xfId="36051"/>
    <cellStyle name="Comma 11 2 3 2 2 4" xfId="36052"/>
    <cellStyle name="Comma 11 2 3 2 2 4 2" xfId="36053"/>
    <cellStyle name="Comma 11 2 3 2 2 4 2 2" xfId="36054"/>
    <cellStyle name="Comma 11 2 3 2 2 4 2 3" xfId="36055"/>
    <cellStyle name="Comma 11 2 3 2 2 4 3" xfId="36056"/>
    <cellStyle name="Comma 11 2 3 2 2 4 3 2" xfId="36057"/>
    <cellStyle name="Comma 11 2 3 2 2 4 4" xfId="36058"/>
    <cellStyle name="Comma 11 2 3 2 2 4 5" xfId="36059"/>
    <cellStyle name="Comma 11 2 3 2 2 5" xfId="36060"/>
    <cellStyle name="Comma 11 2 3 2 2 5 2" xfId="36061"/>
    <cellStyle name="Comma 11 2 3 2 2 5 3" xfId="36062"/>
    <cellStyle name="Comma 11 2 3 2 2 6" xfId="36063"/>
    <cellStyle name="Comma 11 2 3 2 2 6 2" xfId="36064"/>
    <cellStyle name="Comma 11 2 3 2 2 6 3" xfId="36065"/>
    <cellStyle name="Comma 11 2 3 2 2 7" xfId="36066"/>
    <cellStyle name="Comma 11 2 3 2 2 7 2" xfId="36067"/>
    <cellStyle name="Comma 11 2 3 2 2 8" xfId="36068"/>
    <cellStyle name="Comma 11 2 3 2 2 9" xfId="36069"/>
    <cellStyle name="Comma 11 2 3 2 3" xfId="36070"/>
    <cellStyle name="Comma 11 2 3 2 3 2" xfId="36071"/>
    <cellStyle name="Comma 11 2 3 2 3 2 2" xfId="36072"/>
    <cellStyle name="Comma 11 2 3 2 3 2 3" xfId="36073"/>
    <cellStyle name="Comma 11 2 3 2 3 3" xfId="36074"/>
    <cellStyle name="Comma 11 2 3 2 3 3 2" xfId="36075"/>
    <cellStyle name="Comma 11 2 3 2 3 3 3" xfId="36076"/>
    <cellStyle name="Comma 11 2 3 2 3 4" xfId="36077"/>
    <cellStyle name="Comma 11 2 3 2 3 4 2" xfId="36078"/>
    <cellStyle name="Comma 11 2 3 2 3 5" xfId="36079"/>
    <cellStyle name="Comma 11 2 3 2 3 6" xfId="36080"/>
    <cellStyle name="Comma 11 2 3 2 4" xfId="36081"/>
    <cellStyle name="Comma 11 2 3 2 4 2" xfId="36082"/>
    <cellStyle name="Comma 11 2 3 2 4 2 2" xfId="36083"/>
    <cellStyle name="Comma 11 2 3 2 4 2 3" xfId="36084"/>
    <cellStyle name="Comma 11 2 3 2 4 3" xfId="36085"/>
    <cellStyle name="Comma 11 2 3 2 4 3 2" xfId="36086"/>
    <cellStyle name="Comma 11 2 3 2 4 3 3" xfId="36087"/>
    <cellStyle name="Comma 11 2 3 2 4 4" xfId="36088"/>
    <cellStyle name="Comma 11 2 3 2 4 4 2" xfId="36089"/>
    <cellStyle name="Comma 11 2 3 2 4 5" xfId="36090"/>
    <cellStyle name="Comma 11 2 3 2 4 6" xfId="36091"/>
    <cellStyle name="Comma 11 2 3 2 5" xfId="36092"/>
    <cellStyle name="Comma 11 2 3 2 5 2" xfId="36093"/>
    <cellStyle name="Comma 11 2 3 2 5 2 2" xfId="36094"/>
    <cellStyle name="Comma 11 2 3 2 5 2 3" xfId="36095"/>
    <cellStyle name="Comma 11 2 3 2 5 3" xfId="36096"/>
    <cellStyle name="Comma 11 2 3 2 5 3 2" xfId="36097"/>
    <cellStyle name="Comma 11 2 3 2 5 4" xfId="36098"/>
    <cellStyle name="Comma 11 2 3 2 5 5" xfId="36099"/>
    <cellStyle name="Comma 11 2 3 2 6" xfId="36100"/>
    <cellStyle name="Comma 11 2 3 2 6 2" xfId="36101"/>
    <cellStyle name="Comma 11 2 3 2 6 3" xfId="36102"/>
    <cellStyle name="Comma 11 2 3 2 7" xfId="36103"/>
    <cellStyle name="Comma 11 2 3 2 7 2" xfId="36104"/>
    <cellStyle name="Comma 11 2 3 2 7 3" xfId="36105"/>
    <cellStyle name="Comma 11 2 3 2 8" xfId="36106"/>
    <cellStyle name="Comma 11 2 3 2 8 2" xfId="36107"/>
    <cellStyle name="Comma 11 2 3 2 9" xfId="36108"/>
    <cellStyle name="Comma 11 2 3 3" xfId="13960"/>
    <cellStyle name="Comma 11 2 3 3 2" xfId="36109"/>
    <cellStyle name="Comma 11 2 3 3 2 2" xfId="36110"/>
    <cellStyle name="Comma 11 2 3 3 2 2 2" xfId="36111"/>
    <cellStyle name="Comma 11 2 3 3 2 2 3" xfId="36112"/>
    <cellStyle name="Comma 11 2 3 3 2 3" xfId="36113"/>
    <cellStyle name="Comma 11 2 3 3 2 3 2" xfId="36114"/>
    <cellStyle name="Comma 11 2 3 3 2 3 3" xfId="36115"/>
    <cellStyle name="Comma 11 2 3 3 2 4" xfId="36116"/>
    <cellStyle name="Comma 11 2 3 3 2 4 2" xfId="36117"/>
    <cellStyle name="Comma 11 2 3 3 2 5" xfId="36118"/>
    <cellStyle name="Comma 11 2 3 3 2 6" xfId="36119"/>
    <cellStyle name="Comma 11 2 3 3 3" xfId="36120"/>
    <cellStyle name="Comma 11 2 3 3 3 2" xfId="36121"/>
    <cellStyle name="Comma 11 2 3 3 3 2 2" xfId="36122"/>
    <cellStyle name="Comma 11 2 3 3 3 2 3" xfId="36123"/>
    <cellStyle name="Comma 11 2 3 3 3 3" xfId="36124"/>
    <cellStyle name="Comma 11 2 3 3 3 3 2" xfId="36125"/>
    <cellStyle name="Comma 11 2 3 3 3 3 3" xfId="36126"/>
    <cellStyle name="Comma 11 2 3 3 3 4" xfId="36127"/>
    <cellStyle name="Comma 11 2 3 3 3 4 2" xfId="36128"/>
    <cellStyle name="Comma 11 2 3 3 3 5" xfId="36129"/>
    <cellStyle name="Comma 11 2 3 3 3 6" xfId="36130"/>
    <cellStyle name="Comma 11 2 3 3 4" xfId="36131"/>
    <cellStyle name="Comma 11 2 3 3 4 2" xfId="36132"/>
    <cellStyle name="Comma 11 2 3 3 4 2 2" xfId="36133"/>
    <cellStyle name="Comma 11 2 3 3 4 2 3" xfId="36134"/>
    <cellStyle name="Comma 11 2 3 3 4 3" xfId="36135"/>
    <cellStyle name="Comma 11 2 3 3 4 3 2" xfId="36136"/>
    <cellStyle name="Comma 11 2 3 3 4 4" xfId="36137"/>
    <cellStyle name="Comma 11 2 3 3 4 5" xfId="36138"/>
    <cellStyle name="Comma 11 2 3 3 5" xfId="36139"/>
    <cellStyle name="Comma 11 2 3 3 5 2" xfId="36140"/>
    <cellStyle name="Comma 11 2 3 3 5 3" xfId="36141"/>
    <cellStyle name="Comma 11 2 3 3 6" xfId="36142"/>
    <cellStyle name="Comma 11 2 3 3 6 2" xfId="36143"/>
    <cellStyle name="Comma 11 2 3 3 6 3" xfId="36144"/>
    <cellStyle name="Comma 11 2 3 3 7" xfId="36145"/>
    <cellStyle name="Comma 11 2 3 3 7 2" xfId="36146"/>
    <cellStyle name="Comma 11 2 3 3 8" xfId="36147"/>
    <cellStyle name="Comma 11 2 3 3 9" xfId="36148"/>
    <cellStyle name="Comma 11 2 3 4" xfId="36149"/>
    <cellStyle name="Comma 11 2 3 4 2" xfId="36150"/>
    <cellStyle name="Comma 11 2 3 4 2 2" xfId="36151"/>
    <cellStyle name="Comma 11 2 3 4 2 2 2" xfId="36152"/>
    <cellStyle name="Comma 11 2 3 4 2 2 3" xfId="36153"/>
    <cellStyle name="Comma 11 2 3 4 2 3" xfId="36154"/>
    <cellStyle name="Comma 11 2 3 4 2 3 2" xfId="36155"/>
    <cellStyle name="Comma 11 2 3 4 2 3 3" xfId="36156"/>
    <cellStyle name="Comma 11 2 3 4 2 4" xfId="36157"/>
    <cellStyle name="Comma 11 2 3 4 2 4 2" xfId="36158"/>
    <cellStyle name="Comma 11 2 3 4 2 5" xfId="36159"/>
    <cellStyle name="Comma 11 2 3 4 2 6" xfId="36160"/>
    <cellStyle name="Comma 11 2 3 4 3" xfId="36161"/>
    <cellStyle name="Comma 11 2 3 4 3 2" xfId="36162"/>
    <cellStyle name="Comma 11 2 3 4 3 2 2" xfId="36163"/>
    <cellStyle name="Comma 11 2 3 4 3 2 3" xfId="36164"/>
    <cellStyle name="Comma 11 2 3 4 3 3" xfId="36165"/>
    <cellStyle name="Comma 11 2 3 4 3 3 2" xfId="36166"/>
    <cellStyle name="Comma 11 2 3 4 3 3 3" xfId="36167"/>
    <cellStyle name="Comma 11 2 3 4 3 4" xfId="36168"/>
    <cellStyle name="Comma 11 2 3 4 3 4 2" xfId="36169"/>
    <cellStyle name="Comma 11 2 3 4 3 5" xfId="36170"/>
    <cellStyle name="Comma 11 2 3 4 3 6" xfId="36171"/>
    <cellStyle name="Comma 11 2 3 4 4" xfId="36172"/>
    <cellStyle name="Comma 11 2 3 4 4 2" xfId="36173"/>
    <cellStyle name="Comma 11 2 3 4 4 2 2" xfId="36174"/>
    <cellStyle name="Comma 11 2 3 4 4 2 3" xfId="36175"/>
    <cellStyle name="Comma 11 2 3 4 4 3" xfId="36176"/>
    <cellStyle name="Comma 11 2 3 4 4 3 2" xfId="36177"/>
    <cellStyle name="Comma 11 2 3 4 4 4" xfId="36178"/>
    <cellStyle name="Comma 11 2 3 4 4 5" xfId="36179"/>
    <cellStyle name="Comma 11 2 3 4 5" xfId="36180"/>
    <cellStyle name="Comma 11 2 3 4 5 2" xfId="36181"/>
    <cellStyle name="Comma 11 2 3 4 5 3" xfId="36182"/>
    <cellStyle name="Comma 11 2 3 4 6" xfId="36183"/>
    <cellStyle name="Comma 11 2 3 4 6 2" xfId="36184"/>
    <cellStyle name="Comma 11 2 3 4 6 3" xfId="36185"/>
    <cellStyle name="Comma 11 2 3 4 7" xfId="36186"/>
    <cellStyle name="Comma 11 2 3 4 7 2" xfId="36187"/>
    <cellStyle name="Comma 11 2 3 4 8" xfId="36188"/>
    <cellStyle name="Comma 11 2 3 4 9" xfId="36189"/>
    <cellStyle name="Comma 11 2 3 5" xfId="36190"/>
    <cellStyle name="Comma 11 2 3 5 2" xfId="36191"/>
    <cellStyle name="Comma 11 2 3 5 2 2" xfId="36192"/>
    <cellStyle name="Comma 11 2 3 5 2 3" xfId="36193"/>
    <cellStyle name="Comma 11 2 3 5 3" xfId="36194"/>
    <cellStyle name="Comma 11 2 3 5 3 2" xfId="36195"/>
    <cellStyle name="Comma 11 2 3 5 3 3" xfId="36196"/>
    <cellStyle name="Comma 11 2 3 5 4" xfId="36197"/>
    <cellStyle name="Comma 11 2 3 5 4 2" xfId="36198"/>
    <cellStyle name="Comma 11 2 3 5 5" xfId="36199"/>
    <cellStyle name="Comma 11 2 3 5 6" xfId="36200"/>
    <cellStyle name="Comma 11 2 3 6" xfId="36201"/>
    <cellStyle name="Comma 11 2 3 6 2" xfId="36202"/>
    <cellStyle name="Comma 11 2 3 6 2 2" xfId="36203"/>
    <cellStyle name="Comma 11 2 3 6 2 3" xfId="36204"/>
    <cellStyle name="Comma 11 2 3 6 3" xfId="36205"/>
    <cellStyle name="Comma 11 2 3 6 3 2" xfId="36206"/>
    <cellStyle name="Comma 11 2 3 6 3 3" xfId="36207"/>
    <cellStyle name="Comma 11 2 3 6 4" xfId="36208"/>
    <cellStyle name="Comma 11 2 3 6 4 2" xfId="36209"/>
    <cellStyle name="Comma 11 2 3 6 5" xfId="36210"/>
    <cellStyle name="Comma 11 2 3 6 6" xfId="36211"/>
    <cellStyle name="Comma 11 2 3 7" xfId="36212"/>
    <cellStyle name="Comma 11 2 3 7 2" xfId="36213"/>
    <cellStyle name="Comma 11 2 3 7 2 2" xfId="36214"/>
    <cellStyle name="Comma 11 2 3 7 2 3" xfId="36215"/>
    <cellStyle name="Comma 11 2 3 7 3" xfId="36216"/>
    <cellStyle name="Comma 11 2 3 7 3 2" xfId="36217"/>
    <cellStyle name="Comma 11 2 3 7 4" xfId="36218"/>
    <cellStyle name="Comma 11 2 3 7 5" xfId="36219"/>
    <cellStyle name="Comma 11 2 3 8" xfId="36220"/>
    <cellStyle name="Comma 11 2 3 8 2" xfId="36221"/>
    <cellStyle name="Comma 11 2 3 8 3" xfId="36222"/>
    <cellStyle name="Comma 11 2 3 9" xfId="36223"/>
    <cellStyle name="Comma 11 2 3 9 2" xfId="36224"/>
    <cellStyle name="Comma 11 2 3 9 3" xfId="36225"/>
    <cellStyle name="Comma 11 2 4" xfId="3251"/>
    <cellStyle name="Comma 11 2 4 10" xfId="36226"/>
    <cellStyle name="Comma 11 2 4 11" xfId="36227"/>
    <cellStyle name="Comma 11 2 4 2" xfId="13961"/>
    <cellStyle name="Comma 11 2 4 2 2" xfId="36228"/>
    <cellStyle name="Comma 11 2 4 2 2 2" xfId="36229"/>
    <cellStyle name="Comma 11 2 4 2 2 2 2" xfId="36230"/>
    <cellStyle name="Comma 11 2 4 2 2 2 3" xfId="36231"/>
    <cellStyle name="Comma 11 2 4 2 2 3" xfId="36232"/>
    <cellStyle name="Comma 11 2 4 2 2 3 2" xfId="36233"/>
    <cellStyle name="Comma 11 2 4 2 2 3 3" xfId="36234"/>
    <cellStyle name="Comma 11 2 4 2 2 4" xfId="36235"/>
    <cellStyle name="Comma 11 2 4 2 2 4 2" xfId="36236"/>
    <cellStyle name="Comma 11 2 4 2 2 5" xfId="36237"/>
    <cellStyle name="Comma 11 2 4 2 2 6" xfId="36238"/>
    <cellStyle name="Comma 11 2 4 2 3" xfId="36239"/>
    <cellStyle name="Comma 11 2 4 2 3 2" xfId="36240"/>
    <cellStyle name="Comma 11 2 4 2 3 2 2" xfId="36241"/>
    <cellStyle name="Comma 11 2 4 2 3 2 3" xfId="36242"/>
    <cellStyle name="Comma 11 2 4 2 3 3" xfId="36243"/>
    <cellStyle name="Comma 11 2 4 2 3 3 2" xfId="36244"/>
    <cellStyle name="Comma 11 2 4 2 3 3 3" xfId="36245"/>
    <cellStyle name="Comma 11 2 4 2 3 4" xfId="36246"/>
    <cellStyle name="Comma 11 2 4 2 3 4 2" xfId="36247"/>
    <cellStyle name="Comma 11 2 4 2 3 5" xfId="36248"/>
    <cellStyle name="Comma 11 2 4 2 3 6" xfId="36249"/>
    <cellStyle name="Comma 11 2 4 2 4" xfId="36250"/>
    <cellStyle name="Comma 11 2 4 2 4 2" xfId="36251"/>
    <cellStyle name="Comma 11 2 4 2 4 2 2" xfId="36252"/>
    <cellStyle name="Comma 11 2 4 2 4 2 3" xfId="36253"/>
    <cellStyle name="Comma 11 2 4 2 4 3" xfId="36254"/>
    <cellStyle name="Comma 11 2 4 2 4 3 2" xfId="36255"/>
    <cellStyle name="Comma 11 2 4 2 4 4" xfId="36256"/>
    <cellStyle name="Comma 11 2 4 2 4 5" xfId="36257"/>
    <cellStyle name="Comma 11 2 4 2 5" xfId="36258"/>
    <cellStyle name="Comma 11 2 4 2 5 2" xfId="36259"/>
    <cellStyle name="Comma 11 2 4 2 5 3" xfId="36260"/>
    <cellStyle name="Comma 11 2 4 2 6" xfId="36261"/>
    <cellStyle name="Comma 11 2 4 2 6 2" xfId="36262"/>
    <cellStyle name="Comma 11 2 4 2 6 3" xfId="36263"/>
    <cellStyle name="Comma 11 2 4 2 7" xfId="36264"/>
    <cellStyle name="Comma 11 2 4 2 7 2" xfId="36265"/>
    <cellStyle name="Comma 11 2 4 2 8" xfId="36266"/>
    <cellStyle name="Comma 11 2 4 2 9" xfId="36267"/>
    <cellStyle name="Comma 11 2 4 3" xfId="36268"/>
    <cellStyle name="Comma 11 2 4 3 2" xfId="36269"/>
    <cellStyle name="Comma 11 2 4 3 2 2" xfId="36270"/>
    <cellStyle name="Comma 11 2 4 3 2 3" xfId="36271"/>
    <cellStyle name="Comma 11 2 4 3 3" xfId="36272"/>
    <cellStyle name="Comma 11 2 4 3 3 2" xfId="36273"/>
    <cellStyle name="Comma 11 2 4 3 3 3" xfId="36274"/>
    <cellStyle name="Comma 11 2 4 3 4" xfId="36275"/>
    <cellStyle name="Comma 11 2 4 3 4 2" xfId="36276"/>
    <cellStyle name="Comma 11 2 4 3 5" xfId="36277"/>
    <cellStyle name="Comma 11 2 4 3 6" xfId="36278"/>
    <cellStyle name="Comma 11 2 4 4" xfId="36279"/>
    <cellStyle name="Comma 11 2 4 4 2" xfId="36280"/>
    <cellStyle name="Comma 11 2 4 4 2 2" xfId="36281"/>
    <cellStyle name="Comma 11 2 4 4 2 3" xfId="36282"/>
    <cellStyle name="Comma 11 2 4 4 3" xfId="36283"/>
    <cellStyle name="Comma 11 2 4 4 3 2" xfId="36284"/>
    <cellStyle name="Comma 11 2 4 4 3 3" xfId="36285"/>
    <cellStyle name="Comma 11 2 4 4 4" xfId="36286"/>
    <cellStyle name="Comma 11 2 4 4 4 2" xfId="36287"/>
    <cellStyle name="Comma 11 2 4 4 5" xfId="36288"/>
    <cellStyle name="Comma 11 2 4 4 6" xfId="36289"/>
    <cellStyle name="Comma 11 2 4 5" xfId="36290"/>
    <cellStyle name="Comma 11 2 4 5 2" xfId="36291"/>
    <cellStyle name="Comma 11 2 4 5 2 2" xfId="36292"/>
    <cellStyle name="Comma 11 2 4 5 2 3" xfId="36293"/>
    <cellStyle name="Comma 11 2 4 5 3" xfId="36294"/>
    <cellStyle name="Comma 11 2 4 5 3 2" xfId="36295"/>
    <cellStyle name="Comma 11 2 4 5 4" xfId="36296"/>
    <cellStyle name="Comma 11 2 4 5 5" xfId="36297"/>
    <cellStyle name="Comma 11 2 4 6" xfId="36298"/>
    <cellStyle name="Comma 11 2 4 6 2" xfId="36299"/>
    <cellStyle name="Comma 11 2 4 6 3" xfId="36300"/>
    <cellStyle name="Comma 11 2 4 7" xfId="36301"/>
    <cellStyle name="Comma 11 2 4 7 2" xfId="36302"/>
    <cellStyle name="Comma 11 2 4 7 3" xfId="36303"/>
    <cellStyle name="Comma 11 2 4 8" xfId="36304"/>
    <cellStyle name="Comma 11 2 4 8 2" xfId="36305"/>
    <cellStyle name="Comma 11 2 4 9" xfId="36306"/>
    <cellStyle name="Comma 11 2 5" xfId="9420"/>
    <cellStyle name="Comma 11 2 5 2" xfId="36307"/>
    <cellStyle name="Comma 11 2 5 2 2" xfId="36308"/>
    <cellStyle name="Comma 11 2 5 2 2 2" xfId="36309"/>
    <cellStyle name="Comma 11 2 5 2 2 3" xfId="36310"/>
    <cellStyle name="Comma 11 2 5 2 3" xfId="36311"/>
    <cellStyle name="Comma 11 2 5 2 3 2" xfId="36312"/>
    <cellStyle name="Comma 11 2 5 2 3 3" xfId="36313"/>
    <cellStyle name="Comma 11 2 5 2 4" xfId="36314"/>
    <cellStyle name="Comma 11 2 5 2 4 2" xfId="36315"/>
    <cellStyle name="Comma 11 2 5 2 5" xfId="36316"/>
    <cellStyle name="Comma 11 2 5 2 6" xfId="36317"/>
    <cellStyle name="Comma 11 2 5 3" xfId="36318"/>
    <cellStyle name="Comma 11 2 5 3 2" xfId="36319"/>
    <cellStyle name="Comma 11 2 5 3 2 2" xfId="36320"/>
    <cellStyle name="Comma 11 2 5 3 2 3" xfId="36321"/>
    <cellStyle name="Comma 11 2 5 3 3" xfId="36322"/>
    <cellStyle name="Comma 11 2 5 3 3 2" xfId="36323"/>
    <cellStyle name="Comma 11 2 5 3 3 3" xfId="36324"/>
    <cellStyle name="Comma 11 2 5 3 4" xfId="36325"/>
    <cellStyle name="Comma 11 2 5 3 4 2" xfId="36326"/>
    <cellStyle name="Comma 11 2 5 3 5" xfId="36327"/>
    <cellStyle name="Comma 11 2 5 3 6" xfId="36328"/>
    <cellStyle name="Comma 11 2 5 4" xfId="36329"/>
    <cellStyle name="Comma 11 2 5 4 2" xfId="36330"/>
    <cellStyle name="Comma 11 2 5 4 2 2" xfId="36331"/>
    <cellStyle name="Comma 11 2 5 4 2 3" xfId="36332"/>
    <cellStyle name="Comma 11 2 5 4 3" xfId="36333"/>
    <cellStyle name="Comma 11 2 5 4 3 2" xfId="36334"/>
    <cellStyle name="Comma 11 2 5 4 4" xfId="36335"/>
    <cellStyle name="Comma 11 2 5 4 5" xfId="36336"/>
    <cellStyle name="Comma 11 2 5 5" xfId="36337"/>
    <cellStyle name="Comma 11 2 5 5 2" xfId="36338"/>
    <cellStyle name="Comma 11 2 5 5 3" xfId="36339"/>
    <cellStyle name="Comma 11 2 5 6" xfId="36340"/>
    <cellStyle name="Comma 11 2 5 6 2" xfId="36341"/>
    <cellStyle name="Comma 11 2 5 6 3" xfId="36342"/>
    <cellStyle name="Comma 11 2 5 7" xfId="36343"/>
    <cellStyle name="Comma 11 2 5 7 2" xfId="36344"/>
    <cellStyle name="Comma 11 2 5 8" xfId="36345"/>
    <cellStyle name="Comma 11 2 5 9" xfId="36346"/>
    <cellStyle name="Comma 11 2 6" xfId="9421"/>
    <cellStyle name="Comma 11 2 6 2" xfId="36347"/>
    <cellStyle name="Comma 11 2 6 2 2" xfId="36348"/>
    <cellStyle name="Comma 11 2 6 2 2 2" xfId="36349"/>
    <cellStyle name="Comma 11 2 6 2 2 3" xfId="36350"/>
    <cellStyle name="Comma 11 2 6 2 3" xfId="36351"/>
    <cellStyle name="Comma 11 2 6 2 3 2" xfId="36352"/>
    <cellStyle name="Comma 11 2 6 2 3 3" xfId="36353"/>
    <cellStyle name="Comma 11 2 6 2 4" xfId="36354"/>
    <cellStyle name="Comma 11 2 6 2 4 2" xfId="36355"/>
    <cellStyle name="Comma 11 2 6 2 5" xfId="36356"/>
    <cellStyle name="Comma 11 2 6 2 6" xfId="36357"/>
    <cellStyle name="Comma 11 2 6 3" xfId="36358"/>
    <cellStyle name="Comma 11 2 6 3 2" xfId="36359"/>
    <cellStyle name="Comma 11 2 6 3 2 2" xfId="36360"/>
    <cellStyle name="Comma 11 2 6 3 2 3" xfId="36361"/>
    <cellStyle name="Comma 11 2 6 3 3" xfId="36362"/>
    <cellStyle name="Comma 11 2 6 3 3 2" xfId="36363"/>
    <cellStyle name="Comma 11 2 6 3 3 3" xfId="36364"/>
    <cellStyle name="Comma 11 2 6 3 4" xfId="36365"/>
    <cellStyle name="Comma 11 2 6 3 4 2" xfId="36366"/>
    <cellStyle name="Comma 11 2 6 3 5" xfId="36367"/>
    <cellStyle name="Comma 11 2 6 3 6" xfId="36368"/>
    <cellStyle name="Comma 11 2 6 4" xfId="36369"/>
    <cellStyle name="Comma 11 2 6 4 2" xfId="36370"/>
    <cellStyle name="Comma 11 2 6 4 2 2" xfId="36371"/>
    <cellStyle name="Comma 11 2 6 4 2 3" xfId="36372"/>
    <cellStyle name="Comma 11 2 6 4 3" xfId="36373"/>
    <cellStyle name="Comma 11 2 6 4 3 2" xfId="36374"/>
    <cellStyle name="Comma 11 2 6 4 4" xfId="36375"/>
    <cellStyle name="Comma 11 2 6 4 5" xfId="36376"/>
    <cellStyle name="Comma 11 2 6 5" xfId="36377"/>
    <cellStyle name="Comma 11 2 6 5 2" xfId="36378"/>
    <cellStyle name="Comma 11 2 6 5 3" xfId="36379"/>
    <cellStyle name="Comma 11 2 6 6" xfId="36380"/>
    <cellStyle name="Comma 11 2 6 6 2" xfId="36381"/>
    <cellStyle name="Comma 11 2 6 6 3" xfId="36382"/>
    <cellStyle name="Comma 11 2 6 7" xfId="36383"/>
    <cellStyle name="Comma 11 2 6 7 2" xfId="36384"/>
    <cellStyle name="Comma 11 2 6 8" xfId="36385"/>
    <cellStyle name="Comma 11 2 6 9" xfId="36386"/>
    <cellStyle name="Comma 11 2 7" xfId="36387"/>
    <cellStyle name="Comma 11 2 7 2" xfId="36388"/>
    <cellStyle name="Comma 11 2 7 2 2" xfId="36389"/>
    <cellStyle name="Comma 11 2 7 2 3" xfId="36390"/>
    <cellStyle name="Comma 11 2 7 3" xfId="36391"/>
    <cellStyle name="Comma 11 2 7 3 2" xfId="36392"/>
    <cellStyle name="Comma 11 2 7 3 3" xfId="36393"/>
    <cellStyle name="Comma 11 2 7 4" xfId="36394"/>
    <cellStyle name="Comma 11 2 7 4 2" xfId="36395"/>
    <cellStyle name="Comma 11 2 7 5" xfId="36396"/>
    <cellStyle name="Comma 11 2 7 6" xfId="36397"/>
    <cellStyle name="Comma 11 2 8" xfId="36398"/>
    <cellStyle name="Comma 11 2 8 2" xfId="36399"/>
    <cellStyle name="Comma 11 2 8 2 2" xfId="36400"/>
    <cellStyle name="Comma 11 2 8 2 3" xfId="36401"/>
    <cellStyle name="Comma 11 2 8 3" xfId="36402"/>
    <cellStyle name="Comma 11 2 8 3 2" xfId="36403"/>
    <cellStyle name="Comma 11 2 8 3 3" xfId="36404"/>
    <cellStyle name="Comma 11 2 8 4" xfId="36405"/>
    <cellStyle name="Comma 11 2 8 4 2" xfId="36406"/>
    <cellStyle name="Comma 11 2 8 5" xfId="36407"/>
    <cellStyle name="Comma 11 2 8 6" xfId="36408"/>
    <cellStyle name="Comma 11 2 9" xfId="36409"/>
    <cellStyle name="Comma 11 2 9 2" xfId="36410"/>
    <cellStyle name="Comma 11 2 9 2 2" xfId="36411"/>
    <cellStyle name="Comma 11 2 9 2 3" xfId="36412"/>
    <cellStyle name="Comma 11 2 9 3" xfId="36413"/>
    <cellStyle name="Comma 11 2 9 3 2" xfId="36414"/>
    <cellStyle name="Comma 11 2 9 4" xfId="36415"/>
    <cellStyle name="Comma 11 2 9 5" xfId="36416"/>
    <cellStyle name="Comma 11 3" xfId="3252"/>
    <cellStyle name="Comma 11 3 10" xfId="36417"/>
    <cellStyle name="Comma 11 3 10 2" xfId="36418"/>
    <cellStyle name="Comma 11 3 10 3" xfId="36419"/>
    <cellStyle name="Comma 11 3 11" xfId="36420"/>
    <cellStyle name="Comma 11 3 11 2" xfId="36421"/>
    <cellStyle name="Comma 11 3 12" xfId="36422"/>
    <cellStyle name="Comma 11 3 13" xfId="36423"/>
    <cellStyle name="Comma 11 3 14" xfId="36424"/>
    <cellStyle name="Comma 11 3 2" xfId="3253"/>
    <cellStyle name="Comma 11 3 2 10" xfId="36425"/>
    <cellStyle name="Comma 11 3 2 10 2" xfId="36426"/>
    <cellStyle name="Comma 11 3 2 11" xfId="36427"/>
    <cellStyle name="Comma 11 3 2 12" xfId="36428"/>
    <cellStyle name="Comma 11 3 2 13" xfId="36429"/>
    <cellStyle name="Comma 11 3 2 2" xfId="3254"/>
    <cellStyle name="Comma 11 3 2 2 10" xfId="36430"/>
    <cellStyle name="Comma 11 3 2 2 11" xfId="36431"/>
    <cellStyle name="Comma 11 3 2 2 2" xfId="9422"/>
    <cellStyle name="Comma 11 3 2 2 2 2" xfId="36432"/>
    <cellStyle name="Comma 11 3 2 2 2 2 2" xfId="36433"/>
    <cellStyle name="Comma 11 3 2 2 2 2 2 2" xfId="36434"/>
    <cellStyle name="Comma 11 3 2 2 2 2 2 3" xfId="36435"/>
    <cellStyle name="Comma 11 3 2 2 2 2 3" xfId="36436"/>
    <cellStyle name="Comma 11 3 2 2 2 2 3 2" xfId="36437"/>
    <cellStyle name="Comma 11 3 2 2 2 2 3 3" xfId="36438"/>
    <cellStyle name="Comma 11 3 2 2 2 2 4" xfId="36439"/>
    <cellStyle name="Comma 11 3 2 2 2 2 4 2" xfId="36440"/>
    <cellStyle name="Comma 11 3 2 2 2 2 5" xfId="36441"/>
    <cellStyle name="Comma 11 3 2 2 2 2 6" xfId="36442"/>
    <cellStyle name="Comma 11 3 2 2 2 3" xfId="36443"/>
    <cellStyle name="Comma 11 3 2 2 2 3 2" xfId="36444"/>
    <cellStyle name="Comma 11 3 2 2 2 3 2 2" xfId="36445"/>
    <cellStyle name="Comma 11 3 2 2 2 3 2 3" xfId="36446"/>
    <cellStyle name="Comma 11 3 2 2 2 3 3" xfId="36447"/>
    <cellStyle name="Comma 11 3 2 2 2 3 3 2" xfId="36448"/>
    <cellStyle name="Comma 11 3 2 2 2 3 3 3" xfId="36449"/>
    <cellStyle name="Comma 11 3 2 2 2 3 4" xfId="36450"/>
    <cellStyle name="Comma 11 3 2 2 2 3 4 2" xfId="36451"/>
    <cellStyle name="Comma 11 3 2 2 2 3 5" xfId="36452"/>
    <cellStyle name="Comma 11 3 2 2 2 3 6" xfId="36453"/>
    <cellStyle name="Comma 11 3 2 2 2 4" xfId="36454"/>
    <cellStyle name="Comma 11 3 2 2 2 4 2" xfId="36455"/>
    <cellStyle name="Comma 11 3 2 2 2 4 2 2" xfId="36456"/>
    <cellStyle name="Comma 11 3 2 2 2 4 2 3" xfId="36457"/>
    <cellStyle name="Comma 11 3 2 2 2 4 3" xfId="36458"/>
    <cellStyle name="Comma 11 3 2 2 2 4 3 2" xfId="36459"/>
    <cellStyle name="Comma 11 3 2 2 2 4 4" xfId="36460"/>
    <cellStyle name="Comma 11 3 2 2 2 4 5" xfId="36461"/>
    <cellStyle name="Comma 11 3 2 2 2 5" xfId="36462"/>
    <cellStyle name="Comma 11 3 2 2 2 5 2" xfId="36463"/>
    <cellStyle name="Comma 11 3 2 2 2 5 3" xfId="36464"/>
    <cellStyle name="Comma 11 3 2 2 2 6" xfId="36465"/>
    <cellStyle name="Comma 11 3 2 2 2 6 2" xfId="36466"/>
    <cellStyle name="Comma 11 3 2 2 2 6 3" xfId="36467"/>
    <cellStyle name="Comma 11 3 2 2 2 7" xfId="36468"/>
    <cellStyle name="Comma 11 3 2 2 2 7 2" xfId="36469"/>
    <cellStyle name="Comma 11 3 2 2 2 8" xfId="36470"/>
    <cellStyle name="Comma 11 3 2 2 2 9" xfId="36471"/>
    <cellStyle name="Comma 11 3 2 2 3" xfId="36472"/>
    <cellStyle name="Comma 11 3 2 2 3 2" xfId="36473"/>
    <cellStyle name="Comma 11 3 2 2 3 2 2" xfId="36474"/>
    <cellStyle name="Comma 11 3 2 2 3 2 3" xfId="36475"/>
    <cellStyle name="Comma 11 3 2 2 3 3" xfId="36476"/>
    <cellStyle name="Comma 11 3 2 2 3 3 2" xfId="36477"/>
    <cellStyle name="Comma 11 3 2 2 3 3 3" xfId="36478"/>
    <cellStyle name="Comma 11 3 2 2 3 4" xfId="36479"/>
    <cellStyle name="Comma 11 3 2 2 3 4 2" xfId="36480"/>
    <cellStyle name="Comma 11 3 2 2 3 5" xfId="36481"/>
    <cellStyle name="Comma 11 3 2 2 3 6" xfId="36482"/>
    <cellStyle name="Comma 11 3 2 2 4" xfId="36483"/>
    <cellStyle name="Comma 11 3 2 2 4 2" xfId="36484"/>
    <cellStyle name="Comma 11 3 2 2 4 2 2" xfId="36485"/>
    <cellStyle name="Comma 11 3 2 2 4 2 3" xfId="36486"/>
    <cellStyle name="Comma 11 3 2 2 4 3" xfId="36487"/>
    <cellStyle name="Comma 11 3 2 2 4 3 2" xfId="36488"/>
    <cellStyle name="Comma 11 3 2 2 4 3 3" xfId="36489"/>
    <cellStyle name="Comma 11 3 2 2 4 4" xfId="36490"/>
    <cellStyle name="Comma 11 3 2 2 4 4 2" xfId="36491"/>
    <cellStyle name="Comma 11 3 2 2 4 5" xfId="36492"/>
    <cellStyle name="Comma 11 3 2 2 4 6" xfId="36493"/>
    <cellStyle name="Comma 11 3 2 2 5" xfId="36494"/>
    <cellStyle name="Comma 11 3 2 2 5 2" xfId="36495"/>
    <cellStyle name="Comma 11 3 2 2 5 2 2" xfId="36496"/>
    <cellStyle name="Comma 11 3 2 2 5 2 3" xfId="36497"/>
    <cellStyle name="Comma 11 3 2 2 5 3" xfId="36498"/>
    <cellStyle name="Comma 11 3 2 2 5 3 2" xfId="36499"/>
    <cellStyle name="Comma 11 3 2 2 5 4" xfId="36500"/>
    <cellStyle name="Comma 11 3 2 2 5 5" xfId="36501"/>
    <cellStyle name="Comma 11 3 2 2 6" xfId="36502"/>
    <cellStyle name="Comma 11 3 2 2 6 2" xfId="36503"/>
    <cellStyle name="Comma 11 3 2 2 6 3" xfId="36504"/>
    <cellStyle name="Comma 11 3 2 2 7" xfId="36505"/>
    <cellStyle name="Comma 11 3 2 2 7 2" xfId="36506"/>
    <cellStyle name="Comma 11 3 2 2 7 3" xfId="36507"/>
    <cellStyle name="Comma 11 3 2 2 8" xfId="36508"/>
    <cellStyle name="Comma 11 3 2 2 8 2" xfId="36509"/>
    <cellStyle name="Comma 11 3 2 2 9" xfId="36510"/>
    <cellStyle name="Comma 11 3 2 3" xfId="9423"/>
    <cellStyle name="Comma 11 3 2 3 2" xfId="36511"/>
    <cellStyle name="Comma 11 3 2 3 2 2" xfId="36512"/>
    <cellStyle name="Comma 11 3 2 3 2 2 2" xfId="36513"/>
    <cellStyle name="Comma 11 3 2 3 2 2 3" xfId="36514"/>
    <cellStyle name="Comma 11 3 2 3 2 3" xfId="36515"/>
    <cellStyle name="Comma 11 3 2 3 2 3 2" xfId="36516"/>
    <cellStyle name="Comma 11 3 2 3 2 3 3" xfId="36517"/>
    <cellStyle name="Comma 11 3 2 3 2 4" xfId="36518"/>
    <cellStyle name="Comma 11 3 2 3 2 4 2" xfId="36519"/>
    <cellStyle name="Comma 11 3 2 3 2 5" xfId="36520"/>
    <cellStyle name="Comma 11 3 2 3 2 6" xfId="36521"/>
    <cellStyle name="Comma 11 3 2 3 3" xfId="36522"/>
    <cellStyle name="Comma 11 3 2 3 3 2" xfId="36523"/>
    <cellStyle name="Comma 11 3 2 3 3 2 2" xfId="36524"/>
    <cellStyle name="Comma 11 3 2 3 3 2 3" xfId="36525"/>
    <cellStyle name="Comma 11 3 2 3 3 3" xfId="36526"/>
    <cellStyle name="Comma 11 3 2 3 3 3 2" xfId="36527"/>
    <cellStyle name="Comma 11 3 2 3 3 3 3" xfId="36528"/>
    <cellStyle name="Comma 11 3 2 3 3 4" xfId="36529"/>
    <cellStyle name="Comma 11 3 2 3 3 4 2" xfId="36530"/>
    <cellStyle name="Comma 11 3 2 3 3 5" xfId="36531"/>
    <cellStyle name="Comma 11 3 2 3 3 6" xfId="36532"/>
    <cellStyle name="Comma 11 3 2 3 4" xfId="36533"/>
    <cellStyle name="Comma 11 3 2 3 4 2" xfId="36534"/>
    <cellStyle name="Comma 11 3 2 3 4 2 2" xfId="36535"/>
    <cellStyle name="Comma 11 3 2 3 4 2 3" xfId="36536"/>
    <cellStyle name="Comma 11 3 2 3 4 3" xfId="36537"/>
    <cellStyle name="Comma 11 3 2 3 4 3 2" xfId="36538"/>
    <cellStyle name="Comma 11 3 2 3 4 4" xfId="36539"/>
    <cellStyle name="Comma 11 3 2 3 4 5" xfId="36540"/>
    <cellStyle name="Comma 11 3 2 3 5" xfId="36541"/>
    <cellStyle name="Comma 11 3 2 3 5 2" xfId="36542"/>
    <cellStyle name="Comma 11 3 2 3 5 3" xfId="36543"/>
    <cellStyle name="Comma 11 3 2 3 6" xfId="36544"/>
    <cellStyle name="Comma 11 3 2 3 6 2" xfId="36545"/>
    <cellStyle name="Comma 11 3 2 3 6 3" xfId="36546"/>
    <cellStyle name="Comma 11 3 2 3 7" xfId="36547"/>
    <cellStyle name="Comma 11 3 2 3 7 2" xfId="36548"/>
    <cellStyle name="Comma 11 3 2 3 8" xfId="36549"/>
    <cellStyle name="Comma 11 3 2 3 9" xfId="36550"/>
    <cellStyle name="Comma 11 3 2 4" xfId="9424"/>
    <cellStyle name="Comma 11 3 2 4 2" xfId="36551"/>
    <cellStyle name="Comma 11 3 2 4 2 2" xfId="36552"/>
    <cellStyle name="Comma 11 3 2 4 2 2 2" xfId="36553"/>
    <cellStyle name="Comma 11 3 2 4 2 2 3" xfId="36554"/>
    <cellStyle name="Comma 11 3 2 4 2 3" xfId="36555"/>
    <cellStyle name="Comma 11 3 2 4 2 3 2" xfId="36556"/>
    <cellStyle name="Comma 11 3 2 4 2 3 3" xfId="36557"/>
    <cellStyle name="Comma 11 3 2 4 2 4" xfId="36558"/>
    <cellStyle name="Comma 11 3 2 4 2 4 2" xfId="36559"/>
    <cellStyle name="Comma 11 3 2 4 2 5" xfId="36560"/>
    <cellStyle name="Comma 11 3 2 4 2 6" xfId="36561"/>
    <cellStyle name="Comma 11 3 2 4 3" xfId="36562"/>
    <cellStyle name="Comma 11 3 2 4 3 2" xfId="36563"/>
    <cellStyle name="Comma 11 3 2 4 3 2 2" xfId="36564"/>
    <cellStyle name="Comma 11 3 2 4 3 2 3" xfId="36565"/>
    <cellStyle name="Comma 11 3 2 4 3 3" xfId="36566"/>
    <cellStyle name="Comma 11 3 2 4 3 3 2" xfId="36567"/>
    <cellStyle name="Comma 11 3 2 4 3 3 3" xfId="36568"/>
    <cellStyle name="Comma 11 3 2 4 3 4" xfId="36569"/>
    <cellStyle name="Comma 11 3 2 4 3 4 2" xfId="36570"/>
    <cellStyle name="Comma 11 3 2 4 3 5" xfId="36571"/>
    <cellStyle name="Comma 11 3 2 4 3 6" xfId="36572"/>
    <cellStyle name="Comma 11 3 2 4 4" xfId="36573"/>
    <cellStyle name="Comma 11 3 2 4 4 2" xfId="36574"/>
    <cellStyle name="Comma 11 3 2 4 4 2 2" xfId="36575"/>
    <cellStyle name="Comma 11 3 2 4 4 2 3" xfId="36576"/>
    <cellStyle name="Comma 11 3 2 4 4 3" xfId="36577"/>
    <cellStyle name="Comma 11 3 2 4 4 3 2" xfId="36578"/>
    <cellStyle name="Comma 11 3 2 4 4 4" xfId="36579"/>
    <cellStyle name="Comma 11 3 2 4 4 5" xfId="36580"/>
    <cellStyle name="Comma 11 3 2 4 5" xfId="36581"/>
    <cellStyle name="Comma 11 3 2 4 5 2" xfId="36582"/>
    <cellStyle name="Comma 11 3 2 4 5 3" xfId="36583"/>
    <cellStyle name="Comma 11 3 2 4 6" xfId="36584"/>
    <cellStyle name="Comma 11 3 2 4 6 2" xfId="36585"/>
    <cellStyle name="Comma 11 3 2 4 6 3" xfId="36586"/>
    <cellStyle name="Comma 11 3 2 4 7" xfId="36587"/>
    <cellStyle name="Comma 11 3 2 4 7 2" xfId="36588"/>
    <cellStyle name="Comma 11 3 2 4 8" xfId="36589"/>
    <cellStyle name="Comma 11 3 2 4 9" xfId="36590"/>
    <cellStyle name="Comma 11 3 2 5" xfId="9425"/>
    <cellStyle name="Comma 11 3 2 5 2" xfId="36591"/>
    <cellStyle name="Comma 11 3 2 5 2 2" xfId="36592"/>
    <cellStyle name="Comma 11 3 2 5 2 3" xfId="36593"/>
    <cellStyle name="Comma 11 3 2 5 3" xfId="36594"/>
    <cellStyle name="Comma 11 3 2 5 3 2" xfId="36595"/>
    <cellStyle name="Comma 11 3 2 5 3 3" xfId="36596"/>
    <cellStyle name="Comma 11 3 2 5 4" xfId="36597"/>
    <cellStyle name="Comma 11 3 2 5 4 2" xfId="36598"/>
    <cellStyle name="Comma 11 3 2 5 5" xfId="36599"/>
    <cellStyle name="Comma 11 3 2 5 6" xfId="36600"/>
    <cellStyle name="Comma 11 3 2 6" xfId="36601"/>
    <cellStyle name="Comma 11 3 2 6 2" xfId="36602"/>
    <cellStyle name="Comma 11 3 2 6 2 2" xfId="36603"/>
    <cellStyle name="Comma 11 3 2 6 2 3" xfId="36604"/>
    <cellStyle name="Comma 11 3 2 6 3" xfId="36605"/>
    <cellStyle name="Comma 11 3 2 6 3 2" xfId="36606"/>
    <cellStyle name="Comma 11 3 2 6 3 3" xfId="36607"/>
    <cellStyle name="Comma 11 3 2 6 4" xfId="36608"/>
    <cellStyle name="Comma 11 3 2 6 4 2" xfId="36609"/>
    <cellStyle name="Comma 11 3 2 6 5" xfId="36610"/>
    <cellStyle name="Comma 11 3 2 6 6" xfId="36611"/>
    <cellStyle name="Comma 11 3 2 7" xfId="36612"/>
    <cellStyle name="Comma 11 3 2 7 2" xfId="36613"/>
    <cellStyle name="Comma 11 3 2 7 2 2" xfId="36614"/>
    <cellStyle name="Comma 11 3 2 7 2 3" xfId="36615"/>
    <cellStyle name="Comma 11 3 2 7 3" xfId="36616"/>
    <cellStyle name="Comma 11 3 2 7 3 2" xfId="36617"/>
    <cellStyle name="Comma 11 3 2 7 4" xfId="36618"/>
    <cellStyle name="Comma 11 3 2 7 5" xfId="36619"/>
    <cellStyle name="Comma 11 3 2 8" xfId="36620"/>
    <cellStyle name="Comma 11 3 2 8 2" xfId="36621"/>
    <cellStyle name="Comma 11 3 2 8 3" xfId="36622"/>
    <cellStyle name="Comma 11 3 2 9" xfId="36623"/>
    <cellStyle name="Comma 11 3 2 9 2" xfId="36624"/>
    <cellStyle name="Comma 11 3 2 9 3" xfId="36625"/>
    <cellStyle name="Comma 11 3 3" xfId="3255"/>
    <cellStyle name="Comma 11 3 3 10" xfId="36626"/>
    <cellStyle name="Comma 11 3 3 11" xfId="36627"/>
    <cellStyle name="Comma 11 3 3 2" xfId="9426"/>
    <cellStyle name="Comma 11 3 3 2 2" xfId="36628"/>
    <cellStyle name="Comma 11 3 3 2 2 2" xfId="36629"/>
    <cellStyle name="Comma 11 3 3 2 2 2 2" xfId="36630"/>
    <cellStyle name="Comma 11 3 3 2 2 2 3" xfId="36631"/>
    <cellStyle name="Comma 11 3 3 2 2 3" xfId="36632"/>
    <cellStyle name="Comma 11 3 3 2 2 3 2" xfId="36633"/>
    <cellStyle name="Comma 11 3 3 2 2 3 3" xfId="36634"/>
    <cellStyle name="Comma 11 3 3 2 2 4" xfId="36635"/>
    <cellStyle name="Comma 11 3 3 2 2 4 2" xfId="36636"/>
    <cellStyle name="Comma 11 3 3 2 2 5" xfId="36637"/>
    <cellStyle name="Comma 11 3 3 2 2 6" xfId="36638"/>
    <cellStyle name="Comma 11 3 3 2 3" xfId="36639"/>
    <cellStyle name="Comma 11 3 3 2 3 2" xfId="36640"/>
    <cellStyle name="Comma 11 3 3 2 3 2 2" xfId="36641"/>
    <cellStyle name="Comma 11 3 3 2 3 2 3" xfId="36642"/>
    <cellStyle name="Comma 11 3 3 2 3 3" xfId="36643"/>
    <cellStyle name="Comma 11 3 3 2 3 3 2" xfId="36644"/>
    <cellStyle name="Comma 11 3 3 2 3 3 3" xfId="36645"/>
    <cellStyle name="Comma 11 3 3 2 3 4" xfId="36646"/>
    <cellStyle name="Comma 11 3 3 2 3 4 2" xfId="36647"/>
    <cellStyle name="Comma 11 3 3 2 3 5" xfId="36648"/>
    <cellStyle name="Comma 11 3 3 2 3 6" xfId="36649"/>
    <cellStyle name="Comma 11 3 3 2 4" xfId="36650"/>
    <cellStyle name="Comma 11 3 3 2 4 2" xfId="36651"/>
    <cellStyle name="Comma 11 3 3 2 4 2 2" xfId="36652"/>
    <cellStyle name="Comma 11 3 3 2 4 2 3" xfId="36653"/>
    <cellStyle name="Comma 11 3 3 2 4 3" xfId="36654"/>
    <cellStyle name="Comma 11 3 3 2 4 3 2" xfId="36655"/>
    <cellStyle name="Comma 11 3 3 2 4 4" xfId="36656"/>
    <cellStyle name="Comma 11 3 3 2 4 5" xfId="36657"/>
    <cellStyle name="Comma 11 3 3 2 5" xfId="36658"/>
    <cellStyle name="Comma 11 3 3 2 5 2" xfId="36659"/>
    <cellStyle name="Comma 11 3 3 2 5 3" xfId="36660"/>
    <cellStyle name="Comma 11 3 3 2 6" xfId="36661"/>
    <cellStyle name="Comma 11 3 3 2 6 2" xfId="36662"/>
    <cellStyle name="Comma 11 3 3 2 6 3" xfId="36663"/>
    <cellStyle name="Comma 11 3 3 2 7" xfId="36664"/>
    <cellStyle name="Comma 11 3 3 2 7 2" xfId="36665"/>
    <cellStyle name="Comma 11 3 3 2 8" xfId="36666"/>
    <cellStyle name="Comma 11 3 3 2 9" xfId="36667"/>
    <cellStyle name="Comma 11 3 3 3" xfId="36668"/>
    <cellStyle name="Comma 11 3 3 3 2" xfId="36669"/>
    <cellStyle name="Comma 11 3 3 3 2 2" xfId="36670"/>
    <cellStyle name="Comma 11 3 3 3 2 3" xfId="36671"/>
    <cellStyle name="Comma 11 3 3 3 3" xfId="36672"/>
    <cellStyle name="Comma 11 3 3 3 3 2" xfId="36673"/>
    <cellStyle name="Comma 11 3 3 3 3 3" xfId="36674"/>
    <cellStyle name="Comma 11 3 3 3 4" xfId="36675"/>
    <cellStyle name="Comma 11 3 3 3 4 2" xfId="36676"/>
    <cellStyle name="Comma 11 3 3 3 5" xfId="36677"/>
    <cellStyle name="Comma 11 3 3 3 6" xfId="36678"/>
    <cellStyle name="Comma 11 3 3 4" xfId="36679"/>
    <cellStyle name="Comma 11 3 3 4 2" xfId="36680"/>
    <cellStyle name="Comma 11 3 3 4 2 2" xfId="36681"/>
    <cellStyle name="Comma 11 3 3 4 2 3" xfId="36682"/>
    <cellStyle name="Comma 11 3 3 4 3" xfId="36683"/>
    <cellStyle name="Comma 11 3 3 4 3 2" xfId="36684"/>
    <cellStyle name="Comma 11 3 3 4 3 3" xfId="36685"/>
    <cellStyle name="Comma 11 3 3 4 4" xfId="36686"/>
    <cellStyle name="Comma 11 3 3 4 4 2" xfId="36687"/>
    <cellStyle name="Comma 11 3 3 4 5" xfId="36688"/>
    <cellStyle name="Comma 11 3 3 4 6" xfId="36689"/>
    <cellStyle name="Comma 11 3 3 5" xfId="36690"/>
    <cellStyle name="Comma 11 3 3 5 2" xfId="36691"/>
    <cellStyle name="Comma 11 3 3 5 2 2" xfId="36692"/>
    <cellStyle name="Comma 11 3 3 5 2 3" xfId="36693"/>
    <cellStyle name="Comma 11 3 3 5 3" xfId="36694"/>
    <cellStyle name="Comma 11 3 3 5 3 2" xfId="36695"/>
    <cellStyle name="Comma 11 3 3 5 4" xfId="36696"/>
    <cellStyle name="Comma 11 3 3 5 5" xfId="36697"/>
    <cellStyle name="Comma 11 3 3 6" xfId="36698"/>
    <cellStyle name="Comma 11 3 3 6 2" xfId="36699"/>
    <cellStyle name="Comma 11 3 3 6 3" xfId="36700"/>
    <cellStyle name="Comma 11 3 3 7" xfId="36701"/>
    <cellStyle name="Comma 11 3 3 7 2" xfId="36702"/>
    <cellStyle name="Comma 11 3 3 7 3" xfId="36703"/>
    <cellStyle name="Comma 11 3 3 8" xfId="36704"/>
    <cellStyle name="Comma 11 3 3 8 2" xfId="36705"/>
    <cellStyle name="Comma 11 3 3 9" xfId="36706"/>
    <cellStyle name="Comma 11 3 4" xfId="9427"/>
    <cellStyle name="Comma 11 3 4 2" xfId="36707"/>
    <cellStyle name="Comma 11 3 4 2 2" xfId="36708"/>
    <cellStyle name="Comma 11 3 4 2 2 2" xfId="36709"/>
    <cellStyle name="Comma 11 3 4 2 2 3" xfId="36710"/>
    <cellStyle name="Comma 11 3 4 2 3" xfId="36711"/>
    <cellStyle name="Comma 11 3 4 2 3 2" xfId="36712"/>
    <cellStyle name="Comma 11 3 4 2 3 3" xfId="36713"/>
    <cellStyle name="Comma 11 3 4 2 4" xfId="36714"/>
    <cellStyle name="Comma 11 3 4 2 4 2" xfId="36715"/>
    <cellStyle name="Comma 11 3 4 2 5" xfId="36716"/>
    <cellStyle name="Comma 11 3 4 2 6" xfId="36717"/>
    <cellStyle name="Comma 11 3 4 3" xfId="36718"/>
    <cellStyle name="Comma 11 3 4 3 2" xfId="36719"/>
    <cellStyle name="Comma 11 3 4 3 2 2" xfId="36720"/>
    <cellStyle name="Comma 11 3 4 3 2 3" xfId="36721"/>
    <cellStyle name="Comma 11 3 4 3 3" xfId="36722"/>
    <cellStyle name="Comma 11 3 4 3 3 2" xfId="36723"/>
    <cellStyle name="Comma 11 3 4 3 3 3" xfId="36724"/>
    <cellStyle name="Comma 11 3 4 3 4" xfId="36725"/>
    <cellStyle name="Comma 11 3 4 3 4 2" xfId="36726"/>
    <cellStyle name="Comma 11 3 4 3 5" xfId="36727"/>
    <cellStyle name="Comma 11 3 4 3 6" xfId="36728"/>
    <cellStyle name="Comma 11 3 4 4" xfId="36729"/>
    <cellStyle name="Comma 11 3 4 4 2" xfId="36730"/>
    <cellStyle name="Comma 11 3 4 4 2 2" xfId="36731"/>
    <cellStyle name="Comma 11 3 4 4 2 3" xfId="36732"/>
    <cellStyle name="Comma 11 3 4 4 3" xfId="36733"/>
    <cellStyle name="Comma 11 3 4 4 3 2" xfId="36734"/>
    <cellStyle name="Comma 11 3 4 4 4" xfId="36735"/>
    <cellStyle name="Comma 11 3 4 4 5" xfId="36736"/>
    <cellStyle name="Comma 11 3 4 5" xfId="36737"/>
    <cellStyle name="Comma 11 3 4 5 2" xfId="36738"/>
    <cellStyle name="Comma 11 3 4 5 3" xfId="36739"/>
    <cellStyle name="Comma 11 3 4 6" xfId="36740"/>
    <cellStyle name="Comma 11 3 4 6 2" xfId="36741"/>
    <cellStyle name="Comma 11 3 4 6 3" xfId="36742"/>
    <cellStyle name="Comma 11 3 4 7" xfId="36743"/>
    <cellStyle name="Comma 11 3 4 7 2" xfId="36744"/>
    <cellStyle name="Comma 11 3 4 8" xfId="36745"/>
    <cellStyle name="Comma 11 3 4 9" xfId="36746"/>
    <cellStyle name="Comma 11 3 5" xfId="9428"/>
    <cellStyle name="Comma 11 3 5 2" xfId="36747"/>
    <cellStyle name="Comma 11 3 5 2 2" xfId="36748"/>
    <cellStyle name="Comma 11 3 5 2 2 2" xfId="36749"/>
    <cellStyle name="Comma 11 3 5 2 2 3" xfId="36750"/>
    <cellStyle name="Comma 11 3 5 2 3" xfId="36751"/>
    <cellStyle name="Comma 11 3 5 2 3 2" xfId="36752"/>
    <cellStyle name="Comma 11 3 5 2 3 3" xfId="36753"/>
    <cellStyle name="Comma 11 3 5 2 4" xfId="36754"/>
    <cellStyle name="Comma 11 3 5 2 4 2" xfId="36755"/>
    <cellStyle name="Comma 11 3 5 2 5" xfId="36756"/>
    <cellStyle name="Comma 11 3 5 2 6" xfId="36757"/>
    <cellStyle name="Comma 11 3 5 3" xfId="36758"/>
    <cellStyle name="Comma 11 3 5 3 2" xfId="36759"/>
    <cellStyle name="Comma 11 3 5 3 2 2" xfId="36760"/>
    <cellStyle name="Comma 11 3 5 3 2 3" xfId="36761"/>
    <cellStyle name="Comma 11 3 5 3 3" xfId="36762"/>
    <cellStyle name="Comma 11 3 5 3 3 2" xfId="36763"/>
    <cellStyle name="Comma 11 3 5 3 3 3" xfId="36764"/>
    <cellStyle name="Comma 11 3 5 3 4" xfId="36765"/>
    <cellStyle name="Comma 11 3 5 3 4 2" xfId="36766"/>
    <cellStyle name="Comma 11 3 5 3 5" xfId="36767"/>
    <cellStyle name="Comma 11 3 5 3 6" xfId="36768"/>
    <cellStyle name="Comma 11 3 5 4" xfId="36769"/>
    <cellStyle name="Comma 11 3 5 4 2" xfId="36770"/>
    <cellStyle name="Comma 11 3 5 4 2 2" xfId="36771"/>
    <cellStyle name="Comma 11 3 5 4 2 3" xfId="36772"/>
    <cellStyle name="Comma 11 3 5 4 3" xfId="36773"/>
    <cellStyle name="Comma 11 3 5 4 3 2" xfId="36774"/>
    <cellStyle name="Comma 11 3 5 4 4" xfId="36775"/>
    <cellStyle name="Comma 11 3 5 4 5" xfId="36776"/>
    <cellStyle name="Comma 11 3 5 5" xfId="36777"/>
    <cellStyle name="Comma 11 3 5 5 2" xfId="36778"/>
    <cellStyle name="Comma 11 3 5 5 3" xfId="36779"/>
    <cellStyle name="Comma 11 3 5 6" xfId="36780"/>
    <cellStyle name="Comma 11 3 5 6 2" xfId="36781"/>
    <cellStyle name="Comma 11 3 5 6 3" xfId="36782"/>
    <cellStyle name="Comma 11 3 5 7" xfId="36783"/>
    <cellStyle name="Comma 11 3 5 7 2" xfId="36784"/>
    <cellStyle name="Comma 11 3 5 8" xfId="36785"/>
    <cellStyle name="Comma 11 3 5 9" xfId="36786"/>
    <cellStyle name="Comma 11 3 6" xfId="9429"/>
    <cellStyle name="Comma 11 3 6 2" xfId="36787"/>
    <cellStyle name="Comma 11 3 6 2 2" xfId="36788"/>
    <cellStyle name="Comma 11 3 6 2 3" xfId="36789"/>
    <cellStyle name="Comma 11 3 6 3" xfId="36790"/>
    <cellStyle name="Comma 11 3 6 3 2" xfId="36791"/>
    <cellStyle name="Comma 11 3 6 3 3" xfId="36792"/>
    <cellStyle name="Comma 11 3 6 4" xfId="36793"/>
    <cellStyle name="Comma 11 3 6 4 2" xfId="36794"/>
    <cellStyle name="Comma 11 3 6 5" xfId="36795"/>
    <cellStyle name="Comma 11 3 6 6" xfId="36796"/>
    <cellStyle name="Comma 11 3 7" xfId="36797"/>
    <cellStyle name="Comma 11 3 7 2" xfId="36798"/>
    <cellStyle name="Comma 11 3 7 2 2" xfId="36799"/>
    <cellStyle name="Comma 11 3 7 2 3" xfId="36800"/>
    <cellStyle name="Comma 11 3 7 3" xfId="36801"/>
    <cellStyle name="Comma 11 3 7 3 2" xfId="36802"/>
    <cellStyle name="Comma 11 3 7 3 3" xfId="36803"/>
    <cellStyle name="Comma 11 3 7 4" xfId="36804"/>
    <cellStyle name="Comma 11 3 7 4 2" xfId="36805"/>
    <cellStyle name="Comma 11 3 7 5" xfId="36806"/>
    <cellStyle name="Comma 11 3 7 6" xfId="36807"/>
    <cellStyle name="Comma 11 3 8" xfId="36808"/>
    <cellStyle name="Comma 11 3 8 2" xfId="36809"/>
    <cellStyle name="Comma 11 3 8 2 2" xfId="36810"/>
    <cellStyle name="Comma 11 3 8 2 3" xfId="36811"/>
    <cellStyle name="Comma 11 3 8 3" xfId="36812"/>
    <cellStyle name="Comma 11 3 8 3 2" xfId="36813"/>
    <cellStyle name="Comma 11 3 8 4" xfId="36814"/>
    <cellStyle name="Comma 11 3 8 5" xfId="36815"/>
    <cellStyle name="Comma 11 3 9" xfId="36816"/>
    <cellStyle name="Comma 11 3 9 2" xfId="36817"/>
    <cellStyle name="Comma 11 3 9 3" xfId="36818"/>
    <cellStyle name="Comma 11 4" xfId="3256"/>
    <cellStyle name="Comma 11 4 10" xfId="36819"/>
    <cellStyle name="Comma 11 4 10 2" xfId="36820"/>
    <cellStyle name="Comma 11 4 11" xfId="36821"/>
    <cellStyle name="Comma 11 4 12" xfId="36822"/>
    <cellStyle name="Comma 11 4 13" xfId="36823"/>
    <cellStyle name="Comma 11 4 2" xfId="3257"/>
    <cellStyle name="Comma 11 4 2 10" xfId="36824"/>
    <cellStyle name="Comma 11 4 2 11" xfId="36825"/>
    <cellStyle name="Comma 11 4 2 2" xfId="9430"/>
    <cellStyle name="Comma 11 4 2 2 2" xfId="36826"/>
    <cellStyle name="Comma 11 4 2 2 2 2" xfId="36827"/>
    <cellStyle name="Comma 11 4 2 2 2 2 2" xfId="36828"/>
    <cellStyle name="Comma 11 4 2 2 2 2 3" xfId="36829"/>
    <cellStyle name="Comma 11 4 2 2 2 3" xfId="36830"/>
    <cellStyle name="Comma 11 4 2 2 2 3 2" xfId="36831"/>
    <cellStyle name="Comma 11 4 2 2 2 3 3" xfId="36832"/>
    <cellStyle name="Comma 11 4 2 2 2 4" xfId="36833"/>
    <cellStyle name="Comma 11 4 2 2 2 4 2" xfId="36834"/>
    <cellStyle name="Comma 11 4 2 2 2 5" xfId="36835"/>
    <cellStyle name="Comma 11 4 2 2 2 6" xfId="36836"/>
    <cellStyle name="Comma 11 4 2 2 3" xfId="36837"/>
    <cellStyle name="Comma 11 4 2 2 3 2" xfId="36838"/>
    <cellStyle name="Comma 11 4 2 2 3 2 2" xfId="36839"/>
    <cellStyle name="Comma 11 4 2 2 3 2 3" xfId="36840"/>
    <cellStyle name="Comma 11 4 2 2 3 3" xfId="36841"/>
    <cellStyle name="Comma 11 4 2 2 3 3 2" xfId="36842"/>
    <cellStyle name="Comma 11 4 2 2 3 3 3" xfId="36843"/>
    <cellStyle name="Comma 11 4 2 2 3 4" xfId="36844"/>
    <cellStyle name="Comma 11 4 2 2 3 4 2" xfId="36845"/>
    <cellStyle name="Comma 11 4 2 2 3 5" xfId="36846"/>
    <cellStyle name="Comma 11 4 2 2 3 6" xfId="36847"/>
    <cellStyle name="Comma 11 4 2 2 4" xfId="36848"/>
    <cellStyle name="Comma 11 4 2 2 4 2" xfId="36849"/>
    <cellStyle name="Comma 11 4 2 2 4 2 2" xfId="36850"/>
    <cellStyle name="Comma 11 4 2 2 4 2 3" xfId="36851"/>
    <cellStyle name="Comma 11 4 2 2 4 3" xfId="36852"/>
    <cellStyle name="Comma 11 4 2 2 4 3 2" xfId="36853"/>
    <cellStyle name="Comma 11 4 2 2 4 4" xfId="36854"/>
    <cellStyle name="Comma 11 4 2 2 4 5" xfId="36855"/>
    <cellStyle name="Comma 11 4 2 2 5" xfId="36856"/>
    <cellStyle name="Comma 11 4 2 2 5 2" xfId="36857"/>
    <cellStyle name="Comma 11 4 2 2 5 3" xfId="36858"/>
    <cellStyle name="Comma 11 4 2 2 6" xfId="36859"/>
    <cellStyle name="Comma 11 4 2 2 6 2" xfId="36860"/>
    <cellStyle name="Comma 11 4 2 2 6 3" xfId="36861"/>
    <cellStyle name="Comma 11 4 2 2 7" xfId="36862"/>
    <cellStyle name="Comma 11 4 2 2 7 2" xfId="36863"/>
    <cellStyle name="Comma 11 4 2 2 8" xfId="36864"/>
    <cellStyle name="Comma 11 4 2 2 9" xfId="36865"/>
    <cellStyle name="Comma 11 4 2 3" xfId="36866"/>
    <cellStyle name="Comma 11 4 2 3 2" xfId="36867"/>
    <cellStyle name="Comma 11 4 2 3 2 2" xfId="36868"/>
    <cellStyle name="Comma 11 4 2 3 2 3" xfId="36869"/>
    <cellStyle name="Comma 11 4 2 3 3" xfId="36870"/>
    <cellStyle name="Comma 11 4 2 3 3 2" xfId="36871"/>
    <cellStyle name="Comma 11 4 2 3 3 3" xfId="36872"/>
    <cellStyle name="Comma 11 4 2 3 4" xfId="36873"/>
    <cellStyle name="Comma 11 4 2 3 4 2" xfId="36874"/>
    <cellStyle name="Comma 11 4 2 3 5" xfId="36875"/>
    <cellStyle name="Comma 11 4 2 3 6" xfId="36876"/>
    <cellStyle name="Comma 11 4 2 4" xfId="36877"/>
    <cellStyle name="Comma 11 4 2 4 2" xfId="36878"/>
    <cellStyle name="Comma 11 4 2 4 2 2" xfId="36879"/>
    <cellStyle name="Comma 11 4 2 4 2 3" xfId="36880"/>
    <cellStyle name="Comma 11 4 2 4 3" xfId="36881"/>
    <cellStyle name="Comma 11 4 2 4 3 2" xfId="36882"/>
    <cellStyle name="Comma 11 4 2 4 3 3" xfId="36883"/>
    <cellStyle name="Comma 11 4 2 4 4" xfId="36884"/>
    <cellStyle name="Comma 11 4 2 4 4 2" xfId="36885"/>
    <cellStyle name="Comma 11 4 2 4 5" xfId="36886"/>
    <cellStyle name="Comma 11 4 2 4 6" xfId="36887"/>
    <cellStyle name="Comma 11 4 2 5" xfId="36888"/>
    <cellStyle name="Comma 11 4 2 5 2" xfId="36889"/>
    <cellStyle name="Comma 11 4 2 5 2 2" xfId="36890"/>
    <cellStyle name="Comma 11 4 2 5 2 3" xfId="36891"/>
    <cellStyle name="Comma 11 4 2 5 3" xfId="36892"/>
    <cellStyle name="Comma 11 4 2 5 3 2" xfId="36893"/>
    <cellStyle name="Comma 11 4 2 5 4" xfId="36894"/>
    <cellStyle name="Comma 11 4 2 5 5" xfId="36895"/>
    <cellStyle name="Comma 11 4 2 6" xfId="36896"/>
    <cellStyle name="Comma 11 4 2 6 2" xfId="36897"/>
    <cellStyle name="Comma 11 4 2 6 3" xfId="36898"/>
    <cellStyle name="Comma 11 4 2 7" xfId="36899"/>
    <cellStyle name="Comma 11 4 2 7 2" xfId="36900"/>
    <cellStyle name="Comma 11 4 2 7 3" xfId="36901"/>
    <cellStyle name="Comma 11 4 2 8" xfId="36902"/>
    <cellStyle name="Comma 11 4 2 8 2" xfId="36903"/>
    <cellStyle name="Comma 11 4 2 9" xfId="36904"/>
    <cellStyle name="Comma 11 4 3" xfId="9431"/>
    <cellStyle name="Comma 11 4 3 2" xfId="36905"/>
    <cellStyle name="Comma 11 4 3 2 2" xfId="36906"/>
    <cellStyle name="Comma 11 4 3 2 2 2" xfId="36907"/>
    <cellStyle name="Comma 11 4 3 2 2 3" xfId="36908"/>
    <cellStyle name="Comma 11 4 3 2 3" xfId="36909"/>
    <cellStyle name="Comma 11 4 3 2 3 2" xfId="36910"/>
    <cellStyle name="Comma 11 4 3 2 3 3" xfId="36911"/>
    <cellStyle name="Comma 11 4 3 2 4" xfId="36912"/>
    <cellStyle name="Comma 11 4 3 2 4 2" xfId="36913"/>
    <cellStyle name="Comma 11 4 3 2 5" xfId="36914"/>
    <cellStyle name="Comma 11 4 3 2 6" xfId="36915"/>
    <cellStyle name="Comma 11 4 3 3" xfId="36916"/>
    <cellStyle name="Comma 11 4 3 3 2" xfId="36917"/>
    <cellStyle name="Comma 11 4 3 3 2 2" xfId="36918"/>
    <cellStyle name="Comma 11 4 3 3 2 3" xfId="36919"/>
    <cellStyle name="Comma 11 4 3 3 3" xfId="36920"/>
    <cellStyle name="Comma 11 4 3 3 3 2" xfId="36921"/>
    <cellStyle name="Comma 11 4 3 3 3 3" xfId="36922"/>
    <cellStyle name="Comma 11 4 3 3 4" xfId="36923"/>
    <cellStyle name="Comma 11 4 3 3 4 2" xfId="36924"/>
    <cellStyle name="Comma 11 4 3 3 5" xfId="36925"/>
    <cellStyle name="Comma 11 4 3 3 6" xfId="36926"/>
    <cellStyle name="Comma 11 4 3 4" xfId="36927"/>
    <cellStyle name="Comma 11 4 3 4 2" xfId="36928"/>
    <cellStyle name="Comma 11 4 3 4 2 2" xfId="36929"/>
    <cellStyle name="Comma 11 4 3 4 2 3" xfId="36930"/>
    <cellStyle name="Comma 11 4 3 4 3" xfId="36931"/>
    <cellStyle name="Comma 11 4 3 4 3 2" xfId="36932"/>
    <cellStyle name="Comma 11 4 3 4 4" xfId="36933"/>
    <cellStyle name="Comma 11 4 3 4 5" xfId="36934"/>
    <cellStyle name="Comma 11 4 3 5" xfId="36935"/>
    <cellStyle name="Comma 11 4 3 5 2" xfId="36936"/>
    <cellStyle name="Comma 11 4 3 5 3" xfId="36937"/>
    <cellStyle name="Comma 11 4 3 6" xfId="36938"/>
    <cellStyle name="Comma 11 4 3 6 2" xfId="36939"/>
    <cellStyle name="Comma 11 4 3 6 3" xfId="36940"/>
    <cellStyle name="Comma 11 4 3 7" xfId="36941"/>
    <cellStyle name="Comma 11 4 3 7 2" xfId="36942"/>
    <cellStyle name="Comma 11 4 3 8" xfId="36943"/>
    <cellStyle name="Comma 11 4 3 9" xfId="36944"/>
    <cellStyle name="Comma 11 4 4" xfId="9432"/>
    <cellStyle name="Comma 11 4 4 2" xfId="36945"/>
    <cellStyle name="Comma 11 4 4 2 2" xfId="36946"/>
    <cellStyle name="Comma 11 4 4 2 2 2" xfId="36947"/>
    <cellStyle name="Comma 11 4 4 2 2 3" xfId="36948"/>
    <cellStyle name="Comma 11 4 4 2 3" xfId="36949"/>
    <cellStyle name="Comma 11 4 4 2 3 2" xfId="36950"/>
    <cellStyle name="Comma 11 4 4 2 3 3" xfId="36951"/>
    <cellStyle name="Comma 11 4 4 2 4" xfId="36952"/>
    <cellStyle name="Comma 11 4 4 2 4 2" xfId="36953"/>
    <cellStyle name="Comma 11 4 4 2 5" xfId="36954"/>
    <cellStyle name="Comma 11 4 4 2 6" xfId="36955"/>
    <cellStyle name="Comma 11 4 4 3" xfId="36956"/>
    <cellStyle name="Comma 11 4 4 3 2" xfId="36957"/>
    <cellStyle name="Comma 11 4 4 3 2 2" xfId="36958"/>
    <cellStyle name="Comma 11 4 4 3 2 3" xfId="36959"/>
    <cellStyle name="Comma 11 4 4 3 3" xfId="36960"/>
    <cellStyle name="Comma 11 4 4 3 3 2" xfId="36961"/>
    <cellStyle name="Comma 11 4 4 3 3 3" xfId="36962"/>
    <cellStyle name="Comma 11 4 4 3 4" xfId="36963"/>
    <cellStyle name="Comma 11 4 4 3 4 2" xfId="36964"/>
    <cellStyle name="Comma 11 4 4 3 5" xfId="36965"/>
    <cellStyle name="Comma 11 4 4 3 6" xfId="36966"/>
    <cellStyle name="Comma 11 4 4 4" xfId="36967"/>
    <cellStyle name="Comma 11 4 4 4 2" xfId="36968"/>
    <cellStyle name="Comma 11 4 4 4 2 2" xfId="36969"/>
    <cellStyle name="Comma 11 4 4 4 2 3" xfId="36970"/>
    <cellStyle name="Comma 11 4 4 4 3" xfId="36971"/>
    <cellStyle name="Comma 11 4 4 4 3 2" xfId="36972"/>
    <cellStyle name="Comma 11 4 4 4 4" xfId="36973"/>
    <cellStyle name="Comma 11 4 4 4 5" xfId="36974"/>
    <cellStyle name="Comma 11 4 4 5" xfId="36975"/>
    <cellStyle name="Comma 11 4 4 5 2" xfId="36976"/>
    <cellStyle name="Comma 11 4 4 5 3" xfId="36977"/>
    <cellStyle name="Comma 11 4 4 6" xfId="36978"/>
    <cellStyle name="Comma 11 4 4 6 2" xfId="36979"/>
    <cellStyle name="Comma 11 4 4 6 3" xfId="36980"/>
    <cellStyle name="Comma 11 4 4 7" xfId="36981"/>
    <cellStyle name="Comma 11 4 4 7 2" xfId="36982"/>
    <cellStyle name="Comma 11 4 4 8" xfId="36983"/>
    <cellStyle name="Comma 11 4 4 9" xfId="36984"/>
    <cellStyle name="Comma 11 4 5" xfId="9433"/>
    <cellStyle name="Comma 11 4 5 2" xfId="36985"/>
    <cellStyle name="Comma 11 4 5 2 2" xfId="36986"/>
    <cellStyle name="Comma 11 4 5 2 3" xfId="36987"/>
    <cellStyle name="Comma 11 4 5 3" xfId="36988"/>
    <cellStyle name="Comma 11 4 5 3 2" xfId="36989"/>
    <cellStyle name="Comma 11 4 5 3 3" xfId="36990"/>
    <cellStyle name="Comma 11 4 5 4" xfId="36991"/>
    <cellStyle name="Comma 11 4 5 4 2" xfId="36992"/>
    <cellStyle name="Comma 11 4 5 5" xfId="36993"/>
    <cellStyle name="Comma 11 4 5 6" xfId="36994"/>
    <cellStyle name="Comma 11 4 6" xfId="36995"/>
    <cellStyle name="Comma 11 4 6 2" xfId="36996"/>
    <cellStyle name="Comma 11 4 6 2 2" xfId="36997"/>
    <cellStyle name="Comma 11 4 6 2 3" xfId="36998"/>
    <cellStyle name="Comma 11 4 6 3" xfId="36999"/>
    <cellStyle name="Comma 11 4 6 3 2" xfId="37000"/>
    <cellStyle name="Comma 11 4 6 3 3" xfId="37001"/>
    <cellStyle name="Comma 11 4 6 4" xfId="37002"/>
    <cellStyle name="Comma 11 4 6 4 2" xfId="37003"/>
    <cellStyle name="Comma 11 4 6 5" xfId="37004"/>
    <cellStyle name="Comma 11 4 6 6" xfId="37005"/>
    <cellStyle name="Comma 11 4 7" xfId="37006"/>
    <cellStyle name="Comma 11 4 7 2" xfId="37007"/>
    <cellStyle name="Comma 11 4 7 2 2" xfId="37008"/>
    <cellStyle name="Comma 11 4 7 2 3" xfId="37009"/>
    <cellStyle name="Comma 11 4 7 3" xfId="37010"/>
    <cellStyle name="Comma 11 4 7 3 2" xfId="37011"/>
    <cellStyle name="Comma 11 4 7 4" xfId="37012"/>
    <cellStyle name="Comma 11 4 7 5" xfId="37013"/>
    <cellStyle name="Comma 11 4 8" xfId="37014"/>
    <cellStyle name="Comma 11 4 8 2" xfId="37015"/>
    <cellStyle name="Comma 11 4 8 3" xfId="37016"/>
    <cellStyle name="Comma 11 4 9" xfId="37017"/>
    <cellStyle name="Comma 11 4 9 2" xfId="37018"/>
    <cellStyle name="Comma 11 4 9 3" xfId="37019"/>
    <cellStyle name="Comma 11 5" xfId="3258"/>
    <cellStyle name="Comma 11 5 10" xfId="37020"/>
    <cellStyle name="Comma 11 5 11" xfId="37021"/>
    <cellStyle name="Comma 11 5 2" xfId="3259"/>
    <cellStyle name="Comma 11 5 2 10" xfId="37022"/>
    <cellStyle name="Comma 11 5 2 2" xfId="9434"/>
    <cellStyle name="Comma 11 5 2 2 2" xfId="37023"/>
    <cellStyle name="Comma 11 5 2 2 2 2" xfId="37024"/>
    <cellStyle name="Comma 11 5 2 2 2 3" xfId="37025"/>
    <cellStyle name="Comma 11 5 2 2 3" xfId="37026"/>
    <cellStyle name="Comma 11 5 2 2 3 2" xfId="37027"/>
    <cellStyle name="Comma 11 5 2 2 3 3" xfId="37028"/>
    <cellStyle name="Comma 11 5 2 2 4" xfId="37029"/>
    <cellStyle name="Comma 11 5 2 2 4 2" xfId="37030"/>
    <cellStyle name="Comma 11 5 2 2 5" xfId="37031"/>
    <cellStyle name="Comma 11 5 2 2 6" xfId="37032"/>
    <cellStyle name="Comma 11 5 2 3" xfId="37033"/>
    <cellStyle name="Comma 11 5 2 3 2" xfId="37034"/>
    <cellStyle name="Comma 11 5 2 3 2 2" xfId="37035"/>
    <cellStyle name="Comma 11 5 2 3 2 3" xfId="37036"/>
    <cellStyle name="Comma 11 5 2 3 3" xfId="37037"/>
    <cellStyle name="Comma 11 5 2 3 3 2" xfId="37038"/>
    <cellStyle name="Comma 11 5 2 3 3 3" xfId="37039"/>
    <cellStyle name="Comma 11 5 2 3 4" xfId="37040"/>
    <cellStyle name="Comma 11 5 2 3 4 2" xfId="37041"/>
    <cellStyle name="Comma 11 5 2 3 5" xfId="37042"/>
    <cellStyle name="Comma 11 5 2 3 6" xfId="37043"/>
    <cellStyle name="Comma 11 5 2 4" xfId="37044"/>
    <cellStyle name="Comma 11 5 2 4 2" xfId="37045"/>
    <cellStyle name="Comma 11 5 2 4 2 2" xfId="37046"/>
    <cellStyle name="Comma 11 5 2 4 2 3" xfId="37047"/>
    <cellStyle name="Comma 11 5 2 4 3" xfId="37048"/>
    <cellStyle name="Comma 11 5 2 4 3 2" xfId="37049"/>
    <cellStyle name="Comma 11 5 2 4 4" xfId="37050"/>
    <cellStyle name="Comma 11 5 2 4 5" xfId="37051"/>
    <cellStyle name="Comma 11 5 2 5" xfId="37052"/>
    <cellStyle name="Comma 11 5 2 5 2" xfId="37053"/>
    <cellStyle name="Comma 11 5 2 5 3" xfId="37054"/>
    <cellStyle name="Comma 11 5 2 6" xfId="37055"/>
    <cellStyle name="Comma 11 5 2 6 2" xfId="37056"/>
    <cellStyle name="Comma 11 5 2 6 3" xfId="37057"/>
    <cellStyle name="Comma 11 5 2 7" xfId="37058"/>
    <cellStyle name="Comma 11 5 2 7 2" xfId="37059"/>
    <cellStyle name="Comma 11 5 2 8" xfId="37060"/>
    <cellStyle name="Comma 11 5 2 9" xfId="37061"/>
    <cellStyle name="Comma 11 5 3" xfId="9435"/>
    <cellStyle name="Comma 11 5 3 2" xfId="37062"/>
    <cellStyle name="Comma 11 5 3 2 2" xfId="37063"/>
    <cellStyle name="Comma 11 5 3 2 3" xfId="37064"/>
    <cellStyle name="Comma 11 5 3 3" xfId="37065"/>
    <cellStyle name="Comma 11 5 3 3 2" xfId="37066"/>
    <cellStyle name="Comma 11 5 3 3 3" xfId="37067"/>
    <cellStyle name="Comma 11 5 3 4" xfId="37068"/>
    <cellStyle name="Comma 11 5 3 4 2" xfId="37069"/>
    <cellStyle name="Comma 11 5 3 5" xfId="37070"/>
    <cellStyle name="Comma 11 5 3 6" xfId="37071"/>
    <cellStyle name="Comma 11 5 4" xfId="9436"/>
    <cellStyle name="Comma 11 5 4 2" xfId="37072"/>
    <cellStyle name="Comma 11 5 4 2 2" xfId="37073"/>
    <cellStyle name="Comma 11 5 4 2 3" xfId="37074"/>
    <cellStyle name="Comma 11 5 4 3" xfId="37075"/>
    <cellStyle name="Comma 11 5 4 3 2" xfId="37076"/>
    <cellStyle name="Comma 11 5 4 3 3" xfId="37077"/>
    <cellStyle name="Comma 11 5 4 4" xfId="37078"/>
    <cellStyle name="Comma 11 5 4 4 2" xfId="37079"/>
    <cellStyle name="Comma 11 5 4 5" xfId="37080"/>
    <cellStyle name="Comma 11 5 4 6" xfId="37081"/>
    <cellStyle name="Comma 11 5 5" xfId="9437"/>
    <cellStyle name="Comma 11 5 5 2" xfId="37082"/>
    <cellStyle name="Comma 11 5 5 2 2" xfId="37083"/>
    <cellStyle name="Comma 11 5 5 2 3" xfId="37084"/>
    <cellStyle name="Comma 11 5 5 3" xfId="37085"/>
    <cellStyle name="Comma 11 5 5 3 2" xfId="37086"/>
    <cellStyle name="Comma 11 5 5 4" xfId="37087"/>
    <cellStyle name="Comma 11 5 5 5" xfId="37088"/>
    <cellStyle name="Comma 11 5 6" xfId="37089"/>
    <cellStyle name="Comma 11 5 6 2" xfId="37090"/>
    <cellStyle name="Comma 11 5 6 3" xfId="37091"/>
    <cellStyle name="Comma 11 5 7" xfId="37092"/>
    <cellStyle name="Comma 11 5 7 2" xfId="37093"/>
    <cellStyle name="Comma 11 5 7 3" xfId="37094"/>
    <cellStyle name="Comma 11 5 8" xfId="37095"/>
    <cellStyle name="Comma 11 5 8 2" xfId="37096"/>
    <cellStyle name="Comma 11 5 9" xfId="37097"/>
    <cellStyle name="Comma 11 6" xfId="3260"/>
    <cellStyle name="Comma 11 6 10" xfId="37098"/>
    <cellStyle name="Comma 11 6 2" xfId="9438"/>
    <cellStyle name="Comma 11 6 2 2" xfId="37099"/>
    <cellStyle name="Comma 11 6 2 2 2" xfId="37100"/>
    <cellStyle name="Comma 11 6 2 2 3" xfId="37101"/>
    <cellStyle name="Comma 11 6 2 3" xfId="37102"/>
    <cellStyle name="Comma 11 6 2 3 2" xfId="37103"/>
    <cellStyle name="Comma 11 6 2 3 3" xfId="37104"/>
    <cellStyle name="Comma 11 6 2 4" xfId="37105"/>
    <cellStyle name="Comma 11 6 2 4 2" xfId="37106"/>
    <cellStyle name="Comma 11 6 2 5" xfId="37107"/>
    <cellStyle name="Comma 11 6 2 6" xfId="37108"/>
    <cellStyle name="Comma 11 6 3" xfId="9439"/>
    <cellStyle name="Comma 11 6 3 2" xfId="37109"/>
    <cellStyle name="Comma 11 6 3 2 2" xfId="37110"/>
    <cellStyle name="Comma 11 6 3 2 3" xfId="37111"/>
    <cellStyle name="Comma 11 6 3 3" xfId="37112"/>
    <cellStyle name="Comma 11 6 3 3 2" xfId="37113"/>
    <cellStyle name="Comma 11 6 3 3 3" xfId="37114"/>
    <cellStyle name="Comma 11 6 3 4" xfId="37115"/>
    <cellStyle name="Comma 11 6 3 4 2" xfId="37116"/>
    <cellStyle name="Comma 11 6 3 5" xfId="37117"/>
    <cellStyle name="Comma 11 6 3 6" xfId="37118"/>
    <cellStyle name="Comma 11 6 4" xfId="37119"/>
    <cellStyle name="Comma 11 6 4 2" xfId="37120"/>
    <cellStyle name="Comma 11 6 4 2 2" xfId="37121"/>
    <cellStyle name="Comma 11 6 4 2 3" xfId="37122"/>
    <cellStyle name="Comma 11 6 4 3" xfId="37123"/>
    <cellStyle name="Comma 11 6 4 3 2" xfId="37124"/>
    <cellStyle name="Comma 11 6 4 4" xfId="37125"/>
    <cellStyle name="Comma 11 6 4 5" xfId="37126"/>
    <cellStyle name="Comma 11 6 5" xfId="37127"/>
    <cellStyle name="Comma 11 6 5 2" xfId="37128"/>
    <cellStyle name="Comma 11 6 5 3" xfId="37129"/>
    <cellStyle name="Comma 11 6 6" xfId="37130"/>
    <cellStyle name="Comma 11 6 6 2" xfId="37131"/>
    <cellStyle name="Comma 11 6 6 3" xfId="37132"/>
    <cellStyle name="Comma 11 6 7" xfId="37133"/>
    <cellStyle name="Comma 11 6 7 2" xfId="37134"/>
    <cellStyle name="Comma 11 6 8" xfId="37135"/>
    <cellStyle name="Comma 11 6 9" xfId="37136"/>
    <cellStyle name="Comma 11 7" xfId="9440"/>
    <cellStyle name="Comma 11 7 2" xfId="9441"/>
    <cellStyle name="Comma 11 7 2 2" xfId="37137"/>
    <cellStyle name="Comma 11 7 2 2 2" xfId="37138"/>
    <cellStyle name="Comma 11 7 2 2 3" xfId="37139"/>
    <cellStyle name="Comma 11 7 2 3" xfId="37140"/>
    <cellStyle name="Comma 11 7 2 3 2" xfId="37141"/>
    <cellStyle name="Comma 11 7 2 3 3" xfId="37142"/>
    <cellStyle name="Comma 11 7 2 4" xfId="37143"/>
    <cellStyle name="Comma 11 7 2 4 2" xfId="37144"/>
    <cellStyle name="Comma 11 7 2 5" xfId="37145"/>
    <cellStyle name="Comma 11 7 2 6" xfId="37146"/>
    <cellStyle name="Comma 11 7 3" xfId="37147"/>
    <cellStyle name="Comma 11 7 3 2" xfId="37148"/>
    <cellStyle name="Comma 11 7 3 2 2" xfId="37149"/>
    <cellStyle name="Comma 11 7 3 2 3" xfId="37150"/>
    <cellStyle name="Comma 11 7 3 3" xfId="37151"/>
    <cellStyle name="Comma 11 7 3 3 2" xfId="37152"/>
    <cellStyle name="Comma 11 7 3 3 3" xfId="37153"/>
    <cellStyle name="Comma 11 7 3 4" xfId="37154"/>
    <cellStyle name="Comma 11 7 3 4 2" xfId="37155"/>
    <cellStyle name="Comma 11 7 3 5" xfId="37156"/>
    <cellStyle name="Comma 11 7 3 6" xfId="37157"/>
    <cellStyle name="Comma 11 7 4" xfId="37158"/>
    <cellStyle name="Comma 11 7 4 2" xfId="37159"/>
    <cellStyle name="Comma 11 7 4 2 2" xfId="37160"/>
    <cellStyle name="Comma 11 7 4 2 3" xfId="37161"/>
    <cellStyle name="Comma 11 7 4 3" xfId="37162"/>
    <cellStyle name="Comma 11 7 4 3 2" xfId="37163"/>
    <cellStyle name="Comma 11 7 4 4" xfId="37164"/>
    <cellStyle name="Comma 11 7 4 5" xfId="37165"/>
    <cellStyle name="Comma 11 7 5" xfId="37166"/>
    <cellStyle name="Comma 11 7 5 2" xfId="37167"/>
    <cellStyle name="Comma 11 7 5 3" xfId="37168"/>
    <cellStyle name="Comma 11 7 6" xfId="37169"/>
    <cellStyle name="Comma 11 7 6 2" xfId="37170"/>
    <cellStyle name="Comma 11 7 6 3" xfId="37171"/>
    <cellStyle name="Comma 11 7 7" xfId="37172"/>
    <cellStyle name="Comma 11 7 7 2" xfId="37173"/>
    <cellStyle name="Comma 11 7 8" xfId="37174"/>
    <cellStyle name="Comma 11 7 9" xfId="37175"/>
    <cellStyle name="Comma 11 8" xfId="9442"/>
    <cellStyle name="Comma 11 8 2" xfId="37176"/>
    <cellStyle name="Comma 11 8 2 2" xfId="37177"/>
    <cellStyle name="Comma 11 8 2 3" xfId="37178"/>
    <cellStyle name="Comma 11 8 3" xfId="37179"/>
    <cellStyle name="Comma 11 8 3 2" xfId="37180"/>
    <cellStyle name="Comma 11 8 3 3" xfId="37181"/>
    <cellStyle name="Comma 11 8 4" xfId="37182"/>
    <cellStyle name="Comma 11 8 4 2" xfId="37183"/>
    <cellStyle name="Comma 11 8 5" xfId="37184"/>
    <cellStyle name="Comma 11 8 6" xfId="37185"/>
    <cellStyle name="Comma 11 9" xfId="9443"/>
    <cellStyle name="Comma 11 9 2" xfId="37186"/>
    <cellStyle name="Comma 11 9 2 2" xfId="37187"/>
    <cellStyle name="Comma 11 9 2 3" xfId="37188"/>
    <cellStyle name="Comma 11 9 3" xfId="37189"/>
    <cellStyle name="Comma 11 9 3 2" xfId="37190"/>
    <cellStyle name="Comma 11 9 3 3" xfId="37191"/>
    <cellStyle name="Comma 11 9 4" xfId="37192"/>
    <cellStyle name="Comma 11 9 4 2" xfId="37193"/>
    <cellStyle name="Comma 11 9 5" xfId="37194"/>
    <cellStyle name="Comma 11 9 6" xfId="37195"/>
    <cellStyle name="Comma 110" xfId="14435"/>
    <cellStyle name="Comma 111" xfId="14438"/>
    <cellStyle name="Comma 112" xfId="14441"/>
    <cellStyle name="Comma 113" xfId="14444"/>
    <cellStyle name="Comma 114" xfId="14450"/>
    <cellStyle name="Comma 115" xfId="14452"/>
    <cellStyle name="Comma 116" xfId="14686"/>
    <cellStyle name="Comma 117" xfId="62058"/>
    <cellStyle name="Comma 12" xfId="3261"/>
    <cellStyle name="Comma 12 10" xfId="37196"/>
    <cellStyle name="Comma 12 10 2" xfId="37197"/>
    <cellStyle name="Comma 12 10 2 2" xfId="37198"/>
    <cellStyle name="Comma 12 10 2 3" xfId="37199"/>
    <cellStyle name="Comma 12 10 3" xfId="37200"/>
    <cellStyle name="Comma 12 10 3 2" xfId="37201"/>
    <cellStyle name="Comma 12 10 4" xfId="37202"/>
    <cellStyle name="Comma 12 10 5" xfId="37203"/>
    <cellStyle name="Comma 12 11" xfId="37204"/>
    <cellStyle name="Comma 12 11 2" xfId="37205"/>
    <cellStyle name="Comma 12 11 3" xfId="37206"/>
    <cellStyle name="Comma 12 12" xfId="37207"/>
    <cellStyle name="Comma 12 12 2" xfId="37208"/>
    <cellStyle name="Comma 12 12 3" xfId="37209"/>
    <cellStyle name="Comma 12 13" xfId="37210"/>
    <cellStyle name="Comma 12 13 2" xfId="37211"/>
    <cellStyle name="Comma 12 14" xfId="37212"/>
    <cellStyle name="Comma 12 15" xfId="37213"/>
    <cellStyle name="Comma 12 16" xfId="37214"/>
    <cellStyle name="Comma 12 2" xfId="3262"/>
    <cellStyle name="Comma 12 2 10" xfId="37215"/>
    <cellStyle name="Comma 12 2 10 2" xfId="37216"/>
    <cellStyle name="Comma 12 2 10 3" xfId="37217"/>
    <cellStyle name="Comma 12 2 11" xfId="37218"/>
    <cellStyle name="Comma 12 2 11 2" xfId="37219"/>
    <cellStyle name="Comma 12 2 11 3" xfId="37220"/>
    <cellStyle name="Comma 12 2 12" xfId="37221"/>
    <cellStyle name="Comma 12 2 12 2" xfId="37222"/>
    <cellStyle name="Comma 12 2 13" xfId="37223"/>
    <cellStyle name="Comma 12 2 14" xfId="37224"/>
    <cellStyle name="Comma 12 2 15" xfId="37225"/>
    <cellStyle name="Comma 12 2 2" xfId="9444"/>
    <cellStyle name="Comma 12 2 2 10" xfId="37226"/>
    <cellStyle name="Comma 12 2 2 10 2" xfId="37227"/>
    <cellStyle name="Comma 12 2 2 10 3" xfId="37228"/>
    <cellStyle name="Comma 12 2 2 11" xfId="37229"/>
    <cellStyle name="Comma 12 2 2 11 2" xfId="37230"/>
    <cellStyle name="Comma 12 2 2 12" xfId="37231"/>
    <cellStyle name="Comma 12 2 2 13" xfId="37232"/>
    <cellStyle name="Comma 12 2 2 2" xfId="37233"/>
    <cellStyle name="Comma 12 2 2 2 10" xfId="37234"/>
    <cellStyle name="Comma 12 2 2 2 10 2" xfId="37235"/>
    <cellStyle name="Comma 12 2 2 2 11" xfId="37236"/>
    <cellStyle name="Comma 12 2 2 2 12" xfId="37237"/>
    <cellStyle name="Comma 12 2 2 2 2" xfId="37238"/>
    <cellStyle name="Comma 12 2 2 2 2 10" xfId="37239"/>
    <cellStyle name="Comma 12 2 2 2 2 2" xfId="37240"/>
    <cellStyle name="Comma 12 2 2 2 2 2 2" xfId="37241"/>
    <cellStyle name="Comma 12 2 2 2 2 2 2 2" xfId="37242"/>
    <cellStyle name="Comma 12 2 2 2 2 2 2 2 2" xfId="37243"/>
    <cellStyle name="Comma 12 2 2 2 2 2 2 2 3" xfId="37244"/>
    <cellStyle name="Comma 12 2 2 2 2 2 2 3" xfId="37245"/>
    <cellStyle name="Comma 12 2 2 2 2 2 2 3 2" xfId="37246"/>
    <cellStyle name="Comma 12 2 2 2 2 2 2 3 3" xfId="37247"/>
    <cellStyle name="Comma 12 2 2 2 2 2 2 4" xfId="37248"/>
    <cellStyle name="Comma 12 2 2 2 2 2 2 4 2" xfId="37249"/>
    <cellStyle name="Comma 12 2 2 2 2 2 2 5" xfId="37250"/>
    <cellStyle name="Comma 12 2 2 2 2 2 2 6" xfId="37251"/>
    <cellStyle name="Comma 12 2 2 2 2 2 3" xfId="37252"/>
    <cellStyle name="Comma 12 2 2 2 2 2 3 2" xfId="37253"/>
    <cellStyle name="Comma 12 2 2 2 2 2 3 2 2" xfId="37254"/>
    <cellStyle name="Comma 12 2 2 2 2 2 3 2 3" xfId="37255"/>
    <cellStyle name="Comma 12 2 2 2 2 2 3 3" xfId="37256"/>
    <cellStyle name="Comma 12 2 2 2 2 2 3 3 2" xfId="37257"/>
    <cellStyle name="Comma 12 2 2 2 2 2 3 3 3" xfId="37258"/>
    <cellStyle name="Comma 12 2 2 2 2 2 3 4" xfId="37259"/>
    <cellStyle name="Comma 12 2 2 2 2 2 3 4 2" xfId="37260"/>
    <cellStyle name="Comma 12 2 2 2 2 2 3 5" xfId="37261"/>
    <cellStyle name="Comma 12 2 2 2 2 2 3 6" xfId="37262"/>
    <cellStyle name="Comma 12 2 2 2 2 2 4" xfId="37263"/>
    <cellStyle name="Comma 12 2 2 2 2 2 4 2" xfId="37264"/>
    <cellStyle name="Comma 12 2 2 2 2 2 4 2 2" xfId="37265"/>
    <cellStyle name="Comma 12 2 2 2 2 2 4 2 3" xfId="37266"/>
    <cellStyle name="Comma 12 2 2 2 2 2 4 3" xfId="37267"/>
    <cellStyle name="Comma 12 2 2 2 2 2 4 3 2" xfId="37268"/>
    <cellStyle name="Comma 12 2 2 2 2 2 4 4" xfId="37269"/>
    <cellStyle name="Comma 12 2 2 2 2 2 4 5" xfId="37270"/>
    <cellStyle name="Comma 12 2 2 2 2 2 5" xfId="37271"/>
    <cellStyle name="Comma 12 2 2 2 2 2 5 2" xfId="37272"/>
    <cellStyle name="Comma 12 2 2 2 2 2 5 3" xfId="37273"/>
    <cellStyle name="Comma 12 2 2 2 2 2 6" xfId="37274"/>
    <cellStyle name="Comma 12 2 2 2 2 2 6 2" xfId="37275"/>
    <cellStyle name="Comma 12 2 2 2 2 2 6 3" xfId="37276"/>
    <cellStyle name="Comma 12 2 2 2 2 2 7" xfId="37277"/>
    <cellStyle name="Comma 12 2 2 2 2 2 7 2" xfId="37278"/>
    <cellStyle name="Comma 12 2 2 2 2 2 8" xfId="37279"/>
    <cellStyle name="Comma 12 2 2 2 2 2 9" xfId="37280"/>
    <cellStyle name="Comma 12 2 2 2 2 3" xfId="37281"/>
    <cellStyle name="Comma 12 2 2 2 2 3 2" xfId="37282"/>
    <cellStyle name="Comma 12 2 2 2 2 3 2 2" xfId="37283"/>
    <cellStyle name="Comma 12 2 2 2 2 3 2 3" xfId="37284"/>
    <cellStyle name="Comma 12 2 2 2 2 3 3" xfId="37285"/>
    <cellStyle name="Comma 12 2 2 2 2 3 3 2" xfId="37286"/>
    <cellStyle name="Comma 12 2 2 2 2 3 3 3" xfId="37287"/>
    <cellStyle name="Comma 12 2 2 2 2 3 4" xfId="37288"/>
    <cellStyle name="Comma 12 2 2 2 2 3 4 2" xfId="37289"/>
    <cellStyle name="Comma 12 2 2 2 2 3 5" xfId="37290"/>
    <cellStyle name="Comma 12 2 2 2 2 3 6" xfId="37291"/>
    <cellStyle name="Comma 12 2 2 2 2 4" xfId="37292"/>
    <cellStyle name="Comma 12 2 2 2 2 4 2" xfId="37293"/>
    <cellStyle name="Comma 12 2 2 2 2 4 2 2" xfId="37294"/>
    <cellStyle name="Comma 12 2 2 2 2 4 2 3" xfId="37295"/>
    <cellStyle name="Comma 12 2 2 2 2 4 3" xfId="37296"/>
    <cellStyle name="Comma 12 2 2 2 2 4 3 2" xfId="37297"/>
    <cellStyle name="Comma 12 2 2 2 2 4 3 3" xfId="37298"/>
    <cellStyle name="Comma 12 2 2 2 2 4 4" xfId="37299"/>
    <cellStyle name="Comma 12 2 2 2 2 4 4 2" xfId="37300"/>
    <cellStyle name="Comma 12 2 2 2 2 4 5" xfId="37301"/>
    <cellStyle name="Comma 12 2 2 2 2 4 6" xfId="37302"/>
    <cellStyle name="Comma 12 2 2 2 2 5" xfId="37303"/>
    <cellStyle name="Comma 12 2 2 2 2 5 2" xfId="37304"/>
    <cellStyle name="Comma 12 2 2 2 2 5 2 2" xfId="37305"/>
    <cellStyle name="Comma 12 2 2 2 2 5 2 3" xfId="37306"/>
    <cellStyle name="Comma 12 2 2 2 2 5 3" xfId="37307"/>
    <cellStyle name="Comma 12 2 2 2 2 5 3 2" xfId="37308"/>
    <cellStyle name="Comma 12 2 2 2 2 5 4" xfId="37309"/>
    <cellStyle name="Comma 12 2 2 2 2 5 5" xfId="37310"/>
    <cellStyle name="Comma 12 2 2 2 2 6" xfId="37311"/>
    <cellStyle name="Comma 12 2 2 2 2 6 2" xfId="37312"/>
    <cellStyle name="Comma 12 2 2 2 2 6 3" xfId="37313"/>
    <cellStyle name="Comma 12 2 2 2 2 7" xfId="37314"/>
    <cellStyle name="Comma 12 2 2 2 2 7 2" xfId="37315"/>
    <cellStyle name="Comma 12 2 2 2 2 7 3" xfId="37316"/>
    <cellStyle name="Comma 12 2 2 2 2 8" xfId="37317"/>
    <cellStyle name="Comma 12 2 2 2 2 8 2" xfId="37318"/>
    <cellStyle name="Comma 12 2 2 2 2 9" xfId="37319"/>
    <cellStyle name="Comma 12 2 2 2 3" xfId="37320"/>
    <cellStyle name="Comma 12 2 2 2 3 2" xfId="37321"/>
    <cellStyle name="Comma 12 2 2 2 3 2 2" xfId="37322"/>
    <cellStyle name="Comma 12 2 2 2 3 2 2 2" xfId="37323"/>
    <cellStyle name="Comma 12 2 2 2 3 2 2 3" xfId="37324"/>
    <cellStyle name="Comma 12 2 2 2 3 2 3" xfId="37325"/>
    <cellStyle name="Comma 12 2 2 2 3 2 3 2" xfId="37326"/>
    <cellStyle name="Comma 12 2 2 2 3 2 3 3" xfId="37327"/>
    <cellStyle name="Comma 12 2 2 2 3 2 4" xfId="37328"/>
    <cellStyle name="Comma 12 2 2 2 3 2 4 2" xfId="37329"/>
    <cellStyle name="Comma 12 2 2 2 3 2 5" xfId="37330"/>
    <cellStyle name="Comma 12 2 2 2 3 2 6" xfId="37331"/>
    <cellStyle name="Comma 12 2 2 2 3 3" xfId="37332"/>
    <cellStyle name="Comma 12 2 2 2 3 3 2" xfId="37333"/>
    <cellStyle name="Comma 12 2 2 2 3 3 2 2" xfId="37334"/>
    <cellStyle name="Comma 12 2 2 2 3 3 2 3" xfId="37335"/>
    <cellStyle name="Comma 12 2 2 2 3 3 3" xfId="37336"/>
    <cellStyle name="Comma 12 2 2 2 3 3 3 2" xfId="37337"/>
    <cellStyle name="Comma 12 2 2 2 3 3 3 3" xfId="37338"/>
    <cellStyle name="Comma 12 2 2 2 3 3 4" xfId="37339"/>
    <cellStyle name="Comma 12 2 2 2 3 3 4 2" xfId="37340"/>
    <cellStyle name="Comma 12 2 2 2 3 3 5" xfId="37341"/>
    <cellStyle name="Comma 12 2 2 2 3 3 6" xfId="37342"/>
    <cellStyle name="Comma 12 2 2 2 3 4" xfId="37343"/>
    <cellStyle name="Comma 12 2 2 2 3 4 2" xfId="37344"/>
    <cellStyle name="Comma 12 2 2 2 3 4 2 2" xfId="37345"/>
    <cellStyle name="Comma 12 2 2 2 3 4 2 3" xfId="37346"/>
    <cellStyle name="Comma 12 2 2 2 3 4 3" xfId="37347"/>
    <cellStyle name="Comma 12 2 2 2 3 4 3 2" xfId="37348"/>
    <cellStyle name="Comma 12 2 2 2 3 4 4" xfId="37349"/>
    <cellStyle name="Comma 12 2 2 2 3 4 5" xfId="37350"/>
    <cellStyle name="Comma 12 2 2 2 3 5" xfId="37351"/>
    <cellStyle name="Comma 12 2 2 2 3 5 2" xfId="37352"/>
    <cellStyle name="Comma 12 2 2 2 3 5 3" xfId="37353"/>
    <cellStyle name="Comma 12 2 2 2 3 6" xfId="37354"/>
    <cellStyle name="Comma 12 2 2 2 3 6 2" xfId="37355"/>
    <cellStyle name="Comma 12 2 2 2 3 6 3" xfId="37356"/>
    <cellStyle name="Comma 12 2 2 2 3 7" xfId="37357"/>
    <cellStyle name="Comma 12 2 2 2 3 7 2" xfId="37358"/>
    <cellStyle name="Comma 12 2 2 2 3 8" xfId="37359"/>
    <cellStyle name="Comma 12 2 2 2 3 9" xfId="37360"/>
    <cellStyle name="Comma 12 2 2 2 4" xfId="37361"/>
    <cellStyle name="Comma 12 2 2 2 4 2" xfId="37362"/>
    <cellStyle name="Comma 12 2 2 2 4 2 2" xfId="37363"/>
    <cellStyle name="Comma 12 2 2 2 4 2 2 2" xfId="37364"/>
    <cellStyle name="Comma 12 2 2 2 4 2 2 3" xfId="37365"/>
    <cellStyle name="Comma 12 2 2 2 4 2 3" xfId="37366"/>
    <cellStyle name="Comma 12 2 2 2 4 2 3 2" xfId="37367"/>
    <cellStyle name="Comma 12 2 2 2 4 2 3 3" xfId="37368"/>
    <cellStyle name="Comma 12 2 2 2 4 2 4" xfId="37369"/>
    <cellStyle name="Comma 12 2 2 2 4 2 4 2" xfId="37370"/>
    <cellStyle name="Comma 12 2 2 2 4 2 5" xfId="37371"/>
    <cellStyle name="Comma 12 2 2 2 4 2 6" xfId="37372"/>
    <cellStyle name="Comma 12 2 2 2 4 3" xfId="37373"/>
    <cellStyle name="Comma 12 2 2 2 4 3 2" xfId="37374"/>
    <cellStyle name="Comma 12 2 2 2 4 3 2 2" xfId="37375"/>
    <cellStyle name="Comma 12 2 2 2 4 3 2 3" xfId="37376"/>
    <cellStyle name="Comma 12 2 2 2 4 3 3" xfId="37377"/>
    <cellStyle name="Comma 12 2 2 2 4 3 3 2" xfId="37378"/>
    <cellStyle name="Comma 12 2 2 2 4 3 3 3" xfId="37379"/>
    <cellStyle name="Comma 12 2 2 2 4 3 4" xfId="37380"/>
    <cellStyle name="Comma 12 2 2 2 4 3 4 2" xfId="37381"/>
    <cellStyle name="Comma 12 2 2 2 4 3 5" xfId="37382"/>
    <cellStyle name="Comma 12 2 2 2 4 3 6" xfId="37383"/>
    <cellStyle name="Comma 12 2 2 2 4 4" xfId="37384"/>
    <cellStyle name="Comma 12 2 2 2 4 4 2" xfId="37385"/>
    <cellStyle name="Comma 12 2 2 2 4 4 2 2" xfId="37386"/>
    <cellStyle name="Comma 12 2 2 2 4 4 2 3" xfId="37387"/>
    <cellStyle name="Comma 12 2 2 2 4 4 3" xfId="37388"/>
    <cellStyle name="Comma 12 2 2 2 4 4 3 2" xfId="37389"/>
    <cellStyle name="Comma 12 2 2 2 4 4 4" xfId="37390"/>
    <cellStyle name="Comma 12 2 2 2 4 4 5" xfId="37391"/>
    <cellStyle name="Comma 12 2 2 2 4 5" xfId="37392"/>
    <cellStyle name="Comma 12 2 2 2 4 5 2" xfId="37393"/>
    <cellStyle name="Comma 12 2 2 2 4 5 3" xfId="37394"/>
    <cellStyle name="Comma 12 2 2 2 4 6" xfId="37395"/>
    <cellStyle name="Comma 12 2 2 2 4 6 2" xfId="37396"/>
    <cellStyle name="Comma 12 2 2 2 4 6 3" xfId="37397"/>
    <cellStyle name="Comma 12 2 2 2 4 7" xfId="37398"/>
    <cellStyle name="Comma 12 2 2 2 4 7 2" xfId="37399"/>
    <cellStyle name="Comma 12 2 2 2 4 8" xfId="37400"/>
    <cellStyle name="Comma 12 2 2 2 4 9" xfId="37401"/>
    <cellStyle name="Comma 12 2 2 2 5" xfId="37402"/>
    <cellStyle name="Comma 12 2 2 2 5 2" xfId="37403"/>
    <cellStyle name="Comma 12 2 2 2 5 2 2" xfId="37404"/>
    <cellStyle name="Comma 12 2 2 2 5 2 3" xfId="37405"/>
    <cellStyle name="Comma 12 2 2 2 5 3" xfId="37406"/>
    <cellStyle name="Comma 12 2 2 2 5 3 2" xfId="37407"/>
    <cellStyle name="Comma 12 2 2 2 5 3 3" xfId="37408"/>
    <cellStyle name="Comma 12 2 2 2 5 4" xfId="37409"/>
    <cellStyle name="Comma 12 2 2 2 5 4 2" xfId="37410"/>
    <cellStyle name="Comma 12 2 2 2 5 5" xfId="37411"/>
    <cellStyle name="Comma 12 2 2 2 5 6" xfId="37412"/>
    <cellStyle name="Comma 12 2 2 2 6" xfId="37413"/>
    <cellStyle name="Comma 12 2 2 2 6 2" xfId="37414"/>
    <cellStyle name="Comma 12 2 2 2 6 2 2" xfId="37415"/>
    <cellStyle name="Comma 12 2 2 2 6 2 3" xfId="37416"/>
    <cellStyle name="Comma 12 2 2 2 6 3" xfId="37417"/>
    <cellStyle name="Comma 12 2 2 2 6 3 2" xfId="37418"/>
    <cellStyle name="Comma 12 2 2 2 6 3 3" xfId="37419"/>
    <cellStyle name="Comma 12 2 2 2 6 4" xfId="37420"/>
    <cellStyle name="Comma 12 2 2 2 6 4 2" xfId="37421"/>
    <cellStyle name="Comma 12 2 2 2 6 5" xfId="37422"/>
    <cellStyle name="Comma 12 2 2 2 6 6" xfId="37423"/>
    <cellStyle name="Comma 12 2 2 2 7" xfId="37424"/>
    <cellStyle name="Comma 12 2 2 2 7 2" xfId="37425"/>
    <cellStyle name="Comma 12 2 2 2 7 2 2" xfId="37426"/>
    <cellStyle name="Comma 12 2 2 2 7 2 3" xfId="37427"/>
    <cellStyle name="Comma 12 2 2 2 7 3" xfId="37428"/>
    <cellStyle name="Comma 12 2 2 2 7 3 2" xfId="37429"/>
    <cellStyle name="Comma 12 2 2 2 7 4" xfId="37430"/>
    <cellStyle name="Comma 12 2 2 2 7 5" xfId="37431"/>
    <cellStyle name="Comma 12 2 2 2 8" xfId="37432"/>
    <cellStyle name="Comma 12 2 2 2 8 2" xfId="37433"/>
    <cellStyle name="Comma 12 2 2 2 8 3" xfId="37434"/>
    <cellStyle name="Comma 12 2 2 2 9" xfId="37435"/>
    <cellStyle name="Comma 12 2 2 2 9 2" xfId="37436"/>
    <cellStyle name="Comma 12 2 2 2 9 3" xfId="37437"/>
    <cellStyle name="Comma 12 2 2 3" xfId="37438"/>
    <cellStyle name="Comma 12 2 2 3 10" xfId="37439"/>
    <cellStyle name="Comma 12 2 2 3 2" xfId="37440"/>
    <cellStyle name="Comma 12 2 2 3 2 2" xfId="37441"/>
    <cellStyle name="Comma 12 2 2 3 2 2 2" xfId="37442"/>
    <cellStyle name="Comma 12 2 2 3 2 2 2 2" xfId="37443"/>
    <cellStyle name="Comma 12 2 2 3 2 2 2 3" xfId="37444"/>
    <cellStyle name="Comma 12 2 2 3 2 2 3" xfId="37445"/>
    <cellStyle name="Comma 12 2 2 3 2 2 3 2" xfId="37446"/>
    <cellStyle name="Comma 12 2 2 3 2 2 3 3" xfId="37447"/>
    <cellStyle name="Comma 12 2 2 3 2 2 4" xfId="37448"/>
    <cellStyle name="Comma 12 2 2 3 2 2 4 2" xfId="37449"/>
    <cellStyle name="Comma 12 2 2 3 2 2 5" xfId="37450"/>
    <cellStyle name="Comma 12 2 2 3 2 2 6" xfId="37451"/>
    <cellStyle name="Comma 12 2 2 3 2 3" xfId="37452"/>
    <cellStyle name="Comma 12 2 2 3 2 3 2" xfId="37453"/>
    <cellStyle name="Comma 12 2 2 3 2 3 2 2" xfId="37454"/>
    <cellStyle name="Comma 12 2 2 3 2 3 2 3" xfId="37455"/>
    <cellStyle name="Comma 12 2 2 3 2 3 3" xfId="37456"/>
    <cellStyle name="Comma 12 2 2 3 2 3 3 2" xfId="37457"/>
    <cellStyle name="Comma 12 2 2 3 2 3 3 3" xfId="37458"/>
    <cellStyle name="Comma 12 2 2 3 2 3 4" xfId="37459"/>
    <cellStyle name="Comma 12 2 2 3 2 3 4 2" xfId="37460"/>
    <cellStyle name="Comma 12 2 2 3 2 3 5" xfId="37461"/>
    <cellStyle name="Comma 12 2 2 3 2 3 6" xfId="37462"/>
    <cellStyle name="Comma 12 2 2 3 2 4" xfId="37463"/>
    <cellStyle name="Comma 12 2 2 3 2 4 2" xfId="37464"/>
    <cellStyle name="Comma 12 2 2 3 2 4 2 2" xfId="37465"/>
    <cellStyle name="Comma 12 2 2 3 2 4 2 3" xfId="37466"/>
    <cellStyle name="Comma 12 2 2 3 2 4 3" xfId="37467"/>
    <cellStyle name="Comma 12 2 2 3 2 4 3 2" xfId="37468"/>
    <cellStyle name="Comma 12 2 2 3 2 4 4" xfId="37469"/>
    <cellStyle name="Comma 12 2 2 3 2 4 5" xfId="37470"/>
    <cellStyle name="Comma 12 2 2 3 2 5" xfId="37471"/>
    <cellStyle name="Comma 12 2 2 3 2 5 2" xfId="37472"/>
    <cellStyle name="Comma 12 2 2 3 2 5 3" xfId="37473"/>
    <cellStyle name="Comma 12 2 2 3 2 6" xfId="37474"/>
    <cellStyle name="Comma 12 2 2 3 2 6 2" xfId="37475"/>
    <cellStyle name="Comma 12 2 2 3 2 6 3" xfId="37476"/>
    <cellStyle name="Comma 12 2 2 3 2 7" xfId="37477"/>
    <cellStyle name="Comma 12 2 2 3 2 7 2" xfId="37478"/>
    <cellStyle name="Comma 12 2 2 3 2 8" xfId="37479"/>
    <cellStyle name="Comma 12 2 2 3 2 9" xfId="37480"/>
    <cellStyle name="Comma 12 2 2 3 3" xfId="37481"/>
    <cellStyle name="Comma 12 2 2 3 3 2" xfId="37482"/>
    <cellStyle name="Comma 12 2 2 3 3 2 2" xfId="37483"/>
    <cellStyle name="Comma 12 2 2 3 3 2 3" xfId="37484"/>
    <cellStyle name="Comma 12 2 2 3 3 3" xfId="37485"/>
    <cellStyle name="Comma 12 2 2 3 3 3 2" xfId="37486"/>
    <cellStyle name="Comma 12 2 2 3 3 3 3" xfId="37487"/>
    <cellStyle name="Comma 12 2 2 3 3 4" xfId="37488"/>
    <cellStyle name="Comma 12 2 2 3 3 4 2" xfId="37489"/>
    <cellStyle name="Comma 12 2 2 3 3 5" xfId="37490"/>
    <cellStyle name="Comma 12 2 2 3 3 6" xfId="37491"/>
    <cellStyle name="Comma 12 2 2 3 4" xfId="37492"/>
    <cellStyle name="Comma 12 2 2 3 4 2" xfId="37493"/>
    <cellStyle name="Comma 12 2 2 3 4 2 2" xfId="37494"/>
    <cellStyle name="Comma 12 2 2 3 4 2 3" xfId="37495"/>
    <cellStyle name="Comma 12 2 2 3 4 3" xfId="37496"/>
    <cellStyle name="Comma 12 2 2 3 4 3 2" xfId="37497"/>
    <cellStyle name="Comma 12 2 2 3 4 3 3" xfId="37498"/>
    <cellStyle name="Comma 12 2 2 3 4 4" xfId="37499"/>
    <cellStyle name="Comma 12 2 2 3 4 4 2" xfId="37500"/>
    <cellStyle name="Comma 12 2 2 3 4 5" xfId="37501"/>
    <cellStyle name="Comma 12 2 2 3 4 6" xfId="37502"/>
    <cellStyle name="Comma 12 2 2 3 5" xfId="37503"/>
    <cellStyle name="Comma 12 2 2 3 5 2" xfId="37504"/>
    <cellStyle name="Comma 12 2 2 3 5 2 2" xfId="37505"/>
    <cellStyle name="Comma 12 2 2 3 5 2 3" xfId="37506"/>
    <cellStyle name="Comma 12 2 2 3 5 3" xfId="37507"/>
    <cellStyle name="Comma 12 2 2 3 5 3 2" xfId="37508"/>
    <cellStyle name="Comma 12 2 2 3 5 4" xfId="37509"/>
    <cellStyle name="Comma 12 2 2 3 5 5" xfId="37510"/>
    <cellStyle name="Comma 12 2 2 3 6" xfId="37511"/>
    <cellStyle name="Comma 12 2 2 3 6 2" xfId="37512"/>
    <cellStyle name="Comma 12 2 2 3 6 3" xfId="37513"/>
    <cellStyle name="Comma 12 2 2 3 7" xfId="37514"/>
    <cellStyle name="Comma 12 2 2 3 7 2" xfId="37515"/>
    <cellStyle name="Comma 12 2 2 3 7 3" xfId="37516"/>
    <cellStyle name="Comma 12 2 2 3 8" xfId="37517"/>
    <cellStyle name="Comma 12 2 2 3 8 2" xfId="37518"/>
    <cellStyle name="Comma 12 2 2 3 9" xfId="37519"/>
    <cellStyle name="Comma 12 2 2 4" xfId="37520"/>
    <cellStyle name="Comma 12 2 2 4 2" xfId="37521"/>
    <cellStyle name="Comma 12 2 2 4 2 2" xfId="37522"/>
    <cellStyle name="Comma 12 2 2 4 2 2 2" xfId="37523"/>
    <cellStyle name="Comma 12 2 2 4 2 2 3" xfId="37524"/>
    <cellStyle name="Comma 12 2 2 4 2 3" xfId="37525"/>
    <cellStyle name="Comma 12 2 2 4 2 3 2" xfId="37526"/>
    <cellStyle name="Comma 12 2 2 4 2 3 3" xfId="37527"/>
    <cellStyle name="Comma 12 2 2 4 2 4" xfId="37528"/>
    <cellStyle name="Comma 12 2 2 4 2 4 2" xfId="37529"/>
    <cellStyle name="Comma 12 2 2 4 2 5" xfId="37530"/>
    <cellStyle name="Comma 12 2 2 4 2 6" xfId="37531"/>
    <cellStyle name="Comma 12 2 2 4 3" xfId="37532"/>
    <cellStyle name="Comma 12 2 2 4 3 2" xfId="37533"/>
    <cellStyle name="Comma 12 2 2 4 3 2 2" xfId="37534"/>
    <cellStyle name="Comma 12 2 2 4 3 2 3" xfId="37535"/>
    <cellStyle name="Comma 12 2 2 4 3 3" xfId="37536"/>
    <cellStyle name="Comma 12 2 2 4 3 3 2" xfId="37537"/>
    <cellStyle name="Comma 12 2 2 4 3 3 3" xfId="37538"/>
    <cellStyle name="Comma 12 2 2 4 3 4" xfId="37539"/>
    <cellStyle name="Comma 12 2 2 4 3 4 2" xfId="37540"/>
    <cellStyle name="Comma 12 2 2 4 3 5" xfId="37541"/>
    <cellStyle name="Comma 12 2 2 4 3 6" xfId="37542"/>
    <cellStyle name="Comma 12 2 2 4 4" xfId="37543"/>
    <cellStyle name="Comma 12 2 2 4 4 2" xfId="37544"/>
    <cellStyle name="Comma 12 2 2 4 4 2 2" xfId="37545"/>
    <cellStyle name="Comma 12 2 2 4 4 2 3" xfId="37546"/>
    <cellStyle name="Comma 12 2 2 4 4 3" xfId="37547"/>
    <cellStyle name="Comma 12 2 2 4 4 3 2" xfId="37548"/>
    <cellStyle name="Comma 12 2 2 4 4 4" xfId="37549"/>
    <cellStyle name="Comma 12 2 2 4 4 5" xfId="37550"/>
    <cellStyle name="Comma 12 2 2 4 5" xfId="37551"/>
    <cellStyle name="Comma 12 2 2 4 5 2" xfId="37552"/>
    <cellStyle name="Comma 12 2 2 4 5 3" xfId="37553"/>
    <cellStyle name="Comma 12 2 2 4 6" xfId="37554"/>
    <cellStyle name="Comma 12 2 2 4 6 2" xfId="37555"/>
    <cellStyle name="Comma 12 2 2 4 6 3" xfId="37556"/>
    <cellStyle name="Comma 12 2 2 4 7" xfId="37557"/>
    <cellStyle name="Comma 12 2 2 4 7 2" xfId="37558"/>
    <cellStyle name="Comma 12 2 2 4 8" xfId="37559"/>
    <cellStyle name="Comma 12 2 2 4 9" xfId="37560"/>
    <cellStyle name="Comma 12 2 2 5" xfId="37561"/>
    <cellStyle name="Comma 12 2 2 5 2" xfId="37562"/>
    <cellStyle name="Comma 12 2 2 5 2 2" xfId="37563"/>
    <cellStyle name="Comma 12 2 2 5 2 2 2" xfId="37564"/>
    <cellStyle name="Comma 12 2 2 5 2 2 3" xfId="37565"/>
    <cellStyle name="Comma 12 2 2 5 2 3" xfId="37566"/>
    <cellStyle name="Comma 12 2 2 5 2 3 2" xfId="37567"/>
    <cellStyle name="Comma 12 2 2 5 2 3 3" xfId="37568"/>
    <cellStyle name="Comma 12 2 2 5 2 4" xfId="37569"/>
    <cellStyle name="Comma 12 2 2 5 2 4 2" xfId="37570"/>
    <cellStyle name="Comma 12 2 2 5 2 5" xfId="37571"/>
    <cellStyle name="Comma 12 2 2 5 2 6" xfId="37572"/>
    <cellStyle name="Comma 12 2 2 5 3" xfId="37573"/>
    <cellStyle name="Comma 12 2 2 5 3 2" xfId="37574"/>
    <cellStyle name="Comma 12 2 2 5 3 2 2" xfId="37575"/>
    <cellStyle name="Comma 12 2 2 5 3 2 3" xfId="37576"/>
    <cellStyle name="Comma 12 2 2 5 3 3" xfId="37577"/>
    <cellStyle name="Comma 12 2 2 5 3 3 2" xfId="37578"/>
    <cellStyle name="Comma 12 2 2 5 3 3 3" xfId="37579"/>
    <cellStyle name="Comma 12 2 2 5 3 4" xfId="37580"/>
    <cellStyle name="Comma 12 2 2 5 3 4 2" xfId="37581"/>
    <cellStyle name="Comma 12 2 2 5 3 5" xfId="37582"/>
    <cellStyle name="Comma 12 2 2 5 3 6" xfId="37583"/>
    <cellStyle name="Comma 12 2 2 5 4" xfId="37584"/>
    <cellStyle name="Comma 12 2 2 5 4 2" xfId="37585"/>
    <cellStyle name="Comma 12 2 2 5 4 2 2" xfId="37586"/>
    <cellStyle name="Comma 12 2 2 5 4 2 3" xfId="37587"/>
    <cellStyle name="Comma 12 2 2 5 4 3" xfId="37588"/>
    <cellStyle name="Comma 12 2 2 5 4 3 2" xfId="37589"/>
    <cellStyle name="Comma 12 2 2 5 4 4" xfId="37590"/>
    <cellStyle name="Comma 12 2 2 5 4 5" xfId="37591"/>
    <cellStyle name="Comma 12 2 2 5 5" xfId="37592"/>
    <cellStyle name="Comma 12 2 2 5 5 2" xfId="37593"/>
    <cellStyle name="Comma 12 2 2 5 5 3" xfId="37594"/>
    <cellStyle name="Comma 12 2 2 5 6" xfId="37595"/>
    <cellStyle name="Comma 12 2 2 5 6 2" xfId="37596"/>
    <cellStyle name="Comma 12 2 2 5 6 3" xfId="37597"/>
    <cellStyle name="Comma 12 2 2 5 7" xfId="37598"/>
    <cellStyle name="Comma 12 2 2 5 7 2" xfId="37599"/>
    <cellStyle name="Comma 12 2 2 5 8" xfId="37600"/>
    <cellStyle name="Comma 12 2 2 5 9" xfId="37601"/>
    <cellStyle name="Comma 12 2 2 6" xfId="37602"/>
    <cellStyle name="Comma 12 2 2 6 2" xfId="37603"/>
    <cellStyle name="Comma 12 2 2 6 2 2" xfId="37604"/>
    <cellStyle name="Comma 12 2 2 6 2 3" xfId="37605"/>
    <cellStyle name="Comma 12 2 2 6 3" xfId="37606"/>
    <cellStyle name="Comma 12 2 2 6 3 2" xfId="37607"/>
    <cellStyle name="Comma 12 2 2 6 3 3" xfId="37608"/>
    <cellStyle name="Comma 12 2 2 6 4" xfId="37609"/>
    <cellStyle name="Comma 12 2 2 6 4 2" xfId="37610"/>
    <cellStyle name="Comma 12 2 2 6 5" xfId="37611"/>
    <cellStyle name="Comma 12 2 2 6 6" xfId="37612"/>
    <cellStyle name="Comma 12 2 2 7" xfId="37613"/>
    <cellStyle name="Comma 12 2 2 7 2" xfId="37614"/>
    <cellStyle name="Comma 12 2 2 7 2 2" xfId="37615"/>
    <cellStyle name="Comma 12 2 2 7 2 3" xfId="37616"/>
    <cellStyle name="Comma 12 2 2 7 3" xfId="37617"/>
    <cellStyle name="Comma 12 2 2 7 3 2" xfId="37618"/>
    <cellStyle name="Comma 12 2 2 7 3 3" xfId="37619"/>
    <cellStyle name="Comma 12 2 2 7 4" xfId="37620"/>
    <cellStyle name="Comma 12 2 2 7 4 2" xfId="37621"/>
    <cellStyle name="Comma 12 2 2 7 5" xfId="37622"/>
    <cellStyle name="Comma 12 2 2 7 6" xfId="37623"/>
    <cellStyle name="Comma 12 2 2 8" xfId="37624"/>
    <cellStyle name="Comma 12 2 2 8 2" xfId="37625"/>
    <cellStyle name="Comma 12 2 2 8 2 2" xfId="37626"/>
    <cellStyle name="Comma 12 2 2 8 2 3" xfId="37627"/>
    <cellStyle name="Comma 12 2 2 8 3" xfId="37628"/>
    <cellStyle name="Comma 12 2 2 8 3 2" xfId="37629"/>
    <cellStyle name="Comma 12 2 2 8 4" xfId="37630"/>
    <cellStyle name="Comma 12 2 2 8 5" xfId="37631"/>
    <cellStyle name="Comma 12 2 2 9" xfId="37632"/>
    <cellStyle name="Comma 12 2 2 9 2" xfId="37633"/>
    <cellStyle name="Comma 12 2 2 9 3" xfId="37634"/>
    <cellStyle name="Comma 12 2 3" xfId="9445"/>
    <cellStyle name="Comma 12 2 3 10" xfId="37635"/>
    <cellStyle name="Comma 12 2 3 10 2" xfId="37636"/>
    <cellStyle name="Comma 12 2 3 11" xfId="37637"/>
    <cellStyle name="Comma 12 2 3 12" xfId="37638"/>
    <cellStyle name="Comma 12 2 3 2" xfId="37639"/>
    <cellStyle name="Comma 12 2 3 2 10" xfId="37640"/>
    <cellStyle name="Comma 12 2 3 2 2" xfId="37641"/>
    <cellStyle name="Comma 12 2 3 2 2 2" xfId="37642"/>
    <cellStyle name="Comma 12 2 3 2 2 2 2" xfId="37643"/>
    <cellStyle name="Comma 12 2 3 2 2 2 2 2" xfId="37644"/>
    <cellStyle name="Comma 12 2 3 2 2 2 2 3" xfId="37645"/>
    <cellStyle name="Comma 12 2 3 2 2 2 3" xfId="37646"/>
    <cellStyle name="Comma 12 2 3 2 2 2 3 2" xfId="37647"/>
    <cellStyle name="Comma 12 2 3 2 2 2 3 3" xfId="37648"/>
    <cellStyle name="Comma 12 2 3 2 2 2 4" xfId="37649"/>
    <cellStyle name="Comma 12 2 3 2 2 2 4 2" xfId="37650"/>
    <cellStyle name="Comma 12 2 3 2 2 2 5" xfId="37651"/>
    <cellStyle name="Comma 12 2 3 2 2 2 6" xfId="37652"/>
    <cellStyle name="Comma 12 2 3 2 2 3" xfId="37653"/>
    <cellStyle name="Comma 12 2 3 2 2 3 2" xfId="37654"/>
    <cellStyle name="Comma 12 2 3 2 2 3 2 2" xfId="37655"/>
    <cellStyle name="Comma 12 2 3 2 2 3 2 3" xfId="37656"/>
    <cellStyle name="Comma 12 2 3 2 2 3 3" xfId="37657"/>
    <cellStyle name="Comma 12 2 3 2 2 3 3 2" xfId="37658"/>
    <cellStyle name="Comma 12 2 3 2 2 3 3 3" xfId="37659"/>
    <cellStyle name="Comma 12 2 3 2 2 3 4" xfId="37660"/>
    <cellStyle name="Comma 12 2 3 2 2 3 4 2" xfId="37661"/>
    <cellStyle name="Comma 12 2 3 2 2 3 5" xfId="37662"/>
    <cellStyle name="Comma 12 2 3 2 2 3 6" xfId="37663"/>
    <cellStyle name="Comma 12 2 3 2 2 4" xfId="37664"/>
    <cellStyle name="Comma 12 2 3 2 2 4 2" xfId="37665"/>
    <cellStyle name="Comma 12 2 3 2 2 4 2 2" xfId="37666"/>
    <cellStyle name="Comma 12 2 3 2 2 4 2 3" xfId="37667"/>
    <cellStyle name="Comma 12 2 3 2 2 4 3" xfId="37668"/>
    <cellStyle name="Comma 12 2 3 2 2 4 3 2" xfId="37669"/>
    <cellStyle name="Comma 12 2 3 2 2 4 4" xfId="37670"/>
    <cellStyle name="Comma 12 2 3 2 2 4 5" xfId="37671"/>
    <cellStyle name="Comma 12 2 3 2 2 5" xfId="37672"/>
    <cellStyle name="Comma 12 2 3 2 2 5 2" xfId="37673"/>
    <cellStyle name="Comma 12 2 3 2 2 5 3" xfId="37674"/>
    <cellStyle name="Comma 12 2 3 2 2 6" xfId="37675"/>
    <cellStyle name="Comma 12 2 3 2 2 6 2" xfId="37676"/>
    <cellStyle name="Comma 12 2 3 2 2 6 3" xfId="37677"/>
    <cellStyle name="Comma 12 2 3 2 2 7" xfId="37678"/>
    <cellStyle name="Comma 12 2 3 2 2 7 2" xfId="37679"/>
    <cellStyle name="Comma 12 2 3 2 2 8" xfId="37680"/>
    <cellStyle name="Comma 12 2 3 2 2 9" xfId="37681"/>
    <cellStyle name="Comma 12 2 3 2 3" xfId="37682"/>
    <cellStyle name="Comma 12 2 3 2 3 2" xfId="37683"/>
    <cellStyle name="Comma 12 2 3 2 3 2 2" xfId="37684"/>
    <cellStyle name="Comma 12 2 3 2 3 2 3" xfId="37685"/>
    <cellStyle name="Comma 12 2 3 2 3 3" xfId="37686"/>
    <cellStyle name="Comma 12 2 3 2 3 3 2" xfId="37687"/>
    <cellStyle name="Comma 12 2 3 2 3 3 3" xfId="37688"/>
    <cellStyle name="Comma 12 2 3 2 3 4" xfId="37689"/>
    <cellStyle name="Comma 12 2 3 2 3 4 2" xfId="37690"/>
    <cellStyle name="Comma 12 2 3 2 3 5" xfId="37691"/>
    <cellStyle name="Comma 12 2 3 2 3 6" xfId="37692"/>
    <cellStyle name="Comma 12 2 3 2 4" xfId="37693"/>
    <cellStyle name="Comma 12 2 3 2 4 2" xfId="37694"/>
    <cellStyle name="Comma 12 2 3 2 4 2 2" xfId="37695"/>
    <cellStyle name="Comma 12 2 3 2 4 2 3" xfId="37696"/>
    <cellStyle name="Comma 12 2 3 2 4 3" xfId="37697"/>
    <cellStyle name="Comma 12 2 3 2 4 3 2" xfId="37698"/>
    <cellStyle name="Comma 12 2 3 2 4 3 3" xfId="37699"/>
    <cellStyle name="Comma 12 2 3 2 4 4" xfId="37700"/>
    <cellStyle name="Comma 12 2 3 2 4 4 2" xfId="37701"/>
    <cellStyle name="Comma 12 2 3 2 4 5" xfId="37702"/>
    <cellStyle name="Comma 12 2 3 2 4 6" xfId="37703"/>
    <cellStyle name="Comma 12 2 3 2 5" xfId="37704"/>
    <cellStyle name="Comma 12 2 3 2 5 2" xfId="37705"/>
    <cellStyle name="Comma 12 2 3 2 5 2 2" xfId="37706"/>
    <cellStyle name="Comma 12 2 3 2 5 2 3" xfId="37707"/>
    <cellStyle name="Comma 12 2 3 2 5 3" xfId="37708"/>
    <cellStyle name="Comma 12 2 3 2 5 3 2" xfId="37709"/>
    <cellStyle name="Comma 12 2 3 2 5 4" xfId="37710"/>
    <cellStyle name="Comma 12 2 3 2 5 5" xfId="37711"/>
    <cellStyle name="Comma 12 2 3 2 6" xfId="37712"/>
    <cellStyle name="Comma 12 2 3 2 6 2" xfId="37713"/>
    <cellStyle name="Comma 12 2 3 2 6 3" xfId="37714"/>
    <cellStyle name="Comma 12 2 3 2 7" xfId="37715"/>
    <cellStyle name="Comma 12 2 3 2 7 2" xfId="37716"/>
    <cellStyle name="Comma 12 2 3 2 7 3" xfId="37717"/>
    <cellStyle name="Comma 12 2 3 2 8" xfId="37718"/>
    <cellStyle name="Comma 12 2 3 2 8 2" xfId="37719"/>
    <cellStyle name="Comma 12 2 3 2 9" xfId="37720"/>
    <cellStyle name="Comma 12 2 3 3" xfId="37721"/>
    <cellStyle name="Comma 12 2 3 3 2" xfId="37722"/>
    <cellStyle name="Comma 12 2 3 3 2 2" xfId="37723"/>
    <cellStyle name="Comma 12 2 3 3 2 2 2" xfId="37724"/>
    <cellStyle name="Comma 12 2 3 3 2 2 3" xfId="37725"/>
    <cellStyle name="Comma 12 2 3 3 2 3" xfId="37726"/>
    <cellStyle name="Comma 12 2 3 3 2 3 2" xfId="37727"/>
    <cellStyle name="Comma 12 2 3 3 2 3 3" xfId="37728"/>
    <cellStyle name="Comma 12 2 3 3 2 4" xfId="37729"/>
    <cellStyle name="Comma 12 2 3 3 2 4 2" xfId="37730"/>
    <cellStyle name="Comma 12 2 3 3 2 5" xfId="37731"/>
    <cellStyle name="Comma 12 2 3 3 2 6" xfId="37732"/>
    <cellStyle name="Comma 12 2 3 3 3" xfId="37733"/>
    <cellStyle name="Comma 12 2 3 3 3 2" xfId="37734"/>
    <cellStyle name="Comma 12 2 3 3 3 2 2" xfId="37735"/>
    <cellStyle name="Comma 12 2 3 3 3 2 3" xfId="37736"/>
    <cellStyle name="Comma 12 2 3 3 3 3" xfId="37737"/>
    <cellStyle name="Comma 12 2 3 3 3 3 2" xfId="37738"/>
    <cellStyle name="Comma 12 2 3 3 3 3 3" xfId="37739"/>
    <cellStyle name="Comma 12 2 3 3 3 4" xfId="37740"/>
    <cellStyle name="Comma 12 2 3 3 3 4 2" xfId="37741"/>
    <cellStyle name="Comma 12 2 3 3 3 5" xfId="37742"/>
    <cellStyle name="Comma 12 2 3 3 3 6" xfId="37743"/>
    <cellStyle name="Comma 12 2 3 3 4" xfId="37744"/>
    <cellStyle name="Comma 12 2 3 3 4 2" xfId="37745"/>
    <cellStyle name="Comma 12 2 3 3 4 2 2" xfId="37746"/>
    <cellStyle name="Comma 12 2 3 3 4 2 3" xfId="37747"/>
    <cellStyle name="Comma 12 2 3 3 4 3" xfId="37748"/>
    <cellStyle name="Comma 12 2 3 3 4 3 2" xfId="37749"/>
    <cellStyle name="Comma 12 2 3 3 4 4" xfId="37750"/>
    <cellStyle name="Comma 12 2 3 3 4 5" xfId="37751"/>
    <cellStyle name="Comma 12 2 3 3 5" xfId="37752"/>
    <cellStyle name="Comma 12 2 3 3 5 2" xfId="37753"/>
    <cellStyle name="Comma 12 2 3 3 5 3" xfId="37754"/>
    <cellStyle name="Comma 12 2 3 3 6" xfId="37755"/>
    <cellStyle name="Comma 12 2 3 3 6 2" xfId="37756"/>
    <cellStyle name="Comma 12 2 3 3 6 3" xfId="37757"/>
    <cellStyle name="Comma 12 2 3 3 7" xfId="37758"/>
    <cellStyle name="Comma 12 2 3 3 7 2" xfId="37759"/>
    <cellStyle name="Comma 12 2 3 3 8" xfId="37760"/>
    <cellStyle name="Comma 12 2 3 3 9" xfId="37761"/>
    <cellStyle name="Comma 12 2 3 4" xfId="37762"/>
    <cellStyle name="Comma 12 2 3 4 2" xfId="37763"/>
    <cellStyle name="Comma 12 2 3 4 2 2" xfId="37764"/>
    <cellStyle name="Comma 12 2 3 4 2 2 2" xfId="37765"/>
    <cellStyle name="Comma 12 2 3 4 2 2 3" xfId="37766"/>
    <cellStyle name="Comma 12 2 3 4 2 3" xfId="37767"/>
    <cellStyle name="Comma 12 2 3 4 2 3 2" xfId="37768"/>
    <cellStyle name="Comma 12 2 3 4 2 3 3" xfId="37769"/>
    <cellStyle name="Comma 12 2 3 4 2 4" xfId="37770"/>
    <cellStyle name="Comma 12 2 3 4 2 4 2" xfId="37771"/>
    <cellStyle name="Comma 12 2 3 4 2 5" xfId="37772"/>
    <cellStyle name="Comma 12 2 3 4 2 6" xfId="37773"/>
    <cellStyle name="Comma 12 2 3 4 3" xfId="37774"/>
    <cellStyle name="Comma 12 2 3 4 3 2" xfId="37775"/>
    <cellStyle name="Comma 12 2 3 4 3 2 2" xfId="37776"/>
    <cellStyle name="Comma 12 2 3 4 3 2 3" xfId="37777"/>
    <cellStyle name="Comma 12 2 3 4 3 3" xfId="37778"/>
    <cellStyle name="Comma 12 2 3 4 3 3 2" xfId="37779"/>
    <cellStyle name="Comma 12 2 3 4 3 3 3" xfId="37780"/>
    <cellStyle name="Comma 12 2 3 4 3 4" xfId="37781"/>
    <cellStyle name="Comma 12 2 3 4 3 4 2" xfId="37782"/>
    <cellStyle name="Comma 12 2 3 4 3 5" xfId="37783"/>
    <cellStyle name="Comma 12 2 3 4 3 6" xfId="37784"/>
    <cellStyle name="Comma 12 2 3 4 4" xfId="37785"/>
    <cellStyle name="Comma 12 2 3 4 4 2" xfId="37786"/>
    <cellStyle name="Comma 12 2 3 4 4 2 2" xfId="37787"/>
    <cellStyle name="Comma 12 2 3 4 4 2 3" xfId="37788"/>
    <cellStyle name="Comma 12 2 3 4 4 3" xfId="37789"/>
    <cellStyle name="Comma 12 2 3 4 4 3 2" xfId="37790"/>
    <cellStyle name="Comma 12 2 3 4 4 4" xfId="37791"/>
    <cellStyle name="Comma 12 2 3 4 4 5" xfId="37792"/>
    <cellStyle name="Comma 12 2 3 4 5" xfId="37793"/>
    <cellStyle name="Comma 12 2 3 4 5 2" xfId="37794"/>
    <cellStyle name="Comma 12 2 3 4 5 3" xfId="37795"/>
    <cellStyle name="Comma 12 2 3 4 6" xfId="37796"/>
    <cellStyle name="Comma 12 2 3 4 6 2" xfId="37797"/>
    <cellStyle name="Comma 12 2 3 4 6 3" xfId="37798"/>
    <cellStyle name="Comma 12 2 3 4 7" xfId="37799"/>
    <cellStyle name="Comma 12 2 3 4 7 2" xfId="37800"/>
    <cellStyle name="Comma 12 2 3 4 8" xfId="37801"/>
    <cellStyle name="Comma 12 2 3 4 9" xfId="37802"/>
    <cellStyle name="Comma 12 2 3 5" xfId="37803"/>
    <cellStyle name="Comma 12 2 3 5 2" xfId="37804"/>
    <cellStyle name="Comma 12 2 3 5 2 2" xfId="37805"/>
    <cellStyle name="Comma 12 2 3 5 2 3" xfId="37806"/>
    <cellStyle name="Comma 12 2 3 5 3" xfId="37807"/>
    <cellStyle name="Comma 12 2 3 5 3 2" xfId="37808"/>
    <cellStyle name="Comma 12 2 3 5 3 3" xfId="37809"/>
    <cellStyle name="Comma 12 2 3 5 4" xfId="37810"/>
    <cellStyle name="Comma 12 2 3 5 4 2" xfId="37811"/>
    <cellStyle name="Comma 12 2 3 5 5" xfId="37812"/>
    <cellStyle name="Comma 12 2 3 5 6" xfId="37813"/>
    <cellStyle name="Comma 12 2 3 6" xfId="37814"/>
    <cellStyle name="Comma 12 2 3 6 2" xfId="37815"/>
    <cellStyle name="Comma 12 2 3 6 2 2" xfId="37816"/>
    <cellStyle name="Comma 12 2 3 6 2 3" xfId="37817"/>
    <cellStyle name="Comma 12 2 3 6 3" xfId="37818"/>
    <cellStyle name="Comma 12 2 3 6 3 2" xfId="37819"/>
    <cellStyle name="Comma 12 2 3 6 3 3" xfId="37820"/>
    <cellStyle name="Comma 12 2 3 6 4" xfId="37821"/>
    <cellStyle name="Comma 12 2 3 6 4 2" xfId="37822"/>
    <cellStyle name="Comma 12 2 3 6 5" xfId="37823"/>
    <cellStyle name="Comma 12 2 3 6 6" xfId="37824"/>
    <cellStyle name="Comma 12 2 3 7" xfId="37825"/>
    <cellStyle name="Comma 12 2 3 7 2" xfId="37826"/>
    <cellStyle name="Comma 12 2 3 7 2 2" xfId="37827"/>
    <cellStyle name="Comma 12 2 3 7 2 3" xfId="37828"/>
    <cellStyle name="Comma 12 2 3 7 3" xfId="37829"/>
    <cellStyle name="Comma 12 2 3 7 3 2" xfId="37830"/>
    <cellStyle name="Comma 12 2 3 7 4" xfId="37831"/>
    <cellStyle name="Comma 12 2 3 7 5" xfId="37832"/>
    <cellStyle name="Comma 12 2 3 8" xfId="37833"/>
    <cellStyle name="Comma 12 2 3 8 2" xfId="37834"/>
    <cellStyle name="Comma 12 2 3 8 3" xfId="37835"/>
    <cellStyle name="Comma 12 2 3 9" xfId="37836"/>
    <cellStyle name="Comma 12 2 3 9 2" xfId="37837"/>
    <cellStyle name="Comma 12 2 3 9 3" xfId="37838"/>
    <cellStyle name="Comma 12 2 4" xfId="37839"/>
    <cellStyle name="Comma 12 2 4 10" xfId="37840"/>
    <cellStyle name="Comma 12 2 4 2" xfId="37841"/>
    <cellStyle name="Comma 12 2 4 2 2" xfId="37842"/>
    <cellStyle name="Comma 12 2 4 2 2 2" xfId="37843"/>
    <cellStyle name="Comma 12 2 4 2 2 2 2" xfId="37844"/>
    <cellStyle name="Comma 12 2 4 2 2 2 3" xfId="37845"/>
    <cellStyle name="Comma 12 2 4 2 2 3" xfId="37846"/>
    <cellStyle name="Comma 12 2 4 2 2 3 2" xfId="37847"/>
    <cellStyle name="Comma 12 2 4 2 2 3 3" xfId="37848"/>
    <cellStyle name="Comma 12 2 4 2 2 4" xfId="37849"/>
    <cellStyle name="Comma 12 2 4 2 2 4 2" xfId="37850"/>
    <cellStyle name="Comma 12 2 4 2 2 5" xfId="37851"/>
    <cellStyle name="Comma 12 2 4 2 2 6" xfId="37852"/>
    <cellStyle name="Comma 12 2 4 2 3" xfId="37853"/>
    <cellStyle name="Comma 12 2 4 2 3 2" xfId="37854"/>
    <cellStyle name="Comma 12 2 4 2 3 2 2" xfId="37855"/>
    <cellStyle name="Comma 12 2 4 2 3 2 3" xfId="37856"/>
    <cellStyle name="Comma 12 2 4 2 3 3" xfId="37857"/>
    <cellStyle name="Comma 12 2 4 2 3 3 2" xfId="37858"/>
    <cellStyle name="Comma 12 2 4 2 3 3 3" xfId="37859"/>
    <cellStyle name="Comma 12 2 4 2 3 4" xfId="37860"/>
    <cellStyle name="Comma 12 2 4 2 3 4 2" xfId="37861"/>
    <cellStyle name="Comma 12 2 4 2 3 5" xfId="37862"/>
    <cellStyle name="Comma 12 2 4 2 3 6" xfId="37863"/>
    <cellStyle name="Comma 12 2 4 2 4" xfId="37864"/>
    <cellStyle name="Comma 12 2 4 2 4 2" xfId="37865"/>
    <cellStyle name="Comma 12 2 4 2 4 2 2" xfId="37866"/>
    <cellStyle name="Comma 12 2 4 2 4 2 3" xfId="37867"/>
    <cellStyle name="Comma 12 2 4 2 4 3" xfId="37868"/>
    <cellStyle name="Comma 12 2 4 2 4 3 2" xfId="37869"/>
    <cellStyle name="Comma 12 2 4 2 4 4" xfId="37870"/>
    <cellStyle name="Comma 12 2 4 2 4 5" xfId="37871"/>
    <cellStyle name="Comma 12 2 4 2 5" xfId="37872"/>
    <cellStyle name="Comma 12 2 4 2 5 2" xfId="37873"/>
    <cellStyle name="Comma 12 2 4 2 5 3" xfId="37874"/>
    <cellStyle name="Comma 12 2 4 2 6" xfId="37875"/>
    <cellStyle name="Comma 12 2 4 2 6 2" xfId="37876"/>
    <cellStyle name="Comma 12 2 4 2 6 3" xfId="37877"/>
    <cellStyle name="Comma 12 2 4 2 7" xfId="37878"/>
    <cellStyle name="Comma 12 2 4 2 7 2" xfId="37879"/>
    <cellStyle name="Comma 12 2 4 2 8" xfId="37880"/>
    <cellStyle name="Comma 12 2 4 2 9" xfId="37881"/>
    <cellStyle name="Comma 12 2 4 3" xfId="37882"/>
    <cellStyle name="Comma 12 2 4 3 2" xfId="37883"/>
    <cellStyle name="Comma 12 2 4 3 2 2" xfId="37884"/>
    <cellStyle name="Comma 12 2 4 3 2 3" xfId="37885"/>
    <cellStyle name="Comma 12 2 4 3 3" xfId="37886"/>
    <cellStyle name="Comma 12 2 4 3 3 2" xfId="37887"/>
    <cellStyle name="Comma 12 2 4 3 3 3" xfId="37888"/>
    <cellStyle name="Comma 12 2 4 3 4" xfId="37889"/>
    <cellStyle name="Comma 12 2 4 3 4 2" xfId="37890"/>
    <cellStyle name="Comma 12 2 4 3 5" xfId="37891"/>
    <cellStyle name="Comma 12 2 4 3 6" xfId="37892"/>
    <cellStyle name="Comma 12 2 4 4" xfId="37893"/>
    <cellStyle name="Comma 12 2 4 4 2" xfId="37894"/>
    <cellStyle name="Comma 12 2 4 4 2 2" xfId="37895"/>
    <cellStyle name="Comma 12 2 4 4 2 3" xfId="37896"/>
    <cellStyle name="Comma 12 2 4 4 3" xfId="37897"/>
    <cellStyle name="Comma 12 2 4 4 3 2" xfId="37898"/>
    <cellStyle name="Comma 12 2 4 4 3 3" xfId="37899"/>
    <cellStyle name="Comma 12 2 4 4 4" xfId="37900"/>
    <cellStyle name="Comma 12 2 4 4 4 2" xfId="37901"/>
    <cellStyle name="Comma 12 2 4 4 5" xfId="37902"/>
    <cellStyle name="Comma 12 2 4 4 6" xfId="37903"/>
    <cellStyle name="Comma 12 2 4 5" xfId="37904"/>
    <cellStyle name="Comma 12 2 4 5 2" xfId="37905"/>
    <cellStyle name="Comma 12 2 4 5 2 2" xfId="37906"/>
    <cellStyle name="Comma 12 2 4 5 2 3" xfId="37907"/>
    <cellStyle name="Comma 12 2 4 5 3" xfId="37908"/>
    <cellStyle name="Comma 12 2 4 5 3 2" xfId="37909"/>
    <cellStyle name="Comma 12 2 4 5 4" xfId="37910"/>
    <cellStyle name="Comma 12 2 4 5 5" xfId="37911"/>
    <cellStyle name="Comma 12 2 4 6" xfId="37912"/>
    <cellStyle name="Comma 12 2 4 6 2" xfId="37913"/>
    <cellStyle name="Comma 12 2 4 6 3" xfId="37914"/>
    <cellStyle name="Comma 12 2 4 7" xfId="37915"/>
    <cellStyle name="Comma 12 2 4 7 2" xfId="37916"/>
    <cellStyle name="Comma 12 2 4 7 3" xfId="37917"/>
    <cellStyle name="Comma 12 2 4 8" xfId="37918"/>
    <cellStyle name="Comma 12 2 4 8 2" xfId="37919"/>
    <cellStyle name="Comma 12 2 4 9" xfId="37920"/>
    <cellStyle name="Comma 12 2 5" xfId="37921"/>
    <cellStyle name="Comma 12 2 5 2" xfId="37922"/>
    <cellStyle name="Comma 12 2 5 2 2" xfId="37923"/>
    <cellStyle name="Comma 12 2 5 2 2 2" xfId="37924"/>
    <cellStyle name="Comma 12 2 5 2 2 3" xfId="37925"/>
    <cellStyle name="Comma 12 2 5 2 3" xfId="37926"/>
    <cellStyle name="Comma 12 2 5 2 3 2" xfId="37927"/>
    <cellStyle name="Comma 12 2 5 2 3 3" xfId="37928"/>
    <cellStyle name="Comma 12 2 5 2 4" xfId="37929"/>
    <cellStyle name="Comma 12 2 5 2 4 2" xfId="37930"/>
    <cellStyle name="Comma 12 2 5 2 5" xfId="37931"/>
    <cellStyle name="Comma 12 2 5 2 6" xfId="37932"/>
    <cellStyle name="Comma 12 2 5 3" xfId="37933"/>
    <cellStyle name="Comma 12 2 5 3 2" xfId="37934"/>
    <cellStyle name="Comma 12 2 5 3 2 2" xfId="37935"/>
    <cellStyle name="Comma 12 2 5 3 2 3" xfId="37936"/>
    <cellStyle name="Comma 12 2 5 3 3" xfId="37937"/>
    <cellStyle name="Comma 12 2 5 3 3 2" xfId="37938"/>
    <cellStyle name="Comma 12 2 5 3 3 3" xfId="37939"/>
    <cellStyle name="Comma 12 2 5 3 4" xfId="37940"/>
    <cellStyle name="Comma 12 2 5 3 4 2" xfId="37941"/>
    <cellStyle name="Comma 12 2 5 3 5" xfId="37942"/>
    <cellStyle name="Comma 12 2 5 3 6" xfId="37943"/>
    <cellStyle name="Comma 12 2 5 4" xfId="37944"/>
    <cellStyle name="Comma 12 2 5 4 2" xfId="37945"/>
    <cellStyle name="Comma 12 2 5 4 2 2" xfId="37946"/>
    <cellStyle name="Comma 12 2 5 4 2 3" xfId="37947"/>
    <cellStyle name="Comma 12 2 5 4 3" xfId="37948"/>
    <cellStyle name="Comma 12 2 5 4 3 2" xfId="37949"/>
    <cellStyle name="Comma 12 2 5 4 4" xfId="37950"/>
    <cellStyle name="Comma 12 2 5 4 5" xfId="37951"/>
    <cellStyle name="Comma 12 2 5 5" xfId="37952"/>
    <cellStyle name="Comma 12 2 5 5 2" xfId="37953"/>
    <cellStyle name="Comma 12 2 5 5 3" xfId="37954"/>
    <cellStyle name="Comma 12 2 5 6" xfId="37955"/>
    <cellStyle name="Comma 12 2 5 6 2" xfId="37956"/>
    <cellStyle name="Comma 12 2 5 6 3" xfId="37957"/>
    <cellStyle name="Comma 12 2 5 7" xfId="37958"/>
    <cellStyle name="Comma 12 2 5 7 2" xfId="37959"/>
    <cellStyle name="Comma 12 2 5 8" xfId="37960"/>
    <cellStyle name="Comma 12 2 5 9" xfId="37961"/>
    <cellStyle name="Comma 12 2 6" xfId="37962"/>
    <cellStyle name="Comma 12 2 6 2" xfId="37963"/>
    <cellStyle name="Comma 12 2 6 2 2" xfId="37964"/>
    <cellStyle name="Comma 12 2 6 2 2 2" xfId="37965"/>
    <cellStyle name="Comma 12 2 6 2 2 3" xfId="37966"/>
    <cellStyle name="Comma 12 2 6 2 3" xfId="37967"/>
    <cellStyle name="Comma 12 2 6 2 3 2" xfId="37968"/>
    <cellStyle name="Comma 12 2 6 2 3 3" xfId="37969"/>
    <cellStyle name="Comma 12 2 6 2 4" xfId="37970"/>
    <cellStyle name="Comma 12 2 6 2 4 2" xfId="37971"/>
    <cellStyle name="Comma 12 2 6 2 5" xfId="37972"/>
    <cellStyle name="Comma 12 2 6 2 6" xfId="37973"/>
    <cellStyle name="Comma 12 2 6 3" xfId="37974"/>
    <cellStyle name="Comma 12 2 6 3 2" xfId="37975"/>
    <cellStyle name="Comma 12 2 6 3 2 2" xfId="37976"/>
    <cellStyle name="Comma 12 2 6 3 2 3" xfId="37977"/>
    <cellStyle name="Comma 12 2 6 3 3" xfId="37978"/>
    <cellStyle name="Comma 12 2 6 3 3 2" xfId="37979"/>
    <cellStyle name="Comma 12 2 6 3 3 3" xfId="37980"/>
    <cellStyle name="Comma 12 2 6 3 4" xfId="37981"/>
    <cellStyle name="Comma 12 2 6 3 4 2" xfId="37982"/>
    <cellStyle name="Comma 12 2 6 3 5" xfId="37983"/>
    <cellStyle name="Comma 12 2 6 3 6" xfId="37984"/>
    <cellStyle name="Comma 12 2 6 4" xfId="37985"/>
    <cellStyle name="Comma 12 2 6 4 2" xfId="37986"/>
    <cellStyle name="Comma 12 2 6 4 2 2" xfId="37987"/>
    <cellStyle name="Comma 12 2 6 4 2 3" xfId="37988"/>
    <cellStyle name="Comma 12 2 6 4 3" xfId="37989"/>
    <cellStyle name="Comma 12 2 6 4 3 2" xfId="37990"/>
    <cellStyle name="Comma 12 2 6 4 4" xfId="37991"/>
    <cellStyle name="Comma 12 2 6 4 5" xfId="37992"/>
    <cellStyle name="Comma 12 2 6 5" xfId="37993"/>
    <cellStyle name="Comma 12 2 6 5 2" xfId="37994"/>
    <cellStyle name="Comma 12 2 6 5 3" xfId="37995"/>
    <cellStyle name="Comma 12 2 6 6" xfId="37996"/>
    <cellStyle name="Comma 12 2 6 6 2" xfId="37997"/>
    <cellStyle name="Comma 12 2 6 6 3" xfId="37998"/>
    <cellStyle name="Comma 12 2 6 7" xfId="37999"/>
    <cellStyle name="Comma 12 2 6 7 2" xfId="38000"/>
    <cellStyle name="Comma 12 2 6 8" xfId="38001"/>
    <cellStyle name="Comma 12 2 6 9" xfId="38002"/>
    <cellStyle name="Comma 12 2 7" xfId="38003"/>
    <cellStyle name="Comma 12 2 7 2" xfId="38004"/>
    <cellStyle name="Comma 12 2 7 2 2" xfId="38005"/>
    <cellStyle name="Comma 12 2 7 2 3" xfId="38006"/>
    <cellStyle name="Comma 12 2 7 3" xfId="38007"/>
    <cellStyle name="Comma 12 2 7 3 2" xfId="38008"/>
    <cellStyle name="Comma 12 2 7 3 3" xfId="38009"/>
    <cellStyle name="Comma 12 2 7 4" xfId="38010"/>
    <cellStyle name="Comma 12 2 7 4 2" xfId="38011"/>
    <cellStyle name="Comma 12 2 7 5" xfId="38012"/>
    <cellStyle name="Comma 12 2 7 6" xfId="38013"/>
    <cellStyle name="Comma 12 2 8" xfId="38014"/>
    <cellStyle name="Comma 12 2 8 2" xfId="38015"/>
    <cellStyle name="Comma 12 2 8 2 2" xfId="38016"/>
    <cellStyle name="Comma 12 2 8 2 3" xfId="38017"/>
    <cellStyle name="Comma 12 2 8 3" xfId="38018"/>
    <cellStyle name="Comma 12 2 8 3 2" xfId="38019"/>
    <cellStyle name="Comma 12 2 8 3 3" xfId="38020"/>
    <cellStyle name="Comma 12 2 8 4" xfId="38021"/>
    <cellStyle name="Comma 12 2 8 4 2" xfId="38022"/>
    <cellStyle name="Comma 12 2 8 5" xfId="38023"/>
    <cellStyle name="Comma 12 2 8 6" xfId="38024"/>
    <cellStyle name="Comma 12 2 9" xfId="38025"/>
    <cellStyle name="Comma 12 2 9 2" xfId="38026"/>
    <cellStyle name="Comma 12 2 9 2 2" xfId="38027"/>
    <cellStyle name="Comma 12 2 9 2 3" xfId="38028"/>
    <cellStyle name="Comma 12 2 9 3" xfId="38029"/>
    <cellStyle name="Comma 12 2 9 3 2" xfId="38030"/>
    <cellStyle name="Comma 12 2 9 4" xfId="38031"/>
    <cellStyle name="Comma 12 2 9 5" xfId="38032"/>
    <cellStyle name="Comma 12 3" xfId="9446"/>
    <cellStyle name="Comma 12 3 10" xfId="38033"/>
    <cellStyle name="Comma 12 3 10 2" xfId="38034"/>
    <cellStyle name="Comma 12 3 10 3" xfId="38035"/>
    <cellStyle name="Comma 12 3 11" xfId="38036"/>
    <cellStyle name="Comma 12 3 11 2" xfId="38037"/>
    <cellStyle name="Comma 12 3 12" xfId="38038"/>
    <cellStyle name="Comma 12 3 13" xfId="38039"/>
    <cellStyle name="Comma 12 3 2" xfId="9447"/>
    <cellStyle name="Comma 12 3 2 10" xfId="38040"/>
    <cellStyle name="Comma 12 3 2 10 2" xfId="38041"/>
    <cellStyle name="Comma 12 3 2 11" xfId="38042"/>
    <cellStyle name="Comma 12 3 2 12" xfId="38043"/>
    <cellStyle name="Comma 12 3 2 2" xfId="38044"/>
    <cellStyle name="Comma 12 3 2 2 10" xfId="38045"/>
    <cellStyle name="Comma 12 3 2 2 2" xfId="38046"/>
    <cellStyle name="Comma 12 3 2 2 2 2" xfId="38047"/>
    <cellStyle name="Comma 12 3 2 2 2 2 2" xfId="38048"/>
    <cellStyle name="Comma 12 3 2 2 2 2 2 2" xfId="38049"/>
    <cellStyle name="Comma 12 3 2 2 2 2 2 3" xfId="38050"/>
    <cellStyle name="Comma 12 3 2 2 2 2 3" xfId="38051"/>
    <cellStyle name="Comma 12 3 2 2 2 2 3 2" xfId="38052"/>
    <cellStyle name="Comma 12 3 2 2 2 2 3 3" xfId="38053"/>
    <cellStyle name="Comma 12 3 2 2 2 2 4" xfId="38054"/>
    <cellStyle name="Comma 12 3 2 2 2 2 4 2" xfId="38055"/>
    <cellStyle name="Comma 12 3 2 2 2 2 5" xfId="38056"/>
    <cellStyle name="Comma 12 3 2 2 2 2 6" xfId="38057"/>
    <cellStyle name="Comma 12 3 2 2 2 3" xfId="38058"/>
    <cellStyle name="Comma 12 3 2 2 2 3 2" xfId="38059"/>
    <cellStyle name="Comma 12 3 2 2 2 3 2 2" xfId="38060"/>
    <cellStyle name="Comma 12 3 2 2 2 3 2 3" xfId="38061"/>
    <cellStyle name="Comma 12 3 2 2 2 3 3" xfId="38062"/>
    <cellStyle name="Comma 12 3 2 2 2 3 3 2" xfId="38063"/>
    <cellStyle name="Comma 12 3 2 2 2 3 3 3" xfId="38064"/>
    <cellStyle name="Comma 12 3 2 2 2 3 4" xfId="38065"/>
    <cellStyle name="Comma 12 3 2 2 2 3 4 2" xfId="38066"/>
    <cellStyle name="Comma 12 3 2 2 2 3 5" xfId="38067"/>
    <cellStyle name="Comma 12 3 2 2 2 3 6" xfId="38068"/>
    <cellStyle name="Comma 12 3 2 2 2 4" xfId="38069"/>
    <cellStyle name="Comma 12 3 2 2 2 4 2" xfId="38070"/>
    <cellStyle name="Comma 12 3 2 2 2 4 2 2" xfId="38071"/>
    <cellStyle name="Comma 12 3 2 2 2 4 2 3" xfId="38072"/>
    <cellStyle name="Comma 12 3 2 2 2 4 3" xfId="38073"/>
    <cellStyle name="Comma 12 3 2 2 2 4 3 2" xfId="38074"/>
    <cellStyle name="Comma 12 3 2 2 2 4 4" xfId="38075"/>
    <cellStyle name="Comma 12 3 2 2 2 4 5" xfId="38076"/>
    <cellStyle name="Comma 12 3 2 2 2 5" xfId="38077"/>
    <cellStyle name="Comma 12 3 2 2 2 5 2" xfId="38078"/>
    <cellStyle name="Comma 12 3 2 2 2 5 3" xfId="38079"/>
    <cellStyle name="Comma 12 3 2 2 2 6" xfId="38080"/>
    <cellStyle name="Comma 12 3 2 2 2 6 2" xfId="38081"/>
    <cellStyle name="Comma 12 3 2 2 2 6 3" xfId="38082"/>
    <cellStyle name="Comma 12 3 2 2 2 7" xfId="38083"/>
    <cellStyle name="Comma 12 3 2 2 2 7 2" xfId="38084"/>
    <cellStyle name="Comma 12 3 2 2 2 8" xfId="38085"/>
    <cellStyle name="Comma 12 3 2 2 2 9" xfId="38086"/>
    <cellStyle name="Comma 12 3 2 2 3" xfId="38087"/>
    <cellStyle name="Comma 12 3 2 2 3 2" xfId="38088"/>
    <cellStyle name="Comma 12 3 2 2 3 2 2" xfId="38089"/>
    <cellStyle name="Comma 12 3 2 2 3 2 3" xfId="38090"/>
    <cellStyle name="Comma 12 3 2 2 3 3" xfId="38091"/>
    <cellStyle name="Comma 12 3 2 2 3 3 2" xfId="38092"/>
    <cellStyle name="Comma 12 3 2 2 3 3 3" xfId="38093"/>
    <cellStyle name="Comma 12 3 2 2 3 4" xfId="38094"/>
    <cellStyle name="Comma 12 3 2 2 3 4 2" xfId="38095"/>
    <cellStyle name="Comma 12 3 2 2 3 5" xfId="38096"/>
    <cellStyle name="Comma 12 3 2 2 3 6" xfId="38097"/>
    <cellStyle name="Comma 12 3 2 2 4" xfId="38098"/>
    <cellStyle name="Comma 12 3 2 2 4 2" xfId="38099"/>
    <cellStyle name="Comma 12 3 2 2 4 2 2" xfId="38100"/>
    <cellStyle name="Comma 12 3 2 2 4 2 3" xfId="38101"/>
    <cellStyle name="Comma 12 3 2 2 4 3" xfId="38102"/>
    <cellStyle name="Comma 12 3 2 2 4 3 2" xfId="38103"/>
    <cellStyle name="Comma 12 3 2 2 4 3 3" xfId="38104"/>
    <cellStyle name="Comma 12 3 2 2 4 4" xfId="38105"/>
    <cellStyle name="Comma 12 3 2 2 4 4 2" xfId="38106"/>
    <cellStyle name="Comma 12 3 2 2 4 5" xfId="38107"/>
    <cellStyle name="Comma 12 3 2 2 4 6" xfId="38108"/>
    <cellStyle name="Comma 12 3 2 2 5" xfId="38109"/>
    <cellStyle name="Comma 12 3 2 2 5 2" xfId="38110"/>
    <cellStyle name="Comma 12 3 2 2 5 2 2" xfId="38111"/>
    <cellStyle name="Comma 12 3 2 2 5 2 3" xfId="38112"/>
    <cellStyle name="Comma 12 3 2 2 5 3" xfId="38113"/>
    <cellStyle name="Comma 12 3 2 2 5 3 2" xfId="38114"/>
    <cellStyle name="Comma 12 3 2 2 5 4" xfId="38115"/>
    <cellStyle name="Comma 12 3 2 2 5 5" xfId="38116"/>
    <cellStyle name="Comma 12 3 2 2 6" xfId="38117"/>
    <cellStyle name="Comma 12 3 2 2 6 2" xfId="38118"/>
    <cellStyle name="Comma 12 3 2 2 6 3" xfId="38119"/>
    <cellStyle name="Comma 12 3 2 2 7" xfId="38120"/>
    <cellStyle name="Comma 12 3 2 2 7 2" xfId="38121"/>
    <cellStyle name="Comma 12 3 2 2 7 3" xfId="38122"/>
    <cellStyle name="Comma 12 3 2 2 8" xfId="38123"/>
    <cellStyle name="Comma 12 3 2 2 8 2" xfId="38124"/>
    <cellStyle name="Comma 12 3 2 2 9" xfId="38125"/>
    <cellStyle name="Comma 12 3 2 3" xfId="38126"/>
    <cellStyle name="Comma 12 3 2 3 2" xfId="38127"/>
    <cellStyle name="Comma 12 3 2 3 2 2" xfId="38128"/>
    <cellStyle name="Comma 12 3 2 3 2 2 2" xfId="38129"/>
    <cellStyle name="Comma 12 3 2 3 2 2 3" xfId="38130"/>
    <cellStyle name="Comma 12 3 2 3 2 3" xfId="38131"/>
    <cellStyle name="Comma 12 3 2 3 2 3 2" xfId="38132"/>
    <cellStyle name="Comma 12 3 2 3 2 3 3" xfId="38133"/>
    <cellStyle name="Comma 12 3 2 3 2 4" xfId="38134"/>
    <cellStyle name="Comma 12 3 2 3 2 4 2" xfId="38135"/>
    <cellStyle name="Comma 12 3 2 3 2 5" xfId="38136"/>
    <cellStyle name="Comma 12 3 2 3 2 6" xfId="38137"/>
    <cellStyle name="Comma 12 3 2 3 3" xfId="38138"/>
    <cellStyle name="Comma 12 3 2 3 3 2" xfId="38139"/>
    <cellStyle name="Comma 12 3 2 3 3 2 2" xfId="38140"/>
    <cellStyle name="Comma 12 3 2 3 3 2 3" xfId="38141"/>
    <cellStyle name="Comma 12 3 2 3 3 3" xfId="38142"/>
    <cellStyle name="Comma 12 3 2 3 3 3 2" xfId="38143"/>
    <cellStyle name="Comma 12 3 2 3 3 3 3" xfId="38144"/>
    <cellStyle name="Comma 12 3 2 3 3 4" xfId="38145"/>
    <cellStyle name="Comma 12 3 2 3 3 4 2" xfId="38146"/>
    <cellStyle name="Comma 12 3 2 3 3 5" xfId="38147"/>
    <cellStyle name="Comma 12 3 2 3 3 6" xfId="38148"/>
    <cellStyle name="Comma 12 3 2 3 4" xfId="38149"/>
    <cellStyle name="Comma 12 3 2 3 4 2" xfId="38150"/>
    <cellStyle name="Comma 12 3 2 3 4 2 2" xfId="38151"/>
    <cellStyle name="Comma 12 3 2 3 4 2 3" xfId="38152"/>
    <cellStyle name="Comma 12 3 2 3 4 3" xfId="38153"/>
    <cellStyle name="Comma 12 3 2 3 4 3 2" xfId="38154"/>
    <cellStyle name="Comma 12 3 2 3 4 4" xfId="38155"/>
    <cellStyle name="Comma 12 3 2 3 4 5" xfId="38156"/>
    <cellStyle name="Comma 12 3 2 3 5" xfId="38157"/>
    <cellStyle name="Comma 12 3 2 3 5 2" xfId="38158"/>
    <cellStyle name="Comma 12 3 2 3 5 3" xfId="38159"/>
    <cellStyle name="Comma 12 3 2 3 6" xfId="38160"/>
    <cellStyle name="Comma 12 3 2 3 6 2" xfId="38161"/>
    <cellStyle name="Comma 12 3 2 3 6 3" xfId="38162"/>
    <cellStyle name="Comma 12 3 2 3 7" xfId="38163"/>
    <cellStyle name="Comma 12 3 2 3 7 2" xfId="38164"/>
    <cellStyle name="Comma 12 3 2 3 8" xfId="38165"/>
    <cellStyle name="Comma 12 3 2 3 9" xfId="38166"/>
    <cellStyle name="Comma 12 3 2 4" xfId="38167"/>
    <cellStyle name="Comma 12 3 2 4 2" xfId="38168"/>
    <cellStyle name="Comma 12 3 2 4 2 2" xfId="38169"/>
    <cellStyle name="Comma 12 3 2 4 2 2 2" xfId="38170"/>
    <cellStyle name="Comma 12 3 2 4 2 2 3" xfId="38171"/>
    <cellStyle name="Comma 12 3 2 4 2 3" xfId="38172"/>
    <cellStyle name="Comma 12 3 2 4 2 3 2" xfId="38173"/>
    <cellStyle name="Comma 12 3 2 4 2 3 3" xfId="38174"/>
    <cellStyle name="Comma 12 3 2 4 2 4" xfId="38175"/>
    <cellStyle name="Comma 12 3 2 4 2 4 2" xfId="38176"/>
    <cellStyle name="Comma 12 3 2 4 2 5" xfId="38177"/>
    <cellStyle name="Comma 12 3 2 4 2 6" xfId="38178"/>
    <cellStyle name="Comma 12 3 2 4 3" xfId="38179"/>
    <cellStyle name="Comma 12 3 2 4 3 2" xfId="38180"/>
    <cellStyle name="Comma 12 3 2 4 3 2 2" xfId="38181"/>
    <cellStyle name="Comma 12 3 2 4 3 2 3" xfId="38182"/>
    <cellStyle name="Comma 12 3 2 4 3 3" xfId="38183"/>
    <cellStyle name="Comma 12 3 2 4 3 3 2" xfId="38184"/>
    <cellStyle name="Comma 12 3 2 4 3 3 3" xfId="38185"/>
    <cellStyle name="Comma 12 3 2 4 3 4" xfId="38186"/>
    <cellStyle name="Comma 12 3 2 4 3 4 2" xfId="38187"/>
    <cellStyle name="Comma 12 3 2 4 3 5" xfId="38188"/>
    <cellStyle name="Comma 12 3 2 4 3 6" xfId="38189"/>
    <cellStyle name="Comma 12 3 2 4 4" xfId="38190"/>
    <cellStyle name="Comma 12 3 2 4 4 2" xfId="38191"/>
    <cellStyle name="Comma 12 3 2 4 4 2 2" xfId="38192"/>
    <cellStyle name="Comma 12 3 2 4 4 2 3" xfId="38193"/>
    <cellStyle name="Comma 12 3 2 4 4 3" xfId="38194"/>
    <cellStyle name="Comma 12 3 2 4 4 3 2" xfId="38195"/>
    <cellStyle name="Comma 12 3 2 4 4 4" xfId="38196"/>
    <cellStyle name="Comma 12 3 2 4 4 5" xfId="38197"/>
    <cellStyle name="Comma 12 3 2 4 5" xfId="38198"/>
    <cellStyle name="Comma 12 3 2 4 5 2" xfId="38199"/>
    <cellStyle name="Comma 12 3 2 4 5 3" xfId="38200"/>
    <cellStyle name="Comma 12 3 2 4 6" xfId="38201"/>
    <cellStyle name="Comma 12 3 2 4 6 2" xfId="38202"/>
    <cellStyle name="Comma 12 3 2 4 6 3" xfId="38203"/>
    <cellStyle name="Comma 12 3 2 4 7" xfId="38204"/>
    <cellStyle name="Comma 12 3 2 4 7 2" xfId="38205"/>
    <cellStyle name="Comma 12 3 2 4 8" xfId="38206"/>
    <cellStyle name="Comma 12 3 2 4 9" xfId="38207"/>
    <cellStyle name="Comma 12 3 2 5" xfId="38208"/>
    <cellStyle name="Comma 12 3 2 5 2" xfId="38209"/>
    <cellStyle name="Comma 12 3 2 5 2 2" xfId="38210"/>
    <cellStyle name="Comma 12 3 2 5 2 3" xfId="38211"/>
    <cellStyle name="Comma 12 3 2 5 3" xfId="38212"/>
    <cellStyle name="Comma 12 3 2 5 3 2" xfId="38213"/>
    <cellStyle name="Comma 12 3 2 5 3 3" xfId="38214"/>
    <cellStyle name="Comma 12 3 2 5 4" xfId="38215"/>
    <cellStyle name="Comma 12 3 2 5 4 2" xfId="38216"/>
    <cellStyle name="Comma 12 3 2 5 5" xfId="38217"/>
    <cellStyle name="Comma 12 3 2 5 6" xfId="38218"/>
    <cellStyle name="Comma 12 3 2 6" xfId="38219"/>
    <cellStyle name="Comma 12 3 2 6 2" xfId="38220"/>
    <cellStyle name="Comma 12 3 2 6 2 2" xfId="38221"/>
    <cellStyle name="Comma 12 3 2 6 2 3" xfId="38222"/>
    <cellStyle name="Comma 12 3 2 6 3" xfId="38223"/>
    <cellStyle name="Comma 12 3 2 6 3 2" xfId="38224"/>
    <cellStyle name="Comma 12 3 2 6 3 3" xfId="38225"/>
    <cellStyle name="Comma 12 3 2 6 4" xfId="38226"/>
    <cellStyle name="Comma 12 3 2 6 4 2" xfId="38227"/>
    <cellStyle name="Comma 12 3 2 6 5" xfId="38228"/>
    <cellStyle name="Comma 12 3 2 6 6" xfId="38229"/>
    <cellStyle name="Comma 12 3 2 7" xfId="38230"/>
    <cellStyle name="Comma 12 3 2 7 2" xfId="38231"/>
    <cellStyle name="Comma 12 3 2 7 2 2" xfId="38232"/>
    <cellStyle name="Comma 12 3 2 7 2 3" xfId="38233"/>
    <cellStyle name="Comma 12 3 2 7 3" xfId="38234"/>
    <cellStyle name="Comma 12 3 2 7 3 2" xfId="38235"/>
    <cellStyle name="Comma 12 3 2 7 4" xfId="38236"/>
    <cellStyle name="Comma 12 3 2 7 5" xfId="38237"/>
    <cellStyle name="Comma 12 3 2 8" xfId="38238"/>
    <cellStyle name="Comma 12 3 2 8 2" xfId="38239"/>
    <cellStyle name="Comma 12 3 2 8 3" xfId="38240"/>
    <cellStyle name="Comma 12 3 2 9" xfId="38241"/>
    <cellStyle name="Comma 12 3 2 9 2" xfId="38242"/>
    <cellStyle name="Comma 12 3 2 9 3" xfId="38243"/>
    <cellStyle name="Comma 12 3 3" xfId="38244"/>
    <cellStyle name="Comma 12 3 3 10" xfId="38245"/>
    <cellStyle name="Comma 12 3 3 2" xfId="38246"/>
    <cellStyle name="Comma 12 3 3 2 2" xfId="38247"/>
    <cellStyle name="Comma 12 3 3 2 2 2" xfId="38248"/>
    <cellStyle name="Comma 12 3 3 2 2 2 2" xfId="38249"/>
    <cellStyle name="Comma 12 3 3 2 2 2 3" xfId="38250"/>
    <cellStyle name="Comma 12 3 3 2 2 3" xfId="38251"/>
    <cellStyle name="Comma 12 3 3 2 2 3 2" xfId="38252"/>
    <cellStyle name="Comma 12 3 3 2 2 3 3" xfId="38253"/>
    <cellStyle name="Comma 12 3 3 2 2 4" xfId="38254"/>
    <cellStyle name="Comma 12 3 3 2 2 4 2" xfId="38255"/>
    <cellStyle name="Comma 12 3 3 2 2 5" xfId="38256"/>
    <cellStyle name="Comma 12 3 3 2 2 6" xfId="38257"/>
    <cellStyle name="Comma 12 3 3 2 3" xfId="38258"/>
    <cellStyle name="Comma 12 3 3 2 3 2" xfId="38259"/>
    <cellStyle name="Comma 12 3 3 2 3 2 2" xfId="38260"/>
    <cellStyle name="Comma 12 3 3 2 3 2 3" xfId="38261"/>
    <cellStyle name="Comma 12 3 3 2 3 3" xfId="38262"/>
    <cellStyle name="Comma 12 3 3 2 3 3 2" xfId="38263"/>
    <cellStyle name="Comma 12 3 3 2 3 3 3" xfId="38264"/>
    <cellStyle name="Comma 12 3 3 2 3 4" xfId="38265"/>
    <cellStyle name="Comma 12 3 3 2 3 4 2" xfId="38266"/>
    <cellStyle name="Comma 12 3 3 2 3 5" xfId="38267"/>
    <cellStyle name="Comma 12 3 3 2 3 6" xfId="38268"/>
    <cellStyle name="Comma 12 3 3 2 4" xfId="38269"/>
    <cellStyle name="Comma 12 3 3 2 4 2" xfId="38270"/>
    <cellStyle name="Comma 12 3 3 2 4 2 2" xfId="38271"/>
    <cellStyle name="Comma 12 3 3 2 4 2 3" xfId="38272"/>
    <cellStyle name="Comma 12 3 3 2 4 3" xfId="38273"/>
    <cellStyle name="Comma 12 3 3 2 4 3 2" xfId="38274"/>
    <cellStyle name="Comma 12 3 3 2 4 4" xfId="38275"/>
    <cellStyle name="Comma 12 3 3 2 4 5" xfId="38276"/>
    <cellStyle name="Comma 12 3 3 2 5" xfId="38277"/>
    <cellStyle name="Comma 12 3 3 2 5 2" xfId="38278"/>
    <cellStyle name="Comma 12 3 3 2 5 3" xfId="38279"/>
    <cellStyle name="Comma 12 3 3 2 6" xfId="38280"/>
    <cellStyle name="Comma 12 3 3 2 6 2" xfId="38281"/>
    <cellStyle name="Comma 12 3 3 2 6 3" xfId="38282"/>
    <cellStyle name="Comma 12 3 3 2 7" xfId="38283"/>
    <cellStyle name="Comma 12 3 3 2 7 2" xfId="38284"/>
    <cellStyle name="Comma 12 3 3 2 8" xfId="38285"/>
    <cellStyle name="Comma 12 3 3 2 9" xfId="38286"/>
    <cellStyle name="Comma 12 3 3 3" xfId="38287"/>
    <cellStyle name="Comma 12 3 3 3 2" xfId="38288"/>
    <cellStyle name="Comma 12 3 3 3 2 2" xfId="38289"/>
    <cellStyle name="Comma 12 3 3 3 2 3" xfId="38290"/>
    <cellStyle name="Comma 12 3 3 3 3" xfId="38291"/>
    <cellStyle name="Comma 12 3 3 3 3 2" xfId="38292"/>
    <cellStyle name="Comma 12 3 3 3 3 3" xfId="38293"/>
    <cellStyle name="Comma 12 3 3 3 4" xfId="38294"/>
    <cellStyle name="Comma 12 3 3 3 4 2" xfId="38295"/>
    <cellStyle name="Comma 12 3 3 3 5" xfId="38296"/>
    <cellStyle name="Comma 12 3 3 3 6" xfId="38297"/>
    <cellStyle name="Comma 12 3 3 4" xfId="38298"/>
    <cellStyle name="Comma 12 3 3 4 2" xfId="38299"/>
    <cellStyle name="Comma 12 3 3 4 2 2" xfId="38300"/>
    <cellStyle name="Comma 12 3 3 4 2 3" xfId="38301"/>
    <cellStyle name="Comma 12 3 3 4 3" xfId="38302"/>
    <cellStyle name="Comma 12 3 3 4 3 2" xfId="38303"/>
    <cellStyle name="Comma 12 3 3 4 3 3" xfId="38304"/>
    <cellStyle name="Comma 12 3 3 4 4" xfId="38305"/>
    <cellStyle name="Comma 12 3 3 4 4 2" xfId="38306"/>
    <cellStyle name="Comma 12 3 3 4 5" xfId="38307"/>
    <cellStyle name="Comma 12 3 3 4 6" xfId="38308"/>
    <cellStyle name="Comma 12 3 3 5" xfId="38309"/>
    <cellStyle name="Comma 12 3 3 5 2" xfId="38310"/>
    <cellStyle name="Comma 12 3 3 5 2 2" xfId="38311"/>
    <cellStyle name="Comma 12 3 3 5 2 3" xfId="38312"/>
    <cellStyle name="Comma 12 3 3 5 3" xfId="38313"/>
    <cellStyle name="Comma 12 3 3 5 3 2" xfId="38314"/>
    <cellStyle name="Comma 12 3 3 5 4" xfId="38315"/>
    <cellStyle name="Comma 12 3 3 5 5" xfId="38316"/>
    <cellStyle name="Comma 12 3 3 6" xfId="38317"/>
    <cellStyle name="Comma 12 3 3 6 2" xfId="38318"/>
    <cellStyle name="Comma 12 3 3 6 3" xfId="38319"/>
    <cellStyle name="Comma 12 3 3 7" xfId="38320"/>
    <cellStyle name="Comma 12 3 3 7 2" xfId="38321"/>
    <cellStyle name="Comma 12 3 3 7 3" xfId="38322"/>
    <cellStyle name="Comma 12 3 3 8" xfId="38323"/>
    <cellStyle name="Comma 12 3 3 8 2" xfId="38324"/>
    <cellStyle name="Comma 12 3 3 9" xfId="38325"/>
    <cellStyle name="Comma 12 3 4" xfId="38326"/>
    <cellStyle name="Comma 12 3 4 2" xfId="38327"/>
    <cellStyle name="Comma 12 3 4 2 2" xfId="38328"/>
    <cellStyle name="Comma 12 3 4 2 2 2" xfId="38329"/>
    <cellStyle name="Comma 12 3 4 2 2 3" xfId="38330"/>
    <cellStyle name="Comma 12 3 4 2 3" xfId="38331"/>
    <cellStyle name="Comma 12 3 4 2 3 2" xfId="38332"/>
    <cellStyle name="Comma 12 3 4 2 3 3" xfId="38333"/>
    <cellStyle name="Comma 12 3 4 2 4" xfId="38334"/>
    <cellStyle name="Comma 12 3 4 2 4 2" xfId="38335"/>
    <cellStyle name="Comma 12 3 4 2 5" xfId="38336"/>
    <cellStyle name="Comma 12 3 4 2 6" xfId="38337"/>
    <cellStyle name="Comma 12 3 4 3" xfId="38338"/>
    <cellStyle name="Comma 12 3 4 3 2" xfId="38339"/>
    <cellStyle name="Comma 12 3 4 3 2 2" xfId="38340"/>
    <cellStyle name="Comma 12 3 4 3 2 3" xfId="38341"/>
    <cellStyle name="Comma 12 3 4 3 3" xfId="38342"/>
    <cellStyle name="Comma 12 3 4 3 3 2" xfId="38343"/>
    <cellStyle name="Comma 12 3 4 3 3 3" xfId="38344"/>
    <cellStyle name="Comma 12 3 4 3 4" xfId="38345"/>
    <cellStyle name="Comma 12 3 4 3 4 2" xfId="38346"/>
    <cellStyle name="Comma 12 3 4 3 5" xfId="38347"/>
    <cellStyle name="Comma 12 3 4 3 6" xfId="38348"/>
    <cellStyle name="Comma 12 3 4 4" xfId="38349"/>
    <cellStyle name="Comma 12 3 4 4 2" xfId="38350"/>
    <cellStyle name="Comma 12 3 4 4 2 2" xfId="38351"/>
    <cellStyle name="Comma 12 3 4 4 2 3" xfId="38352"/>
    <cellStyle name="Comma 12 3 4 4 3" xfId="38353"/>
    <cellStyle name="Comma 12 3 4 4 3 2" xfId="38354"/>
    <cellStyle name="Comma 12 3 4 4 4" xfId="38355"/>
    <cellStyle name="Comma 12 3 4 4 5" xfId="38356"/>
    <cellStyle name="Comma 12 3 4 5" xfId="38357"/>
    <cellStyle name="Comma 12 3 4 5 2" xfId="38358"/>
    <cellStyle name="Comma 12 3 4 5 3" xfId="38359"/>
    <cellStyle name="Comma 12 3 4 6" xfId="38360"/>
    <cellStyle name="Comma 12 3 4 6 2" xfId="38361"/>
    <cellStyle name="Comma 12 3 4 6 3" xfId="38362"/>
    <cellStyle name="Comma 12 3 4 7" xfId="38363"/>
    <cellStyle name="Comma 12 3 4 7 2" xfId="38364"/>
    <cellStyle name="Comma 12 3 4 8" xfId="38365"/>
    <cellStyle name="Comma 12 3 4 9" xfId="38366"/>
    <cellStyle name="Comma 12 3 5" xfId="38367"/>
    <cellStyle name="Comma 12 3 5 2" xfId="38368"/>
    <cellStyle name="Comma 12 3 5 2 2" xfId="38369"/>
    <cellStyle name="Comma 12 3 5 2 2 2" xfId="38370"/>
    <cellStyle name="Comma 12 3 5 2 2 3" xfId="38371"/>
    <cellStyle name="Comma 12 3 5 2 3" xfId="38372"/>
    <cellStyle name="Comma 12 3 5 2 3 2" xfId="38373"/>
    <cellStyle name="Comma 12 3 5 2 3 3" xfId="38374"/>
    <cellStyle name="Comma 12 3 5 2 4" xfId="38375"/>
    <cellStyle name="Comma 12 3 5 2 4 2" xfId="38376"/>
    <cellStyle name="Comma 12 3 5 2 5" xfId="38377"/>
    <cellStyle name="Comma 12 3 5 2 6" xfId="38378"/>
    <cellStyle name="Comma 12 3 5 3" xfId="38379"/>
    <cellStyle name="Comma 12 3 5 3 2" xfId="38380"/>
    <cellStyle name="Comma 12 3 5 3 2 2" xfId="38381"/>
    <cellStyle name="Comma 12 3 5 3 2 3" xfId="38382"/>
    <cellStyle name="Comma 12 3 5 3 3" xfId="38383"/>
    <cellStyle name="Comma 12 3 5 3 3 2" xfId="38384"/>
    <cellStyle name="Comma 12 3 5 3 3 3" xfId="38385"/>
    <cellStyle name="Comma 12 3 5 3 4" xfId="38386"/>
    <cellStyle name="Comma 12 3 5 3 4 2" xfId="38387"/>
    <cellStyle name="Comma 12 3 5 3 5" xfId="38388"/>
    <cellStyle name="Comma 12 3 5 3 6" xfId="38389"/>
    <cellStyle name="Comma 12 3 5 4" xfId="38390"/>
    <cellStyle name="Comma 12 3 5 4 2" xfId="38391"/>
    <cellStyle name="Comma 12 3 5 4 2 2" xfId="38392"/>
    <cellStyle name="Comma 12 3 5 4 2 3" xfId="38393"/>
    <cellStyle name="Comma 12 3 5 4 3" xfId="38394"/>
    <cellStyle name="Comma 12 3 5 4 3 2" xfId="38395"/>
    <cellStyle name="Comma 12 3 5 4 4" xfId="38396"/>
    <cellStyle name="Comma 12 3 5 4 5" xfId="38397"/>
    <cellStyle name="Comma 12 3 5 5" xfId="38398"/>
    <cellStyle name="Comma 12 3 5 5 2" xfId="38399"/>
    <cellStyle name="Comma 12 3 5 5 3" xfId="38400"/>
    <cellStyle name="Comma 12 3 5 6" xfId="38401"/>
    <cellStyle name="Comma 12 3 5 6 2" xfId="38402"/>
    <cellStyle name="Comma 12 3 5 6 3" xfId="38403"/>
    <cellStyle name="Comma 12 3 5 7" xfId="38404"/>
    <cellStyle name="Comma 12 3 5 7 2" xfId="38405"/>
    <cellStyle name="Comma 12 3 5 8" xfId="38406"/>
    <cellStyle name="Comma 12 3 5 9" xfId="38407"/>
    <cellStyle name="Comma 12 3 6" xfId="38408"/>
    <cellStyle name="Comma 12 3 6 2" xfId="38409"/>
    <cellStyle name="Comma 12 3 6 2 2" xfId="38410"/>
    <cellStyle name="Comma 12 3 6 2 3" xfId="38411"/>
    <cellStyle name="Comma 12 3 6 3" xfId="38412"/>
    <cellStyle name="Comma 12 3 6 3 2" xfId="38413"/>
    <cellStyle name="Comma 12 3 6 3 3" xfId="38414"/>
    <cellStyle name="Comma 12 3 6 4" xfId="38415"/>
    <cellStyle name="Comma 12 3 6 4 2" xfId="38416"/>
    <cellStyle name="Comma 12 3 6 5" xfId="38417"/>
    <cellStyle name="Comma 12 3 6 6" xfId="38418"/>
    <cellStyle name="Comma 12 3 7" xfId="38419"/>
    <cellStyle name="Comma 12 3 7 2" xfId="38420"/>
    <cellStyle name="Comma 12 3 7 2 2" xfId="38421"/>
    <cellStyle name="Comma 12 3 7 2 3" xfId="38422"/>
    <cellStyle name="Comma 12 3 7 3" xfId="38423"/>
    <cellStyle name="Comma 12 3 7 3 2" xfId="38424"/>
    <cellStyle name="Comma 12 3 7 3 3" xfId="38425"/>
    <cellStyle name="Comma 12 3 7 4" xfId="38426"/>
    <cellStyle name="Comma 12 3 7 4 2" xfId="38427"/>
    <cellStyle name="Comma 12 3 7 5" xfId="38428"/>
    <cellStyle name="Comma 12 3 7 6" xfId="38429"/>
    <cellStyle name="Comma 12 3 8" xfId="38430"/>
    <cellStyle name="Comma 12 3 8 2" xfId="38431"/>
    <cellStyle name="Comma 12 3 8 2 2" xfId="38432"/>
    <cellStyle name="Comma 12 3 8 2 3" xfId="38433"/>
    <cellStyle name="Comma 12 3 8 3" xfId="38434"/>
    <cellStyle name="Comma 12 3 8 3 2" xfId="38435"/>
    <cellStyle name="Comma 12 3 8 4" xfId="38436"/>
    <cellStyle name="Comma 12 3 8 5" xfId="38437"/>
    <cellStyle name="Comma 12 3 9" xfId="38438"/>
    <cellStyle name="Comma 12 3 9 2" xfId="38439"/>
    <cellStyle name="Comma 12 3 9 3" xfId="38440"/>
    <cellStyle name="Comma 12 4" xfId="9448"/>
    <cellStyle name="Comma 12 4 10" xfId="38441"/>
    <cellStyle name="Comma 12 4 10 2" xfId="38442"/>
    <cellStyle name="Comma 12 4 11" xfId="38443"/>
    <cellStyle name="Comma 12 4 12" xfId="38444"/>
    <cellStyle name="Comma 12 4 2" xfId="38445"/>
    <cellStyle name="Comma 12 4 2 10" xfId="38446"/>
    <cellStyle name="Comma 12 4 2 2" xfId="38447"/>
    <cellStyle name="Comma 12 4 2 2 2" xfId="38448"/>
    <cellStyle name="Comma 12 4 2 2 2 2" xfId="38449"/>
    <cellStyle name="Comma 12 4 2 2 2 2 2" xfId="38450"/>
    <cellStyle name="Comma 12 4 2 2 2 2 3" xfId="38451"/>
    <cellStyle name="Comma 12 4 2 2 2 3" xfId="38452"/>
    <cellStyle name="Comma 12 4 2 2 2 3 2" xfId="38453"/>
    <cellStyle name="Comma 12 4 2 2 2 3 3" xfId="38454"/>
    <cellStyle name="Comma 12 4 2 2 2 4" xfId="38455"/>
    <cellStyle name="Comma 12 4 2 2 2 4 2" xfId="38456"/>
    <cellStyle name="Comma 12 4 2 2 2 5" xfId="38457"/>
    <cellStyle name="Comma 12 4 2 2 2 6" xfId="38458"/>
    <cellStyle name="Comma 12 4 2 2 3" xfId="38459"/>
    <cellStyle name="Comma 12 4 2 2 3 2" xfId="38460"/>
    <cellStyle name="Comma 12 4 2 2 3 2 2" xfId="38461"/>
    <cellStyle name="Comma 12 4 2 2 3 2 3" xfId="38462"/>
    <cellStyle name="Comma 12 4 2 2 3 3" xfId="38463"/>
    <cellStyle name="Comma 12 4 2 2 3 3 2" xfId="38464"/>
    <cellStyle name="Comma 12 4 2 2 3 3 3" xfId="38465"/>
    <cellStyle name="Comma 12 4 2 2 3 4" xfId="38466"/>
    <cellStyle name="Comma 12 4 2 2 3 4 2" xfId="38467"/>
    <cellStyle name="Comma 12 4 2 2 3 5" xfId="38468"/>
    <cellStyle name="Comma 12 4 2 2 3 6" xfId="38469"/>
    <cellStyle name="Comma 12 4 2 2 4" xfId="38470"/>
    <cellStyle name="Comma 12 4 2 2 4 2" xfId="38471"/>
    <cellStyle name="Comma 12 4 2 2 4 2 2" xfId="38472"/>
    <cellStyle name="Comma 12 4 2 2 4 2 3" xfId="38473"/>
    <cellStyle name="Comma 12 4 2 2 4 3" xfId="38474"/>
    <cellStyle name="Comma 12 4 2 2 4 3 2" xfId="38475"/>
    <cellStyle name="Comma 12 4 2 2 4 4" xfId="38476"/>
    <cellStyle name="Comma 12 4 2 2 4 5" xfId="38477"/>
    <cellStyle name="Comma 12 4 2 2 5" xfId="38478"/>
    <cellStyle name="Comma 12 4 2 2 5 2" xfId="38479"/>
    <cellStyle name="Comma 12 4 2 2 5 3" xfId="38480"/>
    <cellStyle name="Comma 12 4 2 2 6" xfId="38481"/>
    <cellStyle name="Comma 12 4 2 2 6 2" xfId="38482"/>
    <cellStyle name="Comma 12 4 2 2 6 3" xfId="38483"/>
    <cellStyle name="Comma 12 4 2 2 7" xfId="38484"/>
    <cellStyle name="Comma 12 4 2 2 7 2" xfId="38485"/>
    <cellStyle name="Comma 12 4 2 2 8" xfId="38486"/>
    <cellStyle name="Comma 12 4 2 2 9" xfId="38487"/>
    <cellStyle name="Comma 12 4 2 3" xfId="38488"/>
    <cellStyle name="Comma 12 4 2 3 2" xfId="38489"/>
    <cellStyle name="Comma 12 4 2 3 2 2" xfId="38490"/>
    <cellStyle name="Comma 12 4 2 3 2 3" xfId="38491"/>
    <cellStyle name="Comma 12 4 2 3 3" xfId="38492"/>
    <cellStyle name="Comma 12 4 2 3 3 2" xfId="38493"/>
    <cellStyle name="Comma 12 4 2 3 3 3" xfId="38494"/>
    <cellStyle name="Comma 12 4 2 3 4" xfId="38495"/>
    <cellStyle name="Comma 12 4 2 3 4 2" xfId="38496"/>
    <cellStyle name="Comma 12 4 2 3 5" xfId="38497"/>
    <cellStyle name="Comma 12 4 2 3 6" xfId="38498"/>
    <cellStyle name="Comma 12 4 2 4" xfId="38499"/>
    <cellStyle name="Comma 12 4 2 4 2" xfId="38500"/>
    <cellStyle name="Comma 12 4 2 4 2 2" xfId="38501"/>
    <cellStyle name="Comma 12 4 2 4 2 3" xfId="38502"/>
    <cellStyle name="Comma 12 4 2 4 3" xfId="38503"/>
    <cellStyle name="Comma 12 4 2 4 3 2" xfId="38504"/>
    <cellStyle name="Comma 12 4 2 4 3 3" xfId="38505"/>
    <cellStyle name="Comma 12 4 2 4 4" xfId="38506"/>
    <cellStyle name="Comma 12 4 2 4 4 2" xfId="38507"/>
    <cellStyle name="Comma 12 4 2 4 5" xfId="38508"/>
    <cellStyle name="Comma 12 4 2 4 6" xfId="38509"/>
    <cellStyle name="Comma 12 4 2 5" xfId="38510"/>
    <cellStyle name="Comma 12 4 2 5 2" xfId="38511"/>
    <cellStyle name="Comma 12 4 2 5 2 2" xfId="38512"/>
    <cellStyle name="Comma 12 4 2 5 2 3" xfId="38513"/>
    <cellStyle name="Comma 12 4 2 5 3" xfId="38514"/>
    <cellStyle name="Comma 12 4 2 5 3 2" xfId="38515"/>
    <cellStyle name="Comma 12 4 2 5 4" xfId="38516"/>
    <cellStyle name="Comma 12 4 2 5 5" xfId="38517"/>
    <cellStyle name="Comma 12 4 2 6" xfId="38518"/>
    <cellStyle name="Comma 12 4 2 6 2" xfId="38519"/>
    <cellStyle name="Comma 12 4 2 6 3" xfId="38520"/>
    <cellStyle name="Comma 12 4 2 7" xfId="38521"/>
    <cellStyle name="Comma 12 4 2 7 2" xfId="38522"/>
    <cellStyle name="Comma 12 4 2 7 3" xfId="38523"/>
    <cellStyle name="Comma 12 4 2 8" xfId="38524"/>
    <cellStyle name="Comma 12 4 2 8 2" xfId="38525"/>
    <cellStyle name="Comma 12 4 2 9" xfId="38526"/>
    <cellStyle name="Comma 12 4 3" xfId="38527"/>
    <cellStyle name="Comma 12 4 3 2" xfId="38528"/>
    <cellStyle name="Comma 12 4 3 2 2" xfId="38529"/>
    <cellStyle name="Comma 12 4 3 2 2 2" xfId="38530"/>
    <cellStyle name="Comma 12 4 3 2 2 3" xfId="38531"/>
    <cellStyle name="Comma 12 4 3 2 3" xfId="38532"/>
    <cellStyle name="Comma 12 4 3 2 3 2" xfId="38533"/>
    <cellStyle name="Comma 12 4 3 2 3 3" xfId="38534"/>
    <cellStyle name="Comma 12 4 3 2 4" xfId="38535"/>
    <cellStyle name="Comma 12 4 3 2 4 2" xfId="38536"/>
    <cellStyle name="Comma 12 4 3 2 5" xfId="38537"/>
    <cellStyle name="Comma 12 4 3 2 6" xfId="38538"/>
    <cellStyle name="Comma 12 4 3 3" xfId="38539"/>
    <cellStyle name="Comma 12 4 3 3 2" xfId="38540"/>
    <cellStyle name="Comma 12 4 3 3 2 2" xfId="38541"/>
    <cellStyle name="Comma 12 4 3 3 2 3" xfId="38542"/>
    <cellStyle name="Comma 12 4 3 3 3" xfId="38543"/>
    <cellStyle name="Comma 12 4 3 3 3 2" xfId="38544"/>
    <cellStyle name="Comma 12 4 3 3 3 3" xfId="38545"/>
    <cellStyle name="Comma 12 4 3 3 4" xfId="38546"/>
    <cellStyle name="Comma 12 4 3 3 4 2" xfId="38547"/>
    <cellStyle name="Comma 12 4 3 3 5" xfId="38548"/>
    <cellStyle name="Comma 12 4 3 3 6" xfId="38549"/>
    <cellStyle name="Comma 12 4 3 4" xfId="38550"/>
    <cellStyle name="Comma 12 4 3 4 2" xfId="38551"/>
    <cellStyle name="Comma 12 4 3 4 2 2" xfId="38552"/>
    <cellStyle name="Comma 12 4 3 4 2 3" xfId="38553"/>
    <cellStyle name="Comma 12 4 3 4 3" xfId="38554"/>
    <cellStyle name="Comma 12 4 3 4 3 2" xfId="38555"/>
    <cellStyle name="Comma 12 4 3 4 4" xfId="38556"/>
    <cellStyle name="Comma 12 4 3 4 5" xfId="38557"/>
    <cellStyle name="Comma 12 4 3 5" xfId="38558"/>
    <cellStyle name="Comma 12 4 3 5 2" xfId="38559"/>
    <cellStyle name="Comma 12 4 3 5 3" xfId="38560"/>
    <cellStyle name="Comma 12 4 3 6" xfId="38561"/>
    <cellStyle name="Comma 12 4 3 6 2" xfId="38562"/>
    <cellStyle name="Comma 12 4 3 6 3" xfId="38563"/>
    <cellStyle name="Comma 12 4 3 7" xfId="38564"/>
    <cellStyle name="Comma 12 4 3 7 2" xfId="38565"/>
    <cellStyle name="Comma 12 4 3 8" xfId="38566"/>
    <cellStyle name="Comma 12 4 3 9" xfId="38567"/>
    <cellStyle name="Comma 12 4 4" xfId="38568"/>
    <cellStyle name="Comma 12 4 4 2" xfId="38569"/>
    <cellStyle name="Comma 12 4 4 2 2" xfId="38570"/>
    <cellStyle name="Comma 12 4 4 2 2 2" xfId="38571"/>
    <cellStyle name="Comma 12 4 4 2 2 3" xfId="38572"/>
    <cellStyle name="Comma 12 4 4 2 3" xfId="38573"/>
    <cellStyle name="Comma 12 4 4 2 3 2" xfId="38574"/>
    <cellStyle name="Comma 12 4 4 2 3 3" xfId="38575"/>
    <cellStyle name="Comma 12 4 4 2 4" xfId="38576"/>
    <cellStyle name="Comma 12 4 4 2 4 2" xfId="38577"/>
    <cellStyle name="Comma 12 4 4 2 5" xfId="38578"/>
    <cellStyle name="Comma 12 4 4 2 6" xfId="38579"/>
    <cellStyle name="Comma 12 4 4 3" xfId="38580"/>
    <cellStyle name="Comma 12 4 4 3 2" xfId="38581"/>
    <cellStyle name="Comma 12 4 4 3 2 2" xfId="38582"/>
    <cellStyle name="Comma 12 4 4 3 2 3" xfId="38583"/>
    <cellStyle name="Comma 12 4 4 3 3" xfId="38584"/>
    <cellStyle name="Comma 12 4 4 3 3 2" xfId="38585"/>
    <cellStyle name="Comma 12 4 4 3 3 3" xfId="38586"/>
    <cellStyle name="Comma 12 4 4 3 4" xfId="38587"/>
    <cellStyle name="Comma 12 4 4 3 4 2" xfId="38588"/>
    <cellStyle name="Comma 12 4 4 3 5" xfId="38589"/>
    <cellStyle name="Comma 12 4 4 3 6" xfId="38590"/>
    <cellStyle name="Comma 12 4 4 4" xfId="38591"/>
    <cellStyle name="Comma 12 4 4 4 2" xfId="38592"/>
    <cellStyle name="Comma 12 4 4 4 2 2" xfId="38593"/>
    <cellStyle name="Comma 12 4 4 4 2 3" xfId="38594"/>
    <cellStyle name="Comma 12 4 4 4 3" xfId="38595"/>
    <cellStyle name="Comma 12 4 4 4 3 2" xfId="38596"/>
    <cellStyle name="Comma 12 4 4 4 4" xfId="38597"/>
    <cellStyle name="Comma 12 4 4 4 5" xfId="38598"/>
    <cellStyle name="Comma 12 4 4 5" xfId="38599"/>
    <cellStyle name="Comma 12 4 4 5 2" xfId="38600"/>
    <cellStyle name="Comma 12 4 4 5 3" xfId="38601"/>
    <cellStyle name="Comma 12 4 4 6" xfId="38602"/>
    <cellStyle name="Comma 12 4 4 6 2" xfId="38603"/>
    <cellStyle name="Comma 12 4 4 6 3" xfId="38604"/>
    <cellStyle name="Comma 12 4 4 7" xfId="38605"/>
    <cellStyle name="Comma 12 4 4 7 2" xfId="38606"/>
    <cellStyle name="Comma 12 4 4 8" xfId="38607"/>
    <cellStyle name="Comma 12 4 4 9" xfId="38608"/>
    <cellStyle name="Comma 12 4 5" xfId="38609"/>
    <cellStyle name="Comma 12 4 5 2" xfId="38610"/>
    <cellStyle name="Comma 12 4 5 2 2" xfId="38611"/>
    <cellStyle name="Comma 12 4 5 2 3" xfId="38612"/>
    <cellStyle name="Comma 12 4 5 3" xfId="38613"/>
    <cellStyle name="Comma 12 4 5 3 2" xfId="38614"/>
    <cellStyle name="Comma 12 4 5 3 3" xfId="38615"/>
    <cellStyle name="Comma 12 4 5 4" xfId="38616"/>
    <cellStyle name="Comma 12 4 5 4 2" xfId="38617"/>
    <cellStyle name="Comma 12 4 5 5" xfId="38618"/>
    <cellStyle name="Comma 12 4 5 6" xfId="38619"/>
    <cellStyle name="Comma 12 4 6" xfId="38620"/>
    <cellStyle name="Comma 12 4 6 2" xfId="38621"/>
    <cellStyle name="Comma 12 4 6 2 2" xfId="38622"/>
    <cellStyle name="Comma 12 4 6 2 3" xfId="38623"/>
    <cellStyle name="Comma 12 4 6 3" xfId="38624"/>
    <cellStyle name="Comma 12 4 6 3 2" xfId="38625"/>
    <cellStyle name="Comma 12 4 6 3 3" xfId="38626"/>
    <cellStyle name="Comma 12 4 6 4" xfId="38627"/>
    <cellStyle name="Comma 12 4 6 4 2" xfId="38628"/>
    <cellStyle name="Comma 12 4 6 5" xfId="38629"/>
    <cellStyle name="Comma 12 4 6 6" xfId="38630"/>
    <cellStyle name="Comma 12 4 7" xfId="38631"/>
    <cellStyle name="Comma 12 4 7 2" xfId="38632"/>
    <cellStyle name="Comma 12 4 7 2 2" xfId="38633"/>
    <cellStyle name="Comma 12 4 7 2 3" xfId="38634"/>
    <cellStyle name="Comma 12 4 7 3" xfId="38635"/>
    <cellStyle name="Comma 12 4 7 3 2" xfId="38636"/>
    <cellStyle name="Comma 12 4 7 4" xfId="38637"/>
    <cellStyle name="Comma 12 4 7 5" xfId="38638"/>
    <cellStyle name="Comma 12 4 8" xfId="38639"/>
    <cellStyle name="Comma 12 4 8 2" xfId="38640"/>
    <cellStyle name="Comma 12 4 8 3" xfId="38641"/>
    <cellStyle name="Comma 12 4 9" xfId="38642"/>
    <cellStyle name="Comma 12 4 9 2" xfId="38643"/>
    <cellStyle name="Comma 12 4 9 3" xfId="38644"/>
    <cellStyle name="Comma 12 5" xfId="9449"/>
    <cellStyle name="Comma 12 5 10" xfId="38645"/>
    <cellStyle name="Comma 12 5 2" xfId="38646"/>
    <cellStyle name="Comma 12 5 2 2" xfId="38647"/>
    <cellStyle name="Comma 12 5 2 2 2" xfId="38648"/>
    <cellStyle name="Comma 12 5 2 2 2 2" xfId="38649"/>
    <cellStyle name="Comma 12 5 2 2 2 3" xfId="38650"/>
    <cellStyle name="Comma 12 5 2 2 3" xfId="38651"/>
    <cellStyle name="Comma 12 5 2 2 3 2" xfId="38652"/>
    <cellStyle name="Comma 12 5 2 2 3 3" xfId="38653"/>
    <cellStyle name="Comma 12 5 2 2 4" xfId="38654"/>
    <cellStyle name="Comma 12 5 2 2 4 2" xfId="38655"/>
    <cellStyle name="Comma 12 5 2 2 5" xfId="38656"/>
    <cellStyle name="Comma 12 5 2 2 6" xfId="38657"/>
    <cellStyle name="Comma 12 5 2 3" xfId="38658"/>
    <cellStyle name="Comma 12 5 2 3 2" xfId="38659"/>
    <cellStyle name="Comma 12 5 2 3 2 2" xfId="38660"/>
    <cellStyle name="Comma 12 5 2 3 2 3" xfId="38661"/>
    <cellStyle name="Comma 12 5 2 3 3" xfId="38662"/>
    <cellStyle name="Comma 12 5 2 3 3 2" xfId="38663"/>
    <cellStyle name="Comma 12 5 2 3 3 3" xfId="38664"/>
    <cellStyle name="Comma 12 5 2 3 4" xfId="38665"/>
    <cellStyle name="Comma 12 5 2 3 4 2" xfId="38666"/>
    <cellStyle name="Comma 12 5 2 3 5" xfId="38667"/>
    <cellStyle name="Comma 12 5 2 3 6" xfId="38668"/>
    <cellStyle name="Comma 12 5 2 4" xfId="38669"/>
    <cellStyle name="Comma 12 5 2 4 2" xfId="38670"/>
    <cellStyle name="Comma 12 5 2 4 2 2" xfId="38671"/>
    <cellStyle name="Comma 12 5 2 4 2 3" xfId="38672"/>
    <cellStyle name="Comma 12 5 2 4 3" xfId="38673"/>
    <cellStyle name="Comma 12 5 2 4 3 2" xfId="38674"/>
    <cellStyle name="Comma 12 5 2 4 4" xfId="38675"/>
    <cellStyle name="Comma 12 5 2 4 5" xfId="38676"/>
    <cellStyle name="Comma 12 5 2 5" xfId="38677"/>
    <cellStyle name="Comma 12 5 2 5 2" xfId="38678"/>
    <cellStyle name="Comma 12 5 2 5 3" xfId="38679"/>
    <cellStyle name="Comma 12 5 2 6" xfId="38680"/>
    <cellStyle name="Comma 12 5 2 6 2" xfId="38681"/>
    <cellStyle name="Comma 12 5 2 6 3" xfId="38682"/>
    <cellStyle name="Comma 12 5 2 7" xfId="38683"/>
    <cellStyle name="Comma 12 5 2 7 2" xfId="38684"/>
    <cellStyle name="Comma 12 5 2 8" xfId="38685"/>
    <cellStyle name="Comma 12 5 2 9" xfId="38686"/>
    <cellStyle name="Comma 12 5 3" xfId="38687"/>
    <cellStyle name="Comma 12 5 3 2" xfId="38688"/>
    <cellStyle name="Comma 12 5 3 2 2" xfId="38689"/>
    <cellStyle name="Comma 12 5 3 2 3" xfId="38690"/>
    <cellStyle name="Comma 12 5 3 3" xfId="38691"/>
    <cellStyle name="Comma 12 5 3 3 2" xfId="38692"/>
    <cellStyle name="Comma 12 5 3 3 3" xfId="38693"/>
    <cellStyle name="Comma 12 5 3 4" xfId="38694"/>
    <cellStyle name="Comma 12 5 3 4 2" xfId="38695"/>
    <cellStyle name="Comma 12 5 3 5" xfId="38696"/>
    <cellStyle name="Comma 12 5 3 6" xfId="38697"/>
    <cellStyle name="Comma 12 5 4" xfId="38698"/>
    <cellStyle name="Comma 12 5 4 2" xfId="38699"/>
    <cellStyle name="Comma 12 5 4 2 2" xfId="38700"/>
    <cellStyle name="Comma 12 5 4 2 3" xfId="38701"/>
    <cellStyle name="Comma 12 5 4 3" xfId="38702"/>
    <cellStyle name="Comma 12 5 4 3 2" xfId="38703"/>
    <cellStyle name="Comma 12 5 4 3 3" xfId="38704"/>
    <cellStyle name="Comma 12 5 4 4" xfId="38705"/>
    <cellStyle name="Comma 12 5 4 4 2" xfId="38706"/>
    <cellStyle name="Comma 12 5 4 5" xfId="38707"/>
    <cellStyle name="Comma 12 5 4 6" xfId="38708"/>
    <cellStyle name="Comma 12 5 5" xfId="38709"/>
    <cellStyle name="Comma 12 5 5 2" xfId="38710"/>
    <cellStyle name="Comma 12 5 5 2 2" xfId="38711"/>
    <cellStyle name="Comma 12 5 5 2 3" xfId="38712"/>
    <cellStyle name="Comma 12 5 5 3" xfId="38713"/>
    <cellStyle name="Comma 12 5 5 3 2" xfId="38714"/>
    <cellStyle name="Comma 12 5 5 4" xfId="38715"/>
    <cellStyle name="Comma 12 5 5 5" xfId="38716"/>
    <cellStyle name="Comma 12 5 6" xfId="38717"/>
    <cellStyle name="Comma 12 5 6 2" xfId="38718"/>
    <cellStyle name="Comma 12 5 6 3" xfId="38719"/>
    <cellStyle name="Comma 12 5 7" xfId="38720"/>
    <cellStyle name="Comma 12 5 7 2" xfId="38721"/>
    <cellStyle name="Comma 12 5 7 3" xfId="38722"/>
    <cellStyle name="Comma 12 5 8" xfId="38723"/>
    <cellStyle name="Comma 12 5 8 2" xfId="38724"/>
    <cellStyle name="Comma 12 5 9" xfId="38725"/>
    <cellStyle name="Comma 12 6" xfId="9450"/>
    <cellStyle name="Comma 12 6 2" xfId="38726"/>
    <cellStyle name="Comma 12 6 2 2" xfId="38727"/>
    <cellStyle name="Comma 12 6 2 2 2" xfId="38728"/>
    <cellStyle name="Comma 12 6 2 2 3" xfId="38729"/>
    <cellStyle name="Comma 12 6 2 3" xfId="38730"/>
    <cellStyle name="Comma 12 6 2 3 2" xfId="38731"/>
    <cellStyle name="Comma 12 6 2 3 3" xfId="38732"/>
    <cellStyle name="Comma 12 6 2 4" xfId="38733"/>
    <cellStyle name="Comma 12 6 2 4 2" xfId="38734"/>
    <cellStyle name="Comma 12 6 2 5" xfId="38735"/>
    <cellStyle name="Comma 12 6 2 6" xfId="38736"/>
    <cellStyle name="Comma 12 6 3" xfId="38737"/>
    <cellStyle name="Comma 12 6 3 2" xfId="38738"/>
    <cellStyle name="Comma 12 6 3 2 2" xfId="38739"/>
    <cellStyle name="Comma 12 6 3 2 3" xfId="38740"/>
    <cellStyle name="Comma 12 6 3 3" xfId="38741"/>
    <cellStyle name="Comma 12 6 3 3 2" xfId="38742"/>
    <cellStyle name="Comma 12 6 3 3 3" xfId="38743"/>
    <cellStyle name="Comma 12 6 3 4" xfId="38744"/>
    <cellStyle name="Comma 12 6 3 4 2" xfId="38745"/>
    <cellStyle name="Comma 12 6 3 5" xfId="38746"/>
    <cellStyle name="Comma 12 6 3 6" xfId="38747"/>
    <cellStyle name="Comma 12 6 4" xfId="38748"/>
    <cellStyle name="Comma 12 6 4 2" xfId="38749"/>
    <cellStyle name="Comma 12 6 4 2 2" xfId="38750"/>
    <cellStyle name="Comma 12 6 4 2 3" xfId="38751"/>
    <cellStyle name="Comma 12 6 4 3" xfId="38752"/>
    <cellStyle name="Comma 12 6 4 3 2" xfId="38753"/>
    <cellStyle name="Comma 12 6 4 4" xfId="38754"/>
    <cellStyle name="Comma 12 6 4 5" xfId="38755"/>
    <cellStyle name="Comma 12 6 5" xfId="38756"/>
    <cellStyle name="Comma 12 6 5 2" xfId="38757"/>
    <cellStyle name="Comma 12 6 5 3" xfId="38758"/>
    <cellStyle name="Comma 12 6 6" xfId="38759"/>
    <cellStyle name="Comma 12 6 6 2" xfId="38760"/>
    <cellStyle name="Comma 12 6 6 3" xfId="38761"/>
    <cellStyle name="Comma 12 6 7" xfId="38762"/>
    <cellStyle name="Comma 12 6 7 2" xfId="38763"/>
    <cellStyle name="Comma 12 6 8" xfId="38764"/>
    <cellStyle name="Comma 12 6 9" xfId="38765"/>
    <cellStyle name="Comma 12 7" xfId="38766"/>
    <cellStyle name="Comma 12 7 2" xfId="38767"/>
    <cellStyle name="Comma 12 7 2 2" xfId="38768"/>
    <cellStyle name="Comma 12 7 2 2 2" xfId="38769"/>
    <cellStyle name="Comma 12 7 2 2 3" xfId="38770"/>
    <cellStyle name="Comma 12 7 2 3" xfId="38771"/>
    <cellStyle name="Comma 12 7 2 3 2" xfId="38772"/>
    <cellStyle name="Comma 12 7 2 3 3" xfId="38773"/>
    <cellStyle name="Comma 12 7 2 4" xfId="38774"/>
    <cellStyle name="Comma 12 7 2 4 2" xfId="38775"/>
    <cellStyle name="Comma 12 7 2 5" xfId="38776"/>
    <cellStyle name="Comma 12 7 2 6" xfId="38777"/>
    <cellStyle name="Comma 12 7 3" xfId="38778"/>
    <cellStyle name="Comma 12 7 3 2" xfId="38779"/>
    <cellStyle name="Comma 12 7 3 2 2" xfId="38780"/>
    <cellStyle name="Comma 12 7 3 2 3" xfId="38781"/>
    <cellStyle name="Comma 12 7 3 3" xfId="38782"/>
    <cellStyle name="Comma 12 7 3 3 2" xfId="38783"/>
    <cellStyle name="Comma 12 7 3 3 3" xfId="38784"/>
    <cellStyle name="Comma 12 7 3 4" xfId="38785"/>
    <cellStyle name="Comma 12 7 3 4 2" xfId="38786"/>
    <cellStyle name="Comma 12 7 3 5" xfId="38787"/>
    <cellStyle name="Comma 12 7 3 6" xfId="38788"/>
    <cellStyle name="Comma 12 7 4" xfId="38789"/>
    <cellStyle name="Comma 12 7 4 2" xfId="38790"/>
    <cellStyle name="Comma 12 7 4 2 2" xfId="38791"/>
    <cellStyle name="Comma 12 7 4 2 3" xfId="38792"/>
    <cellStyle name="Comma 12 7 4 3" xfId="38793"/>
    <cellStyle name="Comma 12 7 4 3 2" xfId="38794"/>
    <cellStyle name="Comma 12 7 4 4" xfId="38795"/>
    <cellStyle name="Comma 12 7 4 5" xfId="38796"/>
    <cellStyle name="Comma 12 7 5" xfId="38797"/>
    <cellStyle name="Comma 12 7 5 2" xfId="38798"/>
    <cellStyle name="Comma 12 7 5 3" xfId="38799"/>
    <cellStyle name="Comma 12 7 6" xfId="38800"/>
    <cellStyle name="Comma 12 7 6 2" xfId="38801"/>
    <cellStyle name="Comma 12 7 6 3" xfId="38802"/>
    <cellStyle name="Comma 12 7 7" xfId="38803"/>
    <cellStyle name="Comma 12 7 7 2" xfId="38804"/>
    <cellStyle name="Comma 12 7 8" xfId="38805"/>
    <cellStyle name="Comma 12 7 9" xfId="38806"/>
    <cellStyle name="Comma 12 8" xfId="38807"/>
    <cellStyle name="Comma 12 8 2" xfId="38808"/>
    <cellStyle name="Comma 12 8 2 2" xfId="38809"/>
    <cellStyle name="Comma 12 8 2 3" xfId="38810"/>
    <cellStyle name="Comma 12 8 3" xfId="38811"/>
    <cellStyle name="Comma 12 8 3 2" xfId="38812"/>
    <cellStyle name="Comma 12 8 3 3" xfId="38813"/>
    <cellStyle name="Comma 12 8 4" xfId="38814"/>
    <cellStyle name="Comma 12 8 4 2" xfId="38815"/>
    <cellStyle name="Comma 12 8 5" xfId="38816"/>
    <cellStyle name="Comma 12 8 6" xfId="38817"/>
    <cellStyle name="Comma 12 9" xfId="38818"/>
    <cellStyle name="Comma 12 9 2" xfId="38819"/>
    <cellStyle name="Comma 12 9 2 2" xfId="38820"/>
    <cellStyle name="Comma 12 9 2 3" xfId="38821"/>
    <cellStyle name="Comma 12 9 3" xfId="38822"/>
    <cellStyle name="Comma 12 9 3 2" xfId="38823"/>
    <cellStyle name="Comma 12 9 3 3" xfId="38824"/>
    <cellStyle name="Comma 12 9 4" xfId="38825"/>
    <cellStyle name="Comma 12 9 4 2" xfId="38826"/>
    <cellStyle name="Comma 12 9 5" xfId="38827"/>
    <cellStyle name="Comma 12 9 6" xfId="38828"/>
    <cellStyle name="Comma 13" xfId="3263"/>
    <cellStyle name="Comma 13 10" xfId="38829"/>
    <cellStyle name="Comma 13 10 2" xfId="38830"/>
    <cellStyle name="Comma 13 10 2 2" xfId="38831"/>
    <cellStyle name="Comma 13 10 2 3" xfId="38832"/>
    <cellStyle name="Comma 13 10 3" xfId="38833"/>
    <cellStyle name="Comma 13 10 3 2" xfId="38834"/>
    <cellStyle name="Comma 13 10 4" xfId="38835"/>
    <cellStyle name="Comma 13 10 5" xfId="38836"/>
    <cellStyle name="Comma 13 11" xfId="38837"/>
    <cellStyle name="Comma 13 11 2" xfId="38838"/>
    <cellStyle name="Comma 13 11 3" xfId="38839"/>
    <cellStyle name="Comma 13 12" xfId="38840"/>
    <cellStyle name="Comma 13 12 2" xfId="38841"/>
    <cellStyle name="Comma 13 12 3" xfId="38842"/>
    <cellStyle name="Comma 13 13" xfId="38843"/>
    <cellStyle name="Comma 13 13 2" xfId="38844"/>
    <cellStyle name="Comma 13 14" xfId="38845"/>
    <cellStyle name="Comma 13 15" xfId="38846"/>
    <cellStyle name="Comma 13 16" xfId="38847"/>
    <cellStyle name="Comma 13 2" xfId="9451"/>
    <cellStyle name="Comma 13 2 10" xfId="38848"/>
    <cellStyle name="Comma 13 2 10 2" xfId="38849"/>
    <cellStyle name="Comma 13 2 10 3" xfId="38850"/>
    <cellStyle name="Comma 13 2 11" xfId="38851"/>
    <cellStyle name="Comma 13 2 11 2" xfId="38852"/>
    <cellStyle name="Comma 13 2 11 3" xfId="38853"/>
    <cellStyle name="Comma 13 2 12" xfId="38854"/>
    <cellStyle name="Comma 13 2 12 2" xfId="38855"/>
    <cellStyle name="Comma 13 2 13" xfId="38856"/>
    <cellStyle name="Comma 13 2 14" xfId="38857"/>
    <cellStyle name="Comma 13 2 15" xfId="38858"/>
    <cellStyle name="Comma 13 2 2" xfId="9452"/>
    <cellStyle name="Comma 13 2 2 10" xfId="38859"/>
    <cellStyle name="Comma 13 2 2 10 2" xfId="38860"/>
    <cellStyle name="Comma 13 2 2 10 3" xfId="38861"/>
    <cellStyle name="Comma 13 2 2 11" xfId="38862"/>
    <cellStyle name="Comma 13 2 2 11 2" xfId="38863"/>
    <cellStyle name="Comma 13 2 2 12" xfId="38864"/>
    <cellStyle name="Comma 13 2 2 13" xfId="38865"/>
    <cellStyle name="Comma 13 2 2 2" xfId="38866"/>
    <cellStyle name="Comma 13 2 2 2 10" xfId="38867"/>
    <cellStyle name="Comma 13 2 2 2 10 2" xfId="38868"/>
    <cellStyle name="Comma 13 2 2 2 11" xfId="38869"/>
    <cellStyle name="Comma 13 2 2 2 12" xfId="38870"/>
    <cellStyle name="Comma 13 2 2 2 2" xfId="38871"/>
    <cellStyle name="Comma 13 2 2 2 2 10" xfId="38872"/>
    <cellStyle name="Comma 13 2 2 2 2 2" xfId="38873"/>
    <cellStyle name="Comma 13 2 2 2 2 2 2" xfId="38874"/>
    <cellStyle name="Comma 13 2 2 2 2 2 2 2" xfId="38875"/>
    <cellStyle name="Comma 13 2 2 2 2 2 2 2 2" xfId="38876"/>
    <cellStyle name="Comma 13 2 2 2 2 2 2 2 3" xfId="38877"/>
    <cellStyle name="Comma 13 2 2 2 2 2 2 3" xfId="38878"/>
    <cellStyle name="Comma 13 2 2 2 2 2 2 3 2" xfId="38879"/>
    <cellStyle name="Comma 13 2 2 2 2 2 2 3 3" xfId="38880"/>
    <cellStyle name="Comma 13 2 2 2 2 2 2 4" xfId="38881"/>
    <cellStyle name="Comma 13 2 2 2 2 2 2 4 2" xfId="38882"/>
    <cellStyle name="Comma 13 2 2 2 2 2 2 5" xfId="38883"/>
    <cellStyle name="Comma 13 2 2 2 2 2 2 6" xfId="38884"/>
    <cellStyle name="Comma 13 2 2 2 2 2 3" xfId="38885"/>
    <cellStyle name="Comma 13 2 2 2 2 2 3 2" xfId="38886"/>
    <cellStyle name="Comma 13 2 2 2 2 2 3 2 2" xfId="38887"/>
    <cellStyle name="Comma 13 2 2 2 2 2 3 2 3" xfId="38888"/>
    <cellStyle name="Comma 13 2 2 2 2 2 3 3" xfId="38889"/>
    <cellStyle name="Comma 13 2 2 2 2 2 3 3 2" xfId="38890"/>
    <cellStyle name="Comma 13 2 2 2 2 2 3 3 3" xfId="38891"/>
    <cellStyle name="Comma 13 2 2 2 2 2 3 4" xfId="38892"/>
    <cellStyle name="Comma 13 2 2 2 2 2 3 4 2" xfId="38893"/>
    <cellStyle name="Comma 13 2 2 2 2 2 3 5" xfId="38894"/>
    <cellStyle name="Comma 13 2 2 2 2 2 3 6" xfId="38895"/>
    <cellStyle name="Comma 13 2 2 2 2 2 4" xfId="38896"/>
    <cellStyle name="Comma 13 2 2 2 2 2 4 2" xfId="38897"/>
    <cellStyle name="Comma 13 2 2 2 2 2 4 2 2" xfId="38898"/>
    <cellStyle name="Comma 13 2 2 2 2 2 4 2 3" xfId="38899"/>
    <cellStyle name="Comma 13 2 2 2 2 2 4 3" xfId="38900"/>
    <cellStyle name="Comma 13 2 2 2 2 2 4 3 2" xfId="38901"/>
    <cellStyle name="Comma 13 2 2 2 2 2 4 4" xfId="38902"/>
    <cellStyle name="Comma 13 2 2 2 2 2 4 5" xfId="38903"/>
    <cellStyle name="Comma 13 2 2 2 2 2 5" xfId="38904"/>
    <cellStyle name="Comma 13 2 2 2 2 2 5 2" xfId="38905"/>
    <cellStyle name="Comma 13 2 2 2 2 2 5 3" xfId="38906"/>
    <cellStyle name="Comma 13 2 2 2 2 2 6" xfId="38907"/>
    <cellStyle name="Comma 13 2 2 2 2 2 6 2" xfId="38908"/>
    <cellStyle name="Comma 13 2 2 2 2 2 6 3" xfId="38909"/>
    <cellStyle name="Comma 13 2 2 2 2 2 7" xfId="38910"/>
    <cellStyle name="Comma 13 2 2 2 2 2 7 2" xfId="38911"/>
    <cellStyle name="Comma 13 2 2 2 2 2 8" xfId="38912"/>
    <cellStyle name="Comma 13 2 2 2 2 2 9" xfId="38913"/>
    <cellStyle name="Comma 13 2 2 2 2 3" xfId="38914"/>
    <cellStyle name="Comma 13 2 2 2 2 3 2" xfId="38915"/>
    <cellStyle name="Comma 13 2 2 2 2 3 2 2" xfId="38916"/>
    <cellStyle name="Comma 13 2 2 2 2 3 2 3" xfId="38917"/>
    <cellStyle name="Comma 13 2 2 2 2 3 3" xfId="38918"/>
    <cellStyle name="Comma 13 2 2 2 2 3 3 2" xfId="38919"/>
    <cellStyle name="Comma 13 2 2 2 2 3 3 3" xfId="38920"/>
    <cellStyle name="Comma 13 2 2 2 2 3 4" xfId="38921"/>
    <cellStyle name="Comma 13 2 2 2 2 3 4 2" xfId="38922"/>
    <cellStyle name="Comma 13 2 2 2 2 3 5" xfId="38923"/>
    <cellStyle name="Comma 13 2 2 2 2 3 6" xfId="38924"/>
    <cellStyle name="Comma 13 2 2 2 2 4" xfId="38925"/>
    <cellStyle name="Comma 13 2 2 2 2 4 2" xfId="38926"/>
    <cellStyle name="Comma 13 2 2 2 2 4 2 2" xfId="38927"/>
    <cellStyle name="Comma 13 2 2 2 2 4 2 3" xfId="38928"/>
    <cellStyle name="Comma 13 2 2 2 2 4 3" xfId="38929"/>
    <cellStyle name="Comma 13 2 2 2 2 4 3 2" xfId="38930"/>
    <cellStyle name="Comma 13 2 2 2 2 4 3 3" xfId="38931"/>
    <cellStyle name="Comma 13 2 2 2 2 4 4" xfId="38932"/>
    <cellStyle name="Comma 13 2 2 2 2 4 4 2" xfId="38933"/>
    <cellStyle name="Comma 13 2 2 2 2 4 5" xfId="38934"/>
    <cellStyle name="Comma 13 2 2 2 2 4 6" xfId="38935"/>
    <cellStyle name="Comma 13 2 2 2 2 5" xfId="38936"/>
    <cellStyle name="Comma 13 2 2 2 2 5 2" xfId="38937"/>
    <cellStyle name="Comma 13 2 2 2 2 5 2 2" xfId="38938"/>
    <cellStyle name="Comma 13 2 2 2 2 5 2 3" xfId="38939"/>
    <cellStyle name="Comma 13 2 2 2 2 5 3" xfId="38940"/>
    <cellStyle name="Comma 13 2 2 2 2 5 3 2" xfId="38941"/>
    <cellStyle name="Comma 13 2 2 2 2 5 4" xfId="38942"/>
    <cellStyle name="Comma 13 2 2 2 2 5 5" xfId="38943"/>
    <cellStyle name="Comma 13 2 2 2 2 6" xfId="38944"/>
    <cellStyle name="Comma 13 2 2 2 2 6 2" xfId="38945"/>
    <cellStyle name="Comma 13 2 2 2 2 6 3" xfId="38946"/>
    <cellStyle name="Comma 13 2 2 2 2 7" xfId="38947"/>
    <cellStyle name="Comma 13 2 2 2 2 7 2" xfId="38948"/>
    <cellStyle name="Comma 13 2 2 2 2 7 3" xfId="38949"/>
    <cellStyle name="Comma 13 2 2 2 2 8" xfId="38950"/>
    <cellStyle name="Comma 13 2 2 2 2 8 2" xfId="38951"/>
    <cellStyle name="Comma 13 2 2 2 2 9" xfId="38952"/>
    <cellStyle name="Comma 13 2 2 2 3" xfId="38953"/>
    <cellStyle name="Comma 13 2 2 2 3 2" xfId="38954"/>
    <cellStyle name="Comma 13 2 2 2 3 2 2" xfId="38955"/>
    <cellStyle name="Comma 13 2 2 2 3 2 2 2" xfId="38956"/>
    <cellStyle name="Comma 13 2 2 2 3 2 2 3" xfId="38957"/>
    <cellStyle name="Comma 13 2 2 2 3 2 3" xfId="38958"/>
    <cellStyle name="Comma 13 2 2 2 3 2 3 2" xfId="38959"/>
    <cellStyle name="Comma 13 2 2 2 3 2 3 3" xfId="38960"/>
    <cellStyle name="Comma 13 2 2 2 3 2 4" xfId="38961"/>
    <cellStyle name="Comma 13 2 2 2 3 2 4 2" xfId="38962"/>
    <cellStyle name="Comma 13 2 2 2 3 2 5" xfId="38963"/>
    <cellStyle name="Comma 13 2 2 2 3 2 6" xfId="38964"/>
    <cellStyle name="Comma 13 2 2 2 3 3" xfId="38965"/>
    <cellStyle name="Comma 13 2 2 2 3 3 2" xfId="38966"/>
    <cellStyle name="Comma 13 2 2 2 3 3 2 2" xfId="38967"/>
    <cellStyle name="Comma 13 2 2 2 3 3 2 3" xfId="38968"/>
    <cellStyle name="Comma 13 2 2 2 3 3 3" xfId="38969"/>
    <cellStyle name="Comma 13 2 2 2 3 3 3 2" xfId="38970"/>
    <cellStyle name="Comma 13 2 2 2 3 3 3 3" xfId="38971"/>
    <cellStyle name="Comma 13 2 2 2 3 3 4" xfId="38972"/>
    <cellStyle name="Comma 13 2 2 2 3 3 4 2" xfId="38973"/>
    <cellStyle name="Comma 13 2 2 2 3 3 5" xfId="38974"/>
    <cellStyle name="Comma 13 2 2 2 3 3 6" xfId="38975"/>
    <cellStyle name="Comma 13 2 2 2 3 4" xfId="38976"/>
    <cellStyle name="Comma 13 2 2 2 3 4 2" xfId="38977"/>
    <cellStyle name="Comma 13 2 2 2 3 4 2 2" xfId="38978"/>
    <cellStyle name="Comma 13 2 2 2 3 4 2 3" xfId="38979"/>
    <cellStyle name="Comma 13 2 2 2 3 4 3" xfId="38980"/>
    <cellStyle name="Comma 13 2 2 2 3 4 3 2" xfId="38981"/>
    <cellStyle name="Comma 13 2 2 2 3 4 4" xfId="38982"/>
    <cellStyle name="Comma 13 2 2 2 3 4 5" xfId="38983"/>
    <cellStyle name="Comma 13 2 2 2 3 5" xfId="38984"/>
    <cellStyle name="Comma 13 2 2 2 3 5 2" xfId="38985"/>
    <cellStyle name="Comma 13 2 2 2 3 5 3" xfId="38986"/>
    <cellStyle name="Comma 13 2 2 2 3 6" xfId="38987"/>
    <cellStyle name="Comma 13 2 2 2 3 6 2" xfId="38988"/>
    <cellStyle name="Comma 13 2 2 2 3 6 3" xfId="38989"/>
    <cellStyle name="Comma 13 2 2 2 3 7" xfId="38990"/>
    <cellStyle name="Comma 13 2 2 2 3 7 2" xfId="38991"/>
    <cellStyle name="Comma 13 2 2 2 3 8" xfId="38992"/>
    <cellStyle name="Comma 13 2 2 2 3 9" xfId="38993"/>
    <cellStyle name="Comma 13 2 2 2 4" xfId="38994"/>
    <cellStyle name="Comma 13 2 2 2 4 2" xfId="38995"/>
    <cellStyle name="Comma 13 2 2 2 4 2 2" xfId="38996"/>
    <cellStyle name="Comma 13 2 2 2 4 2 2 2" xfId="38997"/>
    <cellStyle name="Comma 13 2 2 2 4 2 2 3" xfId="38998"/>
    <cellStyle name="Comma 13 2 2 2 4 2 3" xfId="38999"/>
    <cellStyle name="Comma 13 2 2 2 4 2 3 2" xfId="39000"/>
    <cellStyle name="Comma 13 2 2 2 4 2 3 3" xfId="39001"/>
    <cellStyle name="Comma 13 2 2 2 4 2 4" xfId="39002"/>
    <cellStyle name="Comma 13 2 2 2 4 2 4 2" xfId="39003"/>
    <cellStyle name="Comma 13 2 2 2 4 2 5" xfId="39004"/>
    <cellStyle name="Comma 13 2 2 2 4 2 6" xfId="39005"/>
    <cellStyle name="Comma 13 2 2 2 4 3" xfId="39006"/>
    <cellStyle name="Comma 13 2 2 2 4 3 2" xfId="39007"/>
    <cellStyle name="Comma 13 2 2 2 4 3 2 2" xfId="39008"/>
    <cellStyle name="Comma 13 2 2 2 4 3 2 3" xfId="39009"/>
    <cellStyle name="Comma 13 2 2 2 4 3 3" xfId="39010"/>
    <cellStyle name="Comma 13 2 2 2 4 3 3 2" xfId="39011"/>
    <cellStyle name="Comma 13 2 2 2 4 3 3 3" xfId="39012"/>
    <cellStyle name="Comma 13 2 2 2 4 3 4" xfId="39013"/>
    <cellStyle name="Comma 13 2 2 2 4 3 4 2" xfId="39014"/>
    <cellStyle name="Comma 13 2 2 2 4 3 5" xfId="39015"/>
    <cellStyle name="Comma 13 2 2 2 4 3 6" xfId="39016"/>
    <cellStyle name="Comma 13 2 2 2 4 4" xfId="39017"/>
    <cellStyle name="Comma 13 2 2 2 4 4 2" xfId="39018"/>
    <cellStyle name="Comma 13 2 2 2 4 4 2 2" xfId="39019"/>
    <cellStyle name="Comma 13 2 2 2 4 4 2 3" xfId="39020"/>
    <cellStyle name="Comma 13 2 2 2 4 4 3" xfId="39021"/>
    <cellStyle name="Comma 13 2 2 2 4 4 3 2" xfId="39022"/>
    <cellStyle name="Comma 13 2 2 2 4 4 4" xfId="39023"/>
    <cellStyle name="Comma 13 2 2 2 4 4 5" xfId="39024"/>
    <cellStyle name="Comma 13 2 2 2 4 5" xfId="39025"/>
    <cellStyle name="Comma 13 2 2 2 4 5 2" xfId="39026"/>
    <cellStyle name="Comma 13 2 2 2 4 5 3" xfId="39027"/>
    <cellStyle name="Comma 13 2 2 2 4 6" xfId="39028"/>
    <cellStyle name="Comma 13 2 2 2 4 6 2" xfId="39029"/>
    <cellStyle name="Comma 13 2 2 2 4 6 3" xfId="39030"/>
    <cellStyle name="Comma 13 2 2 2 4 7" xfId="39031"/>
    <cellStyle name="Comma 13 2 2 2 4 7 2" xfId="39032"/>
    <cellStyle name="Comma 13 2 2 2 4 8" xfId="39033"/>
    <cellStyle name="Comma 13 2 2 2 4 9" xfId="39034"/>
    <cellStyle name="Comma 13 2 2 2 5" xfId="39035"/>
    <cellStyle name="Comma 13 2 2 2 5 2" xfId="39036"/>
    <cellStyle name="Comma 13 2 2 2 5 2 2" xfId="39037"/>
    <cellStyle name="Comma 13 2 2 2 5 2 3" xfId="39038"/>
    <cellStyle name="Comma 13 2 2 2 5 3" xfId="39039"/>
    <cellStyle name="Comma 13 2 2 2 5 3 2" xfId="39040"/>
    <cellStyle name="Comma 13 2 2 2 5 3 3" xfId="39041"/>
    <cellStyle name="Comma 13 2 2 2 5 4" xfId="39042"/>
    <cellStyle name="Comma 13 2 2 2 5 4 2" xfId="39043"/>
    <cellStyle name="Comma 13 2 2 2 5 5" xfId="39044"/>
    <cellStyle name="Comma 13 2 2 2 5 6" xfId="39045"/>
    <cellStyle name="Comma 13 2 2 2 6" xfId="39046"/>
    <cellStyle name="Comma 13 2 2 2 6 2" xfId="39047"/>
    <cellStyle name="Comma 13 2 2 2 6 2 2" xfId="39048"/>
    <cellStyle name="Comma 13 2 2 2 6 2 3" xfId="39049"/>
    <cellStyle name="Comma 13 2 2 2 6 3" xfId="39050"/>
    <cellStyle name="Comma 13 2 2 2 6 3 2" xfId="39051"/>
    <cellStyle name="Comma 13 2 2 2 6 3 3" xfId="39052"/>
    <cellStyle name="Comma 13 2 2 2 6 4" xfId="39053"/>
    <cellStyle name="Comma 13 2 2 2 6 4 2" xfId="39054"/>
    <cellStyle name="Comma 13 2 2 2 6 5" xfId="39055"/>
    <cellStyle name="Comma 13 2 2 2 6 6" xfId="39056"/>
    <cellStyle name="Comma 13 2 2 2 7" xfId="39057"/>
    <cellStyle name="Comma 13 2 2 2 7 2" xfId="39058"/>
    <cellStyle name="Comma 13 2 2 2 7 2 2" xfId="39059"/>
    <cellStyle name="Comma 13 2 2 2 7 2 3" xfId="39060"/>
    <cellStyle name="Comma 13 2 2 2 7 3" xfId="39061"/>
    <cellStyle name="Comma 13 2 2 2 7 3 2" xfId="39062"/>
    <cellStyle name="Comma 13 2 2 2 7 4" xfId="39063"/>
    <cellStyle name="Comma 13 2 2 2 7 5" xfId="39064"/>
    <cellStyle name="Comma 13 2 2 2 8" xfId="39065"/>
    <cellStyle name="Comma 13 2 2 2 8 2" xfId="39066"/>
    <cellStyle name="Comma 13 2 2 2 8 3" xfId="39067"/>
    <cellStyle name="Comma 13 2 2 2 9" xfId="39068"/>
    <cellStyle name="Comma 13 2 2 2 9 2" xfId="39069"/>
    <cellStyle name="Comma 13 2 2 2 9 3" xfId="39070"/>
    <cellStyle name="Comma 13 2 2 3" xfId="39071"/>
    <cellStyle name="Comma 13 2 2 3 10" xfId="39072"/>
    <cellStyle name="Comma 13 2 2 3 2" xfId="39073"/>
    <cellStyle name="Comma 13 2 2 3 2 2" xfId="39074"/>
    <cellStyle name="Comma 13 2 2 3 2 2 2" xfId="39075"/>
    <cellStyle name="Comma 13 2 2 3 2 2 2 2" xfId="39076"/>
    <cellStyle name="Comma 13 2 2 3 2 2 2 3" xfId="39077"/>
    <cellStyle name="Comma 13 2 2 3 2 2 3" xfId="39078"/>
    <cellStyle name="Comma 13 2 2 3 2 2 3 2" xfId="39079"/>
    <cellStyle name="Comma 13 2 2 3 2 2 3 3" xfId="39080"/>
    <cellStyle name="Comma 13 2 2 3 2 2 4" xfId="39081"/>
    <cellStyle name="Comma 13 2 2 3 2 2 4 2" xfId="39082"/>
    <cellStyle name="Comma 13 2 2 3 2 2 5" xfId="39083"/>
    <cellStyle name="Comma 13 2 2 3 2 2 6" xfId="39084"/>
    <cellStyle name="Comma 13 2 2 3 2 3" xfId="39085"/>
    <cellStyle name="Comma 13 2 2 3 2 3 2" xfId="39086"/>
    <cellStyle name="Comma 13 2 2 3 2 3 2 2" xfId="39087"/>
    <cellStyle name="Comma 13 2 2 3 2 3 2 3" xfId="39088"/>
    <cellStyle name="Comma 13 2 2 3 2 3 3" xfId="39089"/>
    <cellStyle name="Comma 13 2 2 3 2 3 3 2" xfId="39090"/>
    <cellStyle name="Comma 13 2 2 3 2 3 3 3" xfId="39091"/>
    <cellStyle name="Comma 13 2 2 3 2 3 4" xfId="39092"/>
    <cellStyle name="Comma 13 2 2 3 2 3 4 2" xfId="39093"/>
    <cellStyle name="Comma 13 2 2 3 2 3 5" xfId="39094"/>
    <cellStyle name="Comma 13 2 2 3 2 3 6" xfId="39095"/>
    <cellStyle name="Comma 13 2 2 3 2 4" xfId="39096"/>
    <cellStyle name="Comma 13 2 2 3 2 4 2" xfId="39097"/>
    <cellStyle name="Comma 13 2 2 3 2 4 2 2" xfId="39098"/>
    <cellStyle name="Comma 13 2 2 3 2 4 2 3" xfId="39099"/>
    <cellStyle name="Comma 13 2 2 3 2 4 3" xfId="39100"/>
    <cellStyle name="Comma 13 2 2 3 2 4 3 2" xfId="39101"/>
    <cellStyle name="Comma 13 2 2 3 2 4 4" xfId="39102"/>
    <cellStyle name="Comma 13 2 2 3 2 4 5" xfId="39103"/>
    <cellStyle name="Comma 13 2 2 3 2 5" xfId="39104"/>
    <cellStyle name="Comma 13 2 2 3 2 5 2" xfId="39105"/>
    <cellStyle name="Comma 13 2 2 3 2 5 3" xfId="39106"/>
    <cellStyle name="Comma 13 2 2 3 2 6" xfId="39107"/>
    <cellStyle name="Comma 13 2 2 3 2 6 2" xfId="39108"/>
    <cellStyle name="Comma 13 2 2 3 2 6 3" xfId="39109"/>
    <cellStyle name="Comma 13 2 2 3 2 7" xfId="39110"/>
    <cellStyle name="Comma 13 2 2 3 2 7 2" xfId="39111"/>
    <cellStyle name="Comma 13 2 2 3 2 8" xfId="39112"/>
    <cellStyle name="Comma 13 2 2 3 2 9" xfId="39113"/>
    <cellStyle name="Comma 13 2 2 3 3" xfId="39114"/>
    <cellStyle name="Comma 13 2 2 3 3 2" xfId="39115"/>
    <cellStyle name="Comma 13 2 2 3 3 2 2" xfId="39116"/>
    <cellStyle name="Comma 13 2 2 3 3 2 3" xfId="39117"/>
    <cellStyle name="Comma 13 2 2 3 3 3" xfId="39118"/>
    <cellStyle name="Comma 13 2 2 3 3 3 2" xfId="39119"/>
    <cellStyle name="Comma 13 2 2 3 3 3 3" xfId="39120"/>
    <cellStyle name="Comma 13 2 2 3 3 4" xfId="39121"/>
    <cellStyle name="Comma 13 2 2 3 3 4 2" xfId="39122"/>
    <cellStyle name="Comma 13 2 2 3 3 5" xfId="39123"/>
    <cellStyle name="Comma 13 2 2 3 3 6" xfId="39124"/>
    <cellStyle name="Comma 13 2 2 3 4" xfId="39125"/>
    <cellStyle name="Comma 13 2 2 3 4 2" xfId="39126"/>
    <cellStyle name="Comma 13 2 2 3 4 2 2" xfId="39127"/>
    <cellStyle name="Comma 13 2 2 3 4 2 3" xfId="39128"/>
    <cellStyle name="Comma 13 2 2 3 4 3" xfId="39129"/>
    <cellStyle name="Comma 13 2 2 3 4 3 2" xfId="39130"/>
    <cellStyle name="Comma 13 2 2 3 4 3 3" xfId="39131"/>
    <cellStyle name="Comma 13 2 2 3 4 4" xfId="39132"/>
    <cellStyle name="Comma 13 2 2 3 4 4 2" xfId="39133"/>
    <cellStyle name="Comma 13 2 2 3 4 5" xfId="39134"/>
    <cellStyle name="Comma 13 2 2 3 4 6" xfId="39135"/>
    <cellStyle name="Comma 13 2 2 3 5" xfId="39136"/>
    <cellStyle name="Comma 13 2 2 3 5 2" xfId="39137"/>
    <cellStyle name="Comma 13 2 2 3 5 2 2" xfId="39138"/>
    <cellStyle name="Comma 13 2 2 3 5 2 3" xfId="39139"/>
    <cellStyle name="Comma 13 2 2 3 5 3" xfId="39140"/>
    <cellStyle name="Comma 13 2 2 3 5 3 2" xfId="39141"/>
    <cellStyle name="Comma 13 2 2 3 5 4" xfId="39142"/>
    <cellStyle name="Comma 13 2 2 3 5 5" xfId="39143"/>
    <cellStyle name="Comma 13 2 2 3 6" xfId="39144"/>
    <cellStyle name="Comma 13 2 2 3 6 2" xfId="39145"/>
    <cellStyle name="Comma 13 2 2 3 6 3" xfId="39146"/>
    <cellStyle name="Comma 13 2 2 3 7" xfId="39147"/>
    <cellStyle name="Comma 13 2 2 3 7 2" xfId="39148"/>
    <cellStyle name="Comma 13 2 2 3 7 3" xfId="39149"/>
    <cellStyle name="Comma 13 2 2 3 8" xfId="39150"/>
    <cellStyle name="Comma 13 2 2 3 8 2" xfId="39151"/>
    <cellStyle name="Comma 13 2 2 3 9" xfId="39152"/>
    <cellStyle name="Comma 13 2 2 4" xfId="39153"/>
    <cellStyle name="Comma 13 2 2 4 2" xfId="39154"/>
    <cellStyle name="Comma 13 2 2 4 2 2" xfId="39155"/>
    <cellStyle name="Comma 13 2 2 4 2 2 2" xfId="39156"/>
    <cellStyle name="Comma 13 2 2 4 2 2 3" xfId="39157"/>
    <cellStyle name="Comma 13 2 2 4 2 3" xfId="39158"/>
    <cellStyle name="Comma 13 2 2 4 2 3 2" xfId="39159"/>
    <cellStyle name="Comma 13 2 2 4 2 3 3" xfId="39160"/>
    <cellStyle name="Comma 13 2 2 4 2 4" xfId="39161"/>
    <cellStyle name="Comma 13 2 2 4 2 4 2" xfId="39162"/>
    <cellStyle name="Comma 13 2 2 4 2 5" xfId="39163"/>
    <cellStyle name="Comma 13 2 2 4 2 6" xfId="39164"/>
    <cellStyle name="Comma 13 2 2 4 3" xfId="39165"/>
    <cellStyle name="Comma 13 2 2 4 3 2" xfId="39166"/>
    <cellStyle name="Comma 13 2 2 4 3 2 2" xfId="39167"/>
    <cellStyle name="Comma 13 2 2 4 3 2 3" xfId="39168"/>
    <cellStyle name="Comma 13 2 2 4 3 3" xfId="39169"/>
    <cellStyle name="Comma 13 2 2 4 3 3 2" xfId="39170"/>
    <cellStyle name="Comma 13 2 2 4 3 3 3" xfId="39171"/>
    <cellStyle name="Comma 13 2 2 4 3 4" xfId="39172"/>
    <cellStyle name="Comma 13 2 2 4 3 4 2" xfId="39173"/>
    <cellStyle name="Comma 13 2 2 4 3 5" xfId="39174"/>
    <cellStyle name="Comma 13 2 2 4 3 6" xfId="39175"/>
    <cellStyle name="Comma 13 2 2 4 4" xfId="39176"/>
    <cellStyle name="Comma 13 2 2 4 4 2" xfId="39177"/>
    <cellStyle name="Comma 13 2 2 4 4 2 2" xfId="39178"/>
    <cellStyle name="Comma 13 2 2 4 4 2 3" xfId="39179"/>
    <cellStyle name="Comma 13 2 2 4 4 3" xfId="39180"/>
    <cellStyle name="Comma 13 2 2 4 4 3 2" xfId="39181"/>
    <cellStyle name="Comma 13 2 2 4 4 4" xfId="39182"/>
    <cellStyle name="Comma 13 2 2 4 4 5" xfId="39183"/>
    <cellStyle name="Comma 13 2 2 4 5" xfId="39184"/>
    <cellStyle name="Comma 13 2 2 4 5 2" xfId="39185"/>
    <cellStyle name="Comma 13 2 2 4 5 3" xfId="39186"/>
    <cellStyle name="Comma 13 2 2 4 6" xfId="39187"/>
    <cellStyle name="Comma 13 2 2 4 6 2" xfId="39188"/>
    <cellStyle name="Comma 13 2 2 4 6 3" xfId="39189"/>
    <cellStyle name="Comma 13 2 2 4 7" xfId="39190"/>
    <cellStyle name="Comma 13 2 2 4 7 2" xfId="39191"/>
    <cellStyle name="Comma 13 2 2 4 8" xfId="39192"/>
    <cellStyle name="Comma 13 2 2 4 9" xfId="39193"/>
    <cellStyle name="Comma 13 2 2 5" xfId="39194"/>
    <cellStyle name="Comma 13 2 2 5 2" xfId="39195"/>
    <cellStyle name="Comma 13 2 2 5 2 2" xfId="39196"/>
    <cellStyle name="Comma 13 2 2 5 2 2 2" xfId="39197"/>
    <cellStyle name="Comma 13 2 2 5 2 2 3" xfId="39198"/>
    <cellStyle name="Comma 13 2 2 5 2 3" xfId="39199"/>
    <cellStyle name="Comma 13 2 2 5 2 3 2" xfId="39200"/>
    <cellStyle name="Comma 13 2 2 5 2 3 3" xfId="39201"/>
    <cellStyle name="Comma 13 2 2 5 2 4" xfId="39202"/>
    <cellStyle name="Comma 13 2 2 5 2 4 2" xfId="39203"/>
    <cellStyle name="Comma 13 2 2 5 2 5" xfId="39204"/>
    <cellStyle name="Comma 13 2 2 5 2 6" xfId="39205"/>
    <cellStyle name="Comma 13 2 2 5 3" xfId="39206"/>
    <cellStyle name="Comma 13 2 2 5 3 2" xfId="39207"/>
    <cellStyle name="Comma 13 2 2 5 3 2 2" xfId="39208"/>
    <cellStyle name="Comma 13 2 2 5 3 2 3" xfId="39209"/>
    <cellStyle name="Comma 13 2 2 5 3 3" xfId="39210"/>
    <cellStyle name="Comma 13 2 2 5 3 3 2" xfId="39211"/>
    <cellStyle name="Comma 13 2 2 5 3 3 3" xfId="39212"/>
    <cellStyle name="Comma 13 2 2 5 3 4" xfId="39213"/>
    <cellStyle name="Comma 13 2 2 5 3 4 2" xfId="39214"/>
    <cellStyle name="Comma 13 2 2 5 3 5" xfId="39215"/>
    <cellStyle name="Comma 13 2 2 5 3 6" xfId="39216"/>
    <cellStyle name="Comma 13 2 2 5 4" xfId="39217"/>
    <cellStyle name="Comma 13 2 2 5 4 2" xfId="39218"/>
    <cellStyle name="Comma 13 2 2 5 4 2 2" xfId="39219"/>
    <cellStyle name="Comma 13 2 2 5 4 2 3" xfId="39220"/>
    <cellStyle name="Comma 13 2 2 5 4 3" xfId="39221"/>
    <cellStyle name="Comma 13 2 2 5 4 3 2" xfId="39222"/>
    <cellStyle name="Comma 13 2 2 5 4 4" xfId="39223"/>
    <cellStyle name="Comma 13 2 2 5 4 5" xfId="39224"/>
    <cellStyle name="Comma 13 2 2 5 5" xfId="39225"/>
    <cellStyle name="Comma 13 2 2 5 5 2" xfId="39226"/>
    <cellStyle name="Comma 13 2 2 5 5 3" xfId="39227"/>
    <cellStyle name="Comma 13 2 2 5 6" xfId="39228"/>
    <cellStyle name="Comma 13 2 2 5 6 2" xfId="39229"/>
    <cellStyle name="Comma 13 2 2 5 6 3" xfId="39230"/>
    <cellStyle name="Comma 13 2 2 5 7" xfId="39231"/>
    <cellStyle name="Comma 13 2 2 5 7 2" xfId="39232"/>
    <cellStyle name="Comma 13 2 2 5 8" xfId="39233"/>
    <cellStyle name="Comma 13 2 2 5 9" xfId="39234"/>
    <cellStyle name="Comma 13 2 2 6" xfId="39235"/>
    <cellStyle name="Comma 13 2 2 6 2" xfId="39236"/>
    <cellStyle name="Comma 13 2 2 6 2 2" xfId="39237"/>
    <cellStyle name="Comma 13 2 2 6 2 3" xfId="39238"/>
    <cellStyle name="Comma 13 2 2 6 3" xfId="39239"/>
    <cellStyle name="Comma 13 2 2 6 3 2" xfId="39240"/>
    <cellStyle name="Comma 13 2 2 6 3 3" xfId="39241"/>
    <cellStyle name="Comma 13 2 2 6 4" xfId="39242"/>
    <cellStyle name="Comma 13 2 2 6 4 2" xfId="39243"/>
    <cellStyle name="Comma 13 2 2 6 5" xfId="39244"/>
    <cellStyle name="Comma 13 2 2 6 6" xfId="39245"/>
    <cellStyle name="Comma 13 2 2 7" xfId="39246"/>
    <cellStyle name="Comma 13 2 2 7 2" xfId="39247"/>
    <cellStyle name="Comma 13 2 2 7 2 2" xfId="39248"/>
    <cellStyle name="Comma 13 2 2 7 2 3" xfId="39249"/>
    <cellStyle name="Comma 13 2 2 7 3" xfId="39250"/>
    <cellStyle name="Comma 13 2 2 7 3 2" xfId="39251"/>
    <cellStyle name="Comma 13 2 2 7 3 3" xfId="39252"/>
    <cellStyle name="Comma 13 2 2 7 4" xfId="39253"/>
    <cellStyle name="Comma 13 2 2 7 4 2" xfId="39254"/>
    <cellStyle name="Comma 13 2 2 7 5" xfId="39255"/>
    <cellStyle name="Comma 13 2 2 7 6" xfId="39256"/>
    <cellStyle name="Comma 13 2 2 8" xfId="39257"/>
    <cellStyle name="Comma 13 2 2 8 2" xfId="39258"/>
    <cellStyle name="Comma 13 2 2 8 2 2" xfId="39259"/>
    <cellStyle name="Comma 13 2 2 8 2 3" xfId="39260"/>
    <cellStyle name="Comma 13 2 2 8 3" xfId="39261"/>
    <cellStyle name="Comma 13 2 2 8 3 2" xfId="39262"/>
    <cellStyle name="Comma 13 2 2 8 4" xfId="39263"/>
    <cellStyle name="Comma 13 2 2 8 5" xfId="39264"/>
    <cellStyle name="Comma 13 2 2 9" xfId="39265"/>
    <cellStyle name="Comma 13 2 2 9 2" xfId="39266"/>
    <cellStyle name="Comma 13 2 2 9 3" xfId="39267"/>
    <cellStyle name="Comma 13 2 3" xfId="9453"/>
    <cellStyle name="Comma 13 2 3 10" xfId="39268"/>
    <cellStyle name="Comma 13 2 3 10 2" xfId="39269"/>
    <cellStyle name="Comma 13 2 3 11" xfId="39270"/>
    <cellStyle name="Comma 13 2 3 12" xfId="39271"/>
    <cellStyle name="Comma 13 2 3 2" xfId="39272"/>
    <cellStyle name="Comma 13 2 3 2 10" xfId="39273"/>
    <cellStyle name="Comma 13 2 3 2 2" xfId="39274"/>
    <cellStyle name="Comma 13 2 3 2 2 2" xfId="39275"/>
    <cellStyle name="Comma 13 2 3 2 2 2 2" xfId="39276"/>
    <cellStyle name="Comma 13 2 3 2 2 2 2 2" xfId="39277"/>
    <cellStyle name="Comma 13 2 3 2 2 2 2 3" xfId="39278"/>
    <cellStyle name="Comma 13 2 3 2 2 2 3" xfId="39279"/>
    <cellStyle name="Comma 13 2 3 2 2 2 3 2" xfId="39280"/>
    <cellStyle name="Comma 13 2 3 2 2 2 3 3" xfId="39281"/>
    <cellStyle name="Comma 13 2 3 2 2 2 4" xfId="39282"/>
    <cellStyle name="Comma 13 2 3 2 2 2 4 2" xfId="39283"/>
    <cellStyle name="Comma 13 2 3 2 2 2 5" xfId="39284"/>
    <cellStyle name="Comma 13 2 3 2 2 2 6" xfId="39285"/>
    <cellStyle name="Comma 13 2 3 2 2 3" xfId="39286"/>
    <cellStyle name="Comma 13 2 3 2 2 3 2" xfId="39287"/>
    <cellStyle name="Comma 13 2 3 2 2 3 2 2" xfId="39288"/>
    <cellStyle name="Comma 13 2 3 2 2 3 2 3" xfId="39289"/>
    <cellStyle name="Comma 13 2 3 2 2 3 3" xfId="39290"/>
    <cellStyle name="Comma 13 2 3 2 2 3 3 2" xfId="39291"/>
    <cellStyle name="Comma 13 2 3 2 2 3 3 3" xfId="39292"/>
    <cellStyle name="Comma 13 2 3 2 2 3 4" xfId="39293"/>
    <cellStyle name="Comma 13 2 3 2 2 3 4 2" xfId="39294"/>
    <cellStyle name="Comma 13 2 3 2 2 3 5" xfId="39295"/>
    <cellStyle name="Comma 13 2 3 2 2 3 6" xfId="39296"/>
    <cellStyle name="Comma 13 2 3 2 2 4" xfId="39297"/>
    <cellStyle name="Comma 13 2 3 2 2 4 2" xfId="39298"/>
    <cellStyle name="Comma 13 2 3 2 2 4 2 2" xfId="39299"/>
    <cellStyle name="Comma 13 2 3 2 2 4 2 3" xfId="39300"/>
    <cellStyle name="Comma 13 2 3 2 2 4 3" xfId="39301"/>
    <cellStyle name="Comma 13 2 3 2 2 4 3 2" xfId="39302"/>
    <cellStyle name="Comma 13 2 3 2 2 4 4" xfId="39303"/>
    <cellStyle name="Comma 13 2 3 2 2 4 5" xfId="39304"/>
    <cellStyle name="Comma 13 2 3 2 2 5" xfId="39305"/>
    <cellStyle name="Comma 13 2 3 2 2 5 2" xfId="39306"/>
    <cellStyle name="Comma 13 2 3 2 2 5 3" xfId="39307"/>
    <cellStyle name="Comma 13 2 3 2 2 6" xfId="39308"/>
    <cellStyle name="Comma 13 2 3 2 2 6 2" xfId="39309"/>
    <cellStyle name="Comma 13 2 3 2 2 6 3" xfId="39310"/>
    <cellStyle name="Comma 13 2 3 2 2 7" xfId="39311"/>
    <cellStyle name="Comma 13 2 3 2 2 7 2" xfId="39312"/>
    <cellStyle name="Comma 13 2 3 2 2 8" xfId="39313"/>
    <cellStyle name="Comma 13 2 3 2 2 9" xfId="39314"/>
    <cellStyle name="Comma 13 2 3 2 3" xfId="39315"/>
    <cellStyle name="Comma 13 2 3 2 3 2" xfId="39316"/>
    <cellStyle name="Comma 13 2 3 2 3 2 2" xfId="39317"/>
    <cellStyle name="Comma 13 2 3 2 3 2 3" xfId="39318"/>
    <cellStyle name="Comma 13 2 3 2 3 3" xfId="39319"/>
    <cellStyle name="Comma 13 2 3 2 3 3 2" xfId="39320"/>
    <cellStyle name="Comma 13 2 3 2 3 3 3" xfId="39321"/>
    <cellStyle name="Comma 13 2 3 2 3 4" xfId="39322"/>
    <cellStyle name="Comma 13 2 3 2 3 4 2" xfId="39323"/>
    <cellStyle name="Comma 13 2 3 2 3 5" xfId="39324"/>
    <cellStyle name="Comma 13 2 3 2 3 6" xfId="39325"/>
    <cellStyle name="Comma 13 2 3 2 4" xfId="39326"/>
    <cellStyle name="Comma 13 2 3 2 4 2" xfId="39327"/>
    <cellStyle name="Comma 13 2 3 2 4 2 2" xfId="39328"/>
    <cellStyle name="Comma 13 2 3 2 4 2 3" xfId="39329"/>
    <cellStyle name="Comma 13 2 3 2 4 3" xfId="39330"/>
    <cellStyle name="Comma 13 2 3 2 4 3 2" xfId="39331"/>
    <cellStyle name="Comma 13 2 3 2 4 3 3" xfId="39332"/>
    <cellStyle name="Comma 13 2 3 2 4 4" xfId="39333"/>
    <cellStyle name="Comma 13 2 3 2 4 4 2" xfId="39334"/>
    <cellStyle name="Comma 13 2 3 2 4 5" xfId="39335"/>
    <cellStyle name="Comma 13 2 3 2 4 6" xfId="39336"/>
    <cellStyle name="Comma 13 2 3 2 5" xfId="39337"/>
    <cellStyle name="Comma 13 2 3 2 5 2" xfId="39338"/>
    <cellStyle name="Comma 13 2 3 2 5 2 2" xfId="39339"/>
    <cellStyle name="Comma 13 2 3 2 5 2 3" xfId="39340"/>
    <cellStyle name="Comma 13 2 3 2 5 3" xfId="39341"/>
    <cellStyle name="Comma 13 2 3 2 5 3 2" xfId="39342"/>
    <cellStyle name="Comma 13 2 3 2 5 4" xfId="39343"/>
    <cellStyle name="Comma 13 2 3 2 5 5" xfId="39344"/>
    <cellStyle name="Comma 13 2 3 2 6" xfId="39345"/>
    <cellStyle name="Comma 13 2 3 2 6 2" xfId="39346"/>
    <cellStyle name="Comma 13 2 3 2 6 3" xfId="39347"/>
    <cellStyle name="Comma 13 2 3 2 7" xfId="39348"/>
    <cellStyle name="Comma 13 2 3 2 7 2" xfId="39349"/>
    <cellStyle name="Comma 13 2 3 2 7 3" xfId="39350"/>
    <cellStyle name="Comma 13 2 3 2 8" xfId="39351"/>
    <cellStyle name="Comma 13 2 3 2 8 2" xfId="39352"/>
    <cellStyle name="Comma 13 2 3 2 9" xfId="39353"/>
    <cellStyle name="Comma 13 2 3 3" xfId="39354"/>
    <cellStyle name="Comma 13 2 3 3 2" xfId="39355"/>
    <cellStyle name="Comma 13 2 3 3 2 2" xfId="39356"/>
    <cellStyle name="Comma 13 2 3 3 2 2 2" xfId="39357"/>
    <cellStyle name="Comma 13 2 3 3 2 2 3" xfId="39358"/>
    <cellStyle name="Comma 13 2 3 3 2 3" xfId="39359"/>
    <cellStyle name="Comma 13 2 3 3 2 3 2" xfId="39360"/>
    <cellStyle name="Comma 13 2 3 3 2 3 3" xfId="39361"/>
    <cellStyle name="Comma 13 2 3 3 2 4" xfId="39362"/>
    <cellStyle name="Comma 13 2 3 3 2 4 2" xfId="39363"/>
    <cellStyle name="Comma 13 2 3 3 2 5" xfId="39364"/>
    <cellStyle name="Comma 13 2 3 3 2 6" xfId="39365"/>
    <cellStyle name="Comma 13 2 3 3 3" xfId="39366"/>
    <cellStyle name="Comma 13 2 3 3 3 2" xfId="39367"/>
    <cellStyle name="Comma 13 2 3 3 3 2 2" xfId="39368"/>
    <cellStyle name="Comma 13 2 3 3 3 2 3" xfId="39369"/>
    <cellStyle name="Comma 13 2 3 3 3 3" xfId="39370"/>
    <cellStyle name="Comma 13 2 3 3 3 3 2" xfId="39371"/>
    <cellStyle name="Comma 13 2 3 3 3 3 3" xfId="39372"/>
    <cellStyle name="Comma 13 2 3 3 3 4" xfId="39373"/>
    <cellStyle name="Comma 13 2 3 3 3 4 2" xfId="39374"/>
    <cellStyle name="Comma 13 2 3 3 3 5" xfId="39375"/>
    <cellStyle name="Comma 13 2 3 3 3 6" xfId="39376"/>
    <cellStyle name="Comma 13 2 3 3 4" xfId="39377"/>
    <cellStyle name="Comma 13 2 3 3 4 2" xfId="39378"/>
    <cellStyle name="Comma 13 2 3 3 4 2 2" xfId="39379"/>
    <cellStyle name="Comma 13 2 3 3 4 2 3" xfId="39380"/>
    <cellStyle name="Comma 13 2 3 3 4 3" xfId="39381"/>
    <cellStyle name="Comma 13 2 3 3 4 3 2" xfId="39382"/>
    <cellStyle name="Comma 13 2 3 3 4 4" xfId="39383"/>
    <cellStyle name="Comma 13 2 3 3 4 5" xfId="39384"/>
    <cellStyle name="Comma 13 2 3 3 5" xfId="39385"/>
    <cellStyle name="Comma 13 2 3 3 5 2" xfId="39386"/>
    <cellStyle name="Comma 13 2 3 3 5 3" xfId="39387"/>
    <cellStyle name="Comma 13 2 3 3 6" xfId="39388"/>
    <cellStyle name="Comma 13 2 3 3 6 2" xfId="39389"/>
    <cellStyle name="Comma 13 2 3 3 6 3" xfId="39390"/>
    <cellStyle name="Comma 13 2 3 3 7" xfId="39391"/>
    <cellStyle name="Comma 13 2 3 3 7 2" xfId="39392"/>
    <cellStyle name="Comma 13 2 3 3 8" xfId="39393"/>
    <cellStyle name="Comma 13 2 3 3 9" xfId="39394"/>
    <cellStyle name="Comma 13 2 3 4" xfId="39395"/>
    <cellStyle name="Comma 13 2 3 4 2" xfId="39396"/>
    <cellStyle name="Comma 13 2 3 4 2 2" xfId="39397"/>
    <cellStyle name="Comma 13 2 3 4 2 2 2" xfId="39398"/>
    <cellStyle name="Comma 13 2 3 4 2 2 3" xfId="39399"/>
    <cellStyle name="Comma 13 2 3 4 2 3" xfId="39400"/>
    <cellStyle name="Comma 13 2 3 4 2 3 2" xfId="39401"/>
    <cellStyle name="Comma 13 2 3 4 2 3 3" xfId="39402"/>
    <cellStyle name="Comma 13 2 3 4 2 4" xfId="39403"/>
    <cellStyle name="Comma 13 2 3 4 2 4 2" xfId="39404"/>
    <cellStyle name="Comma 13 2 3 4 2 5" xfId="39405"/>
    <cellStyle name="Comma 13 2 3 4 2 6" xfId="39406"/>
    <cellStyle name="Comma 13 2 3 4 3" xfId="39407"/>
    <cellStyle name="Comma 13 2 3 4 3 2" xfId="39408"/>
    <cellStyle name="Comma 13 2 3 4 3 2 2" xfId="39409"/>
    <cellStyle name="Comma 13 2 3 4 3 2 3" xfId="39410"/>
    <cellStyle name="Comma 13 2 3 4 3 3" xfId="39411"/>
    <cellStyle name="Comma 13 2 3 4 3 3 2" xfId="39412"/>
    <cellStyle name="Comma 13 2 3 4 3 3 3" xfId="39413"/>
    <cellStyle name="Comma 13 2 3 4 3 4" xfId="39414"/>
    <cellStyle name="Comma 13 2 3 4 3 4 2" xfId="39415"/>
    <cellStyle name="Comma 13 2 3 4 3 5" xfId="39416"/>
    <cellStyle name="Comma 13 2 3 4 3 6" xfId="39417"/>
    <cellStyle name="Comma 13 2 3 4 4" xfId="39418"/>
    <cellStyle name="Comma 13 2 3 4 4 2" xfId="39419"/>
    <cellStyle name="Comma 13 2 3 4 4 2 2" xfId="39420"/>
    <cellStyle name="Comma 13 2 3 4 4 2 3" xfId="39421"/>
    <cellStyle name="Comma 13 2 3 4 4 3" xfId="39422"/>
    <cellStyle name="Comma 13 2 3 4 4 3 2" xfId="39423"/>
    <cellStyle name="Comma 13 2 3 4 4 4" xfId="39424"/>
    <cellStyle name="Comma 13 2 3 4 4 5" xfId="39425"/>
    <cellStyle name="Comma 13 2 3 4 5" xfId="39426"/>
    <cellStyle name="Comma 13 2 3 4 5 2" xfId="39427"/>
    <cellStyle name="Comma 13 2 3 4 5 3" xfId="39428"/>
    <cellStyle name="Comma 13 2 3 4 6" xfId="39429"/>
    <cellStyle name="Comma 13 2 3 4 6 2" xfId="39430"/>
    <cellStyle name="Comma 13 2 3 4 6 3" xfId="39431"/>
    <cellStyle name="Comma 13 2 3 4 7" xfId="39432"/>
    <cellStyle name="Comma 13 2 3 4 7 2" xfId="39433"/>
    <cellStyle name="Comma 13 2 3 4 8" xfId="39434"/>
    <cellStyle name="Comma 13 2 3 4 9" xfId="39435"/>
    <cellStyle name="Comma 13 2 3 5" xfId="39436"/>
    <cellStyle name="Comma 13 2 3 5 2" xfId="39437"/>
    <cellStyle name="Comma 13 2 3 5 2 2" xfId="39438"/>
    <cellStyle name="Comma 13 2 3 5 2 3" xfId="39439"/>
    <cellStyle name="Comma 13 2 3 5 3" xfId="39440"/>
    <cellStyle name="Comma 13 2 3 5 3 2" xfId="39441"/>
    <cellStyle name="Comma 13 2 3 5 3 3" xfId="39442"/>
    <cellStyle name="Comma 13 2 3 5 4" xfId="39443"/>
    <cellStyle name="Comma 13 2 3 5 4 2" xfId="39444"/>
    <cellStyle name="Comma 13 2 3 5 5" xfId="39445"/>
    <cellStyle name="Comma 13 2 3 5 6" xfId="39446"/>
    <cellStyle name="Comma 13 2 3 6" xfId="39447"/>
    <cellStyle name="Comma 13 2 3 6 2" xfId="39448"/>
    <cellStyle name="Comma 13 2 3 6 2 2" xfId="39449"/>
    <cellStyle name="Comma 13 2 3 6 2 3" xfId="39450"/>
    <cellStyle name="Comma 13 2 3 6 3" xfId="39451"/>
    <cellStyle name="Comma 13 2 3 6 3 2" xfId="39452"/>
    <cellStyle name="Comma 13 2 3 6 3 3" xfId="39453"/>
    <cellStyle name="Comma 13 2 3 6 4" xfId="39454"/>
    <cellStyle name="Comma 13 2 3 6 4 2" xfId="39455"/>
    <cellStyle name="Comma 13 2 3 6 5" xfId="39456"/>
    <cellStyle name="Comma 13 2 3 6 6" xfId="39457"/>
    <cellStyle name="Comma 13 2 3 7" xfId="39458"/>
    <cellStyle name="Comma 13 2 3 7 2" xfId="39459"/>
    <cellStyle name="Comma 13 2 3 7 2 2" xfId="39460"/>
    <cellStyle name="Comma 13 2 3 7 2 3" xfId="39461"/>
    <cellStyle name="Comma 13 2 3 7 3" xfId="39462"/>
    <cellStyle name="Comma 13 2 3 7 3 2" xfId="39463"/>
    <cellStyle name="Comma 13 2 3 7 4" xfId="39464"/>
    <cellStyle name="Comma 13 2 3 7 5" xfId="39465"/>
    <cellStyle name="Comma 13 2 3 8" xfId="39466"/>
    <cellStyle name="Comma 13 2 3 8 2" xfId="39467"/>
    <cellStyle name="Comma 13 2 3 8 3" xfId="39468"/>
    <cellStyle name="Comma 13 2 3 9" xfId="39469"/>
    <cellStyle name="Comma 13 2 3 9 2" xfId="39470"/>
    <cellStyle name="Comma 13 2 3 9 3" xfId="39471"/>
    <cellStyle name="Comma 13 2 4" xfId="13962"/>
    <cellStyle name="Comma 13 2 4 10" xfId="39472"/>
    <cellStyle name="Comma 13 2 4 2" xfId="39473"/>
    <cellStyle name="Comma 13 2 4 2 2" xfId="39474"/>
    <cellStyle name="Comma 13 2 4 2 2 2" xfId="39475"/>
    <cellStyle name="Comma 13 2 4 2 2 2 2" xfId="39476"/>
    <cellStyle name="Comma 13 2 4 2 2 2 3" xfId="39477"/>
    <cellStyle name="Comma 13 2 4 2 2 3" xfId="39478"/>
    <cellStyle name="Comma 13 2 4 2 2 3 2" xfId="39479"/>
    <cellStyle name="Comma 13 2 4 2 2 3 3" xfId="39480"/>
    <cellStyle name="Comma 13 2 4 2 2 4" xfId="39481"/>
    <cellStyle name="Comma 13 2 4 2 2 4 2" xfId="39482"/>
    <cellStyle name="Comma 13 2 4 2 2 5" xfId="39483"/>
    <cellStyle name="Comma 13 2 4 2 2 6" xfId="39484"/>
    <cellStyle name="Comma 13 2 4 2 3" xfId="39485"/>
    <cellStyle name="Comma 13 2 4 2 3 2" xfId="39486"/>
    <cellStyle name="Comma 13 2 4 2 3 2 2" xfId="39487"/>
    <cellStyle name="Comma 13 2 4 2 3 2 3" xfId="39488"/>
    <cellStyle name="Comma 13 2 4 2 3 3" xfId="39489"/>
    <cellStyle name="Comma 13 2 4 2 3 3 2" xfId="39490"/>
    <cellStyle name="Comma 13 2 4 2 3 3 3" xfId="39491"/>
    <cellStyle name="Comma 13 2 4 2 3 4" xfId="39492"/>
    <cellStyle name="Comma 13 2 4 2 3 4 2" xfId="39493"/>
    <cellStyle name="Comma 13 2 4 2 3 5" xfId="39494"/>
    <cellStyle name="Comma 13 2 4 2 3 6" xfId="39495"/>
    <cellStyle name="Comma 13 2 4 2 4" xfId="39496"/>
    <cellStyle name="Comma 13 2 4 2 4 2" xfId="39497"/>
    <cellStyle name="Comma 13 2 4 2 4 2 2" xfId="39498"/>
    <cellStyle name="Comma 13 2 4 2 4 2 3" xfId="39499"/>
    <cellStyle name="Comma 13 2 4 2 4 3" xfId="39500"/>
    <cellStyle name="Comma 13 2 4 2 4 3 2" xfId="39501"/>
    <cellStyle name="Comma 13 2 4 2 4 4" xfId="39502"/>
    <cellStyle name="Comma 13 2 4 2 4 5" xfId="39503"/>
    <cellStyle name="Comma 13 2 4 2 5" xfId="39504"/>
    <cellStyle name="Comma 13 2 4 2 5 2" xfId="39505"/>
    <cellStyle name="Comma 13 2 4 2 5 3" xfId="39506"/>
    <cellStyle name="Comma 13 2 4 2 6" xfId="39507"/>
    <cellStyle name="Comma 13 2 4 2 6 2" xfId="39508"/>
    <cellStyle name="Comma 13 2 4 2 6 3" xfId="39509"/>
    <cellStyle name="Comma 13 2 4 2 7" xfId="39510"/>
    <cellStyle name="Comma 13 2 4 2 7 2" xfId="39511"/>
    <cellStyle name="Comma 13 2 4 2 8" xfId="39512"/>
    <cellStyle name="Comma 13 2 4 2 9" xfId="39513"/>
    <cellStyle name="Comma 13 2 4 3" xfId="39514"/>
    <cellStyle name="Comma 13 2 4 3 2" xfId="39515"/>
    <cellStyle name="Comma 13 2 4 3 2 2" xfId="39516"/>
    <cellStyle name="Comma 13 2 4 3 2 3" xfId="39517"/>
    <cellStyle name="Comma 13 2 4 3 3" xfId="39518"/>
    <cellStyle name="Comma 13 2 4 3 3 2" xfId="39519"/>
    <cellStyle name="Comma 13 2 4 3 3 3" xfId="39520"/>
    <cellStyle name="Comma 13 2 4 3 4" xfId="39521"/>
    <cellStyle name="Comma 13 2 4 3 4 2" xfId="39522"/>
    <cellStyle name="Comma 13 2 4 3 5" xfId="39523"/>
    <cellStyle name="Comma 13 2 4 3 6" xfId="39524"/>
    <cellStyle name="Comma 13 2 4 4" xfId="39525"/>
    <cellStyle name="Comma 13 2 4 4 2" xfId="39526"/>
    <cellStyle name="Comma 13 2 4 4 2 2" xfId="39527"/>
    <cellStyle name="Comma 13 2 4 4 2 3" xfId="39528"/>
    <cellStyle name="Comma 13 2 4 4 3" xfId="39529"/>
    <cellStyle name="Comma 13 2 4 4 3 2" xfId="39530"/>
    <cellStyle name="Comma 13 2 4 4 3 3" xfId="39531"/>
    <cellStyle name="Comma 13 2 4 4 4" xfId="39532"/>
    <cellStyle name="Comma 13 2 4 4 4 2" xfId="39533"/>
    <cellStyle name="Comma 13 2 4 4 5" xfId="39534"/>
    <cellStyle name="Comma 13 2 4 4 6" xfId="39535"/>
    <cellStyle name="Comma 13 2 4 5" xfId="39536"/>
    <cellStyle name="Comma 13 2 4 5 2" xfId="39537"/>
    <cellStyle name="Comma 13 2 4 5 2 2" xfId="39538"/>
    <cellStyle name="Comma 13 2 4 5 2 3" xfId="39539"/>
    <cellStyle name="Comma 13 2 4 5 3" xfId="39540"/>
    <cellStyle name="Comma 13 2 4 5 3 2" xfId="39541"/>
    <cellStyle name="Comma 13 2 4 5 4" xfId="39542"/>
    <cellStyle name="Comma 13 2 4 5 5" xfId="39543"/>
    <cellStyle name="Comma 13 2 4 6" xfId="39544"/>
    <cellStyle name="Comma 13 2 4 6 2" xfId="39545"/>
    <cellStyle name="Comma 13 2 4 6 3" xfId="39546"/>
    <cellStyle name="Comma 13 2 4 7" xfId="39547"/>
    <cellStyle name="Comma 13 2 4 7 2" xfId="39548"/>
    <cellStyle name="Comma 13 2 4 7 3" xfId="39549"/>
    <cellStyle name="Comma 13 2 4 8" xfId="39550"/>
    <cellStyle name="Comma 13 2 4 8 2" xfId="39551"/>
    <cellStyle name="Comma 13 2 4 9" xfId="39552"/>
    <cellStyle name="Comma 13 2 5" xfId="39553"/>
    <cellStyle name="Comma 13 2 5 2" xfId="39554"/>
    <cellStyle name="Comma 13 2 5 2 2" xfId="39555"/>
    <cellStyle name="Comma 13 2 5 2 2 2" xfId="39556"/>
    <cellStyle name="Comma 13 2 5 2 2 3" xfId="39557"/>
    <cellStyle name="Comma 13 2 5 2 3" xfId="39558"/>
    <cellStyle name="Comma 13 2 5 2 3 2" xfId="39559"/>
    <cellStyle name="Comma 13 2 5 2 3 3" xfId="39560"/>
    <cellStyle name="Comma 13 2 5 2 4" xfId="39561"/>
    <cellStyle name="Comma 13 2 5 2 4 2" xfId="39562"/>
    <cellStyle name="Comma 13 2 5 2 5" xfId="39563"/>
    <cellStyle name="Comma 13 2 5 2 6" xfId="39564"/>
    <cellStyle name="Comma 13 2 5 3" xfId="39565"/>
    <cellStyle name="Comma 13 2 5 3 2" xfId="39566"/>
    <cellStyle name="Comma 13 2 5 3 2 2" xfId="39567"/>
    <cellStyle name="Comma 13 2 5 3 2 3" xfId="39568"/>
    <cellStyle name="Comma 13 2 5 3 3" xfId="39569"/>
    <cellStyle name="Comma 13 2 5 3 3 2" xfId="39570"/>
    <cellStyle name="Comma 13 2 5 3 3 3" xfId="39571"/>
    <cellStyle name="Comma 13 2 5 3 4" xfId="39572"/>
    <cellStyle name="Comma 13 2 5 3 4 2" xfId="39573"/>
    <cellStyle name="Comma 13 2 5 3 5" xfId="39574"/>
    <cellStyle name="Comma 13 2 5 3 6" xfId="39575"/>
    <cellStyle name="Comma 13 2 5 4" xfId="39576"/>
    <cellStyle name="Comma 13 2 5 4 2" xfId="39577"/>
    <cellStyle name="Comma 13 2 5 4 2 2" xfId="39578"/>
    <cellStyle name="Comma 13 2 5 4 2 3" xfId="39579"/>
    <cellStyle name="Comma 13 2 5 4 3" xfId="39580"/>
    <cellStyle name="Comma 13 2 5 4 3 2" xfId="39581"/>
    <cellStyle name="Comma 13 2 5 4 4" xfId="39582"/>
    <cellStyle name="Comma 13 2 5 4 5" xfId="39583"/>
    <cellStyle name="Comma 13 2 5 5" xfId="39584"/>
    <cellStyle name="Comma 13 2 5 5 2" xfId="39585"/>
    <cellStyle name="Comma 13 2 5 5 3" xfId="39586"/>
    <cellStyle name="Comma 13 2 5 6" xfId="39587"/>
    <cellStyle name="Comma 13 2 5 6 2" xfId="39588"/>
    <cellStyle name="Comma 13 2 5 6 3" xfId="39589"/>
    <cellStyle name="Comma 13 2 5 7" xfId="39590"/>
    <cellStyle name="Comma 13 2 5 7 2" xfId="39591"/>
    <cellStyle name="Comma 13 2 5 8" xfId="39592"/>
    <cellStyle name="Comma 13 2 5 9" xfId="39593"/>
    <cellStyle name="Comma 13 2 6" xfId="39594"/>
    <cellStyle name="Comma 13 2 6 2" xfId="39595"/>
    <cellStyle name="Comma 13 2 6 2 2" xfId="39596"/>
    <cellStyle name="Comma 13 2 6 2 2 2" xfId="39597"/>
    <cellStyle name="Comma 13 2 6 2 2 3" xfId="39598"/>
    <cellStyle name="Comma 13 2 6 2 3" xfId="39599"/>
    <cellStyle name="Comma 13 2 6 2 3 2" xfId="39600"/>
    <cellStyle name="Comma 13 2 6 2 3 3" xfId="39601"/>
    <cellStyle name="Comma 13 2 6 2 4" xfId="39602"/>
    <cellStyle name="Comma 13 2 6 2 4 2" xfId="39603"/>
    <cellStyle name="Comma 13 2 6 2 5" xfId="39604"/>
    <cellStyle name="Comma 13 2 6 2 6" xfId="39605"/>
    <cellStyle name="Comma 13 2 6 3" xfId="39606"/>
    <cellStyle name="Comma 13 2 6 3 2" xfId="39607"/>
    <cellStyle name="Comma 13 2 6 3 2 2" xfId="39608"/>
    <cellStyle name="Comma 13 2 6 3 2 3" xfId="39609"/>
    <cellStyle name="Comma 13 2 6 3 3" xfId="39610"/>
    <cellStyle name="Comma 13 2 6 3 3 2" xfId="39611"/>
    <cellStyle name="Comma 13 2 6 3 3 3" xfId="39612"/>
    <cellStyle name="Comma 13 2 6 3 4" xfId="39613"/>
    <cellStyle name="Comma 13 2 6 3 4 2" xfId="39614"/>
    <cellStyle name="Comma 13 2 6 3 5" xfId="39615"/>
    <cellStyle name="Comma 13 2 6 3 6" xfId="39616"/>
    <cellStyle name="Comma 13 2 6 4" xfId="39617"/>
    <cellStyle name="Comma 13 2 6 4 2" xfId="39618"/>
    <cellStyle name="Comma 13 2 6 4 2 2" xfId="39619"/>
    <cellStyle name="Comma 13 2 6 4 2 3" xfId="39620"/>
    <cellStyle name="Comma 13 2 6 4 3" xfId="39621"/>
    <cellStyle name="Comma 13 2 6 4 3 2" xfId="39622"/>
    <cellStyle name="Comma 13 2 6 4 4" xfId="39623"/>
    <cellStyle name="Comma 13 2 6 4 5" xfId="39624"/>
    <cellStyle name="Comma 13 2 6 5" xfId="39625"/>
    <cellStyle name="Comma 13 2 6 5 2" xfId="39626"/>
    <cellStyle name="Comma 13 2 6 5 3" xfId="39627"/>
    <cellStyle name="Comma 13 2 6 6" xfId="39628"/>
    <cellStyle name="Comma 13 2 6 6 2" xfId="39629"/>
    <cellStyle name="Comma 13 2 6 6 3" xfId="39630"/>
    <cellStyle name="Comma 13 2 6 7" xfId="39631"/>
    <cellStyle name="Comma 13 2 6 7 2" xfId="39632"/>
    <cellStyle name="Comma 13 2 6 8" xfId="39633"/>
    <cellStyle name="Comma 13 2 6 9" xfId="39634"/>
    <cellStyle name="Comma 13 2 7" xfId="39635"/>
    <cellStyle name="Comma 13 2 7 2" xfId="39636"/>
    <cellStyle name="Comma 13 2 7 2 2" xfId="39637"/>
    <cellStyle name="Comma 13 2 7 2 3" xfId="39638"/>
    <cellStyle name="Comma 13 2 7 3" xfId="39639"/>
    <cellStyle name="Comma 13 2 7 3 2" xfId="39640"/>
    <cellStyle name="Comma 13 2 7 3 3" xfId="39641"/>
    <cellStyle name="Comma 13 2 7 4" xfId="39642"/>
    <cellStyle name="Comma 13 2 7 4 2" xfId="39643"/>
    <cellStyle name="Comma 13 2 7 5" xfId="39644"/>
    <cellStyle name="Comma 13 2 7 6" xfId="39645"/>
    <cellStyle name="Comma 13 2 8" xfId="39646"/>
    <cellStyle name="Comma 13 2 8 2" xfId="39647"/>
    <cellStyle name="Comma 13 2 8 2 2" xfId="39648"/>
    <cellStyle name="Comma 13 2 8 2 3" xfId="39649"/>
    <cellStyle name="Comma 13 2 8 3" xfId="39650"/>
    <cellStyle name="Comma 13 2 8 3 2" xfId="39651"/>
    <cellStyle name="Comma 13 2 8 3 3" xfId="39652"/>
    <cellStyle name="Comma 13 2 8 4" xfId="39653"/>
    <cellStyle name="Comma 13 2 8 4 2" xfId="39654"/>
    <cellStyle name="Comma 13 2 8 5" xfId="39655"/>
    <cellStyle name="Comma 13 2 8 6" xfId="39656"/>
    <cellStyle name="Comma 13 2 9" xfId="39657"/>
    <cellStyle name="Comma 13 2 9 2" xfId="39658"/>
    <cellStyle name="Comma 13 2 9 2 2" xfId="39659"/>
    <cellStyle name="Comma 13 2 9 2 3" xfId="39660"/>
    <cellStyle name="Comma 13 2 9 3" xfId="39661"/>
    <cellStyle name="Comma 13 2 9 3 2" xfId="39662"/>
    <cellStyle name="Comma 13 2 9 4" xfId="39663"/>
    <cellStyle name="Comma 13 2 9 5" xfId="39664"/>
    <cellStyle name="Comma 13 3" xfId="9454"/>
    <cellStyle name="Comma 13 3 10" xfId="39665"/>
    <cellStyle name="Comma 13 3 10 2" xfId="39666"/>
    <cellStyle name="Comma 13 3 10 3" xfId="39667"/>
    <cellStyle name="Comma 13 3 11" xfId="39668"/>
    <cellStyle name="Comma 13 3 11 2" xfId="39669"/>
    <cellStyle name="Comma 13 3 12" xfId="39670"/>
    <cellStyle name="Comma 13 3 13" xfId="39671"/>
    <cellStyle name="Comma 13 3 2" xfId="9455"/>
    <cellStyle name="Comma 13 3 2 10" xfId="39672"/>
    <cellStyle name="Comma 13 3 2 10 2" xfId="39673"/>
    <cellStyle name="Comma 13 3 2 11" xfId="39674"/>
    <cellStyle name="Comma 13 3 2 12" xfId="39675"/>
    <cellStyle name="Comma 13 3 2 2" xfId="39676"/>
    <cellStyle name="Comma 13 3 2 2 10" xfId="39677"/>
    <cellStyle name="Comma 13 3 2 2 2" xfId="39678"/>
    <cellStyle name="Comma 13 3 2 2 2 2" xfId="39679"/>
    <cellStyle name="Comma 13 3 2 2 2 2 2" xfId="39680"/>
    <cellStyle name="Comma 13 3 2 2 2 2 2 2" xfId="39681"/>
    <cellStyle name="Comma 13 3 2 2 2 2 2 3" xfId="39682"/>
    <cellStyle name="Comma 13 3 2 2 2 2 3" xfId="39683"/>
    <cellStyle name="Comma 13 3 2 2 2 2 3 2" xfId="39684"/>
    <cellStyle name="Comma 13 3 2 2 2 2 3 3" xfId="39685"/>
    <cellStyle name="Comma 13 3 2 2 2 2 4" xfId="39686"/>
    <cellStyle name="Comma 13 3 2 2 2 2 4 2" xfId="39687"/>
    <cellStyle name="Comma 13 3 2 2 2 2 5" xfId="39688"/>
    <cellStyle name="Comma 13 3 2 2 2 2 6" xfId="39689"/>
    <cellStyle name="Comma 13 3 2 2 2 3" xfId="39690"/>
    <cellStyle name="Comma 13 3 2 2 2 3 2" xfId="39691"/>
    <cellStyle name="Comma 13 3 2 2 2 3 2 2" xfId="39692"/>
    <cellStyle name="Comma 13 3 2 2 2 3 2 3" xfId="39693"/>
    <cellStyle name="Comma 13 3 2 2 2 3 3" xfId="39694"/>
    <cellStyle name="Comma 13 3 2 2 2 3 3 2" xfId="39695"/>
    <cellStyle name="Comma 13 3 2 2 2 3 3 3" xfId="39696"/>
    <cellStyle name="Comma 13 3 2 2 2 3 4" xfId="39697"/>
    <cellStyle name="Comma 13 3 2 2 2 3 4 2" xfId="39698"/>
    <cellStyle name="Comma 13 3 2 2 2 3 5" xfId="39699"/>
    <cellStyle name="Comma 13 3 2 2 2 3 6" xfId="39700"/>
    <cellStyle name="Comma 13 3 2 2 2 4" xfId="39701"/>
    <cellStyle name="Comma 13 3 2 2 2 4 2" xfId="39702"/>
    <cellStyle name="Comma 13 3 2 2 2 4 2 2" xfId="39703"/>
    <cellStyle name="Comma 13 3 2 2 2 4 2 3" xfId="39704"/>
    <cellStyle name="Comma 13 3 2 2 2 4 3" xfId="39705"/>
    <cellStyle name="Comma 13 3 2 2 2 4 3 2" xfId="39706"/>
    <cellStyle name="Comma 13 3 2 2 2 4 4" xfId="39707"/>
    <cellStyle name="Comma 13 3 2 2 2 4 5" xfId="39708"/>
    <cellStyle name="Comma 13 3 2 2 2 5" xfId="39709"/>
    <cellStyle name="Comma 13 3 2 2 2 5 2" xfId="39710"/>
    <cellStyle name="Comma 13 3 2 2 2 5 3" xfId="39711"/>
    <cellStyle name="Comma 13 3 2 2 2 6" xfId="39712"/>
    <cellStyle name="Comma 13 3 2 2 2 6 2" xfId="39713"/>
    <cellStyle name="Comma 13 3 2 2 2 6 3" xfId="39714"/>
    <cellStyle name="Comma 13 3 2 2 2 7" xfId="39715"/>
    <cellStyle name="Comma 13 3 2 2 2 7 2" xfId="39716"/>
    <cellStyle name="Comma 13 3 2 2 2 8" xfId="39717"/>
    <cellStyle name="Comma 13 3 2 2 2 9" xfId="39718"/>
    <cellStyle name="Comma 13 3 2 2 3" xfId="39719"/>
    <cellStyle name="Comma 13 3 2 2 3 2" xfId="39720"/>
    <cellStyle name="Comma 13 3 2 2 3 2 2" xfId="39721"/>
    <cellStyle name="Comma 13 3 2 2 3 2 3" xfId="39722"/>
    <cellStyle name="Comma 13 3 2 2 3 3" xfId="39723"/>
    <cellStyle name="Comma 13 3 2 2 3 3 2" xfId="39724"/>
    <cellStyle name="Comma 13 3 2 2 3 3 3" xfId="39725"/>
    <cellStyle name="Comma 13 3 2 2 3 4" xfId="39726"/>
    <cellStyle name="Comma 13 3 2 2 3 4 2" xfId="39727"/>
    <cellStyle name="Comma 13 3 2 2 3 5" xfId="39728"/>
    <cellStyle name="Comma 13 3 2 2 3 6" xfId="39729"/>
    <cellStyle name="Comma 13 3 2 2 4" xfId="39730"/>
    <cellStyle name="Comma 13 3 2 2 4 2" xfId="39731"/>
    <cellStyle name="Comma 13 3 2 2 4 2 2" xfId="39732"/>
    <cellStyle name="Comma 13 3 2 2 4 2 3" xfId="39733"/>
    <cellStyle name="Comma 13 3 2 2 4 3" xfId="39734"/>
    <cellStyle name="Comma 13 3 2 2 4 3 2" xfId="39735"/>
    <cellStyle name="Comma 13 3 2 2 4 3 3" xfId="39736"/>
    <cellStyle name="Comma 13 3 2 2 4 4" xfId="39737"/>
    <cellStyle name="Comma 13 3 2 2 4 4 2" xfId="39738"/>
    <cellStyle name="Comma 13 3 2 2 4 5" xfId="39739"/>
    <cellStyle name="Comma 13 3 2 2 4 6" xfId="39740"/>
    <cellStyle name="Comma 13 3 2 2 5" xfId="39741"/>
    <cellStyle name="Comma 13 3 2 2 5 2" xfId="39742"/>
    <cellStyle name="Comma 13 3 2 2 5 2 2" xfId="39743"/>
    <cellStyle name="Comma 13 3 2 2 5 2 3" xfId="39744"/>
    <cellStyle name="Comma 13 3 2 2 5 3" xfId="39745"/>
    <cellStyle name="Comma 13 3 2 2 5 3 2" xfId="39746"/>
    <cellStyle name="Comma 13 3 2 2 5 4" xfId="39747"/>
    <cellStyle name="Comma 13 3 2 2 5 5" xfId="39748"/>
    <cellStyle name="Comma 13 3 2 2 6" xfId="39749"/>
    <cellStyle name="Comma 13 3 2 2 6 2" xfId="39750"/>
    <cellStyle name="Comma 13 3 2 2 6 3" xfId="39751"/>
    <cellStyle name="Comma 13 3 2 2 7" xfId="39752"/>
    <cellStyle name="Comma 13 3 2 2 7 2" xfId="39753"/>
    <cellStyle name="Comma 13 3 2 2 7 3" xfId="39754"/>
    <cellStyle name="Comma 13 3 2 2 8" xfId="39755"/>
    <cellStyle name="Comma 13 3 2 2 8 2" xfId="39756"/>
    <cellStyle name="Comma 13 3 2 2 9" xfId="39757"/>
    <cellStyle name="Comma 13 3 2 3" xfId="39758"/>
    <cellStyle name="Comma 13 3 2 3 2" xfId="39759"/>
    <cellStyle name="Comma 13 3 2 3 2 2" xfId="39760"/>
    <cellStyle name="Comma 13 3 2 3 2 2 2" xfId="39761"/>
    <cellStyle name="Comma 13 3 2 3 2 2 3" xfId="39762"/>
    <cellStyle name="Comma 13 3 2 3 2 3" xfId="39763"/>
    <cellStyle name="Comma 13 3 2 3 2 3 2" xfId="39764"/>
    <cellStyle name="Comma 13 3 2 3 2 3 3" xfId="39765"/>
    <cellStyle name="Comma 13 3 2 3 2 4" xfId="39766"/>
    <cellStyle name="Comma 13 3 2 3 2 4 2" xfId="39767"/>
    <cellStyle name="Comma 13 3 2 3 2 5" xfId="39768"/>
    <cellStyle name="Comma 13 3 2 3 2 6" xfId="39769"/>
    <cellStyle name="Comma 13 3 2 3 3" xfId="39770"/>
    <cellStyle name="Comma 13 3 2 3 3 2" xfId="39771"/>
    <cellStyle name="Comma 13 3 2 3 3 2 2" xfId="39772"/>
    <cellStyle name="Comma 13 3 2 3 3 2 3" xfId="39773"/>
    <cellStyle name="Comma 13 3 2 3 3 3" xfId="39774"/>
    <cellStyle name="Comma 13 3 2 3 3 3 2" xfId="39775"/>
    <cellStyle name="Comma 13 3 2 3 3 3 3" xfId="39776"/>
    <cellStyle name="Comma 13 3 2 3 3 4" xfId="39777"/>
    <cellStyle name="Comma 13 3 2 3 3 4 2" xfId="39778"/>
    <cellStyle name="Comma 13 3 2 3 3 5" xfId="39779"/>
    <cellStyle name="Comma 13 3 2 3 3 6" xfId="39780"/>
    <cellStyle name="Comma 13 3 2 3 4" xfId="39781"/>
    <cellStyle name="Comma 13 3 2 3 4 2" xfId="39782"/>
    <cellStyle name="Comma 13 3 2 3 4 2 2" xfId="39783"/>
    <cellStyle name="Comma 13 3 2 3 4 2 3" xfId="39784"/>
    <cellStyle name="Comma 13 3 2 3 4 3" xfId="39785"/>
    <cellStyle name="Comma 13 3 2 3 4 3 2" xfId="39786"/>
    <cellStyle name="Comma 13 3 2 3 4 4" xfId="39787"/>
    <cellStyle name="Comma 13 3 2 3 4 5" xfId="39788"/>
    <cellStyle name="Comma 13 3 2 3 5" xfId="39789"/>
    <cellStyle name="Comma 13 3 2 3 5 2" xfId="39790"/>
    <cellStyle name="Comma 13 3 2 3 5 3" xfId="39791"/>
    <cellStyle name="Comma 13 3 2 3 6" xfId="39792"/>
    <cellStyle name="Comma 13 3 2 3 6 2" xfId="39793"/>
    <cellStyle name="Comma 13 3 2 3 6 3" xfId="39794"/>
    <cellStyle name="Comma 13 3 2 3 7" xfId="39795"/>
    <cellStyle name="Comma 13 3 2 3 7 2" xfId="39796"/>
    <cellStyle name="Comma 13 3 2 3 8" xfId="39797"/>
    <cellStyle name="Comma 13 3 2 3 9" xfId="39798"/>
    <cellStyle name="Comma 13 3 2 4" xfId="39799"/>
    <cellStyle name="Comma 13 3 2 4 2" xfId="39800"/>
    <cellStyle name="Comma 13 3 2 4 2 2" xfId="39801"/>
    <cellStyle name="Comma 13 3 2 4 2 2 2" xfId="39802"/>
    <cellStyle name="Comma 13 3 2 4 2 2 3" xfId="39803"/>
    <cellStyle name="Comma 13 3 2 4 2 3" xfId="39804"/>
    <cellStyle name="Comma 13 3 2 4 2 3 2" xfId="39805"/>
    <cellStyle name="Comma 13 3 2 4 2 3 3" xfId="39806"/>
    <cellStyle name="Comma 13 3 2 4 2 4" xfId="39807"/>
    <cellStyle name="Comma 13 3 2 4 2 4 2" xfId="39808"/>
    <cellStyle name="Comma 13 3 2 4 2 5" xfId="39809"/>
    <cellStyle name="Comma 13 3 2 4 2 6" xfId="39810"/>
    <cellStyle name="Comma 13 3 2 4 3" xfId="39811"/>
    <cellStyle name="Comma 13 3 2 4 3 2" xfId="39812"/>
    <cellStyle name="Comma 13 3 2 4 3 2 2" xfId="39813"/>
    <cellStyle name="Comma 13 3 2 4 3 2 3" xfId="39814"/>
    <cellStyle name="Comma 13 3 2 4 3 3" xfId="39815"/>
    <cellStyle name="Comma 13 3 2 4 3 3 2" xfId="39816"/>
    <cellStyle name="Comma 13 3 2 4 3 3 3" xfId="39817"/>
    <cellStyle name="Comma 13 3 2 4 3 4" xfId="39818"/>
    <cellStyle name="Comma 13 3 2 4 3 4 2" xfId="39819"/>
    <cellStyle name="Comma 13 3 2 4 3 5" xfId="39820"/>
    <cellStyle name="Comma 13 3 2 4 3 6" xfId="39821"/>
    <cellStyle name="Comma 13 3 2 4 4" xfId="39822"/>
    <cellStyle name="Comma 13 3 2 4 4 2" xfId="39823"/>
    <cellStyle name="Comma 13 3 2 4 4 2 2" xfId="39824"/>
    <cellStyle name="Comma 13 3 2 4 4 2 3" xfId="39825"/>
    <cellStyle name="Comma 13 3 2 4 4 3" xfId="39826"/>
    <cellStyle name="Comma 13 3 2 4 4 3 2" xfId="39827"/>
    <cellStyle name="Comma 13 3 2 4 4 4" xfId="39828"/>
    <cellStyle name="Comma 13 3 2 4 4 5" xfId="39829"/>
    <cellStyle name="Comma 13 3 2 4 5" xfId="39830"/>
    <cellStyle name="Comma 13 3 2 4 5 2" xfId="39831"/>
    <cellStyle name="Comma 13 3 2 4 5 3" xfId="39832"/>
    <cellStyle name="Comma 13 3 2 4 6" xfId="39833"/>
    <cellStyle name="Comma 13 3 2 4 6 2" xfId="39834"/>
    <cellStyle name="Comma 13 3 2 4 6 3" xfId="39835"/>
    <cellStyle name="Comma 13 3 2 4 7" xfId="39836"/>
    <cellStyle name="Comma 13 3 2 4 7 2" xfId="39837"/>
    <cellStyle name="Comma 13 3 2 4 8" xfId="39838"/>
    <cellStyle name="Comma 13 3 2 4 9" xfId="39839"/>
    <cellStyle name="Comma 13 3 2 5" xfId="39840"/>
    <cellStyle name="Comma 13 3 2 5 2" xfId="39841"/>
    <cellStyle name="Comma 13 3 2 5 2 2" xfId="39842"/>
    <cellStyle name="Comma 13 3 2 5 2 3" xfId="39843"/>
    <cellStyle name="Comma 13 3 2 5 3" xfId="39844"/>
    <cellStyle name="Comma 13 3 2 5 3 2" xfId="39845"/>
    <cellStyle name="Comma 13 3 2 5 3 3" xfId="39846"/>
    <cellStyle name="Comma 13 3 2 5 4" xfId="39847"/>
    <cellStyle name="Comma 13 3 2 5 4 2" xfId="39848"/>
    <cellStyle name="Comma 13 3 2 5 5" xfId="39849"/>
    <cellStyle name="Comma 13 3 2 5 6" xfId="39850"/>
    <cellStyle name="Comma 13 3 2 6" xfId="39851"/>
    <cellStyle name="Comma 13 3 2 6 2" xfId="39852"/>
    <cellStyle name="Comma 13 3 2 6 2 2" xfId="39853"/>
    <cellStyle name="Comma 13 3 2 6 2 3" xfId="39854"/>
    <cellStyle name="Comma 13 3 2 6 3" xfId="39855"/>
    <cellStyle name="Comma 13 3 2 6 3 2" xfId="39856"/>
    <cellStyle name="Comma 13 3 2 6 3 3" xfId="39857"/>
    <cellStyle name="Comma 13 3 2 6 4" xfId="39858"/>
    <cellStyle name="Comma 13 3 2 6 4 2" xfId="39859"/>
    <cellStyle name="Comma 13 3 2 6 5" xfId="39860"/>
    <cellStyle name="Comma 13 3 2 6 6" xfId="39861"/>
    <cellStyle name="Comma 13 3 2 7" xfId="39862"/>
    <cellStyle name="Comma 13 3 2 7 2" xfId="39863"/>
    <cellStyle name="Comma 13 3 2 7 2 2" xfId="39864"/>
    <cellStyle name="Comma 13 3 2 7 2 3" xfId="39865"/>
    <cellStyle name="Comma 13 3 2 7 3" xfId="39866"/>
    <cellStyle name="Comma 13 3 2 7 3 2" xfId="39867"/>
    <cellStyle name="Comma 13 3 2 7 4" xfId="39868"/>
    <cellStyle name="Comma 13 3 2 7 5" xfId="39869"/>
    <cellStyle name="Comma 13 3 2 8" xfId="39870"/>
    <cellStyle name="Comma 13 3 2 8 2" xfId="39871"/>
    <cellStyle name="Comma 13 3 2 8 3" xfId="39872"/>
    <cellStyle name="Comma 13 3 2 9" xfId="39873"/>
    <cellStyle name="Comma 13 3 2 9 2" xfId="39874"/>
    <cellStyle name="Comma 13 3 2 9 3" xfId="39875"/>
    <cellStyle name="Comma 13 3 3" xfId="39876"/>
    <cellStyle name="Comma 13 3 3 10" xfId="39877"/>
    <cellStyle name="Comma 13 3 3 2" xfId="39878"/>
    <cellStyle name="Comma 13 3 3 2 2" xfId="39879"/>
    <cellStyle name="Comma 13 3 3 2 2 2" xfId="39880"/>
    <cellStyle name="Comma 13 3 3 2 2 2 2" xfId="39881"/>
    <cellStyle name="Comma 13 3 3 2 2 2 3" xfId="39882"/>
    <cellStyle name="Comma 13 3 3 2 2 3" xfId="39883"/>
    <cellStyle name="Comma 13 3 3 2 2 3 2" xfId="39884"/>
    <cellStyle name="Comma 13 3 3 2 2 3 3" xfId="39885"/>
    <cellStyle name="Comma 13 3 3 2 2 4" xfId="39886"/>
    <cellStyle name="Comma 13 3 3 2 2 4 2" xfId="39887"/>
    <cellStyle name="Comma 13 3 3 2 2 5" xfId="39888"/>
    <cellStyle name="Comma 13 3 3 2 2 6" xfId="39889"/>
    <cellStyle name="Comma 13 3 3 2 3" xfId="39890"/>
    <cellStyle name="Comma 13 3 3 2 3 2" xfId="39891"/>
    <cellStyle name="Comma 13 3 3 2 3 2 2" xfId="39892"/>
    <cellStyle name="Comma 13 3 3 2 3 2 3" xfId="39893"/>
    <cellStyle name="Comma 13 3 3 2 3 3" xfId="39894"/>
    <cellStyle name="Comma 13 3 3 2 3 3 2" xfId="39895"/>
    <cellStyle name="Comma 13 3 3 2 3 3 3" xfId="39896"/>
    <cellStyle name="Comma 13 3 3 2 3 4" xfId="39897"/>
    <cellStyle name="Comma 13 3 3 2 3 4 2" xfId="39898"/>
    <cellStyle name="Comma 13 3 3 2 3 5" xfId="39899"/>
    <cellStyle name="Comma 13 3 3 2 3 6" xfId="39900"/>
    <cellStyle name="Comma 13 3 3 2 4" xfId="39901"/>
    <cellStyle name="Comma 13 3 3 2 4 2" xfId="39902"/>
    <cellStyle name="Comma 13 3 3 2 4 2 2" xfId="39903"/>
    <cellStyle name="Comma 13 3 3 2 4 2 3" xfId="39904"/>
    <cellStyle name="Comma 13 3 3 2 4 3" xfId="39905"/>
    <cellStyle name="Comma 13 3 3 2 4 3 2" xfId="39906"/>
    <cellStyle name="Comma 13 3 3 2 4 4" xfId="39907"/>
    <cellStyle name="Comma 13 3 3 2 4 5" xfId="39908"/>
    <cellStyle name="Comma 13 3 3 2 5" xfId="39909"/>
    <cellStyle name="Comma 13 3 3 2 5 2" xfId="39910"/>
    <cellStyle name="Comma 13 3 3 2 5 3" xfId="39911"/>
    <cellStyle name="Comma 13 3 3 2 6" xfId="39912"/>
    <cellStyle name="Comma 13 3 3 2 6 2" xfId="39913"/>
    <cellStyle name="Comma 13 3 3 2 6 3" xfId="39914"/>
    <cellStyle name="Comma 13 3 3 2 7" xfId="39915"/>
    <cellStyle name="Comma 13 3 3 2 7 2" xfId="39916"/>
    <cellStyle name="Comma 13 3 3 2 8" xfId="39917"/>
    <cellStyle name="Comma 13 3 3 2 9" xfId="39918"/>
    <cellStyle name="Comma 13 3 3 3" xfId="39919"/>
    <cellStyle name="Comma 13 3 3 3 2" xfId="39920"/>
    <cellStyle name="Comma 13 3 3 3 2 2" xfId="39921"/>
    <cellStyle name="Comma 13 3 3 3 2 3" xfId="39922"/>
    <cellStyle name="Comma 13 3 3 3 3" xfId="39923"/>
    <cellStyle name="Comma 13 3 3 3 3 2" xfId="39924"/>
    <cellStyle name="Comma 13 3 3 3 3 3" xfId="39925"/>
    <cellStyle name="Comma 13 3 3 3 4" xfId="39926"/>
    <cellStyle name="Comma 13 3 3 3 4 2" xfId="39927"/>
    <cellStyle name="Comma 13 3 3 3 5" xfId="39928"/>
    <cellStyle name="Comma 13 3 3 3 6" xfId="39929"/>
    <cellStyle name="Comma 13 3 3 4" xfId="39930"/>
    <cellStyle name="Comma 13 3 3 4 2" xfId="39931"/>
    <cellStyle name="Comma 13 3 3 4 2 2" xfId="39932"/>
    <cellStyle name="Comma 13 3 3 4 2 3" xfId="39933"/>
    <cellStyle name="Comma 13 3 3 4 3" xfId="39934"/>
    <cellStyle name="Comma 13 3 3 4 3 2" xfId="39935"/>
    <cellStyle name="Comma 13 3 3 4 3 3" xfId="39936"/>
    <cellStyle name="Comma 13 3 3 4 4" xfId="39937"/>
    <cellStyle name="Comma 13 3 3 4 4 2" xfId="39938"/>
    <cellStyle name="Comma 13 3 3 4 5" xfId="39939"/>
    <cellStyle name="Comma 13 3 3 4 6" xfId="39940"/>
    <cellStyle name="Comma 13 3 3 5" xfId="39941"/>
    <cellStyle name="Comma 13 3 3 5 2" xfId="39942"/>
    <cellStyle name="Comma 13 3 3 5 2 2" xfId="39943"/>
    <cellStyle name="Comma 13 3 3 5 2 3" xfId="39944"/>
    <cellStyle name="Comma 13 3 3 5 3" xfId="39945"/>
    <cellStyle name="Comma 13 3 3 5 3 2" xfId="39946"/>
    <cellStyle name="Comma 13 3 3 5 4" xfId="39947"/>
    <cellStyle name="Comma 13 3 3 5 5" xfId="39948"/>
    <cellStyle name="Comma 13 3 3 6" xfId="39949"/>
    <cellStyle name="Comma 13 3 3 6 2" xfId="39950"/>
    <cellStyle name="Comma 13 3 3 6 3" xfId="39951"/>
    <cellStyle name="Comma 13 3 3 7" xfId="39952"/>
    <cellStyle name="Comma 13 3 3 7 2" xfId="39953"/>
    <cellStyle name="Comma 13 3 3 7 3" xfId="39954"/>
    <cellStyle name="Comma 13 3 3 8" xfId="39955"/>
    <cellStyle name="Comma 13 3 3 8 2" xfId="39956"/>
    <cellStyle name="Comma 13 3 3 9" xfId="39957"/>
    <cellStyle name="Comma 13 3 4" xfId="39958"/>
    <cellStyle name="Comma 13 3 4 2" xfId="39959"/>
    <cellStyle name="Comma 13 3 4 2 2" xfId="39960"/>
    <cellStyle name="Comma 13 3 4 2 2 2" xfId="39961"/>
    <cellStyle name="Comma 13 3 4 2 2 3" xfId="39962"/>
    <cellStyle name="Comma 13 3 4 2 3" xfId="39963"/>
    <cellStyle name="Comma 13 3 4 2 3 2" xfId="39964"/>
    <cellStyle name="Comma 13 3 4 2 3 3" xfId="39965"/>
    <cellStyle name="Comma 13 3 4 2 4" xfId="39966"/>
    <cellStyle name="Comma 13 3 4 2 4 2" xfId="39967"/>
    <cellStyle name="Comma 13 3 4 2 5" xfId="39968"/>
    <cellStyle name="Comma 13 3 4 2 6" xfId="39969"/>
    <cellStyle name="Comma 13 3 4 3" xfId="39970"/>
    <cellStyle name="Comma 13 3 4 3 2" xfId="39971"/>
    <cellStyle name="Comma 13 3 4 3 2 2" xfId="39972"/>
    <cellStyle name="Comma 13 3 4 3 2 3" xfId="39973"/>
    <cellStyle name="Comma 13 3 4 3 3" xfId="39974"/>
    <cellStyle name="Comma 13 3 4 3 3 2" xfId="39975"/>
    <cellStyle name="Comma 13 3 4 3 3 3" xfId="39976"/>
    <cellStyle name="Comma 13 3 4 3 4" xfId="39977"/>
    <cellStyle name="Comma 13 3 4 3 4 2" xfId="39978"/>
    <cellStyle name="Comma 13 3 4 3 5" xfId="39979"/>
    <cellStyle name="Comma 13 3 4 3 6" xfId="39980"/>
    <cellStyle name="Comma 13 3 4 4" xfId="39981"/>
    <cellStyle name="Comma 13 3 4 4 2" xfId="39982"/>
    <cellStyle name="Comma 13 3 4 4 2 2" xfId="39983"/>
    <cellStyle name="Comma 13 3 4 4 2 3" xfId="39984"/>
    <cellStyle name="Comma 13 3 4 4 3" xfId="39985"/>
    <cellStyle name="Comma 13 3 4 4 3 2" xfId="39986"/>
    <cellStyle name="Comma 13 3 4 4 4" xfId="39987"/>
    <cellStyle name="Comma 13 3 4 4 5" xfId="39988"/>
    <cellStyle name="Comma 13 3 4 5" xfId="39989"/>
    <cellStyle name="Comma 13 3 4 5 2" xfId="39990"/>
    <cellStyle name="Comma 13 3 4 5 3" xfId="39991"/>
    <cellStyle name="Comma 13 3 4 6" xfId="39992"/>
    <cellStyle name="Comma 13 3 4 6 2" xfId="39993"/>
    <cellStyle name="Comma 13 3 4 6 3" xfId="39994"/>
    <cellStyle name="Comma 13 3 4 7" xfId="39995"/>
    <cellStyle name="Comma 13 3 4 7 2" xfId="39996"/>
    <cellStyle name="Comma 13 3 4 8" xfId="39997"/>
    <cellStyle name="Comma 13 3 4 9" xfId="39998"/>
    <cellStyle name="Comma 13 3 5" xfId="39999"/>
    <cellStyle name="Comma 13 3 5 2" xfId="40000"/>
    <cellStyle name="Comma 13 3 5 2 2" xfId="40001"/>
    <cellStyle name="Comma 13 3 5 2 2 2" xfId="40002"/>
    <cellStyle name="Comma 13 3 5 2 2 3" xfId="40003"/>
    <cellStyle name="Comma 13 3 5 2 3" xfId="40004"/>
    <cellStyle name="Comma 13 3 5 2 3 2" xfId="40005"/>
    <cellStyle name="Comma 13 3 5 2 3 3" xfId="40006"/>
    <cellStyle name="Comma 13 3 5 2 4" xfId="40007"/>
    <cellStyle name="Comma 13 3 5 2 4 2" xfId="40008"/>
    <cellStyle name="Comma 13 3 5 2 5" xfId="40009"/>
    <cellStyle name="Comma 13 3 5 2 6" xfId="40010"/>
    <cellStyle name="Comma 13 3 5 3" xfId="40011"/>
    <cellStyle name="Comma 13 3 5 3 2" xfId="40012"/>
    <cellStyle name="Comma 13 3 5 3 2 2" xfId="40013"/>
    <cellStyle name="Comma 13 3 5 3 2 3" xfId="40014"/>
    <cellStyle name="Comma 13 3 5 3 3" xfId="40015"/>
    <cellStyle name="Comma 13 3 5 3 3 2" xfId="40016"/>
    <cellStyle name="Comma 13 3 5 3 3 3" xfId="40017"/>
    <cellStyle name="Comma 13 3 5 3 4" xfId="40018"/>
    <cellStyle name="Comma 13 3 5 3 4 2" xfId="40019"/>
    <cellStyle name="Comma 13 3 5 3 5" xfId="40020"/>
    <cellStyle name="Comma 13 3 5 3 6" xfId="40021"/>
    <cellStyle name="Comma 13 3 5 4" xfId="40022"/>
    <cellStyle name="Comma 13 3 5 4 2" xfId="40023"/>
    <cellStyle name="Comma 13 3 5 4 2 2" xfId="40024"/>
    <cellStyle name="Comma 13 3 5 4 2 3" xfId="40025"/>
    <cellStyle name="Comma 13 3 5 4 3" xfId="40026"/>
    <cellStyle name="Comma 13 3 5 4 3 2" xfId="40027"/>
    <cellStyle name="Comma 13 3 5 4 4" xfId="40028"/>
    <cellStyle name="Comma 13 3 5 4 5" xfId="40029"/>
    <cellStyle name="Comma 13 3 5 5" xfId="40030"/>
    <cellStyle name="Comma 13 3 5 5 2" xfId="40031"/>
    <cellStyle name="Comma 13 3 5 5 3" xfId="40032"/>
    <cellStyle name="Comma 13 3 5 6" xfId="40033"/>
    <cellStyle name="Comma 13 3 5 6 2" xfId="40034"/>
    <cellStyle name="Comma 13 3 5 6 3" xfId="40035"/>
    <cellStyle name="Comma 13 3 5 7" xfId="40036"/>
    <cellStyle name="Comma 13 3 5 7 2" xfId="40037"/>
    <cellStyle name="Comma 13 3 5 8" xfId="40038"/>
    <cellStyle name="Comma 13 3 5 9" xfId="40039"/>
    <cellStyle name="Comma 13 3 6" xfId="40040"/>
    <cellStyle name="Comma 13 3 6 2" xfId="40041"/>
    <cellStyle name="Comma 13 3 6 2 2" xfId="40042"/>
    <cellStyle name="Comma 13 3 6 2 3" xfId="40043"/>
    <cellStyle name="Comma 13 3 6 3" xfId="40044"/>
    <cellStyle name="Comma 13 3 6 3 2" xfId="40045"/>
    <cellStyle name="Comma 13 3 6 3 3" xfId="40046"/>
    <cellStyle name="Comma 13 3 6 4" xfId="40047"/>
    <cellStyle name="Comma 13 3 6 4 2" xfId="40048"/>
    <cellStyle name="Comma 13 3 6 5" xfId="40049"/>
    <cellStyle name="Comma 13 3 6 6" xfId="40050"/>
    <cellStyle name="Comma 13 3 7" xfId="40051"/>
    <cellStyle name="Comma 13 3 7 2" xfId="40052"/>
    <cellStyle name="Comma 13 3 7 2 2" xfId="40053"/>
    <cellStyle name="Comma 13 3 7 2 3" xfId="40054"/>
    <cellStyle name="Comma 13 3 7 3" xfId="40055"/>
    <cellStyle name="Comma 13 3 7 3 2" xfId="40056"/>
    <cellStyle name="Comma 13 3 7 3 3" xfId="40057"/>
    <cellStyle name="Comma 13 3 7 4" xfId="40058"/>
    <cellStyle name="Comma 13 3 7 4 2" xfId="40059"/>
    <cellStyle name="Comma 13 3 7 5" xfId="40060"/>
    <cellStyle name="Comma 13 3 7 6" xfId="40061"/>
    <cellStyle name="Comma 13 3 8" xfId="40062"/>
    <cellStyle name="Comma 13 3 8 2" xfId="40063"/>
    <cellStyle name="Comma 13 3 8 2 2" xfId="40064"/>
    <cellStyle name="Comma 13 3 8 2 3" xfId="40065"/>
    <cellStyle name="Comma 13 3 8 3" xfId="40066"/>
    <cellStyle name="Comma 13 3 8 3 2" xfId="40067"/>
    <cellStyle name="Comma 13 3 8 4" xfId="40068"/>
    <cellStyle name="Comma 13 3 8 5" xfId="40069"/>
    <cellStyle name="Comma 13 3 9" xfId="40070"/>
    <cellStyle name="Comma 13 3 9 2" xfId="40071"/>
    <cellStyle name="Comma 13 3 9 3" xfId="40072"/>
    <cellStyle name="Comma 13 4" xfId="9456"/>
    <cellStyle name="Comma 13 4 10" xfId="40073"/>
    <cellStyle name="Comma 13 4 10 2" xfId="40074"/>
    <cellStyle name="Comma 13 4 11" xfId="40075"/>
    <cellStyle name="Comma 13 4 12" xfId="40076"/>
    <cellStyle name="Comma 13 4 2" xfId="40077"/>
    <cellStyle name="Comma 13 4 2 10" xfId="40078"/>
    <cellStyle name="Comma 13 4 2 2" xfId="40079"/>
    <cellStyle name="Comma 13 4 2 2 2" xfId="40080"/>
    <cellStyle name="Comma 13 4 2 2 2 2" xfId="40081"/>
    <cellStyle name="Comma 13 4 2 2 2 2 2" xfId="40082"/>
    <cellStyle name="Comma 13 4 2 2 2 2 3" xfId="40083"/>
    <cellStyle name="Comma 13 4 2 2 2 3" xfId="40084"/>
    <cellStyle name="Comma 13 4 2 2 2 3 2" xfId="40085"/>
    <cellStyle name="Comma 13 4 2 2 2 3 3" xfId="40086"/>
    <cellStyle name="Comma 13 4 2 2 2 4" xfId="40087"/>
    <cellStyle name="Comma 13 4 2 2 2 4 2" xfId="40088"/>
    <cellStyle name="Comma 13 4 2 2 2 5" xfId="40089"/>
    <cellStyle name="Comma 13 4 2 2 2 6" xfId="40090"/>
    <cellStyle name="Comma 13 4 2 2 3" xfId="40091"/>
    <cellStyle name="Comma 13 4 2 2 3 2" xfId="40092"/>
    <cellStyle name="Comma 13 4 2 2 3 2 2" xfId="40093"/>
    <cellStyle name="Comma 13 4 2 2 3 2 3" xfId="40094"/>
    <cellStyle name="Comma 13 4 2 2 3 3" xfId="40095"/>
    <cellStyle name="Comma 13 4 2 2 3 3 2" xfId="40096"/>
    <cellStyle name="Comma 13 4 2 2 3 3 3" xfId="40097"/>
    <cellStyle name="Comma 13 4 2 2 3 4" xfId="40098"/>
    <cellStyle name="Comma 13 4 2 2 3 4 2" xfId="40099"/>
    <cellStyle name="Comma 13 4 2 2 3 5" xfId="40100"/>
    <cellStyle name="Comma 13 4 2 2 3 6" xfId="40101"/>
    <cellStyle name="Comma 13 4 2 2 4" xfId="40102"/>
    <cellStyle name="Comma 13 4 2 2 4 2" xfId="40103"/>
    <cellStyle name="Comma 13 4 2 2 4 2 2" xfId="40104"/>
    <cellStyle name="Comma 13 4 2 2 4 2 3" xfId="40105"/>
    <cellStyle name="Comma 13 4 2 2 4 3" xfId="40106"/>
    <cellStyle name="Comma 13 4 2 2 4 3 2" xfId="40107"/>
    <cellStyle name="Comma 13 4 2 2 4 4" xfId="40108"/>
    <cellStyle name="Comma 13 4 2 2 4 5" xfId="40109"/>
    <cellStyle name="Comma 13 4 2 2 5" xfId="40110"/>
    <cellStyle name="Comma 13 4 2 2 5 2" xfId="40111"/>
    <cellStyle name="Comma 13 4 2 2 5 3" xfId="40112"/>
    <cellStyle name="Comma 13 4 2 2 6" xfId="40113"/>
    <cellStyle name="Comma 13 4 2 2 6 2" xfId="40114"/>
    <cellStyle name="Comma 13 4 2 2 6 3" xfId="40115"/>
    <cellStyle name="Comma 13 4 2 2 7" xfId="40116"/>
    <cellStyle name="Comma 13 4 2 2 7 2" xfId="40117"/>
    <cellStyle name="Comma 13 4 2 2 8" xfId="40118"/>
    <cellStyle name="Comma 13 4 2 2 9" xfId="40119"/>
    <cellStyle name="Comma 13 4 2 3" xfId="40120"/>
    <cellStyle name="Comma 13 4 2 3 2" xfId="40121"/>
    <cellStyle name="Comma 13 4 2 3 2 2" xfId="40122"/>
    <cellStyle name="Comma 13 4 2 3 2 3" xfId="40123"/>
    <cellStyle name="Comma 13 4 2 3 3" xfId="40124"/>
    <cellStyle name="Comma 13 4 2 3 3 2" xfId="40125"/>
    <cellStyle name="Comma 13 4 2 3 3 3" xfId="40126"/>
    <cellStyle name="Comma 13 4 2 3 4" xfId="40127"/>
    <cellStyle name="Comma 13 4 2 3 4 2" xfId="40128"/>
    <cellStyle name="Comma 13 4 2 3 5" xfId="40129"/>
    <cellStyle name="Comma 13 4 2 3 6" xfId="40130"/>
    <cellStyle name="Comma 13 4 2 4" xfId="40131"/>
    <cellStyle name="Comma 13 4 2 4 2" xfId="40132"/>
    <cellStyle name="Comma 13 4 2 4 2 2" xfId="40133"/>
    <cellStyle name="Comma 13 4 2 4 2 3" xfId="40134"/>
    <cellStyle name="Comma 13 4 2 4 3" xfId="40135"/>
    <cellStyle name="Comma 13 4 2 4 3 2" xfId="40136"/>
    <cellStyle name="Comma 13 4 2 4 3 3" xfId="40137"/>
    <cellStyle name="Comma 13 4 2 4 4" xfId="40138"/>
    <cellStyle name="Comma 13 4 2 4 4 2" xfId="40139"/>
    <cellStyle name="Comma 13 4 2 4 5" xfId="40140"/>
    <cellStyle name="Comma 13 4 2 4 6" xfId="40141"/>
    <cellStyle name="Comma 13 4 2 5" xfId="40142"/>
    <cellStyle name="Comma 13 4 2 5 2" xfId="40143"/>
    <cellStyle name="Comma 13 4 2 5 2 2" xfId="40144"/>
    <cellStyle name="Comma 13 4 2 5 2 3" xfId="40145"/>
    <cellStyle name="Comma 13 4 2 5 3" xfId="40146"/>
    <cellStyle name="Comma 13 4 2 5 3 2" xfId="40147"/>
    <cellStyle name="Comma 13 4 2 5 4" xfId="40148"/>
    <cellStyle name="Comma 13 4 2 5 5" xfId="40149"/>
    <cellStyle name="Comma 13 4 2 6" xfId="40150"/>
    <cellStyle name="Comma 13 4 2 6 2" xfId="40151"/>
    <cellStyle name="Comma 13 4 2 6 3" xfId="40152"/>
    <cellStyle name="Comma 13 4 2 7" xfId="40153"/>
    <cellStyle name="Comma 13 4 2 7 2" xfId="40154"/>
    <cellStyle name="Comma 13 4 2 7 3" xfId="40155"/>
    <cellStyle name="Comma 13 4 2 8" xfId="40156"/>
    <cellStyle name="Comma 13 4 2 8 2" xfId="40157"/>
    <cellStyle name="Comma 13 4 2 9" xfId="40158"/>
    <cellStyle name="Comma 13 4 3" xfId="40159"/>
    <cellStyle name="Comma 13 4 3 2" xfId="40160"/>
    <cellStyle name="Comma 13 4 3 2 2" xfId="40161"/>
    <cellStyle name="Comma 13 4 3 2 2 2" xfId="40162"/>
    <cellStyle name="Comma 13 4 3 2 2 3" xfId="40163"/>
    <cellStyle name="Comma 13 4 3 2 3" xfId="40164"/>
    <cellStyle name="Comma 13 4 3 2 3 2" xfId="40165"/>
    <cellStyle name="Comma 13 4 3 2 3 3" xfId="40166"/>
    <cellStyle name="Comma 13 4 3 2 4" xfId="40167"/>
    <cellStyle name="Comma 13 4 3 2 4 2" xfId="40168"/>
    <cellStyle name="Comma 13 4 3 2 5" xfId="40169"/>
    <cellStyle name="Comma 13 4 3 2 6" xfId="40170"/>
    <cellStyle name="Comma 13 4 3 3" xfId="40171"/>
    <cellStyle name="Comma 13 4 3 3 2" xfId="40172"/>
    <cellStyle name="Comma 13 4 3 3 2 2" xfId="40173"/>
    <cellStyle name="Comma 13 4 3 3 2 3" xfId="40174"/>
    <cellStyle name="Comma 13 4 3 3 3" xfId="40175"/>
    <cellStyle name="Comma 13 4 3 3 3 2" xfId="40176"/>
    <cellStyle name="Comma 13 4 3 3 3 3" xfId="40177"/>
    <cellStyle name="Comma 13 4 3 3 4" xfId="40178"/>
    <cellStyle name="Comma 13 4 3 3 4 2" xfId="40179"/>
    <cellStyle name="Comma 13 4 3 3 5" xfId="40180"/>
    <cellStyle name="Comma 13 4 3 3 6" xfId="40181"/>
    <cellStyle name="Comma 13 4 3 4" xfId="40182"/>
    <cellStyle name="Comma 13 4 3 4 2" xfId="40183"/>
    <cellStyle name="Comma 13 4 3 4 2 2" xfId="40184"/>
    <cellStyle name="Comma 13 4 3 4 2 3" xfId="40185"/>
    <cellStyle name="Comma 13 4 3 4 3" xfId="40186"/>
    <cellStyle name="Comma 13 4 3 4 3 2" xfId="40187"/>
    <cellStyle name="Comma 13 4 3 4 4" xfId="40188"/>
    <cellStyle name="Comma 13 4 3 4 5" xfId="40189"/>
    <cellStyle name="Comma 13 4 3 5" xfId="40190"/>
    <cellStyle name="Comma 13 4 3 5 2" xfId="40191"/>
    <cellStyle name="Comma 13 4 3 5 3" xfId="40192"/>
    <cellStyle name="Comma 13 4 3 6" xfId="40193"/>
    <cellStyle name="Comma 13 4 3 6 2" xfId="40194"/>
    <cellStyle name="Comma 13 4 3 6 3" xfId="40195"/>
    <cellStyle name="Comma 13 4 3 7" xfId="40196"/>
    <cellStyle name="Comma 13 4 3 7 2" xfId="40197"/>
    <cellStyle name="Comma 13 4 3 8" xfId="40198"/>
    <cellStyle name="Comma 13 4 3 9" xfId="40199"/>
    <cellStyle name="Comma 13 4 4" xfId="40200"/>
    <cellStyle name="Comma 13 4 4 2" xfId="40201"/>
    <cellStyle name="Comma 13 4 4 2 2" xfId="40202"/>
    <cellStyle name="Comma 13 4 4 2 2 2" xfId="40203"/>
    <cellStyle name="Comma 13 4 4 2 2 3" xfId="40204"/>
    <cellStyle name="Comma 13 4 4 2 3" xfId="40205"/>
    <cellStyle name="Comma 13 4 4 2 3 2" xfId="40206"/>
    <cellStyle name="Comma 13 4 4 2 3 3" xfId="40207"/>
    <cellStyle name="Comma 13 4 4 2 4" xfId="40208"/>
    <cellStyle name="Comma 13 4 4 2 4 2" xfId="40209"/>
    <cellStyle name="Comma 13 4 4 2 5" xfId="40210"/>
    <cellStyle name="Comma 13 4 4 2 6" xfId="40211"/>
    <cellStyle name="Comma 13 4 4 3" xfId="40212"/>
    <cellStyle name="Comma 13 4 4 3 2" xfId="40213"/>
    <cellStyle name="Comma 13 4 4 3 2 2" xfId="40214"/>
    <cellStyle name="Comma 13 4 4 3 2 3" xfId="40215"/>
    <cellStyle name="Comma 13 4 4 3 3" xfId="40216"/>
    <cellStyle name="Comma 13 4 4 3 3 2" xfId="40217"/>
    <cellStyle name="Comma 13 4 4 3 3 3" xfId="40218"/>
    <cellStyle name="Comma 13 4 4 3 4" xfId="40219"/>
    <cellStyle name="Comma 13 4 4 3 4 2" xfId="40220"/>
    <cellStyle name="Comma 13 4 4 3 5" xfId="40221"/>
    <cellStyle name="Comma 13 4 4 3 6" xfId="40222"/>
    <cellStyle name="Comma 13 4 4 4" xfId="40223"/>
    <cellStyle name="Comma 13 4 4 4 2" xfId="40224"/>
    <cellStyle name="Comma 13 4 4 4 2 2" xfId="40225"/>
    <cellStyle name="Comma 13 4 4 4 2 3" xfId="40226"/>
    <cellStyle name="Comma 13 4 4 4 3" xfId="40227"/>
    <cellStyle name="Comma 13 4 4 4 3 2" xfId="40228"/>
    <cellStyle name="Comma 13 4 4 4 4" xfId="40229"/>
    <cellStyle name="Comma 13 4 4 4 5" xfId="40230"/>
    <cellStyle name="Comma 13 4 4 5" xfId="40231"/>
    <cellStyle name="Comma 13 4 4 5 2" xfId="40232"/>
    <cellStyle name="Comma 13 4 4 5 3" xfId="40233"/>
    <cellStyle name="Comma 13 4 4 6" xfId="40234"/>
    <cellStyle name="Comma 13 4 4 6 2" xfId="40235"/>
    <cellStyle name="Comma 13 4 4 6 3" xfId="40236"/>
    <cellStyle name="Comma 13 4 4 7" xfId="40237"/>
    <cellStyle name="Comma 13 4 4 7 2" xfId="40238"/>
    <cellStyle name="Comma 13 4 4 8" xfId="40239"/>
    <cellStyle name="Comma 13 4 4 9" xfId="40240"/>
    <cellStyle name="Comma 13 4 5" xfId="40241"/>
    <cellStyle name="Comma 13 4 5 2" xfId="40242"/>
    <cellStyle name="Comma 13 4 5 2 2" xfId="40243"/>
    <cellStyle name="Comma 13 4 5 2 3" xfId="40244"/>
    <cellStyle name="Comma 13 4 5 3" xfId="40245"/>
    <cellStyle name="Comma 13 4 5 3 2" xfId="40246"/>
    <cellStyle name="Comma 13 4 5 3 3" xfId="40247"/>
    <cellStyle name="Comma 13 4 5 4" xfId="40248"/>
    <cellStyle name="Comma 13 4 5 4 2" xfId="40249"/>
    <cellStyle name="Comma 13 4 5 5" xfId="40250"/>
    <cellStyle name="Comma 13 4 5 6" xfId="40251"/>
    <cellStyle name="Comma 13 4 6" xfId="40252"/>
    <cellStyle name="Comma 13 4 6 2" xfId="40253"/>
    <cellStyle name="Comma 13 4 6 2 2" xfId="40254"/>
    <cellStyle name="Comma 13 4 6 2 3" xfId="40255"/>
    <cellStyle name="Comma 13 4 6 3" xfId="40256"/>
    <cellStyle name="Comma 13 4 6 3 2" xfId="40257"/>
    <cellStyle name="Comma 13 4 6 3 3" xfId="40258"/>
    <cellStyle name="Comma 13 4 6 4" xfId="40259"/>
    <cellStyle name="Comma 13 4 6 4 2" xfId="40260"/>
    <cellStyle name="Comma 13 4 6 5" xfId="40261"/>
    <cellStyle name="Comma 13 4 6 6" xfId="40262"/>
    <cellStyle name="Comma 13 4 7" xfId="40263"/>
    <cellStyle name="Comma 13 4 7 2" xfId="40264"/>
    <cellStyle name="Comma 13 4 7 2 2" xfId="40265"/>
    <cellStyle name="Comma 13 4 7 2 3" xfId="40266"/>
    <cellStyle name="Comma 13 4 7 3" xfId="40267"/>
    <cellStyle name="Comma 13 4 7 3 2" xfId="40268"/>
    <cellStyle name="Comma 13 4 7 4" xfId="40269"/>
    <cellStyle name="Comma 13 4 7 5" xfId="40270"/>
    <cellStyle name="Comma 13 4 8" xfId="40271"/>
    <cellStyle name="Comma 13 4 8 2" xfId="40272"/>
    <cellStyle name="Comma 13 4 8 3" xfId="40273"/>
    <cellStyle name="Comma 13 4 9" xfId="40274"/>
    <cellStyle name="Comma 13 4 9 2" xfId="40275"/>
    <cellStyle name="Comma 13 4 9 3" xfId="40276"/>
    <cellStyle name="Comma 13 5" xfId="9457"/>
    <cellStyle name="Comma 13 5 10" xfId="40277"/>
    <cellStyle name="Comma 13 5 2" xfId="40278"/>
    <cellStyle name="Comma 13 5 2 2" xfId="40279"/>
    <cellStyle name="Comma 13 5 2 2 2" xfId="40280"/>
    <cellStyle name="Comma 13 5 2 2 2 2" xfId="40281"/>
    <cellStyle name="Comma 13 5 2 2 2 3" xfId="40282"/>
    <cellStyle name="Comma 13 5 2 2 3" xfId="40283"/>
    <cellStyle name="Comma 13 5 2 2 3 2" xfId="40284"/>
    <cellStyle name="Comma 13 5 2 2 3 3" xfId="40285"/>
    <cellStyle name="Comma 13 5 2 2 4" xfId="40286"/>
    <cellStyle name="Comma 13 5 2 2 4 2" xfId="40287"/>
    <cellStyle name="Comma 13 5 2 2 5" xfId="40288"/>
    <cellStyle name="Comma 13 5 2 2 6" xfId="40289"/>
    <cellStyle name="Comma 13 5 2 3" xfId="40290"/>
    <cellStyle name="Comma 13 5 2 3 2" xfId="40291"/>
    <cellStyle name="Comma 13 5 2 3 2 2" xfId="40292"/>
    <cellStyle name="Comma 13 5 2 3 2 3" xfId="40293"/>
    <cellStyle name="Comma 13 5 2 3 3" xfId="40294"/>
    <cellStyle name="Comma 13 5 2 3 3 2" xfId="40295"/>
    <cellStyle name="Comma 13 5 2 3 3 3" xfId="40296"/>
    <cellStyle name="Comma 13 5 2 3 4" xfId="40297"/>
    <cellStyle name="Comma 13 5 2 3 4 2" xfId="40298"/>
    <cellStyle name="Comma 13 5 2 3 5" xfId="40299"/>
    <cellStyle name="Comma 13 5 2 3 6" xfId="40300"/>
    <cellStyle name="Comma 13 5 2 4" xfId="40301"/>
    <cellStyle name="Comma 13 5 2 4 2" xfId="40302"/>
    <cellStyle name="Comma 13 5 2 4 2 2" xfId="40303"/>
    <cellStyle name="Comma 13 5 2 4 2 3" xfId="40304"/>
    <cellStyle name="Comma 13 5 2 4 3" xfId="40305"/>
    <cellStyle name="Comma 13 5 2 4 3 2" xfId="40306"/>
    <cellStyle name="Comma 13 5 2 4 4" xfId="40307"/>
    <cellStyle name="Comma 13 5 2 4 5" xfId="40308"/>
    <cellStyle name="Comma 13 5 2 5" xfId="40309"/>
    <cellStyle name="Comma 13 5 2 5 2" xfId="40310"/>
    <cellStyle name="Comma 13 5 2 5 3" xfId="40311"/>
    <cellStyle name="Comma 13 5 2 6" xfId="40312"/>
    <cellStyle name="Comma 13 5 2 6 2" xfId="40313"/>
    <cellStyle name="Comma 13 5 2 6 3" xfId="40314"/>
    <cellStyle name="Comma 13 5 2 7" xfId="40315"/>
    <cellStyle name="Comma 13 5 2 7 2" xfId="40316"/>
    <cellStyle name="Comma 13 5 2 8" xfId="40317"/>
    <cellStyle name="Comma 13 5 2 9" xfId="40318"/>
    <cellStyle name="Comma 13 5 3" xfId="40319"/>
    <cellStyle name="Comma 13 5 3 2" xfId="40320"/>
    <cellStyle name="Comma 13 5 3 2 2" xfId="40321"/>
    <cellStyle name="Comma 13 5 3 2 3" xfId="40322"/>
    <cellStyle name="Comma 13 5 3 3" xfId="40323"/>
    <cellStyle name="Comma 13 5 3 3 2" xfId="40324"/>
    <cellStyle name="Comma 13 5 3 3 3" xfId="40325"/>
    <cellStyle name="Comma 13 5 3 4" xfId="40326"/>
    <cellStyle name="Comma 13 5 3 4 2" xfId="40327"/>
    <cellStyle name="Comma 13 5 3 5" xfId="40328"/>
    <cellStyle name="Comma 13 5 3 6" xfId="40329"/>
    <cellStyle name="Comma 13 5 4" xfId="40330"/>
    <cellStyle name="Comma 13 5 4 2" xfId="40331"/>
    <cellStyle name="Comma 13 5 4 2 2" xfId="40332"/>
    <cellStyle name="Comma 13 5 4 2 3" xfId="40333"/>
    <cellStyle name="Comma 13 5 4 3" xfId="40334"/>
    <cellStyle name="Comma 13 5 4 3 2" xfId="40335"/>
    <cellStyle name="Comma 13 5 4 3 3" xfId="40336"/>
    <cellStyle name="Comma 13 5 4 4" xfId="40337"/>
    <cellStyle name="Comma 13 5 4 4 2" xfId="40338"/>
    <cellStyle name="Comma 13 5 4 5" xfId="40339"/>
    <cellStyle name="Comma 13 5 4 6" xfId="40340"/>
    <cellStyle name="Comma 13 5 5" xfId="40341"/>
    <cellStyle name="Comma 13 5 5 2" xfId="40342"/>
    <cellStyle name="Comma 13 5 5 2 2" xfId="40343"/>
    <cellStyle name="Comma 13 5 5 2 3" xfId="40344"/>
    <cellStyle name="Comma 13 5 5 3" xfId="40345"/>
    <cellStyle name="Comma 13 5 5 3 2" xfId="40346"/>
    <cellStyle name="Comma 13 5 5 4" xfId="40347"/>
    <cellStyle name="Comma 13 5 5 5" xfId="40348"/>
    <cellStyle name="Comma 13 5 6" xfId="40349"/>
    <cellStyle name="Comma 13 5 6 2" xfId="40350"/>
    <cellStyle name="Comma 13 5 6 3" xfId="40351"/>
    <cellStyle name="Comma 13 5 7" xfId="40352"/>
    <cellStyle name="Comma 13 5 7 2" xfId="40353"/>
    <cellStyle name="Comma 13 5 7 3" xfId="40354"/>
    <cellStyle name="Comma 13 5 8" xfId="40355"/>
    <cellStyle name="Comma 13 5 8 2" xfId="40356"/>
    <cellStyle name="Comma 13 5 9" xfId="40357"/>
    <cellStyle name="Comma 13 6" xfId="9458"/>
    <cellStyle name="Comma 13 6 2" xfId="40358"/>
    <cellStyle name="Comma 13 6 2 2" xfId="40359"/>
    <cellStyle name="Comma 13 6 2 2 2" xfId="40360"/>
    <cellStyle name="Comma 13 6 2 2 3" xfId="40361"/>
    <cellStyle name="Comma 13 6 2 3" xfId="40362"/>
    <cellStyle name="Comma 13 6 2 3 2" xfId="40363"/>
    <cellStyle name="Comma 13 6 2 3 3" xfId="40364"/>
    <cellStyle name="Comma 13 6 2 4" xfId="40365"/>
    <cellStyle name="Comma 13 6 2 4 2" xfId="40366"/>
    <cellStyle name="Comma 13 6 2 5" xfId="40367"/>
    <cellStyle name="Comma 13 6 2 6" xfId="40368"/>
    <cellStyle name="Comma 13 6 3" xfId="40369"/>
    <cellStyle name="Comma 13 6 3 2" xfId="40370"/>
    <cellStyle name="Comma 13 6 3 2 2" xfId="40371"/>
    <cellStyle name="Comma 13 6 3 2 3" xfId="40372"/>
    <cellStyle name="Comma 13 6 3 3" xfId="40373"/>
    <cellStyle name="Comma 13 6 3 3 2" xfId="40374"/>
    <cellStyle name="Comma 13 6 3 3 3" xfId="40375"/>
    <cellStyle name="Comma 13 6 3 4" xfId="40376"/>
    <cellStyle name="Comma 13 6 3 4 2" xfId="40377"/>
    <cellStyle name="Comma 13 6 3 5" xfId="40378"/>
    <cellStyle name="Comma 13 6 3 6" xfId="40379"/>
    <cellStyle name="Comma 13 6 4" xfId="40380"/>
    <cellStyle name="Comma 13 6 4 2" xfId="40381"/>
    <cellStyle name="Comma 13 6 4 2 2" xfId="40382"/>
    <cellStyle name="Comma 13 6 4 2 3" xfId="40383"/>
    <cellStyle name="Comma 13 6 4 3" xfId="40384"/>
    <cellStyle name="Comma 13 6 4 3 2" xfId="40385"/>
    <cellStyle name="Comma 13 6 4 4" xfId="40386"/>
    <cellStyle name="Comma 13 6 4 5" xfId="40387"/>
    <cellStyle name="Comma 13 6 5" xfId="40388"/>
    <cellStyle name="Comma 13 6 5 2" xfId="40389"/>
    <cellStyle name="Comma 13 6 5 3" xfId="40390"/>
    <cellStyle name="Comma 13 6 6" xfId="40391"/>
    <cellStyle name="Comma 13 6 6 2" xfId="40392"/>
    <cellStyle name="Comma 13 6 6 3" xfId="40393"/>
    <cellStyle name="Comma 13 6 7" xfId="40394"/>
    <cellStyle name="Comma 13 6 7 2" xfId="40395"/>
    <cellStyle name="Comma 13 6 8" xfId="40396"/>
    <cellStyle name="Comma 13 6 9" xfId="40397"/>
    <cellStyle name="Comma 13 7" xfId="40398"/>
    <cellStyle name="Comma 13 7 2" xfId="40399"/>
    <cellStyle name="Comma 13 7 2 2" xfId="40400"/>
    <cellStyle name="Comma 13 7 2 2 2" xfId="40401"/>
    <cellStyle name="Comma 13 7 2 2 3" xfId="40402"/>
    <cellStyle name="Comma 13 7 2 3" xfId="40403"/>
    <cellStyle name="Comma 13 7 2 3 2" xfId="40404"/>
    <cellStyle name="Comma 13 7 2 3 3" xfId="40405"/>
    <cellStyle name="Comma 13 7 2 4" xfId="40406"/>
    <cellStyle name="Comma 13 7 2 4 2" xfId="40407"/>
    <cellStyle name="Comma 13 7 2 5" xfId="40408"/>
    <cellStyle name="Comma 13 7 2 6" xfId="40409"/>
    <cellStyle name="Comma 13 7 3" xfId="40410"/>
    <cellStyle name="Comma 13 7 3 2" xfId="40411"/>
    <cellStyle name="Comma 13 7 3 2 2" xfId="40412"/>
    <cellStyle name="Comma 13 7 3 2 3" xfId="40413"/>
    <cellStyle name="Comma 13 7 3 3" xfId="40414"/>
    <cellStyle name="Comma 13 7 3 3 2" xfId="40415"/>
    <cellStyle name="Comma 13 7 3 3 3" xfId="40416"/>
    <cellStyle name="Comma 13 7 3 4" xfId="40417"/>
    <cellStyle name="Comma 13 7 3 4 2" xfId="40418"/>
    <cellStyle name="Comma 13 7 3 5" xfId="40419"/>
    <cellStyle name="Comma 13 7 3 6" xfId="40420"/>
    <cellStyle name="Comma 13 7 4" xfId="40421"/>
    <cellStyle name="Comma 13 7 4 2" xfId="40422"/>
    <cellStyle name="Comma 13 7 4 2 2" xfId="40423"/>
    <cellStyle name="Comma 13 7 4 2 3" xfId="40424"/>
    <cellStyle name="Comma 13 7 4 3" xfId="40425"/>
    <cellStyle name="Comma 13 7 4 3 2" xfId="40426"/>
    <cellStyle name="Comma 13 7 4 4" xfId="40427"/>
    <cellStyle name="Comma 13 7 4 5" xfId="40428"/>
    <cellStyle name="Comma 13 7 5" xfId="40429"/>
    <cellStyle name="Comma 13 7 5 2" xfId="40430"/>
    <cellStyle name="Comma 13 7 5 3" xfId="40431"/>
    <cellStyle name="Comma 13 7 6" xfId="40432"/>
    <cellStyle name="Comma 13 7 6 2" xfId="40433"/>
    <cellStyle name="Comma 13 7 6 3" xfId="40434"/>
    <cellStyle name="Comma 13 7 7" xfId="40435"/>
    <cellStyle name="Comma 13 7 7 2" xfId="40436"/>
    <cellStyle name="Comma 13 7 8" xfId="40437"/>
    <cellStyle name="Comma 13 7 9" xfId="40438"/>
    <cellStyle name="Comma 13 8" xfId="40439"/>
    <cellStyle name="Comma 13 8 2" xfId="40440"/>
    <cellStyle name="Comma 13 8 2 2" xfId="40441"/>
    <cellStyle name="Comma 13 8 2 3" xfId="40442"/>
    <cellStyle name="Comma 13 8 3" xfId="40443"/>
    <cellStyle name="Comma 13 8 3 2" xfId="40444"/>
    <cellStyle name="Comma 13 8 3 3" xfId="40445"/>
    <cellStyle name="Comma 13 8 4" xfId="40446"/>
    <cellStyle name="Comma 13 8 4 2" xfId="40447"/>
    <cellStyle name="Comma 13 8 5" xfId="40448"/>
    <cellStyle name="Comma 13 8 6" xfId="40449"/>
    <cellStyle name="Comma 13 9" xfId="40450"/>
    <cellStyle name="Comma 13 9 2" xfId="40451"/>
    <cellStyle name="Comma 13 9 2 2" xfId="40452"/>
    <cellStyle name="Comma 13 9 2 3" xfId="40453"/>
    <cellStyle name="Comma 13 9 3" xfId="40454"/>
    <cellStyle name="Comma 13 9 3 2" xfId="40455"/>
    <cellStyle name="Comma 13 9 3 3" xfId="40456"/>
    <cellStyle name="Comma 13 9 4" xfId="40457"/>
    <cellStyle name="Comma 13 9 4 2" xfId="40458"/>
    <cellStyle name="Comma 13 9 5" xfId="40459"/>
    <cellStyle name="Comma 13 9 6" xfId="40460"/>
    <cellStyle name="Comma 14" xfId="3264"/>
    <cellStyle name="Comma 14 10" xfId="40461"/>
    <cellStyle name="Comma 14 10 2" xfId="40462"/>
    <cellStyle name="Comma 14 10 2 2" xfId="40463"/>
    <cellStyle name="Comma 14 10 2 3" xfId="40464"/>
    <cellStyle name="Comma 14 10 3" xfId="40465"/>
    <cellStyle name="Comma 14 10 3 2" xfId="40466"/>
    <cellStyle name="Comma 14 10 4" xfId="40467"/>
    <cellStyle name="Comma 14 10 5" xfId="40468"/>
    <cellStyle name="Comma 14 11" xfId="40469"/>
    <cellStyle name="Comma 14 11 2" xfId="40470"/>
    <cellStyle name="Comma 14 11 3" xfId="40471"/>
    <cellStyle name="Comma 14 12" xfId="40472"/>
    <cellStyle name="Comma 14 12 2" xfId="40473"/>
    <cellStyle name="Comma 14 12 3" xfId="40474"/>
    <cellStyle name="Comma 14 13" xfId="40475"/>
    <cellStyle name="Comma 14 13 2" xfId="40476"/>
    <cellStyle name="Comma 14 14" xfId="40477"/>
    <cellStyle name="Comma 14 15" xfId="40478"/>
    <cellStyle name="Comma 14 16" xfId="40479"/>
    <cellStyle name="Comma 14 2" xfId="3265"/>
    <cellStyle name="Comma 14 2 10" xfId="40480"/>
    <cellStyle name="Comma 14 2 10 2" xfId="40481"/>
    <cellStyle name="Comma 14 2 10 3" xfId="40482"/>
    <cellStyle name="Comma 14 2 11" xfId="40483"/>
    <cellStyle name="Comma 14 2 11 2" xfId="40484"/>
    <cellStyle name="Comma 14 2 11 3" xfId="40485"/>
    <cellStyle name="Comma 14 2 12" xfId="40486"/>
    <cellStyle name="Comma 14 2 12 2" xfId="40487"/>
    <cellStyle name="Comma 14 2 13" xfId="40488"/>
    <cellStyle name="Comma 14 2 14" xfId="40489"/>
    <cellStyle name="Comma 14 2 15" xfId="40490"/>
    <cellStyle name="Comma 14 2 2" xfId="9459"/>
    <cellStyle name="Comma 14 2 2 10" xfId="40491"/>
    <cellStyle name="Comma 14 2 2 10 2" xfId="40492"/>
    <cellStyle name="Comma 14 2 2 10 3" xfId="40493"/>
    <cellStyle name="Comma 14 2 2 11" xfId="40494"/>
    <cellStyle name="Comma 14 2 2 11 2" xfId="40495"/>
    <cellStyle name="Comma 14 2 2 12" xfId="40496"/>
    <cellStyle name="Comma 14 2 2 13" xfId="40497"/>
    <cellStyle name="Comma 14 2 2 2" xfId="40498"/>
    <cellStyle name="Comma 14 2 2 2 10" xfId="40499"/>
    <cellStyle name="Comma 14 2 2 2 10 2" xfId="40500"/>
    <cellStyle name="Comma 14 2 2 2 11" xfId="40501"/>
    <cellStyle name="Comma 14 2 2 2 12" xfId="40502"/>
    <cellStyle name="Comma 14 2 2 2 2" xfId="40503"/>
    <cellStyle name="Comma 14 2 2 2 2 10" xfId="40504"/>
    <cellStyle name="Comma 14 2 2 2 2 2" xfId="40505"/>
    <cellStyle name="Comma 14 2 2 2 2 2 2" xfId="40506"/>
    <cellStyle name="Comma 14 2 2 2 2 2 2 2" xfId="40507"/>
    <cellStyle name="Comma 14 2 2 2 2 2 2 2 2" xfId="40508"/>
    <cellStyle name="Comma 14 2 2 2 2 2 2 2 3" xfId="40509"/>
    <cellStyle name="Comma 14 2 2 2 2 2 2 3" xfId="40510"/>
    <cellStyle name="Comma 14 2 2 2 2 2 2 3 2" xfId="40511"/>
    <cellStyle name="Comma 14 2 2 2 2 2 2 3 3" xfId="40512"/>
    <cellStyle name="Comma 14 2 2 2 2 2 2 4" xfId="40513"/>
    <cellStyle name="Comma 14 2 2 2 2 2 2 4 2" xfId="40514"/>
    <cellStyle name="Comma 14 2 2 2 2 2 2 5" xfId="40515"/>
    <cellStyle name="Comma 14 2 2 2 2 2 2 6" xfId="40516"/>
    <cellStyle name="Comma 14 2 2 2 2 2 3" xfId="40517"/>
    <cellStyle name="Comma 14 2 2 2 2 2 3 2" xfId="40518"/>
    <cellStyle name="Comma 14 2 2 2 2 2 3 2 2" xfId="40519"/>
    <cellStyle name="Comma 14 2 2 2 2 2 3 2 3" xfId="40520"/>
    <cellStyle name="Comma 14 2 2 2 2 2 3 3" xfId="40521"/>
    <cellStyle name="Comma 14 2 2 2 2 2 3 3 2" xfId="40522"/>
    <cellStyle name="Comma 14 2 2 2 2 2 3 3 3" xfId="40523"/>
    <cellStyle name="Comma 14 2 2 2 2 2 3 4" xfId="40524"/>
    <cellStyle name="Comma 14 2 2 2 2 2 3 4 2" xfId="40525"/>
    <cellStyle name="Comma 14 2 2 2 2 2 3 5" xfId="40526"/>
    <cellStyle name="Comma 14 2 2 2 2 2 3 6" xfId="40527"/>
    <cellStyle name="Comma 14 2 2 2 2 2 4" xfId="40528"/>
    <cellStyle name="Comma 14 2 2 2 2 2 4 2" xfId="40529"/>
    <cellStyle name="Comma 14 2 2 2 2 2 4 2 2" xfId="40530"/>
    <cellStyle name="Comma 14 2 2 2 2 2 4 2 3" xfId="40531"/>
    <cellStyle name="Comma 14 2 2 2 2 2 4 3" xfId="40532"/>
    <cellStyle name="Comma 14 2 2 2 2 2 4 3 2" xfId="40533"/>
    <cellStyle name="Comma 14 2 2 2 2 2 4 4" xfId="40534"/>
    <cellStyle name="Comma 14 2 2 2 2 2 4 5" xfId="40535"/>
    <cellStyle name="Comma 14 2 2 2 2 2 5" xfId="40536"/>
    <cellStyle name="Comma 14 2 2 2 2 2 5 2" xfId="40537"/>
    <cellStyle name="Comma 14 2 2 2 2 2 5 3" xfId="40538"/>
    <cellStyle name="Comma 14 2 2 2 2 2 6" xfId="40539"/>
    <cellStyle name="Comma 14 2 2 2 2 2 6 2" xfId="40540"/>
    <cellStyle name="Comma 14 2 2 2 2 2 6 3" xfId="40541"/>
    <cellStyle name="Comma 14 2 2 2 2 2 7" xfId="40542"/>
    <cellStyle name="Comma 14 2 2 2 2 2 7 2" xfId="40543"/>
    <cellStyle name="Comma 14 2 2 2 2 2 8" xfId="40544"/>
    <cellStyle name="Comma 14 2 2 2 2 2 9" xfId="40545"/>
    <cellStyle name="Comma 14 2 2 2 2 3" xfId="40546"/>
    <cellStyle name="Comma 14 2 2 2 2 3 2" xfId="40547"/>
    <cellStyle name="Comma 14 2 2 2 2 3 2 2" xfId="40548"/>
    <cellStyle name="Comma 14 2 2 2 2 3 2 3" xfId="40549"/>
    <cellStyle name="Comma 14 2 2 2 2 3 3" xfId="40550"/>
    <cellStyle name="Comma 14 2 2 2 2 3 3 2" xfId="40551"/>
    <cellStyle name="Comma 14 2 2 2 2 3 3 3" xfId="40552"/>
    <cellStyle name="Comma 14 2 2 2 2 3 4" xfId="40553"/>
    <cellStyle name="Comma 14 2 2 2 2 3 4 2" xfId="40554"/>
    <cellStyle name="Comma 14 2 2 2 2 3 5" xfId="40555"/>
    <cellStyle name="Comma 14 2 2 2 2 3 6" xfId="40556"/>
    <cellStyle name="Comma 14 2 2 2 2 4" xfId="40557"/>
    <cellStyle name="Comma 14 2 2 2 2 4 2" xfId="40558"/>
    <cellStyle name="Comma 14 2 2 2 2 4 2 2" xfId="40559"/>
    <cellStyle name="Comma 14 2 2 2 2 4 2 3" xfId="40560"/>
    <cellStyle name="Comma 14 2 2 2 2 4 3" xfId="40561"/>
    <cellStyle name="Comma 14 2 2 2 2 4 3 2" xfId="40562"/>
    <cellStyle name="Comma 14 2 2 2 2 4 3 3" xfId="40563"/>
    <cellStyle name="Comma 14 2 2 2 2 4 4" xfId="40564"/>
    <cellStyle name="Comma 14 2 2 2 2 4 4 2" xfId="40565"/>
    <cellStyle name="Comma 14 2 2 2 2 4 5" xfId="40566"/>
    <cellStyle name="Comma 14 2 2 2 2 4 6" xfId="40567"/>
    <cellStyle name="Comma 14 2 2 2 2 5" xfId="40568"/>
    <cellStyle name="Comma 14 2 2 2 2 5 2" xfId="40569"/>
    <cellStyle name="Comma 14 2 2 2 2 5 2 2" xfId="40570"/>
    <cellStyle name="Comma 14 2 2 2 2 5 2 3" xfId="40571"/>
    <cellStyle name="Comma 14 2 2 2 2 5 3" xfId="40572"/>
    <cellStyle name="Comma 14 2 2 2 2 5 3 2" xfId="40573"/>
    <cellStyle name="Comma 14 2 2 2 2 5 4" xfId="40574"/>
    <cellStyle name="Comma 14 2 2 2 2 5 5" xfId="40575"/>
    <cellStyle name="Comma 14 2 2 2 2 6" xfId="40576"/>
    <cellStyle name="Comma 14 2 2 2 2 6 2" xfId="40577"/>
    <cellStyle name="Comma 14 2 2 2 2 6 3" xfId="40578"/>
    <cellStyle name="Comma 14 2 2 2 2 7" xfId="40579"/>
    <cellStyle name="Comma 14 2 2 2 2 7 2" xfId="40580"/>
    <cellStyle name="Comma 14 2 2 2 2 7 3" xfId="40581"/>
    <cellStyle name="Comma 14 2 2 2 2 8" xfId="40582"/>
    <cellStyle name="Comma 14 2 2 2 2 8 2" xfId="40583"/>
    <cellStyle name="Comma 14 2 2 2 2 9" xfId="40584"/>
    <cellStyle name="Comma 14 2 2 2 3" xfId="40585"/>
    <cellStyle name="Comma 14 2 2 2 3 2" xfId="40586"/>
    <cellStyle name="Comma 14 2 2 2 3 2 2" xfId="40587"/>
    <cellStyle name="Comma 14 2 2 2 3 2 2 2" xfId="40588"/>
    <cellStyle name="Comma 14 2 2 2 3 2 2 3" xfId="40589"/>
    <cellStyle name="Comma 14 2 2 2 3 2 3" xfId="40590"/>
    <cellStyle name="Comma 14 2 2 2 3 2 3 2" xfId="40591"/>
    <cellStyle name="Comma 14 2 2 2 3 2 3 3" xfId="40592"/>
    <cellStyle name="Comma 14 2 2 2 3 2 4" xfId="40593"/>
    <cellStyle name="Comma 14 2 2 2 3 2 4 2" xfId="40594"/>
    <cellStyle name="Comma 14 2 2 2 3 2 5" xfId="40595"/>
    <cellStyle name="Comma 14 2 2 2 3 2 6" xfId="40596"/>
    <cellStyle name="Comma 14 2 2 2 3 3" xfId="40597"/>
    <cellStyle name="Comma 14 2 2 2 3 3 2" xfId="40598"/>
    <cellStyle name="Comma 14 2 2 2 3 3 2 2" xfId="40599"/>
    <cellStyle name="Comma 14 2 2 2 3 3 2 3" xfId="40600"/>
    <cellStyle name="Comma 14 2 2 2 3 3 3" xfId="40601"/>
    <cellStyle name="Comma 14 2 2 2 3 3 3 2" xfId="40602"/>
    <cellStyle name="Comma 14 2 2 2 3 3 3 3" xfId="40603"/>
    <cellStyle name="Comma 14 2 2 2 3 3 4" xfId="40604"/>
    <cellStyle name="Comma 14 2 2 2 3 3 4 2" xfId="40605"/>
    <cellStyle name="Comma 14 2 2 2 3 3 5" xfId="40606"/>
    <cellStyle name="Comma 14 2 2 2 3 3 6" xfId="40607"/>
    <cellStyle name="Comma 14 2 2 2 3 4" xfId="40608"/>
    <cellStyle name="Comma 14 2 2 2 3 4 2" xfId="40609"/>
    <cellStyle name="Comma 14 2 2 2 3 4 2 2" xfId="40610"/>
    <cellStyle name="Comma 14 2 2 2 3 4 2 3" xfId="40611"/>
    <cellStyle name="Comma 14 2 2 2 3 4 3" xfId="40612"/>
    <cellStyle name="Comma 14 2 2 2 3 4 3 2" xfId="40613"/>
    <cellStyle name="Comma 14 2 2 2 3 4 4" xfId="40614"/>
    <cellStyle name="Comma 14 2 2 2 3 4 5" xfId="40615"/>
    <cellStyle name="Comma 14 2 2 2 3 5" xfId="40616"/>
    <cellStyle name="Comma 14 2 2 2 3 5 2" xfId="40617"/>
    <cellStyle name="Comma 14 2 2 2 3 5 3" xfId="40618"/>
    <cellStyle name="Comma 14 2 2 2 3 6" xfId="40619"/>
    <cellStyle name="Comma 14 2 2 2 3 6 2" xfId="40620"/>
    <cellStyle name="Comma 14 2 2 2 3 6 3" xfId="40621"/>
    <cellStyle name="Comma 14 2 2 2 3 7" xfId="40622"/>
    <cellStyle name="Comma 14 2 2 2 3 7 2" xfId="40623"/>
    <cellStyle name="Comma 14 2 2 2 3 8" xfId="40624"/>
    <cellStyle name="Comma 14 2 2 2 3 9" xfId="40625"/>
    <cellStyle name="Comma 14 2 2 2 4" xfId="40626"/>
    <cellStyle name="Comma 14 2 2 2 4 2" xfId="40627"/>
    <cellStyle name="Comma 14 2 2 2 4 2 2" xfId="40628"/>
    <cellStyle name="Comma 14 2 2 2 4 2 2 2" xfId="40629"/>
    <cellStyle name="Comma 14 2 2 2 4 2 2 3" xfId="40630"/>
    <cellStyle name="Comma 14 2 2 2 4 2 3" xfId="40631"/>
    <cellStyle name="Comma 14 2 2 2 4 2 3 2" xfId="40632"/>
    <cellStyle name="Comma 14 2 2 2 4 2 3 3" xfId="40633"/>
    <cellStyle name="Comma 14 2 2 2 4 2 4" xfId="40634"/>
    <cellStyle name="Comma 14 2 2 2 4 2 4 2" xfId="40635"/>
    <cellStyle name="Comma 14 2 2 2 4 2 5" xfId="40636"/>
    <cellStyle name="Comma 14 2 2 2 4 2 6" xfId="40637"/>
    <cellStyle name="Comma 14 2 2 2 4 3" xfId="40638"/>
    <cellStyle name="Comma 14 2 2 2 4 3 2" xfId="40639"/>
    <cellStyle name="Comma 14 2 2 2 4 3 2 2" xfId="40640"/>
    <cellStyle name="Comma 14 2 2 2 4 3 2 3" xfId="40641"/>
    <cellStyle name="Comma 14 2 2 2 4 3 3" xfId="40642"/>
    <cellStyle name="Comma 14 2 2 2 4 3 3 2" xfId="40643"/>
    <cellStyle name="Comma 14 2 2 2 4 3 3 3" xfId="40644"/>
    <cellStyle name="Comma 14 2 2 2 4 3 4" xfId="40645"/>
    <cellStyle name="Comma 14 2 2 2 4 3 4 2" xfId="40646"/>
    <cellStyle name="Comma 14 2 2 2 4 3 5" xfId="40647"/>
    <cellStyle name="Comma 14 2 2 2 4 3 6" xfId="40648"/>
    <cellStyle name="Comma 14 2 2 2 4 4" xfId="40649"/>
    <cellStyle name="Comma 14 2 2 2 4 4 2" xfId="40650"/>
    <cellStyle name="Comma 14 2 2 2 4 4 2 2" xfId="40651"/>
    <cellStyle name="Comma 14 2 2 2 4 4 2 3" xfId="40652"/>
    <cellStyle name="Comma 14 2 2 2 4 4 3" xfId="40653"/>
    <cellStyle name="Comma 14 2 2 2 4 4 3 2" xfId="40654"/>
    <cellStyle name="Comma 14 2 2 2 4 4 4" xfId="40655"/>
    <cellStyle name="Comma 14 2 2 2 4 4 5" xfId="40656"/>
    <cellStyle name="Comma 14 2 2 2 4 5" xfId="40657"/>
    <cellStyle name="Comma 14 2 2 2 4 5 2" xfId="40658"/>
    <cellStyle name="Comma 14 2 2 2 4 5 3" xfId="40659"/>
    <cellStyle name="Comma 14 2 2 2 4 6" xfId="40660"/>
    <cellStyle name="Comma 14 2 2 2 4 6 2" xfId="40661"/>
    <cellStyle name="Comma 14 2 2 2 4 6 3" xfId="40662"/>
    <cellStyle name="Comma 14 2 2 2 4 7" xfId="40663"/>
    <cellStyle name="Comma 14 2 2 2 4 7 2" xfId="40664"/>
    <cellStyle name="Comma 14 2 2 2 4 8" xfId="40665"/>
    <cellStyle name="Comma 14 2 2 2 4 9" xfId="40666"/>
    <cellStyle name="Comma 14 2 2 2 5" xfId="40667"/>
    <cellStyle name="Comma 14 2 2 2 5 2" xfId="40668"/>
    <cellStyle name="Comma 14 2 2 2 5 2 2" xfId="40669"/>
    <cellStyle name="Comma 14 2 2 2 5 2 3" xfId="40670"/>
    <cellStyle name="Comma 14 2 2 2 5 3" xfId="40671"/>
    <cellStyle name="Comma 14 2 2 2 5 3 2" xfId="40672"/>
    <cellStyle name="Comma 14 2 2 2 5 3 3" xfId="40673"/>
    <cellStyle name="Comma 14 2 2 2 5 4" xfId="40674"/>
    <cellStyle name="Comma 14 2 2 2 5 4 2" xfId="40675"/>
    <cellStyle name="Comma 14 2 2 2 5 5" xfId="40676"/>
    <cellStyle name="Comma 14 2 2 2 5 6" xfId="40677"/>
    <cellStyle name="Comma 14 2 2 2 6" xfId="40678"/>
    <cellStyle name="Comma 14 2 2 2 6 2" xfId="40679"/>
    <cellStyle name="Comma 14 2 2 2 6 2 2" xfId="40680"/>
    <cellStyle name="Comma 14 2 2 2 6 2 3" xfId="40681"/>
    <cellStyle name="Comma 14 2 2 2 6 3" xfId="40682"/>
    <cellStyle name="Comma 14 2 2 2 6 3 2" xfId="40683"/>
    <cellStyle name="Comma 14 2 2 2 6 3 3" xfId="40684"/>
    <cellStyle name="Comma 14 2 2 2 6 4" xfId="40685"/>
    <cellStyle name="Comma 14 2 2 2 6 4 2" xfId="40686"/>
    <cellStyle name="Comma 14 2 2 2 6 5" xfId="40687"/>
    <cellStyle name="Comma 14 2 2 2 6 6" xfId="40688"/>
    <cellStyle name="Comma 14 2 2 2 7" xfId="40689"/>
    <cellStyle name="Comma 14 2 2 2 7 2" xfId="40690"/>
    <cellStyle name="Comma 14 2 2 2 7 2 2" xfId="40691"/>
    <cellStyle name="Comma 14 2 2 2 7 2 3" xfId="40692"/>
    <cellStyle name="Comma 14 2 2 2 7 3" xfId="40693"/>
    <cellStyle name="Comma 14 2 2 2 7 3 2" xfId="40694"/>
    <cellStyle name="Comma 14 2 2 2 7 4" xfId="40695"/>
    <cellStyle name="Comma 14 2 2 2 7 5" xfId="40696"/>
    <cellStyle name="Comma 14 2 2 2 8" xfId="40697"/>
    <cellStyle name="Comma 14 2 2 2 8 2" xfId="40698"/>
    <cellStyle name="Comma 14 2 2 2 8 3" xfId="40699"/>
    <cellStyle name="Comma 14 2 2 2 9" xfId="40700"/>
    <cellStyle name="Comma 14 2 2 2 9 2" xfId="40701"/>
    <cellStyle name="Comma 14 2 2 2 9 3" xfId="40702"/>
    <cellStyle name="Comma 14 2 2 3" xfId="40703"/>
    <cellStyle name="Comma 14 2 2 3 10" xfId="40704"/>
    <cellStyle name="Comma 14 2 2 3 2" xfId="40705"/>
    <cellStyle name="Comma 14 2 2 3 2 2" xfId="40706"/>
    <cellStyle name="Comma 14 2 2 3 2 2 2" xfId="40707"/>
    <cellStyle name="Comma 14 2 2 3 2 2 2 2" xfId="40708"/>
    <cellStyle name="Comma 14 2 2 3 2 2 2 3" xfId="40709"/>
    <cellStyle name="Comma 14 2 2 3 2 2 3" xfId="40710"/>
    <cellStyle name="Comma 14 2 2 3 2 2 3 2" xfId="40711"/>
    <cellStyle name="Comma 14 2 2 3 2 2 3 3" xfId="40712"/>
    <cellStyle name="Comma 14 2 2 3 2 2 4" xfId="40713"/>
    <cellStyle name="Comma 14 2 2 3 2 2 4 2" xfId="40714"/>
    <cellStyle name="Comma 14 2 2 3 2 2 5" xfId="40715"/>
    <cellStyle name="Comma 14 2 2 3 2 2 6" xfId="40716"/>
    <cellStyle name="Comma 14 2 2 3 2 3" xfId="40717"/>
    <cellStyle name="Comma 14 2 2 3 2 3 2" xfId="40718"/>
    <cellStyle name="Comma 14 2 2 3 2 3 2 2" xfId="40719"/>
    <cellStyle name="Comma 14 2 2 3 2 3 2 3" xfId="40720"/>
    <cellStyle name="Comma 14 2 2 3 2 3 3" xfId="40721"/>
    <cellStyle name="Comma 14 2 2 3 2 3 3 2" xfId="40722"/>
    <cellStyle name="Comma 14 2 2 3 2 3 3 3" xfId="40723"/>
    <cellStyle name="Comma 14 2 2 3 2 3 4" xfId="40724"/>
    <cellStyle name="Comma 14 2 2 3 2 3 4 2" xfId="40725"/>
    <cellStyle name="Comma 14 2 2 3 2 3 5" xfId="40726"/>
    <cellStyle name="Comma 14 2 2 3 2 3 6" xfId="40727"/>
    <cellStyle name="Comma 14 2 2 3 2 4" xfId="40728"/>
    <cellStyle name="Comma 14 2 2 3 2 4 2" xfId="40729"/>
    <cellStyle name="Comma 14 2 2 3 2 4 2 2" xfId="40730"/>
    <cellStyle name="Comma 14 2 2 3 2 4 2 3" xfId="40731"/>
    <cellStyle name="Comma 14 2 2 3 2 4 3" xfId="40732"/>
    <cellStyle name="Comma 14 2 2 3 2 4 3 2" xfId="40733"/>
    <cellStyle name="Comma 14 2 2 3 2 4 4" xfId="40734"/>
    <cellStyle name="Comma 14 2 2 3 2 4 5" xfId="40735"/>
    <cellStyle name="Comma 14 2 2 3 2 5" xfId="40736"/>
    <cellStyle name="Comma 14 2 2 3 2 5 2" xfId="40737"/>
    <cellStyle name="Comma 14 2 2 3 2 5 3" xfId="40738"/>
    <cellStyle name="Comma 14 2 2 3 2 6" xfId="40739"/>
    <cellStyle name="Comma 14 2 2 3 2 6 2" xfId="40740"/>
    <cellStyle name="Comma 14 2 2 3 2 6 3" xfId="40741"/>
    <cellStyle name="Comma 14 2 2 3 2 7" xfId="40742"/>
    <cellStyle name="Comma 14 2 2 3 2 7 2" xfId="40743"/>
    <cellStyle name="Comma 14 2 2 3 2 8" xfId="40744"/>
    <cellStyle name="Comma 14 2 2 3 2 9" xfId="40745"/>
    <cellStyle name="Comma 14 2 2 3 3" xfId="40746"/>
    <cellStyle name="Comma 14 2 2 3 3 2" xfId="40747"/>
    <cellStyle name="Comma 14 2 2 3 3 2 2" xfId="40748"/>
    <cellStyle name="Comma 14 2 2 3 3 2 3" xfId="40749"/>
    <cellStyle name="Comma 14 2 2 3 3 3" xfId="40750"/>
    <cellStyle name="Comma 14 2 2 3 3 3 2" xfId="40751"/>
    <cellStyle name="Comma 14 2 2 3 3 3 3" xfId="40752"/>
    <cellStyle name="Comma 14 2 2 3 3 4" xfId="40753"/>
    <cellStyle name="Comma 14 2 2 3 3 4 2" xfId="40754"/>
    <cellStyle name="Comma 14 2 2 3 3 5" xfId="40755"/>
    <cellStyle name="Comma 14 2 2 3 3 6" xfId="40756"/>
    <cellStyle name="Comma 14 2 2 3 4" xfId="40757"/>
    <cellStyle name="Comma 14 2 2 3 4 2" xfId="40758"/>
    <cellStyle name="Comma 14 2 2 3 4 2 2" xfId="40759"/>
    <cellStyle name="Comma 14 2 2 3 4 2 3" xfId="40760"/>
    <cellStyle name="Comma 14 2 2 3 4 3" xfId="40761"/>
    <cellStyle name="Comma 14 2 2 3 4 3 2" xfId="40762"/>
    <cellStyle name="Comma 14 2 2 3 4 3 3" xfId="40763"/>
    <cellStyle name="Comma 14 2 2 3 4 4" xfId="40764"/>
    <cellStyle name="Comma 14 2 2 3 4 4 2" xfId="40765"/>
    <cellStyle name="Comma 14 2 2 3 4 5" xfId="40766"/>
    <cellStyle name="Comma 14 2 2 3 4 6" xfId="40767"/>
    <cellStyle name="Comma 14 2 2 3 5" xfId="40768"/>
    <cellStyle name="Comma 14 2 2 3 5 2" xfId="40769"/>
    <cellStyle name="Comma 14 2 2 3 5 2 2" xfId="40770"/>
    <cellStyle name="Comma 14 2 2 3 5 2 3" xfId="40771"/>
    <cellStyle name="Comma 14 2 2 3 5 3" xfId="40772"/>
    <cellStyle name="Comma 14 2 2 3 5 3 2" xfId="40773"/>
    <cellStyle name="Comma 14 2 2 3 5 4" xfId="40774"/>
    <cellStyle name="Comma 14 2 2 3 5 5" xfId="40775"/>
    <cellStyle name="Comma 14 2 2 3 6" xfId="40776"/>
    <cellStyle name="Comma 14 2 2 3 6 2" xfId="40777"/>
    <cellStyle name="Comma 14 2 2 3 6 3" xfId="40778"/>
    <cellStyle name="Comma 14 2 2 3 7" xfId="40779"/>
    <cellStyle name="Comma 14 2 2 3 7 2" xfId="40780"/>
    <cellStyle name="Comma 14 2 2 3 7 3" xfId="40781"/>
    <cellStyle name="Comma 14 2 2 3 8" xfId="40782"/>
    <cellStyle name="Comma 14 2 2 3 8 2" xfId="40783"/>
    <cellStyle name="Comma 14 2 2 3 9" xfId="40784"/>
    <cellStyle name="Comma 14 2 2 4" xfId="40785"/>
    <cellStyle name="Comma 14 2 2 4 2" xfId="40786"/>
    <cellStyle name="Comma 14 2 2 4 2 2" xfId="40787"/>
    <cellStyle name="Comma 14 2 2 4 2 2 2" xfId="40788"/>
    <cellStyle name="Comma 14 2 2 4 2 2 3" xfId="40789"/>
    <cellStyle name="Comma 14 2 2 4 2 3" xfId="40790"/>
    <cellStyle name="Comma 14 2 2 4 2 3 2" xfId="40791"/>
    <cellStyle name="Comma 14 2 2 4 2 3 3" xfId="40792"/>
    <cellStyle name="Comma 14 2 2 4 2 4" xfId="40793"/>
    <cellStyle name="Comma 14 2 2 4 2 4 2" xfId="40794"/>
    <cellStyle name="Comma 14 2 2 4 2 5" xfId="40795"/>
    <cellStyle name="Comma 14 2 2 4 2 6" xfId="40796"/>
    <cellStyle name="Comma 14 2 2 4 3" xfId="40797"/>
    <cellStyle name="Comma 14 2 2 4 3 2" xfId="40798"/>
    <cellStyle name="Comma 14 2 2 4 3 2 2" xfId="40799"/>
    <cellStyle name="Comma 14 2 2 4 3 2 3" xfId="40800"/>
    <cellStyle name="Comma 14 2 2 4 3 3" xfId="40801"/>
    <cellStyle name="Comma 14 2 2 4 3 3 2" xfId="40802"/>
    <cellStyle name="Comma 14 2 2 4 3 3 3" xfId="40803"/>
    <cellStyle name="Comma 14 2 2 4 3 4" xfId="40804"/>
    <cellStyle name="Comma 14 2 2 4 3 4 2" xfId="40805"/>
    <cellStyle name="Comma 14 2 2 4 3 5" xfId="40806"/>
    <cellStyle name="Comma 14 2 2 4 3 6" xfId="40807"/>
    <cellStyle name="Comma 14 2 2 4 4" xfId="40808"/>
    <cellStyle name="Comma 14 2 2 4 4 2" xfId="40809"/>
    <cellStyle name="Comma 14 2 2 4 4 2 2" xfId="40810"/>
    <cellStyle name="Comma 14 2 2 4 4 2 3" xfId="40811"/>
    <cellStyle name="Comma 14 2 2 4 4 3" xfId="40812"/>
    <cellStyle name="Comma 14 2 2 4 4 3 2" xfId="40813"/>
    <cellStyle name="Comma 14 2 2 4 4 4" xfId="40814"/>
    <cellStyle name="Comma 14 2 2 4 4 5" xfId="40815"/>
    <cellStyle name="Comma 14 2 2 4 5" xfId="40816"/>
    <cellStyle name="Comma 14 2 2 4 5 2" xfId="40817"/>
    <cellStyle name="Comma 14 2 2 4 5 3" xfId="40818"/>
    <cellStyle name="Comma 14 2 2 4 6" xfId="40819"/>
    <cellStyle name="Comma 14 2 2 4 6 2" xfId="40820"/>
    <cellStyle name="Comma 14 2 2 4 6 3" xfId="40821"/>
    <cellStyle name="Comma 14 2 2 4 7" xfId="40822"/>
    <cellStyle name="Comma 14 2 2 4 7 2" xfId="40823"/>
    <cellStyle name="Comma 14 2 2 4 8" xfId="40824"/>
    <cellStyle name="Comma 14 2 2 4 9" xfId="40825"/>
    <cellStyle name="Comma 14 2 2 5" xfId="40826"/>
    <cellStyle name="Comma 14 2 2 5 2" xfId="40827"/>
    <cellStyle name="Comma 14 2 2 5 2 2" xfId="40828"/>
    <cellStyle name="Comma 14 2 2 5 2 2 2" xfId="40829"/>
    <cellStyle name="Comma 14 2 2 5 2 2 3" xfId="40830"/>
    <cellStyle name="Comma 14 2 2 5 2 3" xfId="40831"/>
    <cellStyle name="Comma 14 2 2 5 2 3 2" xfId="40832"/>
    <cellStyle name="Comma 14 2 2 5 2 3 3" xfId="40833"/>
    <cellStyle name="Comma 14 2 2 5 2 4" xfId="40834"/>
    <cellStyle name="Comma 14 2 2 5 2 4 2" xfId="40835"/>
    <cellStyle name="Comma 14 2 2 5 2 5" xfId="40836"/>
    <cellStyle name="Comma 14 2 2 5 2 6" xfId="40837"/>
    <cellStyle name="Comma 14 2 2 5 3" xfId="40838"/>
    <cellStyle name="Comma 14 2 2 5 3 2" xfId="40839"/>
    <cellStyle name="Comma 14 2 2 5 3 2 2" xfId="40840"/>
    <cellStyle name="Comma 14 2 2 5 3 2 3" xfId="40841"/>
    <cellStyle name="Comma 14 2 2 5 3 3" xfId="40842"/>
    <cellStyle name="Comma 14 2 2 5 3 3 2" xfId="40843"/>
    <cellStyle name="Comma 14 2 2 5 3 3 3" xfId="40844"/>
    <cellStyle name="Comma 14 2 2 5 3 4" xfId="40845"/>
    <cellStyle name="Comma 14 2 2 5 3 4 2" xfId="40846"/>
    <cellStyle name="Comma 14 2 2 5 3 5" xfId="40847"/>
    <cellStyle name="Comma 14 2 2 5 3 6" xfId="40848"/>
    <cellStyle name="Comma 14 2 2 5 4" xfId="40849"/>
    <cellStyle name="Comma 14 2 2 5 4 2" xfId="40850"/>
    <cellStyle name="Comma 14 2 2 5 4 2 2" xfId="40851"/>
    <cellStyle name="Comma 14 2 2 5 4 2 3" xfId="40852"/>
    <cellStyle name="Comma 14 2 2 5 4 3" xfId="40853"/>
    <cellStyle name="Comma 14 2 2 5 4 3 2" xfId="40854"/>
    <cellStyle name="Comma 14 2 2 5 4 4" xfId="40855"/>
    <cellStyle name="Comma 14 2 2 5 4 5" xfId="40856"/>
    <cellStyle name="Comma 14 2 2 5 5" xfId="40857"/>
    <cellStyle name="Comma 14 2 2 5 5 2" xfId="40858"/>
    <cellStyle name="Comma 14 2 2 5 5 3" xfId="40859"/>
    <cellStyle name="Comma 14 2 2 5 6" xfId="40860"/>
    <cellStyle name="Comma 14 2 2 5 6 2" xfId="40861"/>
    <cellStyle name="Comma 14 2 2 5 6 3" xfId="40862"/>
    <cellStyle name="Comma 14 2 2 5 7" xfId="40863"/>
    <cellStyle name="Comma 14 2 2 5 7 2" xfId="40864"/>
    <cellStyle name="Comma 14 2 2 5 8" xfId="40865"/>
    <cellStyle name="Comma 14 2 2 5 9" xfId="40866"/>
    <cellStyle name="Comma 14 2 2 6" xfId="40867"/>
    <cellStyle name="Comma 14 2 2 6 2" xfId="40868"/>
    <cellStyle name="Comma 14 2 2 6 2 2" xfId="40869"/>
    <cellStyle name="Comma 14 2 2 6 2 3" xfId="40870"/>
    <cellStyle name="Comma 14 2 2 6 3" xfId="40871"/>
    <cellStyle name="Comma 14 2 2 6 3 2" xfId="40872"/>
    <cellStyle name="Comma 14 2 2 6 3 3" xfId="40873"/>
    <cellStyle name="Comma 14 2 2 6 4" xfId="40874"/>
    <cellStyle name="Comma 14 2 2 6 4 2" xfId="40875"/>
    <cellStyle name="Comma 14 2 2 6 5" xfId="40876"/>
    <cellStyle name="Comma 14 2 2 6 6" xfId="40877"/>
    <cellStyle name="Comma 14 2 2 7" xfId="40878"/>
    <cellStyle name="Comma 14 2 2 7 2" xfId="40879"/>
    <cellStyle name="Comma 14 2 2 7 2 2" xfId="40880"/>
    <cellStyle name="Comma 14 2 2 7 2 3" xfId="40881"/>
    <cellStyle name="Comma 14 2 2 7 3" xfId="40882"/>
    <cellStyle name="Comma 14 2 2 7 3 2" xfId="40883"/>
    <cellStyle name="Comma 14 2 2 7 3 3" xfId="40884"/>
    <cellStyle name="Comma 14 2 2 7 4" xfId="40885"/>
    <cellStyle name="Comma 14 2 2 7 4 2" xfId="40886"/>
    <cellStyle name="Comma 14 2 2 7 5" xfId="40887"/>
    <cellStyle name="Comma 14 2 2 7 6" xfId="40888"/>
    <cellStyle name="Comma 14 2 2 8" xfId="40889"/>
    <cellStyle name="Comma 14 2 2 8 2" xfId="40890"/>
    <cellStyle name="Comma 14 2 2 8 2 2" xfId="40891"/>
    <cellStyle name="Comma 14 2 2 8 2 3" xfId="40892"/>
    <cellStyle name="Comma 14 2 2 8 3" xfId="40893"/>
    <cellStyle name="Comma 14 2 2 8 3 2" xfId="40894"/>
    <cellStyle name="Comma 14 2 2 8 4" xfId="40895"/>
    <cellStyle name="Comma 14 2 2 8 5" xfId="40896"/>
    <cellStyle name="Comma 14 2 2 9" xfId="40897"/>
    <cellStyle name="Comma 14 2 2 9 2" xfId="40898"/>
    <cellStyle name="Comma 14 2 2 9 3" xfId="40899"/>
    <cellStyle name="Comma 14 2 3" xfId="40900"/>
    <cellStyle name="Comma 14 2 3 10" xfId="40901"/>
    <cellStyle name="Comma 14 2 3 10 2" xfId="40902"/>
    <cellStyle name="Comma 14 2 3 11" xfId="40903"/>
    <cellStyle name="Comma 14 2 3 12" xfId="40904"/>
    <cellStyle name="Comma 14 2 3 2" xfId="40905"/>
    <cellStyle name="Comma 14 2 3 2 10" xfId="40906"/>
    <cellStyle name="Comma 14 2 3 2 2" xfId="40907"/>
    <cellStyle name="Comma 14 2 3 2 2 2" xfId="40908"/>
    <cellStyle name="Comma 14 2 3 2 2 2 2" xfId="40909"/>
    <cellStyle name="Comma 14 2 3 2 2 2 2 2" xfId="40910"/>
    <cellStyle name="Comma 14 2 3 2 2 2 2 3" xfId="40911"/>
    <cellStyle name="Comma 14 2 3 2 2 2 3" xfId="40912"/>
    <cellStyle name="Comma 14 2 3 2 2 2 3 2" xfId="40913"/>
    <cellStyle name="Comma 14 2 3 2 2 2 3 3" xfId="40914"/>
    <cellStyle name="Comma 14 2 3 2 2 2 4" xfId="40915"/>
    <cellStyle name="Comma 14 2 3 2 2 2 4 2" xfId="40916"/>
    <cellStyle name="Comma 14 2 3 2 2 2 5" xfId="40917"/>
    <cellStyle name="Comma 14 2 3 2 2 2 6" xfId="40918"/>
    <cellStyle name="Comma 14 2 3 2 2 3" xfId="40919"/>
    <cellStyle name="Comma 14 2 3 2 2 3 2" xfId="40920"/>
    <cellStyle name="Comma 14 2 3 2 2 3 2 2" xfId="40921"/>
    <cellStyle name="Comma 14 2 3 2 2 3 2 3" xfId="40922"/>
    <cellStyle name="Comma 14 2 3 2 2 3 3" xfId="40923"/>
    <cellStyle name="Comma 14 2 3 2 2 3 3 2" xfId="40924"/>
    <cellStyle name="Comma 14 2 3 2 2 3 3 3" xfId="40925"/>
    <cellStyle name="Comma 14 2 3 2 2 3 4" xfId="40926"/>
    <cellStyle name="Comma 14 2 3 2 2 3 4 2" xfId="40927"/>
    <cellStyle name="Comma 14 2 3 2 2 3 5" xfId="40928"/>
    <cellStyle name="Comma 14 2 3 2 2 3 6" xfId="40929"/>
    <cellStyle name="Comma 14 2 3 2 2 4" xfId="40930"/>
    <cellStyle name="Comma 14 2 3 2 2 4 2" xfId="40931"/>
    <cellStyle name="Comma 14 2 3 2 2 4 2 2" xfId="40932"/>
    <cellStyle name="Comma 14 2 3 2 2 4 2 3" xfId="40933"/>
    <cellStyle name="Comma 14 2 3 2 2 4 3" xfId="40934"/>
    <cellStyle name="Comma 14 2 3 2 2 4 3 2" xfId="40935"/>
    <cellStyle name="Comma 14 2 3 2 2 4 4" xfId="40936"/>
    <cellStyle name="Comma 14 2 3 2 2 4 5" xfId="40937"/>
    <cellStyle name="Comma 14 2 3 2 2 5" xfId="40938"/>
    <cellStyle name="Comma 14 2 3 2 2 5 2" xfId="40939"/>
    <cellStyle name="Comma 14 2 3 2 2 5 3" xfId="40940"/>
    <cellStyle name="Comma 14 2 3 2 2 6" xfId="40941"/>
    <cellStyle name="Comma 14 2 3 2 2 6 2" xfId="40942"/>
    <cellStyle name="Comma 14 2 3 2 2 6 3" xfId="40943"/>
    <cellStyle name="Comma 14 2 3 2 2 7" xfId="40944"/>
    <cellStyle name="Comma 14 2 3 2 2 7 2" xfId="40945"/>
    <cellStyle name="Comma 14 2 3 2 2 8" xfId="40946"/>
    <cellStyle name="Comma 14 2 3 2 2 9" xfId="40947"/>
    <cellStyle name="Comma 14 2 3 2 3" xfId="40948"/>
    <cellStyle name="Comma 14 2 3 2 3 2" xfId="40949"/>
    <cellStyle name="Comma 14 2 3 2 3 2 2" xfId="40950"/>
    <cellStyle name="Comma 14 2 3 2 3 2 3" xfId="40951"/>
    <cellStyle name="Comma 14 2 3 2 3 3" xfId="40952"/>
    <cellStyle name="Comma 14 2 3 2 3 3 2" xfId="40953"/>
    <cellStyle name="Comma 14 2 3 2 3 3 3" xfId="40954"/>
    <cellStyle name="Comma 14 2 3 2 3 4" xfId="40955"/>
    <cellStyle name="Comma 14 2 3 2 3 4 2" xfId="40956"/>
    <cellStyle name="Comma 14 2 3 2 3 5" xfId="40957"/>
    <cellStyle name="Comma 14 2 3 2 3 6" xfId="40958"/>
    <cellStyle name="Comma 14 2 3 2 4" xfId="40959"/>
    <cellStyle name="Comma 14 2 3 2 4 2" xfId="40960"/>
    <cellStyle name="Comma 14 2 3 2 4 2 2" xfId="40961"/>
    <cellStyle name="Comma 14 2 3 2 4 2 3" xfId="40962"/>
    <cellStyle name="Comma 14 2 3 2 4 3" xfId="40963"/>
    <cellStyle name="Comma 14 2 3 2 4 3 2" xfId="40964"/>
    <cellStyle name="Comma 14 2 3 2 4 3 3" xfId="40965"/>
    <cellStyle name="Comma 14 2 3 2 4 4" xfId="40966"/>
    <cellStyle name="Comma 14 2 3 2 4 4 2" xfId="40967"/>
    <cellStyle name="Comma 14 2 3 2 4 5" xfId="40968"/>
    <cellStyle name="Comma 14 2 3 2 4 6" xfId="40969"/>
    <cellStyle name="Comma 14 2 3 2 5" xfId="40970"/>
    <cellStyle name="Comma 14 2 3 2 5 2" xfId="40971"/>
    <cellStyle name="Comma 14 2 3 2 5 2 2" xfId="40972"/>
    <cellStyle name="Comma 14 2 3 2 5 2 3" xfId="40973"/>
    <cellStyle name="Comma 14 2 3 2 5 3" xfId="40974"/>
    <cellStyle name="Comma 14 2 3 2 5 3 2" xfId="40975"/>
    <cellStyle name="Comma 14 2 3 2 5 4" xfId="40976"/>
    <cellStyle name="Comma 14 2 3 2 5 5" xfId="40977"/>
    <cellStyle name="Comma 14 2 3 2 6" xfId="40978"/>
    <cellStyle name="Comma 14 2 3 2 6 2" xfId="40979"/>
    <cellStyle name="Comma 14 2 3 2 6 3" xfId="40980"/>
    <cellStyle name="Comma 14 2 3 2 7" xfId="40981"/>
    <cellStyle name="Comma 14 2 3 2 7 2" xfId="40982"/>
    <cellStyle name="Comma 14 2 3 2 7 3" xfId="40983"/>
    <cellStyle name="Comma 14 2 3 2 8" xfId="40984"/>
    <cellStyle name="Comma 14 2 3 2 8 2" xfId="40985"/>
    <cellStyle name="Comma 14 2 3 2 9" xfId="40986"/>
    <cellStyle name="Comma 14 2 3 3" xfId="40987"/>
    <cellStyle name="Comma 14 2 3 3 2" xfId="40988"/>
    <cellStyle name="Comma 14 2 3 3 2 2" xfId="40989"/>
    <cellStyle name="Comma 14 2 3 3 2 2 2" xfId="40990"/>
    <cellStyle name="Comma 14 2 3 3 2 2 3" xfId="40991"/>
    <cellStyle name="Comma 14 2 3 3 2 3" xfId="40992"/>
    <cellStyle name="Comma 14 2 3 3 2 3 2" xfId="40993"/>
    <cellStyle name="Comma 14 2 3 3 2 3 3" xfId="40994"/>
    <cellStyle name="Comma 14 2 3 3 2 4" xfId="40995"/>
    <cellStyle name="Comma 14 2 3 3 2 4 2" xfId="40996"/>
    <cellStyle name="Comma 14 2 3 3 2 5" xfId="40997"/>
    <cellStyle name="Comma 14 2 3 3 2 6" xfId="40998"/>
    <cellStyle name="Comma 14 2 3 3 3" xfId="40999"/>
    <cellStyle name="Comma 14 2 3 3 3 2" xfId="41000"/>
    <cellStyle name="Comma 14 2 3 3 3 2 2" xfId="41001"/>
    <cellStyle name="Comma 14 2 3 3 3 2 3" xfId="41002"/>
    <cellStyle name="Comma 14 2 3 3 3 3" xfId="41003"/>
    <cellStyle name="Comma 14 2 3 3 3 3 2" xfId="41004"/>
    <cellStyle name="Comma 14 2 3 3 3 3 3" xfId="41005"/>
    <cellStyle name="Comma 14 2 3 3 3 4" xfId="41006"/>
    <cellStyle name="Comma 14 2 3 3 3 4 2" xfId="41007"/>
    <cellStyle name="Comma 14 2 3 3 3 5" xfId="41008"/>
    <cellStyle name="Comma 14 2 3 3 3 6" xfId="41009"/>
    <cellStyle name="Comma 14 2 3 3 4" xfId="41010"/>
    <cellStyle name="Comma 14 2 3 3 4 2" xfId="41011"/>
    <cellStyle name="Comma 14 2 3 3 4 2 2" xfId="41012"/>
    <cellStyle name="Comma 14 2 3 3 4 2 3" xfId="41013"/>
    <cellStyle name="Comma 14 2 3 3 4 3" xfId="41014"/>
    <cellStyle name="Comma 14 2 3 3 4 3 2" xfId="41015"/>
    <cellStyle name="Comma 14 2 3 3 4 4" xfId="41016"/>
    <cellStyle name="Comma 14 2 3 3 4 5" xfId="41017"/>
    <cellStyle name="Comma 14 2 3 3 5" xfId="41018"/>
    <cellStyle name="Comma 14 2 3 3 5 2" xfId="41019"/>
    <cellStyle name="Comma 14 2 3 3 5 3" xfId="41020"/>
    <cellStyle name="Comma 14 2 3 3 6" xfId="41021"/>
    <cellStyle name="Comma 14 2 3 3 6 2" xfId="41022"/>
    <cellStyle name="Comma 14 2 3 3 6 3" xfId="41023"/>
    <cellStyle name="Comma 14 2 3 3 7" xfId="41024"/>
    <cellStyle name="Comma 14 2 3 3 7 2" xfId="41025"/>
    <cellStyle name="Comma 14 2 3 3 8" xfId="41026"/>
    <cellStyle name="Comma 14 2 3 3 9" xfId="41027"/>
    <cellStyle name="Comma 14 2 3 4" xfId="41028"/>
    <cellStyle name="Comma 14 2 3 4 2" xfId="41029"/>
    <cellStyle name="Comma 14 2 3 4 2 2" xfId="41030"/>
    <cellStyle name="Comma 14 2 3 4 2 2 2" xfId="41031"/>
    <cellStyle name="Comma 14 2 3 4 2 2 3" xfId="41032"/>
    <cellStyle name="Comma 14 2 3 4 2 3" xfId="41033"/>
    <cellStyle name="Comma 14 2 3 4 2 3 2" xfId="41034"/>
    <cellStyle name="Comma 14 2 3 4 2 3 3" xfId="41035"/>
    <cellStyle name="Comma 14 2 3 4 2 4" xfId="41036"/>
    <cellStyle name="Comma 14 2 3 4 2 4 2" xfId="41037"/>
    <cellStyle name="Comma 14 2 3 4 2 5" xfId="41038"/>
    <cellStyle name="Comma 14 2 3 4 2 6" xfId="41039"/>
    <cellStyle name="Comma 14 2 3 4 3" xfId="41040"/>
    <cellStyle name="Comma 14 2 3 4 3 2" xfId="41041"/>
    <cellStyle name="Comma 14 2 3 4 3 2 2" xfId="41042"/>
    <cellStyle name="Comma 14 2 3 4 3 2 3" xfId="41043"/>
    <cellStyle name="Comma 14 2 3 4 3 3" xfId="41044"/>
    <cellStyle name="Comma 14 2 3 4 3 3 2" xfId="41045"/>
    <cellStyle name="Comma 14 2 3 4 3 3 3" xfId="41046"/>
    <cellStyle name="Comma 14 2 3 4 3 4" xfId="41047"/>
    <cellStyle name="Comma 14 2 3 4 3 4 2" xfId="41048"/>
    <cellStyle name="Comma 14 2 3 4 3 5" xfId="41049"/>
    <cellStyle name="Comma 14 2 3 4 3 6" xfId="41050"/>
    <cellStyle name="Comma 14 2 3 4 4" xfId="41051"/>
    <cellStyle name="Comma 14 2 3 4 4 2" xfId="41052"/>
    <cellStyle name="Comma 14 2 3 4 4 2 2" xfId="41053"/>
    <cellStyle name="Comma 14 2 3 4 4 2 3" xfId="41054"/>
    <cellStyle name="Comma 14 2 3 4 4 3" xfId="41055"/>
    <cellStyle name="Comma 14 2 3 4 4 3 2" xfId="41056"/>
    <cellStyle name="Comma 14 2 3 4 4 4" xfId="41057"/>
    <cellStyle name="Comma 14 2 3 4 4 5" xfId="41058"/>
    <cellStyle name="Comma 14 2 3 4 5" xfId="41059"/>
    <cellStyle name="Comma 14 2 3 4 5 2" xfId="41060"/>
    <cellStyle name="Comma 14 2 3 4 5 3" xfId="41061"/>
    <cellStyle name="Comma 14 2 3 4 6" xfId="41062"/>
    <cellStyle name="Comma 14 2 3 4 6 2" xfId="41063"/>
    <cellStyle name="Comma 14 2 3 4 6 3" xfId="41064"/>
    <cellStyle name="Comma 14 2 3 4 7" xfId="41065"/>
    <cellStyle name="Comma 14 2 3 4 7 2" xfId="41066"/>
    <cellStyle name="Comma 14 2 3 4 8" xfId="41067"/>
    <cellStyle name="Comma 14 2 3 4 9" xfId="41068"/>
    <cellStyle name="Comma 14 2 3 5" xfId="41069"/>
    <cellStyle name="Comma 14 2 3 5 2" xfId="41070"/>
    <cellStyle name="Comma 14 2 3 5 2 2" xfId="41071"/>
    <cellStyle name="Comma 14 2 3 5 2 3" xfId="41072"/>
    <cellStyle name="Comma 14 2 3 5 3" xfId="41073"/>
    <cellStyle name="Comma 14 2 3 5 3 2" xfId="41074"/>
    <cellStyle name="Comma 14 2 3 5 3 3" xfId="41075"/>
    <cellStyle name="Comma 14 2 3 5 4" xfId="41076"/>
    <cellStyle name="Comma 14 2 3 5 4 2" xfId="41077"/>
    <cellStyle name="Comma 14 2 3 5 5" xfId="41078"/>
    <cellStyle name="Comma 14 2 3 5 6" xfId="41079"/>
    <cellStyle name="Comma 14 2 3 6" xfId="41080"/>
    <cellStyle name="Comma 14 2 3 6 2" xfId="41081"/>
    <cellStyle name="Comma 14 2 3 6 2 2" xfId="41082"/>
    <cellStyle name="Comma 14 2 3 6 2 3" xfId="41083"/>
    <cellStyle name="Comma 14 2 3 6 3" xfId="41084"/>
    <cellStyle name="Comma 14 2 3 6 3 2" xfId="41085"/>
    <cellStyle name="Comma 14 2 3 6 3 3" xfId="41086"/>
    <cellStyle name="Comma 14 2 3 6 4" xfId="41087"/>
    <cellStyle name="Comma 14 2 3 6 4 2" xfId="41088"/>
    <cellStyle name="Comma 14 2 3 6 5" xfId="41089"/>
    <cellStyle name="Comma 14 2 3 6 6" xfId="41090"/>
    <cellStyle name="Comma 14 2 3 7" xfId="41091"/>
    <cellStyle name="Comma 14 2 3 7 2" xfId="41092"/>
    <cellStyle name="Comma 14 2 3 7 2 2" xfId="41093"/>
    <cellStyle name="Comma 14 2 3 7 2 3" xfId="41094"/>
    <cellStyle name="Comma 14 2 3 7 3" xfId="41095"/>
    <cellStyle name="Comma 14 2 3 7 3 2" xfId="41096"/>
    <cellStyle name="Comma 14 2 3 7 4" xfId="41097"/>
    <cellStyle name="Comma 14 2 3 7 5" xfId="41098"/>
    <cellStyle name="Comma 14 2 3 8" xfId="41099"/>
    <cellStyle name="Comma 14 2 3 8 2" xfId="41100"/>
    <cellStyle name="Comma 14 2 3 8 3" xfId="41101"/>
    <cellStyle name="Comma 14 2 3 9" xfId="41102"/>
    <cellStyle name="Comma 14 2 3 9 2" xfId="41103"/>
    <cellStyle name="Comma 14 2 3 9 3" xfId="41104"/>
    <cellStyle name="Comma 14 2 4" xfId="41105"/>
    <cellStyle name="Comma 14 2 4 10" xfId="41106"/>
    <cellStyle name="Comma 14 2 4 2" xfId="41107"/>
    <cellStyle name="Comma 14 2 4 2 2" xfId="41108"/>
    <cellStyle name="Comma 14 2 4 2 2 2" xfId="41109"/>
    <cellStyle name="Comma 14 2 4 2 2 2 2" xfId="41110"/>
    <cellStyle name="Comma 14 2 4 2 2 2 3" xfId="41111"/>
    <cellStyle name="Comma 14 2 4 2 2 3" xfId="41112"/>
    <cellStyle name="Comma 14 2 4 2 2 3 2" xfId="41113"/>
    <cellStyle name="Comma 14 2 4 2 2 3 3" xfId="41114"/>
    <cellStyle name="Comma 14 2 4 2 2 4" xfId="41115"/>
    <cellStyle name="Comma 14 2 4 2 2 4 2" xfId="41116"/>
    <cellStyle name="Comma 14 2 4 2 2 5" xfId="41117"/>
    <cellStyle name="Comma 14 2 4 2 2 6" xfId="41118"/>
    <cellStyle name="Comma 14 2 4 2 3" xfId="41119"/>
    <cellStyle name="Comma 14 2 4 2 3 2" xfId="41120"/>
    <cellStyle name="Comma 14 2 4 2 3 2 2" xfId="41121"/>
    <cellStyle name="Comma 14 2 4 2 3 2 3" xfId="41122"/>
    <cellStyle name="Comma 14 2 4 2 3 3" xfId="41123"/>
    <cellStyle name="Comma 14 2 4 2 3 3 2" xfId="41124"/>
    <cellStyle name="Comma 14 2 4 2 3 3 3" xfId="41125"/>
    <cellStyle name="Comma 14 2 4 2 3 4" xfId="41126"/>
    <cellStyle name="Comma 14 2 4 2 3 4 2" xfId="41127"/>
    <cellStyle name="Comma 14 2 4 2 3 5" xfId="41128"/>
    <cellStyle name="Comma 14 2 4 2 3 6" xfId="41129"/>
    <cellStyle name="Comma 14 2 4 2 4" xfId="41130"/>
    <cellStyle name="Comma 14 2 4 2 4 2" xfId="41131"/>
    <cellStyle name="Comma 14 2 4 2 4 2 2" xfId="41132"/>
    <cellStyle name="Comma 14 2 4 2 4 2 3" xfId="41133"/>
    <cellStyle name="Comma 14 2 4 2 4 3" xfId="41134"/>
    <cellStyle name="Comma 14 2 4 2 4 3 2" xfId="41135"/>
    <cellStyle name="Comma 14 2 4 2 4 4" xfId="41136"/>
    <cellStyle name="Comma 14 2 4 2 4 5" xfId="41137"/>
    <cellStyle name="Comma 14 2 4 2 5" xfId="41138"/>
    <cellStyle name="Comma 14 2 4 2 5 2" xfId="41139"/>
    <cellStyle name="Comma 14 2 4 2 5 3" xfId="41140"/>
    <cellStyle name="Comma 14 2 4 2 6" xfId="41141"/>
    <cellStyle name="Comma 14 2 4 2 6 2" xfId="41142"/>
    <cellStyle name="Comma 14 2 4 2 6 3" xfId="41143"/>
    <cellStyle name="Comma 14 2 4 2 7" xfId="41144"/>
    <cellStyle name="Comma 14 2 4 2 7 2" xfId="41145"/>
    <cellStyle name="Comma 14 2 4 2 8" xfId="41146"/>
    <cellStyle name="Comma 14 2 4 2 9" xfId="41147"/>
    <cellStyle name="Comma 14 2 4 3" xfId="41148"/>
    <cellStyle name="Comma 14 2 4 3 2" xfId="41149"/>
    <cellStyle name="Comma 14 2 4 3 2 2" xfId="41150"/>
    <cellStyle name="Comma 14 2 4 3 2 3" xfId="41151"/>
    <cellStyle name="Comma 14 2 4 3 3" xfId="41152"/>
    <cellStyle name="Comma 14 2 4 3 3 2" xfId="41153"/>
    <cellStyle name="Comma 14 2 4 3 3 3" xfId="41154"/>
    <cellStyle name="Comma 14 2 4 3 4" xfId="41155"/>
    <cellStyle name="Comma 14 2 4 3 4 2" xfId="41156"/>
    <cellStyle name="Comma 14 2 4 3 5" xfId="41157"/>
    <cellStyle name="Comma 14 2 4 3 6" xfId="41158"/>
    <cellStyle name="Comma 14 2 4 4" xfId="41159"/>
    <cellStyle name="Comma 14 2 4 4 2" xfId="41160"/>
    <cellStyle name="Comma 14 2 4 4 2 2" xfId="41161"/>
    <cellStyle name="Comma 14 2 4 4 2 3" xfId="41162"/>
    <cellStyle name="Comma 14 2 4 4 3" xfId="41163"/>
    <cellStyle name="Comma 14 2 4 4 3 2" xfId="41164"/>
    <cellStyle name="Comma 14 2 4 4 3 3" xfId="41165"/>
    <cellStyle name="Comma 14 2 4 4 4" xfId="41166"/>
    <cellStyle name="Comma 14 2 4 4 4 2" xfId="41167"/>
    <cellStyle name="Comma 14 2 4 4 5" xfId="41168"/>
    <cellStyle name="Comma 14 2 4 4 6" xfId="41169"/>
    <cellStyle name="Comma 14 2 4 5" xfId="41170"/>
    <cellStyle name="Comma 14 2 4 5 2" xfId="41171"/>
    <cellStyle name="Comma 14 2 4 5 2 2" xfId="41172"/>
    <cellStyle name="Comma 14 2 4 5 2 3" xfId="41173"/>
    <cellStyle name="Comma 14 2 4 5 3" xfId="41174"/>
    <cellStyle name="Comma 14 2 4 5 3 2" xfId="41175"/>
    <cellStyle name="Comma 14 2 4 5 4" xfId="41176"/>
    <cellStyle name="Comma 14 2 4 5 5" xfId="41177"/>
    <cellStyle name="Comma 14 2 4 6" xfId="41178"/>
    <cellStyle name="Comma 14 2 4 6 2" xfId="41179"/>
    <cellStyle name="Comma 14 2 4 6 3" xfId="41180"/>
    <cellStyle name="Comma 14 2 4 7" xfId="41181"/>
    <cellStyle name="Comma 14 2 4 7 2" xfId="41182"/>
    <cellStyle name="Comma 14 2 4 7 3" xfId="41183"/>
    <cellStyle name="Comma 14 2 4 8" xfId="41184"/>
    <cellStyle name="Comma 14 2 4 8 2" xfId="41185"/>
    <cellStyle name="Comma 14 2 4 9" xfId="41186"/>
    <cellStyle name="Comma 14 2 5" xfId="41187"/>
    <cellStyle name="Comma 14 2 5 2" xfId="41188"/>
    <cellStyle name="Comma 14 2 5 2 2" xfId="41189"/>
    <cellStyle name="Comma 14 2 5 2 2 2" xfId="41190"/>
    <cellStyle name="Comma 14 2 5 2 2 3" xfId="41191"/>
    <cellStyle name="Comma 14 2 5 2 3" xfId="41192"/>
    <cellStyle name="Comma 14 2 5 2 3 2" xfId="41193"/>
    <cellStyle name="Comma 14 2 5 2 3 3" xfId="41194"/>
    <cellStyle name="Comma 14 2 5 2 4" xfId="41195"/>
    <cellStyle name="Comma 14 2 5 2 4 2" xfId="41196"/>
    <cellStyle name="Comma 14 2 5 2 5" xfId="41197"/>
    <cellStyle name="Comma 14 2 5 2 6" xfId="41198"/>
    <cellStyle name="Comma 14 2 5 3" xfId="41199"/>
    <cellStyle name="Comma 14 2 5 3 2" xfId="41200"/>
    <cellStyle name="Comma 14 2 5 3 2 2" xfId="41201"/>
    <cellStyle name="Comma 14 2 5 3 2 3" xfId="41202"/>
    <cellStyle name="Comma 14 2 5 3 3" xfId="41203"/>
    <cellStyle name="Comma 14 2 5 3 3 2" xfId="41204"/>
    <cellStyle name="Comma 14 2 5 3 3 3" xfId="41205"/>
    <cellStyle name="Comma 14 2 5 3 4" xfId="41206"/>
    <cellStyle name="Comma 14 2 5 3 4 2" xfId="41207"/>
    <cellStyle name="Comma 14 2 5 3 5" xfId="41208"/>
    <cellStyle name="Comma 14 2 5 3 6" xfId="41209"/>
    <cellStyle name="Comma 14 2 5 4" xfId="41210"/>
    <cellStyle name="Comma 14 2 5 4 2" xfId="41211"/>
    <cellStyle name="Comma 14 2 5 4 2 2" xfId="41212"/>
    <cellStyle name="Comma 14 2 5 4 2 3" xfId="41213"/>
    <cellStyle name="Comma 14 2 5 4 3" xfId="41214"/>
    <cellStyle name="Comma 14 2 5 4 3 2" xfId="41215"/>
    <cellStyle name="Comma 14 2 5 4 4" xfId="41216"/>
    <cellStyle name="Comma 14 2 5 4 5" xfId="41217"/>
    <cellStyle name="Comma 14 2 5 5" xfId="41218"/>
    <cellStyle name="Comma 14 2 5 5 2" xfId="41219"/>
    <cellStyle name="Comma 14 2 5 5 3" xfId="41220"/>
    <cellStyle name="Comma 14 2 5 6" xfId="41221"/>
    <cellStyle name="Comma 14 2 5 6 2" xfId="41222"/>
    <cellStyle name="Comma 14 2 5 6 3" xfId="41223"/>
    <cellStyle name="Comma 14 2 5 7" xfId="41224"/>
    <cellStyle name="Comma 14 2 5 7 2" xfId="41225"/>
    <cellStyle name="Comma 14 2 5 8" xfId="41226"/>
    <cellStyle name="Comma 14 2 5 9" xfId="41227"/>
    <cellStyle name="Comma 14 2 6" xfId="41228"/>
    <cellStyle name="Comma 14 2 6 2" xfId="41229"/>
    <cellStyle name="Comma 14 2 6 2 2" xfId="41230"/>
    <cellStyle name="Comma 14 2 6 2 2 2" xfId="41231"/>
    <cellStyle name="Comma 14 2 6 2 2 3" xfId="41232"/>
    <cellStyle name="Comma 14 2 6 2 3" xfId="41233"/>
    <cellStyle name="Comma 14 2 6 2 3 2" xfId="41234"/>
    <cellStyle name="Comma 14 2 6 2 3 3" xfId="41235"/>
    <cellStyle name="Comma 14 2 6 2 4" xfId="41236"/>
    <cellStyle name="Comma 14 2 6 2 4 2" xfId="41237"/>
    <cellStyle name="Comma 14 2 6 2 5" xfId="41238"/>
    <cellStyle name="Comma 14 2 6 2 6" xfId="41239"/>
    <cellStyle name="Comma 14 2 6 3" xfId="41240"/>
    <cellStyle name="Comma 14 2 6 3 2" xfId="41241"/>
    <cellStyle name="Comma 14 2 6 3 2 2" xfId="41242"/>
    <cellStyle name="Comma 14 2 6 3 2 3" xfId="41243"/>
    <cellStyle name="Comma 14 2 6 3 3" xfId="41244"/>
    <cellStyle name="Comma 14 2 6 3 3 2" xfId="41245"/>
    <cellStyle name="Comma 14 2 6 3 3 3" xfId="41246"/>
    <cellStyle name="Comma 14 2 6 3 4" xfId="41247"/>
    <cellStyle name="Comma 14 2 6 3 4 2" xfId="41248"/>
    <cellStyle name="Comma 14 2 6 3 5" xfId="41249"/>
    <cellStyle name="Comma 14 2 6 3 6" xfId="41250"/>
    <cellStyle name="Comma 14 2 6 4" xfId="41251"/>
    <cellStyle name="Comma 14 2 6 4 2" xfId="41252"/>
    <cellStyle name="Comma 14 2 6 4 2 2" xfId="41253"/>
    <cellStyle name="Comma 14 2 6 4 2 3" xfId="41254"/>
    <cellStyle name="Comma 14 2 6 4 3" xfId="41255"/>
    <cellStyle name="Comma 14 2 6 4 3 2" xfId="41256"/>
    <cellStyle name="Comma 14 2 6 4 4" xfId="41257"/>
    <cellStyle name="Comma 14 2 6 4 5" xfId="41258"/>
    <cellStyle name="Comma 14 2 6 5" xfId="41259"/>
    <cellStyle name="Comma 14 2 6 5 2" xfId="41260"/>
    <cellStyle name="Comma 14 2 6 5 3" xfId="41261"/>
    <cellStyle name="Comma 14 2 6 6" xfId="41262"/>
    <cellStyle name="Comma 14 2 6 6 2" xfId="41263"/>
    <cellStyle name="Comma 14 2 6 6 3" xfId="41264"/>
    <cellStyle name="Comma 14 2 6 7" xfId="41265"/>
    <cellStyle name="Comma 14 2 6 7 2" xfId="41266"/>
    <cellStyle name="Comma 14 2 6 8" xfId="41267"/>
    <cellStyle name="Comma 14 2 6 9" xfId="41268"/>
    <cellStyle name="Comma 14 2 7" xfId="41269"/>
    <cellStyle name="Comma 14 2 7 2" xfId="41270"/>
    <cellStyle name="Comma 14 2 7 2 2" xfId="41271"/>
    <cellStyle name="Comma 14 2 7 2 3" xfId="41272"/>
    <cellStyle name="Comma 14 2 7 3" xfId="41273"/>
    <cellStyle name="Comma 14 2 7 3 2" xfId="41274"/>
    <cellStyle name="Comma 14 2 7 3 3" xfId="41275"/>
    <cellStyle name="Comma 14 2 7 4" xfId="41276"/>
    <cellStyle name="Comma 14 2 7 4 2" xfId="41277"/>
    <cellStyle name="Comma 14 2 7 5" xfId="41278"/>
    <cellStyle name="Comma 14 2 7 6" xfId="41279"/>
    <cellStyle name="Comma 14 2 8" xfId="41280"/>
    <cellStyle name="Comma 14 2 8 2" xfId="41281"/>
    <cellStyle name="Comma 14 2 8 2 2" xfId="41282"/>
    <cellStyle name="Comma 14 2 8 2 3" xfId="41283"/>
    <cellStyle name="Comma 14 2 8 3" xfId="41284"/>
    <cellStyle name="Comma 14 2 8 3 2" xfId="41285"/>
    <cellStyle name="Comma 14 2 8 3 3" xfId="41286"/>
    <cellStyle name="Comma 14 2 8 4" xfId="41287"/>
    <cellStyle name="Comma 14 2 8 4 2" xfId="41288"/>
    <cellStyle name="Comma 14 2 8 5" xfId="41289"/>
    <cellStyle name="Comma 14 2 8 6" xfId="41290"/>
    <cellStyle name="Comma 14 2 9" xfId="41291"/>
    <cellStyle name="Comma 14 2 9 2" xfId="41292"/>
    <cellStyle name="Comma 14 2 9 2 2" xfId="41293"/>
    <cellStyle name="Comma 14 2 9 2 3" xfId="41294"/>
    <cellStyle name="Comma 14 2 9 3" xfId="41295"/>
    <cellStyle name="Comma 14 2 9 3 2" xfId="41296"/>
    <cellStyle name="Comma 14 2 9 4" xfId="41297"/>
    <cellStyle name="Comma 14 2 9 5" xfId="41298"/>
    <cellStyle name="Comma 14 3" xfId="9460"/>
    <cellStyle name="Comma 14 3 10" xfId="41299"/>
    <cellStyle name="Comma 14 3 10 2" xfId="41300"/>
    <cellStyle name="Comma 14 3 10 3" xfId="41301"/>
    <cellStyle name="Comma 14 3 11" xfId="41302"/>
    <cellStyle name="Comma 14 3 11 2" xfId="41303"/>
    <cellStyle name="Comma 14 3 12" xfId="41304"/>
    <cellStyle name="Comma 14 3 13" xfId="41305"/>
    <cellStyle name="Comma 14 3 2" xfId="41306"/>
    <cellStyle name="Comma 14 3 2 10" xfId="41307"/>
    <cellStyle name="Comma 14 3 2 10 2" xfId="41308"/>
    <cellStyle name="Comma 14 3 2 11" xfId="41309"/>
    <cellStyle name="Comma 14 3 2 12" xfId="41310"/>
    <cellStyle name="Comma 14 3 2 2" xfId="41311"/>
    <cellStyle name="Comma 14 3 2 2 10" xfId="41312"/>
    <cellStyle name="Comma 14 3 2 2 2" xfId="41313"/>
    <cellStyle name="Comma 14 3 2 2 2 2" xfId="41314"/>
    <cellStyle name="Comma 14 3 2 2 2 2 2" xfId="41315"/>
    <cellStyle name="Comma 14 3 2 2 2 2 2 2" xfId="41316"/>
    <cellStyle name="Comma 14 3 2 2 2 2 2 3" xfId="41317"/>
    <cellStyle name="Comma 14 3 2 2 2 2 3" xfId="41318"/>
    <cellStyle name="Comma 14 3 2 2 2 2 3 2" xfId="41319"/>
    <cellStyle name="Comma 14 3 2 2 2 2 3 3" xfId="41320"/>
    <cellStyle name="Comma 14 3 2 2 2 2 4" xfId="41321"/>
    <cellStyle name="Comma 14 3 2 2 2 2 4 2" xfId="41322"/>
    <cellStyle name="Comma 14 3 2 2 2 2 5" xfId="41323"/>
    <cellStyle name="Comma 14 3 2 2 2 2 6" xfId="41324"/>
    <cellStyle name="Comma 14 3 2 2 2 3" xfId="41325"/>
    <cellStyle name="Comma 14 3 2 2 2 3 2" xfId="41326"/>
    <cellStyle name="Comma 14 3 2 2 2 3 2 2" xfId="41327"/>
    <cellStyle name="Comma 14 3 2 2 2 3 2 3" xfId="41328"/>
    <cellStyle name="Comma 14 3 2 2 2 3 3" xfId="41329"/>
    <cellStyle name="Comma 14 3 2 2 2 3 3 2" xfId="41330"/>
    <cellStyle name="Comma 14 3 2 2 2 3 3 3" xfId="41331"/>
    <cellStyle name="Comma 14 3 2 2 2 3 4" xfId="41332"/>
    <cellStyle name="Comma 14 3 2 2 2 3 4 2" xfId="41333"/>
    <cellStyle name="Comma 14 3 2 2 2 3 5" xfId="41334"/>
    <cellStyle name="Comma 14 3 2 2 2 3 6" xfId="41335"/>
    <cellStyle name="Comma 14 3 2 2 2 4" xfId="41336"/>
    <cellStyle name="Comma 14 3 2 2 2 4 2" xfId="41337"/>
    <cellStyle name="Comma 14 3 2 2 2 4 2 2" xfId="41338"/>
    <cellStyle name="Comma 14 3 2 2 2 4 2 3" xfId="41339"/>
    <cellStyle name="Comma 14 3 2 2 2 4 3" xfId="41340"/>
    <cellStyle name="Comma 14 3 2 2 2 4 3 2" xfId="41341"/>
    <cellStyle name="Comma 14 3 2 2 2 4 4" xfId="41342"/>
    <cellStyle name="Comma 14 3 2 2 2 4 5" xfId="41343"/>
    <cellStyle name="Comma 14 3 2 2 2 5" xfId="41344"/>
    <cellStyle name="Comma 14 3 2 2 2 5 2" xfId="41345"/>
    <cellStyle name="Comma 14 3 2 2 2 5 3" xfId="41346"/>
    <cellStyle name="Comma 14 3 2 2 2 6" xfId="41347"/>
    <cellStyle name="Comma 14 3 2 2 2 6 2" xfId="41348"/>
    <cellStyle name="Comma 14 3 2 2 2 6 3" xfId="41349"/>
    <cellStyle name="Comma 14 3 2 2 2 7" xfId="41350"/>
    <cellStyle name="Comma 14 3 2 2 2 7 2" xfId="41351"/>
    <cellStyle name="Comma 14 3 2 2 2 8" xfId="41352"/>
    <cellStyle name="Comma 14 3 2 2 2 9" xfId="41353"/>
    <cellStyle name="Comma 14 3 2 2 3" xfId="41354"/>
    <cellStyle name="Comma 14 3 2 2 3 2" xfId="41355"/>
    <cellStyle name="Comma 14 3 2 2 3 2 2" xfId="41356"/>
    <cellStyle name="Comma 14 3 2 2 3 2 3" xfId="41357"/>
    <cellStyle name="Comma 14 3 2 2 3 3" xfId="41358"/>
    <cellStyle name="Comma 14 3 2 2 3 3 2" xfId="41359"/>
    <cellStyle name="Comma 14 3 2 2 3 3 3" xfId="41360"/>
    <cellStyle name="Comma 14 3 2 2 3 4" xfId="41361"/>
    <cellStyle name="Comma 14 3 2 2 3 4 2" xfId="41362"/>
    <cellStyle name="Comma 14 3 2 2 3 5" xfId="41363"/>
    <cellStyle name="Comma 14 3 2 2 3 6" xfId="41364"/>
    <cellStyle name="Comma 14 3 2 2 4" xfId="41365"/>
    <cellStyle name="Comma 14 3 2 2 4 2" xfId="41366"/>
    <cellStyle name="Comma 14 3 2 2 4 2 2" xfId="41367"/>
    <cellStyle name="Comma 14 3 2 2 4 2 3" xfId="41368"/>
    <cellStyle name="Comma 14 3 2 2 4 3" xfId="41369"/>
    <cellStyle name="Comma 14 3 2 2 4 3 2" xfId="41370"/>
    <cellStyle name="Comma 14 3 2 2 4 3 3" xfId="41371"/>
    <cellStyle name="Comma 14 3 2 2 4 4" xfId="41372"/>
    <cellStyle name="Comma 14 3 2 2 4 4 2" xfId="41373"/>
    <cellStyle name="Comma 14 3 2 2 4 5" xfId="41374"/>
    <cellStyle name="Comma 14 3 2 2 4 6" xfId="41375"/>
    <cellStyle name="Comma 14 3 2 2 5" xfId="41376"/>
    <cellStyle name="Comma 14 3 2 2 5 2" xfId="41377"/>
    <cellStyle name="Comma 14 3 2 2 5 2 2" xfId="41378"/>
    <cellStyle name="Comma 14 3 2 2 5 2 3" xfId="41379"/>
    <cellStyle name="Comma 14 3 2 2 5 3" xfId="41380"/>
    <cellStyle name="Comma 14 3 2 2 5 3 2" xfId="41381"/>
    <cellStyle name="Comma 14 3 2 2 5 4" xfId="41382"/>
    <cellStyle name="Comma 14 3 2 2 5 5" xfId="41383"/>
    <cellStyle name="Comma 14 3 2 2 6" xfId="41384"/>
    <cellStyle name="Comma 14 3 2 2 6 2" xfId="41385"/>
    <cellStyle name="Comma 14 3 2 2 6 3" xfId="41386"/>
    <cellStyle name="Comma 14 3 2 2 7" xfId="41387"/>
    <cellStyle name="Comma 14 3 2 2 7 2" xfId="41388"/>
    <cellStyle name="Comma 14 3 2 2 7 3" xfId="41389"/>
    <cellStyle name="Comma 14 3 2 2 8" xfId="41390"/>
    <cellStyle name="Comma 14 3 2 2 8 2" xfId="41391"/>
    <cellStyle name="Comma 14 3 2 2 9" xfId="41392"/>
    <cellStyle name="Comma 14 3 2 3" xfId="41393"/>
    <cellStyle name="Comma 14 3 2 3 2" xfId="41394"/>
    <cellStyle name="Comma 14 3 2 3 2 2" xfId="41395"/>
    <cellStyle name="Comma 14 3 2 3 2 2 2" xfId="41396"/>
    <cellStyle name="Comma 14 3 2 3 2 2 3" xfId="41397"/>
    <cellStyle name="Comma 14 3 2 3 2 3" xfId="41398"/>
    <cellStyle name="Comma 14 3 2 3 2 3 2" xfId="41399"/>
    <cellStyle name="Comma 14 3 2 3 2 3 3" xfId="41400"/>
    <cellStyle name="Comma 14 3 2 3 2 4" xfId="41401"/>
    <cellStyle name="Comma 14 3 2 3 2 4 2" xfId="41402"/>
    <cellStyle name="Comma 14 3 2 3 2 5" xfId="41403"/>
    <cellStyle name="Comma 14 3 2 3 2 6" xfId="41404"/>
    <cellStyle name="Comma 14 3 2 3 3" xfId="41405"/>
    <cellStyle name="Comma 14 3 2 3 3 2" xfId="41406"/>
    <cellStyle name="Comma 14 3 2 3 3 2 2" xfId="41407"/>
    <cellStyle name="Comma 14 3 2 3 3 2 3" xfId="41408"/>
    <cellStyle name="Comma 14 3 2 3 3 3" xfId="41409"/>
    <cellStyle name="Comma 14 3 2 3 3 3 2" xfId="41410"/>
    <cellStyle name="Comma 14 3 2 3 3 3 3" xfId="41411"/>
    <cellStyle name="Comma 14 3 2 3 3 4" xfId="41412"/>
    <cellStyle name="Comma 14 3 2 3 3 4 2" xfId="41413"/>
    <cellStyle name="Comma 14 3 2 3 3 5" xfId="41414"/>
    <cellStyle name="Comma 14 3 2 3 3 6" xfId="41415"/>
    <cellStyle name="Comma 14 3 2 3 4" xfId="41416"/>
    <cellStyle name="Comma 14 3 2 3 4 2" xfId="41417"/>
    <cellStyle name="Comma 14 3 2 3 4 2 2" xfId="41418"/>
    <cellStyle name="Comma 14 3 2 3 4 2 3" xfId="41419"/>
    <cellStyle name="Comma 14 3 2 3 4 3" xfId="41420"/>
    <cellStyle name="Comma 14 3 2 3 4 3 2" xfId="41421"/>
    <cellStyle name="Comma 14 3 2 3 4 4" xfId="41422"/>
    <cellStyle name="Comma 14 3 2 3 4 5" xfId="41423"/>
    <cellStyle name="Comma 14 3 2 3 5" xfId="41424"/>
    <cellStyle name="Comma 14 3 2 3 5 2" xfId="41425"/>
    <cellStyle name="Comma 14 3 2 3 5 3" xfId="41426"/>
    <cellStyle name="Comma 14 3 2 3 6" xfId="41427"/>
    <cellStyle name="Comma 14 3 2 3 6 2" xfId="41428"/>
    <cellStyle name="Comma 14 3 2 3 6 3" xfId="41429"/>
    <cellStyle name="Comma 14 3 2 3 7" xfId="41430"/>
    <cellStyle name="Comma 14 3 2 3 7 2" xfId="41431"/>
    <cellStyle name="Comma 14 3 2 3 8" xfId="41432"/>
    <cellStyle name="Comma 14 3 2 3 9" xfId="41433"/>
    <cellStyle name="Comma 14 3 2 4" xfId="41434"/>
    <cellStyle name="Comma 14 3 2 4 2" xfId="41435"/>
    <cellStyle name="Comma 14 3 2 4 2 2" xfId="41436"/>
    <cellStyle name="Comma 14 3 2 4 2 2 2" xfId="41437"/>
    <cellStyle name="Comma 14 3 2 4 2 2 3" xfId="41438"/>
    <cellStyle name="Comma 14 3 2 4 2 3" xfId="41439"/>
    <cellStyle name="Comma 14 3 2 4 2 3 2" xfId="41440"/>
    <cellStyle name="Comma 14 3 2 4 2 3 3" xfId="41441"/>
    <cellStyle name="Comma 14 3 2 4 2 4" xfId="41442"/>
    <cellStyle name="Comma 14 3 2 4 2 4 2" xfId="41443"/>
    <cellStyle name="Comma 14 3 2 4 2 5" xfId="41444"/>
    <cellStyle name="Comma 14 3 2 4 2 6" xfId="41445"/>
    <cellStyle name="Comma 14 3 2 4 3" xfId="41446"/>
    <cellStyle name="Comma 14 3 2 4 3 2" xfId="41447"/>
    <cellStyle name="Comma 14 3 2 4 3 2 2" xfId="41448"/>
    <cellStyle name="Comma 14 3 2 4 3 2 3" xfId="41449"/>
    <cellStyle name="Comma 14 3 2 4 3 3" xfId="41450"/>
    <cellStyle name="Comma 14 3 2 4 3 3 2" xfId="41451"/>
    <cellStyle name="Comma 14 3 2 4 3 3 3" xfId="41452"/>
    <cellStyle name="Comma 14 3 2 4 3 4" xfId="41453"/>
    <cellStyle name="Comma 14 3 2 4 3 4 2" xfId="41454"/>
    <cellStyle name="Comma 14 3 2 4 3 5" xfId="41455"/>
    <cellStyle name="Comma 14 3 2 4 3 6" xfId="41456"/>
    <cellStyle name="Comma 14 3 2 4 4" xfId="41457"/>
    <cellStyle name="Comma 14 3 2 4 4 2" xfId="41458"/>
    <cellStyle name="Comma 14 3 2 4 4 2 2" xfId="41459"/>
    <cellStyle name="Comma 14 3 2 4 4 2 3" xfId="41460"/>
    <cellStyle name="Comma 14 3 2 4 4 3" xfId="41461"/>
    <cellStyle name="Comma 14 3 2 4 4 3 2" xfId="41462"/>
    <cellStyle name="Comma 14 3 2 4 4 4" xfId="41463"/>
    <cellStyle name="Comma 14 3 2 4 4 5" xfId="41464"/>
    <cellStyle name="Comma 14 3 2 4 5" xfId="41465"/>
    <cellStyle name="Comma 14 3 2 4 5 2" xfId="41466"/>
    <cellStyle name="Comma 14 3 2 4 5 3" xfId="41467"/>
    <cellStyle name="Comma 14 3 2 4 6" xfId="41468"/>
    <cellStyle name="Comma 14 3 2 4 6 2" xfId="41469"/>
    <cellStyle name="Comma 14 3 2 4 6 3" xfId="41470"/>
    <cellStyle name="Comma 14 3 2 4 7" xfId="41471"/>
    <cellStyle name="Comma 14 3 2 4 7 2" xfId="41472"/>
    <cellStyle name="Comma 14 3 2 4 8" xfId="41473"/>
    <cellStyle name="Comma 14 3 2 4 9" xfId="41474"/>
    <cellStyle name="Comma 14 3 2 5" xfId="41475"/>
    <cellStyle name="Comma 14 3 2 5 2" xfId="41476"/>
    <cellStyle name="Comma 14 3 2 5 2 2" xfId="41477"/>
    <cellStyle name="Comma 14 3 2 5 2 3" xfId="41478"/>
    <cellStyle name="Comma 14 3 2 5 3" xfId="41479"/>
    <cellStyle name="Comma 14 3 2 5 3 2" xfId="41480"/>
    <cellStyle name="Comma 14 3 2 5 3 3" xfId="41481"/>
    <cellStyle name="Comma 14 3 2 5 4" xfId="41482"/>
    <cellStyle name="Comma 14 3 2 5 4 2" xfId="41483"/>
    <cellStyle name="Comma 14 3 2 5 5" xfId="41484"/>
    <cellStyle name="Comma 14 3 2 5 6" xfId="41485"/>
    <cellStyle name="Comma 14 3 2 6" xfId="41486"/>
    <cellStyle name="Comma 14 3 2 6 2" xfId="41487"/>
    <cellStyle name="Comma 14 3 2 6 2 2" xfId="41488"/>
    <cellStyle name="Comma 14 3 2 6 2 3" xfId="41489"/>
    <cellStyle name="Comma 14 3 2 6 3" xfId="41490"/>
    <cellStyle name="Comma 14 3 2 6 3 2" xfId="41491"/>
    <cellStyle name="Comma 14 3 2 6 3 3" xfId="41492"/>
    <cellStyle name="Comma 14 3 2 6 4" xfId="41493"/>
    <cellStyle name="Comma 14 3 2 6 4 2" xfId="41494"/>
    <cellStyle name="Comma 14 3 2 6 5" xfId="41495"/>
    <cellStyle name="Comma 14 3 2 6 6" xfId="41496"/>
    <cellStyle name="Comma 14 3 2 7" xfId="41497"/>
    <cellStyle name="Comma 14 3 2 7 2" xfId="41498"/>
    <cellStyle name="Comma 14 3 2 7 2 2" xfId="41499"/>
    <cellStyle name="Comma 14 3 2 7 2 3" xfId="41500"/>
    <cellStyle name="Comma 14 3 2 7 3" xfId="41501"/>
    <cellStyle name="Comma 14 3 2 7 3 2" xfId="41502"/>
    <cellStyle name="Comma 14 3 2 7 4" xfId="41503"/>
    <cellStyle name="Comma 14 3 2 7 5" xfId="41504"/>
    <cellStyle name="Comma 14 3 2 8" xfId="41505"/>
    <cellStyle name="Comma 14 3 2 8 2" xfId="41506"/>
    <cellStyle name="Comma 14 3 2 8 3" xfId="41507"/>
    <cellStyle name="Comma 14 3 2 9" xfId="41508"/>
    <cellStyle name="Comma 14 3 2 9 2" xfId="41509"/>
    <cellStyle name="Comma 14 3 2 9 3" xfId="41510"/>
    <cellStyle name="Comma 14 3 3" xfId="41511"/>
    <cellStyle name="Comma 14 3 3 10" xfId="41512"/>
    <cellStyle name="Comma 14 3 3 2" xfId="41513"/>
    <cellStyle name="Comma 14 3 3 2 2" xfId="41514"/>
    <cellStyle name="Comma 14 3 3 2 2 2" xfId="41515"/>
    <cellStyle name="Comma 14 3 3 2 2 2 2" xfId="41516"/>
    <cellStyle name="Comma 14 3 3 2 2 2 3" xfId="41517"/>
    <cellStyle name="Comma 14 3 3 2 2 3" xfId="41518"/>
    <cellStyle name="Comma 14 3 3 2 2 3 2" xfId="41519"/>
    <cellStyle name="Comma 14 3 3 2 2 3 3" xfId="41520"/>
    <cellStyle name="Comma 14 3 3 2 2 4" xfId="41521"/>
    <cellStyle name="Comma 14 3 3 2 2 4 2" xfId="41522"/>
    <cellStyle name="Comma 14 3 3 2 2 5" xfId="41523"/>
    <cellStyle name="Comma 14 3 3 2 2 6" xfId="41524"/>
    <cellStyle name="Comma 14 3 3 2 3" xfId="41525"/>
    <cellStyle name="Comma 14 3 3 2 3 2" xfId="41526"/>
    <cellStyle name="Comma 14 3 3 2 3 2 2" xfId="41527"/>
    <cellStyle name="Comma 14 3 3 2 3 2 3" xfId="41528"/>
    <cellStyle name="Comma 14 3 3 2 3 3" xfId="41529"/>
    <cellStyle name="Comma 14 3 3 2 3 3 2" xfId="41530"/>
    <cellStyle name="Comma 14 3 3 2 3 3 3" xfId="41531"/>
    <cellStyle name="Comma 14 3 3 2 3 4" xfId="41532"/>
    <cellStyle name="Comma 14 3 3 2 3 4 2" xfId="41533"/>
    <cellStyle name="Comma 14 3 3 2 3 5" xfId="41534"/>
    <cellStyle name="Comma 14 3 3 2 3 6" xfId="41535"/>
    <cellStyle name="Comma 14 3 3 2 4" xfId="41536"/>
    <cellStyle name="Comma 14 3 3 2 4 2" xfId="41537"/>
    <cellStyle name="Comma 14 3 3 2 4 2 2" xfId="41538"/>
    <cellStyle name="Comma 14 3 3 2 4 2 3" xfId="41539"/>
    <cellStyle name="Comma 14 3 3 2 4 3" xfId="41540"/>
    <cellStyle name="Comma 14 3 3 2 4 3 2" xfId="41541"/>
    <cellStyle name="Comma 14 3 3 2 4 4" xfId="41542"/>
    <cellStyle name="Comma 14 3 3 2 4 5" xfId="41543"/>
    <cellStyle name="Comma 14 3 3 2 5" xfId="41544"/>
    <cellStyle name="Comma 14 3 3 2 5 2" xfId="41545"/>
    <cellStyle name="Comma 14 3 3 2 5 3" xfId="41546"/>
    <cellStyle name="Comma 14 3 3 2 6" xfId="41547"/>
    <cellStyle name="Comma 14 3 3 2 6 2" xfId="41548"/>
    <cellStyle name="Comma 14 3 3 2 6 3" xfId="41549"/>
    <cellStyle name="Comma 14 3 3 2 7" xfId="41550"/>
    <cellStyle name="Comma 14 3 3 2 7 2" xfId="41551"/>
    <cellStyle name="Comma 14 3 3 2 8" xfId="41552"/>
    <cellStyle name="Comma 14 3 3 2 9" xfId="41553"/>
    <cellStyle name="Comma 14 3 3 3" xfId="41554"/>
    <cellStyle name="Comma 14 3 3 3 2" xfId="41555"/>
    <cellStyle name="Comma 14 3 3 3 2 2" xfId="41556"/>
    <cellStyle name="Comma 14 3 3 3 2 3" xfId="41557"/>
    <cellStyle name="Comma 14 3 3 3 3" xfId="41558"/>
    <cellStyle name="Comma 14 3 3 3 3 2" xfId="41559"/>
    <cellStyle name="Comma 14 3 3 3 3 3" xfId="41560"/>
    <cellStyle name="Comma 14 3 3 3 4" xfId="41561"/>
    <cellStyle name="Comma 14 3 3 3 4 2" xfId="41562"/>
    <cellStyle name="Comma 14 3 3 3 5" xfId="41563"/>
    <cellStyle name="Comma 14 3 3 3 6" xfId="41564"/>
    <cellStyle name="Comma 14 3 3 4" xfId="41565"/>
    <cellStyle name="Comma 14 3 3 4 2" xfId="41566"/>
    <cellStyle name="Comma 14 3 3 4 2 2" xfId="41567"/>
    <cellStyle name="Comma 14 3 3 4 2 3" xfId="41568"/>
    <cellStyle name="Comma 14 3 3 4 3" xfId="41569"/>
    <cellStyle name="Comma 14 3 3 4 3 2" xfId="41570"/>
    <cellStyle name="Comma 14 3 3 4 3 3" xfId="41571"/>
    <cellStyle name="Comma 14 3 3 4 4" xfId="41572"/>
    <cellStyle name="Comma 14 3 3 4 4 2" xfId="41573"/>
    <cellStyle name="Comma 14 3 3 4 5" xfId="41574"/>
    <cellStyle name="Comma 14 3 3 4 6" xfId="41575"/>
    <cellStyle name="Comma 14 3 3 5" xfId="41576"/>
    <cellStyle name="Comma 14 3 3 5 2" xfId="41577"/>
    <cellStyle name="Comma 14 3 3 5 2 2" xfId="41578"/>
    <cellStyle name="Comma 14 3 3 5 2 3" xfId="41579"/>
    <cellStyle name="Comma 14 3 3 5 3" xfId="41580"/>
    <cellStyle name="Comma 14 3 3 5 3 2" xfId="41581"/>
    <cellStyle name="Comma 14 3 3 5 4" xfId="41582"/>
    <cellStyle name="Comma 14 3 3 5 5" xfId="41583"/>
    <cellStyle name="Comma 14 3 3 6" xfId="41584"/>
    <cellStyle name="Comma 14 3 3 6 2" xfId="41585"/>
    <cellStyle name="Comma 14 3 3 6 3" xfId="41586"/>
    <cellStyle name="Comma 14 3 3 7" xfId="41587"/>
    <cellStyle name="Comma 14 3 3 7 2" xfId="41588"/>
    <cellStyle name="Comma 14 3 3 7 3" xfId="41589"/>
    <cellStyle name="Comma 14 3 3 8" xfId="41590"/>
    <cellStyle name="Comma 14 3 3 8 2" xfId="41591"/>
    <cellStyle name="Comma 14 3 3 9" xfId="41592"/>
    <cellStyle name="Comma 14 3 4" xfId="41593"/>
    <cellStyle name="Comma 14 3 4 2" xfId="41594"/>
    <cellStyle name="Comma 14 3 4 2 2" xfId="41595"/>
    <cellStyle name="Comma 14 3 4 2 2 2" xfId="41596"/>
    <cellStyle name="Comma 14 3 4 2 2 3" xfId="41597"/>
    <cellStyle name="Comma 14 3 4 2 3" xfId="41598"/>
    <cellStyle name="Comma 14 3 4 2 3 2" xfId="41599"/>
    <cellStyle name="Comma 14 3 4 2 3 3" xfId="41600"/>
    <cellStyle name="Comma 14 3 4 2 4" xfId="41601"/>
    <cellStyle name="Comma 14 3 4 2 4 2" xfId="41602"/>
    <cellStyle name="Comma 14 3 4 2 5" xfId="41603"/>
    <cellStyle name="Comma 14 3 4 2 6" xfId="41604"/>
    <cellStyle name="Comma 14 3 4 3" xfId="41605"/>
    <cellStyle name="Comma 14 3 4 3 2" xfId="41606"/>
    <cellStyle name="Comma 14 3 4 3 2 2" xfId="41607"/>
    <cellStyle name="Comma 14 3 4 3 2 3" xfId="41608"/>
    <cellStyle name="Comma 14 3 4 3 3" xfId="41609"/>
    <cellStyle name="Comma 14 3 4 3 3 2" xfId="41610"/>
    <cellStyle name="Comma 14 3 4 3 3 3" xfId="41611"/>
    <cellStyle name="Comma 14 3 4 3 4" xfId="41612"/>
    <cellStyle name="Comma 14 3 4 3 4 2" xfId="41613"/>
    <cellStyle name="Comma 14 3 4 3 5" xfId="41614"/>
    <cellStyle name="Comma 14 3 4 3 6" xfId="41615"/>
    <cellStyle name="Comma 14 3 4 4" xfId="41616"/>
    <cellStyle name="Comma 14 3 4 4 2" xfId="41617"/>
    <cellStyle name="Comma 14 3 4 4 2 2" xfId="41618"/>
    <cellStyle name="Comma 14 3 4 4 2 3" xfId="41619"/>
    <cellStyle name="Comma 14 3 4 4 3" xfId="41620"/>
    <cellStyle name="Comma 14 3 4 4 3 2" xfId="41621"/>
    <cellStyle name="Comma 14 3 4 4 4" xfId="41622"/>
    <cellStyle name="Comma 14 3 4 4 5" xfId="41623"/>
    <cellStyle name="Comma 14 3 4 5" xfId="41624"/>
    <cellStyle name="Comma 14 3 4 5 2" xfId="41625"/>
    <cellStyle name="Comma 14 3 4 5 3" xfId="41626"/>
    <cellStyle name="Comma 14 3 4 6" xfId="41627"/>
    <cellStyle name="Comma 14 3 4 6 2" xfId="41628"/>
    <cellStyle name="Comma 14 3 4 6 3" xfId="41629"/>
    <cellStyle name="Comma 14 3 4 7" xfId="41630"/>
    <cellStyle name="Comma 14 3 4 7 2" xfId="41631"/>
    <cellStyle name="Comma 14 3 4 8" xfId="41632"/>
    <cellStyle name="Comma 14 3 4 9" xfId="41633"/>
    <cellStyle name="Comma 14 3 5" xfId="41634"/>
    <cellStyle name="Comma 14 3 5 2" xfId="41635"/>
    <cellStyle name="Comma 14 3 5 2 2" xfId="41636"/>
    <cellStyle name="Comma 14 3 5 2 2 2" xfId="41637"/>
    <cellStyle name="Comma 14 3 5 2 2 3" xfId="41638"/>
    <cellStyle name="Comma 14 3 5 2 3" xfId="41639"/>
    <cellStyle name="Comma 14 3 5 2 3 2" xfId="41640"/>
    <cellStyle name="Comma 14 3 5 2 3 3" xfId="41641"/>
    <cellStyle name="Comma 14 3 5 2 4" xfId="41642"/>
    <cellStyle name="Comma 14 3 5 2 4 2" xfId="41643"/>
    <cellStyle name="Comma 14 3 5 2 5" xfId="41644"/>
    <cellStyle name="Comma 14 3 5 2 6" xfId="41645"/>
    <cellStyle name="Comma 14 3 5 3" xfId="41646"/>
    <cellStyle name="Comma 14 3 5 3 2" xfId="41647"/>
    <cellStyle name="Comma 14 3 5 3 2 2" xfId="41648"/>
    <cellStyle name="Comma 14 3 5 3 2 3" xfId="41649"/>
    <cellStyle name="Comma 14 3 5 3 3" xfId="41650"/>
    <cellStyle name="Comma 14 3 5 3 3 2" xfId="41651"/>
    <cellStyle name="Comma 14 3 5 3 3 3" xfId="41652"/>
    <cellStyle name="Comma 14 3 5 3 4" xfId="41653"/>
    <cellStyle name="Comma 14 3 5 3 4 2" xfId="41654"/>
    <cellStyle name="Comma 14 3 5 3 5" xfId="41655"/>
    <cellStyle name="Comma 14 3 5 3 6" xfId="41656"/>
    <cellStyle name="Comma 14 3 5 4" xfId="41657"/>
    <cellStyle name="Comma 14 3 5 4 2" xfId="41658"/>
    <cellStyle name="Comma 14 3 5 4 2 2" xfId="41659"/>
    <cellStyle name="Comma 14 3 5 4 2 3" xfId="41660"/>
    <cellStyle name="Comma 14 3 5 4 3" xfId="41661"/>
    <cellStyle name="Comma 14 3 5 4 3 2" xfId="41662"/>
    <cellStyle name="Comma 14 3 5 4 4" xfId="41663"/>
    <cellStyle name="Comma 14 3 5 4 5" xfId="41664"/>
    <cellStyle name="Comma 14 3 5 5" xfId="41665"/>
    <cellStyle name="Comma 14 3 5 5 2" xfId="41666"/>
    <cellStyle name="Comma 14 3 5 5 3" xfId="41667"/>
    <cellStyle name="Comma 14 3 5 6" xfId="41668"/>
    <cellStyle name="Comma 14 3 5 6 2" xfId="41669"/>
    <cellStyle name="Comma 14 3 5 6 3" xfId="41670"/>
    <cellStyle name="Comma 14 3 5 7" xfId="41671"/>
    <cellStyle name="Comma 14 3 5 7 2" xfId="41672"/>
    <cellStyle name="Comma 14 3 5 8" xfId="41673"/>
    <cellStyle name="Comma 14 3 5 9" xfId="41674"/>
    <cellStyle name="Comma 14 3 6" xfId="41675"/>
    <cellStyle name="Comma 14 3 6 2" xfId="41676"/>
    <cellStyle name="Comma 14 3 6 2 2" xfId="41677"/>
    <cellStyle name="Comma 14 3 6 2 3" xfId="41678"/>
    <cellStyle name="Comma 14 3 6 3" xfId="41679"/>
    <cellStyle name="Comma 14 3 6 3 2" xfId="41680"/>
    <cellStyle name="Comma 14 3 6 3 3" xfId="41681"/>
    <cellStyle name="Comma 14 3 6 4" xfId="41682"/>
    <cellStyle name="Comma 14 3 6 4 2" xfId="41683"/>
    <cellStyle name="Comma 14 3 6 5" xfId="41684"/>
    <cellStyle name="Comma 14 3 6 6" xfId="41685"/>
    <cellStyle name="Comma 14 3 7" xfId="41686"/>
    <cellStyle name="Comma 14 3 7 2" xfId="41687"/>
    <cellStyle name="Comma 14 3 7 2 2" xfId="41688"/>
    <cellStyle name="Comma 14 3 7 2 3" xfId="41689"/>
    <cellStyle name="Comma 14 3 7 3" xfId="41690"/>
    <cellStyle name="Comma 14 3 7 3 2" xfId="41691"/>
    <cellStyle name="Comma 14 3 7 3 3" xfId="41692"/>
    <cellStyle name="Comma 14 3 7 4" xfId="41693"/>
    <cellStyle name="Comma 14 3 7 4 2" xfId="41694"/>
    <cellStyle name="Comma 14 3 7 5" xfId="41695"/>
    <cellStyle name="Comma 14 3 7 6" xfId="41696"/>
    <cellStyle name="Comma 14 3 8" xfId="41697"/>
    <cellStyle name="Comma 14 3 8 2" xfId="41698"/>
    <cellStyle name="Comma 14 3 8 2 2" xfId="41699"/>
    <cellStyle name="Comma 14 3 8 2 3" xfId="41700"/>
    <cellStyle name="Comma 14 3 8 3" xfId="41701"/>
    <cellStyle name="Comma 14 3 8 3 2" xfId="41702"/>
    <cellStyle name="Comma 14 3 8 4" xfId="41703"/>
    <cellStyle name="Comma 14 3 8 5" xfId="41704"/>
    <cellStyle name="Comma 14 3 9" xfId="41705"/>
    <cellStyle name="Comma 14 3 9 2" xfId="41706"/>
    <cellStyle name="Comma 14 3 9 3" xfId="41707"/>
    <cellStyle name="Comma 14 4" xfId="9461"/>
    <cellStyle name="Comma 14 4 10" xfId="41708"/>
    <cellStyle name="Comma 14 4 10 2" xfId="41709"/>
    <cellStyle name="Comma 14 4 11" xfId="41710"/>
    <cellStyle name="Comma 14 4 12" xfId="41711"/>
    <cellStyle name="Comma 14 4 2" xfId="41712"/>
    <cellStyle name="Comma 14 4 2 10" xfId="41713"/>
    <cellStyle name="Comma 14 4 2 2" xfId="41714"/>
    <cellStyle name="Comma 14 4 2 2 2" xfId="41715"/>
    <cellStyle name="Comma 14 4 2 2 2 2" xfId="41716"/>
    <cellStyle name="Comma 14 4 2 2 2 2 2" xfId="41717"/>
    <cellStyle name="Comma 14 4 2 2 2 2 3" xfId="41718"/>
    <cellStyle name="Comma 14 4 2 2 2 3" xfId="41719"/>
    <cellStyle name="Comma 14 4 2 2 2 3 2" xfId="41720"/>
    <cellStyle name="Comma 14 4 2 2 2 3 3" xfId="41721"/>
    <cellStyle name="Comma 14 4 2 2 2 4" xfId="41722"/>
    <cellStyle name="Comma 14 4 2 2 2 4 2" xfId="41723"/>
    <cellStyle name="Comma 14 4 2 2 2 5" xfId="41724"/>
    <cellStyle name="Comma 14 4 2 2 2 6" xfId="41725"/>
    <cellStyle name="Comma 14 4 2 2 3" xfId="41726"/>
    <cellStyle name="Comma 14 4 2 2 3 2" xfId="41727"/>
    <cellStyle name="Comma 14 4 2 2 3 2 2" xfId="41728"/>
    <cellStyle name="Comma 14 4 2 2 3 2 3" xfId="41729"/>
    <cellStyle name="Comma 14 4 2 2 3 3" xfId="41730"/>
    <cellStyle name="Comma 14 4 2 2 3 3 2" xfId="41731"/>
    <cellStyle name="Comma 14 4 2 2 3 3 3" xfId="41732"/>
    <cellStyle name="Comma 14 4 2 2 3 4" xfId="41733"/>
    <cellStyle name="Comma 14 4 2 2 3 4 2" xfId="41734"/>
    <cellStyle name="Comma 14 4 2 2 3 5" xfId="41735"/>
    <cellStyle name="Comma 14 4 2 2 3 6" xfId="41736"/>
    <cellStyle name="Comma 14 4 2 2 4" xfId="41737"/>
    <cellStyle name="Comma 14 4 2 2 4 2" xfId="41738"/>
    <cellStyle name="Comma 14 4 2 2 4 2 2" xfId="41739"/>
    <cellStyle name="Comma 14 4 2 2 4 2 3" xfId="41740"/>
    <cellStyle name="Comma 14 4 2 2 4 3" xfId="41741"/>
    <cellStyle name="Comma 14 4 2 2 4 3 2" xfId="41742"/>
    <cellStyle name="Comma 14 4 2 2 4 4" xfId="41743"/>
    <cellStyle name="Comma 14 4 2 2 4 5" xfId="41744"/>
    <cellStyle name="Comma 14 4 2 2 5" xfId="41745"/>
    <cellStyle name="Comma 14 4 2 2 5 2" xfId="41746"/>
    <cellStyle name="Comma 14 4 2 2 5 3" xfId="41747"/>
    <cellStyle name="Comma 14 4 2 2 6" xfId="41748"/>
    <cellStyle name="Comma 14 4 2 2 6 2" xfId="41749"/>
    <cellStyle name="Comma 14 4 2 2 6 3" xfId="41750"/>
    <cellStyle name="Comma 14 4 2 2 7" xfId="41751"/>
    <cellStyle name="Comma 14 4 2 2 7 2" xfId="41752"/>
    <cellStyle name="Comma 14 4 2 2 8" xfId="41753"/>
    <cellStyle name="Comma 14 4 2 2 9" xfId="41754"/>
    <cellStyle name="Comma 14 4 2 3" xfId="41755"/>
    <cellStyle name="Comma 14 4 2 3 2" xfId="41756"/>
    <cellStyle name="Comma 14 4 2 3 2 2" xfId="41757"/>
    <cellStyle name="Comma 14 4 2 3 2 3" xfId="41758"/>
    <cellStyle name="Comma 14 4 2 3 3" xfId="41759"/>
    <cellStyle name="Comma 14 4 2 3 3 2" xfId="41760"/>
    <cellStyle name="Comma 14 4 2 3 3 3" xfId="41761"/>
    <cellStyle name="Comma 14 4 2 3 4" xfId="41762"/>
    <cellStyle name="Comma 14 4 2 3 4 2" xfId="41763"/>
    <cellStyle name="Comma 14 4 2 3 5" xfId="41764"/>
    <cellStyle name="Comma 14 4 2 3 6" xfId="41765"/>
    <cellStyle name="Comma 14 4 2 4" xfId="41766"/>
    <cellStyle name="Comma 14 4 2 4 2" xfId="41767"/>
    <cellStyle name="Comma 14 4 2 4 2 2" xfId="41768"/>
    <cellStyle name="Comma 14 4 2 4 2 3" xfId="41769"/>
    <cellStyle name="Comma 14 4 2 4 3" xfId="41770"/>
    <cellStyle name="Comma 14 4 2 4 3 2" xfId="41771"/>
    <cellStyle name="Comma 14 4 2 4 3 3" xfId="41772"/>
    <cellStyle name="Comma 14 4 2 4 4" xfId="41773"/>
    <cellStyle name="Comma 14 4 2 4 4 2" xfId="41774"/>
    <cellStyle name="Comma 14 4 2 4 5" xfId="41775"/>
    <cellStyle name="Comma 14 4 2 4 6" xfId="41776"/>
    <cellStyle name="Comma 14 4 2 5" xfId="41777"/>
    <cellStyle name="Comma 14 4 2 5 2" xfId="41778"/>
    <cellStyle name="Comma 14 4 2 5 2 2" xfId="41779"/>
    <cellStyle name="Comma 14 4 2 5 2 3" xfId="41780"/>
    <cellStyle name="Comma 14 4 2 5 3" xfId="41781"/>
    <cellStyle name="Comma 14 4 2 5 3 2" xfId="41782"/>
    <cellStyle name="Comma 14 4 2 5 4" xfId="41783"/>
    <cellStyle name="Comma 14 4 2 5 5" xfId="41784"/>
    <cellStyle name="Comma 14 4 2 6" xfId="41785"/>
    <cellStyle name="Comma 14 4 2 6 2" xfId="41786"/>
    <cellStyle name="Comma 14 4 2 6 3" xfId="41787"/>
    <cellStyle name="Comma 14 4 2 7" xfId="41788"/>
    <cellStyle name="Comma 14 4 2 7 2" xfId="41789"/>
    <cellStyle name="Comma 14 4 2 7 3" xfId="41790"/>
    <cellStyle name="Comma 14 4 2 8" xfId="41791"/>
    <cellStyle name="Comma 14 4 2 8 2" xfId="41792"/>
    <cellStyle name="Comma 14 4 2 9" xfId="41793"/>
    <cellStyle name="Comma 14 4 3" xfId="41794"/>
    <cellStyle name="Comma 14 4 3 2" xfId="41795"/>
    <cellStyle name="Comma 14 4 3 2 2" xfId="41796"/>
    <cellStyle name="Comma 14 4 3 2 2 2" xfId="41797"/>
    <cellStyle name="Comma 14 4 3 2 2 3" xfId="41798"/>
    <cellStyle name="Comma 14 4 3 2 3" xfId="41799"/>
    <cellStyle name="Comma 14 4 3 2 3 2" xfId="41800"/>
    <cellStyle name="Comma 14 4 3 2 3 3" xfId="41801"/>
    <cellStyle name="Comma 14 4 3 2 4" xfId="41802"/>
    <cellStyle name="Comma 14 4 3 2 4 2" xfId="41803"/>
    <cellStyle name="Comma 14 4 3 2 5" xfId="41804"/>
    <cellStyle name="Comma 14 4 3 2 6" xfId="41805"/>
    <cellStyle name="Comma 14 4 3 3" xfId="41806"/>
    <cellStyle name="Comma 14 4 3 3 2" xfId="41807"/>
    <cellStyle name="Comma 14 4 3 3 2 2" xfId="41808"/>
    <cellStyle name="Comma 14 4 3 3 2 3" xfId="41809"/>
    <cellStyle name="Comma 14 4 3 3 3" xfId="41810"/>
    <cellStyle name="Comma 14 4 3 3 3 2" xfId="41811"/>
    <cellStyle name="Comma 14 4 3 3 3 3" xfId="41812"/>
    <cellStyle name="Comma 14 4 3 3 4" xfId="41813"/>
    <cellStyle name="Comma 14 4 3 3 4 2" xfId="41814"/>
    <cellStyle name="Comma 14 4 3 3 5" xfId="41815"/>
    <cellStyle name="Comma 14 4 3 3 6" xfId="41816"/>
    <cellStyle name="Comma 14 4 3 4" xfId="41817"/>
    <cellStyle name="Comma 14 4 3 4 2" xfId="41818"/>
    <cellStyle name="Comma 14 4 3 4 2 2" xfId="41819"/>
    <cellStyle name="Comma 14 4 3 4 2 3" xfId="41820"/>
    <cellStyle name="Comma 14 4 3 4 3" xfId="41821"/>
    <cellStyle name="Comma 14 4 3 4 3 2" xfId="41822"/>
    <cellStyle name="Comma 14 4 3 4 4" xfId="41823"/>
    <cellStyle name="Comma 14 4 3 4 5" xfId="41824"/>
    <cellStyle name="Comma 14 4 3 5" xfId="41825"/>
    <cellStyle name="Comma 14 4 3 5 2" xfId="41826"/>
    <cellStyle name="Comma 14 4 3 5 3" xfId="41827"/>
    <cellStyle name="Comma 14 4 3 6" xfId="41828"/>
    <cellStyle name="Comma 14 4 3 6 2" xfId="41829"/>
    <cellStyle name="Comma 14 4 3 6 3" xfId="41830"/>
    <cellStyle name="Comma 14 4 3 7" xfId="41831"/>
    <cellStyle name="Comma 14 4 3 7 2" xfId="41832"/>
    <cellStyle name="Comma 14 4 3 8" xfId="41833"/>
    <cellStyle name="Comma 14 4 3 9" xfId="41834"/>
    <cellStyle name="Comma 14 4 4" xfId="41835"/>
    <cellStyle name="Comma 14 4 4 2" xfId="41836"/>
    <cellStyle name="Comma 14 4 4 2 2" xfId="41837"/>
    <cellStyle name="Comma 14 4 4 2 2 2" xfId="41838"/>
    <cellStyle name="Comma 14 4 4 2 2 3" xfId="41839"/>
    <cellStyle name="Comma 14 4 4 2 3" xfId="41840"/>
    <cellStyle name="Comma 14 4 4 2 3 2" xfId="41841"/>
    <cellStyle name="Comma 14 4 4 2 3 3" xfId="41842"/>
    <cellStyle name="Comma 14 4 4 2 4" xfId="41843"/>
    <cellStyle name="Comma 14 4 4 2 4 2" xfId="41844"/>
    <cellStyle name="Comma 14 4 4 2 5" xfId="41845"/>
    <cellStyle name="Comma 14 4 4 2 6" xfId="41846"/>
    <cellStyle name="Comma 14 4 4 3" xfId="41847"/>
    <cellStyle name="Comma 14 4 4 3 2" xfId="41848"/>
    <cellStyle name="Comma 14 4 4 3 2 2" xfId="41849"/>
    <cellStyle name="Comma 14 4 4 3 2 3" xfId="41850"/>
    <cellStyle name="Comma 14 4 4 3 3" xfId="41851"/>
    <cellStyle name="Comma 14 4 4 3 3 2" xfId="41852"/>
    <cellStyle name="Comma 14 4 4 3 3 3" xfId="41853"/>
    <cellStyle name="Comma 14 4 4 3 4" xfId="41854"/>
    <cellStyle name="Comma 14 4 4 3 4 2" xfId="41855"/>
    <cellStyle name="Comma 14 4 4 3 5" xfId="41856"/>
    <cellStyle name="Comma 14 4 4 3 6" xfId="41857"/>
    <cellStyle name="Comma 14 4 4 4" xfId="41858"/>
    <cellStyle name="Comma 14 4 4 4 2" xfId="41859"/>
    <cellStyle name="Comma 14 4 4 4 2 2" xfId="41860"/>
    <cellStyle name="Comma 14 4 4 4 2 3" xfId="41861"/>
    <cellStyle name="Comma 14 4 4 4 3" xfId="41862"/>
    <cellStyle name="Comma 14 4 4 4 3 2" xfId="41863"/>
    <cellStyle name="Comma 14 4 4 4 4" xfId="41864"/>
    <cellStyle name="Comma 14 4 4 4 5" xfId="41865"/>
    <cellStyle name="Comma 14 4 4 5" xfId="41866"/>
    <cellStyle name="Comma 14 4 4 5 2" xfId="41867"/>
    <cellStyle name="Comma 14 4 4 5 3" xfId="41868"/>
    <cellStyle name="Comma 14 4 4 6" xfId="41869"/>
    <cellStyle name="Comma 14 4 4 6 2" xfId="41870"/>
    <cellStyle name="Comma 14 4 4 6 3" xfId="41871"/>
    <cellStyle name="Comma 14 4 4 7" xfId="41872"/>
    <cellStyle name="Comma 14 4 4 7 2" xfId="41873"/>
    <cellStyle name="Comma 14 4 4 8" xfId="41874"/>
    <cellStyle name="Comma 14 4 4 9" xfId="41875"/>
    <cellStyle name="Comma 14 4 5" xfId="41876"/>
    <cellStyle name="Comma 14 4 5 2" xfId="41877"/>
    <cellStyle name="Comma 14 4 5 2 2" xfId="41878"/>
    <cellStyle name="Comma 14 4 5 2 3" xfId="41879"/>
    <cellStyle name="Comma 14 4 5 3" xfId="41880"/>
    <cellStyle name="Comma 14 4 5 3 2" xfId="41881"/>
    <cellStyle name="Comma 14 4 5 3 3" xfId="41882"/>
    <cellStyle name="Comma 14 4 5 4" xfId="41883"/>
    <cellStyle name="Comma 14 4 5 4 2" xfId="41884"/>
    <cellStyle name="Comma 14 4 5 5" xfId="41885"/>
    <cellStyle name="Comma 14 4 5 6" xfId="41886"/>
    <cellStyle name="Comma 14 4 6" xfId="41887"/>
    <cellStyle name="Comma 14 4 6 2" xfId="41888"/>
    <cellStyle name="Comma 14 4 6 2 2" xfId="41889"/>
    <cellStyle name="Comma 14 4 6 2 3" xfId="41890"/>
    <cellStyle name="Comma 14 4 6 3" xfId="41891"/>
    <cellStyle name="Comma 14 4 6 3 2" xfId="41892"/>
    <cellStyle name="Comma 14 4 6 3 3" xfId="41893"/>
    <cellStyle name="Comma 14 4 6 4" xfId="41894"/>
    <cellStyle name="Comma 14 4 6 4 2" xfId="41895"/>
    <cellStyle name="Comma 14 4 6 5" xfId="41896"/>
    <cellStyle name="Comma 14 4 6 6" xfId="41897"/>
    <cellStyle name="Comma 14 4 7" xfId="41898"/>
    <cellStyle name="Comma 14 4 7 2" xfId="41899"/>
    <cellStyle name="Comma 14 4 7 2 2" xfId="41900"/>
    <cellStyle name="Comma 14 4 7 2 3" xfId="41901"/>
    <cellStyle name="Comma 14 4 7 3" xfId="41902"/>
    <cellStyle name="Comma 14 4 7 3 2" xfId="41903"/>
    <cellStyle name="Comma 14 4 7 4" xfId="41904"/>
    <cellStyle name="Comma 14 4 7 5" xfId="41905"/>
    <cellStyle name="Comma 14 4 8" xfId="41906"/>
    <cellStyle name="Comma 14 4 8 2" xfId="41907"/>
    <cellStyle name="Comma 14 4 8 3" xfId="41908"/>
    <cellStyle name="Comma 14 4 9" xfId="41909"/>
    <cellStyle name="Comma 14 4 9 2" xfId="41910"/>
    <cellStyle name="Comma 14 4 9 3" xfId="41911"/>
    <cellStyle name="Comma 14 5" xfId="9462"/>
    <cellStyle name="Comma 14 5 10" xfId="41912"/>
    <cellStyle name="Comma 14 5 2" xfId="41913"/>
    <cellStyle name="Comma 14 5 2 2" xfId="41914"/>
    <cellStyle name="Comma 14 5 2 2 2" xfId="41915"/>
    <cellStyle name="Comma 14 5 2 2 2 2" xfId="41916"/>
    <cellStyle name="Comma 14 5 2 2 2 3" xfId="41917"/>
    <cellStyle name="Comma 14 5 2 2 3" xfId="41918"/>
    <cellStyle name="Comma 14 5 2 2 3 2" xfId="41919"/>
    <cellStyle name="Comma 14 5 2 2 3 3" xfId="41920"/>
    <cellStyle name="Comma 14 5 2 2 4" xfId="41921"/>
    <cellStyle name="Comma 14 5 2 2 4 2" xfId="41922"/>
    <cellStyle name="Comma 14 5 2 2 5" xfId="41923"/>
    <cellStyle name="Comma 14 5 2 2 6" xfId="41924"/>
    <cellStyle name="Comma 14 5 2 3" xfId="41925"/>
    <cellStyle name="Comma 14 5 2 3 2" xfId="41926"/>
    <cellStyle name="Comma 14 5 2 3 2 2" xfId="41927"/>
    <cellStyle name="Comma 14 5 2 3 2 3" xfId="41928"/>
    <cellStyle name="Comma 14 5 2 3 3" xfId="41929"/>
    <cellStyle name="Comma 14 5 2 3 3 2" xfId="41930"/>
    <cellStyle name="Comma 14 5 2 3 3 3" xfId="41931"/>
    <cellStyle name="Comma 14 5 2 3 4" xfId="41932"/>
    <cellStyle name="Comma 14 5 2 3 4 2" xfId="41933"/>
    <cellStyle name="Comma 14 5 2 3 5" xfId="41934"/>
    <cellStyle name="Comma 14 5 2 3 6" xfId="41935"/>
    <cellStyle name="Comma 14 5 2 4" xfId="41936"/>
    <cellStyle name="Comma 14 5 2 4 2" xfId="41937"/>
    <cellStyle name="Comma 14 5 2 4 2 2" xfId="41938"/>
    <cellStyle name="Comma 14 5 2 4 2 3" xfId="41939"/>
    <cellStyle name="Comma 14 5 2 4 3" xfId="41940"/>
    <cellStyle name="Comma 14 5 2 4 3 2" xfId="41941"/>
    <cellStyle name="Comma 14 5 2 4 4" xfId="41942"/>
    <cellStyle name="Comma 14 5 2 4 5" xfId="41943"/>
    <cellStyle name="Comma 14 5 2 5" xfId="41944"/>
    <cellStyle name="Comma 14 5 2 5 2" xfId="41945"/>
    <cellStyle name="Comma 14 5 2 5 3" xfId="41946"/>
    <cellStyle name="Comma 14 5 2 6" xfId="41947"/>
    <cellStyle name="Comma 14 5 2 6 2" xfId="41948"/>
    <cellStyle name="Comma 14 5 2 6 3" xfId="41949"/>
    <cellStyle name="Comma 14 5 2 7" xfId="41950"/>
    <cellStyle name="Comma 14 5 2 7 2" xfId="41951"/>
    <cellStyle name="Comma 14 5 2 8" xfId="41952"/>
    <cellStyle name="Comma 14 5 2 9" xfId="41953"/>
    <cellStyle name="Comma 14 5 3" xfId="41954"/>
    <cellStyle name="Comma 14 5 3 2" xfId="41955"/>
    <cellStyle name="Comma 14 5 3 2 2" xfId="41956"/>
    <cellStyle name="Comma 14 5 3 2 3" xfId="41957"/>
    <cellStyle name="Comma 14 5 3 3" xfId="41958"/>
    <cellStyle name="Comma 14 5 3 3 2" xfId="41959"/>
    <cellStyle name="Comma 14 5 3 3 3" xfId="41960"/>
    <cellStyle name="Comma 14 5 3 4" xfId="41961"/>
    <cellStyle name="Comma 14 5 3 4 2" xfId="41962"/>
    <cellStyle name="Comma 14 5 3 5" xfId="41963"/>
    <cellStyle name="Comma 14 5 3 6" xfId="41964"/>
    <cellStyle name="Comma 14 5 4" xfId="41965"/>
    <cellStyle name="Comma 14 5 4 2" xfId="41966"/>
    <cellStyle name="Comma 14 5 4 2 2" xfId="41967"/>
    <cellStyle name="Comma 14 5 4 2 3" xfId="41968"/>
    <cellStyle name="Comma 14 5 4 3" xfId="41969"/>
    <cellStyle name="Comma 14 5 4 3 2" xfId="41970"/>
    <cellStyle name="Comma 14 5 4 3 3" xfId="41971"/>
    <cellStyle name="Comma 14 5 4 4" xfId="41972"/>
    <cellStyle name="Comma 14 5 4 4 2" xfId="41973"/>
    <cellStyle name="Comma 14 5 4 5" xfId="41974"/>
    <cellStyle name="Comma 14 5 4 6" xfId="41975"/>
    <cellStyle name="Comma 14 5 5" xfId="41976"/>
    <cellStyle name="Comma 14 5 5 2" xfId="41977"/>
    <cellStyle name="Comma 14 5 5 2 2" xfId="41978"/>
    <cellStyle name="Comma 14 5 5 2 3" xfId="41979"/>
    <cellStyle name="Comma 14 5 5 3" xfId="41980"/>
    <cellStyle name="Comma 14 5 5 3 2" xfId="41981"/>
    <cellStyle name="Comma 14 5 5 4" xfId="41982"/>
    <cellStyle name="Comma 14 5 5 5" xfId="41983"/>
    <cellStyle name="Comma 14 5 6" xfId="41984"/>
    <cellStyle name="Comma 14 5 6 2" xfId="41985"/>
    <cellStyle name="Comma 14 5 6 3" xfId="41986"/>
    <cellStyle name="Comma 14 5 7" xfId="41987"/>
    <cellStyle name="Comma 14 5 7 2" xfId="41988"/>
    <cellStyle name="Comma 14 5 7 3" xfId="41989"/>
    <cellStyle name="Comma 14 5 8" xfId="41990"/>
    <cellStyle name="Comma 14 5 8 2" xfId="41991"/>
    <cellStyle name="Comma 14 5 9" xfId="41992"/>
    <cellStyle name="Comma 14 6" xfId="41993"/>
    <cellStyle name="Comma 14 6 2" xfId="41994"/>
    <cellStyle name="Comma 14 6 2 2" xfId="41995"/>
    <cellStyle name="Comma 14 6 2 2 2" xfId="41996"/>
    <cellStyle name="Comma 14 6 2 2 3" xfId="41997"/>
    <cellStyle name="Comma 14 6 2 3" xfId="41998"/>
    <cellStyle name="Comma 14 6 2 3 2" xfId="41999"/>
    <cellStyle name="Comma 14 6 2 3 3" xfId="42000"/>
    <cellStyle name="Comma 14 6 2 4" xfId="42001"/>
    <cellStyle name="Comma 14 6 2 4 2" xfId="42002"/>
    <cellStyle name="Comma 14 6 2 5" xfId="42003"/>
    <cellStyle name="Comma 14 6 2 6" xfId="42004"/>
    <cellStyle name="Comma 14 6 3" xfId="42005"/>
    <cellStyle name="Comma 14 6 3 2" xfId="42006"/>
    <cellStyle name="Comma 14 6 3 2 2" xfId="42007"/>
    <cellStyle name="Comma 14 6 3 2 3" xfId="42008"/>
    <cellStyle name="Comma 14 6 3 3" xfId="42009"/>
    <cellStyle name="Comma 14 6 3 3 2" xfId="42010"/>
    <cellStyle name="Comma 14 6 3 3 3" xfId="42011"/>
    <cellStyle name="Comma 14 6 3 4" xfId="42012"/>
    <cellStyle name="Comma 14 6 3 4 2" xfId="42013"/>
    <cellStyle name="Comma 14 6 3 5" xfId="42014"/>
    <cellStyle name="Comma 14 6 3 6" xfId="42015"/>
    <cellStyle name="Comma 14 6 4" xfId="42016"/>
    <cellStyle name="Comma 14 6 4 2" xfId="42017"/>
    <cellStyle name="Comma 14 6 4 2 2" xfId="42018"/>
    <cellStyle name="Comma 14 6 4 2 3" xfId="42019"/>
    <cellStyle name="Comma 14 6 4 3" xfId="42020"/>
    <cellStyle name="Comma 14 6 4 3 2" xfId="42021"/>
    <cellStyle name="Comma 14 6 4 4" xfId="42022"/>
    <cellStyle name="Comma 14 6 4 5" xfId="42023"/>
    <cellStyle name="Comma 14 6 5" xfId="42024"/>
    <cellStyle name="Comma 14 6 5 2" xfId="42025"/>
    <cellStyle name="Comma 14 6 5 3" xfId="42026"/>
    <cellStyle name="Comma 14 6 6" xfId="42027"/>
    <cellStyle name="Comma 14 6 6 2" xfId="42028"/>
    <cellStyle name="Comma 14 6 6 3" xfId="42029"/>
    <cellStyle name="Comma 14 6 7" xfId="42030"/>
    <cellStyle name="Comma 14 6 7 2" xfId="42031"/>
    <cellStyle name="Comma 14 6 8" xfId="42032"/>
    <cellStyle name="Comma 14 6 9" xfId="42033"/>
    <cellStyle name="Comma 14 7" xfId="42034"/>
    <cellStyle name="Comma 14 7 2" xfId="42035"/>
    <cellStyle name="Comma 14 7 2 2" xfId="42036"/>
    <cellStyle name="Comma 14 7 2 2 2" xfId="42037"/>
    <cellStyle name="Comma 14 7 2 2 3" xfId="42038"/>
    <cellStyle name="Comma 14 7 2 3" xfId="42039"/>
    <cellStyle name="Comma 14 7 2 3 2" xfId="42040"/>
    <cellStyle name="Comma 14 7 2 3 3" xfId="42041"/>
    <cellStyle name="Comma 14 7 2 4" xfId="42042"/>
    <cellStyle name="Comma 14 7 2 4 2" xfId="42043"/>
    <cellStyle name="Comma 14 7 2 5" xfId="42044"/>
    <cellStyle name="Comma 14 7 2 6" xfId="42045"/>
    <cellStyle name="Comma 14 7 3" xfId="42046"/>
    <cellStyle name="Comma 14 7 3 2" xfId="42047"/>
    <cellStyle name="Comma 14 7 3 2 2" xfId="42048"/>
    <cellStyle name="Comma 14 7 3 2 3" xfId="42049"/>
    <cellStyle name="Comma 14 7 3 3" xfId="42050"/>
    <cellStyle name="Comma 14 7 3 3 2" xfId="42051"/>
    <cellStyle name="Comma 14 7 3 3 3" xfId="42052"/>
    <cellStyle name="Comma 14 7 3 4" xfId="42053"/>
    <cellStyle name="Comma 14 7 3 4 2" xfId="42054"/>
    <cellStyle name="Comma 14 7 3 5" xfId="42055"/>
    <cellStyle name="Comma 14 7 3 6" xfId="42056"/>
    <cellStyle name="Comma 14 7 4" xfId="42057"/>
    <cellStyle name="Comma 14 7 4 2" xfId="42058"/>
    <cellStyle name="Comma 14 7 4 2 2" xfId="42059"/>
    <cellStyle name="Comma 14 7 4 2 3" xfId="42060"/>
    <cellStyle name="Comma 14 7 4 3" xfId="42061"/>
    <cellStyle name="Comma 14 7 4 3 2" xfId="42062"/>
    <cellStyle name="Comma 14 7 4 4" xfId="42063"/>
    <cellStyle name="Comma 14 7 4 5" xfId="42064"/>
    <cellStyle name="Comma 14 7 5" xfId="42065"/>
    <cellStyle name="Comma 14 7 5 2" xfId="42066"/>
    <cellStyle name="Comma 14 7 5 3" xfId="42067"/>
    <cellStyle name="Comma 14 7 6" xfId="42068"/>
    <cellStyle name="Comma 14 7 6 2" xfId="42069"/>
    <cellStyle name="Comma 14 7 6 3" xfId="42070"/>
    <cellStyle name="Comma 14 7 7" xfId="42071"/>
    <cellStyle name="Comma 14 7 7 2" xfId="42072"/>
    <cellStyle name="Comma 14 7 8" xfId="42073"/>
    <cellStyle name="Comma 14 7 9" xfId="42074"/>
    <cellStyle name="Comma 14 8" xfId="42075"/>
    <cellStyle name="Comma 14 8 2" xfId="42076"/>
    <cellStyle name="Comma 14 8 2 2" xfId="42077"/>
    <cellStyle name="Comma 14 8 2 3" xfId="42078"/>
    <cellStyle name="Comma 14 8 3" xfId="42079"/>
    <cellStyle name="Comma 14 8 3 2" xfId="42080"/>
    <cellStyle name="Comma 14 8 3 3" xfId="42081"/>
    <cellStyle name="Comma 14 8 4" xfId="42082"/>
    <cellStyle name="Comma 14 8 4 2" xfId="42083"/>
    <cellStyle name="Comma 14 8 5" xfId="42084"/>
    <cellStyle name="Comma 14 8 6" xfId="42085"/>
    <cellStyle name="Comma 14 9" xfId="42086"/>
    <cellStyle name="Comma 14 9 2" xfId="42087"/>
    <cellStyle name="Comma 14 9 2 2" xfId="42088"/>
    <cellStyle name="Comma 14 9 2 3" xfId="42089"/>
    <cellStyle name="Comma 14 9 3" xfId="42090"/>
    <cellStyle name="Comma 14 9 3 2" xfId="42091"/>
    <cellStyle name="Comma 14 9 3 3" xfId="42092"/>
    <cellStyle name="Comma 14 9 4" xfId="42093"/>
    <cellStyle name="Comma 14 9 4 2" xfId="42094"/>
    <cellStyle name="Comma 14 9 5" xfId="42095"/>
    <cellStyle name="Comma 14 9 6" xfId="42096"/>
    <cellStyle name="Comma 15" xfId="3266"/>
    <cellStyle name="Comma 15 10" xfId="42097"/>
    <cellStyle name="Comma 15 10 2" xfId="42098"/>
    <cellStyle name="Comma 15 10 2 2" xfId="42099"/>
    <cellStyle name="Comma 15 10 2 3" xfId="42100"/>
    <cellStyle name="Comma 15 10 3" xfId="42101"/>
    <cellStyle name="Comma 15 10 3 2" xfId="42102"/>
    <cellStyle name="Comma 15 10 4" xfId="42103"/>
    <cellStyle name="Comma 15 10 5" xfId="42104"/>
    <cellStyle name="Comma 15 11" xfId="42105"/>
    <cellStyle name="Comma 15 11 2" xfId="42106"/>
    <cellStyle name="Comma 15 11 3" xfId="42107"/>
    <cellStyle name="Comma 15 12" xfId="42108"/>
    <cellStyle name="Comma 15 12 2" xfId="42109"/>
    <cellStyle name="Comma 15 12 3" xfId="42110"/>
    <cellStyle name="Comma 15 13" xfId="42111"/>
    <cellStyle name="Comma 15 13 2" xfId="42112"/>
    <cellStyle name="Comma 15 14" xfId="42113"/>
    <cellStyle name="Comma 15 15" xfId="42114"/>
    <cellStyle name="Comma 15 16" xfId="42115"/>
    <cellStyle name="Comma 15 2" xfId="3267"/>
    <cellStyle name="Comma 15 2 10" xfId="42116"/>
    <cellStyle name="Comma 15 2 10 2" xfId="42117"/>
    <cellStyle name="Comma 15 2 10 3" xfId="42118"/>
    <cellStyle name="Comma 15 2 11" xfId="42119"/>
    <cellStyle name="Comma 15 2 11 2" xfId="42120"/>
    <cellStyle name="Comma 15 2 11 3" xfId="42121"/>
    <cellStyle name="Comma 15 2 12" xfId="42122"/>
    <cellStyle name="Comma 15 2 12 2" xfId="42123"/>
    <cellStyle name="Comma 15 2 13" xfId="42124"/>
    <cellStyle name="Comma 15 2 14" xfId="42125"/>
    <cellStyle name="Comma 15 2 15" xfId="42126"/>
    <cellStyle name="Comma 15 2 2" xfId="9463"/>
    <cellStyle name="Comma 15 2 2 10" xfId="42127"/>
    <cellStyle name="Comma 15 2 2 10 2" xfId="42128"/>
    <cellStyle name="Comma 15 2 2 10 3" xfId="42129"/>
    <cellStyle name="Comma 15 2 2 11" xfId="42130"/>
    <cellStyle name="Comma 15 2 2 11 2" xfId="42131"/>
    <cellStyle name="Comma 15 2 2 12" xfId="42132"/>
    <cellStyle name="Comma 15 2 2 13" xfId="42133"/>
    <cellStyle name="Comma 15 2 2 2" xfId="42134"/>
    <cellStyle name="Comma 15 2 2 2 10" xfId="42135"/>
    <cellStyle name="Comma 15 2 2 2 10 2" xfId="42136"/>
    <cellStyle name="Comma 15 2 2 2 11" xfId="42137"/>
    <cellStyle name="Comma 15 2 2 2 12" xfId="42138"/>
    <cellStyle name="Comma 15 2 2 2 2" xfId="42139"/>
    <cellStyle name="Comma 15 2 2 2 2 10" xfId="42140"/>
    <cellStyle name="Comma 15 2 2 2 2 2" xfId="42141"/>
    <cellStyle name="Comma 15 2 2 2 2 2 2" xfId="42142"/>
    <cellStyle name="Comma 15 2 2 2 2 2 2 2" xfId="42143"/>
    <cellStyle name="Comma 15 2 2 2 2 2 2 2 2" xfId="42144"/>
    <cellStyle name="Comma 15 2 2 2 2 2 2 2 3" xfId="42145"/>
    <cellStyle name="Comma 15 2 2 2 2 2 2 3" xfId="42146"/>
    <cellStyle name="Comma 15 2 2 2 2 2 2 3 2" xfId="42147"/>
    <cellStyle name="Comma 15 2 2 2 2 2 2 3 3" xfId="42148"/>
    <cellStyle name="Comma 15 2 2 2 2 2 2 4" xfId="42149"/>
    <cellStyle name="Comma 15 2 2 2 2 2 2 4 2" xfId="42150"/>
    <cellStyle name="Comma 15 2 2 2 2 2 2 5" xfId="42151"/>
    <cellStyle name="Comma 15 2 2 2 2 2 2 6" xfId="42152"/>
    <cellStyle name="Comma 15 2 2 2 2 2 3" xfId="42153"/>
    <cellStyle name="Comma 15 2 2 2 2 2 3 2" xfId="42154"/>
    <cellStyle name="Comma 15 2 2 2 2 2 3 2 2" xfId="42155"/>
    <cellStyle name="Comma 15 2 2 2 2 2 3 2 3" xfId="42156"/>
    <cellStyle name="Comma 15 2 2 2 2 2 3 3" xfId="42157"/>
    <cellStyle name="Comma 15 2 2 2 2 2 3 3 2" xfId="42158"/>
    <cellStyle name="Comma 15 2 2 2 2 2 3 3 3" xfId="42159"/>
    <cellStyle name="Comma 15 2 2 2 2 2 3 4" xfId="42160"/>
    <cellStyle name="Comma 15 2 2 2 2 2 3 4 2" xfId="42161"/>
    <cellStyle name="Comma 15 2 2 2 2 2 3 5" xfId="42162"/>
    <cellStyle name="Comma 15 2 2 2 2 2 3 6" xfId="42163"/>
    <cellStyle name="Comma 15 2 2 2 2 2 4" xfId="42164"/>
    <cellStyle name="Comma 15 2 2 2 2 2 4 2" xfId="42165"/>
    <cellStyle name="Comma 15 2 2 2 2 2 4 2 2" xfId="42166"/>
    <cellStyle name="Comma 15 2 2 2 2 2 4 2 3" xfId="42167"/>
    <cellStyle name="Comma 15 2 2 2 2 2 4 3" xfId="42168"/>
    <cellStyle name="Comma 15 2 2 2 2 2 4 3 2" xfId="42169"/>
    <cellStyle name="Comma 15 2 2 2 2 2 4 4" xfId="42170"/>
    <cellStyle name="Comma 15 2 2 2 2 2 4 5" xfId="42171"/>
    <cellStyle name="Comma 15 2 2 2 2 2 5" xfId="42172"/>
    <cellStyle name="Comma 15 2 2 2 2 2 5 2" xfId="42173"/>
    <cellStyle name="Comma 15 2 2 2 2 2 5 3" xfId="42174"/>
    <cellStyle name="Comma 15 2 2 2 2 2 6" xfId="42175"/>
    <cellStyle name="Comma 15 2 2 2 2 2 6 2" xfId="42176"/>
    <cellStyle name="Comma 15 2 2 2 2 2 6 3" xfId="42177"/>
    <cellStyle name="Comma 15 2 2 2 2 2 7" xfId="42178"/>
    <cellStyle name="Comma 15 2 2 2 2 2 7 2" xfId="42179"/>
    <cellStyle name="Comma 15 2 2 2 2 2 8" xfId="42180"/>
    <cellStyle name="Comma 15 2 2 2 2 2 9" xfId="42181"/>
    <cellStyle name="Comma 15 2 2 2 2 3" xfId="42182"/>
    <cellStyle name="Comma 15 2 2 2 2 3 2" xfId="42183"/>
    <cellStyle name="Comma 15 2 2 2 2 3 2 2" xfId="42184"/>
    <cellStyle name="Comma 15 2 2 2 2 3 2 3" xfId="42185"/>
    <cellStyle name="Comma 15 2 2 2 2 3 3" xfId="42186"/>
    <cellStyle name="Comma 15 2 2 2 2 3 3 2" xfId="42187"/>
    <cellStyle name="Comma 15 2 2 2 2 3 3 3" xfId="42188"/>
    <cellStyle name="Comma 15 2 2 2 2 3 4" xfId="42189"/>
    <cellStyle name="Comma 15 2 2 2 2 3 4 2" xfId="42190"/>
    <cellStyle name="Comma 15 2 2 2 2 3 5" xfId="42191"/>
    <cellStyle name="Comma 15 2 2 2 2 3 6" xfId="42192"/>
    <cellStyle name="Comma 15 2 2 2 2 4" xfId="42193"/>
    <cellStyle name="Comma 15 2 2 2 2 4 2" xfId="42194"/>
    <cellStyle name="Comma 15 2 2 2 2 4 2 2" xfId="42195"/>
    <cellStyle name="Comma 15 2 2 2 2 4 2 3" xfId="42196"/>
    <cellStyle name="Comma 15 2 2 2 2 4 3" xfId="42197"/>
    <cellStyle name="Comma 15 2 2 2 2 4 3 2" xfId="42198"/>
    <cellStyle name="Comma 15 2 2 2 2 4 3 3" xfId="42199"/>
    <cellStyle name="Comma 15 2 2 2 2 4 4" xfId="42200"/>
    <cellStyle name="Comma 15 2 2 2 2 4 4 2" xfId="42201"/>
    <cellStyle name="Comma 15 2 2 2 2 4 5" xfId="42202"/>
    <cellStyle name="Comma 15 2 2 2 2 4 6" xfId="42203"/>
    <cellStyle name="Comma 15 2 2 2 2 5" xfId="42204"/>
    <cellStyle name="Comma 15 2 2 2 2 5 2" xfId="42205"/>
    <cellStyle name="Comma 15 2 2 2 2 5 2 2" xfId="42206"/>
    <cellStyle name="Comma 15 2 2 2 2 5 2 3" xfId="42207"/>
    <cellStyle name="Comma 15 2 2 2 2 5 3" xfId="42208"/>
    <cellStyle name="Comma 15 2 2 2 2 5 3 2" xfId="42209"/>
    <cellStyle name="Comma 15 2 2 2 2 5 4" xfId="42210"/>
    <cellStyle name="Comma 15 2 2 2 2 5 5" xfId="42211"/>
    <cellStyle name="Comma 15 2 2 2 2 6" xfId="42212"/>
    <cellStyle name="Comma 15 2 2 2 2 6 2" xfId="42213"/>
    <cellStyle name="Comma 15 2 2 2 2 6 3" xfId="42214"/>
    <cellStyle name="Comma 15 2 2 2 2 7" xfId="42215"/>
    <cellStyle name="Comma 15 2 2 2 2 7 2" xfId="42216"/>
    <cellStyle name="Comma 15 2 2 2 2 7 3" xfId="42217"/>
    <cellStyle name="Comma 15 2 2 2 2 8" xfId="42218"/>
    <cellStyle name="Comma 15 2 2 2 2 8 2" xfId="42219"/>
    <cellStyle name="Comma 15 2 2 2 2 9" xfId="42220"/>
    <cellStyle name="Comma 15 2 2 2 3" xfId="42221"/>
    <cellStyle name="Comma 15 2 2 2 3 2" xfId="42222"/>
    <cellStyle name="Comma 15 2 2 2 3 2 2" xfId="42223"/>
    <cellStyle name="Comma 15 2 2 2 3 2 2 2" xfId="42224"/>
    <cellStyle name="Comma 15 2 2 2 3 2 2 3" xfId="42225"/>
    <cellStyle name="Comma 15 2 2 2 3 2 3" xfId="42226"/>
    <cellStyle name="Comma 15 2 2 2 3 2 3 2" xfId="42227"/>
    <cellStyle name="Comma 15 2 2 2 3 2 3 3" xfId="42228"/>
    <cellStyle name="Comma 15 2 2 2 3 2 4" xfId="42229"/>
    <cellStyle name="Comma 15 2 2 2 3 2 4 2" xfId="42230"/>
    <cellStyle name="Comma 15 2 2 2 3 2 5" xfId="42231"/>
    <cellStyle name="Comma 15 2 2 2 3 2 6" xfId="42232"/>
    <cellStyle name="Comma 15 2 2 2 3 3" xfId="42233"/>
    <cellStyle name="Comma 15 2 2 2 3 3 2" xfId="42234"/>
    <cellStyle name="Comma 15 2 2 2 3 3 2 2" xfId="42235"/>
    <cellStyle name="Comma 15 2 2 2 3 3 2 3" xfId="42236"/>
    <cellStyle name="Comma 15 2 2 2 3 3 3" xfId="42237"/>
    <cellStyle name="Comma 15 2 2 2 3 3 3 2" xfId="42238"/>
    <cellStyle name="Comma 15 2 2 2 3 3 3 3" xfId="42239"/>
    <cellStyle name="Comma 15 2 2 2 3 3 4" xfId="42240"/>
    <cellStyle name="Comma 15 2 2 2 3 3 4 2" xfId="42241"/>
    <cellStyle name="Comma 15 2 2 2 3 3 5" xfId="42242"/>
    <cellStyle name="Comma 15 2 2 2 3 3 6" xfId="42243"/>
    <cellStyle name="Comma 15 2 2 2 3 4" xfId="42244"/>
    <cellStyle name="Comma 15 2 2 2 3 4 2" xfId="42245"/>
    <cellStyle name="Comma 15 2 2 2 3 4 2 2" xfId="42246"/>
    <cellStyle name="Comma 15 2 2 2 3 4 2 3" xfId="42247"/>
    <cellStyle name="Comma 15 2 2 2 3 4 3" xfId="42248"/>
    <cellStyle name="Comma 15 2 2 2 3 4 3 2" xfId="42249"/>
    <cellStyle name="Comma 15 2 2 2 3 4 4" xfId="42250"/>
    <cellStyle name="Comma 15 2 2 2 3 4 5" xfId="42251"/>
    <cellStyle name="Comma 15 2 2 2 3 5" xfId="42252"/>
    <cellStyle name="Comma 15 2 2 2 3 5 2" xfId="42253"/>
    <cellStyle name="Comma 15 2 2 2 3 5 3" xfId="42254"/>
    <cellStyle name="Comma 15 2 2 2 3 6" xfId="42255"/>
    <cellStyle name="Comma 15 2 2 2 3 6 2" xfId="42256"/>
    <cellStyle name="Comma 15 2 2 2 3 6 3" xfId="42257"/>
    <cellStyle name="Comma 15 2 2 2 3 7" xfId="42258"/>
    <cellStyle name="Comma 15 2 2 2 3 7 2" xfId="42259"/>
    <cellStyle name="Comma 15 2 2 2 3 8" xfId="42260"/>
    <cellStyle name="Comma 15 2 2 2 3 9" xfId="42261"/>
    <cellStyle name="Comma 15 2 2 2 4" xfId="42262"/>
    <cellStyle name="Comma 15 2 2 2 4 2" xfId="42263"/>
    <cellStyle name="Comma 15 2 2 2 4 2 2" xfId="42264"/>
    <cellStyle name="Comma 15 2 2 2 4 2 2 2" xfId="42265"/>
    <cellStyle name="Comma 15 2 2 2 4 2 2 3" xfId="42266"/>
    <cellStyle name="Comma 15 2 2 2 4 2 3" xfId="42267"/>
    <cellStyle name="Comma 15 2 2 2 4 2 3 2" xfId="42268"/>
    <cellStyle name="Comma 15 2 2 2 4 2 3 3" xfId="42269"/>
    <cellStyle name="Comma 15 2 2 2 4 2 4" xfId="42270"/>
    <cellStyle name="Comma 15 2 2 2 4 2 4 2" xfId="42271"/>
    <cellStyle name="Comma 15 2 2 2 4 2 5" xfId="42272"/>
    <cellStyle name="Comma 15 2 2 2 4 2 6" xfId="42273"/>
    <cellStyle name="Comma 15 2 2 2 4 3" xfId="42274"/>
    <cellStyle name="Comma 15 2 2 2 4 3 2" xfId="42275"/>
    <cellStyle name="Comma 15 2 2 2 4 3 2 2" xfId="42276"/>
    <cellStyle name="Comma 15 2 2 2 4 3 2 3" xfId="42277"/>
    <cellStyle name="Comma 15 2 2 2 4 3 3" xfId="42278"/>
    <cellStyle name="Comma 15 2 2 2 4 3 3 2" xfId="42279"/>
    <cellStyle name="Comma 15 2 2 2 4 3 3 3" xfId="42280"/>
    <cellStyle name="Comma 15 2 2 2 4 3 4" xfId="42281"/>
    <cellStyle name="Comma 15 2 2 2 4 3 4 2" xfId="42282"/>
    <cellStyle name="Comma 15 2 2 2 4 3 5" xfId="42283"/>
    <cellStyle name="Comma 15 2 2 2 4 3 6" xfId="42284"/>
    <cellStyle name="Comma 15 2 2 2 4 4" xfId="42285"/>
    <cellStyle name="Comma 15 2 2 2 4 4 2" xfId="42286"/>
    <cellStyle name="Comma 15 2 2 2 4 4 2 2" xfId="42287"/>
    <cellStyle name="Comma 15 2 2 2 4 4 2 3" xfId="42288"/>
    <cellStyle name="Comma 15 2 2 2 4 4 3" xfId="42289"/>
    <cellStyle name="Comma 15 2 2 2 4 4 3 2" xfId="42290"/>
    <cellStyle name="Comma 15 2 2 2 4 4 4" xfId="42291"/>
    <cellStyle name="Comma 15 2 2 2 4 4 5" xfId="42292"/>
    <cellStyle name="Comma 15 2 2 2 4 5" xfId="42293"/>
    <cellStyle name="Comma 15 2 2 2 4 5 2" xfId="42294"/>
    <cellStyle name="Comma 15 2 2 2 4 5 3" xfId="42295"/>
    <cellStyle name="Comma 15 2 2 2 4 6" xfId="42296"/>
    <cellStyle name="Comma 15 2 2 2 4 6 2" xfId="42297"/>
    <cellStyle name="Comma 15 2 2 2 4 6 3" xfId="42298"/>
    <cellStyle name="Comma 15 2 2 2 4 7" xfId="42299"/>
    <cellStyle name="Comma 15 2 2 2 4 7 2" xfId="42300"/>
    <cellStyle name="Comma 15 2 2 2 4 8" xfId="42301"/>
    <cellStyle name="Comma 15 2 2 2 4 9" xfId="42302"/>
    <cellStyle name="Comma 15 2 2 2 5" xfId="42303"/>
    <cellStyle name="Comma 15 2 2 2 5 2" xfId="42304"/>
    <cellStyle name="Comma 15 2 2 2 5 2 2" xfId="42305"/>
    <cellStyle name="Comma 15 2 2 2 5 2 3" xfId="42306"/>
    <cellStyle name="Comma 15 2 2 2 5 3" xfId="42307"/>
    <cellStyle name="Comma 15 2 2 2 5 3 2" xfId="42308"/>
    <cellStyle name="Comma 15 2 2 2 5 3 3" xfId="42309"/>
    <cellStyle name="Comma 15 2 2 2 5 4" xfId="42310"/>
    <cellStyle name="Comma 15 2 2 2 5 4 2" xfId="42311"/>
    <cellStyle name="Comma 15 2 2 2 5 5" xfId="42312"/>
    <cellStyle name="Comma 15 2 2 2 5 6" xfId="42313"/>
    <cellStyle name="Comma 15 2 2 2 6" xfId="42314"/>
    <cellStyle name="Comma 15 2 2 2 6 2" xfId="42315"/>
    <cellStyle name="Comma 15 2 2 2 6 2 2" xfId="42316"/>
    <cellStyle name="Comma 15 2 2 2 6 2 3" xfId="42317"/>
    <cellStyle name="Comma 15 2 2 2 6 3" xfId="42318"/>
    <cellStyle name="Comma 15 2 2 2 6 3 2" xfId="42319"/>
    <cellStyle name="Comma 15 2 2 2 6 3 3" xfId="42320"/>
    <cellStyle name="Comma 15 2 2 2 6 4" xfId="42321"/>
    <cellStyle name="Comma 15 2 2 2 6 4 2" xfId="42322"/>
    <cellStyle name="Comma 15 2 2 2 6 5" xfId="42323"/>
    <cellStyle name="Comma 15 2 2 2 6 6" xfId="42324"/>
    <cellStyle name="Comma 15 2 2 2 7" xfId="42325"/>
    <cellStyle name="Comma 15 2 2 2 7 2" xfId="42326"/>
    <cellStyle name="Comma 15 2 2 2 7 2 2" xfId="42327"/>
    <cellStyle name="Comma 15 2 2 2 7 2 3" xfId="42328"/>
    <cellStyle name="Comma 15 2 2 2 7 3" xfId="42329"/>
    <cellStyle name="Comma 15 2 2 2 7 3 2" xfId="42330"/>
    <cellStyle name="Comma 15 2 2 2 7 4" xfId="42331"/>
    <cellStyle name="Comma 15 2 2 2 7 5" xfId="42332"/>
    <cellStyle name="Comma 15 2 2 2 8" xfId="42333"/>
    <cellStyle name="Comma 15 2 2 2 8 2" xfId="42334"/>
    <cellStyle name="Comma 15 2 2 2 8 3" xfId="42335"/>
    <cellStyle name="Comma 15 2 2 2 9" xfId="42336"/>
    <cellStyle name="Comma 15 2 2 2 9 2" xfId="42337"/>
    <cellStyle name="Comma 15 2 2 2 9 3" xfId="42338"/>
    <cellStyle name="Comma 15 2 2 3" xfId="42339"/>
    <cellStyle name="Comma 15 2 2 3 10" xfId="42340"/>
    <cellStyle name="Comma 15 2 2 3 2" xfId="42341"/>
    <cellStyle name="Comma 15 2 2 3 2 2" xfId="42342"/>
    <cellStyle name="Comma 15 2 2 3 2 2 2" xfId="42343"/>
    <cellStyle name="Comma 15 2 2 3 2 2 2 2" xfId="42344"/>
    <cellStyle name="Comma 15 2 2 3 2 2 2 3" xfId="42345"/>
    <cellStyle name="Comma 15 2 2 3 2 2 3" xfId="42346"/>
    <cellStyle name="Comma 15 2 2 3 2 2 3 2" xfId="42347"/>
    <cellStyle name="Comma 15 2 2 3 2 2 3 3" xfId="42348"/>
    <cellStyle name="Comma 15 2 2 3 2 2 4" xfId="42349"/>
    <cellStyle name="Comma 15 2 2 3 2 2 4 2" xfId="42350"/>
    <cellStyle name="Comma 15 2 2 3 2 2 5" xfId="42351"/>
    <cellStyle name="Comma 15 2 2 3 2 2 6" xfId="42352"/>
    <cellStyle name="Comma 15 2 2 3 2 3" xfId="42353"/>
    <cellStyle name="Comma 15 2 2 3 2 3 2" xfId="42354"/>
    <cellStyle name="Comma 15 2 2 3 2 3 2 2" xfId="42355"/>
    <cellStyle name="Comma 15 2 2 3 2 3 2 3" xfId="42356"/>
    <cellStyle name="Comma 15 2 2 3 2 3 3" xfId="42357"/>
    <cellStyle name="Comma 15 2 2 3 2 3 3 2" xfId="42358"/>
    <cellStyle name="Comma 15 2 2 3 2 3 3 3" xfId="42359"/>
    <cellStyle name="Comma 15 2 2 3 2 3 4" xfId="42360"/>
    <cellStyle name="Comma 15 2 2 3 2 3 4 2" xfId="42361"/>
    <cellStyle name="Comma 15 2 2 3 2 3 5" xfId="42362"/>
    <cellStyle name="Comma 15 2 2 3 2 3 6" xfId="42363"/>
    <cellStyle name="Comma 15 2 2 3 2 4" xfId="42364"/>
    <cellStyle name="Comma 15 2 2 3 2 4 2" xfId="42365"/>
    <cellStyle name="Comma 15 2 2 3 2 4 2 2" xfId="42366"/>
    <cellStyle name="Comma 15 2 2 3 2 4 2 3" xfId="42367"/>
    <cellStyle name="Comma 15 2 2 3 2 4 3" xfId="42368"/>
    <cellStyle name="Comma 15 2 2 3 2 4 3 2" xfId="42369"/>
    <cellStyle name="Comma 15 2 2 3 2 4 4" xfId="42370"/>
    <cellStyle name="Comma 15 2 2 3 2 4 5" xfId="42371"/>
    <cellStyle name="Comma 15 2 2 3 2 5" xfId="42372"/>
    <cellStyle name="Comma 15 2 2 3 2 5 2" xfId="42373"/>
    <cellStyle name="Comma 15 2 2 3 2 5 3" xfId="42374"/>
    <cellStyle name="Comma 15 2 2 3 2 6" xfId="42375"/>
    <cellStyle name="Comma 15 2 2 3 2 6 2" xfId="42376"/>
    <cellStyle name="Comma 15 2 2 3 2 6 3" xfId="42377"/>
    <cellStyle name="Comma 15 2 2 3 2 7" xfId="42378"/>
    <cellStyle name="Comma 15 2 2 3 2 7 2" xfId="42379"/>
    <cellStyle name="Comma 15 2 2 3 2 8" xfId="42380"/>
    <cellStyle name="Comma 15 2 2 3 2 9" xfId="42381"/>
    <cellStyle name="Comma 15 2 2 3 3" xfId="42382"/>
    <cellStyle name="Comma 15 2 2 3 3 2" xfId="42383"/>
    <cellStyle name="Comma 15 2 2 3 3 2 2" xfId="42384"/>
    <cellStyle name="Comma 15 2 2 3 3 2 3" xfId="42385"/>
    <cellStyle name="Comma 15 2 2 3 3 3" xfId="42386"/>
    <cellStyle name="Comma 15 2 2 3 3 3 2" xfId="42387"/>
    <cellStyle name="Comma 15 2 2 3 3 3 3" xfId="42388"/>
    <cellStyle name="Comma 15 2 2 3 3 4" xfId="42389"/>
    <cellStyle name="Comma 15 2 2 3 3 4 2" xfId="42390"/>
    <cellStyle name="Comma 15 2 2 3 3 5" xfId="42391"/>
    <cellStyle name="Comma 15 2 2 3 3 6" xfId="42392"/>
    <cellStyle name="Comma 15 2 2 3 4" xfId="42393"/>
    <cellStyle name="Comma 15 2 2 3 4 2" xfId="42394"/>
    <cellStyle name="Comma 15 2 2 3 4 2 2" xfId="42395"/>
    <cellStyle name="Comma 15 2 2 3 4 2 3" xfId="42396"/>
    <cellStyle name="Comma 15 2 2 3 4 3" xfId="42397"/>
    <cellStyle name="Comma 15 2 2 3 4 3 2" xfId="42398"/>
    <cellStyle name="Comma 15 2 2 3 4 3 3" xfId="42399"/>
    <cellStyle name="Comma 15 2 2 3 4 4" xfId="42400"/>
    <cellStyle name="Comma 15 2 2 3 4 4 2" xfId="42401"/>
    <cellStyle name="Comma 15 2 2 3 4 5" xfId="42402"/>
    <cellStyle name="Comma 15 2 2 3 4 6" xfId="42403"/>
    <cellStyle name="Comma 15 2 2 3 5" xfId="42404"/>
    <cellStyle name="Comma 15 2 2 3 5 2" xfId="42405"/>
    <cellStyle name="Comma 15 2 2 3 5 2 2" xfId="42406"/>
    <cellStyle name="Comma 15 2 2 3 5 2 3" xfId="42407"/>
    <cellStyle name="Comma 15 2 2 3 5 3" xfId="42408"/>
    <cellStyle name="Comma 15 2 2 3 5 3 2" xfId="42409"/>
    <cellStyle name="Comma 15 2 2 3 5 4" xfId="42410"/>
    <cellStyle name="Comma 15 2 2 3 5 5" xfId="42411"/>
    <cellStyle name="Comma 15 2 2 3 6" xfId="42412"/>
    <cellStyle name="Comma 15 2 2 3 6 2" xfId="42413"/>
    <cellStyle name="Comma 15 2 2 3 6 3" xfId="42414"/>
    <cellStyle name="Comma 15 2 2 3 7" xfId="42415"/>
    <cellStyle name="Comma 15 2 2 3 7 2" xfId="42416"/>
    <cellStyle name="Comma 15 2 2 3 7 3" xfId="42417"/>
    <cellStyle name="Comma 15 2 2 3 8" xfId="42418"/>
    <cellStyle name="Comma 15 2 2 3 8 2" xfId="42419"/>
    <cellStyle name="Comma 15 2 2 3 9" xfId="42420"/>
    <cellStyle name="Comma 15 2 2 4" xfId="42421"/>
    <cellStyle name="Comma 15 2 2 4 2" xfId="42422"/>
    <cellStyle name="Comma 15 2 2 4 2 2" xfId="42423"/>
    <cellStyle name="Comma 15 2 2 4 2 2 2" xfId="42424"/>
    <cellStyle name="Comma 15 2 2 4 2 2 3" xfId="42425"/>
    <cellStyle name="Comma 15 2 2 4 2 3" xfId="42426"/>
    <cellStyle name="Comma 15 2 2 4 2 3 2" xfId="42427"/>
    <cellStyle name="Comma 15 2 2 4 2 3 3" xfId="42428"/>
    <cellStyle name="Comma 15 2 2 4 2 4" xfId="42429"/>
    <cellStyle name="Comma 15 2 2 4 2 4 2" xfId="42430"/>
    <cellStyle name="Comma 15 2 2 4 2 5" xfId="42431"/>
    <cellStyle name="Comma 15 2 2 4 2 6" xfId="42432"/>
    <cellStyle name="Comma 15 2 2 4 3" xfId="42433"/>
    <cellStyle name="Comma 15 2 2 4 3 2" xfId="42434"/>
    <cellStyle name="Comma 15 2 2 4 3 2 2" xfId="42435"/>
    <cellStyle name="Comma 15 2 2 4 3 2 3" xfId="42436"/>
    <cellStyle name="Comma 15 2 2 4 3 3" xfId="42437"/>
    <cellStyle name="Comma 15 2 2 4 3 3 2" xfId="42438"/>
    <cellStyle name="Comma 15 2 2 4 3 3 3" xfId="42439"/>
    <cellStyle name="Comma 15 2 2 4 3 4" xfId="42440"/>
    <cellStyle name="Comma 15 2 2 4 3 4 2" xfId="42441"/>
    <cellStyle name="Comma 15 2 2 4 3 5" xfId="42442"/>
    <cellStyle name="Comma 15 2 2 4 3 6" xfId="42443"/>
    <cellStyle name="Comma 15 2 2 4 4" xfId="42444"/>
    <cellStyle name="Comma 15 2 2 4 4 2" xfId="42445"/>
    <cellStyle name="Comma 15 2 2 4 4 2 2" xfId="42446"/>
    <cellStyle name="Comma 15 2 2 4 4 2 3" xfId="42447"/>
    <cellStyle name="Comma 15 2 2 4 4 3" xfId="42448"/>
    <cellStyle name="Comma 15 2 2 4 4 3 2" xfId="42449"/>
    <cellStyle name="Comma 15 2 2 4 4 4" xfId="42450"/>
    <cellStyle name="Comma 15 2 2 4 4 5" xfId="42451"/>
    <cellStyle name="Comma 15 2 2 4 5" xfId="42452"/>
    <cellStyle name="Comma 15 2 2 4 5 2" xfId="42453"/>
    <cellStyle name="Comma 15 2 2 4 5 3" xfId="42454"/>
    <cellStyle name="Comma 15 2 2 4 6" xfId="42455"/>
    <cellStyle name="Comma 15 2 2 4 6 2" xfId="42456"/>
    <cellStyle name="Comma 15 2 2 4 6 3" xfId="42457"/>
    <cellStyle name="Comma 15 2 2 4 7" xfId="42458"/>
    <cellStyle name="Comma 15 2 2 4 7 2" xfId="42459"/>
    <cellStyle name="Comma 15 2 2 4 8" xfId="42460"/>
    <cellStyle name="Comma 15 2 2 4 9" xfId="42461"/>
    <cellStyle name="Comma 15 2 2 5" xfId="42462"/>
    <cellStyle name="Comma 15 2 2 5 2" xfId="42463"/>
    <cellStyle name="Comma 15 2 2 5 2 2" xfId="42464"/>
    <cellStyle name="Comma 15 2 2 5 2 2 2" xfId="42465"/>
    <cellStyle name="Comma 15 2 2 5 2 2 3" xfId="42466"/>
    <cellStyle name="Comma 15 2 2 5 2 3" xfId="42467"/>
    <cellStyle name="Comma 15 2 2 5 2 3 2" xfId="42468"/>
    <cellStyle name="Comma 15 2 2 5 2 3 3" xfId="42469"/>
    <cellStyle name="Comma 15 2 2 5 2 4" xfId="42470"/>
    <cellStyle name="Comma 15 2 2 5 2 4 2" xfId="42471"/>
    <cellStyle name="Comma 15 2 2 5 2 5" xfId="42472"/>
    <cellStyle name="Comma 15 2 2 5 2 6" xfId="42473"/>
    <cellStyle name="Comma 15 2 2 5 3" xfId="42474"/>
    <cellStyle name="Comma 15 2 2 5 3 2" xfId="42475"/>
    <cellStyle name="Comma 15 2 2 5 3 2 2" xfId="42476"/>
    <cellStyle name="Comma 15 2 2 5 3 2 3" xfId="42477"/>
    <cellStyle name="Comma 15 2 2 5 3 3" xfId="42478"/>
    <cellStyle name="Comma 15 2 2 5 3 3 2" xfId="42479"/>
    <cellStyle name="Comma 15 2 2 5 3 3 3" xfId="42480"/>
    <cellStyle name="Comma 15 2 2 5 3 4" xfId="42481"/>
    <cellStyle name="Comma 15 2 2 5 3 4 2" xfId="42482"/>
    <cellStyle name="Comma 15 2 2 5 3 5" xfId="42483"/>
    <cellStyle name="Comma 15 2 2 5 3 6" xfId="42484"/>
    <cellStyle name="Comma 15 2 2 5 4" xfId="42485"/>
    <cellStyle name="Comma 15 2 2 5 4 2" xfId="42486"/>
    <cellStyle name="Comma 15 2 2 5 4 2 2" xfId="42487"/>
    <cellStyle name="Comma 15 2 2 5 4 2 3" xfId="42488"/>
    <cellStyle name="Comma 15 2 2 5 4 3" xfId="42489"/>
    <cellStyle name="Comma 15 2 2 5 4 3 2" xfId="42490"/>
    <cellStyle name="Comma 15 2 2 5 4 4" xfId="42491"/>
    <cellStyle name="Comma 15 2 2 5 4 5" xfId="42492"/>
    <cellStyle name="Comma 15 2 2 5 5" xfId="42493"/>
    <cellStyle name="Comma 15 2 2 5 5 2" xfId="42494"/>
    <cellStyle name="Comma 15 2 2 5 5 3" xfId="42495"/>
    <cellStyle name="Comma 15 2 2 5 6" xfId="42496"/>
    <cellStyle name="Comma 15 2 2 5 6 2" xfId="42497"/>
    <cellStyle name="Comma 15 2 2 5 6 3" xfId="42498"/>
    <cellStyle name="Comma 15 2 2 5 7" xfId="42499"/>
    <cellStyle name="Comma 15 2 2 5 7 2" xfId="42500"/>
    <cellStyle name="Comma 15 2 2 5 8" xfId="42501"/>
    <cellStyle name="Comma 15 2 2 5 9" xfId="42502"/>
    <cellStyle name="Comma 15 2 2 6" xfId="42503"/>
    <cellStyle name="Comma 15 2 2 6 2" xfId="42504"/>
    <cellStyle name="Comma 15 2 2 6 2 2" xfId="42505"/>
    <cellStyle name="Comma 15 2 2 6 2 3" xfId="42506"/>
    <cellStyle name="Comma 15 2 2 6 3" xfId="42507"/>
    <cellStyle name="Comma 15 2 2 6 3 2" xfId="42508"/>
    <cellStyle name="Comma 15 2 2 6 3 3" xfId="42509"/>
    <cellStyle name="Comma 15 2 2 6 4" xfId="42510"/>
    <cellStyle name="Comma 15 2 2 6 4 2" xfId="42511"/>
    <cellStyle name="Comma 15 2 2 6 5" xfId="42512"/>
    <cellStyle name="Comma 15 2 2 6 6" xfId="42513"/>
    <cellStyle name="Comma 15 2 2 7" xfId="42514"/>
    <cellStyle name="Comma 15 2 2 7 2" xfId="42515"/>
    <cellStyle name="Comma 15 2 2 7 2 2" xfId="42516"/>
    <cellStyle name="Comma 15 2 2 7 2 3" xfId="42517"/>
    <cellStyle name="Comma 15 2 2 7 3" xfId="42518"/>
    <cellStyle name="Comma 15 2 2 7 3 2" xfId="42519"/>
    <cellStyle name="Comma 15 2 2 7 3 3" xfId="42520"/>
    <cellStyle name="Comma 15 2 2 7 4" xfId="42521"/>
    <cellStyle name="Comma 15 2 2 7 4 2" xfId="42522"/>
    <cellStyle name="Comma 15 2 2 7 5" xfId="42523"/>
    <cellStyle name="Comma 15 2 2 7 6" xfId="42524"/>
    <cellStyle name="Comma 15 2 2 8" xfId="42525"/>
    <cellStyle name="Comma 15 2 2 8 2" xfId="42526"/>
    <cellStyle name="Comma 15 2 2 8 2 2" xfId="42527"/>
    <cellStyle name="Comma 15 2 2 8 2 3" xfId="42528"/>
    <cellStyle name="Comma 15 2 2 8 3" xfId="42529"/>
    <cellStyle name="Comma 15 2 2 8 3 2" xfId="42530"/>
    <cellStyle name="Comma 15 2 2 8 4" xfId="42531"/>
    <cellStyle name="Comma 15 2 2 8 5" xfId="42532"/>
    <cellStyle name="Comma 15 2 2 9" xfId="42533"/>
    <cellStyle name="Comma 15 2 2 9 2" xfId="42534"/>
    <cellStyle name="Comma 15 2 2 9 3" xfId="42535"/>
    <cellStyle name="Comma 15 2 3" xfId="42536"/>
    <cellStyle name="Comma 15 2 3 10" xfId="42537"/>
    <cellStyle name="Comma 15 2 3 10 2" xfId="42538"/>
    <cellStyle name="Comma 15 2 3 11" xfId="42539"/>
    <cellStyle name="Comma 15 2 3 12" xfId="42540"/>
    <cellStyle name="Comma 15 2 3 2" xfId="42541"/>
    <cellStyle name="Comma 15 2 3 2 10" xfId="42542"/>
    <cellStyle name="Comma 15 2 3 2 2" xfId="42543"/>
    <cellStyle name="Comma 15 2 3 2 2 2" xfId="42544"/>
    <cellStyle name="Comma 15 2 3 2 2 2 2" xfId="42545"/>
    <cellStyle name="Comma 15 2 3 2 2 2 2 2" xfId="42546"/>
    <cellStyle name="Comma 15 2 3 2 2 2 2 3" xfId="42547"/>
    <cellStyle name="Comma 15 2 3 2 2 2 3" xfId="42548"/>
    <cellStyle name="Comma 15 2 3 2 2 2 3 2" xfId="42549"/>
    <cellStyle name="Comma 15 2 3 2 2 2 3 3" xfId="42550"/>
    <cellStyle name="Comma 15 2 3 2 2 2 4" xfId="42551"/>
    <cellStyle name="Comma 15 2 3 2 2 2 4 2" xfId="42552"/>
    <cellStyle name="Comma 15 2 3 2 2 2 5" xfId="42553"/>
    <cellStyle name="Comma 15 2 3 2 2 2 6" xfId="42554"/>
    <cellStyle name="Comma 15 2 3 2 2 3" xfId="42555"/>
    <cellStyle name="Comma 15 2 3 2 2 3 2" xfId="42556"/>
    <cellStyle name="Comma 15 2 3 2 2 3 2 2" xfId="42557"/>
    <cellStyle name="Comma 15 2 3 2 2 3 2 3" xfId="42558"/>
    <cellStyle name="Comma 15 2 3 2 2 3 3" xfId="42559"/>
    <cellStyle name="Comma 15 2 3 2 2 3 3 2" xfId="42560"/>
    <cellStyle name="Comma 15 2 3 2 2 3 3 3" xfId="42561"/>
    <cellStyle name="Comma 15 2 3 2 2 3 4" xfId="42562"/>
    <cellStyle name="Comma 15 2 3 2 2 3 4 2" xfId="42563"/>
    <cellStyle name="Comma 15 2 3 2 2 3 5" xfId="42564"/>
    <cellStyle name="Comma 15 2 3 2 2 3 6" xfId="42565"/>
    <cellStyle name="Comma 15 2 3 2 2 4" xfId="42566"/>
    <cellStyle name="Comma 15 2 3 2 2 4 2" xfId="42567"/>
    <cellStyle name="Comma 15 2 3 2 2 4 2 2" xfId="42568"/>
    <cellStyle name="Comma 15 2 3 2 2 4 2 3" xfId="42569"/>
    <cellStyle name="Comma 15 2 3 2 2 4 3" xfId="42570"/>
    <cellStyle name="Comma 15 2 3 2 2 4 3 2" xfId="42571"/>
    <cellStyle name="Comma 15 2 3 2 2 4 4" xfId="42572"/>
    <cellStyle name="Comma 15 2 3 2 2 4 5" xfId="42573"/>
    <cellStyle name="Comma 15 2 3 2 2 5" xfId="42574"/>
    <cellStyle name="Comma 15 2 3 2 2 5 2" xfId="42575"/>
    <cellStyle name="Comma 15 2 3 2 2 5 3" xfId="42576"/>
    <cellStyle name="Comma 15 2 3 2 2 6" xfId="42577"/>
    <cellStyle name="Comma 15 2 3 2 2 6 2" xfId="42578"/>
    <cellStyle name="Comma 15 2 3 2 2 6 3" xfId="42579"/>
    <cellStyle name="Comma 15 2 3 2 2 7" xfId="42580"/>
    <cellStyle name="Comma 15 2 3 2 2 7 2" xfId="42581"/>
    <cellStyle name="Comma 15 2 3 2 2 8" xfId="42582"/>
    <cellStyle name="Comma 15 2 3 2 2 9" xfId="42583"/>
    <cellStyle name="Comma 15 2 3 2 3" xfId="42584"/>
    <cellStyle name="Comma 15 2 3 2 3 2" xfId="42585"/>
    <cellStyle name="Comma 15 2 3 2 3 2 2" xfId="42586"/>
    <cellStyle name="Comma 15 2 3 2 3 2 3" xfId="42587"/>
    <cellStyle name="Comma 15 2 3 2 3 3" xfId="42588"/>
    <cellStyle name="Comma 15 2 3 2 3 3 2" xfId="42589"/>
    <cellStyle name="Comma 15 2 3 2 3 3 3" xfId="42590"/>
    <cellStyle name="Comma 15 2 3 2 3 4" xfId="42591"/>
    <cellStyle name="Comma 15 2 3 2 3 4 2" xfId="42592"/>
    <cellStyle name="Comma 15 2 3 2 3 5" xfId="42593"/>
    <cellStyle name="Comma 15 2 3 2 3 6" xfId="42594"/>
    <cellStyle name="Comma 15 2 3 2 4" xfId="42595"/>
    <cellStyle name="Comma 15 2 3 2 4 2" xfId="42596"/>
    <cellStyle name="Comma 15 2 3 2 4 2 2" xfId="42597"/>
    <cellStyle name="Comma 15 2 3 2 4 2 3" xfId="42598"/>
    <cellStyle name="Comma 15 2 3 2 4 3" xfId="42599"/>
    <cellStyle name="Comma 15 2 3 2 4 3 2" xfId="42600"/>
    <cellStyle name="Comma 15 2 3 2 4 3 3" xfId="42601"/>
    <cellStyle name="Comma 15 2 3 2 4 4" xfId="42602"/>
    <cellStyle name="Comma 15 2 3 2 4 4 2" xfId="42603"/>
    <cellStyle name="Comma 15 2 3 2 4 5" xfId="42604"/>
    <cellStyle name="Comma 15 2 3 2 4 6" xfId="42605"/>
    <cellStyle name="Comma 15 2 3 2 5" xfId="42606"/>
    <cellStyle name="Comma 15 2 3 2 5 2" xfId="42607"/>
    <cellStyle name="Comma 15 2 3 2 5 2 2" xfId="42608"/>
    <cellStyle name="Comma 15 2 3 2 5 2 3" xfId="42609"/>
    <cellStyle name="Comma 15 2 3 2 5 3" xfId="42610"/>
    <cellStyle name="Comma 15 2 3 2 5 3 2" xfId="42611"/>
    <cellStyle name="Comma 15 2 3 2 5 4" xfId="42612"/>
    <cellStyle name="Comma 15 2 3 2 5 5" xfId="42613"/>
    <cellStyle name="Comma 15 2 3 2 6" xfId="42614"/>
    <cellStyle name="Comma 15 2 3 2 6 2" xfId="42615"/>
    <cellStyle name="Comma 15 2 3 2 6 3" xfId="42616"/>
    <cellStyle name="Comma 15 2 3 2 7" xfId="42617"/>
    <cellStyle name="Comma 15 2 3 2 7 2" xfId="42618"/>
    <cellStyle name="Comma 15 2 3 2 7 3" xfId="42619"/>
    <cellStyle name="Comma 15 2 3 2 8" xfId="42620"/>
    <cellStyle name="Comma 15 2 3 2 8 2" xfId="42621"/>
    <cellStyle name="Comma 15 2 3 2 9" xfId="42622"/>
    <cellStyle name="Comma 15 2 3 3" xfId="42623"/>
    <cellStyle name="Comma 15 2 3 3 2" xfId="42624"/>
    <cellStyle name="Comma 15 2 3 3 2 2" xfId="42625"/>
    <cellStyle name="Comma 15 2 3 3 2 2 2" xfId="42626"/>
    <cellStyle name="Comma 15 2 3 3 2 2 3" xfId="42627"/>
    <cellStyle name="Comma 15 2 3 3 2 3" xfId="42628"/>
    <cellStyle name="Comma 15 2 3 3 2 3 2" xfId="42629"/>
    <cellStyle name="Comma 15 2 3 3 2 3 3" xfId="42630"/>
    <cellStyle name="Comma 15 2 3 3 2 4" xfId="42631"/>
    <cellStyle name="Comma 15 2 3 3 2 4 2" xfId="42632"/>
    <cellStyle name="Comma 15 2 3 3 2 5" xfId="42633"/>
    <cellStyle name="Comma 15 2 3 3 2 6" xfId="42634"/>
    <cellStyle name="Comma 15 2 3 3 3" xfId="42635"/>
    <cellStyle name="Comma 15 2 3 3 3 2" xfId="42636"/>
    <cellStyle name="Comma 15 2 3 3 3 2 2" xfId="42637"/>
    <cellStyle name="Comma 15 2 3 3 3 2 3" xfId="42638"/>
    <cellStyle name="Comma 15 2 3 3 3 3" xfId="42639"/>
    <cellStyle name="Comma 15 2 3 3 3 3 2" xfId="42640"/>
    <cellStyle name="Comma 15 2 3 3 3 3 3" xfId="42641"/>
    <cellStyle name="Comma 15 2 3 3 3 4" xfId="42642"/>
    <cellStyle name="Comma 15 2 3 3 3 4 2" xfId="42643"/>
    <cellStyle name="Comma 15 2 3 3 3 5" xfId="42644"/>
    <cellStyle name="Comma 15 2 3 3 3 6" xfId="42645"/>
    <cellStyle name="Comma 15 2 3 3 4" xfId="42646"/>
    <cellStyle name="Comma 15 2 3 3 4 2" xfId="42647"/>
    <cellStyle name="Comma 15 2 3 3 4 2 2" xfId="42648"/>
    <cellStyle name="Comma 15 2 3 3 4 2 3" xfId="42649"/>
    <cellStyle name="Comma 15 2 3 3 4 3" xfId="42650"/>
    <cellStyle name="Comma 15 2 3 3 4 3 2" xfId="42651"/>
    <cellStyle name="Comma 15 2 3 3 4 4" xfId="42652"/>
    <cellStyle name="Comma 15 2 3 3 4 5" xfId="42653"/>
    <cellStyle name="Comma 15 2 3 3 5" xfId="42654"/>
    <cellStyle name="Comma 15 2 3 3 5 2" xfId="42655"/>
    <cellStyle name="Comma 15 2 3 3 5 3" xfId="42656"/>
    <cellStyle name="Comma 15 2 3 3 6" xfId="42657"/>
    <cellStyle name="Comma 15 2 3 3 6 2" xfId="42658"/>
    <cellStyle name="Comma 15 2 3 3 6 3" xfId="42659"/>
    <cellStyle name="Comma 15 2 3 3 7" xfId="42660"/>
    <cellStyle name="Comma 15 2 3 3 7 2" xfId="42661"/>
    <cellStyle name="Comma 15 2 3 3 8" xfId="42662"/>
    <cellStyle name="Comma 15 2 3 3 9" xfId="42663"/>
    <cellStyle name="Comma 15 2 3 4" xfId="42664"/>
    <cellStyle name="Comma 15 2 3 4 2" xfId="42665"/>
    <cellStyle name="Comma 15 2 3 4 2 2" xfId="42666"/>
    <cellStyle name="Comma 15 2 3 4 2 2 2" xfId="42667"/>
    <cellStyle name="Comma 15 2 3 4 2 2 3" xfId="42668"/>
    <cellStyle name="Comma 15 2 3 4 2 3" xfId="42669"/>
    <cellStyle name="Comma 15 2 3 4 2 3 2" xfId="42670"/>
    <cellStyle name="Comma 15 2 3 4 2 3 3" xfId="42671"/>
    <cellStyle name="Comma 15 2 3 4 2 4" xfId="42672"/>
    <cellStyle name="Comma 15 2 3 4 2 4 2" xfId="42673"/>
    <cellStyle name="Comma 15 2 3 4 2 5" xfId="42674"/>
    <cellStyle name="Comma 15 2 3 4 2 6" xfId="42675"/>
    <cellStyle name="Comma 15 2 3 4 3" xfId="42676"/>
    <cellStyle name="Comma 15 2 3 4 3 2" xfId="42677"/>
    <cellStyle name="Comma 15 2 3 4 3 2 2" xfId="42678"/>
    <cellStyle name="Comma 15 2 3 4 3 2 3" xfId="42679"/>
    <cellStyle name="Comma 15 2 3 4 3 3" xfId="42680"/>
    <cellStyle name="Comma 15 2 3 4 3 3 2" xfId="42681"/>
    <cellStyle name="Comma 15 2 3 4 3 3 3" xfId="42682"/>
    <cellStyle name="Comma 15 2 3 4 3 4" xfId="42683"/>
    <cellStyle name="Comma 15 2 3 4 3 4 2" xfId="42684"/>
    <cellStyle name="Comma 15 2 3 4 3 5" xfId="42685"/>
    <cellStyle name="Comma 15 2 3 4 3 6" xfId="42686"/>
    <cellStyle name="Comma 15 2 3 4 4" xfId="42687"/>
    <cellStyle name="Comma 15 2 3 4 4 2" xfId="42688"/>
    <cellStyle name="Comma 15 2 3 4 4 2 2" xfId="42689"/>
    <cellStyle name="Comma 15 2 3 4 4 2 3" xfId="42690"/>
    <cellStyle name="Comma 15 2 3 4 4 3" xfId="42691"/>
    <cellStyle name="Comma 15 2 3 4 4 3 2" xfId="42692"/>
    <cellStyle name="Comma 15 2 3 4 4 4" xfId="42693"/>
    <cellStyle name="Comma 15 2 3 4 4 5" xfId="42694"/>
    <cellStyle name="Comma 15 2 3 4 5" xfId="42695"/>
    <cellStyle name="Comma 15 2 3 4 5 2" xfId="42696"/>
    <cellStyle name="Comma 15 2 3 4 5 3" xfId="42697"/>
    <cellStyle name="Comma 15 2 3 4 6" xfId="42698"/>
    <cellStyle name="Comma 15 2 3 4 6 2" xfId="42699"/>
    <cellStyle name="Comma 15 2 3 4 6 3" xfId="42700"/>
    <cellStyle name="Comma 15 2 3 4 7" xfId="42701"/>
    <cellStyle name="Comma 15 2 3 4 7 2" xfId="42702"/>
    <cellStyle name="Comma 15 2 3 4 8" xfId="42703"/>
    <cellStyle name="Comma 15 2 3 4 9" xfId="42704"/>
    <cellStyle name="Comma 15 2 3 5" xfId="42705"/>
    <cellStyle name="Comma 15 2 3 5 2" xfId="42706"/>
    <cellStyle name="Comma 15 2 3 5 2 2" xfId="42707"/>
    <cellStyle name="Comma 15 2 3 5 2 3" xfId="42708"/>
    <cellStyle name="Comma 15 2 3 5 3" xfId="42709"/>
    <cellStyle name="Comma 15 2 3 5 3 2" xfId="42710"/>
    <cellStyle name="Comma 15 2 3 5 3 3" xfId="42711"/>
    <cellStyle name="Comma 15 2 3 5 4" xfId="42712"/>
    <cellStyle name="Comma 15 2 3 5 4 2" xfId="42713"/>
    <cellStyle name="Comma 15 2 3 5 5" xfId="42714"/>
    <cellStyle name="Comma 15 2 3 5 6" xfId="42715"/>
    <cellStyle name="Comma 15 2 3 6" xfId="42716"/>
    <cellStyle name="Comma 15 2 3 6 2" xfId="42717"/>
    <cellStyle name="Comma 15 2 3 6 2 2" xfId="42718"/>
    <cellStyle name="Comma 15 2 3 6 2 3" xfId="42719"/>
    <cellStyle name="Comma 15 2 3 6 3" xfId="42720"/>
    <cellStyle name="Comma 15 2 3 6 3 2" xfId="42721"/>
    <cellStyle name="Comma 15 2 3 6 3 3" xfId="42722"/>
    <cellStyle name="Comma 15 2 3 6 4" xfId="42723"/>
    <cellStyle name="Comma 15 2 3 6 4 2" xfId="42724"/>
    <cellStyle name="Comma 15 2 3 6 5" xfId="42725"/>
    <cellStyle name="Comma 15 2 3 6 6" xfId="42726"/>
    <cellStyle name="Comma 15 2 3 7" xfId="42727"/>
    <cellStyle name="Comma 15 2 3 7 2" xfId="42728"/>
    <cellStyle name="Comma 15 2 3 7 2 2" xfId="42729"/>
    <cellStyle name="Comma 15 2 3 7 2 3" xfId="42730"/>
    <cellStyle name="Comma 15 2 3 7 3" xfId="42731"/>
    <cellStyle name="Comma 15 2 3 7 3 2" xfId="42732"/>
    <cellStyle name="Comma 15 2 3 7 4" xfId="42733"/>
    <cellStyle name="Comma 15 2 3 7 5" xfId="42734"/>
    <cellStyle name="Comma 15 2 3 8" xfId="42735"/>
    <cellStyle name="Comma 15 2 3 8 2" xfId="42736"/>
    <cellStyle name="Comma 15 2 3 8 3" xfId="42737"/>
    <cellStyle name="Comma 15 2 3 9" xfId="42738"/>
    <cellStyle name="Comma 15 2 3 9 2" xfId="42739"/>
    <cellStyle name="Comma 15 2 3 9 3" xfId="42740"/>
    <cellStyle name="Comma 15 2 4" xfId="42741"/>
    <cellStyle name="Comma 15 2 4 10" xfId="42742"/>
    <cellStyle name="Comma 15 2 4 2" xfId="42743"/>
    <cellStyle name="Comma 15 2 4 2 2" xfId="42744"/>
    <cellStyle name="Comma 15 2 4 2 2 2" xfId="42745"/>
    <cellStyle name="Comma 15 2 4 2 2 2 2" xfId="42746"/>
    <cellStyle name="Comma 15 2 4 2 2 2 3" xfId="42747"/>
    <cellStyle name="Comma 15 2 4 2 2 3" xfId="42748"/>
    <cellStyle name="Comma 15 2 4 2 2 3 2" xfId="42749"/>
    <cellStyle name="Comma 15 2 4 2 2 3 3" xfId="42750"/>
    <cellStyle name="Comma 15 2 4 2 2 4" xfId="42751"/>
    <cellStyle name="Comma 15 2 4 2 2 4 2" xfId="42752"/>
    <cellStyle name="Comma 15 2 4 2 2 5" xfId="42753"/>
    <cellStyle name="Comma 15 2 4 2 2 6" xfId="42754"/>
    <cellStyle name="Comma 15 2 4 2 3" xfId="42755"/>
    <cellStyle name="Comma 15 2 4 2 3 2" xfId="42756"/>
    <cellStyle name="Comma 15 2 4 2 3 2 2" xfId="42757"/>
    <cellStyle name="Comma 15 2 4 2 3 2 3" xfId="42758"/>
    <cellStyle name="Comma 15 2 4 2 3 3" xfId="42759"/>
    <cellStyle name="Comma 15 2 4 2 3 3 2" xfId="42760"/>
    <cellStyle name="Comma 15 2 4 2 3 3 3" xfId="42761"/>
    <cellStyle name="Comma 15 2 4 2 3 4" xfId="42762"/>
    <cellStyle name="Comma 15 2 4 2 3 4 2" xfId="42763"/>
    <cellStyle name="Comma 15 2 4 2 3 5" xfId="42764"/>
    <cellStyle name="Comma 15 2 4 2 3 6" xfId="42765"/>
    <cellStyle name="Comma 15 2 4 2 4" xfId="42766"/>
    <cellStyle name="Comma 15 2 4 2 4 2" xfId="42767"/>
    <cellStyle name="Comma 15 2 4 2 4 2 2" xfId="42768"/>
    <cellStyle name="Comma 15 2 4 2 4 2 3" xfId="42769"/>
    <cellStyle name="Comma 15 2 4 2 4 3" xfId="42770"/>
    <cellStyle name="Comma 15 2 4 2 4 3 2" xfId="42771"/>
    <cellStyle name="Comma 15 2 4 2 4 4" xfId="42772"/>
    <cellStyle name="Comma 15 2 4 2 4 5" xfId="42773"/>
    <cellStyle name="Comma 15 2 4 2 5" xfId="42774"/>
    <cellStyle name="Comma 15 2 4 2 5 2" xfId="42775"/>
    <cellStyle name="Comma 15 2 4 2 5 3" xfId="42776"/>
    <cellStyle name="Comma 15 2 4 2 6" xfId="42777"/>
    <cellStyle name="Comma 15 2 4 2 6 2" xfId="42778"/>
    <cellStyle name="Comma 15 2 4 2 6 3" xfId="42779"/>
    <cellStyle name="Comma 15 2 4 2 7" xfId="42780"/>
    <cellStyle name="Comma 15 2 4 2 7 2" xfId="42781"/>
    <cellStyle name="Comma 15 2 4 2 8" xfId="42782"/>
    <cellStyle name="Comma 15 2 4 2 9" xfId="42783"/>
    <cellStyle name="Comma 15 2 4 3" xfId="42784"/>
    <cellStyle name="Comma 15 2 4 3 2" xfId="42785"/>
    <cellStyle name="Comma 15 2 4 3 2 2" xfId="42786"/>
    <cellStyle name="Comma 15 2 4 3 2 3" xfId="42787"/>
    <cellStyle name="Comma 15 2 4 3 3" xfId="42788"/>
    <cellStyle name="Comma 15 2 4 3 3 2" xfId="42789"/>
    <cellStyle name="Comma 15 2 4 3 3 3" xfId="42790"/>
    <cellStyle name="Comma 15 2 4 3 4" xfId="42791"/>
    <cellStyle name="Comma 15 2 4 3 4 2" xfId="42792"/>
    <cellStyle name="Comma 15 2 4 3 5" xfId="42793"/>
    <cellStyle name="Comma 15 2 4 3 6" xfId="42794"/>
    <cellStyle name="Comma 15 2 4 4" xfId="42795"/>
    <cellStyle name="Comma 15 2 4 4 2" xfId="42796"/>
    <cellStyle name="Comma 15 2 4 4 2 2" xfId="42797"/>
    <cellStyle name="Comma 15 2 4 4 2 3" xfId="42798"/>
    <cellStyle name="Comma 15 2 4 4 3" xfId="42799"/>
    <cellStyle name="Comma 15 2 4 4 3 2" xfId="42800"/>
    <cellStyle name="Comma 15 2 4 4 3 3" xfId="42801"/>
    <cellStyle name="Comma 15 2 4 4 4" xfId="42802"/>
    <cellStyle name="Comma 15 2 4 4 4 2" xfId="42803"/>
    <cellStyle name="Comma 15 2 4 4 5" xfId="42804"/>
    <cellStyle name="Comma 15 2 4 4 6" xfId="42805"/>
    <cellStyle name="Comma 15 2 4 5" xfId="42806"/>
    <cellStyle name="Comma 15 2 4 5 2" xfId="42807"/>
    <cellStyle name="Comma 15 2 4 5 2 2" xfId="42808"/>
    <cellStyle name="Comma 15 2 4 5 2 3" xfId="42809"/>
    <cellStyle name="Comma 15 2 4 5 3" xfId="42810"/>
    <cellStyle name="Comma 15 2 4 5 3 2" xfId="42811"/>
    <cellStyle name="Comma 15 2 4 5 4" xfId="42812"/>
    <cellStyle name="Comma 15 2 4 5 5" xfId="42813"/>
    <cellStyle name="Comma 15 2 4 6" xfId="42814"/>
    <cellStyle name="Comma 15 2 4 6 2" xfId="42815"/>
    <cellStyle name="Comma 15 2 4 6 3" xfId="42816"/>
    <cellStyle name="Comma 15 2 4 7" xfId="42817"/>
    <cellStyle name="Comma 15 2 4 7 2" xfId="42818"/>
    <cellStyle name="Comma 15 2 4 7 3" xfId="42819"/>
    <cellStyle name="Comma 15 2 4 8" xfId="42820"/>
    <cellStyle name="Comma 15 2 4 8 2" xfId="42821"/>
    <cellStyle name="Comma 15 2 4 9" xfId="42822"/>
    <cellStyle name="Comma 15 2 5" xfId="42823"/>
    <cellStyle name="Comma 15 2 5 2" xfId="42824"/>
    <cellStyle name="Comma 15 2 5 2 2" xfId="42825"/>
    <cellStyle name="Comma 15 2 5 2 2 2" xfId="42826"/>
    <cellStyle name="Comma 15 2 5 2 2 3" xfId="42827"/>
    <cellStyle name="Comma 15 2 5 2 3" xfId="42828"/>
    <cellStyle name="Comma 15 2 5 2 3 2" xfId="42829"/>
    <cellStyle name="Comma 15 2 5 2 3 3" xfId="42830"/>
    <cellStyle name="Comma 15 2 5 2 4" xfId="42831"/>
    <cellStyle name="Comma 15 2 5 2 4 2" xfId="42832"/>
    <cellStyle name="Comma 15 2 5 2 5" xfId="42833"/>
    <cellStyle name="Comma 15 2 5 2 6" xfId="42834"/>
    <cellStyle name="Comma 15 2 5 3" xfId="42835"/>
    <cellStyle name="Comma 15 2 5 3 2" xfId="42836"/>
    <cellStyle name="Comma 15 2 5 3 2 2" xfId="42837"/>
    <cellStyle name="Comma 15 2 5 3 2 3" xfId="42838"/>
    <cellStyle name="Comma 15 2 5 3 3" xfId="42839"/>
    <cellStyle name="Comma 15 2 5 3 3 2" xfId="42840"/>
    <cellStyle name="Comma 15 2 5 3 3 3" xfId="42841"/>
    <cellStyle name="Comma 15 2 5 3 4" xfId="42842"/>
    <cellStyle name="Comma 15 2 5 3 4 2" xfId="42843"/>
    <cellStyle name="Comma 15 2 5 3 5" xfId="42844"/>
    <cellStyle name="Comma 15 2 5 3 6" xfId="42845"/>
    <cellStyle name="Comma 15 2 5 4" xfId="42846"/>
    <cellStyle name="Comma 15 2 5 4 2" xfId="42847"/>
    <cellStyle name="Comma 15 2 5 4 2 2" xfId="42848"/>
    <cellStyle name="Comma 15 2 5 4 2 3" xfId="42849"/>
    <cellStyle name="Comma 15 2 5 4 3" xfId="42850"/>
    <cellStyle name="Comma 15 2 5 4 3 2" xfId="42851"/>
    <cellStyle name="Comma 15 2 5 4 4" xfId="42852"/>
    <cellStyle name="Comma 15 2 5 4 5" xfId="42853"/>
    <cellStyle name="Comma 15 2 5 5" xfId="42854"/>
    <cellStyle name="Comma 15 2 5 5 2" xfId="42855"/>
    <cellStyle name="Comma 15 2 5 5 3" xfId="42856"/>
    <cellStyle name="Comma 15 2 5 6" xfId="42857"/>
    <cellStyle name="Comma 15 2 5 6 2" xfId="42858"/>
    <cellStyle name="Comma 15 2 5 6 3" xfId="42859"/>
    <cellStyle name="Comma 15 2 5 7" xfId="42860"/>
    <cellStyle name="Comma 15 2 5 7 2" xfId="42861"/>
    <cellStyle name="Comma 15 2 5 8" xfId="42862"/>
    <cellStyle name="Comma 15 2 5 9" xfId="42863"/>
    <cellStyle name="Comma 15 2 6" xfId="42864"/>
    <cellStyle name="Comma 15 2 6 2" xfId="42865"/>
    <cellStyle name="Comma 15 2 6 2 2" xfId="42866"/>
    <cellStyle name="Comma 15 2 6 2 2 2" xfId="42867"/>
    <cellStyle name="Comma 15 2 6 2 2 3" xfId="42868"/>
    <cellStyle name="Comma 15 2 6 2 3" xfId="42869"/>
    <cellStyle name="Comma 15 2 6 2 3 2" xfId="42870"/>
    <cellStyle name="Comma 15 2 6 2 3 3" xfId="42871"/>
    <cellStyle name="Comma 15 2 6 2 4" xfId="42872"/>
    <cellStyle name="Comma 15 2 6 2 4 2" xfId="42873"/>
    <cellStyle name="Comma 15 2 6 2 5" xfId="42874"/>
    <cellStyle name="Comma 15 2 6 2 6" xfId="42875"/>
    <cellStyle name="Comma 15 2 6 3" xfId="42876"/>
    <cellStyle name="Comma 15 2 6 3 2" xfId="42877"/>
    <cellStyle name="Comma 15 2 6 3 2 2" xfId="42878"/>
    <cellStyle name="Comma 15 2 6 3 2 3" xfId="42879"/>
    <cellStyle name="Comma 15 2 6 3 3" xfId="42880"/>
    <cellStyle name="Comma 15 2 6 3 3 2" xfId="42881"/>
    <cellStyle name="Comma 15 2 6 3 3 3" xfId="42882"/>
    <cellStyle name="Comma 15 2 6 3 4" xfId="42883"/>
    <cellStyle name="Comma 15 2 6 3 4 2" xfId="42884"/>
    <cellStyle name="Comma 15 2 6 3 5" xfId="42885"/>
    <cellStyle name="Comma 15 2 6 3 6" xfId="42886"/>
    <cellStyle name="Comma 15 2 6 4" xfId="42887"/>
    <cellStyle name="Comma 15 2 6 4 2" xfId="42888"/>
    <cellStyle name="Comma 15 2 6 4 2 2" xfId="42889"/>
    <cellStyle name="Comma 15 2 6 4 2 3" xfId="42890"/>
    <cellStyle name="Comma 15 2 6 4 3" xfId="42891"/>
    <cellStyle name="Comma 15 2 6 4 3 2" xfId="42892"/>
    <cellStyle name="Comma 15 2 6 4 4" xfId="42893"/>
    <cellStyle name="Comma 15 2 6 4 5" xfId="42894"/>
    <cellStyle name="Comma 15 2 6 5" xfId="42895"/>
    <cellStyle name="Comma 15 2 6 5 2" xfId="42896"/>
    <cellStyle name="Comma 15 2 6 5 3" xfId="42897"/>
    <cellStyle name="Comma 15 2 6 6" xfId="42898"/>
    <cellStyle name="Comma 15 2 6 6 2" xfId="42899"/>
    <cellStyle name="Comma 15 2 6 6 3" xfId="42900"/>
    <cellStyle name="Comma 15 2 6 7" xfId="42901"/>
    <cellStyle name="Comma 15 2 6 7 2" xfId="42902"/>
    <cellStyle name="Comma 15 2 6 8" xfId="42903"/>
    <cellStyle name="Comma 15 2 6 9" xfId="42904"/>
    <cellStyle name="Comma 15 2 7" xfId="42905"/>
    <cellStyle name="Comma 15 2 7 2" xfId="42906"/>
    <cellStyle name="Comma 15 2 7 2 2" xfId="42907"/>
    <cellStyle name="Comma 15 2 7 2 3" xfId="42908"/>
    <cellStyle name="Comma 15 2 7 3" xfId="42909"/>
    <cellStyle name="Comma 15 2 7 3 2" xfId="42910"/>
    <cellStyle name="Comma 15 2 7 3 3" xfId="42911"/>
    <cellStyle name="Comma 15 2 7 4" xfId="42912"/>
    <cellStyle name="Comma 15 2 7 4 2" xfId="42913"/>
    <cellStyle name="Comma 15 2 7 5" xfId="42914"/>
    <cellStyle name="Comma 15 2 7 6" xfId="42915"/>
    <cellStyle name="Comma 15 2 8" xfId="42916"/>
    <cellStyle name="Comma 15 2 8 2" xfId="42917"/>
    <cellStyle name="Comma 15 2 8 2 2" xfId="42918"/>
    <cellStyle name="Comma 15 2 8 2 3" xfId="42919"/>
    <cellStyle name="Comma 15 2 8 3" xfId="42920"/>
    <cellStyle name="Comma 15 2 8 3 2" xfId="42921"/>
    <cellStyle name="Comma 15 2 8 3 3" xfId="42922"/>
    <cellStyle name="Comma 15 2 8 4" xfId="42923"/>
    <cellStyle name="Comma 15 2 8 4 2" xfId="42924"/>
    <cellStyle name="Comma 15 2 8 5" xfId="42925"/>
    <cellStyle name="Comma 15 2 8 6" xfId="42926"/>
    <cellStyle name="Comma 15 2 9" xfId="42927"/>
    <cellStyle name="Comma 15 2 9 2" xfId="42928"/>
    <cellStyle name="Comma 15 2 9 2 2" xfId="42929"/>
    <cellStyle name="Comma 15 2 9 2 3" xfId="42930"/>
    <cellStyle name="Comma 15 2 9 3" xfId="42931"/>
    <cellStyle name="Comma 15 2 9 3 2" xfId="42932"/>
    <cellStyle name="Comma 15 2 9 4" xfId="42933"/>
    <cellStyle name="Comma 15 2 9 5" xfId="42934"/>
    <cellStyle name="Comma 15 3" xfId="9464"/>
    <cellStyle name="Comma 15 3 10" xfId="42935"/>
    <cellStyle name="Comma 15 3 10 2" xfId="42936"/>
    <cellStyle name="Comma 15 3 10 3" xfId="42937"/>
    <cellStyle name="Comma 15 3 11" xfId="42938"/>
    <cellStyle name="Comma 15 3 11 2" xfId="42939"/>
    <cellStyle name="Comma 15 3 12" xfId="42940"/>
    <cellStyle name="Comma 15 3 13" xfId="42941"/>
    <cellStyle name="Comma 15 3 2" xfId="42942"/>
    <cellStyle name="Comma 15 3 2 10" xfId="42943"/>
    <cellStyle name="Comma 15 3 2 10 2" xfId="42944"/>
    <cellStyle name="Comma 15 3 2 11" xfId="42945"/>
    <cellStyle name="Comma 15 3 2 12" xfId="42946"/>
    <cellStyle name="Comma 15 3 2 2" xfId="42947"/>
    <cellStyle name="Comma 15 3 2 2 10" xfId="42948"/>
    <cellStyle name="Comma 15 3 2 2 2" xfId="42949"/>
    <cellStyle name="Comma 15 3 2 2 2 2" xfId="42950"/>
    <cellStyle name="Comma 15 3 2 2 2 2 2" xfId="42951"/>
    <cellStyle name="Comma 15 3 2 2 2 2 2 2" xfId="42952"/>
    <cellStyle name="Comma 15 3 2 2 2 2 2 3" xfId="42953"/>
    <cellStyle name="Comma 15 3 2 2 2 2 3" xfId="42954"/>
    <cellStyle name="Comma 15 3 2 2 2 2 3 2" xfId="42955"/>
    <cellStyle name="Comma 15 3 2 2 2 2 3 3" xfId="42956"/>
    <cellStyle name="Comma 15 3 2 2 2 2 4" xfId="42957"/>
    <cellStyle name="Comma 15 3 2 2 2 2 4 2" xfId="42958"/>
    <cellStyle name="Comma 15 3 2 2 2 2 5" xfId="42959"/>
    <cellStyle name="Comma 15 3 2 2 2 2 6" xfId="42960"/>
    <cellStyle name="Comma 15 3 2 2 2 3" xfId="42961"/>
    <cellStyle name="Comma 15 3 2 2 2 3 2" xfId="42962"/>
    <cellStyle name="Comma 15 3 2 2 2 3 2 2" xfId="42963"/>
    <cellStyle name="Comma 15 3 2 2 2 3 2 3" xfId="42964"/>
    <cellStyle name="Comma 15 3 2 2 2 3 3" xfId="42965"/>
    <cellStyle name="Comma 15 3 2 2 2 3 3 2" xfId="42966"/>
    <cellStyle name="Comma 15 3 2 2 2 3 3 3" xfId="42967"/>
    <cellStyle name="Comma 15 3 2 2 2 3 4" xfId="42968"/>
    <cellStyle name="Comma 15 3 2 2 2 3 4 2" xfId="42969"/>
    <cellStyle name="Comma 15 3 2 2 2 3 5" xfId="42970"/>
    <cellStyle name="Comma 15 3 2 2 2 3 6" xfId="42971"/>
    <cellStyle name="Comma 15 3 2 2 2 4" xfId="42972"/>
    <cellStyle name="Comma 15 3 2 2 2 4 2" xfId="42973"/>
    <cellStyle name="Comma 15 3 2 2 2 4 2 2" xfId="42974"/>
    <cellStyle name="Comma 15 3 2 2 2 4 2 3" xfId="42975"/>
    <cellStyle name="Comma 15 3 2 2 2 4 3" xfId="42976"/>
    <cellStyle name="Comma 15 3 2 2 2 4 3 2" xfId="42977"/>
    <cellStyle name="Comma 15 3 2 2 2 4 4" xfId="42978"/>
    <cellStyle name="Comma 15 3 2 2 2 4 5" xfId="42979"/>
    <cellStyle name="Comma 15 3 2 2 2 5" xfId="42980"/>
    <cellStyle name="Comma 15 3 2 2 2 5 2" xfId="42981"/>
    <cellStyle name="Comma 15 3 2 2 2 5 3" xfId="42982"/>
    <cellStyle name="Comma 15 3 2 2 2 6" xfId="42983"/>
    <cellStyle name="Comma 15 3 2 2 2 6 2" xfId="42984"/>
    <cellStyle name="Comma 15 3 2 2 2 6 3" xfId="42985"/>
    <cellStyle name="Comma 15 3 2 2 2 7" xfId="42986"/>
    <cellStyle name="Comma 15 3 2 2 2 7 2" xfId="42987"/>
    <cellStyle name="Comma 15 3 2 2 2 8" xfId="42988"/>
    <cellStyle name="Comma 15 3 2 2 2 9" xfId="42989"/>
    <cellStyle name="Comma 15 3 2 2 3" xfId="42990"/>
    <cellStyle name="Comma 15 3 2 2 3 2" xfId="42991"/>
    <cellStyle name="Comma 15 3 2 2 3 2 2" xfId="42992"/>
    <cellStyle name="Comma 15 3 2 2 3 2 3" xfId="42993"/>
    <cellStyle name="Comma 15 3 2 2 3 3" xfId="42994"/>
    <cellStyle name="Comma 15 3 2 2 3 3 2" xfId="42995"/>
    <cellStyle name="Comma 15 3 2 2 3 3 3" xfId="42996"/>
    <cellStyle name="Comma 15 3 2 2 3 4" xfId="42997"/>
    <cellStyle name="Comma 15 3 2 2 3 4 2" xfId="42998"/>
    <cellStyle name="Comma 15 3 2 2 3 5" xfId="42999"/>
    <cellStyle name="Comma 15 3 2 2 3 6" xfId="43000"/>
    <cellStyle name="Comma 15 3 2 2 4" xfId="43001"/>
    <cellStyle name="Comma 15 3 2 2 4 2" xfId="43002"/>
    <cellStyle name="Comma 15 3 2 2 4 2 2" xfId="43003"/>
    <cellStyle name="Comma 15 3 2 2 4 2 3" xfId="43004"/>
    <cellStyle name="Comma 15 3 2 2 4 3" xfId="43005"/>
    <cellStyle name="Comma 15 3 2 2 4 3 2" xfId="43006"/>
    <cellStyle name="Comma 15 3 2 2 4 3 3" xfId="43007"/>
    <cellStyle name="Comma 15 3 2 2 4 4" xfId="43008"/>
    <cellStyle name="Comma 15 3 2 2 4 4 2" xfId="43009"/>
    <cellStyle name="Comma 15 3 2 2 4 5" xfId="43010"/>
    <cellStyle name="Comma 15 3 2 2 4 6" xfId="43011"/>
    <cellStyle name="Comma 15 3 2 2 5" xfId="43012"/>
    <cellStyle name="Comma 15 3 2 2 5 2" xfId="43013"/>
    <cellStyle name="Comma 15 3 2 2 5 2 2" xfId="43014"/>
    <cellStyle name="Comma 15 3 2 2 5 2 3" xfId="43015"/>
    <cellStyle name="Comma 15 3 2 2 5 3" xfId="43016"/>
    <cellStyle name="Comma 15 3 2 2 5 3 2" xfId="43017"/>
    <cellStyle name="Comma 15 3 2 2 5 4" xfId="43018"/>
    <cellStyle name="Comma 15 3 2 2 5 5" xfId="43019"/>
    <cellStyle name="Comma 15 3 2 2 6" xfId="43020"/>
    <cellStyle name="Comma 15 3 2 2 6 2" xfId="43021"/>
    <cellStyle name="Comma 15 3 2 2 6 3" xfId="43022"/>
    <cellStyle name="Comma 15 3 2 2 7" xfId="43023"/>
    <cellStyle name="Comma 15 3 2 2 7 2" xfId="43024"/>
    <cellStyle name="Comma 15 3 2 2 7 3" xfId="43025"/>
    <cellStyle name="Comma 15 3 2 2 8" xfId="43026"/>
    <cellStyle name="Comma 15 3 2 2 8 2" xfId="43027"/>
    <cellStyle name="Comma 15 3 2 2 9" xfId="43028"/>
    <cellStyle name="Comma 15 3 2 3" xfId="43029"/>
    <cellStyle name="Comma 15 3 2 3 2" xfId="43030"/>
    <cellStyle name="Comma 15 3 2 3 2 2" xfId="43031"/>
    <cellStyle name="Comma 15 3 2 3 2 2 2" xfId="43032"/>
    <cellStyle name="Comma 15 3 2 3 2 2 3" xfId="43033"/>
    <cellStyle name="Comma 15 3 2 3 2 3" xfId="43034"/>
    <cellStyle name="Comma 15 3 2 3 2 3 2" xfId="43035"/>
    <cellStyle name="Comma 15 3 2 3 2 3 3" xfId="43036"/>
    <cellStyle name="Comma 15 3 2 3 2 4" xfId="43037"/>
    <cellStyle name="Comma 15 3 2 3 2 4 2" xfId="43038"/>
    <cellStyle name="Comma 15 3 2 3 2 5" xfId="43039"/>
    <cellStyle name="Comma 15 3 2 3 2 6" xfId="43040"/>
    <cellStyle name="Comma 15 3 2 3 3" xfId="43041"/>
    <cellStyle name="Comma 15 3 2 3 3 2" xfId="43042"/>
    <cellStyle name="Comma 15 3 2 3 3 2 2" xfId="43043"/>
    <cellStyle name="Comma 15 3 2 3 3 2 3" xfId="43044"/>
    <cellStyle name="Comma 15 3 2 3 3 3" xfId="43045"/>
    <cellStyle name="Comma 15 3 2 3 3 3 2" xfId="43046"/>
    <cellStyle name="Comma 15 3 2 3 3 3 3" xfId="43047"/>
    <cellStyle name="Comma 15 3 2 3 3 4" xfId="43048"/>
    <cellStyle name="Comma 15 3 2 3 3 4 2" xfId="43049"/>
    <cellStyle name="Comma 15 3 2 3 3 5" xfId="43050"/>
    <cellStyle name="Comma 15 3 2 3 3 6" xfId="43051"/>
    <cellStyle name="Comma 15 3 2 3 4" xfId="43052"/>
    <cellStyle name="Comma 15 3 2 3 4 2" xfId="43053"/>
    <cellStyle name="Comma 15 3 2 3 4 2 2" xfId="43054"/>
    <cellStyle name="Comma 15 3 2 3 4 2 3" xfId="43055"/>
    <cellStyle name="Comma 15 3 2 3 4 3" xfId="43056"/>
    <cellStyle name="Comma 15 3 2 3 4 3 2" xfId="43057"/>
    <cellStyle name="Comma 15 3 2 3 4 4" xfId="43058"/>
    <cellStyle name="Comma 15 3 2 3 4 5" xfId="43059"/>
    <cellStyle name="Comma 15 3 2 3 5" xfId="43060"/>
    <cellStyle name="Comma 15 3 2 3 5 2" xfId="43061"/>
    <cellStyle name="Comma 15 3 2 3 5 3" xfId="43062"/>
    <cellStyle name="Comma 15 3 2 3 6" xfId="43063"/>
    <cellStyle name="Comma 15 3 2 3 6 2" xfId="43064"/>
    <cellStyle name="Comma 15 3 2 3 6 3" xfId="43065"/>
    <cellStyle name="Comma 15 3 2 3 7" xfId="43066"/>
    <cellStyle name="Comma 15 3 2 3 7 2" xfId="43067"/>
    <cellStyle name="Comma 15 3 2 3 8" xfId="43068"/>
    <cellStyle name="Comma 15 3 2 3 9" xfId="43069"/>
    <cellStyle name="Comma 15 3 2 4" xfId="43070"/>
    <cellStyle name="Comma 15 3 2 4 2" xfId="43071"/>
    <cellStyle name="Comma 15 3 2 4 2 2" xfId="43072"/>
    <cellStyle name="Comma 15 3 2 4 2 2 2" xfId="43073"/>
    <cellStyle name="Comma 15 3 2 4 2 2 3" xfId="43074"/>
    <cellStyle name="Comma 15 3 2 4 2 3" xfId="43075"/>
    <cellStyle name="Comma 15 3 2 4 2 3 2" xfId="43076"/>
    <cellStyle name="Comma 15 3 2 4 2 3 3" xfId="43077"/>
    <cellStyle name="Comma 15 3 2 4 2 4" xfId="43078"/>
    <cellStyle name="Comma 15 3 2 4 2 4 2" xfId="43079"/>
    <cellStyle name="Comma 15 3 2 4 2 5" xfId="43080"/>
    <cellStyle name="Comma 15 3 2 4 2 6" xfId="43081"/>
    <cellStyle name="Comma 15 3 2 4 3" xfId="43082"/>
    <cellStyle name="Comma 15 3 2 4 3 2" xfId="43083"/>
    <cellStyle name="Comma 15 3 2 4 3 2 2" xfId="43084"/>
    <cellStyle name="Comma 15 3 2 4 3 2 3" xfId="43085"/>
    <cellStyle name="Comma 15 3 2 4 3 3" xfId="43086"/>
    <cellStyle name="Comma 15 3 2 4 3 3 2" xfId="43087"/>
    <cellStyle name="Comma 15 3 2 4 3 3 3" xfId="43088"/>
    <cellStyle name="Comma 15 3 2 4 3 4" xfId="43089"/>
    <cellStyle name="Comma 15 3 2 4 3 4 2" xfId="43090"/>
    <cellStyle name="Comma 15 3 2 4 3 5" xfId="43091"/>
    <cellStyle name="Comma 15 3 2 4 3 6" xfId="43092"/>
    <cellStyle name="Comma 15 3 2 4 4" xfId="43093"/>
    <cellStyle name="Comma 15 3 2 4 4 2" xfId="43094"/>
    <cellStyle name="Comma 15 3 2 4 4 2 2" xfId="43095"/>
    <cellStyle name="Comma 15 3 2 4 4 2 3" xfId="43096"/>
    <cellStyle name="Comma 15 3 2 4 4 3" xfId="43097"/>
    <cellStyle name="Comma 15 3 2 4 4 3 2" xfId="43098"/>
    <cellStyle name="Comma 15 3 2 4 4 4" xfId="43099"/>
    <cellStyle name="Comma 15 3 2 4 4 5" xfId="43100"/>
    <cellStyle name="Comma 15 3 2 4 5" xfId="43101"/>
    <cellStyle name="Comma 15 3 2 4 5 2" xfId="43102"/>
    <cellStyle name="Comma 15 3 2 4 5 3" xfId="43103"/>
    <cellStyle name="Comma 15 3 2 4 6" xfId="43104"/>
    <cellStyle name="Comma 15 3 2 4 6 2" xfId="43105"/>
    <cellStyle name="Comma 15 3 2 4 6 3" xfId="43106"/>
    <cellStyle name="Comma 15 3 2 4 7" xfId="43107"/>
    <cellStyle name="Comma 15 3 2 4 7 2" xfId="43108"/>
    <cellStyle name="Comma 15 3 2 4 8" xfId="43109"/>
    <cellStyle name="Comma 15 3 2 4 9" xfId="43110"/>
    <cellStyle name="Comma 15 3 2 5" xfId="43111"/>
    <cellStyle name="Comma 15 3 2 5 2" xfId="43112"/>
    <cellStyle name="Comma 15 3 2 5 2 2" xfId="43113"/>
    <cellStyle name="Comma 15 3 2 5 2 3" xfId="43114"/>
    <cellStyle name="Comma 15 3 2 5 3" xfId="43115"/>
    <cellStyle name="Comma 15 3 2 5 3 2" xfId="43116"/>
    <cellStyle name="Comma 15 3 2 5 3 3" xfId="43117"/>
    <cellStyle name="Comma 15 3 2 5 4" xfId="43118"/>
    <cellStyle name="Comma 15 3 2 5 4 2" xfId="43119"/>
    <cellStyle name="Comma 15 3 2 5 5" xfId="43120"/>
    <cellStyle name="Comma 15 3 2 5 6" xfId="43121"/>
    <cellStyle name="Comma 15 3 2 6" xfId="43122"/>
    <cellStyle name="Comma 15 3 2 6 2" xfId="43123"/>
    <cellStyle name="Comma 15 3 2 6 2 2" xfId="43124"/>
    <cellStyle name="Comma 15 3 2 6 2 3" xfId="43125"/>
    <cellStyle name="Comma 15 3 2 6 3" xfId="43126"/>
    <cellStyle name="Comma 15 3 2 6 3 2" xfId="43127"/>
    <cellStyle name="Comma 15 3 2 6 3 3" xfId="43128"/>
    <cellStyle name="Comma 15 3 2 6 4" xfId="43129"/>
    <cellStyle name="Comma 15 3 2 6 4 2" xfId="43130"/>
    <cellStyle name="Comma 15 3 2 6 5" xfId="43131"/>
    <cellStyle name="Comma 15 3 2 6 6" xfId="43132"/>
    <cellStyle name="Comma 15 3 2 7" xfId="43133"/>
    <cellStyle name="Comma 15 3 2 7 2" xfId="43134"/>
    <cellStyle name="Comma 15 3 2 7 2 2" xfId="43135"/>
    <cellStyle name="Comma 15 3 2 7 2 3" xfId="43136"/>
    <cellStyle name="Comma 15 3 2 7 3" xfId="43137"/>
    <cellStyle name="Comma 15 3 2 7 3 2" xfId="43138"/>
    <cellStyle name="Comma 15 3 2 7 4" xfId="43139"/>
    <cellStyle name="Comma 15 3 2 7 5" xfId="43140"/>
    <cellStyle name="Comma 15 3 2 8" xfId="43141"/>
    <cellStyle name="Comma 15 3 2 8 2" xfId="43142"/>
    <cellStyle name="Comma 15 3 2 8 3" xfId="43143"/>
    <cellStyle name="Comma 15 3 2 9" xfId="43144"/>
    <cellStyle name="Comma 15 3 2 9 2" xfId="43145"/>
    <cellStyle name="Comma 15 3 2 9 3" xfId="43146"/>
    <cellStyle name="Comma 15 3 3" xfId="43147"/>
    <cellStyle name="Comma 15 3 3 10" xfId="43148"/>
    <cellStyle name="Comma 15 3 3 2" xfId="43149"/>
    <cellStyle name="Comma 15 3 3 2 2" xfId="43150"/>
    <cellStyle name="Comma 15 3 3 2 2 2" xfId="43151"/>
    <cellStyle name="Comma 15 3 3 2 2 2 2" xfId="43152"/>
    <cellStyle name="Comma 15 3 3 2 2 2 3" xfId="43153"/>
    <cellStyle name="Comma 15 3 3 2 2 3" xfId="43154"/>
    <cellStyle name="Comma 15 3 3 2 2 3 2" xfId="43155"/>
    <cellStyle name="Comma 15 3 3 2 2 3 3" xfId="43156"/>
    <cellStyle name="Comma 15 3 3 2 2 4" xfId="43157"/>
    <cellStyle name="Comma 15 3 3 2 2 4 2" xfId="43158"/>
    <cellStyle name="Comma 15 3 3 2 2 5" xfId="43159"/>
    <cellStyle name="Comma 15 3 3 2 2 6" xfId="43160"/>
    <cellStyle name="Comma 15 3 3 2 3" xfId="43161"/>
    <cellStyle name="Comma 15 3 3 2 3 2" xfId="43162"/>
    <cellStyle name="Comma 15 3 3 2 3 2 2" xfId="43163"/>
    <cellStyle name="Comma 15 3 3 2 3 2 3" xfId="43164"/>
    <cellStyle name="Comma 15 3 3 2 3 3" xfId="43165"/>
    <cellStyle name="Comma 15 3 3 2 3 3 2" xfId="43166"/>
    <cellStyle name="Comma 15 3 3 2 3 3 3" xfId="43167"/>
    <cellStyle name="Comma 15 3 3 2 3 4" xfId="43168"/>
    <cellStyle name="Comma 15 3 3 2 3 4 2" xfId="43169"/>
    <cellStyle name="Comma 15 3 3 2 3 5" xfId="43170"/>
    <cellStyle name="Comma 15 3 3 2 3 6" xfId="43171"/>
    <cellStyle name="Comma 15 3 3 2 4" xfId="43172"/>
    <cellStyle name="Comma 15 3 3 2 4 2" xfId="43173"/>
    <cellStyle name="Comma 15 3 3 2 4 2 2" xfId="43174"/>
    <cellStyle name="Comma 15 3 3 2 4 2 3" xfId="43175"/>
    <cellStyle name="Comma 15 3 3 2 4 3" xfId="43176"/>
    <cellStyle name="Comma 15 3 3 2 4 3 2" xfId="43177"/>
    <cellStyle name="Comma 15 3 3 2 4 4" xfId="43178"/>
    <cellStyle name="Comma 15 3 3 2 4 5" xfId="43179"/>
    <cellStyle name="Comma 15 3 3 2 5" xfId="43180"/>
    <cellStyle name="Comma 15 3 3 2 5 2" xfId="43181"/>
    <cellStyle name="Comma 15 3 3 2 5 3" xfId="43182"/>
    <cellStyle name="Comma 15 3 3 2 6" xfId="43183"/>
    <cellStyle name="Comma 15 3 3 2 6 2" xfId="43184"/>
    <cellStyle name="Comma 15 3 3 2 6 3" xfId="43185"/>
    <cellStyle name="Comma 15 3 3 2 7" xfId="43186"/>
    <cellStyle name="Comma 15 3 3 2 7 2" xfId="43187"/>
    <cellStyle name="Comma 15 3 3 2 8" xfId="43188"/>
    <cellStyle name="Comma 15 3 3 2 9" xfId="43189"/>
    <cellStyle name="Comma 15 3 3 3" xfId="43190"/>
    <cellStyle name="Comma 15 3 3 3 2" xfId="43191"/>
    <cellStyle name="Comma 15 3 3 3 2 2" xfId="43192"/>
    <cellStyle name="Comma 15 3 3 3 2 3" xfId="43193"/>
    <cellStyle name="Comma 15 3 3 3 3" xfId="43194"/>
    <cellStyle name="Comma 15 3 3 3 3 2" xfId="43195"/>
    <cellStyle name="Comma 15 3 3 3 3 3" xfId="43196"/>
    <cellStyle name="Comma 15 3 3 3 4" xfId="43197"/>
    <cellStyle name="Comma 15 3 3 3 4 2" xfId="43198"/>
    <cellStyle name="Comma 15 3 3 3 5" xfId="43199"/>
    <cellStyle name="Comma 15 3 3 3 6" xfId="43200"/>
    <cellStyle name="Comma 15 3 3 4" xfId="43201"/>
    <cellStyle name="Comma 15 3 3 4 2" xfId="43202"/>
    <cellStyle name="Comma 15 3 3 4 2 2" xfId="43203"/>
    <cellStyle name="Comma 15 3 3 4 2 3" xfId="43204"/>
    <cellStyle name="Comma 15 3 3 4 3" xfId="43205"/>
    <cellStyle name="Comma 15 3 3 4 3 2" xfId="43206"/>
    <cellStyle name="Comma 15 3 3 4 3 3" xfId="43207"/>
    <cellStyle name="Comma 15 3 3 4 4" xfId="43208"/>
    <cellStyle name="Comma 15 3 3 4 4 2" xfId="43209"/>
    <cellStyle name="Comma 15 3 3 4 5" xfId="43210"/>
    <cellStyle name="Comma 15 3 3 4 6" xfId="43211"/>
    <cellStyle name="Comma 15 3 3 5" xfId="43212"/>
    <cellStyle name="Comma 15 3 3 5 2" xfId="43213"/>
    <cellStyle name="Comma 15 3 3 5 2 2" xfId="43214"/>
    <cellStyle name="Comma 15 3 3 5 2 3" xfId="43215"/>
    <cellStyle name="Comma 15 3 3 5 3" xfId="43216"/>
    <cellStyle name="Comma 15 3 3 5 3 2" xfId="43217"/>
    <cellStyle name="Comma 15 3 3 5 4" xfId="43218"/>
    <cellStyle name="Comma 15 3 3 5 5" xfId="43219"/>
    <cellStyle name="Comma 15 3 3 6" xfId="43220"/>
    <cellStyle name="Comma 15 3 3 6 2" xfId="43221"/>
    <cellStyle name="Comma 15 3 3 6 3" xfId="43222"/>
    <cellStyle name="Comma 15 3 3 7" xfId="43223"/>
    <cellStyle name="Comma 15 3 3 7 2" xfId="43224"/>
    <cellStyle name="Comma 15 3 3 7 3" xfId="43225"/>
    <cellStyle name="Comma 15 3 3 8" xfId="43226"/>
    <cellStyle name="Comma 15 3 3 8 2" xfId="43227"/>
    <cellStyle name="Comma 15 3 3 9" xfId="43228"/>
    <cellStyle name="Comma 15 3 4" xfId="43229"/>
    <cellStyle name="Comma 15 3 4 2" xfId="43230"/>
    <cellStyle name="Comma 15 3 4 2 2" xfId="43231"/>
    <cellStyle name="Comma 15 3 4 2 2 2" xfId="43232"/>
    <cellStyle name="Comma 15 3 4 2 2 3" xfId="43233"/>
    <cellStyle name="Comma 15 3 4 2 3" xfId="43234"/>
    <cellStyle name="Comma 15 3 4 2 3 2" xfId="43235"/>
    <cellStyle name="Comma 15 3 4 2 3 3" xfId="43236"/>
    <cellStyle name="Comma 15 3 4 2 4" xfId="43237"/>
    <cellStyle name="Comma 15 3 4 2 4 2" xfId="43238"/>
    <cellStyle name="Comma 15 3 4 2 5" xfId="43239"/>
    <cellStyle name="Comma 15 3 4 2 6" xfId="43240"/>
    <cellStyle name="Comma 15 3 4 3" xfId="43241"/>
    <cellStyle name="Comma 15 3 4 3 2" xfId="43242"/>
    <cellStyle name="Comma 15 3 4 3 2 2" xfId="43243"/>
    <cellStyle name="Comma 15 3 4 3 2 3" xfId="43244"/>
    <cellStyle name="Comma 15 3 4 3 3" xfId="43245"/>
    <cellStyle name="Comma 15 3 4 3 3 2" xfId="43246"/>
    <cellStyle name="Comma 15 3 4 3 3 3" xfId="43247"/>
    <cellStyle name="Comma 15 3 4 3 4" xfId="43248"/>
    <cellStyle name="Comma 15 3 4 3 4 2" xfId="43249"/>
    <cellStyle name="Comma 15 3 4 3 5" xfId="43250"/>
    <cellStyle name="Comma 15 3 4 3 6" xfId="43251"/>
    <cellStyle name="Comma 15 3 4 4" xfId="43252"/>
    <cellStyle name="Comma 15 3 4 4 2" xfId="43253"/>
    <cellStyle name="Comma 15 3 4 4 2 2" xfId="43254"/>
    <cellStyle name="Comma 15 3 4 4 2 3" xfId="43255"/>
    <cellStyle name="Comma 15 3 4 4 3" xfId="43256"/>
    <cellStyle name="Comma 15 3 4 4 3 2" xfId="43257"/>
    <cellStyle name="Comma 15 3 4 4 4" xfId="43258"/>
    <cellStyle name="Comma 15 3 4 4 5" xfId="43259"/>
    <cellStyle name="Comma 15 3 4 5" xfId="43260"/>
    <cellStyle name="Comma 15 3 4 5 2" xfId="43261"/>
    <cellStyle name="Comma 15 3 4 5 3" xfId="43262"/>
    <cellStyle name="Comma 15 3 4 6" xfId="43263"/>
    <cellStyle name="Comma 15 3 4 6 2" xfId="43264"/>
    <cellStyle name="Comma 15 3 4 6 3" xfId="43265"/>
    <cellStyle name="Comma 15 3 4 7" xfId="43266"/>
    <cellStyle name="Comma 15 3 4 7 2" xfId="43267"/>
    <cellStyle name="Comma 15 3 4 8" xfId="43268"/>
    <cellStyle name="Comma 15 3 4 9" xfId="43269"/>
    <cellStyle name="Comma 15 3 5" xfId="43270"/>
    <cellStyle name="Comma 15 3 5 2" xfId="43271"/>
    <cellStyle name="Comma 15 3 5 2 2" xfId="43272"/>
    <cellStyle name="Comma 15 3 5 2 2 2" xfId="43273"/>
    <cellStyle name="Comma 15 3 5 2 2 3" xfId="43274"/>
    <cellStyle name="Comma 15 3 5 2 3" xfId="43275"/>
    <cellStyle name="Comma 15 3 5 2 3 2" xfId="43276"/>
    <cellStyle name="Comma 15 3 5 2 3 3" xfId="43277"/>
    <cellStyle name="Comma 15 3 5 2 4" xfId="43278"/>
    <cellStyle name="Comma 15 3 5 2 4 2" xfId="43279"/>
    <cellStyle name="Comma 15 3 5 2 5" xfId="43280"/>
    <cellStyle name="Comma 15 3 5 2 6" xfId="43281"/>
    <cellStyle name="Comma 15 3 5 3" xfId="43282"/>
    <cellStyle name="Comma 15 3 5 3 2" xfId="43283"/>
    <cellStyle name="Comma 15 3 5 3 2 2" xfId="43284"/>
    <cellStyle name="Comma 15 3 5 3 2 3" xfId="43285"/>
    <cellStyle name="Comma 15 3 5 3 3" xfId="43286"/>
    <cellStyle name="Comma 15 3 5 3 3 2" xfId="43287"/>
    <cellStyle name="Comma 15 3 5 3 3 3" xfId="43288"/>
    <cellStyle name="Comma 15 3 5 3 4" xfId="43289"/>
    <cellStyle name="Comma 15 3 5 3 4 2" xfId="43290"/>
    <cellStyle name="Comma 15 3 5 3 5" xfId="43291"/>
    <cellStyle name="Comma 15 3 5 3 6" xfId="43292"/>
    <cellStyle name="Comma 15 3 5 4" xfId="43293"/>
    <cellStyle name="Comma 15 3 5 4 2" xfId="43294"/>
    <cellStyle name="Comma 15 3 5 4 2 2" xfId="43295"/>
    <cellStyle name="Comma 15 3 5 4 2 3" xfId="43296"/>
    <cellStyle name="Comma 15 3 5 4 3" xfId="43297"/>
    <cellStyle name="Comma 15 3 5 4 3 2" xfId="43298"/>
    <cellStyle name="Comma 15 3 5 4 4" xfId="43299"/>
    <cellStyle name="Comma 15 3 5 4 5" xfId="43300"/>
    <cellStyle name="Comma 15 3 5 5" xfId="43301"/>
    <cellStyle name="Comma 15 3 5 5 2" xfId="43302"/>
    <cellStyle name="Comma 15 3 5 5 3" xfId="43303"/>
    <cellStyle name="Comma 15 3 5 6" xfId="43304"/>
    <cellStyle name="Comma 15 3 5 6 2" xfId="43305"/>
    <cellStyle name="Comma 15 3 5 6 3" xfId="43306"/>
    <cellStyle name="Comma 15 3 5 7" xfId="43307"/>
    <cellStyle name="Comma 15 3 5 7 2" xfId="43308"/>
    <cellStyle name="Comma 15 3 5 8" xfId="43309"/>
    <cellStyle name="Comma 15 3 5 9" xfId="43310"/>
    <cellStyle name="Comma 15 3 6" xfId="43311"/>
    <cellStyle name="Comma 15 3 6 2" xfId="43312"/>
    <cellStyle name="Comma 15 3 6 2 2" xfId="43313"/>
    <cellStyle name="Comma 15 3 6 2 3" xfId="43314"/>
    <cellStyle name="Comma 15 3 6 3" xfId="43315"/>
    <cellStyle name="Comma 15 3 6 3 2" xfId="43316"/>
    <cellStyle name="Comma 15 3 6 3 3" xfId="43317"/>
    <cellStyle name="Comma 15 3 6 4" xfId="43318"/>
    <cellStyle name="Comma 15 3 6 4 2" xfId="43319"/>
    <cellStyle name="Comma 15 3 6 5" xfId="43320"/>
    <cellStyle name="Comma 15 3 6 6" xfId="43321"/>
    <cellStyle name="Comma 15 3 7" xfId="43322"/>
    <cellStyle name="Comma 15 3 7 2" xfId="43323"/>
    <cellStyle name="Comma 15 3 7 2 2" xfId="43324"/>
    <cellStyle name="Comma 15 3 7 2 3" xfId="43325"/>
    <cellStyle name="Comma 15 3 7 3" xfId="43326"/>
    <cellStyle name="Comma 15 3 7 3 2" xfId="43327"/>
    <cellStyle name="Comma 15 3 7 3 3" xfId="43328"/>
    <cellStyle name="Comma 15 3 7 4" xfId="43329"/>
    <cellStyle name="Comma 15 3 7 4 2" xfId="43330"/>
    <cellStyle name="Comma 15 3 7 5" xfId="43331"/>
    <cellStyle name="Comma 15 3 7 6" xfId="43332"/>
    <cellStyle name="Comma 15 3 8" xfId="43333"/>
    <cellStyle name="Comma 15 3 8 2" xfId="43334"/>
    <cellStyle name="Comma 15 3 8 2 2" xfId="43335"/>
    <cellStyle name="Comma 15 3 8 2 3" xfId="43336"/>
    <cellStyle name="Comma 15 3 8 3" xfId="43337"/>
    <cellStyle name="Comma 15 3 8 3 2" xfId="43338"/>
    <cellStyle name="Comma 15 3 8 4" xfId="43339"/>
    <cellStyle name="Comma 15 3 8 5" xfId="43340"/>
    <cellStyle name="Comma 15 3 9" xfId="43341"/>
    <cellStyle name="Comma 15 3 9 2" xfId="43342"/>
    <cellStyle name="Comma 15 3 9 3" xfId="43343"/>
    <cellStyle name="Comma 15 4" xfId="9465"/>
    <cellStyle name="Comma 15 4 10" xfId="43344"/>
    <cellStyle name="Comma 15 4 10 2" xfId="43345"/>
    <cellStyle name="Comma 15 4 11" xfId="43346"/>
    <cellStyle name="Comma 15 4 12" xfId="43347"/>
    <cellStyle name="Comma 15 4 2" xfId="43348"/>
    <cellStyle name="Comma 15 4 2 10" xfId="43349"/>
    <cellStyle name="Comma 15 4 2 2" xfId="43350"/>
    <cellStyle name="Comma 15 4 2 2 2" xfId="43351"/>
    <cellStyle name="Comma 15 4 2 2 2 2" xfId="43352"/>
    <cellStyle name="Comma 15 4 2 2 2 2 2" xfId="43353"/>
    <cellStyle name="Comma 15 4 2 2 2 2 3" xfId="43354"/>
    <cellStyle name="Comma 15 4 2 2 2 3" xfId="43355"/>
    <cellStyle name="Comma 15 4 2 2 2 3 2" xfId="43356"/>
    <cellStyle name="Comma 15 4 2 2 2 3 3" xfId="43357"/>
    <cellStyle name="Comma 15 4 2 2 2 4" xfId="43358"/>
    <cellStyle name="Comma 15 4 2 2 2 4 2" xfId="43359"/>
    <cellStyle name="Comma 15 4 2 2 2 5" xfId="43360"/>
    <cellStyle name="Comma 15 4 2 2 2 6" xfId="43361"/>
    <cellStyle name="Comma 15 4 2 2 3" xfId="43362"/>
    <cellStyle name="Comma 15 4 2 2 3 2" xfId="43363"/>
    <cellStyle name="Comma 15 4 2 2 3 2 2" xfId="43364"/>
    <cellStyle name="Comma 15 4 2 2 3 2 3" xfId="43365"/>
    <cellStyle name="Comma 15 4 2 2 3 3" xfId="43366"/>
    <cellStyle name="Comma 15 4 2 2 3 3 2" xfId="43367"/>
    <cellStyle name="Comma 15 4 2 2 3 3 3" xfId="43368"/>
    <cellStyle name="Comma 15 4 2 2 3 4" xfId="43369"/>
    <cellStyle name="Comma 15 4 2 2 3 4 2" xfId="43370"/>
    <cellStyle name="Comma 15 4 2 2 3 5" xfId="43371"/>
    <cellStyle name="Comma 15 4 2 2 3 6" xfId="43372"/>
    <cellStyle name="Comma 15 4 2 2 4" xfId="43373"/>
    <cellStyle name="Comma 15 4 2 2 4 2" xfId="43374"/>
    <cellStyle name="Comma 15 4 2 2 4 2 2" xfId="43375"/>
    <cellStyle name="Comma 15 4 2 2 4 2 3" xfId="43376"/>
    <cellStyle name="Comma 15 4 2 2 4 3" xfId="43377"/>
    <cellStyle name="Comma 15 4 2 2 4 3 2" xfId="43378"/>
    <cellStyle name="Comma 15 4 2 2 4 4" xfId="43379"/>
    <cellStyle name="Comma 15 4 2 2 4 5" xfId="43380"/>
    <cellStyle name="Comma 15 4 2 2 5" xfId="43381"/>
    <cellStyle name="Comma 15 4 2 2 5 2" xfId="43382"/>
    <cellStyle name="Comma 15 4 2 2 5 3" xfId="43383"/>
    <cellStyle name="Comma 15 4 2 2 6" xfId="43384"/>
    <cellStyle name="Comma 15 4 2 2 6 2" xfId="43385"/>
    <cellStyle name="Comma 15 4 2 2 6 3" xfId="43386"/>
    <cellStyle name="Comma 15 4 2 2 7" xfId="43387"/>
    <cellStyle name="Comma 15 4 2 2 7 2" xfId="43388"/>
    <cellStyle name="Comma 15 4 2 2 8" xfId="43389"/>
    <cellStyle name="Comma 15 4 2 2 9" xfId="43390"/>
    <cellStyle name="Comma 15 4 2 3" xfId="43391"/>
    <cellStyle name="Comma 15 4 2 3 2" xfId="43392"/>
    <cellStyle name="Comma 15 4 2 3 2 2" xfId="43393"/>
    <cellStyle name="Comma 15 4 2 3 2 3" xfId="43394"/>
    <cellStyle name="Comma 15 4 2 3 3" xfId="43395"/>
    <cellStyle name="Comma 15 4 2 3 3 2" xfId="43396"/>
    <cellStyle name="Comma 15 4 2 3 3 3" xfId="43397"/>
    <cellStyle name="Comma 15 4 2 3 4" xfId="43398"/>
    <cellStyle name="Comma 15 4 2 3 4 2" xfId="43399"/>
    <cellStyle name="Comma 15 4 2 3 5" xfId="43400"/>
    <cellStyle name="Comma 15 4 2 3 6" xfId="43401"/>
    <cellStyle name="Comma 15 4 2 4" xfId="43402"/>
    <cellStyle name="Comma 15 4 2 4 2" xfId="43403"/>
    <cellStyle name="Comma 15 4 2 4 2 2" xfId="43404"/>
    <cellStyle name="Comma 15 4 2 4 2 3" xfId="43405"/>
    <cellStyle name="Comma 15 4 2 4 3" xfId="43406"/>
    <cellStyle name="Comma 15 4 2 4 3 2" xfId="43407"/>
    <cellStyle name="Comma 15 4 2 4 3 3" xfId="43408"/>
    <cellStyle name="Comma 15 4 2 4 4" xfId="43409"/>
    <cellStyle name="Comma 15 4 2 4 4 2" xfId="43410"/>
    <cellStyle name="Comma 15 4 2 4 5" xfId="43411"/>
    <cellStyle name="Comma 15 4 2 4 6" xfId="43412"/>
    <cellStyle name="Comma 15 4 2 5" xfId="43413"/>
    <cellStyle name="Comma 15 4 2 5 2" xfId="43414"/>
    <cellStyle name="Comma 15 4 2 5 2 2" xfId="43415"/>
    <cellStyle name="Comma 15 4 2 5 2 3" xfId="43416"/>
    <cellStyle name="Comma 15 4 2 5 3" xfId="43417"/>
    <cellStyle name="Comma 15 4 2 5 3 2" xfId="43418"/>
    <cellStyle name="Comma 15 4 2 5 4" xfId="43419"/>
    <cellStyle name="Comma 15 4 2 5 5" xfId="43420"/>
    <cellStyle name="Comma 15 4 2 6" xfId="43421"/>
    <cellStyle name="Comma 15 4 2 6 2" xfId="43422"/>
    <cellStyle name="Comma 15 4 2 6 3" xfId="43423"/>
    <cellStyle name="Comma 15 4 2 7" xfId="43424"/>
    <cellStyle name="Comma 15 4 2 7 2" xfId="43425"/>
    <cellStyle name="Comma 15 4 2 7 3" xfId="43426"/>
    <cellStyle name="Comma 15 4 2 8" xfId="43427"/>
    <cellStyle name="Comma 15 4 2 8 2" xfId="43428"/>
    <cellStyle name="Comma 15 4 2 9" xfId="43429"/>
    <cellStyle name="Comma 15 4 3" xfId="43430"/>
    <cellStyle name="Comma 15 4 3 2" xfId="43431"/>
    <cellStyle name="Comma 15 4 3 2 2" xfId="43432"/>
    <cellStyle name="Comma 15 4 3 2 2 2" xfId="43433"/>
    <cellStyle name="Comma 15 4 3 2 2 3" xfId="43434"/>
    <cellStyle name="Comma 15 4 3 2 3" xfId="43435"/>
    <cellStyle name="Comma 15 4 3 2 3 2" xfId="43436"/>
    <cellStyle name="Comma 15 4 3 2 3 3" xfId="43437"/>
    <cellStyle name="Comma 15 4 3 2 4" xfId="43438"/>
    <cellStyle name="Comma 15 4 3 2 4 2" xfId="43439"/>
    <cellStyle name="Comma 15 4 3 2 5" xfId="43440"/>
    <cellStyle name="Comma 15 4 3 2 6" xfId="43441"/>
    <cellStyle name="Comma 15 4 3 3" xfId="43442"/>
    <cellStyle name="Comma 15 4 3 3 2" xfId="43443"/>
    <cellStyle name="Comma 15 4 3 3 2 2" xfId="43444"/>
    <cellStyle name="Comma 15 4 3 3 2 3" xfId="43445"/>
    <cellStyle name="Comma 15 4 3 3 3" xfId="43446"/>
    <cellStyle name="Comma 15 4 3 3 3 2" xfId="43447"/>
    <cellStyle name="Comma 15 4 3 3 3 3" xfId="43448"/>
    <cellStyle name="Comma 15 4 3 3 4" xfId="43449"/>
    <cellStyle name="Comma 15 4 3 3 4 2" xfId="43450"/>
    <cellStyle name="Comma 15 4 3 3 5" xfId="43451"/>
    <cellStyle name="Comma 15 4 3 3 6" xfId="43452"/>
    <cellStyle name="Comma 15 4 3 4" xfId="43453"/>
    <cellStyle name="Comma 15 4 3 4 2" xfId="43454"/>
    <cellStyle name="Comma 15 4 3 4 2 2" xfId="43455"/>
    <cellStyle name="Comma 15 4 3 4 2 3" xfId="43456"/>
    <cellStyle name="Comma 15 4 3 4 3" xfId="43457"/>
    <cellStyle name="Comma 15 4 3 4 3 2" xfId="43458"/>
    <cellStyle name="Comma 15 4 3 4 4" xfId="43459"/>
    <cellStyle name="Comma 15 4 3 4 5" xfId="43460"/>
    <cellStyle name="Comma 15 4 3 5" xfId="43461"/>
    <cellStyle name="Comma 15 4 3 5 2" xfId="43462"/>
    <cellStyle name="Comma 15 4 3 5 3" xfId="43463"/>
    <cellStyle name="Comma 15 4 3 6" xfId="43464"/>
    <cellStyle name="Comma 15 4 3 6 2" xfId="43465"/>
    <cellStyle name="Comma 15 4 3 6 3" xfId="43466"/>
    <cellStyle name="Comma 15 4 3 7" xfId="43467"/>
    <cellStyle name="Comma 15 4 3 7 2" xfId="43468"/>
    <cellStyle name="Comma 15 4 3 8" xfId="43469"/>
    <cellStyle name="Comma 15 4 3 9" xfId="43470"/>
    <cellStyle name="Comma 15 4 4" xfId="43471"/>
    <cellStyle name="Comma 15 4 4 2" xfId="43472"/>
    <cellStyle name="Comma 15 4 4 2 2" xfId="43473"/>
    <cellStyle name="Comma 15 4 4 2 2 2" xfId="43474"/>
    <cellStyle name="Comma 15 4 4 2 2 3" xfId="43475"/>
    <cellStyle name="Comma 15 4 4 2 3" xfId="43476"/>
    <cellStyle name="Comma 15 4 4 2 3 2" xfId="43477"/>
    <cellStyle name="Comma 15 4 4 2 3 3" xfId="43478"/>
    <cellStyle name="Comma 15 4 4 2 4" xfId="43479"/>
    <cellStyle name="Comma 15 4 4 2 4 2" xfId="43480"/>
    <cellStyle name="Comma 15 4 4 2 5" xfId="43481"/>
    <cellStyle name="Comma 15 4 4 2 6" xfId="43482"/>
    <cellStyle name="Comma 15 4 4 3" xfId="43483"/>
    <cellStyle name="Comma 15 4 4 3 2" xfId="43484"/>
    <cellStyle name="Comma 15 4 4 3 2 2" xfId="43485"/>
    <cellStyle name="Comma 15 4 4 3 2 3" xfId="43486"/>
    <cellStyle name="Comma 15 4 4 3 3" xfId="43487"/>
    <cellStyle name="Comma 15 4 4 3 3 2" xfId="43488"/>
    <cellStyle name="Comma 15 4 4 3 3 3" xfId="43489"/>
    <cellStyle name="Comma 15 4 4 3 4" xfId="43490"/>
    <cellStyle name="Comma 15 4 4 3 4 2" xfId="43491"/>
    <cellStyle name="Comma 15 4 4 3 5" xfId="43492"/>
    <cellStyle name="Comma 15 4 4 3 6" xfId="43493"/>
    <cellStyle name="Comma 15 4 4 4" xfId="43494"/>
    <cellStyle name="Comma 15 4 4 4 2" xfId="43495"/>
    <cellStyle name="Comma 15 4 4 4 2 2" xfId="43496"/>
    <cellStyle name="Comma 15 4 4 4 2 3" xfId="43497"/>
    <cellStyle name="Comma 15 4 4 4 3" xfId="43498"/>
    <cellStyle name="Comma 15 4 4 4 3 2" xfId="43499"/>
    <cellStyle name="Comma 15 4 4 4 4" xfId="43500"/>
    <cellStyle name="Comma 15 4 4 4 5" xfId="43501"/>
    <cellStyle name="Comma 15 4 4 5" xfId="43502"/>
    <cellStyle name="Comma 15 4 4 5 2" xfId="43503"/>
    <cellStyle name="Comma 15 4 4 5 3" xfId="43504"/>
    <cellStyle name="Comma 15 4 4 6" xfId="43505"/>
    <cellStyle name="Comma 15 4 4 6 2" xfId="43506"/>
    <cellStyle name="Comma 15 4 4 6 3" xfId="43507"/>
    <cellStyle name="Comma 15 4 4 7" xfId="43508"/>
    <cellStyle name="Comma 15 4 4 7 2" xfId="43509"/>
    <cellStyle name="Comma 15 4 4 8" xfId="43510"/>
    <cellStyle name="Comma 15 4 4 9" xfId="43511"/>
    <cellStyle name="Comma 15 4 5" xfId="43512"/>
    <cellStyle name="Comma 15 4 5 2" xfId="43513"/>
    <cellStyle name="Comma 15 4 5 2 2" xfId="43514"/>
    <cellStyle name="Comma 15 4 5 2 3" xfId="43515"/>
    <cellStyle name="Comma 15 4 5 3" xfId="43516"/>
    <cellStyle name="Comma 15 4 5 3 2" xfId="43517"/>
    <cellStyle name="Comma 15 4 5 3 3" xfId="43518"/>
    <cellStyle name="Comma 15 4 5 4" xfId="43519"/>
    <cellStyle name="Comma 15 4 5 4 2" xfId="43520"/>
    <cellStyle name="Comma 15 4 5 5" xfId="43521"/>
    <cellStyle name="Comma 15 4 5 6" xfId="43522"/>
    <cellStyle name="Comma 15 4 6" xfId="43523"/>
    <cellStyle name="Comma 15 4 6 2" xfId="43524"/>
    <cellStyle name="Comma 15 4 6 2 2" xfId="43525"/>
    <cellStyle name="Comma 15 4 6 2 3" xfId="43526"/>
    <cellStyle name="Comma 15 4 6 3" xfId="43527"/>
    <cellStyle name="Comma 15 4 6 3 2" xfId="43528"/>
    <cellStyle name="Comma 15 4 6 3 3" xfId="43529"/>
    <cellStyle name="Comma 15 4 6 4" xfId="43530"/>
    <cellStyle name="Comma 15 4 6 4 2" xfId="43531"/>
    <cellStyle name="Comma 15 4 6 5" xfId="43532"/>
    <cellStyle name="Comma 15 4 6 6" xfId="43533"/>
    <cellStyle name="Comma 15 4 7" xfId="43534"/>
    <cellStyle name="Comma 15 4 7 2" xfId="43535"/>
    <cellStyle name="Comma 15 4 7 2 2" xfId="43536"/>
    <cellStyle name="Comma 15 4 7 2 3" xfId="43537"/>
    <cellStyle name="Comma 15 4 7 3" xfId="43538"/>
    <cellStyle name="Comma 15 4 7 3 2" xfId="43539"/>
    <cellStyle name="Comma 15 4 7 4" xfId="43540"/>
    <cellStyle name="Comma 15 4 7 5" xfId="43541"/>
    <cellStyle name="Comma 15 4 8" xfId="43542"/>
    <cellStyle name="Comma 15 4 8 2" xfId="43543"/>
    <cellStyle name="Comma 15 4 8 3" xfId="43544"/>
    <cellStyle name="Comma 15 4 9" xfId="43545"/>
    <cellStyle name="Comma 15 4 9 2" xfId="43546"/>
    <cellStyle name="Comma 15 4 9 3" xfId="43547"/>
    <cellStyle name="Comma 15 5" xfId="9466"/>
    <cellStyle name="Comma 15 5 10" xfId="43548"/>
    <cellStyle name="Comma 15 5 2" xfId="43549"/>
    <cellStyle name="Comma 15 5 2 2" xfId="43550"/>
    <cellStyle name="Comma 15 5 2 2 2" xfId="43551"/>
    <cellStyle name="Comma 15 5 2 2 2 2" xfId="43552"/>
    <cellStyle name="Comma 15 5 2 2 2 3" xfId="43553"/>
    <cellStyle name="Comma 15 5 2 2 3" xfId="43554"/>
    <cellStyle name="Comma 15 5 2 2 3 2" xfId="43555"/>
    <cellStyle name="Comma 15 5 2 2 3 3" xfId="43556"/>
    <cellStyle name="Comma 15 5 2 2 4" xfId="43557"/>
    <cellStyle name="Comma 15 5 2 2 4 2" xfId="43558"/>
    <cellStyle name="Comma 15 5 2 2 5" xfId="43559"/>
    <cellStyle name="Comma 15 5 2 2 6" xfId="43560"/>
    <cellStyle name="Comma 15 5 2 3" xfId="43561"/>
    <cellStyle name="Comma 15 5 2 3 2" xfId="43562"/>
    <cellStyle name="Comma 15 5 2 3 2 2" xfId="43563"/>
    <cellStyle name="Comma 15 5 2 3 2 3" xfId="43564"/>
    <cellStyle name="Comma 15 5 2 3 3" xfId="43565"/>
    <cellStyle name="Comma 15 5 2 3 3 2" xfId="43566"/>
    <cellStyle name="Comma 15 5 2 3 3 3" xfId="43567"/>
    <cellStyle name="Comma 15 5 2 3 4" xfId="43568"/>
    <cellStyle name="Comma 15 5 2 3 4 2" xfId="43569"/>
    <cellStyle name="Comma 15 5 2 3 5" xfId="43570"/>
    <cellStyle name="Comma 15 5 2 3 6" xfId="43571"/>
    <cellStyle name="Comma 15 5 2 4" xfId="43572"/>
    <cellStyle name="Comma 15 5 2 4 2" xfId="43573"/>
    <cellStyle name="Comma 15 5 2 4 2 2" xfId="43574"/>
    <cellStyle name="Comma 15 5 2 4 2 3" xfId="43575"/>
    <cellStyle name="Comma 15 5 2 4 3" xfId="43576"/>
    <cellStyle name="Comma 15 5 2 4 3 2" xfId="43577"/>
    <cellStyle name="Comma 15 5 2 4 4" xfId="43578"/>
    <cellStyle name="Comma 15 5 2 4 5" xfId="43579"/>
    <cellStyle name="Comma 15 5 2 5" xfId="43580"/>
    <cellStyle name="Comma 15 5 2 5 2" xfId="43581"/>
    <cellStyle name="Comma 15 5 2 5 3" xfId="43582"/>
    <cellStyle name="Comma 15 5 2 6" xfId="43583"/>
    <cellStyle name="Comma 15 5 2 6 2" xfId="43584"/>
    <cellStyle name="Comma 15 5 2 6 3" xfId="43585"/>
    <cellStyle name="Comma 15 5 2 7" xfId="43586"/>
    <cellStyle name="Comma 15 5 2 7 2" xfId="43587"/>
    <cellStyle name="Comma 15 5 2 8" xfId="43588"/>
    <cellStyle name="Comma 15 5 2 9" xfId="43589"/>
    <cellStyle name="Comma 15 5 3" xfId="43590"/>
    <cellStyle name="Comma 15 5 3 2" xfId="43591"/>
    <cellStyle name="Comma 15 5 3 2 2" xfId="43592"/>
    <cellStyle name="Comma 15 5 3 2 3" xfId="43593"/>
    <cellStyle name="Comma 15 5 3 3" xfId="43594"/>
    <cellStyle name="Comma 15 5 3 3 2" xfId="43595"/>
    <cellStyle name="Comma 15 5 3 3 3" xfId="43596"/>
    <cellStyle name="Comma 15 5 3 4" xfId="43597"/>
    <cellStyle name="Comma 15 5 3 4 2" xfId="43598"/>
    <cellStyle name="Comma 15 5 3 5" xfId="43599"/>
    <cellStyle name="Comma 15 5 3 6" xfId="43600"/>
    <cellStyle name="Comma 15 5 4" xfId="43601"/>
    <cellStyle name="Comma 15 5 4 2" xfId="43602"/>
    <cellStyle name="Comma 15 5 4 2 2" xfId="43603"/>
    <cellStyle name="Comma 15 5 4 2 3" xfId="43604"/>
    <cellStyle name="Comma 15 5 4 3" xfId="43605"/>
    <cellStyle name="Comma 15 5 4 3 2" xfId="43606"/>
    <cellStyle name="Comma 15 5 4 3 3" xfId="43607"/>
    <cellStyle name="Comma 15 5 4 4" xfId="43608"/>
    <cellStyle name="Comma 15 5 4 4 2" xfId="43609"/>
    <cellStyle name="Comma 15 5 4 5" xfId="43610"/>
    <cellStyle name="Comma 15 5 4 6" xfId="43611"/>
    <cellStyle name="Comma 15 5 5" xfId="43612"/>
    <cellStyle name="Comma 15 5 5 2" xfId="43613"/>
    <cellStyle name="Comma 15 5 5 2 2" xfId="43614"/>
    <cellStyle name="Comma 15 5 5 2 3" xfId="43615"/>
    <cellStyle name="Comma 15 5 5 3" xfId="43616"/>
    <cellStyle name="Comma 15 5 5 3 2" xfId="43617"/>
    <cellStyle name="Comma 15 5 5 4" xfId="43618"/>
    <cellStyle name="Comma 15 5 5 5" xfId="43619"/>
    <cellStyle name="Comma 15 5 6" xfId="43620"/>
    <cellStyle name="Comma 15 5 6 2" xfId="43621"/>
    <cellStyle name="Comma 15 5 6 3" xfId="43622"/>
    <cellStyle name="Comma 15 5 7" xfId="43623"/>
    <cellStyle name="Comma 15 5 7 2" xfId="43624"/>
    <cellStyle name="Comma 15 5 7 3" xfId="43625"/>
    <cellStyle name="Comma 15 5 8" xfId="43626"/>
    <cellStyle name="Comma 15 5 8 2" xfId="43627"/>
    <cellStyle name="Comma 15 5 9" xfId="43628"/>
    <cellStyle name="Comma 15 6" xfId="43629"/>
    <cellStyle name="Comma 15 6 2" xfId="43630"/>
    <cellStyle name="Comma 15 6 2 2" xfId="43631"/>
    <cellStyle name="Comma 15 6 2 2 2" xfId="43632"/>
    <cellStyle name="Comma 15 6 2 2 3" xfId="43633"/>
    <cellStyle name="Comma 15 6 2 3" xfId="43634"/>
    <cellStyle name="Comma 15 6 2 3 2" xfId="43635"/>
    <cellStyle name="Comma 15 6 2 3 3" xfId="43636"/>
    <cellStyle name="Comma 15 6 2 4" xfId="43637"/>
    <cellStyle name="Comma 15 6 2 4 2" xfId="43638"/>
    <cellStyle name="Comma 15 6 2 5" xfId="43639"/>
    <cellStyle name="Comma 15 6 2 6" xfId="43640"/>
    <cellStyle name="Comma 15 6 3" xfId="43641"/>
    <cellStyle name="Comma 15 6 3 2" xfId="43642"/>
    <cellStyle name="Comma 15 6 3 2 2" xfId="43643"/>
    <cellStyle name="Comma 15 6 3 2 3" xfId="43644"/>
    <cellStyle name="Comma 15 6 3 3" xfId="43645"/>
    <cellStyle name="Comma 15 6 3 3 2" xfId="43646"/>
    <cellStyle name="Comma 15 6 3 3 3" xfId="43647"/>
    <cellStyle name="Comma 15 6 3 4" xfId="43648"/>
    <cellStyle name="Comma 15 6 3 4 2" xfId="43649"/>
    <cellStyle name="Comma 15 6 3 5" xfId="43650"/>
    <cellStyle name="Comma 15 6 3 6" xfId="43651"/>
    <cellStyle name="Comma 15 6 4" xfId="43652"/>
    <cellStyle name="Comma 15 6 4 2" xfId="43653"/>
    <cellStyle name="Comma 15 6 4 2 2" xfId="43654"/>
    <cellStyle name="Comma 15 6 4 2 3" xfId="43655"/>
    <cellStyle name="Comma 15 6 4 3" xfId="43656"/>
    <cellStyle name="Comma 15 6 4 3 2" xfId="43657"/>
    <cellStyle name="Comma 15 6 4 4" xfId="43658"/>
    <cellStyle name="Comma 15 6 4 5" xfId="43659"/>
    <cellStyle name="Comma 15 6 5" xfId="43660"/>
    <cellStyle name="Comma 15 6 5 2" xfId="43661"/>
    <cellStyle name="Comma 15 6 5 3" xfId="43662"/>
    <cellStyle name="Comma 15 6 6" xfId="43663"/>
    <cellStyle name="Comma 15 6 6 2" xfId="43664"/>
    <cellStyle name="Comma 15 6 6 3" xfId="43665"/>
    <cellStyle name="Comma 15 6 7" xfId="43666"/>
    <cellStyle name="Comma 15 6 7 2" xfId="43667"/>
    <cellStyle name="Comma 15 6 8" xfId="43668"/>
    <cellStyle name="Comma 15 6 9" xfId="43669"/>
    <cellStyle name="Comma 15 7" xfId="43670"/>
    <cellStyle name="Comma 15 7 2" xfId="43671"/>
    <cellStyle name="Comma 15 7 2 2" xfId="43672"/>
    <cellStyle name="Comma 15 7 2 2 2" xfId="43673"/>
    <cellStyle name="Comma 15 7 2 2 3" xfId="43674"/>
    <cellStyle name="Comma 15 7 2 3" xfId="43675"/>
    <cellStyle name="Comma 15 7 2 3 2" xfId="43676"/>
    <cellStyle name="Comma 15 7 2 3 3" xfId="43677"/>
    <cellStyle name="Comma 15 7 2 4" xfId="43678"/>
    <cellStyle name="Comma 15 7 2 4 2" xfId="43679"/>
    <cellStyle name="Comma 15 7 2 5" xfId="43680"/>
    <cellStyle name="Comma 15 7 2 6" xfId="43681"/>
    <cellStyle name="Comma 15 7 3" xfId="43682"/>
    <cellStyle name="Comma 15 7 3 2" xfId="43683"/>
    <cellStyle name="Comma 15 7 3 2 2" xfId="43684"/>
    <cellStyle name="Comma 15 7 3 2 3" xfId="43685"/>
    <cellStyle name="Comma 15 7 3 3" xfId="43686"/>
    <cellStyle name="Comma 15 7 3 3 2" xfId="43687"/>
    <cellStyle name="Comma 15 7 3 3 3" xfId="43688"/>
    <cellStyle name="Comma 15 7 3 4" xfId="43689"/>
    <cellStyle name="Comma 15 7 3 4 2" xfId="43690"/>
    <cellStyle name="Comma 15 7 3 5" xfId="43691"/>
    <cellStyle name="Comma 15 7 3 6" xfId="43692"/>
    <cellStyle name="Comma 15 7 4" xfId="43693"/>
    <cellStyle name="Comma 15 7 4 2" xfId="43694"/>
    <cellStyle name="Comma 15 7 4 2 2" xfId="43695"/>
    <cellStyle name="Comma 15 7 4 2 3" xfId="43696"/>
    <cellStyle name="Comma 15 7 4 3" xfId="43697"/>
    <cellStyle name="Comma 15 7 4 3 2" xfId="43698"/>
    <cellStyle name="Comma 15 7 4 4" xfId="43699"/>
    <cellStyle name="Comma 15 7 4 5" xfId="43700"/>
    <cellStyle name="Comma 15 7 5" xfId="43701"/>
    <cellStyle name="Comma 15 7 5 2" xfId="43702"/>
    <cellStyle name="Comma 15 7 5 3" xfId="43703"/>
    <cellStyle name="Comma 15 7 6" xfId="43704"/>
    <cellStyle name="Comma 15 7 6 2" xfId="43705"/>
    <cellStyle name="Comma 15 7 6 3" xfId="43706"/>
    <cellStyle name="Comma 15 7 7" xfId="43707"/>
    <cellStyle name="Comma 15 7 7 2" xfId="43708"/>
    <cellStyle name="Comma 15 7 8" xfId="43709"/>
    <cellStyle name="Comma 15 7 9" xfId="43710"/>
    <cellStyle name="Comma 15 8" xfId="43711"/>
    <cellStyle name="Comma 15 8 2" xfId="43712"/>
    <cellStyle name="Comma 15 8 2 2" xfId="43713"/>
    <cellStyle name="Comma 15 8 2 3" xfId="43714"/>
    <cellStyle name="Comma 15 8 3" xfId="43715"/>
    <cellStyle name="Comma 15 8 3 2" xfId="43716"/>
    <cellStyle name="Comma 15 8 3 3" xfId="43717"/>
    <cellStyle name="Comma 15 8 4" xfId="43718"/>
    <cellStyle name="Comma 15 8 4 2" xfId="43719"/>
    <cellStyle name="Comma 15 8 5" xfId="43720"/>
    <cellStyle name="Comma 15 8 6" xfId="43721"/>
    <cellStyle name="Comma 15 9" xfId="43722"/>
    <cellStyle name="Comma 15 9 2" xfId="43723"/>
    <cellStyle name="Comma 15 9 2 2" xfId="43724"/>
    <cellStyle name="Comma 15 9 2 3" xfId="43725"/>
    <cellStyle name="Comma 15 9 3" xfId="43726"/>
    <cellStyle name="Comma 15 9 3 2" xfId="43727"/>
    <cellStyle name="Comma 15 9 3 3" xfId="43728"/>
    <cellStyle name="Comma 15 9 4" xfId="43729"/>
    <cellStyle name="Comma 15 9 4 2" xfId="43730"/>
    <cellStyle name="Comma 15 9 5" xfId="43731"/>
    <cellStyle name="Comma 15 9 6" xfId="43732"/>
    <cellStyle name="Comma 16" xfId="3268"/>
    <cellStyle name="Comma 16 10" xfId="43733"/>
    <cellStyle name="Comma 16 10 2" xfId="43734"/>
    <cellStyle name="Comma 16 10 2 2" xfId="43735"/>
    <cellStyle name="Comma 16 10 2 3" xfId="43736"/>
    <cellStyle name="Comma 16 10 3" xfId="43737"/>
    <cellStyle name="Comma 16 10 3 2" xfId="43738"/>
    <cellStyle name="Comma 16 10 4" xfId="43739"/>
    <cellStyle name="Comma 16 10 5" xfId="43740"/>
    <cellStyle name="Comma 16 11" xfId="43741"/>
    <cellStyle name="Comma 16 11 2" xfId="43742"/>
    <cellStyle name="Comma 16 11 3" xfId="43743"/>
    <cellStyle name="Comma 16 12" xfId="43744"/>
    <cellStyle name="Comma 16 12 2" xfId="43745"/>
    <cellStyle name="Comma 16 12 3" xfId="43746"/>
    <cellStyle name="Comma 16 13" xfId="43747"/>
    <cellStyle name="Comma 16 13 2" xfId="43748"/>
    <cellStyle name="Comma 16 14" xfId="43749"/>
    <cellStyle name="Comma 16 15" xfId="43750"/>
    <cellStyle name="Comma 16 16" xfId="43751"/>
    <cellStyle name="Comma 16 2" xfId="3269"/>
    <cellStyle name="Comma 16 2 10" xfId="43752"/>
    <cellStyle name="Comma 16 2 10 2" xfId="43753"/>
    <cellStyle name="Comma 16 2 10 3" xfId="43754"/>
    <cellStyle name="Comma 16 2 11" xfId="43755"/>
    <cellStyle name="Comma 16 2 11 2" xfId="43756"/>
    <cellStyle name="Comma 16 2 11 3" xfId="43757"/>
    <cellStyle name="Comma 16 2 12" xfId="43758"/>
    <cellStyle name="Comma 16 2 12 2" xfId="43759"/>
    <cellStyle name="Comma 16 2 13" xfId="43760"/>
    <cellStyle name="Comma 16 2 14" xfId="43761"/>
    <cellStyle name="Comma 16 2 2" xfId="9467"/>
    <cellStyle name="Comma 16 2 2 10" xfId="43762"/>
    <cellStyle name="Comma 16 2 2 10 2" xfId="43763"/>
    <cellStyle name="Comma 16 2 2 10 3" xfId="43764"/>
    <cellStyle name="Comma 16 2 2 11" xfId="43765"/>
    <cellStyle name="Comma 16 2 2 11 2" xfId="43766"/>
    <cellStyle name="Comma 16 2 2 12" xfId="43767"/>
    <cellStyle name="Comma 16 2 2 13" xfId="43768"/>
    <cellStyle name="Comma 16 2 2 2" xfId="43769"/>
    <cellStyle name="Comma 16 2 2 2 10" xfId="43770"/>
    <cellStyle name="Comma 16 2 2 2 10 2" xfId="43771"/>
    <cellStyle name="Comma 16 2 2 2 11" xfId="43772"/>
    <cellStyle name="Comma 16 2 2 2 12" xfId="43773"/>
    <cellStyle name="Comma 16 2 2 2 2" xfId="43774"/>
    <cellStyle name="Comma 16 2 2 2 2 10" xfId="43775"/>
    <cellStyle name="Comma 16 2 2 2 2 2" xfId="43776"/>
    <cellStyle name="Comma 16 2 2 2 2 2 2" xfId="43777"/>
    <cellStyle name="Comma 16 2 2 2 2 2 2 2" xfId="43778"/>
    <cellStyle name="Comma 16 2 2 2 2 2 2 2 2" xfId="43779"/>
    <cellStyle name="Comma 16 2 2 2 2 2 2 2 3" xfId="43780"/>
    <cellStyle name="Comma 16 2 2 2 2 2 2 3" xfId="43781"/>
    <cellStyle name="Comma 16 2 2 2 2 2 2 3 2" xfId="43782"/>
    <cellStyle name="Comma 16 2 2 2 2 2 2 3 3" xfId="43783"/>
    <cellStyle name="Comma 16 2 2 2 2 2 2 4" xfId="43784"/>
    <cellStyle name="Comma 16 2 2 2 2 2 2 4 2" xfId="43785"/>
    <cellStyle name="Comma 16 2 2 2 2 2 2 5" xfId="43786"/>
    <cellStyle name="Comma 16 2 2 2 2 2 2 6" xfId="43787"/>
    <cellStyle name="Comma 16 2 2 2 2 2 3" xfId="43788"/>
    <cellStyle name="Comma 16 2 2 2 2 2 3 2" xfId="43789"/>
    <cellStyle name="Comma 16 2 2 2 2 2 3 2 2" xfId="43790"/>
    <cellStyle name="Comma 16 2 2 2 2 2 3 2 3" xfId="43791"/>
    <cellStyle name="Comma 16 2 2 2 2 2 3 3" xfId="43792"/>
    <cellStyle name="Comma 16 2 2 2 2 2 3 3 2" xfId="43793"/>
    <cellStyle name="Comma 16 2 2 2 2 2 3 3 3" xfId="43794"/>
    <cellStyle name="Comma 16 2 2 2 2 2 3 4" xfId="43795"/>
    <cellStyle name="Comma 16 2 2 2 2 2 3 4 2" xfId="43796"/>
    <cellStyle name="Comma 16 2 2 2 2 2 3 5" xfId="43797"/>
    <cellStyle name="Comma 16 2 2 2 2 2 3 6" xfId="43798"/>
    <cellStyle name="Comma 16 2 2 2 2 2 4" xfId="43799"/>
    <cellStyle name="Comma 16 2 2 2 2 2 4 2" xfId="43800"/>
    <cellStyle name="Comma 16 2 2 2 2 2 4 2 2" xfId="43801"/>
    <cellStyle name="Comma 16 2 2 2 2 2 4 2 3" xfId="43802"/>
    <cellStyle name="Comma 16 2 2 2 2 2 4 3" xfId="43803"/>
    <cellStyle name="Comma 16 2 2 2 2 2 4 3 2" xfId="43804"/>
    <cellStyle name="Comma 16 2 2 2 2 2 4 4" xfId="43805"/>
    <cellStyle name="Comma 16 2 2 2 2 2 4 5" xfId="43806"/>
    <cellStyle name="Comma 16 2 2 2 2 2 5" xfId="43807"/>
    <cellStyle name="Comma 16 2 2 2 2 2 5 2" xfId="43808"/>
    <cellStyle name="Comma 16 2 2 2 2 2 5 3" xfId="43809"/>
    <cellStyle name="Comma 16 2 2 2 2 2 6" xfId="43810"/>
    <cellStyle name="Comma 16 2 2 2 2 2 6 2" xfId="43811"/>
    <cellStyle name="Comma 16 2 2 2 2 2 6 3" xfId="43812"/>
    <cellStyle name="Comma 16 2 2 2 2 2 7" xfId="43813"/>
    <cellStyle name="Comma 16 2 2 2 2 2 7 2" xfId="43814"/>
    <cellStyle name="Comma 16 2 2 2 2 2 8" xfId="43815"/>
    <cellStyle name="Comma 16 2 2 2 2 2 9" xfId="43816"/>
    <cellStyle name="Comma 16 2 2 2 2 3" xfId="43817"/>
    <cellStyle name="Comma 16 2 2 2 2 3 2" xfId="43818"/>
    <cellStyle name="Comma 16 2 2 2 2 3 2 2" xfId="43819"/>
    <cellStyle name="Comma 16 2 2 2 2 3 2 3" xfId="43820"/>
    <cellStyle name="Comma 16 2 2 2 2 3 3" xfId="43821"/>
    <cellStyle name="Comma 16 2 2 2 2 3 3 2" xfId="43822"/>
    <cellStyle name="Comma 16 2 2 2 2 3 3 3" xfId="43823"/>
    <cellStyle name="Comma 16 2 2 2 2 3 4" xfId="43824"/>
    <cellStyle name="Comma 16 2 2 2 2 3 4 2" xfId="43825"/>
    <cellStyle name="Comma 16 2 2 2 2 3 5" xfId="43826"/>
    <cellStyle name="Comma 16 2 2 2 2 3 6" xfId="43827"/>
    <cellStyle name="Comma 16 2 2 2 2 4" xfId="43828"/>
    <cellStyle name="Comma 16 2 2 2 2 4 2" xfId="43829"/>
    <cellStyle name="Comma 16 2 2 2 2 4 2 2" xfId="43830"/>
    <cellStyle name="Comma 16 2 2 2 2 4 2 3" xfId="43831"/>
    <cellStyle name="Comma 16 2 2 2 2 4 3" xfId="43832"/>
    <cellStyle name="Comma 16 2 2 2 2 4 3 2" xfId="43833"/>
    <cellStyle name="Comma 16 2 2 2 2 4 3 3" xfId="43834"/>
    <cellStyle name="Comma 16 2 2 2 2 4 4" xfId="43835"/>
    <cellStyle name="Comma 16 2 2 2 2 4 4 2" xfId="43836"/>
    <cellStyle name="Comma 16 2 2 2 2 4 5" xfId="43837"/>
    <cellStyle name="Comma 16 2 2 2 2 4 6" xfId="43838"/>
    <cellStyle name="Comma 16 2 2 2 2 5" xfId="43839"/>
    <cellStyle name="Comma 16 2 2 2 2 5 2" xfId="43840"/>
    <cellStyle name="Comma 16 2 2 2 2 5 2 2" xfId="43841"/>
    <cellStyle name="Comma 16 2 2 2 2 5 2 3" xfId="43842"/>
    <cellStyle name="Comma 16 2 2 2 2 5 3" xfId="43843"/>
    <cellStyle name="Comma 16 2 2 2 2 5 3 2" xfId="43844"/>
    <cellStyle name="Comma 16 2 2 2 2 5 4" xfId="43845"/>
    <cellStyle name="Comma 16 2 2 2 2 5 5" xfId="43846"/>
    <cellStyle name="Comma 16 2 2 2 2 6" xfId="43847"/>
    <cellStyle name="Comma 16 2 2 2 2 6 2" xfId="43848"/>
    <cellStyle name="Comma 16 2 2 2 2 6 3" xfId="43849"/>
    <cellStyle name="Comma 16 2 2 2 2 7" xfId="43850"/>
    <cellStyle name="Comma 16 2 2 2 2 7 2" xfId="43851"/>
    <cellStyle name="Comma 16 2 2 2 2 7 3" xfId="43852"/>
    <cellStyle name="Comma 16 2 2 2 2 8" xfId="43853"/>
    <cellStyle name="Comma 16 2 2 2 2 8 2" xfId="43854"/>
    <cellStyle name="Comma 16 2 2 2 2 9" xfId="43855"/>
    <cellStyle name="Comma 16 2 2 2 3" xfId="43856"/>
    <cellStyle name="Comma 16 2 2 2 3 2" xfId="43857"/>
    <cellStyle name="Comma 16 2 2 2 3 2 2" xfId="43858"/>
    <cellStyle name="Comma 16 2 2 2 3 2 2 2" xfId="43859"/>
    <cellStyle name="Comma 16 2 2 2 3 2 2 3" xfId="43860"/>
    <cellStyle name="Comma 16 2 2 2 3 2 3" xfId="43861"/>
    <cellStyle name="Comma 16 2 2 2 3 2 3 2" xfId="43862"/>
    <cellStyle name="Comma 16 2 2 2 3 2 3 3" xfId="43863"/>
    <cellStyle name="Comma 16 2 2 2 3 2 4" xfId="43864"/>
    <cellStyle name="Comma 16 2 2 2 3 2 4 2" xfId="43865"/>
    <cellStyle name="Comma 16 2 2 2 3 2 5" xfId="43866"/>
    <cellStyle name="Comma 16 2 2 2 3 2 6" xfId="43867"/>
    <cellStyle name="Comma 16 2 2 2 3 3" xfId="43868"/>
    <cellStyle name="Comma 16 2 2 2 3 3 2" xfId="43869"/>
    <cellStyle name="Comma 16 2 2 2 3 3 2 2" xfId="43870"/>
    <cellStyle name="Comma 16 2 2 2 3 3 2 3" xfId="43871"/>
    <cellStyle name="Comma 16 2 2 2 3 3 3" xfId="43872"/>
    <cellStyle name="Comma 16 2 2 2 3 3 3 2" xfId="43873"/>
    <cellStyle name="Comma 16 2 2 2 3 3 3 3" xfId="43874"/>
    <cellStyle name="Comma 16 2 2 2 3 3 4" xfId="43875"/>
    <cellStyle name="Comma 16 2 2 2 3 3 4 2" xfId="43876"/>
    <cellStyle name="Comma 16 2 2 2 3 3 5" xfId="43877"/>
    <cellStyle name="Comma 16 2 2 2 3 3 6" xfId="43878"/>
    <cellStyle name="Comma 16 2 2 2 3 4" xfId="43879"/>
    <cellStyle name="Comma 16 2 2 2 3 4 2" xfId="43880"/>
    <cellStyle name="Comma 16 2 2 2 3 4 2 2" xfId="43881"/>
    <cellStyle name="Comma 16 2 2 2 3 4 2 3" xfId="43882"/>
    <cellStyle name="Comma 16 2 2 2 3 4 3" xfId="43883"/>
    <cellStyle name="Comma 16 2 2 2 3 4 3 2" xfId="43884"/>
    <cellStyle name="Comma 16 2 2 2 3 4 4" xfId="43885"/>
    <cellStyle name="Comma 16 2 2 2 3 4 5" xfId="43886"/>
    <cellStyle name="Comma 16 2 2 2 3 5" xfId="43887"/>
    <cellStyle name="Comma 16 2 2 2 3 5 2" xfId="43888"/>
    <cellStyle name="Comma 16 2 2 2 3 5 3" xfId="43889"/>
    <cellStyle name="Comma 16 2 2 2 3 6" xfId="43890"/>
    <cellStyle name="Comma 16 2 2 2 3 6 2" xfId="43891"/>
    <cellStyle name="Comma 16 2 2 2 3 6 3" xfId="43892"/>
    <cellStyle name="Comma 16 2 2 2 3 7" xfId="43893"/>
    <cellStyle name="Comma 16 2 2 2 3 7 2" xfId="43894"/>
    <cellStyle name="Comma 16 2 2 2 3 8" xfId="43895"/>
    <cellStyle name="Comma 16 2 2 2 3 9" xfId="43896"/>
    <cellStyle name="Comma 16 2 2 2 4" xfId="43897"/>
    <cellStyle name="Comma 16 2 2 2 4 2" xfId="43898"/>
    <cellStyle name="Comma 16 2 2 2 4 2 2" xfId="43899"/>
    <cellStyle name="Comma 16 2 2 2 4 2 2 2" xfId="43900"/>
    <cellStyle name="Comma 16 2 2 2 4 2 2 3" xfId="43901"/>
    <cellStyle name="Comma 16 2 2 2 4 2 3" xfId="43902"/>
    <cellStyle name="Comma 16 2 2 2 4 2 3 2" xfId="43903"/>
    <cellStyle name="Comma 16 2 2 2 4 2 3 3" xfId="43904"/>
    <cellStyle name="Comma 16 2 2 2 4 2 4" xfId="43905"/>
    <cellStyle name="Comma 16 2 2 2 4 2 4 2" xfId="43906"/>
    <cellStyle name="Comma 16 2 2 2 4 2 5" xfId="43907"/>
    <cellStyle name="Comma 16 2 2 2 4 2 6" xfId="43908"/>
    <cellStyle name="Comma 16 2 2 2 4 3" xfId="43909"/>
    <cellStyle name="Comma 16 2 2 2 4 3 2" xfId="43910"/>
    <cellStyle name="Comma 16 2 2 2 4 3 2 2" xfId="43911"/>
    <cellStyle name="Comma 16 2 2 2 4 3 2 3" xfId="43912"/>
    <cellStyle name="Comma 16 2 2 2 4 3 3" xfId="43913"/>
    <cellStyle name="Comma 16 2 2 2 4 3 3 2" xfId="43914"/>
    <cellStyle name="Comma 16 2 2 2 4 3 3 3" xfId="43915"/>
    <cellStyle name="Comma 16 2 2 2 4 3 4" xfId="43916"/>
    <cellStyle name="Comma 16 2 2 2 4 3 4 2" xfId="43917"/>
    <cellStyle name="Comma 16 2 2 2 4 3 5" xfId="43918"/>
    <cellStyle name="Comma 16 2 2 2 4 3 6" xfId="43919"/>
    <cellStyle name="Comma 16 2 2 2 4 4" xfId="43920"/>
    <cellStyle name="Comma 16 2 2 2 4 4 2" xfId="43921"/>
    <cellStyle name="Comma 16 2 2 2 4 4 2 2" xfId="43922"/>
    <cellStyle name="Comma 16 2 2 2 4 4 2 3" xfId="43923"/>
    <cellStyle name="Comma 16 2 2 2 4 4 3" xfId="43924"/>
    <cellStyle name="Comma 16 2 2 2 4 4 3 2" xfId="43925"/>
    <cellStyle name="Comma 16 2 2 2 4 4 4" xfId="43926"/>
    <cellStyle name="Comma 16 2 2 2 4 4 5" xfId="43927"/>
    <cellStyle name="Comma 16 2 2 2 4 5" xfId="43928"/>
    <cellStyle name="Comma 16 2 2 2 4 5 2" xfId="43929"/>
    <cellStyle name="Comma 16 2 2 2 4 5 3" xfId="43930"/>
    <cellStyle name="Comma 16 2 2 2 4 6" xfId="43931"/>
    <cellStyle name="Comma 16 2 2 2 4 6 2" xfId="43932"/>
    <cellStyle name="Comma 16 2 2 2 4 6 3" xfId="43933"/>
    <cellStyle name="Comma 16 2 2 2 4 7" xfId="43934"/>
    <cellStyle name="Comma 16 2 2 2 4 7 2" xfId="43935"/>
    <cellStyle name="Comma 16 2 2 2 4 8" xfId="43936"/>
    <cellStyle name="Comma 16 2 2 2 4 9" xfId="43937"/>
    <cellStyle name="Comma 16 2 2 2 5" xfId="43938"/>
    <cellStyle name="Comma 16 2 2 2 5 2" xfId="43939"/>
    <cellStyle name="Comma 16 2 2 2 5 2 2" xfId="43940"/>
    <cellStyle name="Comma 16 2 2 2 5 2 3" xfId="43941"/>
    <cellStyle name="Comma 16 2 2 2 5 3" xfId="43942"/>
    <cellStyle name="Comma 16 2 2 2 5 3 2" xfId="43943"/>
    <cellStyle name="Comma 16 2 2 2 5 3 3" xfId="43944"/>
    <cellStyle name="Comma 16 2 2 2 5 4" xfId="43945"/>
    <cellStyle name="Comma 16 2 2 2 5 4 2" xfId="43946"/>
    <cellStyle name="Comma 16 2 2 2 5 5" xfId="43947"/>
    <cellStyle name="Comma 16 2 2 2 5 6" xfId="43948"/>
    <cellStyle name="Comma 16 2 2 2 6" xfId="43949"/>
    <cellStyle name="Comma 16 2 2 2 6 2" xfId="43950"/>
    <cellStyle name="Comma 16 2 2 2 6 2 2" xfId="43951"/>
    <cellStyle name="Comma 16 2 2 2 6 2 3" xfId="43952"/>
    <cellStyle name="Comma 16 2 2 2 6 3" xfId="43953"/>
    <cellStyle name="Comma 16 2 2 2 6 3 2" xfId="43954"/>
    <cellStyle name="Comma 16 2 2 2 6 3 3" xfId="43955"/>
    <cellStyle name="Comma 16 2 2 2 6 4" xfId="43956"/>
    <cellStyle name="Comma 16 2 2 2 6 4 2" xfId="43957"/>
    <cellStyle name="Comma 16 2 2 2 6 5" xfId="43958"/>
    <cellStyle name="Comma 16 2 2 2 6 6" xfId="43959"/>
    <cellStyle name="Comma 16 2 2 2 7" xfId="43960"/>
    <cellStyle name="Comma 16 2 2 2 7 2" xfId="43961"/>
    <cellStyle name="Comma 16 2 2 2 7 2 2" xfId="43962"/>
    <cellStyle name="Comma 16 2 2 2 7 2 3" xfId="43963"/>
    <cellStyle name="Comma 16 2 2 2 7 3" xfId="43964"/>
    <cellStyle name="Comma 16 2 2 2 7 3 2" xfId="43965"/>
    <cellStyle name="Comma 16 2 2 2 7 4" xfId="43966"/>
    <cellStyle name="Comma 16 2 2 2 7 5" xfId="43967"/>
    <cellStyle name="Comma 16 2 2 2 8" xfId="43968"/>
    <cellStyle name="Comma 16 2 2 2 8 2" xfId="43969"/>
    <cellStyle name="Comma 16 2 2 2 8 3" xfId="43970"/>
    <cellStyle name="Comma 16 2 2 2 9" xfId="43971"/>
    <cellStyle name="Comma 16 2 2 2 9 2" xfId="43972"/>
    <cellStyle name="Comma 16 2 2 2 9 3" xfId="43973"/>
    <cellStyle name="Comma 16 2 2 3" xfId="43974"/>
    <cellStyle name="Comma 16 2 2 3 10" xfId="43975"/>
    <cellStyle name="Comma 16 2 2 3 2" xfId="43976"/>
    <cellStyle name="Comma 16 2 2 3 2 2" xfId="43977"/>
    <cellStyle name="Comma 16 2 2 3 2 2 2" xfId="43978"/>
    <cellStyle name="Comma 16 2 2 3 2 2 2 2" xfId="43979"/>
    <cellStyle name="Comma 16 2 2 3 2 2 2 3" xfId="43980"/>
    <cellStyle name="Comma 16 2 2 3 2 2 3" xfId="43981"/>
    <cellStyle name="Comma 16 2 2 3 2 2 3 2" xfId="43982"/>
    <cellStyle name="Comma 16 2 2 3 2 2 3 3" xfId="43983"/>
    <cellStyle name="Comma 16 2 2 3 2 2 4" xfId="43984"/>
    <cellStyle name="Comma 16 2 2 3 2 2 4 2" xfId="43985"/>
    <cellStyle name="Comma 16 2 2 3 2 2 5" xfId="43986"/>
    <cellStyle name="Comma 16 2 2 3 2 2 6" xfId="43987"/>
    <cellStyle name="Comma 16 2 2 3 2 3" xfId="43988"/>
    <cellStyle name="Comma 16 2 2 3 2 3 2" xfId="43989"/>
    <cellStyle name="Comma 16 2 2 3 2 3 2 2" xfId="43990"/>
    <cellStyle name="Comma 16 2 2 3 2 3 2 3" xfId="43991"/>
    <cellStyle name="Comma 16 2 2 3 2 3 3" xfId="43992"/>
    <cellStyle name="Comma 16 2 2 3 2 3 3 2" xfId="43993"/>
    <cellStyle name="Comma 16 2 2 3 2 3 3 3" xfId="43994"/>
    <cellStyle name="Comma 16 2 2 3 2 3 4" xfId="43995"/>
    <cellStyle name="Comma 16 2 2 3 2 3 4 2" xfId="43996"/>
    <cellStyle name="Comma 16 2 2 3 2 3 5" xfId="43997"/>
    <cellStyle name="Comma 16 2 2 3 2 3 6" xfId="43998"/>
    <cellStyle name="Comma 16 2 2 3 2 4" xfId="43999"/>
    <cellStyle name="Comma 16 2 2 3 2 4 2" xfId="44000"/>
    <cellStyle name="Comma 16 2 2 3 2 4 2 2" xfId="44001"/>
    <cellStyle name="Comma 16 2 2 3 2 4 2 3" xfId="44002"/>
    <cellStyle name="Comma 16 2 2 3 2 4 3" xfId="44003"/>
    <cellStyle name="Comma 16 2 2 3 2 4 3 2" xfId="44004"/>
    <cellStyle name="Comma 16 2 2 3 2 4 4" xfId="44005"/>
    <cellStyle name="Comma 16 2 2 3 2 4 5" xfId="44006"/>
    <cellStyle name="Comma 16 2 2 3 2 5" xfId="44007"/>
    <cellStyle name="Comma 16 2 2 3 2 5 2" xfId="44008"/>
    <cellStyle name="Comma 16 2 2 3 2 5 3" xfId="44009"/>
    <cellStyle name="Comma 16 2 2 3 2 6" xfId="44010"/>
    <cellStyle name="Comma 16 2 2 3 2 6 2" xfId="44011"/>
    <cellStyle name="Comma 16 2 2 3 2 6 3" xfId="44012"/>
    <cellStyle name="Comma 16 2 2 3 2 7" xfId="44013"/>
    <cellStyle name="Comma 16 2 2 3 2 7 2" xfId="44014"/>
    <cellStyle name="Comma 16 2 2 3 2 8" xfId="44015"/>
    <cellStyle name="Comma 16 2 2 3 2 9" xfId="44016"/>
    <cellStyle name="Comma 16 2 2 3 3" xfId="44017"/>
    <cellStyle name="Comma 16 2 2 3 3 2" xfId="44018"/>
    <cellStyle name="Comma 16 2 2 3 3 2 2" xfId="44019"/>
    <cellStyle name="Comma 16 2 2 3 3 2 3" xfId="44020"/>
    <cellStyle name="Comma 16 2 2 3 3 3" xfId="44021"/>
    <cellStyle name="Comma 16 2 2 3 3 3 2" xfId="44022"/>
    <cellStyle name="Comma 16 2 2 3 3 3 3" xfId="44023"/>
    <cellStyle name="Comma 16 2 2 3 3 4" xfId="44024"/>
    <cellStyle name="Comma 16 2 2 3 3 4 2" xfId="44025"/>
    <cellStyle name="Comma 16 2 2 3 3 5" xfId="44026"/>
    <cellStyle name="Comma 16 2 2 3 3 6" xfId="44027"/>
    <cellStyle name="Comma 16 2 2 3 4" xfId="44028"/>
    <cellStyle name="Comma 16 2 2 3 4 2" xfId="44029"/>
    <cellStyle name="Comma 16 2 2 3 4 2 2" xfId="44030"/>
    <cellStyle name="Comma 16 2 2 3 4 2 3" xfId="44031"/>
    <cellStyle name="Comma 16 2 2 3 4 3" xfId="44032"/>
    <cellStyle name="Comma 16 2 2 3 4 3 2" xfId="44033"/>
    <cellStyle name="Comma 16 2 2 3 4 3 3" xfId="44034"/>
    <cellStyle name="Comma 16 2 2 3 4 4" xfId="44035"/>
    <cellStyle name="Comma 16 2 2 3 4 4 2" xfId="44036"/>
    <cellStyle name="Comma 16 2 2 3 4 5" xfId="44037"/>
    <cellStyle name="Comma 16 2 2 3 4 6" xfId="44038"/>
    <cellStyle name="Comma 16 2 2 3 5" xfId="44039"/>
    <cellStyle name="Comma 16 2 2 3 5 2" xfId="44040"/>
    <cellStyle name="Comma 16 2 2 3 5 2 2" xfId="44041"/>
    <cellStyle name="Comma 16 2 2 3 5 2 3" xfId="44042"/>
    <cellStyle name="Comma 16 2 2 3 5 3" xfId="44043"/>
    <cellStyle name="Comma 16 2 2 3 5 3 2" xfId="44044"/>
    <cellStyle name="Comma 16 2 2 3 5 4" xfId="44045"/>
    <cellStyle name="Comma 16 2 2 3 5 5" xfId="44046"/>
    <cellStyle name="Comma 16 2 2 3 6" xfId="44047"/>
    <cellStyle name="Comma 16 2 2 3 6 2" xfId="44048"/>
    <cellStyle name="Comma 16 2 2 3 6 3" xfId="44049"/>
    <cellStyle name="Comma 16 2 2 3 7" xfId="44050"/>
    <cellStyle name="Comma 16 2 2 3 7 2" xfId="44051"/>
    <cellStyle name="Comma 16 2 2 3 7 3" xfId="44052"/>
    <cellStyle name="Comma 16 2 2 3 8" xfId="44053"/>
    <cellStyle name="Comma 16 2 2 3 8 2" xfId="44054"/>
    <cellStyle name="Comma 16 2 2 3 9" xfId="44055"/>
    <cellStyle name="Comma 16 2 2 4" xfId="44056"/>
    <cellStyle name="Comma 16 2 2 4 2" xfId="44057"/>
    <cellStyle name="Comma 16 2 2 4 2 2" xfId="44058"/>
    <cellStyle name="Comma 16 2 2 4 2 2 2" xfId="44059"/>
    <cellStyle name="Comma 16 2 2 4 2 2 3" xfId="44060"/>
    <cellStyle name="Comma 16 2 2 4 2 3" xfId="44061"/>
    <cellStyle name="Comma 16 2 2 4 2 3 2" xfId="44062"/>
    <cellStyle name="Comma 16 2 2 4 2 3 3" xfId="44063"/>
    <cellStyle name="Comma 16 2 2 4 2 4" xfId="44064"/>
    <cellStyle name="Comma 16 2 2 4 2 4 2" xfId="44065"/>
    <cellStyle name="Comma 16 2 2 4 2 5" xfId="44066"/>
    <cellStyle name="Comma 16 2 2 4 2 6" xfId="44067"/>
    <cellStyle name="Comma 16 2 2 4 3" xfId="44068"/>
    <cellStyle name="Comma 16 2 2 4 3 2" xfId="44069"/>
    <cellStyle name="Comma 16 2 2 4 3 2 2" xfId="44070"/>
    <cellStyle name="Comma 16 2 2 4 3 2 3" xfId="44071"/>
    <cellStyle name="Comma 16 2 2 4 3 3" xfId="44072"/>
    <cellStyle name="Comma 16 2 2 4 3 3 2" xfId="44073"/>
    <cellStyle name="Comma 16 2 2 4 3 3 3" xfId="44074"/>
    <cellStyle name="Comma 16 2 2 4 3 4" xfId="44075"/>
    <cellStyle name="Comma 16 2 2 4 3 4 2" xfId="44076"/>
    <cellStyle name="Comma 16 2 2 4 3 5" xfId="44077"/>
    <cellStyle name="Comma 16 2 2 4 3 6" xfId="44078"/>
    <cellStyle name="Comma 16 2 2 4 4" xfId="44079"/>
    <cellStyle name="Comma 16 2 2 4 4 2" xfId="44080"/>
    <cellStyle name="Comma 16 2 2 4 4 2 2" xfId="44081"/>
    <cellStyle name="Comma 16 2 2 4 4 2 3" xfId="44082"/>
    <cellStyle name="Comma 16 2 2 4 4 3" xfId="44083"/>
    <cellStyle name="Comma 16 2 2 4 4 3 2" xfId="44084"/>
    <cellStyle name="Comma 16 2 2 4 4 4" xfId="44085"/>
    <cellStyle name="Comma 16 2 2 4 4 5" xfId="44086"/>
    <cellStyle name="Comma 16 2 2 4 5" xfId="44087"/>
    <cellStyle name="Comma 16 2 2 4 5 2" xfId="44088"/>
    <cellStyle name="Comma 16 2 2 4 5 3" xfId="44089"/>
    <cellStyle name="Comma 16 2 2 4 6" xfId="44090"/>
    <cellStyle name="Comma 16 2 2 4 6 2" xfId="44091"/>
    <cellStyle name="Comma 16 2 2 4 6 3" xfId="44092"/>
    <cellStyle name="Comma 16 2 2 4 7" xfId="44093"/>
    <cellStyle name="Comma 16 2 2 4 7 2" xfId="44094"/>
    <cellStyle name="Comma 16 2 2 4 8" xfId="44095"/>
    <cellStyle name="Comma 16 2 2 4 9" xfId="44096"/>
    <cellStyle name="Comma 16 2 2 5" xfId="44097"/>
    <cellStyle name="Comma 16 2 2 5 2" xfId="44098"/>
    <cellStyle name="Comma 16 2 2 5 2 2" xfId="44099"/>
    <cellStyle name="Comma 16 2 2 5 2 2 2" xfId="44100"/>
    <cellStyle name="Comma 16 2 2 5 2 2 3" xfId="44101"/>
    <cellStyle name="Comma 16 2 2 5 2 3" xfId="44102"/>
    <cellStyle name="Comma 16 2 2 5 2 3 2" xfId="44103"/>
    <cellStyle name="Comma 16 2 2 5 2 3 3" xfId="44104"/>
    <cellStyle name="Comma 16 2 2 5 2 4" xfId="44105"/>
    <cellStyle name="Comma 16 2 2 5 2 4 2" xfId="44106"/>
    <cellStyle name="Comma 16 2 2 5 2 5" xfId="44107"/>
    <cellStyle name="Comma 16 2 2 5 2 6" xfId="44108"/>
    <cellStyle name="Comma 16 2 2 5 3" xfId="44109"/>
    <cellStyle name="Comma 16 2 2 5 3 2" xfId="44110"/>
    <cellStyle name="Comma 16 2 2 5 3 2 2" xfId="44111"/>
    <cellStyle name="Comma 16 2 2 5 3 2 3" xfId="44112"/>
    <cellStyle name="Comma 16 2 2 5 3 3" xfId="44113"/>
    <cellStyle name="Comma 16 2 2 5 3 3 2" xfId="44114"/>
    <cellStyle name="Comma 16 2 2 5 3 3 3" xfId="44115"/>
    <cellStyle name="Comma 16 2 2 5 3 4" xfId="44116"/>
    <cellStyle name="Comma 16 2 2 5 3 4 2" xfId="44117"/>
    <cellStyle name="Comma 16 2 2 5 3 5" xfId="44118"/>
    <cellStyle name="Comma 16 2 2 5 3 6" xfId="44119"/>
    <cellStyle name="Comma 16 2 2 5 4" xfId="44120"/>
    <cellStyle name="Comma 16 2 2 5 4 2" xfId="44121"/>
    <cellStyle name="Comma 16 2 2 5 4 2 2" xfId="44122"/>
    <cellStyle name="Comma 16 2 2 5 4 2 3" xfId="44123"/>
    <cellStyle name="Comma 16 2 2 5 4 3" xfId="44124"/>
    <cellStyle name="Comma 16 2 2 5 4 3 2" xfId="44125"/>
    <cellStyle name="Comma 16 2 2 5 4 4" xfId="44126"/>
    <cellStyle name="Comma 16 2 2 5 4 5" xfId="44127"/>
    <cellStyle name="Comma 16 2 2 5 5" xfId="44128"/>
    <cellStyle name="Comma 16 2 2 5 5 2" xfId="44129"/>
    <cellStyle name="Comma 16 2 2 5 5 3" xfId="44130"/>
    <cellStyle name="Comma 16 2 2 5 6" xfId="44131"/>
    <cellStyle name="Comma 16 2 2 5 6 2" xfId="44132"/>
    <cellStyle name="Comma 16 2 2 5 6 3" xfId="44133"/>
    <cellStyle name="Comma 16 2 2 5 7" xfId="44134"/>
    <cellStyle name="Comma 16 2 2 5 7 2" xfId="44135"/>
    <cellStyle name="Comma 16 2 2 5 8" xfId="44136"/>
    <cellStyle name="Comma 16 2 2 5 9" xfId="44137"/>
    <cellStyle name="Comma 16 2 2 6" xfId="44138"/>
    <cellStyle name="Comma 16 2 2 6 2" xfId="44139"/>
    <cellStyle name="Comma 16 2 2 6 2 2" xfId="44140"/>
    <cellStyle name="Comma 16 2 2 6 2 3" xfId="44141"/>
    <cellStyle name="Comma 16 2 2 6 3" xfId="44142"/>
    <cellStyle name="Comma 16 2 2 6 3 2" xfId="44143"/>
    <cellStyle name="Comma 16 2 2 6 3 3" xfId="44144"/>
    <cellStyle name="Comma 16 2 2 6 4" xfId="44145"/>
    <cellStyle name="Comma 16 2 2 6 4 2" xfId="44146"/>
    <cellStyle name="Comma 16 2 2 6 5" xfId="44147"/>
    <cellStyle name="Comma 16 2 2 6 6" xfId="44148"/>
    <cellStyle name="Comma 16 2 2 7" xfId="44149"/>
    <cellStyle name="Comma 16 2 2 7 2" xfId="44150"/>
    <cellStyle name="Comma 16 2 2 7 2 2" xfId="44151"/>
    <cellStyle name="Comma 16 2 2 7 2 3" xfId="44152"/>
    <cellStyle name="Comma 16 2 2 7 3" xfId="44153"/>
    <cellStyle name="Comma 16 2 2 7 3 2" xfId="44154"/>
    <cellStyle name="Comma 16 2 2 7 3 3" xfId="44155"/>
    <cellStyle name="Comma 16 2 2 7 4" xfId="44156"/>
    <cellStyle name="Comma 16 2 2 7 4 2" xfId="44157"/>
    <cellStyle name="Comma 16 2 2 7 5" xfId="44158"/>
    <cellStyle name="Comma 16 2 2 7 6" xfId="44159"/>
    <cellStyle name="Comma 16 2 2 8" xfId="44160"/>
    <cellStyle name="Comma 16 2 2 8 2" xfId="44161"/>
    <cellStyle name="Comma 16 2 2 8 2 2" xfId="44162"/>
    <cellStyle name="Comma 16 2 2 8 2 3" xfId="44163"/>
    <cellStyle name="Comma 16 2 2 8 3" xfId="44164"/>
    <cellStyle name="Comma 16 2 2 8 3 2" xfId="44165"/>
    <cellStyle name="Comma 16 2 2 8 4" xfId="44166"/>
    <cellStyle name="Comma 16 2 2 8 5" xfId="44167"/>
    <cellStyle name="Comma 16 2 2 9" xfId="44168"/>
    <cellStyle name="Comma 16 2 2 9 2" xfId="44169"/>
    <cellStyle name="Comma 16 2 2 9 3" xfId="44170"/>
    <cellStyle name="Comma 16 2 3" xfId="44171"/>
    <cellStyle name="Comma 16 2 3 10" xfId="44172"/>
    <cellStyle name="Comma 16 2 3 10 2" xfId="44173"/>
    <cellStyle name="Comma 16 2 3 11" xfId="44174"/>
    <cellStyle name="Comma 16 2 3 12" xfId="44175"/>
    <cellStyle name="Comma 16 2 3 2" xfId="44176"/>
    <cellStyle name="Comma 16 2 3 2 10" xfId="44177"/>
    <cellStyle name="Comma 16 2 3 2 2" xfId="44178"/>
    <cellStyle name="Comma 16 2 3 2 2 2" xfId="44179"/>
    <cellStyle name="Comma 16 2 3 2 2 2 2" xfId="44180"/>
    <cellStyle name="Comma 16 2 3 2 2 2 2 2" xfId="44181"/>
    <cellStyle name="Comma 16 2 3 2 2 2 2 3" xfId="44182"/>
    <cellStyle name="Comma 16 2 3 2 2 2 3" xfId="44183"/>
    <cellStyle name="Comma 16 2 3 2 2 2 3 2" xfId="44184"/>
    <cellStyle name="Comma 16 2 3 2 2 2 3 3" xfId="44185"/>
    <cellStyle name="Comma 16 2 3 2 2 2 4" xfId="44186"/>
    <cellStyle name="Comma 16 2 3 2 2 2 4 2" xfId="44187"/>
    <cellStyle name="Comma 16 2 3 2 2 2 5" xfId="44188"/>
    <cellStyle name="Comma 16 2 3 2 2 2 6" xfId="44189"/>
    <cellStyle name="Comma 16 2 3 2 2 3" xfId="44190"/>
    <cellStyle name="Comma 16 2 3 2 2 3 2" xfId="44191"/>
    <cellStyle name="Comma 16 2 3 2 2 3 2 2" xfId="44192"/>
    <cellStyle name="Comma 16 2 3 2 2 3 2 3" xfId="44193"/>
    <cellStyle name="Comma 16 2 3 2 2 3 3" xfId="44194"/>
    <cellStyle name="Comma 16 2 3 2 2 3 3 2" xfId="44195"/>
    <cellStyle name="Comma 16 2 3 2 2 3 3 3" xfId="44196"/>
    <cellStyle name="Comma 16 2 3 2 2 3 4" xfId="44197"/>
    <cellStyle name="Comma 16 2 3 2 2 3 4 2" xfId="44198"/>
    <cellStyle name="Comma 16 2 3 2 2 3 5" xfId="44199"/>
    <cellStyle name="Comma 16 2 3 2 2 3 6" xfId="44200"/>
    <cellStyle name="Comma 16 2 3 2 2 4" xfId="44201"/>
    <cellStyle name="Comma 16 2 3 2 2 4 2" xfId="44202"/>
    <cellStyle name="Comma 16 2 3 2 2 4 2 2" xfId="44203"/>
    <cellStyle name="Comma 16 2 3 2 2 4 2 3" xfId="44204"/>
    <cellStyle name="Comma 16 2 3 2 2 4 3" xfId="44205"/>
    <cellStyle name="Comma 16 2 3 2 2 4 3 2" xfId="44206"/>
    <cellStyle name="Comma 16 2 3 2 2 4 4" xfId="44207"/>
    <cellStyle name="Comma 16 2 3 2 2 4 5" xfId="44208"/>
    <cellStyle name="Comma 16 2 3 2 2 5" xfId="44209"/>
    <cellStyle name="Comma 16 2 3 2 2 5 2" xfId="44210"/>
    <cellStyle name="Comma 16 2 3 2 2 5 3" xfId="44211"/>
    <cellStyle name="Comma 16 2 3 2 2 6" xfId="44212"/>
    <cellStyle name="Comma 16 2 3 2 2 6 2" xfId="44213"/>
    <cellStyle name="Comma 16 2 3 2 2 6 3" xfId="44214"/>
    <cellStyle name="Comma 16 2 3 2 2 7" xfId="44215"/>
    <cellStyle name="Comma 16 2 3 2 2 7 2" xfId="44216"/>
    <cellStyle name="Comma 16 2 3 2 2 8" xfId="44217"/>
    <cellStyle name="Comma 16 2 3 2 2 9" xfId="44218"/>
    <cellStyle name="Comma 16 2 3 2 3" xfId="44219"/>
    <cellStyle name="Comma 16 2 3 2 3 2" xfId="44220"/>
    <cellStyle name="Comma 16 2 3 2 3 2 2" xfId="44221"/>
    <cellStyle name="Comma 16 2 3 2 3 2 3" xfId="44222"/>
    <cellStyle name="Comma 16 2 3 2 3 3" xfId="44223"/>
    <cellStyle name="Comma 16 2 3 2 3 3 2" xfId="44224"/>
    <cellStyle name="Comma 16 2 3 2 3 3 3" xfId="44225"/>
    <cellStyle name="Comma 16 2 3 2 3 4" xfId="44226"/>
    <cellStyle name="Comma 16 2 3 2 3 4 2" xfId="44227"/>
    <cellStyle name="Comma 16 2 3 2 3 5" xfId="44228"/>
    <cellStyle name="Comma 16 2 3 2 3 6" xfId="44229"/>
    <cellStyle name="Comma 16 2 3 2 4" xfId="44230"/>
    <cellStyle name="Comma 16 2 3 2 4 2" xfId="44231"/>
    <cellStyle name="Comma 16 2 3 2 4 2 2" xfId="44232"/>
    <cellStyle name="Comma 16 2 3 2 4 2 3" xfId="44233"/>
    <cellStyle name="Comma 16 2 3 2 4 3" xfId="44234"/>
    <cellStyle name="Comma 16 2 3 2 4 3 2" xfId="44235"/>
    <cellStyle name="Comma 16 2 3 2 4 3 3" xfId="44236"/>
    <cellStyle name="Comma 16 2 3 2 4 4" xfId="44237"/>
    <cellStyle name="Comma 16 2 3 2 4 4 2" xfId="44238"/>
    <cellStyle name="Comma 16 2 3 2 4 5" xfId="44239"/>
    <cellStyle name="Comma 16 2 3 2 4 6" xfId="44240"/>
    <cellStyle name="Comma 16 2 3 2 5" xfId="44241"/>
    <cellStyle name="Comma 16 2 3 2 5 2" xfId="44242"/>
    <cellStyle name="Comma 16 2 3 2 5 2 2" xfId="44243"/>
    <cellStyle name="Comma 16 2 3 2 5 2 3" xfId="44244"/>
    <cellStyle name="Comma 16 2 3 2 5 3" xfId="44245"/>
    <cellStyle name="Comma 16 2 3 2 5 3 2" xfId="44246"/>
    <cellStyle name="Comma 16 2 3 2 5 4" xfId="44247"/>
    <cellStyle name="Comma 16 2 3 2 5 5" xfId="44248"/>
    <cellStyle name="Comma 16 2 3 2 6" xfId="44249"/>
    <cellStyle name="Comma 16 2 3 2 6 2" xfId="44250"/>
    <cellStyle name="Comma 16 2 3 2 6 3" xfId="44251"/>
    <cellStyle name="Comma 16 2 3 2 7" xfId="44252"/>
    <cellStyle name="Comma 16 2 3 2 7 2" xfId="44253"/>
    <cellStyle name="Comma 16 2 3 2 7 3" xfId="44254"/>
    <cellStyle name="Comma 16 2 3 2 8" xfId="44255"/>
    <cellStyle name="Comma 16 2 3 2 8 2" xfId="44256"/>
    <cellStyle name="Comma 16 2 3 2 9" xfId="44257"/>
    <cellStyle name="Comma 16 2 3 3" xfId="44258"/>
    <cellStyle name="Comma 16 2 3 3 2" xfId="44259"/>
    <cellStyle name="Comma 16 2 3 3 2 2" xfId="44260"/>
    <cellStyle name="Comma 16 2 3 3 2 2 2" xfId="44261"/>
    <cellStyle name="Comma 16 2 3 3 2 2 3" xfId="44262"/>
    <cellStyle name="Comma 16 2 3 3 2 3" xfId="44263"/>
    <cellStyle name="Comma 16 2 3 3 2 3 2" xfId="44264"/>
    <cellStyle name="Comma 16 2 3 3 2 3 3" xfId="44265"/>
    <cellStyle name="Comma 16 2 3 3 2 4" xfId="44266"/>
    <cellStyle name="Comma 16 2 3 3 2 4 2" xfId="44267"/>
    <cellStyle name="Comma 16 2 3 3 2 5" xfId="44268"/>
    <cellStyle name="Comma 16 2 3 3 2 6" xfId="44269"/>
    <cellStyle name="Comma 16 2 3 3 3" xfId="44270"/>
    <cellStyle name="Comma 16 2 3 3 3 2" xfId="44271"/>
    <cellStyle name="Comma 16 2 3 3 3 2 2" xfId="44272"/>
    <cellStyle name="Comma 16 2 3 3 3 2 3" xfId="44273"/>
    <cellStyle name="Comma 16 2 3 3 3 3" xfId="44274"/>
    <cellStyle name="Comma 16 2 3 3 3 3 2" xfId="44275"/>
    <cellStyle name="Comma 16 2 3 3 3 3 3" xfId="44276"/>
    <cellStyle name="Comma 16 2 3 3 3 4" xfId="44277"/>
    <cellStyle name="Comma 16 2 3 3 3 4 2" xfId="44278"/>
    <cellStyle name="Comma 16 2 3 3 3 5" xfId="44279"/>
    <cellStyle name="Comma 16 2 3 3 3 6" xfId="44280"/>
    <cellStyle name="Comma 16 2 3 3 4" xfId="44281"/>
    <cellStyle name="Comma 16 2 3 3 4 2" xfId="44282"/>
    <cellStyle name="Comma 16 2 3 3 4 2 2" xfId="44283"/>
    <cellStyle name="Comma 16 2 3 3 4 2 3" xfId="44284"/>
    <cellStyle name="Comma 16 2 3 3 4 3" xfId="44285"/>
    <cellStyle name="Comma 16 2 3 3 4 3 2" xfId="44286"/>
    <cellStyle name="Comma 16 2 3 3 4 4" xfId="44287"/>
    <cellStyle name="Comma 16 2 3 3 4 5" xfId="44288"/>
    <cellStyle name="Comma 16 2 3 3 5" xfId="44289"/>
    <cellStyle name="Comma 16 2 3 3 5 2" xfId="44290"/>
    <cellStyle name="Comma 16 2 3 3 5 3" xfId="44291"/>
    <cellStyle name="Comma 16 2 3 3 6" xfId="44292"/>
    <cellStyle name="Comma 16 2 3 3 6 2" xfId="44293"/>
    <cellStyle name="Comma 16 2 3 3 6 3" xfId="44294"/>
    <cellStyle name="Comma 16 2 3 3 7" xfId="44295"/>
    <cellStyle name="Comma 16 2 3 3 7 2" xfId="44296"/>
    <cellStyle name="Comma 16 2 3 3 8" xfId="44297"/>
    <cellStyle name="Comma 16 2 3 3 9" xfId="44298"/>
    <cellStyle name="Comma 16 2 3 4" xfId="44299"/>
    <cellStyle name="Comma 16 2 3 4 2" xfId="44300"/>
    <cellStyle name="Comma 16 2 3 4 2 2" xfId="44301"/>
    <cellStyle name="Comma 16 2 3 4 2 2 2" xfId="44302"/>
    <cellStyle name="Comma 16 2 3 4 2 2 3" xfId="44303"/>
    <cellStyle name="Comma 16 2 3 4 2 3" xfId="44304"/>
    <cellStyle name="Comma 16 2 3 4 2 3 2" xfId="44305"/>
    <cellStyle name="Comma 16 2 3 4 2 3 3" xfId="44306"/>
    <cellStyle name="Comma 16 2 3 4 2 4" xfId="44307"/>
    <cellStyle name="Comma 16 2 3 4 2 4 2" xfId="44308"/>
    <cellStyle name="Comma 16 2 3 4 2 5" xfId="44309"/>
    <cellStyle name="Comma 16 2 3 4 2 6" xfId="44310"/>
    <cellStyle name="Comma 16 2 3 4 3" xfId="44311"/>
    <cellStyle name="Comma 16 2 3 4 3 2" xfId="44312"/>
    <cellStyle name="Comma 16 2 3 4 3 2 2" xfId="44313"/>
    <cellStyle name="Comma 16 2 3 4 3 2 3" xfId="44314"/>
    <cellStyle name="Comma 16 2 3 4 3 3" xfId="44315"/>
    <cellStyle name="Comma 16 2 3 4 3 3 2" xfId="44316"/>
    <cellStyle name="Comma 16 2 3 4 3 3 3" xfId="44317"/>
    <cellStyle name="Comma 16 2 3 4 3 4" xfId="44318"/>
    <cellStyle name="Comma 16 2 3 4 3 4 2" xfId="44319"/>
    <cellStyle name="Comma 16 2 3 4 3 5" xfId="44320"/>
    <cellStyle name="Comma 16 2 3 4 3 6" xfId="44321"/>
    <cellStyle name="Comma 16 2 3 4 4" xfId="44322"/>
    <cellStyle name="Comma 16 2 3 4 4 2" xfId="44323"/>
    <cellStyle name="Comma 16 2 3 4 4 2 2" xfId="44324"/>
    <cellStyle name="Comma 16 2 3 4 4 2 3" xfId="44325"/>
    <cellStyle name="Comma 16 2 3 4 4 3" xfId="44326"/>
    <cellStyle name="Comma 16 2 3 4 4 3 2" xfId="44327"/>
    <cellStyle name="Comma 16 2 3 4 4 4" xfId="44328"/>
    <cellStyle name="Comma 16 2 3 4 4 5" xfId="44329"/>
    <cellStyle name="Comma 16 2 3 4 5" xfId="44330"/>
    <cellStyle name="Comma 16 2 3 4 5 2" xfId="44331"/>
    <cellStyle name="Comma 16 2 3 4 5 3" xfId="44332"/>
    <cellStyle name="Comma 16 2 3 4 6" xfId="44333"/>
    <cellStyle name="Comma 16 2 3 4 6 2" xfId="44334"/>
    <cellStyle name="Comma 16 2 3 4 6 3" xfId="44335"/>
    <cellStyle name="Comma 16 2 3 4 7" xfId="44336"/>
    <cellStyle name="Comma 16 2 3 4 7 2" xfId="44337"/>
    <cellStyle name="Comma 16 2 3 4 8" xfId="44338"/>
    <cellStyle name="Comma 16 2 3 4 9" xfId="44339"/>
    <cellStyle name="Comma 16 2 3 5" xfId="44340"/>
    <cellStyle name="Comma 16 2 3 5 2" xfId="44341"/>
    <cellStyle name="Comma 16 2 3 5 2 2" xfId="44342"/>
    <cellStyle name="Comma 16 2 3 5 2 3" xfId="44343"/>
    <cellStyle name="Comma 16 2 3 5 3" xfId="44344"/>
    <cellStyle name="Comma 16 2 3 5 3 2" xfId="44345"/>
    <cellStyle name="Comma 16 2 3 5 3 3" xfId="44346"/>
    <cellStyle name="Comma 16 2 3 5 4" xfId="44347"/>
    <cellStyle name="Comma 16 2 3 5 4 2" xfId="44348"/>
    <cellStyle name="Comma 16 2 3 5 5" xfId="44349"/>
    <cellStyle name="Comma 16 2 3 5 6" xfId="44350"/>
    <cellStyle name="Comma 16 2 3 6" xfId="44351"/>
    <cellStyle name="Comma 16 2 3 6 2" xfId="44352"/>
    <cellStyle name="Comma 16 2 3 6 2 2" xfId="44353"/>
    <cellStyle name="Comma 16 2 3 6 2 3" xfId="44354"/>
    <cellStyle name="Comma 16 2 3 6 3" xfId="44355"/>
    <cellStyle name="Comma 16 2 3 6 3 2" xfId="44356"/>
    <cellStyle name="Comma 16 2 3 6 3 3" xfId="44357"/>
    <cellStyle name="Comma 16 2 3 6 4" xfId="44358"/>
    <cellStyle name="Comma 16 2 3 6 4 2" xfId="44359"/>
    <cellStyle name="Comma 16 2 3 6 5" xfId="44360"/>
    <cellStyle name="Comma 16 2 3 6 6" xfId="44361"/>
    <cellStyle name="Comma 16 2 3 7" xfId="44362"/>
    <cellStyle name="Comma 16 2 3 7 2" xfId="44363"/>
    <cellStyle name="Comma 16 2 3 7 2 2" xfId="44364"/>
    <cellStyle name="Comma 16 2 3 7 2 3" xfId="44365"/>
    <cellStyle name="Comma 16 2 3 7 3" xfId="44366"/>
    <cellStyle name="Comma 16 2 3 7 3 2" xfId="44367"/>
    <cellStyle name="Comma 16 2 3 7 4" xfId="44368"/>
    <cellStyle name="Comma 16 2 3 7 5" xfId="44369"/>
    <cellStyle name="Comma 16 2 3 8" xfId="44370"/>
    <cellStyle name="Comma 16 2 3 8 2" xfId="44371"/>
    <cellStyle name="Comma 16 2 3 8 3" xfId="44372"/>
    <cellStyle name="Comma 16 2 3 9" xfId="44373"/>
    <cellStyle name="Comma 16 2 3 9 2" xfId="44374"/>
    <cellStyle name="Comma 16 2 3 9 3" xfId="44375"/>
    <cellStyle name="Comma 16 2 4" xfId="44376"/>
    <cellStyle name="Comma 16 2 4 10" xfId="44377"/>
    <cellStyle name="Comma 16 2 4 2" xfId="44378"/>
    <cellStyle name="Comma 16 2 4 2 2" xfId="44379"/>
    <cellStyle name="Comma 16 2 4 2 2 2" xfId="44380"/>
    <cellStyle name="Comma 16 2 4 2 2 2 2" xfId="44381"/>
    <cellStyle name="Comma 16 2 4 2 2 2 3" xfId="44382"/>
    <cellStyle name="Comma 16 2 4 2 2 3" xfId="44383"/>
    <cellStyle name="Comma 16 2 4 2 2 3 2" xfId="44384"/>
    <cellStyle name="Comma 16 2 4 2 2 3 3" xfId="44385"/>
    <cellStyle name="Comma 16 2 4 2 2 4" xfId="44386"/>
    <cellStyle name="Comma 16 2 4 2 2 4 2" xfId="44387"/>
    <cellStyle name="Comma 16 2 4 2 2 5" xfId="44388"/>
    <cellStyle name="Comma 16 2 4 2 2 6" xfId="44389"/>
    <cellStyle name="Comma 16 2 4 2 3" xfId="44390"/>
    <cellStyle name="Comma 16 2 4 2 3 2" xfId="44391"/>
    <cellStyle name="Comma 16 2 4 2 3 2 2" xfId="44392"/>
    <cellStyle name="Comma 16 2 4 2 3 2 3" xfId="44393"/>
    <cellStyle name="Comma 16 2 4 2 3 3" xfId="44394"/>
    <cellStyle name="Comma 16 2 4 2 3 3 2" xfId="44395"/>
    <cellStyle name="Comma 16 2 4 2 3 3 3" xfId="44396"/>
    <cellStyle name="Comma 16 2 4 2 3 4" xfId="44397"/>
    <cellStyle name="Comma 16 2 4 2 3 4 2" xfId="44398"/>
    <cellStyle name="Comma 16 2 4 2 3 5" xfId="44399"/>
    <cellStyle name="Comma 16 2 4 2 3 6" xfId="44400"/>
    <cellStyle name="Comma 16 2 4 2 4" xfId="44401"/>
    <cellStyle name="Comma 16 2 4 2 4 2" xfId="44402"/>
    <cellStyle name="Comma 16 2 4 2 4 2 2" xfId="44403"/>
    <cellStyle name="Comma 16 2 4 2 4 2 3" xfId="44404"/>
    <cellStyle name="Comma 16 2 4 2 4 3" xfId="44405"/>
    <cellStyle name="Comma 16 2 4 2 4 3 2" xfId="44406"/>
    <cellStyle name="Comma 16 2 4 2 4 4" xfId="44407"/>
    <cellStyle name="Comma 16 2 4 2 4 5" xfId="44408"/>
    <cellStyle name="Comma 16 2 4 2 5" xfId="44409"/>
    <cellStyle name="Comma 16 2 4 2 5 2" xfId="44410"/>
    <cellStyle name="Comma 16 2 4 2 5 3" xfId="44411"/>
    <cellStyle name="Comma 16 2 4 2 6" xfId="44412"/>
    <cellStyle name="Comma 16 2 4 2 6 2" xfId="44413"/>
    <cellStyle name="Comma 16 2 4 2 6 3" xfId="44414"/>
    <cellStyle name="Comma 16 2 4 2 7" xfId="44415"/>
    <cellStyle name="Comma 16 2 4 2 7 2" xfId="44416"/>
    <cellStyle name="Comma 16 2 4 2 8" xfId="44417"/>
    <cellStyle name="Comma 16 2 4 2 9" xfId="44418"/>
    <cellStyle name="Comma 16 2 4 3" xfId="44419"/>
    <cellStyle name="Comma 16 2 4 3 2" xfId="44420"/>
    <cellStyle name="Comma 16 2 4 3 2 2" xfId="44421"/>
    <cellStyle name="Comma 16 2 4 3 2 3" xfId="44422"/>
    <cellStyle name="Comma 16 2 4 3 3" xfId="44423"/>
    <cellStyle name="Comma 16 2 4 3 3 2" xfId="44424"/>
    <cellStyle name="Comma 16 2 4 3 3 3" xfId="44425"/>
    <cellStyle name="Comma 16 2 4 3 4" xfId="44426"/>
    <cellStyle name="Comma 16 2 4 3 4 2" xfId="44427"/>
    <cellStyle name="Comma 16 2 4 3 5" xfId="44428"/>
    <cellStyle name="Comma 16 2 4 3 6" xfId="44429"/>
    <cellStyle name="Comma 16 2 4 4" xfId="44430"/>
    <cellStyle name="Comma 16 2 4 4 2" xfId="44431"/>
    <cellStyle name="Comma 16 2 4 4 2 2" xfId="44432"/>
    <cellStyle name="Comma 16 2 4 4 2 3" xfId="44433"/>
    <cellStyle name="Comma 16 2 4 4 3" xfId="44434"/>
    <cellStyle name="Comma 16 2 4 4 3 2" xfId="44435"/>
    <cellStyle name="Comma 16 2 4 4 3 3" xfId="44436"/>
    <cellStyle name="Comma 16 2 4 4 4" xfId="44437"/>
    <cellStyle name="Comma 16 2 4 4 4 2" xfId="44438"/>
    <cellStyle name="Comma 16 2 4 4 5" xfId="44439"/>
    <cellStyle name="Comma 16 2 4 4 6" xfId="44440"/>
    <cellStyle name="Comma 16 2 4 5" xfId="44441"/>
    <cellStyle name="Comma 16 2 4 5 2" xfId="44442"/>
    <cellStyle name="Comma 16 2 4 5 2 2" xfId="44443"/>
    <cellStyle name="Comma 16 2 4 5 2 3" xfId="44444"/>
    <cellStyle name="Comma 16 2 4 5 3" xfId="44445"/>
    <cellStyle name="Comma 16 2 4 5 3 2" xfId="44446"/>
    <cellStyle name="Comma 16 2 4 5 4" xfId="44447"/>
    <cellStyle name="Comma 16 2 4 5 5" xfId="44448"/>
    <cellStyle name="Comma 16 2 4 6" xfId="44449"/>
    <cellStyle name="Comma 16 2 4 6 2" xfId="44450"/>
    <cellStyle name="Comma 16 2 4 6 3" xfId="44451"/>
    <cellStyle name="Comma 16 2 4 7" xfId="44452"/>
    <cellStyle name="Comma 16 2 4 7 2" xfId="44453"/>
    <cellStyle name="Comma 16 2 4 7 3" xfId="44454"/>
    <cellStyle name="Comma 16 2 4 8" xfId="44455"/>
    <cellStyle name="Comma 16 2 4 8 2" xfId="44456"/>
    <cellStyle name="Comma 16 2 4 9" xfId="44457"/>
    <cellStyle name="Comma 16 2 5" xfId="44458"/>
    <cellStyle name="Comma 16 2 5 2" xfId="44459"/>
    <cellStyle name="Comma 16 2 5 2 2" xfId="44460"/>
    <cellStyle name="Comma 16 2 5 2 2 2" xfId="44461"/>
    <cellStyle name="Comma 16 2 5 2 2 3" xfId="44462"/>
    <cellStyle name="Comma 16 2 5 2 3" xfId="44463"/>
    <cellStyle name="Comma 16 2 5 2 3 2" xfId="44464"/>
    <cellStyle name="Comma 16 2 5 2 3 3" xfId="44465"/>
    <cellStyle name="Comma 16 2 5 2 4" xfId="44466"/>
    <cellStyle name="Comma 16 2 5 2 4 2" xfId="44467"/>
    <cellStyle name="Comma 16 2 5 2 5" xfId="44468"/>
    <cellStyle name="Comma 16 2 5 2 6" xfId="44469"/>
    <cellStyle name="Comma 16 2 5 3" xfId="44470"/>
    <cellStyle name="Comma 16 2 5 3 2" xfId="44471"/>
    <cellStyle name="Comma 16 2 5 3 2 2" xfId="44472"/>
    <cellStyle name="Comma 16 2 5 3 2 3" xfId="44473"/>
    <cellStyle name="Comma 16 2 5 3 3" xfId="44474"/>
    <cellStyle name="Comma 16 2 5 3 3 2" xfId="44475"/>
    <cellStyle name="Comma 16 2 5 3 3 3" xfId="44476"/>
    <cellStyle name="Comma 16 2 5 3 4" xfId="44477"/>
    <cellStyle name="Comma 16 2 5 3 4 2" xfId="44478"/>
    <cellStyle name="Comma 16 2 5 3 5" xfId="44479"/>
    <cellStyle name="Comma 16 2 5 3 6" xfId="44480"/>
    <cellStyle name="Comma 16 2 5 4" xfId="44481"/>
    <cellStyle name="Comma 16 2 5 4 2" xfId="44482"/>
    <cellStyle name="Comma 16 2 5 4 2 2" xfId="44483"/>
    <cellStyle name="Comma 16 2 5 4 2 3" xfId="44484"/>
    <cellStyle name="Comma 16 2 5 4 3" xfId="44485"/>
    <cellStyle name="Comma 16 2 5 4 3 2" xfId="44486"/>
    <cellStyle name="Comma 16 2 5 4 4" xfId="44487"/>
    <cellStyle name="Comma 16 2 5 4 5" xfId="44488"/>
    <cellStyle name="Comma 16 2 5 5" xfId="44489"/>
    <cellStyle name="Comma 16 2 5 5 2" xfId="44490"/>
    <cellStyle name="Comma 16 2 5 5 3" xfId="44491"/>
    <cellStyle name="Comma 16 2 5 6" xfId="44492"/>
    <cellStyle name="Comma 16 2 5 6 2" xfId="44493"/>
    <cellStyle name="Comma 16 2 5 6 3" xfId="44494"/>
    <cellStyle name="Comma 16 2 5 7" xfId="44495"/>
    <cellStyle name="Comma 16 2 5 7 2" xfId="44496"/>
    <cellStyle name="Comma 16 2 5 8" xfId="44497"/>
    <cellStyle name="Comma 16 2 5 9" xfId="44498"/>
    <cellStyle name="Comma 16 2 6" xfId="44499"/>
    <cellStyle name="Comma 16 2 6 2" xfId="44500"/>
    <cellStyle name="Comma 16 2 6 2 2" xfId="44501"/>
    <cellStyle name="Comma 16 2 6 2 2 2" xfId="44502"/>
    <cellStyle name="Comma 16 2 6 2 2 3" xfId="44503"/>
    <cellStyle name="Comma 16 2 6 2 3" xfId="44504"/>
    <cellStyle name="Comma 16 2 6 2 3 2" xfId="44505"/>
    <cellStyle name="Comma 16 2 6 2 3 3" xfId="44506"/>
    <cellStyle name="Comma 16 2 6 2 4" xfId="44507"/>
    <cellStyle name="Comma 16 2 6 2 4 2" xfId="44508"/>
    <cellStyle name="Comma 16 2 6 2 5" xfId="44509"/>
    <cellStyle name="Comma 16 2 6 2 6" xfId="44510"/>
    <cellStyle name="Comma 16 2 6 3" xfId="44511"/>
    <cellStyle name="Comma 16 2 6 3 2" xfId="44512"/>
    <cellStyle name="Comma 16 2 6 3 2 2" xfId="44513"/>
    <cellStyle name="Comma 16 2 6 3 2 3" xfId="44514"/>
    <cellStyle name="Comma 16 2 6 3 3" xfId="44515"/>
    <cellStyle name="Comma 16 2 6 3 3 2" xfId="44516"/>
    <cellStyle name="Comma 16 2 6 3 3 3" xfId="44517"/>
    <cellStyle name="Comma 16 2 6 3 4" xfId="44518"/>
    <cellStyle name="Comma 16 2 6 3 4 2" xfId="44519"/>
    <cellStyle name="Comma 16 2 6 3 5" xfId="44520"/>
    <cellStyle name="Comma 16 2 6 3 6" xfId="44521"/>
    <cellStyle name="Comma 16 2 6 4" xfId="44522"/>
    <cellStyle name="Comma 16 2 6 4 2" xfId="44523"/>
    <cellStyle name="Comma 16 2 6 4 2 2" xfId="44524"/>
    <cellStyle name="Comma 16 2 6 4 2 3" xfId="44525"/>
    <cellStyle name="Comma 16 2 6 4 3" xfId="44526"/>
    <cellStyle name="Comma 16 2 6 4 3 2" xfId="44527"/>
    <cellStyle name="Comma 16 2 6 4 4" xfId="44528"/>
    <cellStyle name="Comma 16 2 6 4 5" xfId="44529"/>
    <cellStyle name="Comma 16 2 6 5" xfId="44530"/>
    <cellStyle name="Comma 16 2 6 5 2" xfId="44531"/>
    <cellStyle name="Comma 16 2 6 5 3" xfId="44532"/>
    <cellStyle name="Comma 16 2 6 6" xfId="44533"/>
    <cellStyle name="Comma 16 2 6 6 2" xfId="44534"/>
    <cellStyle name="Comma 16 2 6 6 3" xfId="44535"/>
    <cellStyle name="Comma 16 2 6 7" xfId="44536"/>
    <cellStyle name="Comma 16 2 6 7 2" xfId="44537"/>
    <cellStyle name="Comma 16 2 6 8" xfId="44538"/>
    <cellStyle name="Comma 16 2 6 9" xfId="44539"/>
    <cellStyle name="Comma 16 2 7" xfId="44540"/>
    <cellStyle name="Comma 16 2 7 2" xfId="44541"/>
    <cellStyle name="Comma 16 2 7 2 2" xfId="44542"/>
    <cellStyle name="Comma 16 2 7 2 3" xfId="44543"/>
    <cellStyle name="Comma 16 2 7 3" xfId="44544"/>
    <cellStyle name="Comma 16 2 7 3 2" xfId="44545"/>
    <cellStyle name="Comma 16 2 7 3 3" xfId="44546"/>
    <cellStyle name="Comma 16 2 7 4" xfId="44547"/>
    <cellStyle name="Comma 16 2 7 4 2" xfId="44548"/>
    <cellStyle name="Comma 16 2 7 5" xfId="44549"/>
    <cellStyle name="Comma 16 2 7 6" xfId="44550"/>
    <cellStyle name="Comma 16 2 8" xfId="44551"/>
    <cellStyle name="Comma 16 2 8 2" xfId="44552"/>
    <cellStyle name="Comma 16 2 8 2 2" xfId="44553"/>
    <cellStyle name="Comma 16 2 8 2 3" xfId="44554"/>
    <cellStyle name="Comma 16 2 8 3" xfId="44555"/>
    <cellStyle name="Comma 16 2 8 3 2" xfId="44556"/>
    <cellStyle name="Comma 16 2 8 3 3" xfId="44557"/>
    <cellStyle name="Comma 16 2 8 4" xfId="44558"/>
    <cellStyle name="Comma 16 2 8 4 2" xfId="44559"/>
    <cellStyle name="Comma 16 2 8 5" xfId="44560"/>
    <cellStyle name="Comma 16 2 8 6" xfId="44561"/>
    <cellStyle name="Comma 16 2 9" xfId="44562"/>
    <cellStyle name="Comma 16 2 9 2" xfId="44563"/>
    <cellStyle name="Comma 16 2 9 2 2" xfId="44564"/>
    <cellStyle name="Comma 16 2 9 2 3" xfId="44565"/>
    <cellStyle name="Comma 16 2 9 3" xfId="44566"/>
    <cellStyle name="Comma 16 2 9 3 2" xfId="44567"/>
    <cellStyle name="Comma 16 2 9 4" xfId="44568"/>
    <cellStyle name="Comma 16 2 9 5" xfId="44569"/>
    <cellStyle name="Comma 16 3" xfId="9468"/>
    <cellStyle name="Comma 16 3 10" xfId="44570"/>
    <cellStyle name="Comma 16 3 10 2" xfId="44571"/>
    <cellStyle name="Comma 16 3 10 3" xfId="44572"/>
    <cellStyle name="Comma 16 3 11" xfId="44573"/>
    <cellStyle name="Comma 16 3 11 2" xfId="44574"/>
    <cellStyle name="Comma 16 3 12" xfId="44575"/>
    <cellStyle name="Comma 16 3 13" xfId="44576"/>
    <cellStyle name="Comma 16 3 2" xfId="44577"/>
    <cellStyle name="Comma 16 3 2 10" xfId="44578"/>
    <cellStyle name="Comma 16 3 2 10 2" xfId="44579"/>
    <cellStyle name="Comma 16 3 2 11" xfId="44580"/>
    <cellStyle name="Comma 16 3 2 12" xfId="44581"/>
    <cellStyle name="Comma 16 3 2 2" xfId="44582"/>
    <cellStyle name="Comma 16 3 2 2 10" xfId="44583"/>
    <cellStyle name="Comma 16 3 2 2 2" xfId="44584"/>
    <cellStyle name="Comma 16 3 2 2 2 2" xfId="44585"/>
    <cellStyle name="Comma 16 3 2 2 2 2 2" xfId="44586"/>
    <cellStyle name="Comma 16 3 2 2 2 2 2 2" xfId="44587"/>
    <cellStyle name="Comma 16 3 2 2 2 2 2 3" xfId="44588"/>
    <cellStyle name="Comma 16 3 2 2 2 2 3" xfId="44589"/>
    <cellStyle name="Comma 16 3 2 2 2 2 3 2" xfId="44590"/>
    <cellStyle name="Comma 16 3 2 2 2 2 3 3" xfId="44591"/>
    <cellStyle name="Comma 16 3 2 2 2 2 4" xfId="44592"/>
    <cellStyle name="Comma 16 3 2 2 2 2 4 2" xfId="44593"/>
    <cellStyle name="Comma 16 3 2 2 2 2 5" xfId="44594"/>
    <cellStyle name="Comma 16 3 2 2 2 2 6" xfId="44595"/>
    <cellStyle name="Comma 16 3 2 2 2 3" xfId="44596"/>
    <cellStyle name="Comma 16 3 2 2 2 3 2" xfId="44597"/>
    <cellStyle name="Comma 16 3 2 2 2 3 2 2" xfId="44598"/>
    <cellStyle name="Comma 16 3 2 2 2 3 2 3" xfId="44599"/>
    <cellStyle name="Comma 16 3 2 2 2 3 3" xfId="44600"/>
    <cellStyle name="Comma 16 3 2 2 2 3 3 2" xfId="44601"/>
    <cellStyle name="Comma 16 3 2 2 2 3 3 3" xfId="44602"/>
    <cellStyle name="Comma 16 3 2 2 2 3 4" xfId="44603"/>
    <cellStyle name="Comma 16 3 2 2 2 3 4 2" xfId="44604"/>
    <cellStyle name="Comma 16 3 2 2 2 3 5" xfId="44605"/>
    <cellStyle name="Comma 16 3 2 2 2 3 6" xfId="44606"/>
    <cellStyle name="Comma 16 3 2 2 2 4" xfId="44607"/>
    <cellStyle name="Comma 16 3 2 2 2 4 2" xfId="44608"/>
    <cellStyle name="Comma 16 3 2 2 2 4 2 2" xfId="44609"/>
    <cellStyle name="Comma 16 3 2 2 2 4 2 3" xfId="44610"/>
    <cellStyle name="Comma 16 3 2 2 2 4 3" xfId="44611"/>
    <cellStyle name="Comma 16 3 2 2 2 4 3 2" xfId="44612"/>
    <cellStyle name="Comma 16 3 2 2 2 4 4" xfId="44613"/>
    <cellStyle name="Comma 16 3 2 2 2 4 5" xfId="44614"/>
    <cellStyle name="Comma 16 3 2 2 2 5" xfId="44615"/>
    <cellStyle name="Comma 16 3 2 2 2 5 2" xfId="44616"/>
    <cellStyle name="Comma 16 3 2 2 2 5 3" xfId="44617"/>
    <cellStyle name="Comma 16 3 2 2 2 6" xfId="44618"/>
    <cellStyle name="Comma 16 3 2 2 2 6 2" xfId="44619"/>
    <cellStyle name="Comma 16 3 2 2 2 6 3" xfId="44620"/>
    <cellStyle name="Comma 16 3 2 2 2 7" xfId="44621"/>
    <cellStyle name="Comma 16 3 2 2 2 7 2" xfId="44622"/>
    <cellStyle name="Comma 16 3 2 2 2 8" xfId="44623"/>
    <cellStyle name="Comma 16 3 2 2 2 9" xfId="44624"/>
    <cellStyle name="Comma 16 3 2 2 3" xfId="44625"/>
    <cellStyle name="Comma 16 3 2 2 3 2" xfId="44626"/>
    <cellStyle name="Comma 16 3 2 2 3 2 2" xfId="44627"/>
    <cellStyle name="Comma 16 3 2 2 3 2 3" xfId="44628"/>
    <cellStyle name="Comma 16 3 2 2 3 3" xfId="44629"/>
    <cellStyle name="Comma 16 3 2 2 3 3 2" xfId="44630"/>
    <cellStyle name="Comma 16 3 2 2 3 3 3" xfId="44631"/>
    <cellStyle name="Comma 16 3 2 2 3 4" xfId="44632"/>
    <cellStyle name="Comma 16 3 2 2 3 4 2" xfId="44633"/>
    <cellStyle name="Comma 16 3 2 2 3 5" xfId="44634"/>
    <cellStyle name="Comma 16 3 2 2 3 6" xfId="44635"/>
    <cellStyle name="Comma 16 3 2 2 4" xfId="44636"/>
    <cellStyle name="Comma 16 3 2 2 4 2" xfId="44637"/>
    <cellStyle name="Comma 16 3 2 2 4 2 2" xfId="44638"/>
    <cellStyle name="Comma 16 3 2 2 4 2 3" xfId="44639"/>
    <cellStyle name="Comma 16 3 2 2 4 3" xfId="44640"/>
    <cellStyle name="Comma 16 3 2 2 4 3 2" xfId="44641"/>
    <cellStyle name="Comma 16 3 2 2 4 3 3" xfId="44642"/>
    <cellStyle name="Comma 16 3 2 2 4 4" xfId="44643"/>
    <cellStyle name="Comma 16 3 2 2 4 4 2" xfId="44644"/>
    <cellStyle name="Comma 16 3 2 2 4 5" xfId="44645"/>
    <cellStyle name="Comma 16 3 2 2 4 6" xfId="44646"/>
    <cellStyle name="Comma 16 3 2 2 5" xfId="44647"/>
    <cellStyle name="Comma 16 3 2 2 5 2" xfId="44648"/>
    <cellStyle name="Comma 16 3 2 2 5 2 2" xfId="44649"/>
    <cellStyle name="Comma 16 3 2 2 5 2 3" xfId="44650"/>
    <cellStyle name="Comma 16 3 2 2 5 3" xfId="44651"/>
    <cellStyle name="Comma 16 3 2 2 5 3 2" xfId="44652"/>
    <cellStyle name="Comma 16 3 2 2 5 4" xfId="44653"/>
    <cellStyle name="Comma 16 3 2 2 5 5" xfId="44654"/>
    <cellStyle name="Comma 16 3 2 2 6" xfId="44655"/>
    <cellStyle name="Comma 16 3 2 2 6 2" xfId="44656"/>
    <cellStyle name="Comma 16 3 2 2 6 3" xfId="44657"/>
    <cellStyle name="Comma 16 3 2 2 7" xfId="44658"/>
    <cellStyle name="Comma 16 3 2 2 7 2" xfId="44659"/>
    <cellStyle name="Comma 16 3 2 2 7 3" xfId="44660"/>
    <cellStyle name="Comma 16 3 2 2 8" xfId="44661"/>
    <cellStyle name="Comma 16 3 2 2 8 2" xfId="44662"/>
    <cellStyle name="Comma 16 3 2 2 9" xfId="44663"/>
    <cellStyle name="Comma 16 3 2 3" xfId="44664"/>
    <cellStyle name="Comma 16 3 2 3 2" xfId="44665"/>
    <cellStyle name="Comma 16 3 2 3 2 2" xfId="44666"/>
    <cellStyle name="Comma 16 3 2 3 2 2 2" xfId="44667"/>
    <cellStyle name="Comma 16 3 2 3 2 2 3" xfId="44668"/>
    <cellStyle name="Comma 16 3 2 3 2 3" xfId="44669"/>
    <cellStyle name="Comma 16 3 2 3 2 3 2" xfId="44670"/>
    <cellStyle name="Comma 16 3 2 3 2 3 3" xfId="44671"/>
    <cellStyle name="Comma 16 3 2 3 2 4" xfId="44672"/>
    <cellStyle name="Comma 16 3 2 3 2 4 2" xfId="44673"/>
    <cellStyle name="Comma 16 3 2 3 2 5" xfId="44674"/>
    <cellStyle name="Comma 16 3 2 3 2 6" xfId="44675"/>
    <cellStyle name="Comma 16 3 2 3 3" xfId="44676"/>
    <cellStyle name="Comma 16 3 2 3 3 2" xfId="44677"/>
    <cellStyle name="Comma 16 3 2 3 3 2 2" xfId="44678"/>
    <cellStyle name="Comma 16 3 2 3 3 2 3" xfId="44679"/>
    <cellStyle name="Comma 16 3 2 3 3 3" xfId="44680"/>
    <cellStyle name="Comma 16 3 2 3 3 3 2" xfId="44681"/>
    <cellStyle name="Comma 16 3 2 3 3 3 3" xfId="44682"/>
    <cellStyle name="Comma 16 3 2 3 3 4" xfId="44683"/>
    <cellStyle name="Comma 16 3 2 3 3 4 2" xfId="44684"/>
    <cellStyle name="Comma 16 3 2 3 3 5" xfId="44685"/>
    <cellStyle name="Comma 16 3 2 3 3 6" xfId="44686"/>
    <cellStyle name="Comma 16 3 2 3 4" xfId="44687"/>
    <cellStyle name="Comma 16 3 2 3 4 2" xfId="44688"/>
    <cellStyle name="Comma 16 3 2 3 4 2 2" xfId="44689"/>
    <cellStyle name="Comma 16 3 2 3 4 2 3" xfId="44690"/>
    <cellStyle name="Comma 16 3 2 3 4 3" xfId="44691"/>
    <cellStyle name="Comma 16 3 2 3 4 3 2" xfId="44692"/>
    <cellStyle name="Comma 16 3 2 3 4 4" xfId="44693"/>
    <cellStyle name="Comma 16 3 2 3 4 5" xfId="44694"/>
    <cellStyle name="Comma 16 3 2 3 5" xfId="44695"/>
    <cellStyle name="Comma 16 3 2 3 5 2" xfId="44696"/>
    <cellStyle name="Comma 16 3 2 3 5 3" xfId="44697"/>
    <cellStyle name="Comma 16 3 2 3 6" xfId="44698"/>
    <cellStyle name="Comma 16 3 2 3 6 2" xfId="44699"/>
    <cellStyle name="Comma 16 3 2 3 6 3" xfId="44700"/>
    <cellStyle name="Comma 16 3 2 3 7" xfId="44701"/>
    <cellStyle name="Comma 16 3 2 3 7 2" xfId="44702"/>
    <cellStyle name="Comma 16 3 2 3 8" xfId="44703"/>
    <cellStyle name="Comma 16 3 2 3 9" xfId="44704"/>
    <cellStyle name="Comma 16 3 2 4" xfId="44705"/>
    <cellStyle name="Comma 16 3 2 4 2" xfId="44706"/>
    <cellStyle name="Comma 16 3 2 4 2 2" xfId="44707"/>
    <cellStyle name="Comma 16 3 2 4 2 2 2" xfId="44708"/>
    <cellStyle name="Comma 16 3 2 4 2 2 3" xfId="44709"/>
    <cellStyle name="Comma 16 3 2 4 2 3" xfId="44710"/>
    <cellStyle name="Comma 16 3 2 4 2 3 2" xfId="44711"/>
    <cellStyle name="Comma 16 3 2 4 2 3 3" xfId="44712"/>
    <cellStyle name="Comma 16 3 2 4 2 4" xfId="44713"/>
    <cellStyle name="Comma 16 3 2 4 2 4 2" xfId="44714"/>
    <cellStyle name="Comma 16 3 2 4 2 5" xfId="44715"/>
    <cellStyle name="Comma 16 3 2 4 2 6" xfId="44716"/>
    <cellStyle name="Comma 16 3 2 4 3" xfId="44717"/>
    <cellStyle name="Comma 16 3 2 4 3 2" xfId="44718"/>
    <cellStyle name="Comma 16 3 2 4 3 2 2" xfId="44719"/>
    <cellStyle name="Comma 16 3 2 4 3 2 3" xfId="44720"/>
    <cellStyle name="Comma 16 3 2 4 3 3" xfId="44721"/>
    <cellStyle name="Comma 16 3 2 4 3 3 2" xfId="44722"/>
    <cellStyle name="Comma 16 3 2 4 3 3 3" xfId="44723"/>
    <cellStyle name="Comma 16 3 2 4 3 4" xfId="44724"/>
    <cellStyle name="Comma 16 3 2 4 3 4 2" xfId="44725"/>
    <cellStyle name="Comma 16 3 2 4 3 5" xfId="44726"/>
    <cellStyle name="Comma 16 3 2 4 3 6" xfId="44727"/>
    <cellStyle name="Comma 16 3 2 4 4" xfId="44728"/>
    <cellStyle name="Comma 16 3 2 4 4 2" xfId="44729"/>
    <cellStyle name="Comma 16 3 2 4 4 2 2" xfId="44730"/>
    <cellStyle name="Comma 16 3 2 4 4 2 3" xfId="44731"/>
    <cellStyle name="Comma 16 3 2 4 4 3" xfId="44732"/>
    <cellStyle name="Comma 16 3 2 4 4 3 2" xfId="44733"/>
    <cellStyle name="Comma 16 3 2 4 4 4" xfId="44734"/>
    <cellStyle name="Comma 16 3 2 4 4 5" xfId="44735"/>
    <cellStyle name="Comma 16 3 2 4 5" xfId="44736"/>
    <cellStyle name="Comma 16 3 2 4 5 2" xfId="44737"/>
    <cellStyle name="Comma 16 3 2 4 5 3" xfId="44738"/>
    <cellStyle name="Comma 16 3 2 4 6" xfId="44739"/>
    <cellStyle name="Comma 16 3 2 4 6 2" xfId="44740"/>
    <cellStyle name="Comma 16 3 2 4 6 3" xfId="44741"/>
    <cellStyle name="Comma 16 3 2 4 7" xfId="44742"/>
    <cellStyle name="Comma 16 3 2 4 7 2" xfId="44743"/>
    <cellStyle name="Comma 16 3 2 4 8" xfId="44744"/>
    <cellStyle name="Comma 16 3 2 4 9" xfId="44745"/>
    <cellStyle name="Comma 16 3 2 5" xfId="44746"/>
    <cellStyle name="Comma 16 3 2 5 2" xfId="44747"/>
    <cellStyle name="Comma 16 3 2 5 2 2" xfId="44748"/>
    <cellStyle name="Comma 16 3 2 5 2 3" xfId="44749"/>
    <cellStyle name="Comma 16 3 2 5 3" xfId="44750"/>
    <cellStyle name="Comma 16 3 2 5 3 2" xfId="44751"/>
    <cellStyle name="Comma 16 3 2 5 3 3" xfId="44752"/>
    <cellStyle name="Comma 16 3 2 5 4" xfId="44753"/>
    <cellStyle name="Comma 16 3 2 5 4 2" xfId="44754"/>
    <cellStyle name="Comma 16 3 2 5 5" xfId="44755"/>
    <cellStyle name="Comma 16 3 2 5 6" xfId="44756"/>
    <cellStyle name="Comma 16 3 2 6" xfId="44757"/>
    <cellStyle name="Comma 16 3 2 6 2" xfId="44758"/>
    <cellStyle name="Comma 16 3 2 6 2 2" xfId="44759"/>
    <cellStyle name="Comma 16 3 2 6 2 3" xfId="44760"/>
    <cellStyle name="Comma 16 3 2 6 3" xfId="44761"/>
    <cellStyle name="Comma 16 3 2 6 3 2" xfId="44762"/>
    <cellStyle name="Comma 16 3 2 6 3 3" xfId="44763"/>
    <cellStyle name="Comma 16 3 2 6 4" xfId="44764"/>
    <cellStyle name="Comma 16 3 2 6 4 2" xfId="44765"/>
    <cellStyle name="Comma 16 3 2 6 5" xfId="44766"/>
    <cellStyle name="Comma 16 3 2 6 6" xfId="44767"/>
    <cellStyle name="Comma 16 3 2 7" xfId="44768"/>
    <cellStyle name="Comma 16 3 2 7 2" xfId="44769"/>
    <cellStyle name="Comma 16 3 2 7 2 2" xfId="44770"/>
    <cellStyle name="Comma 16 3 2 7 2 3" xfId="44771"/>
    <cellStyle name="Comma 16 3 2 7 3" xfId="44772"/>
    <cellStyle name="Comma 16 3 2 7 3 2" xfId="44773"/>
    <cellStyle name="Comma 16 3 2 7 4" xfId="44774"/>
    <cellStyle name="Comma 16 3 2 7 5" xfId="44775"/>
    <cellStyle name="Comma 16 3 2 8" xfId="44776"/>
    <cellStyle name="Comma 16 3 2 8 2" xfId="44777"/>
    <cellStyle name="Comma 16 3 2 8 3" xfId="44778"/>
    <cellStyle name="Comma 16 3 2 9" xfId="44779"/>
    <cellStyle name="Comma 16 3 2 9 2" xfId="44780"/>
    <cellStyle name="Comma 16 3 2 9 3" xfId="44781"/>
    <cellStyle name="Comma 16 3 3" xfId="44782"/>
    <cellStyle name="Comma 16 3 3 10" xfId="44783"/>
    <cellStyle name="Comma 16 3 3 2" xfId="44784"/>
    <cellStyle name="Comma 16 3 3 2 2" xfId="44785"/>
    <cellStyle name="Comma 16 3 3 2 2 2" xfId="44786"/>
    <cellStyle name="Comma 16 3 3 2 2 2 2" xfId="44787"/>
    <cellStyle name="Comma 16 3 3 2 2 2 3" xfId="44788"/>
    <cellStyle name="Comma 16 3 3 2 2 3" xfId="44789"/>
    <cellStyle name="Comma 16 3 3 2 2 3 2" xfId="44790"/>
    <cellStyle name="Comma 16 3 3 2 2 3 3" xfId="44791"/>
    <cellStyle name="Comma 16 3 3 2 2 4" xfId="44792"/>
    <cellStyle name="Comma 16 3 3 2 2 4 2" xfId="44793"/>
    <cellStyle name="Comma 16 3 3 2 2 5" xfId="44794"/>
    <cellStyle name="Comma 16 3 3 2 2 6" xfId="44795"/>
    <cellStyle name="Comma 16 3 3 2 3" xfId="44796"/>
    <cellStyle name="Comma 16 3 3 2 3 2" xfId="44797"/>
    <cellStyle name="Comma 16 3 3 2 3 2 2" xfId="44798"/>
    <cellStyle name="Comma 16 3 3 2 3 2 3" xfId="44799"/>
    <cellStyle name="Comma 16 3 3 2 3 3" xfId="44800"/>
    <cellStyle name="Comma 16 3 3 2 3 3 2" xfId="44801"/>
    <cellStyle name="Comma 16 3 3 2 3 3 3" xfId="44802"/>
    <cellStyle name="Comma 16 3 3 2 3 4" xfId="44803"/>
    <cellStyle name="Comma 16 3 3 2 3 4 2" xfId="44804"/>
    <cellStyle name="Comma 16 3 3 2 3 5" xfId="44805"/>
    <cellStyle name="Comma 16 3 3 2 3 6" xfId="44806"/>
    <cellStyle name="Comma 16 3 3 2 4" xfId="44807"/>
    <cellStyle name="Comma 16 3 3 2 4 2" xfId="44808"/>
    <cellStyle name="Comma 16 3 3 2 4 2 2" xfId="44809"/>
    <cellStyle name="Comma 16 3 3 2 4 2 3" xfId="44810"/>
    <cellStyle name="Comma 16 3 3 2 4 3" xfId="44811"/>
    <cellStyle name="Comma 16 3 3 2 4 3 2" xfId="44812"/>
    <cellStyle name="Comma 16 3 3 2 4 4" xfId="44813"/>
    <cellStyle name="Comma 16 3 3 2 4 5" xfId="44814"/>
    <cellStyle name="Comma 16 3 3 2 5" xfId="44815"/>
    <cellStyle name="Comma 16 3 3 2 5 2" xfId="44816"/>
    <cellStyle name="Comma 16 3 3 2 5 3" xfId="44817"/>
    <cellStyle name="Comma 16 3 3 2 6" xfId="44818"/>
    <cellStyle name="Comma 16 3 3 2 6 2" xfId="44819"/>
    <cellStyle name="Comma 16 3 3 2 6 3" xfId="44820"/>
    <cellStyle name="Comma 16 3 3 2 7" xfId="44821"/>
    <cellStyle name="Comma 16 3 3 2 7 2" xfId="44822"/>
    <cellStyle name="Comma 16 3 3 2 8" xfId="44823"/>
    <cellStyle name="Comma 16 3 3 2 9" xfId="44824"/>
    <cellStyle name="Comma 16 3 3 3" xfId="44825"/>
    <cellStyle name="Comma 16 3 3 3 2" xfId="44826"/>
    <cellStyle name="Comma 16 3 3 3 2 2" xfId="44827"/>
    <cellStyle name="Comma 16 3 3 3 2 3" xfId="44828"/>
    <cellStyle name="Comma 16 3 3 3 3" xfId="44829"/>
    <cellStyle name="Comma 16 3 3 3 3 2" xfId="44830"/>
    <cellStyle name="Comma 16 3 3 3 3 3" xfId="44831"/>
    <cellStyle name="Comma 16 3 3 3 4" xfId="44832"/>
    <cellStyle name="Comma 16 3 3 3 4 2" xfId="44833"/>
    <cellStyle name="Comma 16 3 3 3 5" xfId="44834"/>
    <cellStyle name="Comma 16 3 3 3 6" xfId="44835"/>
    <cellStyle name="Comma 16 3 3 4" xfId="44836"/>
    <cellStyle name="Comma 16 3 3 4 2" xfId="44837"/>
    <cellStyle name="Comma 16 3 3 4 2 2" xfId="44838"/>
    <cellStyle name="Comma 16 3 3 4 2 3" xfId="44839"/>
    <cellStyle name="Comma 16 3 3 4 3" xfId="44840"/>
    <cellStyle name="Comma 16 3 3 4 3 2" xfId="44841"/>
    <cellStyle name="Comma 16 3 3 4 3 3" xfId="44842"/>
    <cellStyle name="Comma 16 3 3 4 4" xfId="44843"/>
    <cellStyle name="Comma 16 3 3 4 4 2" xfId="44844"/>
    <cellStyle name="Comma 16 3 3 4 5" xfId="44845"/>
    <cellStyle name="Comma 16 3 3 4 6" xfId="44846"/>
    <cellStyle name="Comma 16 3 3 5" xfId="44847"/>
    <cellStyle name="Comma 16 3 3 5 2" xfId="44848"/>
    <cellStyle name="Comma 16 3 3 5 2 2" xfId="44849"/>
    <cellStyle name="Comma 16 3 3 5 2 3" xfId="44850"/>
    <cellStyle name="Comma 16 3 3 5 3" xfId="44851"/>
    <cellStyle name="Comma 16 3 3 5 3 2" xfId="44852"/>
    <cellStyle name="Comma 16 3 3 5 4" xfId="44853"/>
    <cellStyle name="Comma 16 3 3 5 5" xfId="44854"/>
    <cellStyle name="Comma 16 3 3 6" xfId="44855"/>
    <cellStyle name="Comma 16 3 3 6 2" xfId="44856"/>
    <cellStyle name="Comma 16 3 3 6 3" xfId="44857"/>
    <cellStyle name="Comma 16 3 3 7" xfId="44858"/>
    <cellStyle name="Comma 16 3 3 7 2" xfId="44859"/>
    <cellStyle name="Comma 16 3 3 7 3" xfId="44860"/>
    <cellStyle name="Comma 16 3 3 8" xfId="44861"/>
    <cellStyle name="Comma 16 3 3 8 2" xfId="44862"/>
    <cellStyle name="Comma 16 3 3 9" xfId="44863"/>
    <cellStyle name="Comma 16 3 4" xfId="44864"/>
    <cellStyle name="Comma 16 3 4 2" xfId="44865"/>
    <cellStyle name="Comma 16 3 4 2 2" xfId="44866"/>
    <cellStyle name="Comma 16 3 4 2 2 2" xfId="44867"/>
    <cellStyle name="Comma 16 3 4 2 2 3" xfId="44868"/>
    <cellStyle name="Comma 16 3 4 2 3" xfId="44869"/>
    <cellStyle name="Comma 16 3 4 2 3 2" xfId="44870"/>
    <cellStyle name="Comma 16 3 4 2 3 3" xfId="44871"/>
    <cellStyle name="Comma 16 3 4 2 4" xfId="44872"/>
    <cellStyle name="Comma 16 3 4 2 4 2" xfId="44873"/>
    <cellStyle name="Comma 16 3 4 2 5" xfId="44874"/>
    <cellStyle name="Comma 16 3 4 2 6" xfId="44875"/>
    <cellStyle name="Comma 16 3 4 3" xfId="44876"/>
    <cellStyle name="Comma 16 3 4 3 2" xfId="44877"/>
    <cellStyle name="Comma 16 3 4 3 2 2" xfId="44878"/>
    <cellStyle name="Comma 16 3 4 3 2 3" xfId="44879"/>
    <cellStyle name="Comma 16 3 4 3 3" xfId="44880"/>
    <cellStyle name="Comma 16 3 4 3 3 2" xfId="44881"/>
    <cellStyle name="Comma 16 3 4 3 3 3" xfId="44882"/>
    <cellStyle name="Comma 16 3 4 3 4" xfId="44883"/>
    <cellStyle name="Comma 16 3 4 3 4 2" xfId="44884"/>
    <cellStyle name="Comma 16 3 4 3 5" xfId="44885"/>
    <cellStyle name="Comma 16 3 4 3 6" xfId="44886"/>
    <cellStyle name="Comma 16 3 4 4" xfId="44887"/>
    <cellStyle name="Comma 16 3 4 4 2" xfId="44888"/>
    <cellStyle name="Comma 16 3 4 4 2 2" xfId="44889"/>
    <cellStyle name="Comma 16 3 4 4 2 3" xfId="44890"/>
    <cellStyle name="Comma 16 3 4 4 3" xfId="44891"/>
    <cellStyle name="Comma 16 3 4 4 3 2" xfId="44892"/>
    <cellStyle name="Comma 16 3 4 4 4" xfId="44893"/>
    <cellStyle name="Comma 16 3 4 4 5" xfId="44894"/>
    <cellStyle name="Comma 16 3 4 5" xfId="44895"/>
    <cellStyle name="Comma 16 3 4 5 2" xfId="44896"/>
    <cellStyle name="Comma 16 3 4 5 3" xfId="44897"/>
    <cellStyle name="Comma 16 3 4 6" xfId="44898"/>
    <cellStyle name="Comma 16 3 4 6 2" xfId="44899"/>
    <cellStyle name="Comma 16 3 4 6 3" xfId="44900"/>
    <cellStyle name="Comma 16 3 4 7" xfId="44901"/>
    <cellStyle name="Comma 16 3 4 7 2" xfId="44902"/>
    <cellStyle name="Comma 16 3 4 8" xfId="44903"/>
    <cellStyle name="Comma 16 3 4 9" xfId="44904"/>
    <cellStyle name="Comma 16 3 5" xfId="44905"/>
    <cellStyle name="Comma 16 3 5 2" xfId="44906"/>
    <cellStyle name="Comma 16 3 5 2 2" xfId="44907"/>
    <cellStyle name="Comma 16 3 5 2 2 2" xfId="44908"/>
    <cellStyle name="Comma 16 3 5 2 2 3" xfId="44909"/>
    <cellStyle name="Comma 16 3 5 2 3" xfId="44910"/>
    <cellStyle name="Comma 16 3 5 2 3 2" xfId="44911"/>
    <cellStyle name="Comma 16 3 5 2 3 3" xfId="44912"/>
    <cellStyle name="Comma 16 3 5 2 4" xfId="44913"/>
    <cellStyle name="Comma 16 3 5 2 4 2" xfId="44914"/>
    <cellStyle name="Comma 16 3 5 2 5" xfId="44915"/>
    <cellStyle name="Comma 16 3 5 2 6" xfId="44916"/>
    <cellStyle name="Comma 16 3 5 3" xfId="44917"/>
    <cellStyle name="Comma 16 3 5 3 2" xfId="44918"/>
    <cellStyle name="Comma 16 3 5 3 2 2" xfId="44919"/>
    <cellStyle name="Comma 16 3 5 3 2 3" xfId="44920"/>
    <cellStyle name="Comma 16 3 5 3 3" xfId="44921"/>
    <cellStyle name="Comma 16 3 5 3 3 2" xfId="44922"/>
    <cellStyle name="Comma 16 3 5 3 3 3" xfId="44923"/>
    <cellStyle name="Comma 16 3 5 3 4" xfId="44924"/>
    <cellStyle name="Comma 16 3 5 3 4 2" xfId="44925"/>
    <cellStyle name="Comma 16 3 5 3 5" xfId="44926"/>
    <cellStyle name="Comma 16 3 5 3 6" xfId="44927"/>
    <cellStyle name="Comma 16 3 5 4" xfId="44928"/>
    <cellStyle name="Comma 16 3 5 4 2" xfId="44929"/>
    <cellStyle name="Comma 16 3 5 4 2 2" xfId="44930"/>
    <cellStyle name="Comma 16 3 5 4 2 3" xfId="44931"/>
    <cellStyle name="Comma 16 3 5 4 3" xfId="44932"/>
    <cellStyle name="Comma 16 3 5 4 3 2" xfId="44933"/>
    <cellStyle name="Comma 16 3 5 4 4" xfId="44934"/>
    <cellStyle name="Comma 16 3 5 4 5" xfId="44935"/>
    <cellStyle name="Comma 16 3 5 5" xfId="44936"/>
    <cellStyle name="Comma 16 3 5 5 2" xfId="44937"/>
    <cellStyle name="Comma 16 3 5 5 3" xfId="44938"/>
    <cellStyle name="Comma 16 3 5 6" xfId="44939"/>
    <cellStyle name="Comma 16 3 5 6 2" xfId="44940"/>
    <cellStyle name="Comma 16 3 5 6 3" xfId="44941"/>
    <cellStyle name="Comma 16 3 5 7" xfId="44942"/>
    <cellStyle name="Comma 16 3 5 7 2" xfId="44943"/>
    <cellStyle name="Comma 16 3 5 8" xfId="44944"/>
    <cellStyle name="Comma 16 3 5 9" xfId="44945"/>
    <cellStyle name="Comma 16 3 6" xfId="44946"/>
    <cellStyle name="Comma 16 3 6 2" xfId="44947"/>
    <cellStyle name="Comma 16 3 6 2 2" xfId="44948"/>
    <cellStyle name="Comma 16 3 6 2 3" xfId="44949"/>
    <cellStyle name="Comma 16 3 6 3" xfId="44950"/>
    <cellStyle name="Comma 16 3 6 3 2" xfId="44951"/>
    <cellStyle name="Comma 16 3 6 3 3" xfId="44952"/>
    <cellStyle name="Comma 16 3 6 4" xfId="44953"/>
    <cellStyle name="Comma 16 3 6 4 2" xfId="44954"/>
    <cellStyle name="Comma 16 3 6 5" xfId="44955"/>
    <cellStyle name="Comma 16 3 6 6" xfId="44956"/>
    <cellStyle name="Comma 16 3 7" xfId="44957"/>
    <cellStyle name="Comma 16 3 7 2" xfId="44958"/>
    <cellStyle name="Comma 16 3 7 2 2" xfId="44959"/>
    <cellStyle name="Comma 16 3 7 2 3" xfId="44960"/>
    <cellStyle name="Comma 16 3 7 3" xfId="44961"/>
    <cellStyle name="Comma 16 3 7 3 2" xfId="44962"/>
    <cellStyle name="Comma 16 3 7 3 3" xfId="44963"/>
    <cellStyle name="Comma 16 3 7 4" xfId="44964"/>
    <cellStyle name="Comma 16 3 7 4 2" xfId="44965"/>
    <cellStyle name="Comma 16 3 7 5" xfId="44966"/>
    <cellStyle name="Comma 16 3 7 6" xfId="44967"/>
    <cellStyle name="Comma 16 3 8" xfId="44968"/>
    <cellStyle name="Comma 16 3 8 2" xfId="44969"/>
    <cellStyle name="Comma 16 3 8 2 2" xfId="44970"/>
    <cellStyle name="Comma 16 3 8 2 3" xfId="44971"/>
    <cellStyle name="Comma 16 3 8 3" xfId="44972"/>
    <cellStyle name="Comma 16 3 8 3 2" xfId="44973"/>
    <cellStyle name="Comma 16 3 8 4" xfId="44974"/>
    <cellStyle name="Comma 16 3 8 5" xfId="44975"/>
    <cellStyle name="Comma 16 3 9" xfId="44976"/>
    <cellStyle name="Comma 16 3 9 2" xfId="44977"/>
    <cellStyle name="Comma 16 3 9 3" xfId="44978"/>
    <cellStyle name="Comma 16 4" xfId="9469"/>
    <cellStyle name="Comma 16 4 10" xfId="44979"/>
    <cellStyle name="Comma 16 4 10 2" xfId="44980"/>
    <cellStyle name="Comma 16 4 11" xfId="44981"/>
    <cellStyle name="Comma 16 4 12" xfId="44982"/>
    <cellStyle name="Comma 16 4 2" xfId="44983"/>
    <cellStyle name="Comma 16 4 2 10" xfId="44984"/>
    <cellStyle name="Comma 16 4 2 2" xfId="44985"/>
    <cellStyle name="Comma 16 4 2 2 2" xfId="44986"/>
    <cellStyle name="Comma 16 4 2 2 2 2" xfId="44987"/>
    <cellStyle name="Comma 16 4 2 2 2 2 2" xfId="44988"/>
    <cellStyle name="Comma 16 4 2 2 2 2 3" xfId="44989"/>
    <cellStyle name="Comma 16 4 2 2 2 3" xfId="44990"/>
    <cellStyle name="Comma 16 4 2 2 2 3 2" xfId="44991"/>
    <cellStyle name="Comma 16 4 2 2 2 3 3" xfId="44992"/>
    <cellStyle name="Comma 16 4 2 2 2 4" xfId="44993"/>
    <cellStyle name="Comma 16 4 2 2 2 4 2" xfId="44994"/>
    <cellStyle name="Comma 16 4 2 2 2 5" xfId="44995"/>
    <cellStyle name="Comma 16 4 2 2 2 6" xfId="44996"/>
    <cellStyle name="Comma 16 4 2 2 3" xfId="44997"/>
    <cellStyle name="Comma 16 4 2 2 3 2" xfId="44998"/>
    <cellStyle name="Comma 16 4 2 2 3 2 2" xfId="44999"/>
    <cellStyle name="Comma 16 4 2 2 3 2 3" xfId="45000"/>
    <cellStyle name="Comma 16 4 2 2 3 3" xfId="45001"/>
    <cellStyle name="Comma 16 4 2 2 3 3 2" xfId="45002"/>
    <cellStyle name="Comma 16 4 2 2 3 3 3" xfId="45003"/>
    <cellStyle name="Comma 16 4 2 2 3 4" xfId="45004"/>
    <cellStyle name="Comma 16 4 2 2 3 4 2" xfId="45005"/>
    <cellStyle name="Comma 16 4 2 2 3 5" xfId="45006"/>
    <cellStyle name="Comma 16 4 2 2 3 6" xfId="45007"/>
    <cellStyle name="Comma 16 4 2 2 4" xfId="45008"/>
    <cellStyle name="Comma 16 4 2 2 4 2" xfId="45009"/>
    <cellStyle name="Comma 16 4 2 2 4 2 2" xfId="45010"/>
    <cellStyle name="Comma 16 4 2 2 4 2 3" xfId="45011"/>
    <cellStyle name="Comma 16 4 2 2 4 3" xfId="45012"/>
    <cellStyle name="Comma 16 4 2 2 4 3 2" xfId="45013"/>
    <cellStyle name="Comma 16 4 2 2 4 4" xfId="45014"/>
    <cellStyle name="Comma 16 4 2 2 4 5" xfId="45015"/>
    <cellStyle name="Comma 16 4 2 2 5" xfId="45016"/>
    <cellStyle name="Comma 16 4 2 2 5 2" xfId="45017"/>
    <cellStyle name="Comma 16 4 2 2 5 3" xfId="45018"/>
    <cellStyle name="Comma 16 4 2 2 6" xfId="45019"/>
    <cellStyle name="Comma 16 4 2 2 6 2" xfId="45020"/>
    <cellStyle name="Comma 16 4 2 2 6 3" xfId="45021"/>
    <cellStyle name="Comma 16 4 2 2 7" xfId="45022"/>
    <cellStyle name="Comma 16 4 2 2 7 2" xfId="45023"/>
    <cellStyle name="Comma 16 4 2 2 8" xfId="45024"/>
    <cellStyle name="Comma 16 4 2 2 9" xfId="45025"/>
    <cellStyle name="Comma 16 4 2 3" xfId="45026"/>
    <cellStyle name="Comma 16 4 2 3 2" xfId="45027"/>
    <cellStyle name="Comma 16 4 2 3 2 2" xfId="45028"/>
    <cellStyle name="Comma 16 4 2 3 2 3" xfId="45029"/>
    <cellStyle name="Comma 16 4 2 3 3" xfId="45030"/>
    <cellStyle name="Comma 16 4 2 3 3 2" xfId="45031"/>
    <cellStyle name="Comma 16 4 2 3 3 3" xfId="45032"/>
    <cellStyle name="Comma 16 4 2 3 4" xfId="45033"/>
    <cellStyle name="Comma 16 4 2 3 4 2" xfId="45034"/>
    <cellStyle name="Comma 16 4 2 3 5" xfId="45035"/>
    <cellStyle name="Comma 16 4 2 3 6" xfId="45036"/>
    <cellStyle name="Comma 16 4 2 4" xfId="45037"/>
    <cellStyle name="Comma 16 4 2 4 2" xfId="45038"/>
    <cellStyle name="Comma 16 4 2 4 2 2" xfId="45039"/>
    <cellStyle name="Comma 16 4 2 4 2 3" xfId="45040"/>
    <cellStyle name="Comma 16 4 2 4 3" xfId="45041"/>
    <cellStyle name="Comma 16 4 2 4 3 2" xfId="45042"/>
    <cellStyle name="Comma 16 4 2 4 3 3" xfId="45043"/>
    <cellStyle name="Comma 16 4 2 4 4" xfId="45044"/>
    <cellStyle name="Comma 16 4 2 4 4 2" xfId="45045"/>
    <cellStyle name="Comma 16 4 2 4 5" xfId="45046"/>
    <cellStyle name="Comma 16 4 2 4 6" xfId="45047"/>
    <cellStyle name="Comma 16 4 2 5" xfId="45048"/>
    <cellStyle name="Comma 16 4 2 5 2" xfId="45049"/>
    <cellStyle name="Comma 16 4 2 5 2 2" xfId="45050"/>
    <cellStyle name="Comma 16 4 2 5 2 3" xfId="45051"/>
    <cellStyle name="Comma 16 4 2 5 3" xfId="45052"/>
    <cellStyle name="Comma 16 4 2 5 3 2" xfId="45053"/>
    <cellStyle name="Comma 16 4 2 5 4" xfId="45054"/>
    <cellStyle name="Comma 16 4 2 5 5" xfId="45055"/>
    <cellStyle name="Comma 16 4 2 6" xfId="45056"/>
    <cellStyle name="Comma 16 4 2 6 2" xfId="45057"/>
    <cellStyle name="Comma 16 4 2 6 3" xfId="45058"/>
    <cellStyle name="Comma 16 4 2 7" xfId="45059"/>
    <cellStyle name="Comma 16 4 2 7 2" xfId="45060"/>
    <cellStyle name="Comma 16 4 2 7 3" xfId="45061"/>
    <cellStyle name="Comma 16 4 2 8" xfId="45062"/>
    <cellStyle name="Comma 16 4 2 8 2" xfId="45063"/>
    <cellStyle name="Comma 16 4 2 9" xfId="45064"/>
    <cellStyle name="Comma 16 4 3" xfId="45065"/>
    <cellStyle name="Comma 16 4 3 2" xfId="45066"/>
    <cellStyle name="Comma 16 4 3 2 2" xfId="45067"/>
    <cellStyle name="Comma 16 4 3 2 2 2" xfId="45068"/>
    <cellStyle name="Comma 16 4 3 2 2 3" xfId="45069"/>
    <cellStyle name="Comma 16 4 3 2 3" xfId="45070"/>
    <cellStyle name="Comma 16 4 3 2 3 2" xfId="45071"/>
    <cellStyle name="Comma 16 4 3 2 3 3" xfId="45072"/>
    <cellStyle name="Comma 16 4 3 2 4" xfId="45073"/>
    <cellStyle name="Comma 16 4 3 2 4 2" xfId="45074"/>
    <cellStyle name="Comma 16 4 3 2 5" xfId="45075"/>
    <cellStyle name="Comma 16 4 3 2 6" xfId="45076"/>
    <cellStyle name="Comma 16 4 3 3" xfId="45077"/>
    <cellStyle name="Comma 16 4 3 3 2" xfId="45078"/>
    <cellStyle name="Comma 16 4 3 3 2 2" xfId="45079"/>
    <cellStyle name="Comma 16 4 3 3 2 3" xfId="45080"/>
    <cellStyle name="Comma 16 4 3 3 3" xfId="45081"/>
    <cellStyle name="Comma 16 4 3 3 3 2" xfId="45082"/>
    <cellStyle name="Comma 16 4 3 3 3 3" xfId="45083"/>
    <cellStyle name="Comma 16 4 3 3 4" xfId="45084"/>
    <cellStyle name="Comma 16 4 3 3 4 2" xfId="45085"/>
    <cellStyle name="Comma 16 4 3 3 5" xfId="45086"/>
    <cellStyle name="Comma 16 4 3 3 6" xfId="45087"/>
    <cellStyle name="Comma 16 4 3 4" xfId="45088"/>
    <cellStyle name="Comma 16 4 3 4 2" xfId="45089"/>
    <cellStyle name="Comma 16 4 3 4 2 2" xfId="45090"/>
    <cellStyle name="Comma 16 4 3 4 2 3" xfId="45091"/>
    <cellStyle name="Comma 16 4 3 4 3" xfId="45092"/>
    <cellStyle name="Comma 16 4 3 4 3 2" xfId="45093"/>
    <cellStyle name="Comma 16 4 3 4 4" xfId="45094"/>
    <cellStyle name="Comma 16 4 3 4 5" xfId="45095"/>
    <cellStyle name="Comma 16 4 3 5" xfId="45096"/>
    <cellStyle name="Comma 16 4 3 5 2" xfId="45097"/>
    <cellStyle name="Comma 16 4 3 5 3" xfId="45098"/>
    <cellStyle name="Comma 16 4 3 6" xfId="45099"/>
    <cellStyle name="Comma 16 4 3 6 2" xfId="45100"/>
    <cellStyle name="Comma 16 4 3 6 3" xfId="45101"/>
    <cellStyle name="Comma 16 4 3 7" xfId="45102"/>
    <cellStyle name="Comma 16 4 3 7 2" xfId="45103"/>
    <cellStyle name="Comma 16 4 3 8" xfId="45104"/>
    <cellStyle name="Comma 16 4 3 9" xfId="45105"/>
    <cellStyle name="Comma 16 4 4" xfId="45106"/>
    <cellStyle name="Comma 16 4 4 2" xfId="45107"/>
    <cellStyle name="Comma 16 4 4 2 2" xfId="45108"/>
    <cellStyle name="Comma 16 4 4 2 2 2" xfId="45109"/>
    <cellStyle name="Comma 16 4 4 2 2 3" xfId="45110"/>
    <cellStyle name="Comma 16 4 4 2 3" xfId="45111"/>
    <cellStyle name="Comma 16 4 4 2 3 2" xfId="45112"/>
    <cellStyle name="Comma 16 4 4 2 3 3" xfId="45113"/>
    <cellStyle name="Comma 16 4 4 2 4" xfId="45114"/>
    <cellStyle name="Comma 16 4 4 2 4 2" xfId="45115"/>
    <cellStyle name="Comma 16 4 4 2 5" xfId="45116"/>
    <cellStyle name="Comma 16 4 4 2 6" xfId="45117"/>
    <cellStyle name="Comma 16 4 4 3" xfId="45118"/>
    <cellStyle name="Comma 16 4 4 3 2" xfId="45119"/>
    <cellStyle name="Comma 16 4 4 3 2 2" xfId="45120"/>
    <cellStyle name="Comma 16 4 4 3 2 3" xfId="45121"/>
    <cellStyle name="Comma 16 4 4 3 3" xfId="45122"/>
    <cellStyle name="Comma 16 4 4 3 3 2" xfId="45123"/>
    <cellStyle name="Comma 16 4 4 3 3 3" xfId="45124"/>
    <cellStyle name="Comma 16 4 4 3 4" xfId="45125"/>
    <cellStyle name="Comma 16 4 4 3 4 2" xfId="45126"/>
    <cellStyle name="Comma 16 4 4 3 5" xfId="45127"/>
    <cellStyle name="Comma 16 4 4 3 6" xfId="45128"/>
    <cellStyle name="Comma 16 4 4 4" xfId="45129"/>
    <cellStyle name="Comma 16 4 4 4 2" xfId="45130"/>
    <cellStyle name="Comma 16 4 4 4 2 2" xfId="45131"/>
    <cellStyle name="Comma 16 4 4 4 2 3" xfId="45132"/>
    <cellStyle name="Comma 16 4 4 4 3" xfId="45133"/>
    <cellStyle name="Comma 16 4 4 4 3 2" xfId="45134"/>
    <cellStyle name="Comma 16 4 4 4 4" xfId="45135"/>
    <cellStyle name="Comma 16 4 4 4 5" xfId="45136"/>
    <cellStyle name="Comma 16 4 4 5" xfId="45137"/>
    <cellStyle name="Comma 16 4 4 5 2" xfId="45138"/>
    <cellStyle name="Comma 16 4 4 5 3" xfId="45139"/>
    <cellStyle name="Comma 16 4 4 6" xfId="45140"/>
    <cellStyle name="Comma 16 4 4 6 2" xfId="45141"/>
    <cellStyle name="Comma 16 4 4 6 3" xfId="45142"/>
    <cellStyle name="Comma 16 4 4 7" xfId="45143"/>
    <cellStyle name="Comma 16 4 4 7 2" xfId="45144"/>
    <cellStyle name="Comma 16 4 4 8" xfId="45145"/>
    <cellStyle name="Comma 16 4 4 9" xfId="45146"/>
    <cellStyle name="Comma 16 4 5" xfId="45147"/>
    <cellStyle name="Comma 16 4 5 2" xfId="45148"/>
    <cellStyle name="Comma 16 4 5 2 2" xfId="45149"/>
    <cellStyle name="Comma 16 4 5 2 3" xfId="45150"/>
    <cellStyle name="Comma 16 4 5 3" xfId="45151"/>
    <cellStyle name="Comma 16 4 5 3 2" xfId="45152"/>
    <cellStyle name="Comma 16 4 5 3 3" xfId="45153"/>
    <cellStyle name="Comma 16 4 5 4" xfId="45154"/>
    <cellStyle name="Comma 16 4 5 4 2" xfId="45155"/>
    <cellStyle name="Comma 16 4 5 5" xfId="45156"/>
    <cellStyle name="Comma 16 4 5 6" xfId="45157"/>
    <cellStyle name="Comma 16 4 6" xfId="45158"/>
    <cellStyle name="Comma 16 4 6 2" xfId="45159"/>
    <cellStyle name="Comma 16 4 6 2 2" xfId="45160"/>
    <cellStyle name="Comma 16 4 6 2 3" xfId="45161"/>
    <cellStyle name="Comma 16 4 6 3" xfId="45162"/>
    <cellStyle name="Comma 16 4 6 3 2" xfId="45163"/>
    <cellStyle name="Comma 16 4 6 3 3" xfId="45164"/>
    <cellStyle name="Comma 16 4 6 4" xfId="45165"/>
    <cellStyle name="Comma 16 4 6 4 2" xfId="45166"/>
    <cellStyle name="Comma 16 4 6 5" xfId="45167"/>
    <cellStyle name="Comma 16 4 6 6" xfId="45168"/>
    <cellStyle name="Comma 16 4 7" xfId="45169"/>
    <cellStyle name="Comma 16 4 7 2" xfId="45170"/>
    <cellStyle name="Comma 16 4 7 2 2" xfId="45171"/>
    <cellStyle name="Comma 16 4 7 2 3" xfId="45172"/>
    <cellStyle name="Comma 16 4 7 3" xfId="45173"/>
    <cellStyle name="Comma 16 4 7 3 2" xfId="45174"/>
    <cellStyle name="Comma 16 4 7 4" xfId="45175"/>
    <cellStyle name="Comma 16 4 7 5" xfId="45176"/>
    <cellStyle name="Comma 16 4 8" xfId="45177"/>
    <cellStyle name="Comma 16 4 8 2" xfId="45178"/>
    <cellStyle name="Comma 16 4 8 3" xfId="45179"/>
    <cellStyle name="Comma 16 4 9" xfId="45180"/>
    <cellStyle name="Comma 16 4 9 2" xfId="45181"/>
    <cellStyle name="Comma 16 4 9 3" xfId="45182"/>
    <cellStyle name="Comma 16 5" xfId="9470"/>
    <cellStyle name="Comma 16 5 10" xfId="45183"/>
    <cellStyle name="Comma 16 5 2" xfId="45184"/>
    <cellStyle name="Comma 16 5 2 2" xfId="45185"/>
    <cellStyle name="Comma 16 5 2 2 2" xfId="45186"/>
    <cellStyle name="Comma 16 5 2 2 2 2" xfId="45187"/>
    <cellStyle name="Comma 16 5 2 2 2 3" xfId="45188"/>
    <cellStyle name="Comma 16 5 2 2 3" xfId="45189"/>
    <cellStyle name="Comma 16 5 2 2 3 2" xfId="45190"/>
    <cellStyle name="Comma 16 5 2 2 3 3" xfId="45191"/>
    <cellStyle name="Comma 16 5 2 2 4" xfId="45192"/>
    <cellStyle name="Comma 16 5 2 2 4 2" xfId="45193"/>
    <cellStyle name="Comma 16 5 2 2 5" xfId="45194"/>
    <cellStyle name="Comma 16 5 2 2 6" xfId="45195"/>
    <cellStyle name="Comma 16 5 2 3" xfId="45196"/>
    <cellStyle name="Comma 16 5 2 3 2" xfId="45197"/>
    <cellStyle name="Comma 16 5 2 3 2 2" xfId="45198"/>
    <cellStyle name="Comma 16 5 2 3 2 3" xfId="45199"/>
    <cellStyle name="Comma 16 5 2 3 3" xfId="45200"/>
    <cellStyle name="Comma 16 5 2 3 3 2" xfId="45201"/>
    <cellStyle name="Comma 16 5 2 3 3 3" xfId="45202"/>
    <cellStyle name="Comma 16 5 2 3 4" xfId="45203"/>
    <cellStyle name="Comma 16 5 2 3 4 2" xfId="45204"/>
    <cellStyle name="Comma 16 5 2 3 5" xfId="45205"/>
    <cellStyle name="Comma 16 5 2 3 6" xfId="45206"/>
    <cellStyle name="Comma 16 5 2 4" xfId="45207"/>
    <cellStyle name="Comma 16 5 2 4 2" xfId="45208"/>
    <cellStyle name="Comma 16 5 2 4 2 2" xfId="45209"/>
    <cellStyle name="Comma 16 5 2 4 2 3" xfId="45210"/>
    <cellStyle name="Comma 16 5 2 4 3" xfId="45211"/>
    <cellStyle name="Comma 16 5 2 4 3 2" xfId="45212"/>
    <cellStyle name="Comma 16 5 2 4 4" xfId="45213"/>
    <cellStyle name="Comma 16 5 2 4 5" xfId="45214"/>
    <cellStyle name="Comma 16 5 2 5" xfId="45215"/>
    <cellStyle name="Comma 16 5 2 5 2" xfId="45216"/>
    <cellStyle name="Comma 16 5 2 5 3" xfId="45217"/>
    <cellStyle name="Comma 16 5 2 6" xfId="45218"/>
    <cellStyle name="Comma 16 5 2 6 2" xfId="45219"/>
    <cellStyle name="Comma 16 5 2 6 3" xfId="45220"/>
    <cellStyle name="Comma 16 5 2 7" xfId="45221"/>
    <cellStyle name="Comma 16 5 2 7 2" xfId="45222"/>
    <cellStyle name="Comma 16 5 2 8" xfId="45223"/>
    <cellStyle name="Comma 16 5 2 9" xfId="45224"/>
    <cellStyle name="Comma 16 5 3" xfId="45225"/>
    <cellStyle name="Comma 16 5 3 2" xfId="45226"/>
    <cellStyle name="Comma 16 5 3 2 2" xfId="45227"/>
    <cellStyle name="Comma 16 5 3 2 3" xfId="45228"/>
    <cellStyle name="Comma 16 5 3 3" xfId="45229"/>
    <cellStyle name="Comma 16 5 3 3 2" xfId="45230"/>
    <cellStyle name="Comma 16 5 3 3 3" xfId="45231"/>
    <cellStyle name="Comma 16 5 3 4" xfId="45232"/>
    <cellStyle name="Comma 16 5 3 4 2" xfId="45233"/>
    <cellStyle name="Comma 16 5 3 5" xfId="45234"/>
    <cellStyle name="Comma 16 5 3 6" xfId="45235"/>
    <cellStyle name="Comma 16 5 4" xfId="45236"/>
    <cellStyle name="Comma 16 5 4 2" xfId="45237"/>
    <cellStyle name="Comma 16 5 4 2 2" xfId="45238"/>
    <cellStyle name="Comma 16 5 4 2 3" xfId="45239"/>
    <cellStyle name="Comma 16 5 4 3" xfId="45240"/>
    <cellStyle name="Comma 16 5 4 3 2" xfId="45241"/>
    <cellStyle name="Comma 16 5 4 3 3" xfId="45242"/>
    <cellStyle name="Comma 16 5 4 4" xfId="45243"/>
    <cellStyle name="Comma 16 5 4 4 2" xfId="45244"/>
    <cellStyle name="Comma 16 5 4 5" xfId="45245"/>
    <cellStyle name="Comma 16 5 4 6" xfId="45246"/>
    <cellStyle name="Comma 16 5 5" xfId="45247"/>
    <cellStyle name="Comma 16 5 5 2" xfId="45248"/>
    <cellStyle name="Comma 16 5 5 2 2" xfId="45249"/>
    <cellStyle name="Comma 16 5 5 2 3" xfId="45250"/>
    <cellStyle name="Comma 16 5 5 3" xfId="45251"/>
    <cellStyle name="Comma 16 5 5 3 2" xfId="45252"/>
    <cellStyle name="Comma 16 5 5 4" xfId="45253"/>
    <cellStyle name="Comma 16 5 5 5" xfId="45254"/>
    <cellStyle name="Comma 16 5 6" xfId="45255"/>
    <cellStyle name="Comma 16 5 6 2" xfId="45256"/>
    <cellStyle name="Comma 16 5 6 3" xfId="45257"/>
    <cellStyle name="Comma 16 5 7" xfId="45258"/>
    <cellStyle name="Comma 16 5 7 2" xfId="45259"/>
    <cellStyle name="Comma 16 5 7 3" xfId="45260"/>
    <cellStyle name="Comma 16 5 8" xfId="45261"/>
    <cellStyle name="Comma 16 5 8 2" xfId="45262"/>
    <cellStyle name="Comma 16 5 9" xfId="45263"/>
    <cellStyle name="Comma 16 6" xfId="45264"/>
    <cellStyle name="Comma 16 6 2" xfId="45265"/>
    <cellStyle name="Comma 16 6 2 2" xfId="45266"/>
    <cellStyle name="Comma 16 6 2 2 2" xfId="45267"/>
    <cellStyle name="Comma 16 6 2 2 3" xfId="45268"/>
    <cellStyle name="Comma 16 6 2 3" xfId="45269"/>
    <cellStyle name="Comma 16 6 2 3 2" xfId="45270"/>
    <cellStyle name="Comma 16 6 2 3 3" xfId="45271"/>
    <cellStyle name="Comma 16 6 2 4" xfId="45272"/>
    <cellStyle name="Comma 16 6 2 4 2" xfId="45273"/>
    <cellStyle name="Comma 16 6 2 5" xfId="45274"/>
    <cellStyle name="Comma 16 6 2 6" xfId="45275"/>
    <cellStyle name="Comma 16 6 3" xfId="45276"/>
    <cellStyle name="Comma 16 6 3 2" xfId="45277"/>
    <cellStyle name="Comma 16 6 3 2 2" xfId="45278"/>
    <cellStyle name="Comma 16 6 3 2 3" xfId="45279"/>
    <cellStyle name="Comma 16 6 3 3" xfId="45280"/>
    <cellStyle name="Comma 16 6 3 3 2" xfId="45281"/>
    <cellStyle name="Comma 16 6 3 3 3" xfId="45282"/>
    <cellStyle name="Comma 16 6 3 4" xfId="45283"/>
    <cellStyle name="Comma 16 6 3 4 2" xfId="45284"/>
    <cellStyle name="Comma 16 6 3 5" xfId="45285"/>
    <cellStyle name="Comma 16 6 3 6" xfId="45286"/>
    <cellStyle name="Comma 16 6 4" xfId="45287"/>
    <cellStyle name="Comma 16 6 4 2" xfId="45288"/>
    <cellStyle name="Comma 16 6 4 2 2" xfId="45289"/>
    <cellStyle name="Comma 16 6 4 2 3" xfId="45290"/>
    <cellStyle name="Comma 16 6 4 3" xfId="45291"/>
    <cellStyle name="Comma 16 6 4 3 2" xfId="45292"/>
    <cellStyle name="Comma 16 6 4 4" xfId="45293"/>
    <cellStyle name="Comma 16 6 4 5" xfId="45294"/>
    <cellStyle name="Comma 16 6 5" xfId="45295"/>
    <cellStyle name="Comma 16 6 5 2" xfId="45296"/>
    <cellStyle name="Comma 16 6 5 3" xfId="45297"/>
    <cellStyle name="Comma 16 6 6" xfId="45298"/>
    <cellStyle name="Comma 16 6 6 2" xfId="45299"/>
    <cellStyle name="Comma 16 6 6 3" xfId="45300"/>
    <cellStyle name="Comma 16 6 7" xfId="45301"/>
    <cellStyle name="Comma 16 6 7 2" xfId="45302"/>
    <cellStyle name="Comma 16 6 8" xfId="45303"/>
    <cellStyle name="Comma 16 6 9" xfId="45304"/>
    <cellStyle name="Comma 16 7" xfId="45305"/>
    <cellStyle name="Comma 16 7 2" xfId="45306"/>
    <cellStyle name="Comma 16 7 2 2" xfId="45307"/>
    <cellStyle name="Comma 16 7 2 2 2" xfId="45308"/>
    <cellStyle name="Comma 16 7 2 2 3" xfId="45309"/>
    <cellStyle name="Comma 16 7 2 3" xfId="45310"/>
    <cellStyle name="Comma 16 7 2 3 2" xfId="45311"/>
    <cellStyle name="Comma 16 7 2 3 3" xfId="45312"/>
    <cellStyle name="Comma 16 7 2 4" xfId="45313"/>
    <cellStyle name="Comma 16 7 2 4 2" xfId="45314"/>
    <cellStyle name="Comma 16 7 2 5" xfId="45315"/>
    <cellStyle name="Comma 16 7 2 6" xfId="45316"/>
    <cellStyle name="Comma 16 7 3" xfId="45317"/>
    <cellStyle name="Comma 16 7 3 2" xfId="45318"/>
    <cellStyle name="Comma 16 7 3 2 2" xfId="45319"/>
    <cellStyle name="Comma 16 7 3 2 3" xfId="45320"/>
    <cellStyle name="Comma 16 7 3 3" xfId="45321"/>
    <cellStyle name="Comma 16 7 3 3 2" xfId="45322"/>
    <cellStyle name="Comma 16 7 3 3 3" xfId="45323"/>
    <cellStyle name="Comma 16 7 3 4" xfId="45324"/>
    <cellStyle name="Comma 16 7 3 4 2" xfId="45325"/>
    <cellStyle name="Comma 16 7 3 5" xfId="45326"/>
    <cellStyle name="Comma 16 7 3 6" xfId="45327"/>
    <cellStyle name="Comma 16 7 4" xfId="45328"/>
    <cellStyle name="Comma 16 7 4 2" xfId="45329"/>
    <cellStyle name="Comma 16 7 4 2 2" xfId="45330"/>
    <cellStyle name="Comma 16 7 4 2 3" xfId="45331"/>
    <cellStyle name="Comma 16 7 4 3" xfId="45332"/>
    <cellStyle name="Comma 16 7 4 3 2" xfId="45333"/>
    <cellStyle name="Comma 16 7 4 4" xfId="45334"/>
    <cellStyle name="Comma 16 7 4 5" xfId="45335"/>
    <cellStyle name="Comma 16 7 5" xfId="45336"/>
    <cellStyle name="Comma 16 7 5 2" xfId="45337"/>
    <cellStyle name="Comma 16 7 5 3" xfId="45338"/>
    <cellStyle name="Comma 16 7 6" xfId="45339"/>
    <cellStyle name="Comma 16 7 6 2" xfId="45340"/>
    <cellStyle name="Comma 16 7 6 3" xfId="45341"/>
    <cellStyle name="Comma 16 7 7" xfId="45342"/>
    <cellStyle name="Comma 16 7 7 2" xfId="45343"/>
    <cellStyle name="Comma 16 7 8" xfId="45344"/>
    <cellStyle name="Comma 16 7 9" xfId="45345"/>
    <cellStyle name="Comma 16 8" xfId="45346"/>
    <cellStyle name="Comma 16 8 2" xfId="45347"/>
    <cellStyle name="Comma 16 8 2 2" xfId="45348"/>
    <cellStyle name="Comma 16 8 2 3" xfId="45349"/>
    <cellStyle name="Comma 16 8 3" xfId="45350"/>
    <cellStyle name="Comma 16 8 3 2" xfId="45351"/>
    <cellStyle name="Comma 16 8 3 3" xfId="45352"/>
    <cellStyle name="Comma 16 8 4" xfId="45353"/>
    <cellStyle name="Comma 16 8 4 2" xfId="45354"/>
    <cellStyle name="Comma 16 8 5" xfId="45355"/>
    <cellStyle name="Comma 16 8 6" xfId="45356"/>
    <cellStyle name="Comma 16 9" xfId="45357"/>
    <cellStyle name="Comma 16 9 2" xfId="45358"/>
    <cellStyle name="Comma 16 9 2 2" xfId="45359"/>
    <cellStyle name="Comma 16 9 2 3" xfId="45360"/>
    <cellStyle name="Comma 16 9 3" xfId="45361"/>
    <cellStyle name="Comma 16 9 3 2" xfId="45362"/>
    <cellStyle name="Comma 16 9 3 3" xfId="45363"/>
    <cellStyle name="Comma 16 9 4" xfId="45364"/>
    <cellStyle name="Comma 16 9 4 2" xfId="45365"/>
    <cellStyle name="Comma 16 9 5" xfId="45366"/>
    <cellStyle name="Comma 16 9 6" xfId="45367"/>
    <cellStyle name="Comma 17" xfId="3270"/>
    <cellStyle name="Comma 17 10" xfId="45368"/>
    <cellStyle name="Comma 17 10 2" xfId="45369"/>
    <cellStyle name="Comma 17 10 2 2" xfId="45370"/>
    <cellStyle name="Comma 17 10 2 3" xfId="45371"/>
    <cellStyle name="Comma 17 10 3" xfId="45372"/>
    <cellStyle name="Comma 17 10 3 2" xfId="45373"/>
    <cellStyle name="Comma 17 10 4" xfId="45374"/>
    <cellStyle name="Comma 17 10 5" xfId="45375"/>
    <cellStyle name="Comma 17 11" xfId="45376"/>
    <cellStyle name="Comma 17 11 2" xfId="45377"/>
    <cellStyle name="Comma 17 11 3" xfId="45378"/>
    <cellStyle name="Comma 17 12" xfId="45379"/>
    <cellStyle name="Comma 17 12 2" xfId="45380"/>
    <cellStyle name="Comma 17 12 3" xfId="45381"/>
    <cellStyle name="Comma 17 13" xfId="45382"/>
    <cellStyle name="Comma 17 13 2" xfId="45383"/>
    <cellStyle name="Comma 17 14" xfId="45384"/>
    <cellStyle name="Comma 17 15" xfId="45385"/>
    <cellStyle name="Comma 17 16" xfId="45386"/>
    <cellStyle name="Comma 17 2" xfId="3271"/>
    <cellStyle name="Comma 17 2 10" xfId="45387"/>
    <cellStyle name="Comma 17 2 10 2" xfId="45388"/>
    <cellStyle name="Comma 17 2 10 3" xfId="45389"/>
    <cellStyle name="Comma 17 2 11" xfId="45390"/>
    <cellStyle name="Comma 17 2 11 2" xfId="45391"/>
    <cellStyle name="Comma 17 2 11 3" xfId="45392"/>
    <cellStyle name="Comma 17 2 12" xfId="45393"/>
    <cellStyle name="Comma 17 2 12 2" xfId="45394"/>
    <cellStyle name="Comma 17 2 13" xfId="45395"/>
    <cellStyle name="Comma 17 2 14" xfId="45396"/>
    <cellStyle name="Comma 17 2 2" xfId="9471"/>
    <cellStyle name="Comma 17 2 2 10" xfId="45397"/>
    <cellStyle name="Comma 17 2 2 10 2" xfId="45398"/>
    <cellStyle name="Comma 17 2 2 10 3" xfId="45399"/>
    <cellStyle name="Comma 17 2 2 11" xfId="45400"/>
    <cellStyle name="Comma 17 2 2 11 2" xfId="45401"/>
    <cellStyle name="Comma 17 2 2 12" xfId="45402"/>
    <cellStyle name="Comma 17 2 2 13" xfId="45403"/>
    <cellStyle name="Comma 17 2 2 2" xfId="45404"/>
    <cellStyle name="Comma 17 2 2 2 10" xfId="45405"/>
    <cellStyle name="Comma 17 2 2 2 10 2" xfId="45406"/>
    <cellStyle name="Comma 17 2 2 2 11" xfId="45407"/>
    <cellStyle name="Comma 17 2 2 2 12" xfId="45408"/>
    <cellStyle name="Comma 17 2 2 2 2" xfId="45409"/>
    <cellStyle name="Comma 17 2 2 2 2 10" xfId="45410"/>
    <cellStyle name="Comma 17 2 2 2 2 2" xfId="45411"/>
    <cellStyle name="Comma 17 2 2 2 2 2 2" xfId="45412"/>
    <cellStyle name="Comma 17 2 2 2 2 2 2 2" xfId="45413"/>
    <cellStyle name="Comma 17 2 2 2 2 2 2 2 2" xfId="45414"/>
    <cellStyle name="Comma 17 2 2 2 2 2 2 2 3" xfId="45415"/>
    <cellStyle name="Comma 17 2 2 2 2 2 2 3" xfId="45416"/>
    <cellStyle name="Comma 17 2 2 2 2 2 2 3 2" xfId="45417"/>
    <cellStyle name="Comma 17 2 2 2 2 2 2 3 3" xfId="45418"/>
    <cellStyle name="Comma 17 2 2 2 2 2 2 4" xfId="45419"/>
    <cellStyle name="Comma 17 2 2 2 2 2 2 4 2" xfId="45420"/>
    <cellStyle name="Comma 17 2 2 2 2 2 2 5" xfId="45421"/>
    <cellStyle name="Comma 17 2 2 2 2 2 2 6" xfId="45422"/>
    <cellStyle name="Comma 17 2 2 2 2 2 3" xfId="45423"/>
    <cellStyle name="Comma 17 2 2 2 2 2 3 2" xfId="45424"/>
    <cellStyle name="Comma 17 2 2 2 2 2 3 2 2" xfId="45425"/>
    <cellStyle name="Comma 17 2 2 2 2 2 3 2 3" xfId="45426"/>
    <cellStyle name="Comma 17 2 2 2 2 2 3 3" xfId="45427"/>
    <cellStyle name="Comma 17 2 2 2 2 2 3 3 2" xfId="45428"/>
    <cellStyle name="Comma 17 2 2 2 2 2 3 3 3" xfId="45429"/>
    <cellStyle name="Comma 17 2 2 2 2 2 3 4" xfId="45430"/>
    <cellStyle name="Comma 17 2 2 2 2 2 3 4 2" xfId="45431"/>
    <cellStyle name="Comma 17 2 2 2 2 2 3 5" xfId="45432"/>
    <cellStyle name="Comma 17 2 2 2 2 2 3 6" xfId="45433"/>
    <cellStyle name="Comma 17 2 2 2 2 2 4" xfId="45434"/>
    <cellStyle name="Comma 17 2 2 2 2 2 4 2" xfId="45435"/>
    <cellStyle name="Comma 17 2 2 2 2 2 4 2 2" xfId="45436"/>
    <cellStyle name="Comma 17 2 2 2 2 2 4 2 3" xfId="45437"/>
    <cellStyle name="Comma 17 2 2 2 2 2 4 3" xfId="45438"/>
    <cellStyle name="Comma 17 2 2 2 2 2 4 3 2" xfId="45439"/>
    <cellStyle name="Comma 17 2 2 2 2 2 4 4" xfId="45440"/>
    <cellStyle name="Comma 17 2 2 2 2 2 4 5" xfId="45441"/>
    <cellStyle name="Comma 17 2 2 2 2 2 5" xfId="45442"/>
    <cellStyle name="Comma 17 2 2 2 2 2 5 2" xfId="45443"/>
    <cellStyle name="Comma 17 2 2 2 2 2 5 3" xfId="45444"/>
    <cellStyle name="Comma 17 2 2 2 2 2 6" xfId="45445"/>
    <cellStyle name="Comma 17 2 2 2 2 2 6 2" xfId="45446"/>
    <cellStyle name="Comma 17 2 2 2 2 2 6 3" xfId="45447"/>
    <cellStyle name="Comma 17 2 2 2 2 2 7" xfId="45448"/>
    <cellStyle name="Comma 17 2 2 2 2 2 7 2" xfId="45449"/>
    <cellStyle name="Comma 17 2 2 2 2 2 8" xfId="45450"/>
    <cellStyle name="Comma 17 2 2 2 2 2 9" xfId="45451"/>
    <cellStyle name="Comma 17 2 2 2 2 3" xfId="45452"/>
    <cellStyle name="Comma 17 2 2 2 2 3 2" xfId="45453"/>
    <cellStyle name="Comma 17 2 2 2 2 3 2 2" xfId="45454"/>
    <cellStyle name="Comma 17 2 2 2 2 3 2 3" xfId="45455"/>
    <cellStyle name="Comma 17 2 2 2 2 3 3" xfId="45456"/>
    <cellStyle name="Comma 17 2 2 2 2 3 3 2" xfId="45457"/>
    <cellStyle name="Comma 17 2 2 2 2 3 3 3" xfId="45458"/>
    <cellStyle name="Comma 17 2 2 2 2 3 4" xfId="45459"/>
    <cellStyle name="Comma 17 2 2 2 2 3 4 2" xfId="45460"/>
    <cellStyle name="Comma 17 2 2 2 2 3 5" xfId="45461"/>
    <cellStyle name="Comma 17 2 2 2 2 3 6" xfId="45462"/>
    <cellStyle name="Comma 17 2 2 2 2 4" xfId="45463"/>
    <cellStyle name="Comma 17 2 2 2 2 4 2" xfId="45464"/>
    <cellStyle name="Comma 17 2 2 2 2 4 2 2" xfId="45465"/>
    <cellStyle name="Comma 17 2 2 2 2 4 2 3" xfId="45466"/>
    <cellStyle name="Comma 17 2 2 2 2 4 3" xfId="45467"/>
    <cellStyle name="Comma 17 2 2 2 2 4 3 2" xfId="45468"/>
    <cellStyle name="Comma 17 2 2 2 2 4 3 3" xfId="45469"/>
    <cellStyle name="Comma 17 2 2 2 2 4 4" xfId="45470"/>
    <cellStyle name="Comma 17 2 2 2 2 4 4 2" xfId="45471"/>
    <cellStyle name="Comma 17 2 2 2 2 4 5" xfId="45472"/>
    <cellStyle name="Comma 17 2 2 2 2 4 6" xfId="45473"/>
    <cellStyle name="Comma 17 2 2 2 2 5" xfId="45474"/>
    <cellStyle name="Comma 17 2 2 2 2 5 2" xfId="45475"/>
    <cellStyle name="Comma 17 2 2 2 2 5 2 2" xfId="45476"/>
    <cellStyle name="Comma 17 2 2 2 2 5 2 3" xfId="45477"/>
    <cellStyle name="Comma 17 2 2 2 2 5 3" xfId="45478"/>
    <cellStyle name="Comma 17 2 2 2 2 5 3 2" xfId="45479"/>
    <cellStyle name="Comma 17 2 2 2 2 5 4" xfId="45480"/>
    <cellStyle name="Comma 17 2 2 2 2 5 5" xfId="45481"/>
    <cellStyle name="Comma 17 2 2 2 2 6" xfId="45482"/>
    <cellStyle name="Comma 17 2 2 2 2 6 2" xfId="45483"/>
    <cellStyle name="Comma 17 2 2 2 2 6 3" xfId="45484"/>
    <cellStyle name="Comma 17 2 2 2 2 7" xfId="45485"/>
    <cellStyle name="Comma 17 2 2 2 2 7 2" xfId="45486"/>
    <cellStyle name="Comma 17 2 2 2 2 7 3" xfId="45487"/>
    <cellStyle name="Comma 17 2 2 2 2 8" xfId="45488"/>
    <cellStyle name="Comma 17 2 2 2 2 8 2" xfId="45489"/>
    <cellStyle name="Comma 17 2 2 2 2 9" xfId="45490"/>
    <cellStyle name="Comma 17 2 2 2 3" xfId="45491"/>
    <cellStyle name="Comma 17 2 2 2 3 2" xfId="45492"/>
    <cellStyle name="Comma 17 2 2 2 3 2 2" xfId="45493"/>
    <cellStyle name="Comma 17 2 2 2 3 2 2 2" xfId="45494"/>
    <cellStyle name="Comma 17 2 2 2 3 2 2 3" xfId="45495"/>
    <cellStyle name="Comma 17 2 2 2 3 2 3" xfId="45496"/>
    <cellStyle name="Comma 17 2 2 2 3 2 3 2" xfId="45497"/>
    <cellStyle name="Comma 17 2 2 2 3 2 3 3" xfId="45498"/>
    <cellStyle name="Comma 17 2 2 2 3 2 4" xfId="45499"/>
    <cellStyle name="Comma 17 2 2 2 3 2 4 2" xfId="45500"/>
    <cellStyle name="Comma 17 2 2 2 3 2 5" xfId="45501"/>
    <cellStyle name="Comma 17 2 2 2 3 2 6" xfId="45502"/>
    <cellStyle name="Comma 17 2 2 2 3 3" xfId="45503"/>
    <cellStyle name="Comma 17 2 2 2 3 3 2" xfId="45504"/>
    <cellStyle name="Comma 17 2 2 2 3 3 2 2" xfId="45505"/>
    <cellStyle name="Comma 17 2 2 2 3 3 2 3" xfId="45506"/>
    <cellStyle name="Comma 17 2 2 2 3 3 3" xfId="45507"/>
    <cellStyle name="Comma 17 2 2 2 3 3 3 2" xfId="45508"/>
    <cellStyle name="Comma 17 2 2 2 3 3 3 3" xfId="45509"/>
    <cellStyle name="Comma 17 2 2 2 3 3 4" xfId="45510"/>
    <cellStyle name="Comma 17 2 2 2 3 3 4 2" xfId="45511"/>
    <cellStyle name="Comma 17 2 2 2 3 3 5" xfId="45512"/>
    <cellStyle name="Comma 17 2 2 2 3 3 6" xfId="45513"/>
    <cellStyle name="Comma 17 2 2 2 3 4" xfId="45514"/>
    <cellStyle name="Comma 17 2 2 2 3 4 2" xfId="45515"/>
    <cellStyle name="Comma 17 2 2 2 3 4 2 2" xfId="45516"/>
    <cellStyle name="Comma 17 2 2 2 3 4 2 3" xfId="45517"/>
    <cellStyle name="Comma 17 2 2 2 3 4 3" xfId="45518"/>
    <cellStyle name="Comma 17 2 2 2 3 4 3 2" xfId="45519"/>
    <cellStyle name="Comma 17 2 2 2 3 4 4" xfId="45520"/>
    <cellStyle name="Comma 17 2 2 2 3 4 5" xfId="45521"/>
    <cellStyle name="Comma 17 2 2 2 3 5" xfId="45522"/>
    <cellStyle name="Comma 17 2 2 2 3 5 2" xfId="45523"/>
    <cellStyle name="Comma 17 2 2 2 3 5 3" xfId="45524"/>
    <cellStyle name="Comma 17 2 2 2 3 6" xfId="45525"/>
    <cellStyle name="Comma 17 2 2 2 3 6 2" xfId="45526"/>
    <cellStyle name="Comma 17 2 2 2 3 6 3" xfId="45527"/>
    <cellStyle name="Comma 17 2 2 2 3 7" xfId="45528"/>
    <cellStyle name="Comma 17 2 2 2 3 7 2" xfId="45529"/>
    <cellStyle name="Comma 17 2 2 2 3 8" xfId="45530"/>
    <cellStyle name="Comma 17 2 2 2 3 9" xfId="45531"/>
    <cellStyle name="Comma 17 2 2 2 4" xfId="45532"/>
    <cellStyle name="Comma 17 2 2 2 4 2" xfId="45533"/>
    <cellStyle name="Comma 17 2 2 2 4 2 2" xfId="45534"/>
    <cellStyle name="Comma 17 2 2 2 4 2 2 2" xfId="45535"/>
    <cellStyle name="Comma 17 2 2 2 4 2 2 3" xfId="45536"/>
    <cellStyle name="Comma 17 2 2 2 4 2 3" xfId="45537"/>
    <cellStyle name="Comma 17 2 2 2 4 2 3 2" xfId="45538"/>
    <cellStyle name="Comma 17 2 2 2 4 2 3 3" xfId="45539"/>
    <cellStyle name="Comma 17 2 2 2 4 2 4" xfId="45540"/>
    <cellStyle name="Comma 17 2 2 2 4 2 4 2" xfId="45541"/>
    <cellStyle name="Comma 17 2 2 2 4 2 5" xfId="45542"/>
    <cellStyle name="Comma 17 2 2 2 4 2 6" xfId="45543"/>
    <cellStyle name="Comma 17 2 2 2 4 3" xfId="45544"/>
    <cellStyle name="Comma 17 2 2 2 4 3 2" xfId="45545"/>
    <cellStyle name="Comma 17 2 2 2 4 3 2 2" xfId="45546"/>
    <cellStyle name="Comma 17 2 2 2 4 3 2 3" xfId="45547"/>
    <cellStyle name="Comma 17 2 2 2 4 3 3" xfId="45548"/>
    <cellStyle name="Comma 17 2 2 2 4 3 3 2" xfId="45549"/>
    <cellStyle name="Comma 17 2 2 2 4 3 3 3" xfId="45550"/>
    <cellStyle name="Comma 17 2 2 2 4 3 4" xfId="45551"/>
    <cellStyle name="Comma 17 2 2 2 4 3 4 2" xfId="45552"/>
    <cellStyle name="Comma 17 2 2 2 4 3 5" xfId="45553"/>
    <cellStyle name="Comma 17 2 2 2 4 3 6" xfId="45554"/>
    <cellStyle name="Comma 17 2 2 2 4 4" xfId="45555"/>
    <cellStyle name="Comma 17 2 2 2 4 4 2" xfId="45556"/>
    <cellStyle name="Comma 17 2 2 2 4 4 2 2" xfId="45557"/>
    <cellStyle name="Comma 17 2 2 2 4 4 2 3" xfId="45558"/>
    <cellStyle name="Comma 17 2 2 2 4 4 3" xfId="45559"/>
    <cellStyle name="Comma 17 2 2 2 4 4 3 2" xfId="45560"/>
    <cellStyle name="Comma 17 2 2 2 4 4 4" xfId="45561"/>
    <cellStyle name="Comma 17 2 2 2 4 4 5" xfId="45562"/>
    <cellStyle name="Comma 17 2 2 2 4 5" xfId="45563"/>
    <cellStyle name="Comma 17 2 2 2 4 5 2" xfId="45564"/>
    <cellStyle name="Comma 17 2 2 2 4 5 3" xfId="45565"/>
    <cellStyle name="Comma 17 2 2 2 4 6" xfId="45566"/>
    <cellStyle name="Comma 17 2 2 2 4 6 2" xfId="45567"/>
    <cellStyle name="Comma 17 2 2 2 4 6 3" xfId="45568"/>
    <cellStyle name="Comma 17 2 2 2 4 7" xfId="45569"/>
    <cellStyle name="Comma 17 2 2 2 4 7 2" xfId="45570"/>
    <cellStyle name="Comma 17 2 2 2 4 8" xfId="45571"/>
    <cellStyle name="Comma 17 2 2 2 4 9" xfId="45572"/>
    <cellStyle name="Comma 17 2 2 2 5" xfId="45573"/>
    <cellStyle name="Comma 17 2 2 2 5 2" xfId="45574"/>
    <cellStyle name="Comma 17 2 2 2 5 2 2" xfId="45575"/>
    <cellStyle name="Comma 17 2 2 2 5 2 3" xfId="45576"/>
    <cellStyle name="Comma 17 2 2 2 5 3" xfId="45577"/>
    <cellStyle name="Comma 17 2 2 2 5 3 2" xfId="45578"/>
    <cellStyle name="Comma 17 2 2 2 5 3 3" xfId="45579"/>
    <cellStyle name="Comma 17 2 2 2 5 4" xfId="45580"/>
    <cellStyle name="Comma 17 2 2 2 5 4 2" xfId="45581"/>
    <cellStyle name="Comma 17 2 2 2 5 5" xfId="45582"/>
    <cellStyle name="Comma 17 2 2 2 5 6" xfId="45583"/>
    <cellStyle name="Comma 17 2 2 2 6" xfId="45584"/>
    <cellStyle name="Comma 17 2 2 2 6 2" xfId="45585"/>
    <cellStyle name="Comma 17 2 2 2 6 2 2" xfId="45586"/>
    <cellStyle name="Comma 17 2 2 2 6 2 3" xfId="45587"/>
    <cellStyle name="Comma 17 2 2 2 6 3" xfId="45588"/>
    <cellStyle name="Comma 17 2 2 2 6 3 2" xfId="45589"/>
    <cellStyle name="Comma 17 2 2 2 6 3 3" xfId="45590"/>
    <cellStyle name="Comma 17 2 2 2 6 4" xfId="45591"/>
    <cellStyle name="Comma 17 2 2 2 6 4 2" xfId="45592"/>
    <cellStyle name="Comma 17 2 2 2 6 5" xfId="45593"/>
    <cellStyle name="Comma 17 2 2 2 6 6" xfId="45594"/>
    <cellStyle name="Comma 17 2 2 2 7" xfId="45595"/>
    <cellStyle name="Comma 17 2 2 2 7 2" xfId="45596"/>
    <cellStyle name="Comma 17 2 2 2 7 2 2" xfId="45597"/>
    <cellStyle name="Comma 17 2 2 2 7 2 3" xfId="45598"/>
    <cellStyle name="Comma 17 2 2 2 7 3" xfId="45599"/>
    <cellStyle name="Comma 17 2 2 2 7 3 2" xfId="45600"/>
    <cellStyle name="Comma 17 2 2 2 7 4" xfId="45601"/>
    <cellStyle name="Comma 17 2 2 2 7 5" xfId="45602"/>
    <cellStyle name="Comma 17 2 2 2 8" xfId="45603"/>
    <cellStyle name="Comma 17 2 2 2 8 2" xfId="45604"/>
    <cellStyle name="Comma 17 2 2 2 8 3" xfId="45605"/>
    <cellStyle name="Comma 17 2 2 2 9" xfId="45606"/>
    <cellStyle name="Comma 17 2 2 2 9 2" xfId="45607"/>
    <cellStyle name="Comma 17 2 2 2 9 3" xfId="45608"/>
    <cellStyle name="Comma 17 2 2 3" xfId="45609"/>
    <cellStyle name="Comma 17 2 2 3 10" xfId="45610"/>
    <cellStyle name="Comma 17 2 2 3 2" xfId="45611"/>
    <cellStyle name="Comma 17 2 2 3 2 2" xfId="45612"/>
    <cellStyle name="Comma 17 2 2 3 2 2 2" xfId="45613"/>
    <cellStyle name="Comma 17 2 2 3 2 2 2 2" xfId="45614"/>
    <cellStyle name="Comma 17 2 2 3 2 2 2 3" xfId="45615"/>
    <cellStyle name="Comma 17 2 2 3 2 2 3" xfId="45616"/>
    <cellStyle name="Comma 17 2 2 3 2 2 3 2" xfId="45617"/>
    <cellStyle name="Comma 17 2 2 3 2 2 3 3" xfId="45618"/>
    <cellStyle name="Comma 17 2 2 3 2 2 4" xfId="45619"/>
    <cellStyle name="Comma 17 2 2 3 2 2 4 2" xfId="45620"/>
    <cellStyle name="Comma 17 2 2 3 2 2 5" xfId="45621"/>
    <cellStyle name="Comma 17 2 2 3 2 2 6" xfId="45622"/>
    <cellStyle name="Comma 17 2 2 3 2 3" xfId="45623"/>
    <cellStyle name="Comma 17 2 2 3 2 3 2" xfId="45624"/>
    <cellStyle name="Comma 17 2 2 3 2 3 2 2" xfId="45625"/>
    <cellStyle name="Comma 17 2 2 3 2 3 2 3" xfId="45626"/>
    <cellStyle name="Comma 17 2 2 3 2 3 3" xfId="45627"/>
    <cellStyle name="Comma 17 2 2 3 2 3 3 2" xfId="45628"/>
    <cellStyle name="Comma 17 2 2 3 2 3 3 3" xfId="45629"/>
    <cellStyle name="Comma 17 2 2 3 2 3 4" xfId="45630"/>
    <cellStyle name="Comma 17 2 2 3 2 3 4 2" xfId="45631"/>
    <cellStyle name="Comma 17 2 2 3 2 3 5" xfId="45632"/>
    <cellStyle name="Comma 17 2 2 3 2 3 6" xfId="45633"/>
    <cellStyle name="Comma 17 2 2 3 2 4" xfId="45634"/>
    <cellStyle name="Comma 17 2 2 3 2 4 2" xfId="45635"/>
    <cellStyle name="Comma 17 2 2 3 2 4 2 2" xfId="45636"/>
    <cellStyle name="Comma 17 2 2 3 2 4 2 3" xfId="45637"/>
    <cellStyle name="Comma 17 2 2 3 2 4 3" xfId="45638"/>
    <cellStyle name="Comma 17 2 2 3 2 4 3 2" xfId="45639"/>
    <cellStyle name="Comma 17 2 2 3 2 4 4" xfId="45640"/>
    <cellStyle name="Comma 17 2 2 3 2 4 5" xfId="45641"/>
    <cellStyle name="Comma 17 2 2 3 2 5" xfId="45642"/>
    <cellStyle name="Comma 17 2 2 3 2 5 2" xfId="45643"/>
    <cellStyle name="Comma 17 2 2 3 2 5 3" xfId="45644"/>
    <cellStyle name="Comma 17 2 2 3 2 6" xfId="45645"/>
    <cellStyle name="Comma 17 2 2 3 2 6 2" xfId="45646"/>
    <cellStyle name="Comma 17 2 2 3 2 6 3" xfId="45647"/>
    <cellStyle name="Comma 17 2 2 3 2 7" xfId="45648"/>
    <cellStyle name="Comma 17 2 2 3 2 7 2" xfId="45649"/>
    <cellStyle name="Comma 17 2 2 3 2 8" xfId="45650"/>
    <cellStyle name="Comma 17 2 2 3 2 9" xfId="45651"/>
    <cellStyle name="Comma 17 2 2 3 3" xfId="45652"/>
    <cellStyle name="Comma 17 2 2 3 3 2" xfId="45653"/>
    <cellStyle name="Comma 17 2 2 3 3 2 2" xfId="45654"/>
    <cellStyle name="Comma 17 2 2 3 3 2 3" xfId="45655"/>
    <cellStyle name="Comma 17 2 2 3 3 3" xfId="45656"/>
    <cellStyle name="Comma 17 2 2 3 3 3 2" xfId="45657"/>
    <cellStyle name="Comma 17 2 2 3 3 3 3" xfId="45658"/>
    <cellStyle name="Comma 17 2 2 3 3 4" xfId="45659"/>
    <cellStyle name="Comma 17 2 2 3 3 4 2" xfId="45660"/>
    <cellStyle name="Comma 17 2 2 3 3 5" xfId="45661"/>
    <cellStyle name="Comma 17 2 2 3 3 6" xfId="45662"/>
    <cellStyle name="Comma 17 2 2 3 4" xfId="45663"/>
    <cellStyle name="Comma 17 2 2 3 4 2" xfId="45664"/>
    <cellStyle name="Comma 17 2 2 3 4 2 2" xfId="45665"/>
    <cellStyle name="Comma 17 2 2 3 4 2 3" xfId="45666"/>
    <cellStyle name="Comma 17 2 2 3 4 3" xfId="45667"/>
    <cellStyle name="Comma 17 2 2 3 4 3 2" xfId="45668"/>
    <cellStyle name="Comma 17 2 2 3 4 3 3" xfId="45669"/>
    <cellStyle name="Comma 17 2 2 3 4 4" xfId="45670"/>
    <cellStyle name="Comma 17 2 2 3 4 4 2" xfId="45671"/>
    <cellStyle name="Comma 17 2 2 3 4 5" xfId="45672"/>
    <cellStyle name="Comma 17 2 2 3 4 6" xfId="45673"/>
    <cellStyle name="Comma 17 2 2 3 5" xfId="45674"/>
    <cellStyle name="Comma 17 2 2 3 5 2" xfId="45675"/>
    <cellStyle name="Comma 17 2 2 3 5 2 2" xfId="45676"/>
    <cellStyle name="Comma 17 2 2 3 5 2 3" xfId="45677"/>
    <cellStyle name="Comma 17 2 2 3 5 3" xfId="45678"/>
    <cellStyle name="Comma 17 2 2 3 5 3 2" xfId="45679"/>
    <cellStyle name="Comma 17 2 2 3 5 4" xfId="45680"/>
    <cellStyle name="Comma 17 2 2 3 5 5" xfId="45681"/>
    <cellStyle name="Comma 17 2 2 3 6" xfId="45682"/>
    <cellStyle name="Comma 17 2 2 3 6 2" xfId="45683"/>
    <cellStyle name="Comma 17 2 2 3 6 3" xfId="45684"/>
    <cellStyle name="Comma 17 2 2 3 7" xfId="45685"/>
    <cellStyle name="Comma 17 2 2 3 7 2" xfId="45686"/>
    <cellStyle name="Comma 17 2 2 3 7 3" xfId="45687"/>
    <cellStyle name="Comma 17 2 2 3 8" xfId="45688"/>
    <cellStyle name="Comma 17 2 2 3 8 2" xfId="45689"/>
    <cellStyle name="Comma 17 2 2 3 9" xfId="45690"/>
    <cellStyle name="Comma 17 2 2 4" xfId="45691"/>
    <cellStyle name="Comma 17 2 2 4 2" xfId="45692"/>
    <cellStyle name="Comma 17 2 2 4 2 2" xfId="45693"/>
    <cellStyle name="Comma 17 2 2 4 2 2 2" xfId="45694"/>
    <cellStyle name="Comma 17 2 2 4 2 2 3" xfId="45695"/>
    <cellStyle name="Comma 17 2 2 4 2 3" xfId="45696"/>
    <cellStyle name="Comma 17 2 2 4 2 3 2" xfId="45697"/>
    <cellStyle name="Comma 17 2 2 4 2 3 3" xfId="45698"/>
    <cellStyle name="Comma 17 2 2 4 2 4" xfId="45699"/>
    <cellStyle name="Comma 17 2 2 4 2 4 2" xfId="45700"/>
    <cellStyle name="Comma 17 2 2 4 2 5" xfId="45701"/>
    <cellStyle name="Comma 17 2 2 4 2 6" xfId="45702"/>
    <cellStyle name="Comma 17 2 2 4 3" xfId="45703"/>
    <cellStyle name="Comma 17 2 2 4 3 2" xfId="45704"/>
    <cellStyle name="Comma 17 2 2 4 3 2 2" xfId="45705"/>
    <cellStyle name="Comma 17 2 2 4 3 2 3" xfId="45706"/>
    <cellStyle name="Comma 17 2 2 4 3 3" xfId="45707"/>
    <cellStyle name="Comma 17 2 2 4 3 3 2" xfId="45708"/>
    <cellStyle name="Comma 17 2 2 4 3 3 3" xfId="45709"/>
    <cellStyle name="Comma 17 2 2 4 3 4" xfId="45710"/>
    <cellStyle name="Comma 17 2 2 4 3 4 2" xfId="45711"/>
    <cellStyle name="Comma 17 2 2 4 3 5" xfId="45712"/>
    <cellStyle name="Comma 17 2 2 4 3 6" xfId="45713"/>
    <cellStyle name="Comma 17 2 2 4 4" xfId="45714"/>
    <cellStyle name="Comma 17 2 2 4 4 2" xfId="45715"/>
    <cellStyle name="Comma 17 2 2 4 4 2 2" xfId="45716"/>
    <cellStyle name="Comma 17 2 2 4 4 2 3" xfId="45717"/>
    <cellStyle name="Comma 17 2 2 4 4 3" xfId="45718"/>
    <cellStyle name="Comma 17 2 2 4 4 3 2" xfId="45719"/>
    <cellStyle name="Comma 17 2 2 4 4 4" xfId="45720"/>
    <cellStyle name="Comma 17 2 2 4 4 5" xfId="45721"/>
    <cellStyle name="Comma 17 2 2 4 5" xfId="45722"/>
    <cellStyle name="Comma 17 2 2 4 5 2" xfId="45723"/>
    <cellStyle name="Comma 17 2 2 4 5 3" xfId="45724"/>
    <cellStyle name="Comma 17 2 2 4 6" xfId="45725"/>
    <cellStyle name="Comma 17 2 2 4 6 2" xfId="45726"/>
    <cellStyle name="Comma 17 2 2 4 6 3" xfId="45727"/>
    <cellStyle name="Comma 17 2 2 4 7" xfId="45728"/>
    <cellStyle name="Comma 17 2 2 4 7 2" xfId="45729"/>
    <cellStyle name="Comma 17 2 2 4 8" xfId="45730"/>
    <cellStyle name="Comma 17 2 2 4 9" xfId="45731"/>
    <cellStyle name="Comma 17 2 2 5" xfId="45732"/>
    <cellStyle name="Comma 17 2 2 5 2" xfId="45733"/>
    <cellStyle name="Comma 17 2 2 5 2 2" xfId="45734"/>
    <cellStyle name="Comma 17 2 2 5 2 2 2" xfId="45735"/>
    <cellStyle name="Comma 17 2 2 5 2 2 3" xfId="45736"/>
    <cellStyle name="Comma 17 2 2 5 2 3" xfId="45737"/>
    <cellStyle name="Comma 17 2 2 5 2 3 2" xfId="45738"/>
    <cellStyle name="Comma 17 2 2 5 2 3 3" xfId="45739"/>
    <cellStyle name="Comma 17 2 2 5 2 4" xfId="45740"/>
    <cellStyle name="Comma 17 2 2 5 2 4 2" xfId="45741"/>
    <cellStyle name="Comma 17 2 2 5 2 5" xfId="45742"/>
    <cellStyle name="Comma 17 2 2 5 2 6" xfId="45743"/>
    <cellStyle name="Comma 17 2 2 5 3" xfId="45744"/>
    <cellStyle name="Comma 17 2 2 5 3 2" xfId="45745"/>
    <cellStyle name="Comma 17 2 2 5 3 2 2" xfId="45746"/>
    <cellStyle name="Comma 17 2 2 5 3 2 3" xfId="45747"/>
    <cellStyle name="Comma 17 2 2 5 3 3" xfId="45748"/>
    <cellStyle name="Comma 17 2 2 5 3 3 2" xfId="45749"/>
    <cellStyle name="Comma 17 2 2 5 3 3 3" xfId="45750"/>
    <cellStyle name="Comma 17 2 2 5 3 4" xfId="45751"/>
    <cellStyle name="Comma 17 2 2 5 3 4 2" xfId="45752"/>
    <cellStyle name="Comma 17 2 2 5 3 5" xfId="45753"/>
    <cellStyle name="Comma 17 2 2 5 3 6" xfId="45754"/>
    <cellStyle name="Comma 17 2 2 5 4" xfId="45755"/>
    <cellStyle name="Comma 17 2 2 5 4 2" xfId="45756"/>
    <cellStyle name="Comma 17 2 2 5 4 2 2" xfId="45757"/>
    <cellStyle name="Comma 17 2 2 5 4 2 3" xfId="45758"/>
    <cellStyle name="Comma 17 2 2 5 4 3" xfId="45759"/>
    <cellStyle name="Comma 17 2 2 5 4 3 2" xfId="45760"/>
    <cellStyle name="Comma 17 2 2 5 4 4" xfId="45761"/>
    <cellStyle name="Comma 17 2 2 5 4 5" xfId="45762"/>
    <cellStyle name="Comma 17 2 2 5 5" xfId="45763"/>
    <cellStyle name="Comma 17 2 2 5 5 2" xfId="45764"/>
    <cellStyle name="Comma 17 2 2 5 5 3" xfId="45765"/>
    <cellStyle name="Comma 17 2 2 5 6" xfId="45766"/>
    <cellStyle name="Comma 17 2 2 5 6 2" xfId="45767"/>
    <cellStyle name="Comma 17 2 2 5 6 3" xfId="45768"/>
    <cellStyle name="Comma 17 2 2 5 7" xfId="45769"/>
    <cellStyle name="Comma 17 2 2 5 7 2" xfId="45770"/>
    <cellStyle name="Comma 17 2 2 5 8" xfId="45771"/>
    <cellStyle name="Comma 17 2 2 5 9" xfId="45772"/>
    <cellStyle name="Comma 17 2 2 6" xfId="45773"/>
    <cellStyle name="Comma 17 2 2 6 2" xfId="45774"/>
    <cellStyle name="Comma 17 2 2 6 2 2" xfId="45775"/>
    <cellStyle name="Comma 17 2 2 6 2 3" xfId="45776"/>
    <cellStyle name="Comma 17 2 2 6 3" xfId="45777"/>
    <cellStyle name="Comma 17 2 2 6 3 2" xfId="45778"/>
    <cellStyle name="Comma 17 2 2 6 3 3" xfId="45779"/>
    <cellStyle name="Comma 17 2 2 6 4" xfId="45780"/>
    <cellStyle name="Comma 17 2 2 6 4 2" xfId="45781"/>
    <cellStyle name="Comma 17 2 2 6 5" xfId="45782"/>
    <cellStyle name="Comma 17 2 2 6 6" xfId="45783"/>
    <cellStyle name="Comma 17 2 2 7" xfId="45784"/>
    <cellStyle name="Comma 17 2 2 7 2" xfId="45785"/>
    <cellStyle name="Comma 17 2 2 7 2 2" xfId="45786"/>
    <cellStyle name="Comma 17 2 2 7 2 3" xfId="45787"/>
    <cellStyle name="Comma 17 2 2 7 3" xfId="45788"/>
    <cellStyle name="Comma 17 2 2 7 3 2" xfId="45789"/>
    <cellStyle name="Comma 17 2 2 7 3 3" xfId="45790"/>
    <cellStyle name="Comma 17 2 2 7 4" xfId="45791"/>
    <cellStyle name="Comma 17 2 2 7 4 2" xfId="45792"/>
    <cellStyle name="Comma 17 2 2 7 5" xfId="45793"/>
    <cellStyle name="Comma 17 2 2 7 6" xfId="45794"/>
    <cellStyle name="Comma 17 2 2 8" xfId="45795"/>
    <cellStyle name="Comma 17 2 2 8 2" xfId="45796"/>
    <cellStyle name="Comma 17 2 2 8 2 2" xfId="45797"/>
    <cellStyle name="Comma 17 2 2 8 2 3" xfId="45798"/>
    <cellStyle name="Comma 17 2 2 8 3" xfId="45799"/>
    <cellStyle name="Comma 17 2 2 8 3 2" xfId="45800"/>
    <cellStyle name="Comma 17 2 2 8 4" xfId="45801"/>
    <cellStyle name="Comma 17 2 2 8 5" xfId="45802"/>
    <cellStyle name="Comma 17 2 2 9" xfId="45803"/>
    <cellStyle name="Comma 17 2 2 9 2" xfId="45804"/>
    <cellStyle name="Comma 17 2 2 9 3" xfId="45805"/>
    <cellStyle name="Comma 17 2 3" xfId="45806"/>
    <cellStyle name="Comma 17 2 3 10" xfId="45807"/>
    <cellStyle name="Comma 17 2 3 10 2" xfId="45808"/>
    <cellStyle name="Comma 17 2 3 11" xfId="45809"/>
    <cellStyle name="Comma 17 2 3 12" xfId="45810"/>
    <cellStyle name="Comma 17 2 3 2" xfId="45811"/>
    <cellStyle name="Comma 17 2 3 2 10" xfId="45812"/>
    <cellStyle name="Comma 17 2 3 2 2" xfId="45813"/>
    <cellStyle name="Comma 17 2 3 2 2 2" xfId="45814"/>
    <cellStyle name="Comma 17 2 3 2 2 2 2" xfId="45815"/>
    <cellStyle name="Comma 17 2 3 2 2 2 2 2" xfId="45816"/>
    <cellStyle name="Comma 17 2 3 2 2 2 2 3" xfId="45817"/>
    <cellStyle name="Comma 17 2 3 2 2 2 3" xfId="45818"/>
    <cellStyle name="Comma 17 2 3 2 2 2 3 2" xfId="45819"/>
    <cellStyle name="Comma 17 2 3 2 2 2 3 3" xfId="45820"/>
    <cellStyle name="Comma 17 2 3 2 2 2 4" xfId="45821"/>
    <cellStyle name="Comma 17 2 3 2 2 2 4 2" xfId="45822"/>
    <cellStyle name="Comma 17 2 3 2 2 2 5" xfId="45823"/>
    <cellStyle name="Comma 17 2 3 2 2 2 6" xfId="45824"/>
    <cellStyle name="Comma 17 2 3 2 2 3" xfId="45825"/>
    <cellStyle name="Comma 17 2 3 2 2 3 2" xfId="45826"/>
    <cellStyle name="Comma 17 2 3 2 2 3 2 2" xfId="45827"/>
    <cellStyle name="Comma 17 2 3 2 2 3 2 3" xfId="45828"/>
    <cellStyle name="Comma 17 2 3 2 2 3 3" xfId="45829"/>
    <cellStyle name="Comma 17 2 3 2 2 3 3 2" xfId="45830"/>
    <cellStyle name="Comma 17 2 3 2 2 3 3 3" xfId="45831"/>
    <cellStyle name="Comma 17 2 3 2 2 3 4" xfId="45832"/>
    <cellStyle name="Comma 17 2 3 2 2 3 4 2" xfId="45833"/>
    <cellStyle name="Comma 17 2 3 2 2 3 5" xfId="45834"/>
    <cellStyle name="Comma 17 2 3 2 2 3 6" xfId="45835"/>
    <cellStyle name="Comma 17 2 3 2 2 4" xfId="45836"/>
    <cellStyle name="Comma 17 2 3 2 2 4 2" xfId="45837"/>
    <cellStyle name="Comma 17 2 3 2 2 4 2 2" xfId="45838"/>
    <cellStyle name="Comma 17 2 3 2 2 4 2 3" xfId="45839"/>
    <cellStyle name="Comma 17 2 3 2 2 4 3" xfId="45840"/>
    <cellStyle name="Comma 17 2 3 2 2 4 3 2" xfId="45841"/>
    <cellStyle name="Comma 17 2 3 2 2 4 4" xfId="45842"/>
    <cellStyle name="Comma 17 2 3 2 2 4 5" xfId="45843"/>
    <cellStyle name="Comma 17 2 3 2 2 5" xfId="45844"/>
    <cellStyle name="Comma 17 2 3 2 2 5 2" xfId="45845"/>
    <cellStyle name="Comma 17 2 3 2 2 5 3" xfId="45846"/>
    <cellStyle name="Comma 17 2 3 2 2 6" xfId="45847"/>
    <cellStyle name="Comma 17 2 3 2 2 6 2" xfId="45848"/>
    <cellStyle name="Comma 17 2 3 2 2 6 3" xfId="45849"/>
    <cellStyle name="Comma 17 2 3 2 2 7" xfId="45850"/>
    <cellStyle name="Comma 17 2 3 2 2 7 2" xfId="45851"/>
    <cellStyle name="Comma 17 2 3 2 2 8" xfId="45852"/>
    <cellStyle name="Comma 17 2 3 2 2 9" xfId="45853"/>
    <cellStyle name="Comma 17 2 3 2 3" xfId="45854"/>
    <cellStyle name="Comma 17 2 3 2 3 2" xfId="45855"/>
    <cellStyle name="Comma 17 2 3 2 3 2 2" xfId="45856"/>
    <cellStyle name="Comma 17 2 3 2 3 2 3" xfId="45857"/>
    <cellStyle name="Comma 17 2 3 2 3 3" xfId="45858"/>
    <cellStyle name="Comma 17 2 3 2 3 3 2" xfId="45859"/>
    <cellStyle name="Comma 17 2 3 2 3 3 3" xfId="45860"/>
    <cellStyle name="Comma 17 2 3 2 3 4" xfId="45861"/>
    <cellStyle name="Comma 17 2 3 2 3 4 2" xfId="45862"/>
    <cellStyle name="Comma 17 2 3 2 3 5" xfId="45863"/>
    <cellStyle name="Comma 17 2 3 2 3 6" xfId="45864"/>
    <cellStyle name="Comma 17 2 3 2 4" xfId="45865"/>
    <cellStyle name="Comma 17 2 3 2 4 2" xfId="45866"/>
    <cellStyle name="Comma 17 2 3 2 4 2 2" xfId="45867"/>
    <cellStyle name="Comma 17 2 3 2 4 2 3" xfId="45868"/>
    <cellStyle name="Comma 17 2 3 2 4 3" xfId="45869"/>
    <cellStyle name="Comma 17 2 3 2 4 3 2" xfId="45870"/>
    <cellStyle name="Comma 17 2 3 2 4 3 3" xfId="45871"/>
    <cellStyle name="Comma 17 2 3 2 4 4" xfId="45872"/>
    <cellStyle name="Comma 17 2 3 2 4 4 2" xfId="45873"/>
    <cellStyle name="Comma 17 2 3 2 4 5" xfId="45874"/>
    <cellStyle name="Comma 17 2 3 2 4 6" xfId="45875"/>
    <cellStyle name="Comma 17 2 3 2 5" xfId="45876"/>
    <cellStyle name="Comma 17 2 3 2 5 2" xfId="45877"/>
    <cellStyle name="Comma 17 2 3 2 5 2 2" xfId="45878"/>
    <cellStyle name="Comma 17 2 3 2 5 2 3" xfId="45879"/>
    <cellStyle name="Comma 17 2 3 2 5 3" xfId="45880"/>
    <cellStyle name="Comma 17 2 3 2 5 3 2" xfId="45881"/>
    <cellStyle name="Comma 17 2 3 2 5 4" xfId="45882"/>
    <cellStyle name="Comma 17 2 3 2 5 5" xfId="45883"/>
    <cellStyle name="Comma 17 2 3 2 6" xfId="45884"/>
    <cellStyle name="Comma 17 2 3 2 6 2" xfId="45885"/>
    <cellStyle name="Comma 17 2 3 2 6 3" xfId="45886"/>
    <cellStyle name="Comma 17 2 3 2 7" xfId="45887"/>
    <cellStyle name="Comma 17 2 3 2 7 2" xfId="45888"/>
    <cellStyle name="Comma 17 2 3 2 7 3" xfId="45889"/>
    <cellStyle name="Comma 17 2 3 2 8" xfId="45890"/>
    <cellStyle name="Comma 17 2 3 2 8 2" xfId="45891"/>
    <cellStyle name="Comma 17 2 3 2 9" xfId="45892"/>
    <cellStyle name="Comma 17 2 3 3" xfId="45893"/>
    <cellStyle name="Comma 17 2 3 3 2" xfId="45894"/>
    <cellStyle name="Comma 17 2 3 3 2 2" xfId="45895"/>
    <cellStyle name="Comma 17 2 3 3 2 2 2" xfId="45896"/>
    <cellStyle name="Comma 17 2 3 3 2 2 3" xfId="45897"/>
    <cellStyle name="Comma 17 2 3 3 2 3" xfId="45898"/>
    <cellStyle name="Comma 17 2 3 3 2 3 2" xfId="45899"/>
    <cellStyle name="Comma 17 2 3 3 2 3 3" xfId="45900"/>
    <cellStyle name="Comma 17 2 3 3 2 4" xfId="45901"/>
    <cellStyle name="Comma 17 2 3 3 2 4 2" xfId="45902"/>
    <cellStyle name="Comma 17 2 3 3 2 5" xfId="45903"/>
    <cellStyle name="Comma 17 2 3 3 2 6" xfId="45904"/>
    <cellStyle name="Comma 17 2 3 3 3" xfId="45905"/>
    <cellStyle name="Comma 17 2 3 3 3 2" xfId="45906"/>
    <cellStyle name="Comma 17 2 3 3 3 2 2" xfId="45907"/>
    <cellStyle name="Comma 17 2 3 3 3 2 3" xfId="45908"/>
    <cellStyle name="Comma 17 2 3 3 3 3" xfId="45909"/>
    <cellStyle name="Comma 17 2 3 3 3 3 2" xfId="45910"/>
    <cellStyle name="Comma 17 2 3 3 3 3 3" xfId="45911"/>
    <cellStyle name="Comma 17 2 3 3 3 4" xfId="45912"/>
    <cellStyle name="Comma 17 2 3 3 3 4 2" xfId="45913"/>
    <cellStyle name="Comma 17 2 3 3 3 5" xfId="45914"/>
    <cellStyle name="Comma 17 2 3 3 3 6" xfId="45915"/>
    <cellStyle name="Comma 17 2 3 3 4" xfId="45916"/>
    <cellStyle name="Comma 17 2 3 3 4 2" xfId="45917"/>
    <cellStyle name="Comma 17 2 3 3 4 2 2" xfId="45918"/>
    <cellStyle name="Comma 17 2 3 3 4 2 3" xfId="45919"/>
    <cellStyle name="Comma 17 2 3 3 4 3" xfId="45920"/>
    <cellStyle name="Comma 17 2 3 3 4 3 2" xfId="45921"/>
    <cellStyle name="Comma 17 2 3 3 4 4" xfId="45922"/>
    <cellStyle name="Comma 17 2 3 3 4 5" xfId="45923"/>
    <cellStyle name="Comma 17 2 3 3 5" xfId="45924"/>
    <cellStyle name="Comma 17 2 3 3 5 2" xfId="45925"/>
    <cellStyle name="Comma 17 2 3 3 5 3" xfId="45926"/>
    <cellStyle name="Comma 17 2 3 3 6" xfId="45927"/>
    <cellStyle name="Comma 17 2 3 3 6 2" xfId="45928"/>
    <cellStyle name="Comma 17 2 3 3 6 3" xfId="45929"/>
    <cellStyle name="Comma 17 2 3 3 7" xfId="45930"/>
    <cellStyle name="Comma 17 2 3 3 7 2" xfId="45931"/>
    <cellStyle name="Comma 17 2 3 3 8" xfId="45932"/>
    <cellStyle name="Comma 17 2 3 3 9" xfId="45933"/>
    <cellStyle name="Comma 17 2 3 4" xfId="45934"/>
    <cellStyle name="Comma 17 2 3 4 2" xfId="45935"/>
    <cellStyle name="Comma 17 2 3 4 2 2" xfId="45936"/>
    <cellStyle name="Comma 17 2 3 4 2 2 2" xfId="45937"/>
    <cellStyle name="Comma 17 2 3 4 2 2 3" xfId="45938"/>
    <cellStyle name="Comma 17 2 3 4 2 3" xfId="45939"/>
    <cellStyle name="Comma 17 2 3 4 2 3 2" xfId="45940"/>
    <cellStyle name="Comma 17 2 3 4 2 3 3" xfId="45941"/>
    <cellStyle name="Comma 17 2 3 4 2 4" xfId="45942"/>
    <cellStyle name="Comma 17 2 3 4 2 4 2" xfId="45943"/>
    <cellStyle name="Comma 17 2 3 4 2 5" xfId="45944"/>
    <cellStyle name="Comma 17 2 3 4 2 6" xfId="45945"/>
    <cellStyle name="Comma 17 2 3 4 3" xfId="45946"/>
    <cellStyle name="Comma 17 2 3 4 3 2" xfId="45947"/>
    <cellStyle name="Comma 17 2 3 4 3 2 2" xfId="45948"/>
    <cellStyle name="Comma 17 2 3 4 3 2 3" xfId="45949"/>
    <cellStyle name="Comma 17 2 3 4 3 3" xfId="45950"/>
    <cellStyle name="Comma 17 2 3 4 3 3 2" xfId="45951"/>
    <cellStyle name="Comma 17 2 3 4 3 3 3" xfId="45952"/>
    <cellStyle name="Comma 17 2 3 4 3 4" xfId="45953"/>
    <cellStyle name="Comma 17 2 3 4 3 4 2" xfId="45954"/>
    <cellStyle name="Comma 17 2 3 4 3 5" xfId="45955"/>
    <cellStyle name="Comma 17 2 3 4 3 6" xfId="45956"/>
    <cellStyle name="Comma 17 2 3 4 4" xfId="45957"/>
    <cellStyle name="Comma 17 2 3 4 4 2" xfId="45958"/>
    <cellStyle name="Comma 17 2 3 4 4 2 2" xfId="45959"/>
    <cellStyle name="Comma 17 2 3 4 4 2 3" xfId="45960"/>
    <cellStyle name="Comma 17 2 3 4 4 3" xfId="45961"/>
    <cellStyle name="Comma 17 2 3 4 4 3 2" xfId="45962"/>
    <cellStyle name="Comma 17 2 3 4 4 4" xfId="45963"/>
    <cellStyle name="Comma 17 2 3 4 4 5" xfId="45964"/>
    <cellStyle name="Comma 17 2 3 4 5" xfId="45965"/>
    <cellStyle name="Comma 17 2 3 4 5 2" xfId="45966"/>
    <cellStyle name="Comma 17 2 3 4 5 3" xfId="45967"/>
    <cellStyle name="Comma 17 2 3 4 6" xfId="45968"/>
    <cellStyle name="Comma 17 2 3 4 6 2" xfId="45969"/>
    <cellStyle name="Comma 17 2 3 4 6 3" xfId="45970"/>
    <cellStyle name="Comma 17 2 3 4 7" xfId="45971"/>
    <cellStyle name="Comma 17 2 3 4 7 2" xfId="45972"/>
    <cellStyle name="Comma 17 2 3 4 8" xfId="45973"/>
    <cellStyle name="Comma 17 2 3 4 9" xfId="45974"/>
    <cellStyle name="Comma 17 2 3 5" xfId="45975"/>
    <cellStyle name="Comma 17 2 3 5 2" xfId="45976"/>
    <cellStyle name="Comma 17 2 3 5 2 2" xfId="45977"/>
    <cellStyle name="Comma 17 2 3 5 2 3" xfId="45978"/>
    <cellStyle name="Comma 17 2 3 5 3" xfId="45979"/>
    <cellStyle name="Comma 17 2 3 5 3 2" xfId="45980"/>
    <cellStyle name="Comma 17 2 3 5 3 3" xfId="45981"/>
    <cellStyle name="Comma 17 2 3 5 4" xfId="45982"/>
    <cellStyle name="Comma 17 2 3 5 4 2" xfId="45983"/>
    <cellStyle name="Comma 17 2 3 5 5" xfId="45984"/>
    <cellStyle name="Comma 17 2 3 5 6" xfId="45985"/>
    <cellStyle name="Comma 17 2 3 6" xfId="45986"/>
    <cellStyle name="Comma 17 2 3 6 2" xfId="45987"/>
    <cellStyle name="Comma 17 2 3 6 2 2" xfId="45988"/>
    <cellStyle name="Comma 17 2 3 6 2 3" xfId="45989"/>
    <cellStyle name="Comma 17 2 3 6 3" xfId="45990"/>
    <cellStyle name="Comma 17 2 3 6 3 2" xfId="45991"/>
    <cellStyle name="Comma 17 2 3 6 3 3" xfId="45992"/>
    <cellStyle name="Comma 17 2 3 6 4" xfId="45993"/>
    <cellStyle name="Comma 17 2 3 6 4 2" xfId="45994"/>
    <cellStyle name="Comma 17 2 3 6 5" xfId="45995"/>
    <cellStyle name="Comma 17 2 3 6 6" xfId="45996"/>
    <cellStyle name="Comma 17 2 3 7" xfId="45997"/>
    <cellStyle name="Comma 17 2 3 7 2" xfId="45998"/>
    <cellStyle name="Comma 17 2 3 7 2 2" xfId="45999"/>
    <cellStyle name="Comma 17 2 3 7 2 3" xfId="46000"/>
    <cellStyle name="Comma 17 2 3 7 3" xfId="46001"/>
    <cellStyle name="Comma 17 2 3 7 3 2" xfId="46002"/>
    <cellStyle name="Comma 17 2 3 7 4" xfId="46003"/>
    <cellStyle name="Comma 17 2 3 7 5" xfId="46004"/>
    <cellStyle name="Comma 17 2 3 8" xfId="46005"/>
    <cellStyle name="Comma 17 2 3 8 2" xfId="46006"/>
    <cellStyle name="Comma 17 2 3 8 3" xfId="46007"/>
    <cellStyle name="Comma 17 2 3 9" xfId="46008"/>
    <cellStyle name="Comma 17 2 3 9 2" xfId="46009"/>
    <cellStyle name="Comma 17 2 3 9 3" xfId="46010"/>
    <cellStyle name="Comma 17 2 4" xfId="46011"/>
    <cellStyle name="Comma 17 2 4 10" xfId="46012"/>
    <cellStyle name="Comma 17 2 4 2" xfId="46013"/>
    <cellStyle name="Comma 17 2 4 2 2" xfId="46014"/>
    <cellStyle name="Comma 17 2 4 2 2 2" xfId="46015"/>
    <cellStyle name="Comma 17 2 4 2 2 2 2" xfId="46016"/>
    <cellStyle name="Comma 17 2 4 2 2 2 3" xfId="46017"/>
    <cellStyle name="Comma 17 2 4 2 2 3" xfId="46018"/>
    <cellStyle name="Comma 17 2 4 2 2 3 2" xfId="46019"/>
    <cellStyle name="Comma 17 2 4 2 2 3 3" xfId="46020"/>
    <cellStyle name="Comma 17 2 4 2 2 4" xfId="46021"/>
    <cellStyle name="Comma 17 2 4 2 2 4 2" xfId="46022"/>
    <cellStyle name="Comma 17 2 4 2 2 5" xfId="46023"/>
    <cellStyle name="Comma 17 2 4 2 2 6" xfId="46024"/>
    <cellStyle name="Comma 17 2 4 2 3" xfId="46025"/>
    <cellStyle name="Comma 17 2 4 2 3 2" xfId="46026"/>
    <cellStyle name="Comma 17 2 4 2 3 2 2" xfId="46027"/>
    <cellStyle name="Comma 17 2 4 2 3 2 3" xfId="46028"/>
    <cellStyle name="Comma 17 2 4 2 3 3" xfId="46029"/>
    <cellStyle name="Comma 17 2 4 2 3 3 2" xfId="46030"/>
    <cellStyle name="Comma 17 2 4 2 3 3 3" xfId="46031"/>
    <cellStyle name="Comma 17 2 4 2 3 4" xfId="46032"/>
    <cellStyle name="Comma 17 2 4 2 3 4 2" xfId="46033"/>
    <cellStyle name="Comma 17 2 4 2 3 5" xfId="46034"/>
    <cellStyle name="Comma 17 2 4 2 3 6" xfId="46035"/>
    <cellStyle name="Comma 17 2 4 2 4" xfId="46036"/>
    <cellStyle name="Comma 17 2 4 2 4 2" xfId="46037"/>
    <cellStyle name="Comma 17 2 4 2 4 2 2" xfId="46038"/>
    <cellStyle name="Comma 17 2 4 2 4 2 3" xfId="46039"/>
    <cellStyle name="Comma 17 2 4 2 4 3" xfId="46040"/>
    <cellStyle name="Comma 17 2 4 2 4 3 2" xfId="46041"/>
    <cellStyle name="Comma 17 2 4 2 4 4" xfId="46042"/>
    <cellStyle name="Comma 17 2 4 2 4 5" xfId="46043"/>
    <cellStyle name="Comma 17 2 4 2 5" xfId="46044"/>
    <cellStyle name="Comma 17 2 4 2 5 2" xfId="46045"/>
    <cellStyle name="Comma 17 2 4 2 5 3" xfId="46046"/>
    <cellStyle name="Comma 17 2 4 2 6" xfId="46047"/>
    <cellStyle name="Comma 17 2 4 2 6 2" xfId="46048"/>
    <cellStyle name="Comma 17 2 4 2 6 3" xfId="46049"/>
    <cellStyle name="Comma 17 2 4 2 7" xfId="46050"/>
    <cellStyle name="Comma 17 2 4 2 7 2" xfId="46051"/>
    <cellStyle name="Comma 17 2 4 2 8" xfId="46052"/>
    <cellStyle name="Comma 17 2 4 2 9" xfId="46053"/>
    <cellStyle name="Comma 17 2 4 3" xfId="46054"/>
    <cellStyle name="Comma 17 2 4 3 2" xfId="46055"/>
    <cellStyle name="Comma 17 2 4 3 2 2" xfId="46056"/>
    <cellStyle name="Comma 17 2 4 3 2 3" xfId="46057"/>
    <cellStyle name="Comma 17 2 4 3 3" xfId="46058"/>
    <cellStyle name="Comma 17 2 4 3 3 2" xfId="46059"/>
    <cellStyle name="Comma 17 2 4 3 3 3" xfId="46060"/>
    <cellStyle name="Comma 17 2 4 3 4" xfId="46061"/>
    <cellStyle name="Comma 17 2 4 3 4 2" xfId="46062"/>
    <cellStyle name="Comma 17 2 4 3 5" xfId="46063"/>
    <cellStyle name="Comma 17 2 4 3 6" xfId="46064"/>
    <cellStyle name="Comma 17 2 4 4" xfId="46065"/>
    <cellStyle name="Comma 17 2 4 4 2" xfId="46066"/>
    <cellStyle name="Comma 17 2 4 4 2 2" xfId="46067"/>
    <cellStyle name="Comma 17 2 4 4 2 3" xfId="46068"/>
    <cellStyle name="Comma 17 2 4 4 3" xfId="46069"/>
    <cellStyle name="Comma 17 2 4 4 3 2" xfId="46070"/>
    <cellStyle name="Comma 17 2 4 4 3 3" xfId="46071"/>
    <cellStyle name="Comma 17 2 4 4 4" xfId="46072"/>
    <cellStyle name="Comma 17 2 4 4 4 2" xfId="46073"/>
    <cellStyle name="Comma 17 2 4 4 5" xfId="46074"/>
    <cellStyle name="Comma 17 2 4 4 6" xfId="46075"/>
    <cellStyle name="Comma 17 2 4 5" xfId="46076"/>
    <cellStyle name="Comma 17 2 4 5 2" xfId="46077"/>
    <cellStyle name="Comma 17 2 4 5 2 2" xfId="46078"/>
    <cellStyle name="Comma 17 2 4 5 2 3" xfId="46079"/>
    <cellStyle name="Comma 17 2 4 5 3" xfId="46080"/>
    <cellStyle name="Comma 17 2 4 5 3 2" xfId="46081"/>
    <cellStyle name="Comma 17 2 4 5 4" xfId="46082"/>
    <cellStyle name="Comma 17 2 4 5 5" xfId="46083"/>
    <cellStyle name="Comma 17 2 4 6" xfId="46084"/>
    <cellStyle name="Comma 17 2 4 6 2" xfId="46085"/>
    <cellStyle name="Comma 17 2 4 6 3" xfId="46086"/>
    <cellStyle name="Comma 17 2 4 7" xfId="46087"/>
    <cellStyle name="Comma 17 2 4 7 2" xfId="46088"/>
    <cellStyle name="Comma 17 2 4 7 3" xfId="46089"/>
    <cellStyle name="Comma 17 2 4 8" xfId="46090"/>
    <cellStyle name="Comma 17 2 4 8 2" xfId="46091"/>
    <cellStyle name="Comma 17 2 4 9" xfId="46092"/>
    <cellStyle name="Comma 17 2 5" xfId="46093"/>
    <cellStyle name="Comma 17 2 5 2" xfId="46094"/>
    <cellStyle name="Comma 17 2 5 2 2" xfId="46095"/>
    <cellStyle name="Comma 17 2 5 2 2 2" xfId="46096"/>
    <cellStyle name="Comma 17 2 5 2 2 3" xfId="46097"/>
    <cellStyle name="Comma 17 2 5 2 3" xfId="46098"/>
    <cellStyle name="Comma 17 2 5 2 3 2" xfId="46099"/>
    <cellStyle name="Comma 17 2 5 2 3 3" xfId="46100"/>
    <cellStyle name="Comma 17 2 5 2 4" xfId="46101"/>
    <cellStyle name="Comma 17 2 5 2 4 2" xfId="46102"/>
    <cellStyle name="Comma 17 2 5 2 5" xfId="46103"/>
    <cellStyle name="Comma 17 2 5 2 6" xfId="46104"/>
    <cellStyle name="Comma 17 2 5 3" xfId="46105"/>
    <cellStyle name="Comma 17 2 5 3 2" xfId="46106"/>
    <cellStyle name="Comma 17 2 5 3 2 2" xfId="46107"/>
    <cellStyle name="Comma 17 2 5 3 2 3" xfId="46108"/>
    <cellStyle name="Comma 17 2 5 3 3" xfId="46109"/>
    <cellStyle name="Comma 17 2 5 3 3 2" xfId="46110"/>
    <cellStyle name="Comma 17 2 5 3 3 3" xfId="46111"/>
    <cellStyle name="Comma 17 2 5 3 4" xfId="46112"/>
    <cellStyle name="Comma 17 2 5 3 4 2" xfId="46113"/>
    <cellStyle name="Comma 17 2 5 3 5" xfId="46114"/>
    <cellStyle name="Comma 17 2 5 3 6" xfId="46115"/>
    <cellStyle name="Comma 17 2 5 4" xfId="46116"/>
    <cellStyle name="Comma 17 2 5 4 2" xfId="46117"/>
    <cellStyle name="Comma 17 2 5 4 2 2" xfId="46118"/>
    <cellStyle name="Comma 17 2 5 4 2 3" xfId="46119"/>
    <cellStyle name="Comma 17 2 5 4 3" xfId="46120"/>
    <cellStyle name="Comma 17 2 5 4 3 2" xfId="46121"/>
    <cellStyle name="Comma 17 2 5 4 4" xfId="46122"/>
    <cellStyle name="Comma 17 2 5 4 5" xfId="46123"/>
    <cellStyle name="Comma 17 2 5 5" xfId="46124"/>
    <cellStyle name="Comma 17 2 5 5 2" xfId="46125"/>
    <cellStyle name="Comma 17 2 5 5 3" xfId="46126"/>
    <cellStyle name="Comma 17 2 5 6" xfId="46127"/>
    <cellStyle name="Comma 17 2 5 6 2" xfId="46128"/>
    <cellStyle name="Comma 17 2 5 6 3" xfId="46129"/>
    <cellStyle name="Comma 17 2 5 7" xfId="46130"/>
    <cellStyle name="Comma 17 2 5 7 2" xfId="46131"/>
    <cellStyle name="Comma 17 2 5 8" xfId="46132"/>
    <cellStyle name="Comma 17 2 5 9" xfId="46133"/>
    <cellStyle name="Comma 17 2 6" xfId="46134"/>
    <cellStyle name="Comma 17 2 6 2" xfId="46135"/>
    <cellStyle name="Comma 17 2 6 2 2" xfId="46136"/>
    <cellStyle name="Comma 17 2 6 2 2 2" xfId="46137"/>
    <cellStyle name="Comma 17 2 6 2 2 3" xfId="46138"/>
    <cellStyle name="Comma 17 2 6 2 3" xfId="46139"/>
    <cellStyle name="Comma 17 2 6 2 3 2" xfId="46140"/>
    <cellStyle name="Comma 17 2 6 2 3 3" xfId="46141"/>
    <cellStyle name="Comma 17 2 6 2 4" xfId="46142"/>
    <cellStyle name="Comma 17 2 6 2 4 2" xfId="46143"/>
    <cellStyle name="Comma 17 2 6 2 5" xfId="46144"/>
    <cellStyle name="Comma 17 2 6 2 6" xfId="46145"/>
    <cellStyle name="Comma 17 2 6 3" xfId="46146"/>
    <cellStyle name="Comma 17 2 6 3 2" xfId="46147"/>
    <cellStyle name="Comma 17 2 6 3 2 2" xfId="46148"/>
    <cellStyle name="Comma 17 2 6 3 2 3" xfId="46149"/>
    <cellStyle name="Comma 17 2 6 3 3" xfId="46150"/>
    <cellStyle name="Comma 17 2 6 3 3 2" xfId="46151"/>
    <cellStyle name="Comma 17 2 6 3 3 3" xfId="46152"/>
    <cellStyle name="Comma 17 2 6 3 4" xfId="46153"/>
    <cellStyle name="Comma 17 2 6 3 4 2" xfId="46154"/>
    <cellStyle name="Comma 17 2 6 3 5" xfId="46155"/>
    <cellStyle name="Comma 17 2 6 3 6" xfId="46156"/>
    <cellStyle name="Comma 17 2 6 4" xfId="46157"/>
    <cellStyle name="Comma 17 2 6 4 2" xfId="46158"/>
    <cellStyle name="Comma 17 2 6 4 2 2" xfId="46159"/>
    <cellStyle name="Comma 17 2 6 4 2 3" xfId="46160"/>
    <cellStyle name="Comma 17 2 6 4 3" xfId="46161"/>
    <cellStyle name="Comma 17 2 6 4 3 2" xfId="46162"/>
    <cellStyle name="Comma 17 2 6 4 4" xfId="46163"/>
    <cellStyle name="Comma 17 2 6 4 5" xfId="46164"/>
    <cellStyle name="Comma 17 2 6 5" xfId="46165"/>
    <cellStyle name="Comma 17 2 6 5 2" xfId="46166"/>
    <cellStyle name="Comma 17 2 6 5 3" xfId="46167"/>
    <cellStyle name="Comma 17 2 6 6" xfId="46168"/>
    <cellStyle name="Comma 17 2 6 6 2" xfId="46169"/>
    <cellStyle name="Comma 17 2 6 6 3" xfId="46170"/>
    <cellStyle name="Comma 17 2 6 7" xfId="46171"/>
    <cellStyle name="Comma 17 2 6 7 2" xfId="46172"/>
    <cellStyle name="Comma 17 2 6 8" xfId="46173"/>
    <cellStyle name="Comma 17 2 6 9" xfId="46174"/>
    <cellStyle name="Comma 17 2 7" xfId="46175"/>
    <cellStyle name="Comma 17 2 7 2" xfId="46176"/>
    <cellStyle name="Comma 17 2 7 2 2" xfId="46177"/>
    <cellStyle name="Comma 17 2 7 2 3" xfId="46178"/>
    <cellStyle name="Comma 17 2 7 3" xfId="46179"/>
    <cellStyle name="Comma 17 2 7 3 2" xfId="46180"/>
    <cellStyle name="Comma 17 2 7 3 3" xfId="46181"/>
    <cellStyle name="Comma 17 2 7 4" xfId="46182"/>
    <cellStyle name="Comma 17 2 7 4 2" xfId="46183"/>
    <cellStyle name="Comma 17 2 7 5" xfId="46184"/>
    <cellStyle name="Comma 17 2 7 6" xfId="46185"/>
    <cellStyle name="Comma 17 2 8" xfId="46186"/>
    <cellStyle name="Comma 17 2 8 2" xfId="46187"/>
    <cellStyle name="Comma 17 2 8 2 2" xfId="46188"/>
    <cellStyle name="Comma 17 2 8 2 3" xfId="46189"/>
    <cellStyle name="Comma 17 2 8 3" xfId="46190"/>
    <cellStyle name="Comma 17 2 8 3 2" xfId="46191"/>
    <cellStyle name="Comma 17 2 8 3 3" xfId="46192"/>
    <cellStyle name="Comma 17 2 8 4" xfId="46193"/>
    <cellStyle name="Comma 17 2 8 4 2" xfId="46194"/>
    <cellStyle name="Comma 17 2 8 5" xfId="46195"/>
    <cellStyle name="Comma 17 2 8 6" xfId="46196"/>
    <cellStyle name="Comma 17 2 9" xfId="46197"/>
    <cellStyle name="Comma 17 2 9 2" xfId="46198"/>
    <cellStyle name="Comma 17 2 9 2 2" xfId="46199"/>
    <cellStyle name="Comma 17 2 9 2 3" xfId="46200"/>
    <cellStyle name="Comma 17 2 9 3" xfId="46201"/>
    <cellStyle name="Comma 17 2 9 3 2" xfId="46202"/>
    <cellStyle name="Comma 17 2 9 4" xfId="46203"/>
    <cellStyle name="Comma 17 2 9 5" xfId="46204"/>
    <cellStyle name="Comma 17 3" xfId="9472"/>
    <cellStyle name="Comma 17 3 10" xfId="46205"/>
    <cellStyle name="Comma 17 3 10 2" xfId="46206"/>
    <cellStyle name="Comma 17 3 10 3" xfId="46207"/>
    <cellStyle name="Comma 17 3 11" xfId="46208"/>
    <cellStyle name="Comma 17 3 11 2" xfId="46209"/>
    <cellStyle name="Comma 17 3 12" xfId="46210"/>
    <cellStyle name="Comma 17 3 13" xfId="46211"/>
    <cellStyle name="Comma 17 3 2" xfId="46212"/>
    <cellStyle name="Comma 17 3 2 10" xfId="46213"/>
    <cellStyle name="Comma 17 3 2 10 2" xfId="46214"/>
    <cellStyle name="Comma 17 3 2 11" xfId="46215"/>
    <cellStyle name="Comma 17 3 2 12" xfId="46216"/>
    <cellStyle name="Comma 17 3 2 2" xfId="46217"/>
    <cellStyle name="Comma 17 3 2 2 10" xfId="46218"/>
    <cellStyle name="Comma 17 3 2 2 2" xfId="46219"/>
    <cellStyle name="Comma 17 3 2 2 2 2" xfId="46220"/>
    <cellStyle name="Comma 17 3 2 2 2 2 2" xfId="46221"/>
    <cellStyle name="Comma 17 3 2 2 2 2 2 2" xfId="46222"/>
    <cellStyle name="Comma 17 3 2 2 2 2 2 3" xfId="46223"/>
    <cellStyle name="Comma 17 3 2 2 2 2 3" xfId="46224"/>
    <cellStyle name="Comma 17 3 2 2 2 2 3 2" xfId="46225"/>
    <cellStyle name="Comma 17 3 2 2 2 2 3 3" xfId="46226"/>
    <cellStyle name="Comma 17 3 2 2 2 2 4" xfId="46227"/>
    <cellStyle name="Comma 17 3 2 2 2 2 4 2" xfId="46228"/>
    <cellStyle name="Comma 17 3 2 2 2 2 5" xfId="46229"/>
    <cellStyle name="Comma 17 3 2 2 2 2 6" xfId="46230"/>
    <cellStyle name="Comma 17 3 2 2 2 3" xfId="46231"/>
    <cellStyle name="Comma 17 3 2 2 2 3 2" xfId="46232"/>
    <cellStyle name="Comma 17 3 2 2 2 3 2 2" xfId="46233"/>
    <cellStyle name="Comma 17 3 2 2 2 3 2 3" xfId="46234"/>
    <cellStyle name="Comma 17 3 2 2 2 3 3" xfId="46235"/>
    <cellStyle name="Comma 17 3 2 2 2 3 3 2" xfId="46236"/>
    <cellStyle name="Comma 17 3 2 2 2 3 3 3" xfId="46237"/>
    <cellStyle name="Comma 17 3 2 2 2 3 4" xfId="46238"/>
    <cellStyle name="Comma 17 3 2 2 2 3 4 2" xfId="46239"/>
    <cellStyle name="Comma 17 3 2 2 2 3 5" xfId="46240"/>
    <cellStyle name="Comma 17 3 2 2 2 3 6" xfId="46241"/>
    <cellStyle name="Comma 17 3 2 2 2 4" xfId="46242"/>
    <cellStyle name="Comma 17 3 2 2 2 4 2" xfId="46243"/>
    <cellStyle name="Comma 17 3 2 2 2 4 2 2" xfId="46244"/>
    <cellStyle name="Comma 17 3 2 2 2 4 2 3" xfId="46245"/>
    <cellStyle name="Comma 17 3 2 2 2 4 3" xfId="46246"/>
    <cellStyle name="Comma 17 3 2 2 2 4 3 2" xfId="46247"/>
    <cellStyle name="Comma 17 3 2 2 2 4 4" xfId="46248"/>
    <cellStyle name="Comma 17 3 2 2 2 4 5" xfId="46249"/>
    <cellStyle name="Comma 17 3 2 2 2 5" xfId="46250"/>
    <cellStyle name="Comma 17 3 2 2 2 5 2" xfId="46251"/>
    <cellStyle name="Comma 17 3 2 2 2 5 3" xfId="46252"/>
    <cellStyle name="Comma 17 3 2 2 2 6" xfId="46253"/>
    <cellStyle name="Comma 17 3 2 2 2 6 2" xfId="46254"/>
    <cellStyle name="Comma 17 3 2 2 2 6 3" xfId="46255"/>
    <cellStyle name="Comma 17 3 2 2 2 7" xfId="46256"/>
    <cellStyle name="Comma 17 3 2 2 2 7 2" xfId="46257"/>
    <cellStyle name="Comma 17 3 2 2 2 8" xfId="46258"/>
    <cellStyle name="Comma 17 3 2 2 2 9" xfId="46259"/>
    <cellStyle name="Comma 17 3 2 2 3" xfId="46260"/>
    <cellStyle name="Comma 17 3 2 2 3 2" xfId="46261"/>
    <cellStyle name="Comma 17 3 2 2 3 2 2" xfId="46262"/>
    <cellStyle name="Comma 17 3 2 2 3 2 3" xfId="46263"/>
    <cellStyle name="Comma 17 3 2 2 3 3" xfId="46264"/>
    <cellStyle name="Comma 17 3 2 2 3 3 2" xfId="46265"/>
    <cellStyle name="Comma 17 3 2 2 3 3 3" xfId="46266"/>
    <cellStyle name="Comma 17 3 2 2 3 4" xfId="46267"/>
    <cellStyle name="Comma 17 3 2 2 3 4 2" xfId="46268"/>
    <cellStyle name="Comma 17 3 2 2 3 5" xfId="46269"/>
    <cellStyle name="Comma 17 3 2 2 3 6" xfId="46270"/>
    <cellStyle name="Comma 17 3 2 2 4" xfId="46271"/>
    <cellStyle name="Comma 17 3 2 2 4 2" xfId="46272"/>
    <cellStyle name="Comma 17 3 2 2 4 2 2" xfId="46273"/>
    <cellStyle name="Comma 17 3 2 2 4 2 3" xfId="46274"/>
    <cellStyle name="Comma 17 3 2 2 4 3" xfId="46275"/>
    <cellStyle name="Comma 17 3 2 2 4 3 2" xfId="46276"/>
    <cellStyle name="Comma 17 3 2 2 4 3 3" xfId="46277"/>
    <cellStyle name="Comma 17 3 2 2 4 4" xfId="46278"/>
    <cellStyle name="Comma 17 3 2 2 4 4 2" xfId="46279"/>
    <cellStyle name="Comma 17 3 2 2 4 5" xfId="46280"/>
    <cellStyle name="Comma 17 3 2 2 4 6" xfId="46281"/>
    <cellStyle name="Comma 17 3 2 2 5" xfId="46282"/>
    <cellStyle name="Comma 17 3 2 2 5 2" xfId="46283"/>
    <cellStyle name="Comma 17 3 2 2 5 2 2" xfId="46284"/>
    <cellStyle name="Comma 17 3 2 2 5 2 3" xfId="46285"/>
    <cellStyle name="Comma 17 3 2 2 5 3" xfId="46286"/>
    <cellStyle name="Comma 17 3 2 2 5 3 2" xfId="46287"/>
    <cellStyle name="Comma 17 3 2 2 5 4" xfId="46288"/>
    <cellStyle name="Comma 17 3 2 2 5 5" xfId="46289"/>
    <cellStyle name="Comma 17 3 2 2 6" xfId="46290"/>
    <cellStyle name="Comma 17 3 2 2 6 2" xfId="46291"/>
    <cellStyle name="Comma 17 3 2 2 6 3" xfId="46292"/>
    <cellStyle name="Comma 17 3 2 2 7" xfId="46293"/>
    <cellStyle name="Comma 17 3 2 2 7 2" xfId="46294"/>
    <cellStyle name="Comma 17 3 2 2 7 3" xfId="46295"/>
    <cellStyle name="Comma 17 3 2 2 8" xfId="46296"/>
    <cellStyle name="Comma 17 3 2 2 8 2" xfId="46297"/>
    <cellStyle name="Comma 17 3 2 2 9" xfId="46298"/>
    <cellStyle name="Comma 17 3 2 3" xfId="46299"/>
    <cellStyle name="Comma 17 3 2 3 2" xfId="46300"/>
    <cellStyle name="Comma 17 3 2 3 2 2" xfId="46301"/>
    <cellStyle name="Comma 17 3 2 3 2 2 2" xfId="46302"/>
    <cellStyle name="Comma 17 3 2 3 2 2 3" xfId="46303"/>
    <cellStyle name="Comma 17 3 2 3 2 3" xfId="46304"/>
    <cellStyle name="Comma 17 3 2 3 2 3 2" xfId="46305"/>
    <cellStyle name="Comma 17 3 2 3 2 3 3" xfId="46306"/>
    <cellStyle name="Comma 17 3 2 3 2 4" xfId="46307"/>
    <cellStyle name="Comma 17 3 2 3 2 4 2" xfId="46308"/>
    <cellStyle name="Comma 17 3 2 3 2 5" xfId="46309"/>
    <cellStyle name="Comma 17 3 2 3 2 6" xfId="46310"/>
    <cellStyle name="Comma 17 3 2 3 3" xfId="46311"/>
    <cellStyle name="Comma 17 3 2 3 3 2" xfId="46312"/>
    <cellStyle name="Comma 17 3 2 3 3 2 2" xfId="46313"/>
    <cellStyle name="Comma 17 3 2 3 3 2 3" xfId="46314"/>
    <cellStyle name="Comma 17 3 2 3 3 3" xfId="46315"/>
    <cellStyle name="Comma 17 3 2 3 3 3 2" xfId="46316"/>
    <cellStyle name="Comma 17 3 2 3 3 3 3" xfId="46317"/>
    <cellStyle name="Comma 17 3 2 3 3 4" xfId="46318"/>
    <cellStyle name="Comma 17 3 2 3 3 4 2" xfId="46319"/>
    <cellStyle name="Comma 17 3 2 3 3 5" xfId="46320"/>
    <cellStyle name="Comma 17 3 2 3 3 6" xfId="46321"/>
    <cellStyle name="Comma 17 3 2 3 4" xfId="46322"/>
    <cellStyle name="Comma 17 3 2 3 4 2" xfId="46323"/>
    <cellStyle name="Comma 17 3 2 3 4 2 2" xfId="46324"/>
    <cellStyle name="Comma 17 3 2 3 4 2 3" xfId="46325"/>
    <cellStyle name="Comma 17 3 2 3 4 3" xfId="46326"/>
    <cellStyle name="Comma 17 3 2 3 4 3 2" xfId="46327"/>
    <cellStyle name="Comma 17 3 2 3 4 4" xfId="46328"/>
    <cellStyle name="Comma 17 3 2 3 4 5" xfId="46329"/>
    <cellStyle name="Comma 17 3 2 3 5" xfId="46330"/>
    <cellStyle name="Comma 17 3 2 3 5 2" xfId="46331"/>
    <cellStyle name="Comma 17 3 2 3 5 3" xfId="46332"/>
    <cellStyle name="Comma 17 3 2 3 6" xfId="46333"/>
    <cellStyle name="Comma 17 3 2 3 6 2" xfId="46334"/>
    <cellStyle name="Comma 17 3 2 3 6 3" xfId="46335"/>
    <cellStyle name="Comma 17 3 2 3 7" xfId="46336"/>
    <cellStyle name="Comma 17 3 2 3 7 2" xfId="46337"/>
    <cellStyle name="Comma 17 3 2 3 8" xfId="46338"/>
    <cellStyle name="Comma 17 3 2 3 9" xfId="46339"/>
    <cellStyle name="Comma 17 3 2 4" xfId="46340"/>
    <cellStyle name="Comma 17 3 2 4 2" xfId="46341"/>
    <cellStyle name="Comma 17 3 2 4 2 2" xfId="46342"/>
    <cellStyle name="Comma 17 3 2 4 2 2 2" xfId="46343"/>
    <cellStyle name="Comma 17 3 2 4 2 2 3" xfId="46344"/>
    <cellStyle name="Comma 17 3 2 4 2 3" xfId="46345"/>
    <cellStyle name="Comma 17 3 2 4 2 3 2" xfId="46346"/>
    <cellStyle name="Comma 17 3 2 4 2 3 3" xfId="46347"/>
    <cellStyle name="Comma 17 3 2 4 2 4" xfId="46348"/>
    <cellStyle name="Comma 17 3 2 4 2 4 2" xfId="46349"/>
    <cellStyle name="Comma 17 3 2 4 2 5" xfId="46350"/>
    <cellStyle name="Comma 17 3 2 4 2 6" xfId="46351"/>
    <cellStyle name="Comma 17 3 2 4 3" xfId="46352"/>
    <cellStyle name="Comma 17 3 2 4 3 2" xfId="46353"/>
    <cellStyle name="Comma 17 3 2 4 3 2 2" xfId="46354"/>
    <cellStyle name="Comma 17 3 2 4 3 2 3" xfId="46355"/>
    <cellStyle name="Comma 17 3 2 4 3 3" xfId="46356"/>
    <cellStyle name="Comma 17 3 2 4 3 3 2" xfId="46357"/>
    <cellStyle name="Comma 17 3 2 4 3 3 3" xfId="46358"/>
    <cellStyle name="Comma 17 3 2 4 3 4" xfId="46359"/>
    <cellStyle name="Comma 17 3 2 4 3 4 2" xfId="46360"/>
    <cellStyle name="Comma 17 3 2 4 3 5" xfId="46361"/>
    <cellStyle name="Comma 17 3 2 4 3 6" xfId="46362"/>
    <cellStyle name="Comma 17 3 2 4 4" xfId="46363"/>
    <cellStyle name="Comma 17 3 2 4 4 2" xfId="46364"/>
    <cellStyle name="Comma 17 3 2 4 4 2 2" xfId="46365"/>
    <cellStyle name="Comma 17 3 2 4 4 2 3" xfId="46366"/>
    <cellStyle name="Comma 17 3 2 4 4 3" xfId="46367"/>
    <cellStyle name="Comma 17 3 2 4 4 3 2" xfId="46368"/>
    <cellStyle name="Comma 17 3 2 4 4 4" xfId="46369"/>
    <cellStyle name="Comma 17 3 2 4 4 5" xfId="46370"/>
    <cellStyle name="Comma 17 3 2 4 5" xfId="46371"/>
    <cellStyle name="Comma 17 3 2 4 5 2" xfId="46372"/>
    <cellStyle name="Comma 17 3 2 4 5 3" xfId="46373"/>
    <cellStyle name="Comma 17 3 2 4 6" xfId="46374"/>
    <cellStyle name="Comma 17 3 2 4 6 2" xfId="46375"/>
    <cellStyle name="Comma 17 3 2 4 6 3" xfId="46376"/>
    <cellStyle name="Comma 17 3 2 4 7" xfId="46377"/>
    <cellStyle name="Comma 17 3 2 4 7 2" xfId="46378"/>
    <cellStyle name="Comma 17 3 2 4 8" xfId="46379"/>
    <cellStyle name="Comma 17 3 2 4 9" xfId="46380"/>
    <cellStyle name="Comma 17 3 2 5" xfId="46381"/>
    <cellStyle name="Comma 17 3 2 5 2" xfId="46382"/>
    <cellStyle name="Comma 17 3 2 5 2 2" xfId="46383"/>
    <cellStyle name="Comma 17 3 2 5 2 3" xfId="46384"/>
    <cellStyle name="Comma 17 3 2 5 3" xfId="46385"/>
    <cellStyle name="Comma 17 3 2 5 3 2" xfId="46386"/>
    <cellStyle name="Comma 17 3 2 5 3 3" xfId="46387"/>
    <cellStyle name="Comma 17 3 2 5 4" xfId="46388"/>
    <cellStyle name="Comma 17 3 2 5 4 2" xfId="46389"/>
    <cellStyle name="Comma 17 3 2 5 5" xfId="46390"/>
    <cellStyle name="Comma 17 3 2 5 6" xfId="46391"/>
    <cellStyle name="Comma 17 3 2 6" xfId="46392"/>
    <cellStyle name="Comma 17 3 2 6 2" xfId="46393"/>
    <cellStyle name="Comma 17 3 2 6 2 2" xfId="46394"/>
    <cellStyle name="Comma 17 3 2 6 2 3" xfId="46395"/>
    <cellStyle name="Comma 17 3 2 6 3" xfId="46396"/>
    <cellStyle name="Comma 17 3 2 6 3 2" xfId="46397"/>
    <cellStyle name="Comma 17 3 2 6 3 3" xfId="46398"/>
    <cellStyle name="Comma 17 3 2 6 4" xfId="46399"/>
    <cellStyle name="Comma 17 3 2 6 4 2" xfId="46400"/>
    <cellStyle name="Comma 17 3 2 6 5" xfId="46401"/>
    <cellStyle name="Comma 17 3 2 6 6" xfId="46402"/>
    <cellStyle name="Comma 17 3 2 7" xfId="46403"/>
    <cellStyle name="Comma 17 3 2 7 2" xfId="46404"/>
    <cellStyle name="Comma 17 3 2 7 2 2" xfId="46405"/>
    <cellStyle name="Comma 17 3 2 7 2 3" xfId="46406"/>
    <cellStyle name="Comma 17 3 2 7 3" xfId="46407"/>
    <cellStyle name="Comma 17 3 2 7 3 2" xfId="46408"/>
    <cellStyle name="Comma 17 3 2 7 4" xfId="46409"/>
    <cellStyle name="Comma 17 3 2 7 5" xfId="46410"/>
    <cellStyle name="Comma 17 3 2 8" xfId="46411"/>
    <cellStyle name="Comma 17 3 2 8 2" xfId="46412"/>
    <cellStyle name="Comma 17 3 2 8 3" xfId="46413"/>
    <cellStyle name="Comma 17 3 2 9" xfId="46414"/>
    <cellStyle name="Comma 17 3 2 9 2" xfId="46415"/>
    <cellStyle name="Comma 17 3 2 9 3" xfId="46416"/>
    <cellStyle name="Comma 17 3 3" xfId="46417"/>
    <cellStyle name="Comma 17 3 3 10" xfId="46418"/>
    <cellStyle name="Comma 17 3 3 2" xfId="46419"/>
    <cellStyle name="Comma 17 3 3 2 2" xfId="46420"/>
    <cellStyle name="Comma 17 3 3 2 2 2" xfId="46421"/>
    <cellStyle name="Comma 17 3 3 2 2 2 2" xfId="46422"/>
    <cellStyle name="Comma 17 3 3 2 2 2 3" xfId="46423"/>
    <cellStyle name="Comma 17 3 3 2 2 3" xfId="46424"/>
    <cellStyle name="Comma 17 3 3 2 2 3 2" xfId="46425"/>
    <cellStyle name="Comma 17 3 3 2 2 3 3" xfId="46426"/>
    <cellStyle name="Comma 17 3 3 2 2 4" xfId="46427"/>
    <cellStyle name="Comma 17 3 3 2 2 4 2" xfId="46428"/>
    <cellStyle name="Comma 17 3 3 2 2 5" xfId="46429"/>
    <cellStyle name="Comma 17 3 3 2 2 6" xfId="46430"/>
    <cellStyle name="Comma 17 3 3 2 3" xfId="46431"/>
    <cellStyle name="Comma 17 3 3 2 3 2" xfId="46432"/>
    <cellStyle name="Comma 17 3 3 2 3 2 2" xfId="46433"/>
    <cellStyle name="Comma 17 3 3 2 3 2 3" xfId="46434"/>
    <cellStyle name="Comma 17 3 3 2 3 3" xfId="46435"/>
    <cellStyle name="Comma 17 3 3 2 3 3 2" xfId="46436"/>
    <cellStyle name="Comma 17 3 3 2 3 3 3" xfId="46437"/>
    <cellStyle name="Comma 17 3 3 2 3 4" xfId="46438"/>
    <cellStyle name="Comma 17 3 3 2 3 4 2" xfId="46439"/>
    <cellStyle name="Comma 17 3 3 2 3 5" xfId="46440"/>
    <cellStyle name="Comma 17 3 3 2 3 6" xfId="46441"/>
    <cellStyle name="Comma 17 3 3 2 4" xfId="46442"/>
    <cellStyle name="Comma 17 3 3 2 4 2" xfId="46443"/>
    <cellStyle name="Comma 17 3 3 2 4 2 2" xfId="46444"/>
    <cellStyle name="Comma 17 3 3 2 4 2 3" xfId="46445"/>
    <cellStyle name="Comma 17 3 3 2 4 3" xfId="46446"/>
    <cellStyle name="Comma 17 3 3 2 4 3 2" xfId="46447"/>
    <cellStyle name="Comma 17 3 3 2 4 4" xfId="46448"/>
    <cellStyle name="Comma 17 3 3 2 4 5" xfId="46449"/>
    <cellStyle name="Comma 17 3 3 2 5" xfId="46450"/>
    <cellStyle name="Comma 17 3 3 2 5 2" xfId="46451"/>
    <cellStyle name="Comma 17 3 3 2 5 3" xfId="46452"/>
    <cellStyle name="Comma 17 3 3 2 6" xfId="46453"/>
    <cellStyle name="Comma 17 3 3 2 6 2" xfId="46454"/>
    <cellStyle name="Comma 17 3 3 2 6 3" xfId="46455"/>
    <cellStyle name="Comma 17 3 3 2 7" xfId="46456"/>
    <cellStyle name="Comma 17 3 3 2 7 2" xfId="46457"/>
    <cellStyle name="Comma 17 3 3 2 8" xfId="46458"/>
    <cellStyle name="Comma 17 3 3 2 9" xfId="46459"/>
    <cellStyle name="Comma 17 3 3 3" xfId="46460"/>
    <cellStyle name="Comma 17 3 3 3 2" xfId="46461"/>
    <cellStyle name="Comma 17 3 3 3 2 2" xfId="46462"/>
    <cellStyle name="Comma 17 3 3 3 2 3" xfId="46463"/>
    <cellStyle name="Comma 17 3 3 3 3" xfId="46464"/>
    <cellStyle name="Comma 17 3 3 3 3 2" xfId="46465"/>
    <cellStyle name="Comma 17 3 3 3 3 3" xfId="46466"/>
    <cellStyle name="Comma 17 3 3 3 4" xfId="46467"/>
    <cellStyle name="Comma 17 3 3 3 4 2" xfId="46468"/>
    <cellStyle name="Comma 17 3 3 3 5" xfId="46469"/>
    <cellStyle name="Comma 17 3 3 3 6" xfId="46470"/>
    <cellStyle name="Comma 17 3 3 4" xfId="46471"/>
    <cellStyle name="Comma 17 3 3 4 2" xfId="46472"/>
    <cellStyle name="Comma 17 3 3 4 2 2" xfId="46473"/>
    <cellStyle name="Comma 17 3 3 4 2 3" xfId="46474"/>
    <cellStyle name="Comma 17 3 3 4 3" xfId="46475"/>
    <cellStyle name="Comma 17 3 3 4 3 2" xfId="46476"/>
    <cellStyle name="Comma 17 3 3 4 3 3" xfId="46477"/>
    <cellStyle name="Comma 17 3 3 4 4" xfId="46478"/>
    <cellStyle name="Comma 17 3 3 4 4 2" xfId="46479"/>
    <cellStyle name="Comma 17 3 3 4 5" xfId="46480"/>
    <cellStyle name="Comma 17 3 3 4 6" xfId="46481"/>
    <cellStyle name="Comma 17 3 3 5" xfId="46482"/>
    <cellStyle name="Comma 17 3 3 5 2" xfId="46483"/>
    <cellStyle name="Comma 17 3 3 5 2 2" xfId="46484"/>
    <cellStyle name="Comma 17 3 3 5 2 3" xfId="46485"/>
    <cellStyle name="Comma 17 3 3 5 3" xfId="46486"/>
    <cellStyle name="Comma 17 3 3 5 3 2" xfId="46487"/>
    <cellStyle name="Comma 17 3 3 5 4" xfId="46488"/>
    <cellStyle name="Comma 17 3 3 5 5" xfId="46489"/>
    <cellStyle name="Comma 17 3 3 6" xfId="46490"/>
    <cellStyle name="Comma 17 3 3 6 2" xfId="46491"/>
    <cellStyle name="Comma 17 3 3 6 3" xfId="46492"/>
    <cellStyle name="Comma 17 3 3 7" xfId="46493"/>
    <cellStyle name="Comma 17 3 3 7 2" xfId="46494"/>
    <cellStyle name="Comma 17 3 3 7 3" xfId="46495"/>
    <cellStyle name="Comma 17 3 3 8" xfId="46496"/>
    <cellStyle name="Comma 17 3 3 8 2" xfId="46497"/>
    <cellStyle name="Comma 17 3 3 9" xfId="46498"/>
    <cellStyle name="Comma 17 3 4" xfId="46499"/>
    <cellStyle name="Comma 17 3 4 2" xfId="46500"/>
    <cellStyle name="Comma 17 3 4 2 2" xfId="46501"/>
    <cellStyle name="Comma 17 3 4 2 2 2" xfId="46502"/>
    <cellStyle name="Comma 17 3 4 2 2 3" xfId="46503"/>
    <cellStyle name="Comma 17 3 4 2 3" xfId="46504"/>
    <cellStyle name="Comma 17 3 4 2 3 2" xfId="46505"/>
    <cellStyle name="Comma 17 3 4 2 3 3" xfId="46506"/>
    <cellStyle name="Comma 17 3 4 2 4" xfId="46507"/>
    <cellStyle name="Comma 17 3 4 2 4 2" xfId="46508"/>
    <cellStyle name="Comma 17 3 4 2 5" xfId="46509"/>
    <cellStyle name="Comma 17 3 4 2 6" xfId="46510"/>
    <cellStyle name="Comma 17 3 4 3" xfId="46511"/>
    <cellStyle name="Comma 17 3 4 3 2" xfId="46512"/>
    <cellStyle name="Comma 17 3 4 3 2 2" xfId="46513"/>
    <cellStyle name="Comma 17 3 4 3 2 3" xfId="46514"/>
    <cellStyle name="Comma 17 3 4 3 3" xfId="46515"/>
    <cellStyle name="Comma 17 3 4 3 3 2" xfId="46516"/>
    <cellStyle name="Comma 17 3 4 3 3 3" xfId="46517"/>
    <cellStyle name="Comma 17 3 4 3 4" xfId="46518"/>
    <cellStyle name="Comma 17 3 4 3 4 2" xfId="46519"/>
    <cellStyle name="Comma 17 3 4 3 5" xfId="46520"/>
    <cellStyle name="Comma 17 3 4 3 6" xfId="46521"/>
    <cellStyle name="Comma 17 3 4 4" xfId="46522"/>
    <cellStyle name="Comma 17 3 4 4 2" xfId="46523"/>
    <cellStyle name="Comma 17 3 4 4 2 2" xfId="46524"/>
    <cellStyle name="Comma 17 3 4 4 2 3" xfId="46525"/>
    <cellStyle name="Comma 17 3 4 4 3" xfId="46526"/>
    <cellStyle name="Comma 17 3 4 4 3 2" xfId="46527"/>
    <cellStyle name="Comma 17 3 4 4 4" xfId="46528"/>
    <cellStyle name="Comma 17 3 4 4 5" xfId="46529"/>
    <cellStyle name="Comma 17 3 4 5" xfId="46530"/>
    <cellStyle name="Comma 17 3 4 5 2" xfId="46531"/>
    <cellStyle name="Comma 17 3 4 5 3" xfId="46532"/>
    <cellStyle name="Comma 17 3 4 6" xfId="46533"/>
    <cellStyle name="Comma 17 3 4 6 2" xfId="46534"/>
    <cellStyle name="Comma 17 3 4 6 3" xfId="46535"/>
    <cellStyle name="Comma 17 3 4 7" xfId="46536"/>
    <cellStyle name="Comma 17 3 4 7 2" xfId="46537"/>
    <cellStyle name="Comma 17 3 4 8" xfId="46538"/>
    <cellStyle name="Comma 17 3 4 9" xfId="46539"/>
    <cellStyle name="Comma 17 3 5" xfId="46540"/>
    <cellStyle name="Comma 17 3 5 2" xfId="46541"/>
    <cellStyle name="Comma 17 3 5 2 2" xfId="46542"/>
    <cellStyle name="Comma 17 3 5 2 2 2" xfId="46543"/>
    <cellStyle name="Comma 17 3 5 2 2 3" xfId="46544"/>
    <cellStyle name="Comma 17 3 5 2 3" xfId="46545"/>
    <cellStyle name="Comma 17 3 5 2 3 2" xfId="46546"/>
    <cellStyle name="Comma 17 3 5 2 3 3" xfId="46547"/>
    <cellStyle name="Comma 17 3 5 2 4" xfId="46548"/>
    <cellStyle name="Comma 17 3 5 2 4 2" xfId="46549"/>
    <cellStyle name="Comma 17 3 5 2 5" xfId="46550"/>
    <cellStyle name="Comma 17 3 5 2 6" xfId="46551"/>
    <cellStyle name="Comma 17 3 5 3" xfId="46552"/>
    <cellStyle name="Comma 17 3 5 3 2" xfId="46553"/>
    <cellStyle name="Comma 17 3 5 3 2 2" xfId="46554"/>
    <cellStyle name="Comma 17 3 5 3 2 3" xfId="46555"/>
    <cellStyle name="Comma 17 3 5 3 3" xfId="46556"/>
    <cellStyle name="Comma 17 3 5 3 3 2" xfId="46557"/>
    <cellStyle name="Comma 17 3 5 3 3 3" xfId="46558"/>
    <cellStyle name="Comma 17 3 5 3 4" xfId="46559"/>
    <cellStyle name="Comma 17 3 5 3 4 2" xfId="46560"/>
    <cellStyle name="Comma 17 3 5 3 5" xfId="46561"/>
    <cellStyle name="Comma 17 3 5 3 6" xfId="46562"/>
    <cellStyle name="Comma 17 3 5 4" xfId="46563"/>
    <cellStyle name="Comma 17 3 5 4 2" xfId="46564"/>
    <cellStyle name="Comma 17 3 5 4 2 2" xfId="46565"/>
    <cellStyle name="Comma 17 3 5 4 2 3" xfId="46566"/>
    <cellStyle name="Comma 17 3 5 4 3" xfId="46567"/>
    <cellStyle name="Comma 17 3 5 4 3 2" xfId="46568"/>
    <cellStyle name="Comma 17 3 5 4 4" xfId="46569"/>
    <cellStyle name="Comma 17 3 5 4 5" xfId="46570"/>
    <cellStyle name="Comma 17 3 5 5" xfId="46571"/>
    <cellStyle name="Comma 17 3 5 5 2" xfId="46572"/>
    <cellStyle name="Comma 17 3 5 5 3" xfId="46573"/>
    <cellStyle name="Comma 17 3 5 6" xfId="46574"/>
    <cellStyle name="Comma 17 3 5 6 2" xfId="46575"/>
    <cellStyle name="Comma 17 3 5 6 3" xfId="46576"/>
    <cellStyle name="Comma 17 3 5 7" xfId="46577"/>
    <cellStyle name="Comma 17 3 5 7 2" xfId="46578"/>
    <cellStyle name="Comma 17 3 5 8" xfId="46579"/>
    <cellStyle name="Comma 17 3 5 9" xfId="46580"/>
    <cellStyle name="Comma 17 3 6" xfId="46581"/>
    <cellStyle name="Comma 17 3 6 2" xfId="46582"/>
    <cellStyle name="Comma 17 3 6 2 2" xfId="46583"/>
    <cellStyle name="Comma 17 3 6 2 3" xfId="46584"/>
    <cellStyle name="Comma 17 3 6 3" xfId="46585"/>
    <cellStyle name="Comma 17 3 6 3 2" xfId="46586"/>
    <cellStyle name="Comma 17 3 6 3 3" xfId="46587"/>
    <cellStyle name="Comma 17 3 6 4" xfId="46588"/>
    <cellStyle name="Comma 17 3 6 4 2" xfId="46589"/>
    <cellStyle name="Comma 17 3 6 5" xfId="46590"/>
    <cellStyle name="Comma 17 3 6 6" xfId="46591"/>
    <cellStyle name="Comma 17 3 7" xfId="46592"/>
    <cellStyle name="Comma 17 3 7 2" xfId="46593"/>
    <cellStyle name="Comma 17 3 7 2 2" xfId="46594"/>
    <cellStyle name="Comma 17 3 7 2 3" xfId="46595"/>
    <cellStyle name="Comma 17 3 7 3" xfId="46596"/>
    <cellStyle name="Comma 17 3 7 3 2" xfId="46597"/>
    <cellStyle name="Comma 17 3 7 3 3" xfId="46598"/>
    <cellStyle name="Comma 17 3 7 4" xfId="46599"/>
    <cellStyle name="Comma 17 3 7 4 2" xfId="46600"/>
    <cellStyle name="Comma 17 3 7 5" xfId="46601"/>
    <cellStyle name="Comma 17 3 7 6" xfId="46602"/>
    <cellStyle name="Comma 17 3 8" xfId="46603"/>
    <cellStyle name="Comma 17 3 8 2" xfId="46604"/>
    <cellStyle name="Comma 17 3 8 2 2" xfId="46605"/>
    <cellStyle name="Comma 17 3 8 2 3" xfId="46606"/>
    <cellStyle name="Comma 17 3 8 3" xfId="46607"/>
    <cellStyle name="Comma 17 3 8 3 2" xfId="46608"/>
    <cellStyle name="Comma 17 3 8 4" xfId="46609"/>
    <cellStyle name="Comma 17 3 8 5" xfId="46610"/>
    <cellStyle name="Comma 17 3 9" xfId="46611"/>
    <cellStyle name="Comma 17 3 9 2" xfId="46612"/>
    <cellStyle name="Comma 17 3 9 3" xfId="46613"/>
    <cellStyle name="Comma 17 4" xfId="9473"/>
    <cellStyle name="Comma 17 4 10" xfId="46614"/>
    <cellStyle name="Comma 17 4 10 2" xfId="46615"/>
    <cellStyle name="Comma 17 4 11" xfId="46616"/>
    <cellStyle name="Comma 17 4 12" xfId="46617"/>
    <cellStyle name="Comma 17 4 2" xfId="46618"/>
    <cellStyle name="Comma 17 4 2 10" xfId="46619"/>
    <cellStyle name="Comma 17 4 2 2" xfId="46620"/>
    <cellStyle name="Comma 17 4 2 2 2" xfId="46621"/>
    <cellStyle name="Comma 17 4 2 2 2 2" xfId="46622"/>
    <cellStyle name="Comma 17 4 2 2 2 2 2" xfId="46623"/>
    <cellStyle name="Comma 17 4 2 2 2 2 3" xfId="46624"/>
    <cellStyle name="Comma 17 4 2 2 2 3" xfId="46625"/>
    <cellStyle name="Comma 17 4 2 2 2 3 2" xfId="46626"/>
    <cellStyle name="Comma 17 4 2 2 2 3 3" xfId="46627"/>
    <cellStyle name="Comma 17 4 2 2 2 4" xfId="46628"/>
    <cellStyle name="Comma 17 4 2 2 2 4 2" xfId="46629"/>
    <cellStyle name="Comma 17 4 2 2 2 5" xfId="46630"/>
    <cellStyle name="Comma 17 4 2 2 2 6" xfId="46631"/>
    <cellStyle name="Comma 17 4 2 2 3" xfId="46632"/>
    <cellStyle name="Comma 17 4 2 2 3 2" xfId="46633"/>
    <cellStyle name="Comma 17 4 2 2 3 2 2" xfId="46634"/>
    <cellStyle name="Comma 17 4 2 2 3 2 3" xfId="46635"/>
    <cellStyle name="Comma 17 4 2 2 3 3" xfId="46636"/>
    <cellStyle name="Comma 17 4 2 2 3 3 2" xfId="46637"/>
    <cellStyle name="Comma 17 4 2 2 3 3 3" xfId="46638"/>
    <cellStyle name="Comma 17 4 2 2 3 4" xfId="46639"/>
    <cellStyle name="Comma 17 4 2 2 3 4 2" xfId="46640"/>
    <cellStyle name="Comma 17 4 2 2 3 5" xfId="46641"/>
    <cellStyle name="Comma 17 4 2 2 3 6" xfId="46642"/>
    <cellStyle name="Comma 17 4 2 2 4" xfId="46643"/>
    <cellStyle name="Comma 17 4 2 2 4 2" xfId="46644"/>
    <cellStyle name="Comma 17 4 2 2 4 2 2" xfId="46645"/>
    <cellStyle name="Comma 17 4 2 2 4 2 3" xfId="46646"/>
    <cellStyle name="Comma 17 4 2 2 4 3" xfId="46647"/>
    <cellStyle name="Comma 17 4 2 2 4 3 2" xfId="46648"/>
    <cellStyle name="Comma 17 4 2 2 4 4" xfId="46649"/>
    <cellStyle name="Comma 17 4 2 2 4 5" xfId="46650"/>
    <cellStyle name="Comma 17 4 2 2 5" xfId="46651"/>
    <cellStyle name="Comma 17 4 2 2 5 2" xfId="46652"/>
    <cellStyle name="Comma 17 4 2 2 5 3" xfId="46653"/>
    <cellStyle name="Comma 17 4 2 2 6" xfId="46654"/>
    <cellStyle name="Comma 17 4 2 2 6 2" xfId="46655"/>
    <cellStyle name="Comma 17 4 2 2 6 3" xfId="46656"/>
    <cellStyle name="Comma 17 4 2 2 7" xfId="46657"/>
    <cellStyle name="Comma 17 4 2 2 7 2" xfId="46658"/>
    <cellStyle name="Comma 17 4 2 2 8" xfId="46659"/>
    <cellStyle name="Comma 17 4 2 2 9" xfId="46660"/>
    <cellStyle name="Comma 17 4 2 3" xfId="46661"/>
    <cellStyle name="Comma 17 4 2 3 2" xfId="46662"/>
    <cellStyle name="Comma 17 4 2 3 2 2" xfId="46663"/>
    <cellStyle name="Comma 17 4 2 3 2 3" xfId="46664"/>
    <cellStyle name="Comma 17 4 2 3 3" xfId="46665"/>
    <cellStyle name="Comma 17 4 2 3 3 2" xfId="46666"/>
    <cellStyle name="Comma 17 4 2 3 3 3" xfId="46667"/>
    <cellStyle name="Comma 17 4 2 3 4" xfId="46668"/>
    <cellStyle name="Comma 17 4 2 3 4 2" xfId="46669"/>
    <cellStyle name="Comma 17 4 2 3 5" xfId="46670"/>
    <cellStyle name="Comma 17 4 2 3 6" xfId="46671"/>
    <cellStyle name="Comma 17 4 2 4" xfId="46672"/>
    <cellStyle name="Comma 17 4 2 4 2" xfId="46673"/>
    <cellStyle name="Comma 17 4 2 4 2 2" xfId="46674"/>
    <cellStyle name="Comma 17 4 2 4 2 3" xfId="46675"/>
    <cellStyle name="Comma 17 4 2 4 3" xfId="46676"/>
    <cellStyle name="Comma 17 4 2 4 3 2" xfId="46677"/>
    <cellStyle name="Comma 17 4 2 4 3 3" xfId="46678"/>
    <cellStyle name="Comma 17 4 2 4 4" xfId="46679"/>
    <cellStyle name="Comma 17 4 2 4 4 2" xfId="46680"/>
    <cellStyle name="Comma 17 4 2 4 5" xfId="46681"/>
    <cellStyle name="Comma 17 4 2 4 6" xfId="46682"/>
    <cellStyle name="Comma 17 4 2 5" xfId="46683"/>
    <cellStyle name="Comma 17 4 2 5 2" xfId="46684"/>
    <cellStyle name="Comma 17 4 2 5 2 2" xfId="46685"/>
    <cellStyle name="Comma 17 4 2 5 2 3" xfId="46686"/>
    <cellStyle name="Comma 17 4 2 5 3" xfId="46687"/>
    <cellStyle name="Comma 17 4 2 5 3 2" xfId="46688"/>
    <cellStyle name="Comma 17 4 2 5 4" xfId="46689"/>
    <cellStyle name="Comma 17 4 2 5 5" xfId="46690"/>
    <cellStyle name="Comma 17 4 2 6" xfId="46691"/>
    <cellStyle name="Comma 17 4 2 6 2" xfId="46692"/>
    <cellStyle name="Comma 17 4 2 6 3" xfId="46693"/>
    <cellStyle name="Comma 17 4 2 7" xfId="46694"/>
    <cellStyle name="Comma 17 4 2 7 2" xfId="46695"/>
    <cellStyle name="Comma 17 4 2 7 3" xfId="46696"/>
    <cellStyle name="Comma 17 4 2 8" xfId="46697"/>
    <cellStyle name="Comma 17 4 2 8 2" xfId="46698"/>
    <cellStyle name="Comma 17 4 2 9" xfId="46699"/>
    <cellStyle name="Comma 17 4 3" xfId="46700"/>
    <cellStyle name="Comma 17 4 3 2" xfId="46701"/>
    <cellStyle name="Comma 17 4 3 2 2" xfId="46702"/>
    <cellStyle name="Comma 17 4 3 2 2 2" xfId="46703"/>
    <cellStyle name="Comma 17 4 3 2 2 3" xfId="46704"/>
    <cellStyle name="Comma 17 4 3 2 3" xfId="46705"/>
    <cellStyle name="Comma 17 4 3 2 3 2" xfId="46706"/>
    <cellStyle name="Comma 17 4 3 2 3 3" xfId="46707"/>
    <cellStyle name="Comma 17 4 3 2 4" xfId="46708"/>
    <cellStyle name="Comma 17 4 3 2 4 2" xfId="46709"/>
    <cellStyle name="Comma 17 4 3 2 5" xfId="46710"/>
    <cellStyle name="Comma 17 4 3 2 6" xfId="46711"/>
    <cellStyle name="Comma 17 4 3 3" xfId="46712"/>
    <cellStyle name="Comma 17 4 3 3 2" xfId="46713"/>
    <cellStyle name="Comma 17 4 3 3 2 2" xfId="46714"/>
    <cellStyle name="Comma 17 4 3 3 2 3" xfId="46715"/>
    <cellStyle name="Comma 17 4 3 3 3" xfId="46716"/>
    <cellStyle name="Comma 17 4 3 3 3 2" xfId="46717"/>
    <cellStyle name="Comma 17 4 3 3 3 3" xfId="46718"/>
    <cellStyle name="Comma 17 4 3 3 4" xfId="46719"/>
    <cellStyle name="Comma 17 4 3 3 4 2" xfId="46720"/>
    <cellStyle name="Comma 17 4 3 3 5" xfId="46721"/>
    <cellStyle name="Comma 17 4 3 3 6" xfId="46722"/>
    <cellStyle name="Comma 17 4 3 4" xfId="46723"/>
    <cellStyle name="Comma 17 4 3 4 2" xfId="46724"/>
    <cellStyle name="Comma 17 4 3 4 2 2" xfId="46725"/>
    <cellStyle name="Comma 17 4 3 4 2 3" xfId="46726"/>
    <cellStyle name="Comma 17 4 3 4 3" xfId="46727"/>
    <cellStyle name="Comma 17 4 3 4 3 2" xfId="46728"/>
    <cellStyle name="Comma 17 4 3 4 4" xfId="46729"/>
    <cellStyle name="Comma 17 4 3 4 5" xfId="46730"/>
    <cellStyle name="Comma 17 4 3 5" xfId="46731"/>
    <cellStyle name="Comma 17 4 3 5 2" xfId="46732"/>
    <cellStyle name="Comma 17 4 3 5 3" xfId="46733"/>
    <cellStyle name="Comma 17 4 3 6" xfId="46734"/>
    <cellStyle name="Comma 17 4 3 6 2" xfId="46735"/>
    <cellStyle name="Comma 17 4 3 6 3" xfId="46736"/>
    <cellStyle name="Comma 17 4 3 7" xfId="46737"/>
    <cellStyle name="Comma 17 4 3 7 2" xfId="46738"/>
    <cellStyle name="Comma 17 4 3 8" xfId="46739"/>
    <cellStyle name="Comma 17 4 3 9" xfId="46740"/>
    <cellStyle name="Comma 17 4 4" xfId="46741"/>
    <cellStyle name="Comma 17 4 4 2" xfId="46742"/>
    <cellStyle name="Comma 17 4 4 2 2" xfId="46743"/>
    <cellStyle name="Comma 17 4 4 2 2 2" xfId="46744"/>
    <cellStyle name="Comma 17 4 4 2 2 3" xfId="46745"/>
    <cellStyle name="Comma 17 4 4 2 3" xfId="46746"/>
    <cellStyle name="Comma 17 4 4 2 3 2" xfId="46747"/>
    <cellStyle name="Comma 17 4 4 2 3 3" xfId="46748"/>
    <cellStyle name="Comma 17 4 4 2 4" xfId="46749"/>
    <cellStyle name="Comma 17 4 4 2 4 2" xfId="46750"/>
    <cellStyle name="Comma 17 4 4 2 5" xfId="46751"/>
    <cellStyle name="Comma 17 4 4 2 6" xfId="46752"/>
    <cellStyle name="Comma 17 4 4 3" xfId="46753"/>
    <cellStyle name="Comma 17 4 4 3 2" xfId="46754"/>
    <cellStyle name="Comma 17 4 4 3 2 2" xfId="46755"/>
    <cellStyle name="Comma 17 4 4 3 2 3" xfId="46756"/>
    <cellStyle name="Comma 17 4 4 3 3" xfId="46757"/>
    <cellStyle name="Comma 17 4 4 3 3 2" xfId="46758"/>
    <cellStyle name="Comma 17 4 4 3 3 3" xfId="46759"/>
    <cellStyle name="Comma 17 4 4 3 4" xfId="46760"/>
    <cellStyle name="Comma 17 4 4 3 4 2" xfId="46761"/>
    <cellStyle name="Comma 17 4 4 3 5" xfId="46762"/>
    <cellStyle name="Comma 17 4 4 3 6" xfId="46763"/>
    <cellStyle name="Comma 17 4 4 4" xfId="46764"/>
    <cellStyle name="Comma 17 4 4 4 2" xfId="46765"/>
    <cellStyle name="Comma 17 4 4 4 2 2" xfId="46766"/>
    <cellStyle name="Comma 17 4 4 4 2 3" xfId="46767"/>
    <cellStyle name="Comma 17 4 4 4 3" xfId="46768"/>
    <cellStyle name="Comma 17 4 4 4 3 2" xfId="46769"/>
    <cellStyle name="Comma 17 4 4 4 4" xfId="46770"/>
    <cellStyle name="Comma 17 4 4 4 5" xfId="46771"/>
    <cellStyle name="Comma 17 4 4 5" xfId="46772"/>
    <cellStyle name="Comma 17 4 4 5 2" xfId="46773"/>
    <cellStyle name="Comma 17 4 4 5 3" xfId="46774"/>
    <cellStyle name="Comma 17 4 4 6" xfId="46775"/>
    <cellStyle name="Comma 17 4 4 6 2" xfId="46776"/>
    <cellStyle name="Comma 17 4 4 6 3" xfId="46777"/>
    <cellStyle name="Comma 17 4 4 7" xfId="46778"/>
    <cellStyle name="Comma 17 4 4 7 2" xfId="46779"/>
    <cellStyle name="Comma 17 4 4 8" xfId="46780"/>
    <cellStyle name="Comma 17 4 4 9" xfId="46781"/>
    <cellStyle name="Comma 17 4 5" xfId="46782"/>
    <cellStyle name="Comma 17 4 5 2" xfId="46783"/>
    <cellStyle name="Comma 17 4 5 2 2" xfId="46784"/>
    <cellStyle name="Comma 17 4 5 2 3" xfId="46785"/>
    <cellStyle name="Comma 17 4 5 3" xfId="46786"/>
    <cellStyle name="Comma 17 4 5 3 2" xfId="46787"/>
    <cellStyle name="Comma 17 4 5 3 3" xfId="46788"/>
    <cellStyle name="Comma 17 4 5 4" xfId="46789"/>
    <cellStyle name="Comma 17 4 5 4 2" xfId="46790"/>
    <cellStyle name="Comma 17 4 5 5" xfId="46791"/>
    <cellStyle name="Comma 17 4 5 6" xfId="46792"/>
    <cellStyle name="Comma 17 4 6" xfId="46793"/>
    <cellStyle name="Comma 17 4 6 2" xfId="46794"/>
    <cellStyle name="Comma 17 4 6 2 2" xfId="46795"/>
    <cellStyle name="Comma 17 4 6 2 3" xfId="46796"/>
    <cellStyle name="Comma 17 4 6 3" xfId="46797"/>
    <cellStyle name="Comma 17 4 6 3 2" xfId="46798"/>
    <cellStyle name="Comma 17 4 6 3 3" xfId="46799"/>
    <cellStyle name="Comma 17 4 6 4" xfId="46800"/>
    <cellStyle name="Comma 17 4 6 4 2" xfId="46801"/>
    <cellStyle name="Comma 17 4 6 5" xfId="46802"/>
    <cellStyle name="Comma 17 4 6 6" xfId="46803"/>
    <cellStyle name="Comma 17 4 7" xfId="46804"/>
    <cellStyle name="Comma 17 4 7 2" xfId="46805"/>
    <cellStyle name="Comma 17 4 7 2 2" xfId="46806"/>
    <cellStyle name="Comma 17 4 7 2 3" xfId="46807"/>
    <cellStyle name="Comma 17 4 7 3" xfId="46808"/>
    <cellStyle name="Comma 17 4 7 3 2" xfId="46809"/>
    <cellStyle name="Comma 17 4 7 4" xfId="46810"/>
    <cellStyle name="Comma 17 4 7 5" xfId="46811"/>
    <cellStyle name="Comma 17 4 8" xfId="46812"/>
    <cellStyle name="Comma 17 4 8 2" xfId="46813"/>
    <cellStyle name="Comma 17 4 8 3" xfId="46814"/>
    <cellStyle name="Comma 17 4 9" xfId="46815"/>
    <cellStyle name="Comma 17 4 9 2" xfId="46816"/>
    <cellStyle name="Comma 17 4 9 3" xfId="46817"/>
    <cellStyle name="Comma 17 5" xfId="9474"/>
    <cellStyle name="Comma 17 5 10" xfId="46818"/>
    <cellStyle name="Comma 17 5 2" xfId="46819"/>
    <cellStyle name="Comma 17 5 2 2" xfId="46820"/>
    <cellStyle name="Comma 17 5 2 2 2" xfId="46821"/>
    <cellStyle name="Comma 17 5 2 2 2 2" xfId="46822"/>
    <cellStyle name="Comma 17 5 2 2 2 3" xfId="46823"/>
    <cellStyle name="Comma 17 5 2 2 3" xfId="46824"/>
    <cellStyle name="Comma 17 5 2 2 3 2" xfId="46825"/>
    <cellStyle name="Comma 17 5 2 2 3 3" xfId="46826"/>
    <cellStyle name="Comma 17 5 2 2 4" xfId="46827"/>
    <cellStyle name="Comma 17 5 2 2 4 2" xfId="46828"/>
    <cellStyle name="Comma 17 5 2 2 5" xfId="46829"/>
    <cellStyle name="Comma 17 5 2 2 6" xfId="46830"/>
    <cellStyle name="Comma 17 5 2 3" xfId="46831"/>
    <cellStyle name="Comma 17 5 2 3 2" xfId="46832"/>
    <cellStyle name="Comma 17 5 2 3 2 2" xfId="46833"/>
    <cellStyle name="Comma 17 5 2 3 2 3" xfId="46834"/>
    <cellStyle name="Comma 17 5 2 3 3" xfId="46835"/>
    <cellStyle name="Comma 17 5 2 3 3 2" xfId="46836"/>
    <cellStyle name="Comma 17 5 2 3 3 3" xfId="46837"/>
    <cellStyle name="Comma 17 5 2 3 4" xfId="46838"/>
    <cellStyle name="Comma 17 5 2 3 4 2" xfId="46839"/>
    <cellStyle name="Comma 17 5 2 3 5" xfId="46840"/>
    <cellStyle name="Comma 17 5 2 3 6" xfId="46841"/>
    <cellStyle name="Comma 17 5 2 4" xfId="46842"/>
    <cellStyle name="Comma 17 5 2 4 2" xfId="46843"/>
    <cellStyle name="Comma 17 5 2 4 2 2" xfId="46844"/>
    <cellStyle name="Comma 17 5 2 4 2 3" xfId="46845"/>
    <cellStyle name="Comma 17 5 2 4 3" xfId="46846"/>
    <cellStyle name="Comma 17 5 2 4 3 2" xfId="46847"/>
    <cellStyle name="Comma 17 5 2 4 4" xfId="46848"/>
    <cellStyle name="Comma 17 5 2 4 5" xfId="46849"/>
    <cellStyle name="Comma 17 5 2 5" xfId="46850"/>
    <cellStyle name="Comma 17 5 2 5 2" xfId="46851"/>
    <cellStyle name="Comma 17 5 2 5 3" xfId="46852"/>
    <cellStyle name="Comma 17 5 2 6" xfId="46853"/>
    <cellStyle name="Comma 17 5 2 6 2" xfId="46854"/>
    <cellStyle name="Comma 17 5 2 6 3" xfId="46855"/>
    <cellStyle name="Comma 17 5 2 7" xfId="46856"/>
    <cellStyle name="Comma 17 5 2 7 2" xfId="46857"/>
    <cellStyle name="Comma 17 5 2 8" xfId="46858"/>
    <cellStyle name="Comma 17 5 2 9" xfId="46859"/>
    <cellStyle name="Comma 17 5 3" xfId="46860"/>
    <cellStyle name="Comma 17 5 3 2" xfId="46861"/>
    <cellStyle name="Comma 17 5 3 2 2" xfId="46862"/>
    <cellStyle name="Comma 17 5 3 2 3" xfId="46863"/>
    <cellStyle name="Comma 17 5 3 3" xfId="46864"/>
    <cellStyle name="Comma 17 5 3 3 2" xfId="46865"/>
    <cellStyle name="Comma 17 5 3 3 3" xfId="46866"/>
    <cellStyle name="Comma 17 5 3 4" xfId="46867"/>
    <cellStyle name="Comma 17 5 3 4 2" xfId="46868"/>
    <cellStyle name="Comma 17 5 3 5" xfId="46869"/>
    <cellStyle name="Comma 17 5 3 6" xfId="46870"/>
    <cellStyle name="Comma 17 5 4" xfId="46871"/>
    <cellStyle name="Comma 17 5 4 2" xfId="46872"/>
    <cellStyle name="Comma 17 5 4 2 2" xfId="46873"/>
    <cellStyle name="Comma 17 5 4 2 3" xfId="46874"/>
    <cellStyle name="Comma 17 5 4 3" xfId="46875"/>
    <cellStyle name="Comma 17 5 4 3 2" xfId="46876"/>
    <cellStyle name="Comma 17 5 4 3 3" xfId="46877"/>
    <cellStyle name="Comma 17 5 4 4" xfId="46878"/>
    <cellStyle name="Comma 17 5 4 4 2" xfId="46879"/>
    <cellStyle name="Comma 17 5 4 5" xfId="46880"/>
    <cellStyle name="Comma 17 5 4 6" xfId="46881"/>
    <cellStyle name="Comma 17 5 5" xfId="46882"/>
    <cellStyle name="Comma 17 5 5 2" xfId="46883"/>
    <cellStyle name="Comma 17 5 5 2 2" xfId="46884"/>
    <cellStyle name="Comma 17 5 5 2 3" xfId="46885"/>
    <cellStyle name="Comma 17 5 5 3" xfId="46886"/>
    <cellStyle name="Comma 17 5 5 3 2" xfId="46887"/>
    <cellStyle name="Comma 17 5 5 4" xfId="46888"/>
    <cellStyle name="Comma 17 5 5 5" xfId="46889"/>
    <cellStyle name="Comma 17 5 6" xfId="46890"/>
    <cellStyle name="Comma 17 5 6 2" xfId="46891"/>
    <cellStyle name="Comma 17 5 6 3" xfId="46892"/>
    <cellStyle name="Comma 17 5 7" xfId="46893"/>
    <cellStyle name="Comma 17 5 7 2" xfId="46894"/>
    <cellStyle name="Comma 17 5 7 3" xfId="46895"/>
    <cellStyle name="Comma 17 5 8" xfId="46896"/>
    <cellStyle name="Comma 17 5 8 2" xfId="46897"/>
    <cellStyle name="Comma 17 5 9" xfId="46898"/>
    <cellStyle name="Comma 17 6" xfId="46899"/>
    <cellStyle name="Comma 17 6 2" xfId="46900"/>
    <cellStyle name="Comma 17 6 2 2" xfId="46901"/>
    <cellStyle name="Comma 17 6 2 2 2" xfId="46902"/>
    <cellStyle name="Comma 17 6 2 2 3" xfId="46903"/>
    <cellStyle name="Comma 17 6 2 3" xfId="46904"/>
    <cellStyle name="Comma 17 6 2 3 2" xfId="46905"/>
    <cellStyle name="Comma 17 6 2 3 3" xfId="46906"/>
    <cellStyle name="Comma 17 6 2 4" xfId="46907"/>
    <cellStyle name="Comma 17 6 2 4 2" xfId="46908"/>
    <cellStyle name="Comma 17 6 2 5" xfId="46909"/>
    <cellStyle name="Comma 17 6 2 6" xfId="46910"/>
    <cellStyle name="Comma 17 6 3" xfId="46911"/>
    <cellStyle name="Comma 17 6 3 2" xfId="46912"/>
    <cellStyle name="Comma 17 6 3 2 2" xfId="46913"/>
    <cellStyle name="Comma 17 6 3 2 3" xfId="46914"/>
    <cellStyle name="Comma 17 6 3 3" xfId="46915"/>
    <cellStyle name="Comma 17 6 3 3 2" xfId="46916"/>
    <cellStyle name="Comma 17 6 3 3 3" xfId="46917"/>
    <cellStyle name="Comma 17 6 3 4" xfId="46918"/>
    <cellStyle name="Comma 17 6 3 4 2" xfId="46919"/>
    <cellStyle name="Comma 17 6 3 5" xfId="46920"/>
    <cellStyle name="Comma 17 6 3 6" xfId="46921"/>
    <cellStyle name="Comma 17 6 4" xfId="46922"/>
    <cellStyle name="Comma 17 6 4 2" xfId="46923"/>
    <cellStyle name="Comma 17 6 4 2 2" xfId="46924"/>
    <cellStyle name="Comma 17 6 4 2 3" xfId="46925"/>
    <cellStyle name="Comma 17 6 4 3" xfId="46926"/>
    <cellStyle name="Comma 17 6 4 3 2" xfId="46927"/>
    <cellStyle name="Comma 17 6 4 4" xfId="46928"/>
    <cellStyle name="Comma 17 6 4 5" xfId="46929"/>
    <cellStyle name="Comma 17 6 5" xfId="46930"/>
    <cellStyle name="Comma 17 6 5 2" xfId="46931"/>
    <cellStyle name="Comma 17 6 5 3" xfId="46932"/>
    <cellStyle name="Comma 17 6 6" xfId="46933"/>
    <cellStyle name="Comma 17 6 6 2" xfId="46934"/>
    <cellStyle name="Comma 17 6 6 3" xfId="46935"/>
    <cellStyle name="Comma 17 6 7" xfId="46936"/>
    <cellStyle name="Comma 17 6 7 2" xfId="46937"/>
    <cellStyle name="Comma 17 6 8" xfId="46938"/>
    <cellStyle name="Comma 17 6 9" xfId="46939"/>
    <cellStyle name="Comma 17 7" xfId="46940"/>
    <cellStyle name="Comma 17 7 2" xfId="46941"/>
    <cellStyle name="Comma 17 7 2 2" xfId="46942"/>
    <cellStyle name="Comma 17 7 2 2 2" xfId="46943"/>
    <cellStyle name="Comma 17 7 2 2 3" xfId="46944"/>
    <cellStyle name="Comma 17 7 2 3" xfId="46945"/>
    <cellStyle name="Comma 17 7 2 3 2" xfId="46946"/>
    <cellStyle name="Comma 17 7 2 3 3" xfId="46947"/>
    <cellStyle name="Comma 17 7 2 4" xfId="46948"/>
    <cellStyle name="Comma 17 7 2 4 2" xfId="46949"/>
    <cellStyle name="Comma 17 7 2 5" xfId="46950"/>
    <cellStyle name="Comma 17 7 2 6" xfId="46951"/>
    <cellStyle name="Comma 17 7 3" xfId="46952"/>
    <cellStyle name="Comma 17 7 3 2" xfId="46953"/>
    <cellStyle name="Comma 17 7 3 2 2" xfId="46954"/>
    <cellStyle name="Comma 17 7 3 2 3" xfId="46955"/>
    <cellStyle name="Comma 17 7 3 3" xfId="46956"/>
    <cellStyle name="Comma 17 7 3 3 2" xfId="46957"/>
    <cellStyle name="Comma 17 7 3 3 3" xfId="46958"/>
    <cellStyle name="Comma 17 7 3 4" xfId="46959"/>
    <cellStyle name="Comma 17 7 3 4 2" xfId="46960"/>
    <cellStyle name="Comma 17 7 3 5" xfId="46961"/>
    <cellStyle name="Comma 17 7 3 6" xfId="46962"/>
    <cellStyle name="Comma 17 7 4" xfId="46963"/>
    <cellStyle name="Comma 17 7 4 2" xfId="46964"/>
    <cellStyle name="Comma 17 7 4 2 2" xfId="46965"/>
    <cellStyle name="Comma 17 7 4 2 3" xfId="46966"/>
    <cellStyle name="Comma 17 7 4 3" xfId="46967"/>
    <cellStyle name="Comma 17 7 4 3 2" xfId="46968"/>
    <cellStyle name="Comma 17 7 4 4" xfId="46969"/>
    <cellStyle name="Comma 17 7 4 5" xfId="46970"/>
    <cellStyle name="Comma 17 7 5" xfId="46971"/>
    <cellStyle name="Comma 17 7 5 2" xfId="46972"/>
    <cellStyle name="Comma 17 7 5 3" xfId="46973"/>
    <cellStyle name="Comma 17 7 6" xfId="46974"/>
    <cellStyle name="Comma 17 7 6 2" xfId="46975"/>
    <cellStyle name="Comma 17 7 6 3" xfId="46976"/>
    <cellStyle name="Comma 17 7 7" xfId="46977"/>
    <cellStyle name="Comma 17 7 7 2" xfId="46978"/>
    <cellStyle name="Comma 17 7 8" xfId="46979"/>
    <cellStyle name="Comma 17 7 9" xfId="46980"/>
    <cellStyle name="Comma 17 8" xfId="46981"/>
    <cellStyle name="Comma 17 8 2" xfId="46982"/>
    <cellStyle name="Comma 17 8 2 2" xfId="46983"/>
    <cellStyle name="Comma 17 8 2 3" xfId="46984"/>
    <cellStyle name="Comma 17 8 3" xfId="46985"/>
    <cellStyle name="Comma 17 8 3 2" xfId="46986"/>
    <cellStyle name="Comma 17 8 3 3" xfId="46987"/>
    <cellStyle name="Comma 17 8 4" xfId="46988"/>
    <cellStyle name="Comma 17 8 4 2" xfId="46989"/>
    <cellStyle name="Comma 17 8 5" xfId="46990"/>
    <cellStyle name="Comma 17 8 6" xfId="46991"/>
    <cellStyle name="Comma 17 9" xfId="46992"/>
    <cellStyle name="Comma 17 9 2" xfId="46993"/>
    <cellStyle name="Comma 17 9 2 2" xfId="46994"/>
    <cellStyle name="Comma 17 9 2 3" xfId="46995"/>
    <cellStyle name="Comma 17 9 3" xfId="46996"/>
    <cellStyle name="Comma 17 9 3 2" xfId="46997"/>
    <cellStyle name="Comma 17 9 3 3" xfId="46998"/>
    <cellStyle name="Comma 17 9 4" xfId="46999"/>
    <cellStyle name="Comma 17 9 4 2" xfId="47000"/>
    <cellStyle name="Comma 17 9 5" xfId="47001"/>
    <cellStyle name="Comma 17 9 6" xfId="47002"/>
    <cellStyle name="Comma 18" xfId="3272"/>
    <cellStyle name="Comma 18 10" xfId="47003"/>
    <cellStyle name="Comma 18 10 2" xfId="47004"/>
    <cellStyle name="Comma 18 10 2 2" xfId="47005"/>
    <cellStyle name="Comma 18 10 2 3" xfId="47006"/>
    <cellStyle name="Comma 18 10 3" xfId="47007"/>
    <cellStyle name="Comma 18 10 3 2" xfId="47008"/>
    <cellStyle name="Comma 18 10 4" xfId="47009"/>
    <cellStyle name="Comma 18 10 5" xfId="47010"/>
    <cellStyle name="Comma 18 11" xfId="47011"/>
    <cellStyle name="Comma 18 11 2" xfId="47012"/>
    <cellStyle name="Comma 18 11 3" xfId="47013"/>
    <cellStyle name="Comma 18 12" xfId="47014"/>
    <cellStyle name="Comma 18 12 2" xfId="47015"/>
    <cellStyle name="Comma 18 12 3" xfId="47016"/>
    <cellStyle name="Comma 18 13" xfId="47017"/>
    <cellStyle name="Comma 18 13 2" xfId="47018"/>
    <cellStyle name="Comma 18 14" xfId="47019"/>
    <cellStyle name="Comma 18 15" xfId="47020"/>
    <cellStyle name="Comma 18 16" xfId="47021"/>
    <cellStyle name="Comma 18 2" xfId="3273"/>
    <cellStyle name="Comma 18 2 10" xfId="47022"/>
    <cellStyle name="Comma 18 2 10 2" xfId="47023"/>
    <cellStyle name="Comma 18 2 10 3" xfId="47024"/>
    <cellStyle name="Comma 18 2 11" xfId="47025"/>
    <cellStyle name="Comma 18 2 11 2" xfId="47026"/>
    <cellStyle name="Comma 18 2 11 3" xfId="47027"/>
    <cellStyle name="Comma 18 2 12" xfId="47028"/>
    <cellStyle name="Comma 18 2 12 2" xfId="47029"/>
    <cellStyle name="Comma 18 2 13" xfId="47030"/>
    <cellStyle name="Comma 18 2 14" xfId="47031"/>
    <cellStyle name="Comma 18 2 2" xfId="9475"/>
    <cellStyle name="Comma 18 2 2 10" xfId="47032"/>
    <cellStyle name="Comma 18 2 2 10 2" xfId="47033"/>
    <cellStyle name="Comma 18 2 2 10 3" xfId="47034"/>
    <cellStyle name="Comma 18 2 2 11" xfId="47035"/>
    <cellStyle name="Comma 18 2 2 11 2" xfId="47036"/>
    <cellStyle name="Comma 18 2 2 12" xfId="47037"/>
    <cellStyle name="Comma 18 2 2 13" xfId="47038"/>
    <cellStyle name="Comma 18 2 2 2" xfId="47039"/>
    <cellStyle name="Comma 18 2 2 2 10" xfId="47040"/>
    <cellStyle name="Comma 18 2 2 2 10 2" xfId="47041"/>
    <cellStyle name="Comma 18 2 2 2 11" xfId="47042"/>
    <cellStyle name="Comma 18 2 2 2 12" xfId="47043"/>
    <cellStyle name="Comma 18 2 2 2 2" xfId="47044"/>
    <cellStyle name="Comma 18 2 2 2 2 10" xfId="47045"/>
    <cellStyle name="Comma 18 2 2 2 2 2" xfId="47046"/>
    <cellStyle name="Comma 18 2 2 2 2 2 2" xfId="47047"/>
    <cellStyle name="Comma 18 2 2 2 2 2 2 2" xfId="47048"/>
    <cellStyle name="Comma 18 2 2 2 2 2 2 2 2" xfId="47049"/>
    <cellStyle name="Comma 18 2 2 2 2 2 2 2 3" xfId="47050"/>
    <cellStyle name="Comma 18 2 2 2 2 2 2 3" xfId="47051"/>
    <cellStyle name="Comma 18 2 2 2 2 2 2 3 2" xfId="47052"/>
    <cellStyle name="Comma 18 2 2 2 2 2 2 3 3" xfId="47053"/>
    <cellStyle name="Comma 18 2 2 2 2 2 2 4" xfId="47054"/>
    <cellStyle name="Comma 18 2 2 2 2 2 2 4 2" xfId="47055"/>
    <cellStyle name="Comma 18 2 2 2 2 2 2 5" xfId="47056"/>
    <cellStyle name="Comma 18 2 2 2 2 2 2 6" xfId="47057"/>
    <cellStyle name="Comma 18 2 2 2 2 2 3" xfId="47058"/>
    <cellStyle name="Comma 18 2 2 2 2 2 3 2" xfId="47059"/>
    <cellStyle name="Comma 18 2 2 2 2 2 3 2 2" xfId="47060"/>
    <cellStyle name="Comma 18 2 2 2 2 2 3 2 3" xfId="47061"/>
    <cellStyle name="Comma 18 2 2 2 2 2 3 3" xfId="47062"/>
    <cellStyle name="Comma 18 2 2 2 2 2 3 3 2" xfId="47063"/>
    <cellStyle name="Comma 18 2 2 2 2 2 3 3 3" xfId="47064"/>
    <cellStyle name="Comma 18 2 2 2 2 2 3 4" xfId="47065"/>
    <cellStyle name="Comma 18 2 2 2 2 2 3 4 2" xfId="47066"/>
    <cellStyle name="Comma 18 2 2 2 2 2 3 5" xfId="47067"/>
    <cellStyle name="Comma 18 2 2 2 2 2 3 6" xfId="47068"/>
    <cellStyle name="Comma 18 2 2 2 2 2 4" xfId="47069"/>
    <cellStyle name="Comma 18 2 2 2 2 2 4 2" xfId="47070"/>
    <cellStyle name="Comma 18 2 2 2 2 2 4 2 2" xfId="47071"/>
    <cellStyle name="Comma 18 2 2 2 2 2 4 2 3" xfId="47072"/>
    <cellStyle name="Comma 18 2 2 2 2 2 4 3" xfId="47073"/>
    <cellStyle name="Comma 18 2 2 2 2 2 4 3 2" xfId="47074"/>
    <cellStyle name="Comma 18 2 2 2 2 2 4 4" xfId="47075"/>
    <cellStyle name="Comma 18 2 2 2 2 2 4 5" xfId="47076"/>
    <cellStyle name="Comma 18 2 2 2 2 2 5" xfId="47077"/>
    <cellStyle name="Comma 18 2 2 2 2 2 5 2" xfId="47078"/>
    <cellStyle name="Comma 18 2 2 2 2 2 5 3" xfId="47079"/>
    <cellStyle name="Comma 18 2 2 2 2 2 6" xfId="47080"/>
    <cellStyle name="Comma 18 2 2 2 2 2 6 2" xfId="47081"/>
    <cellStyle name="Comma 18 2 2 2 2 2 6 3" xfId="47082"/>
    <cellStyle name="Comma 18 2 2 2 2 2 7" xfId="47083"/>
    <cellStyle name="Comma 18 2 2 2 2 2 7 2" xfId="47084"/>
    <cellStyle name="Comma 18 2 2 2 2 2 8" xfId="47085"/>
    <cellStyle name="Comma 18 2 2 2 2 2 9" xfId="47086"/>
    <cellStyle name="Comma 18 2 2 2 2 3" xfId="47087"/>
    <cellStyle name="Comma 18 2 2 2 2 3 2" xfId="47088"/>
    <cellStyle name="Comma 18 2 2 2 2 3 2 2" xfId="47089"/>
    <cellStyle name="Comma 18 2 2 2 2 3 2 3" xfId="47090"/>
    <cellStyle name="Comma 18 2 2 2 2 3 3" xfId="47091"/>
    <cellStyle name="Comma 18 2 2 2 2 3 3 2" xfId="47092"/>
    <cellStyle name="Comma 18 2 2 2 2 3 3 3" xfId="47093"/>
    <cellStyle name="Comma 18 2 2 2 2 3 4" xfId="47094"/>
    <cellStyle name="Comma 18 2 2 2 2 3 4 2" xfId="47095"/>
    <cellStyle name="Comma 18 2 2 2 2 3 5" xfId="47096"/>
    <cellStyle name="Comma 18 2 2 2 2 3 6" xfId="47097"/>
    <cellStyle name="Comma 18 2 2 2 2 4" xfId="47098"/>
    <cellStyle name="Comma 18 2 2 2 2 4 2" xfId="47099"/>
    <cellStyle name="Comma 18 2 2 2 2 4 2 2" xfId="47100"/>
    <cellStyle name="Comma 18 2 2 2 2 4 2 3" xfId="47101"/>
    <cellStyle name="Comma 18 2 2 2 2 4 3" xfId="47102"/>
    <cellStyle name="Comma 18 2 2 2 2 4 3 2" xfId="47103"/>
    <cellStyle name="Comma 18 2 2 2 2 4 3 3" xfId="47104"/>
    <cellStyle name="Comma 18 2 2 2 2 4 4" xfId="47105"/>
    <cellStyle name="Comma 18 2 2 2 2 4 4 2" xfId="47106"/>
    <cellStyle name="Comma 18 2 2 2 2 4 5" xfId="47107"/>
    <cellStyle name="Comma 18 2 2 2 2 4 6" xfId="47108"/>
    <cellStyle name="Comma 18 2 2 2 2 5" xfId="47109"/>
    <cellStyle name="Comma 18 2 2 2 2 5 2" xfId="47110"/>
    <cellStyle name="Comma 18 2 2 2 2 5 2 2" xfId="47111"/>
    <cellStyle name="Comma 18 2 2 2 2 5 2 3" xfId="47112"/>
    <cellStyle name="Comma 18 2 2 2 2 5 3" xfId="47113"/>
    <cellStyle name="Comma 18 2 2 2 2 5 3 2" xfId="47114"/>
    <cellStyle name="Comma 18 2 2 2 2 5 4" xfId="47115"/>
    <cellStyle name="Comma 18 2 2 2 2 5 5" xfId="47116"/>
    <cellStyle name="Comma 18 2 2 2 2 6" xfId="47117"/>
    <cellStyle name="Comma 18 2 2 2 2 6 2" xfId="47118"/>
    <cellStyle name="Comma 18 2 2 2 2 6 3" xfId="47119"/>
    <cellStyle name="Comma 18 2 2 2 2 7" xfId="47120"/>
    <cellStyle name="Comma 18 2 2 2 2 7 2" xfId="47121"/>
    <cellStyle name="Comma 18 2 2 2 2 7 3" xfId="47122"/>
    <cellStyle name="Comma 18 2 2 2 2 8" xfId="47123"/>
    <cellStyle name="Comma 18 2 2 2 2 8 2" xfId="47124"/>
    <cellStyle name="Comma 18 2 2 2 2 9" xfId="47125"/>
    <cellStyle name="Comma 18 2 2 2 3" xfId="47126"/>
    <cellStyle name="Comma 18 2 2 2 3 2" xfId="47127"/>
    <cellStyle name="Comma 18 2 2 2 3 2 2" xfId="47128"/>
    <cellStyle name="Comma 18 2 2 2 3 2 2 2" xfId="47129"/>
    <cellStyle name="Comma 18 2 2 2 3 2 2 3" xfId="47130"/>
    <cellStyle name="Comma 18 2 2 2 3 2 3" xfId="47131"/>
    <cellStyle name="Comma 18 2 2 2 3 2 3 2" xfId="47132"/>
    <cellStyle name="Comma 18 2 2 2 3 2 3 3" xfId="47133"/>
    <cellStyle name="Comma 18 2 2 2 3 2 4" xfId="47134"/>
    <cellStyle name="Comma 18 2 2 2 3 2 4 2" xfId="47135"/>
    <cellStyle name="Comma 18 2 2 2 3 2 5" xfId="47136"/>
    <cellStyle name="Comma 18 2 2 2 3 2 6" xfId="47137"/>
    <cellStyle name="Comma 18 2 2 2 3 3" xfId="47138"/>
    <cellStyle name="Comma 18 2 2 2 3 3 2" xfId="47139"/>
    <cellStyle name="Comma 18 2 2 2 3 3 2 2" xfId="47140"/>
    <cellStyle name="Comma 18 2 2 2 3 3 2 3" xfId="47141"/>
    <cellStyle name="Comma 18 2 2 2 3 3 3" xfId="47142"/>
    <cellStyle name="Comma 18 2 2 2 3 3 3 2" xfId="47143"/>
    <cellStyle name="Comma 18 2 2 2 3 3 3 3" xfId="47144"/>
    <cellStyle name="Comma 18 2 2 2 3 3 4" xfId="47145"/>
    <cellStyle name="Comma 18 2 2 2 3 3 4 2" xfId="47146"/>
    <cellStyle name="Comma 18 2 2 2 3 3 5" xfId="47147"/>
    <cellStyle name="Comma 18 2 2 2 3 3 6" xfId="47148"/>
    <cellStyle name="Comma 18 2 2 2 3 4" xfId="47149"/>
    <cellStyle name="Comma 18 2 2 2 3 4 2" xfId="47150"/>
    <cellStyle name="Comma 18 2 2 2 3 4 2 2" xfId="47151"/>
    <cellStyle name="Comma 18 2 2 2 3 4 2 3" xfId="47152"/>
    <cellStyle name="Comma 18 2 2 2 3 4 3" xfId="47153"/>
    <cellStyle name="Comma 18 2 2 2 3 4 3 2" xfId="47154"/>
    <cellStyle name="Comma 18 2 2 2 3 4 4" xfId="47155"/>
    <cellStyle name="Comma 18 2 2 2 3 4 5" xfId="47156"/>
    <cellStyle name="Comma 18 2 2 2 3 5" xfId="47157"/>
    <cellStyle name="Comma 18 2 2 2 3 5 2" xfId="47158"/>
    <cellStyle name="Comma 18 2 2 2 3 5 3" xfId="47159"/>
    <cellStyle name="Comma 18 2 2 2 3 6" xfId="47160"/>
    <cellStyle name="Comma 18 2 2 2 3 6 2" xfId="47161"/>
    <cellStyle name="Comma 18 2 2 2 3 6 3" xfId="47162"/>
    <cellStyle name="Comma 18 2 2 2 3 7" xfId="47163"/>
    <cellStyle name="Comma 18 2 2 2 3 7 2" xfId="47164"/>
    <cellStyle name="Comma 18 2 2 2 3 8" xfId="47165"/>
    <cellStyle name="Comma 18 2 2 2 3 9" xfId="47166"/>
    <cellStyle name="Comma 18 2 2 2 4" xfId="47167"/>
    <cellStyle name="Comma 18 2 2 2 4 2" xfId="47168"/>
    <cellStyle name="Comma 18 2 2 2 4 2 2" xfId="47169"/>
    <cellStyle name="Comma 18 2 2 2 4 2 2 2" xfId="47170"/>
    <cellStyle name="Comma 18 2 2 2 4 2 2 3" xfId="47171"/>
    <cellStyle name="Comma 18 2 2 2 4 2 3" xfId="47172"/>
    <cellStyle name="Comma 18 2 2 2 4 2 3 2" xfId="47173"/>
    <cellStyle name="Comma 18 2 2 2 4 2 3 3" xfId="47174"/>
    <cellStyle name="Comma 18 2 2 2 4 2 4" xfId="47175"/>
    <cellStyle name="Comma 18 2 2 2 4 2 4 2" xfId="47176"/>
    <cellStyle name="Comma 18 2 2 2 4 2 5" xfId="47177"/>
    <cellStyle name="Comma 18 2 2 2 4 2 6" xfId="47178"/>
    <cellStyle name="Comma 18 2 2 2 4 3" xfId="47179"/>
    <cellStyle name="Comma 18 2 2 2 4 3 2" xfId="47180"/>
    <cellStyle name="Comma 18 2 2 2 4 3 2 2" xfId="47181"/>
    <cellStyle name="Comma 18 2 2 2 4 3 2 3" xfId="47182"/>
    <cellStyle name="Comma 18 2 2 2 4 3 3" xfId="47183"/>
    <cellStyle name="Comma 18 2 2 2 4 3 3 2" xfId="47184"/>
    <cellStyle name="Comma 18 2 2 2 4 3 3 3" xfId="47185"/>
    <cellStyle name="Comma 18 2 2 2 4 3 4" xfId="47186"/>
    <cellStyle name="Comma 18 2 2 2 4 3 4 2" xfId="47187"/>
    <cellStyle name="Comma 18 2 2 2 4 3 5" xfId="47188"/>
    <cellStyle name="Comma 18 2 2 2 4 3 6" xfId="47189"/>
    <cellStyle name="Comma 18 2 2 2 4 4" xfId="47190"/>
    <cellStyle name="Comma 18 2 2 2 4 4 2" xfId="47191"/>
    <cellStyle name="Comma 18 2 2 2 4 4 2 2" xfId="47192"/>
    <cellStyle name="Comma 18 2 2 2 4 4 2 3" xfId="47193"/>
    <cellStyle name="Comma 18 2 2 2 4 4 3" xfId="47194"/>
    <cellStyle name="Comma 18 2 2 2 4 4 3 2" xfId="47195"/>
    <cellStyle name="Comma 18 2 2 2 4 4 4" xfId="47196"/>
    <cellStyle name="Comma 18 2 2 2 4 4 5" xfId="47197"/>
    <cellStyle name="Comma 18 2 2 2 4 5" xfId="47198"/>
    <cellStyle name="Comma 18 2 2 2 4 5 2" xfId="47199"/>
    <cellStyle name="Comma 18 2 2 2 4 5 3" xfId="47200"/>
    <cellStyle name="Comma 18 2 2 2 4 6" xfId="47201"/>
    <cellStyle name="Comma 18 2 2 2 4 6 2" xfId="47202"/>
    <cellStyle name="Comma 18 2 2 2 4 6 3" xfId="47203"/>
    <cellStyle name="Comma 18 2 2 2 4 7" xfId="47204"/>
    <cellStyle name="Comma 18 2 2 2 4 7 2" xfId="47205"/>
    <cellStyle name="Comma 18 2 2 2 4 8" xfId="47206"/>
    <cellStyle name="Comma 18 2 2 2 4 9" xfId="47207"/>
    <cellStyle name="Comma 18 2 2 2 5" xfId="47208"/>
    <cellStyle name="Comma 18 2 2 2 5 2" xfId="47209"/>
    <cellStyle name="Comma 18 2 2 2 5 2 2" xfId="47210"/>
    <cellStyle name="Comma 18 2 2 2 5 2 3" xfId="47211"/>
    <cellStyle name="Comma 18 2 2 2 5 3" xfId="47212"/>
    <cellStyle name="Comma 18 2 2 2 5 3 2" xfId="47213"/>
    <cellStyle name="Comma 18 2 2 2 5 3 3" xfId="47214"/>
    <cellStyle name="Comma 18 2 2 2 5 4" xfId="47215"/>
    <cellStyle name="Comma 18 2 2 2 5 4 2" xfId="47216"/>
    <cellStyle name="Comma 18 2 2 2 5 5" xfId="47217"/>
    <cellStyle name="Comma 18 2 2 2 5 6" xfId="47218"/>
    <cellStyle name="Comma 18 2 2 2 6" xfId="47219"/>
    <cellStyle name="Comma 18 2 2 2 6 2" xfId="47220"/>
    <cellStyle name="Comma 18 2 2 2 6 2 2" xfId="47221"/>
    <cellStyle name="Comma 18 2 2 2 6 2 3" xfId="47222"/>
    <cellStyle name="Comma 18 2 2 2 6 3" xfId="47223"/>
    <cellStyle name="Comma 18 2 2 2 6 3 2" xfId="47224"/>
    <cellStyle name="Comma 18 2 2 2 6 3 3" xfId="47225"/>
    <cellStyle name="Comma 18 2 2 2 6 4" xfId="47226"/>
    <cellStyle name="Comma 18 2 2 2 6 4 2" xfId="47227"/>
    <cellStyle name="Comma 18 2 2 2 6 5" xfId="47228"/>
    <cellStyle name="Comma 18 2 2 2 6 6" xfId="47229"/>
    <cellStyle name="Comma 18 2 2 2 7" xfId="47230"/>
    <cellStyle name="Comma 18 2 2 2 7 2" xfId="47231"/>
    <cellStyle name="Comma 18 2 2 2 7 2 2" xfId="47232"/>
    <cellStyle name="Comma 18 2 2 2 7 2 3" xfId="47233"/>
    <cellStyle name="Comma 18 2 2 2 7 3" xfId="47234"/>
    <cellStyle name="Comma 18 2 2 2 7 3 2" xfId="47235"/>
    <cellStyle name="Comma 18 2 2 2 7 4" xfId="47236"/>
    <cellStyle name="Comma 18 2 2 2 7 5" xfId="47237"/>
    <cellStyle name="Comma 18 2 2 2 8" xfId="47238"/>
    <cellStyle name="Comma 18 2 2 2 8 2" xfId="47239"/>
    <cellStyle name="Comma 18 2 2 2 8 3" xfId="47240"/>
    <cellStyle name="Comma 18 2 2 2 9" xfId="47241"/>
    <cellStyle name="Comma 18 2 2 2 9 2" xfId="47242"/>
    <cellStyle name="Comma 18 2 2 2 9 3" xfId="47243"/>
    <cellStyle name="Comma 18 2 2 3" xfId="47244"/>
    <cellStyle name="Comma 18 2 2 3 10" xfId="47245"/>
    <cellStyle name="Comma 18 2 2 3 2" xfId="47246"/>
    <cellStyle name="Comma 18 2 2 3 2 2" xfId="47247"/>
    <cellStyle name="Comma 18 2 2 3 2 2 2" xfId="47248"/>
    <cellStyle name="Comma 18 2 2 3 2 2 2 2" xfId="47249"/>
    <cellStyle name="Comma 18 2 2 3 2 2 2 3" xfId="47250"/>
    <cellStyle name="Comma 18 2 2 3 2 2 3" xfId="47251"/>
    <cellStyle name="Comma 18 2 2 3 2 2 3 2" xfId="47252"/>
    <cellStyle name="Comma 18 2 2 3 2 2 3 3" xfId="47253"/>
    <cellStyle name="Comma 18 2 2 3 2 2 4" xfId="47254"/>
    <cellStyle name="Comma 18 2 2 3 2 2 4 2" xfId="47255"/>
    <cellStyle name="Comma 18 2 2 3 2 2 5" xfId="47256"/>
    <cellStyle name="Comma 18 2 2 3 2 2 6" xfId="47257"/>
    <cellStyle name="Comma 18 2 2 3 2 3" xfId="47258"/>
    <cellStyle name="Comma 18 2 2 3 2 3 2" xfId="47259"/>
    <cellStyle name="Comma 18 2 2 3 2 3 2 2" xfId="47260"/>
    <cellStyle name="Comma 18 2 2 3 2 3 2 3" xfId="47261"/>
    <cellStyle name="Comma 18 2 2 3 2 3 3" xfId="47262"/>
    <cellStyle name="Comma 18 2 2 3 2 3 3 2" xfId="47263"/>
    <cellStyle name="Comma 18 2 2 3 2 3 3 3" xfId="47264"/>
    <cellStyle name="Comma 18 2 2 3 2 3 4" xfId="47265"/>
    <cellStyle name="Comma 18 2 2 3 2 3 4 2" xfId="47266"/>
    <cellStyle name="Comma 18 2 2 3 2 3 5" xfId="47267"/>
    <cellStyle name="Comma 18 2 2 3 2 3 6" xfId="47268"/>
    <cellStyle name="Comma 18 2 2 3 2 4" xfId="47269"/>
    <cellStyle name="Comma 18 2 2 3 2 4 2" xfId="47270"/>
    <cellStyle name="Comma 18 2 2 3 2 4 2 2" xfId="47271"/>
    <cellStyle name="Comma 18 2 2 3 2 4 2 3" xfId="47272"/>
    <cellStyle name="Comma 18 2 2 3 2 4 3" xfId="47273"/>
    <cellStyle name="Comma 18 2 2 3 2 4 3 2" xfId="47274"/>
    <cellStyle name="Comma 18 2 2 3 2 4 4" xfId="47275"/>
    <cellStyle name="Comma 18 2 2 3 2 4 5" xfId="47276"/>
    <cellStyle name="Comma 18 2 2 3 2 5" xfId="47277"/>
    <cellStyle name="Comma 18 2 2 3 2 5 2" xfId="47278"/>
    <cellStyle name="Comma 18 2 2 3 2 5 3" xfId="47279"/>
    <cellStyle name="Comma 18 2 2 3 2 6" xfId="47280"/>
    <cellStyle name="Comma 18 2 2 3 2 6 2" xfId="47281"/>
    <cellStyle name="Comma 18 2 2 3 2 6 3" xfId="47282"/>
    <cellStyle name="Comma 18 2 2 3 2 7" xfId="47283"/>
    <cellStyle name="Comma 18 2 2 3 2 7 2" xfId="47284"/>
    <cellStyle name="Comma 18 2 2 3 2 8" xfId="47285"/>
    <cellStyle name="Comma 18 2 2 3 2 9" xfId="47286"/>
    <cellStyle name="Comma 18 2 2 3 3" xfId="47287"/>
    <cellStyle name="Comma 18 2 2 3 3 2" xfId="47288"/>
    <cellStyle name="Comma 18 2 2 3 3 2 2" xfId="47289"/>
    <cellStyle name="Comma 18 2 2 3 3 2 3" xfId="47290"/>
    <cellStyle name="Comma 18 2 2 3 3 3" xfId="47291"/>
    <cellStyle name="Comma 18 2 2 3 3 3 2" xfId="47292"/>
    <cellStyle name="Comma 18 2 2 3 3 3 3" xfId="47293"/>
    <cellStyle name="Comma 18 2 2 3 3 4" xfId="47294"/>
    <cellStyle name="Comma 18 2 2 3 3 4 2" xfId="47295"/>
    <cellStyle name="Comma 18 2 2 3 3 5" xfId="47296"/>
    <cellStyle name="Comma 18 2 2 3 3 6" xfId="47297"/>
    <cellStyle name="Comma 18 2 2 3 4" xfId="47298"/>
    <cellStyle name="Comma 18 2 2 3 4 2" xfId="47299"/>
    <cellStyle name="Comma 18 2 2 3 4 2 2" xfId="47300"/>
    <cellStyle name="Comma 18 2 2 3 4 2 3" xfId="47301"/>
    <cellStyle name="Comma 18 2 2 3 4 3" xfId="47302"/>
    <cellStyle name="Comma 18 2 2 3 4 3 2" xfId="47303"/>
    <cellStyle name="Comma 18 2 2 3 4 3 3" xfId="47304"/>
    <cellStyle name="Comma 18 2 2 3 4 4" xfId="47305"/>
    <cellStyle name="Comma 18 2 2 3 4 4 2" xfId="47306"/>
    <cellStyle name="Comma 18 2 2 3 4 5" xfId="47307"/>
    <cellStyle name="Comma 18 2 2 3 4 6" xfId="47308"/>
    <cellStyle name="Comma 18 2 2 3 5" xfId="47309"/>
    <cellStyle name="Comma 18 2 2 3 5 2" xfId="47310"/>
    <cellStyle name="Comma 18 2 2 3 5 2 2" xfId="47311"/>
    <cellStyle name="Comma 18 2 2 3 5 2 3" xfId="47312"/>
    <cellStyle name="Comma 18 2 2 3 5 3" xfId="47313"/>
    <cellStyle name="Comma 18 2 2 3 5 3 2" xfId="47314"/>
    <cellStyle name="Comma 18 2 2 3 5 4" xfId="47315"/>
    <cellStyle name="Comma 18 2 2 3 5 5" xfId="47316"/>
    <cellStyle name="Comma 18 2 2 3 6" xfId="47317"/>
    <cellStyle name="Comma 18 2 2 3 6 2" xfId="47318"/>
    <cellStyle name="Comma 18 2 2 3 6 3" xfId="47319"/>
    <cellStyle name="Comma 18 2 2 3 7" xfId="47320"/>
    <cellStyle name="Comma 18 2 2 3 7 2" xfId="47321"/>
    <cellStyle name="Comma 18 2 2 3 7 3" xfId="47322"/>
    <cellStyle name="Comma 18 2 2 3 8" xfId="47323"/>
    <cellStyle name="Comma 18 2 2 3 8 2" xfId="47324"/>
    <cellStyle name="Comma 18 2 2 3 9" xfId="47325"/>
    <cellStyle name="Comma 18 2 2 4" xfId="47326"/>
    <cellStyle name="Comma 18 2 2 4 2" xfId="47327"/>
    <cellStyle name="Comma 18 2 2 4 2 2" xfId="47328"/>
    <cellStyle name="Comma 18 2 2 4 2 2 2" xfId="47329"/>
    <cellStyle name="Comma 18 2 2 4 2 2 3" xfId="47330"/>
    <cellStyle name="Comma 18 2 2 4 2 3" xfId="47331"/>
    <cellStyle name="Comma 18 2 2 4 2 3 2" xfId="47332"/>
    <cellStyle name="Comma 18 2 2 4 2 3 3" xfId="47333"/>
    <cellStyle name="Comma 18 2 2 4 2 4" xfId="47334"/>
    <cellStyle name="Comma 18 2 2 4 2 4 2" xfId="47335"/>
    <cellStyle name="Comma 18 2 2 4 2 5" xfId="47336"/>
    <cellStyle name="Comma 18 2 2 4 2 6" xfId="47337"/>
    <cellStyle name="Comma 18 2 2 4 3" xfId="47338"/>
    <cellStyle name="Comma 18 2 2 4 3 2" xfId="47339"/>
    <cellStyle name="Comma 18 2 2 4 3 2 2" xfId="47340"/>
    <cellStyle name="Comma 18 2 2 4 3 2 3" xfId="47341"/>
    <cellStyle name="Comma 18 2 2 4 3 3" xfId="47342"/>
    <cellStyle name="Comma 18 2 2 4 3 3 2" xfId="47343"/>
    <cellStyle name="Comma 18 2 2 4 3 3 3" xfId="47344"/>
    <cellStyle name="Comma 18 2 2 4 3 4" xfId="47345"/>
    <cellStyle name="Comma 18 2 2 4 3 4 2" xfId="47346"/>
    <cellStyle name="Comma 18 2 2 4 3 5" xfId="47347"/>
    <cellStyle name="Comma 18 2 2 4 3 6" xfId="47348"/>
    <cellStyle name="Comma 18 2 2 4 4" xfId="47349"/>
    <cellStyle name="Comma 18 2 2 4 4 2" xfId="47350"/>
    <cellStyle name="Comma 18 2 2 4 4 2 2" xfId="47351"/>
    <cellStyle name="Comma 18 2 2 4 4 2 3" xfId="47352"/>
    <cellStyle name="Comma 18 2 2 4 4 3" xfId="47353"/>
    <cellStyle name="Comma 18 2 2 4 4 3 2" xfId="47354"/>
    <cellStyle name="Comma 18 2 2 4 4 4" xfId="47355"/>
    <cellStyle name="Comma 18 2 2 4 4 5" xfId="47356"/>
    <cellStyle name="Comma 18 2 2 4 5" xfId="47357"/>
    <cellStyle name="Comma 18 2 2 4 5 2" xfId="47358"/>
    <cellStyle name="Comma 18 2 2 4 5 3" xfId="47359"/>
    <cellStyle name="Comma 18 2 2 4 6" xfId="47360"/>
    <cellStyle name="Comma 18 2 2 4 6 2" xfId="47361"/>
    <cellStyle name="Comma 18 2 2 4 6 3" xfId="47362"/>
    <cellStyle name="Comma 18 2 2 4 7" xfId="47363"/>
    <cellStyle name="Comma 18 2 2 4 7 2" xfId="47364"/>
    <cellStyle name="Comma 18 2 2 4 8" xfId="47365"/>
    <cellStyle name="Comma 18 2 2 4 9" xfId="47366"/>
    <cellStyle name="Comma 18 2 2 5" xfId="47367"/>
    <cellStyle name="Comma 18 2 2 5 2" xfId="47368"/>
    <cellStyle name="Comma 18 2 2 5 2 2" xfId="47369"/>
    <cellStyle name="Comma 18 2 2 5 2 2 2" xfId="47370"/>
    <cellStyle name="Comma 18 2 2 5 2 2 3" xfId="47371"/>
    <cellStyle name="Comma 18 2 2 5 2 3" xfId="47372"/>
    <cellStyle name="Comma 18 2 2 5 2 3 2" xfId="47373"/>
    <cellStyle name="Comma 18 2 2 5 2 3 3" xfId="47374"/>
    <cellStyle name="Comma 18 2 2 5 2 4" xfId="47375"/>
    <cellStyle name="Comma 18 2 2 5 2 4 2" xfId="47376"/>
    <cellStyle name="Comma 18 2 2 5 2 5" xfId="47377"/>
    <cellStyle name="Comma 18 2 2 5 2 6" xfId="47378"/>
    <cellStyle name="Comma 18 2 2 5 3" xfId="47379"/>
    <cellStyle name="Comma 18 2 2 5 3 2" xfId="47380"/>
    <cellStyle name="Comma 18 2 2 5 3 2 2" xfId="47381"/>
    <cellStyle name="Comma 18 2 2 5 3 2 3" xfId="47382"/>
    <cellStyle name="Comma 18 2 2 5 3 3" xfId="47383"/>
    <cellStyle name="Comma 18 2 2 5 3 3 2" xfId="47384"/>
    <cellStyle name="Comma 18 2 2 5 3 3 3" xfId="47385"/>
    <cellStyle name="Comma 18 2 2 5 3 4" xfId="47386"/>
    <cellStyle name="Comma 18 2 2 5 3 4 2" xfId="47387"/>
    <cellStyle name="Comma 18 2 2 5 3 5" xfId="47388"/>
    <cellStyle name="Comma 18 2 2 5 3 6" xfId="47389"/>
    <cellStyle name="Comma 18 2 2 5 4" xfId="47390"/>
    <cellStyle name="Comma 18 2 2 5 4 2" xfId="47391"/>
    <cellStyle name="Comma 18 2 2 5 4 2 2" xfId="47392"/>
    <cellStyle name="Comma 18 2 2 5 4 2 3" xfId="47393"/>
    <cellStyle name="Comma 18 2 2 5 4 3" xfId="47394"/>
    <cellStyle name="Comma 18 2 2 5 4 3 2" xfId="47395"/>
    <cellStyle name="Comma 18 2 2 5 4 4" xfId="47396"/>
    <cellStyle name="Comma 18 2 2 5 4 5" xfId="47397"/>
    <cellStyle name="Comma 18 2 2 5 5" xfId="47398"/>
    <cellStyle name="Comma 18 2 2 5 5 2" xfId="47399"/>
    <cellStyle name="Comma 18 2 2 5 5 3" xfId="47400"/>
    <cellStyle name="Comma 18 2 2 5 6" xfId="47401"/>
    <cellStyle name="Comma 18 2 2 5 6 2" xfId="47402"/>
    <cellStyle name="Comma 18 2 2 5 6 3" xfId="47403"/>
    <cellStyle name="Comma 18 2 2 5 7" xfId="47404"/>
    <cellStyle name="Comma 18 2 2 5 7 2" xfId="47405"/>
    <cellStyle name="Comma 18 2 2 5 8" xfId="47406"/>
    <cellStyle name="Comma 18 2 2 5 9" xfId="47407"/>
    <cellStyle name="Comma 18 2 2 6" xfId="47408"/>
    <cellStyle name="Comma 18 2 2 6 2" xfId="47409"/>
    <cellStyle name="Comma 18 2 2 6 2 2" xfId="47410"/>
    <cellStyle name="Comma 18 2 2 6 2 3" xfId="47411"/>
    <cellStyle name="Comma 18 2 2 6 3" xfId="47412"/>
    <cellStyle name="Comma 18 2 2 6 3 2" xfId="47413"/>
    <cellStyle name="Comma 18 2 2 6 3 3" xfId="47414"/>
    <cellStyle name="Comma 18 2 2 6 4" xfId="47415"/>
    <cellStyle name="Comma 18 2 2 6 4 2" xfId="47416"/>
    <cellStyle name="Comma 18 2 2 6 5" xfId="47417"/>
    <cellStyle name="Comma 18 2 2 6 6" xfId="47418"/>
    <cellStyle name="Comma 18 2 2 7" xfId="47419"/>
    <cellStyle name="Comma 18 2 2 7 2" xfId="47420"/>
    <cellStyle name="Comma 18 2 2 7 2 2" xfId="47421"/>
    <cellStyle name="Comma 18 2 2 7 2 3" xfId="47422"/>
    <cellStyle name="Comma 18 2 2 7 3" xfId="47423"/>
    <cellStyle name="Comma 18 2 2 7 3 2" xfId="47424"/>
    <cellStyle name="Comma 18 2 2 7 3 3" xfId="47425"/>
    <cellStyle name="Comma 18 2 2 7 4" xfId="47426"/>
    <cellStyle name="Comma 18 2 2 7 4 2" xfId="47427"/>
    <cellStyle name="Comma 18 2 2 7 5" xfId="47428"/>
    <cellStyle name="Comma 18 2 2 7 6" xfId="47429"/>
    <cellStyle name="Comma 18 2 2 8" xfId="47430"/>
    <cellStyle name="Comma 18 2 2 8 2" xfId="47431"/>
    <cellStyle name="Comma 18 2 2 8 2 2" xfId="47432"/>
    <cellStyle name="Comma 18 2 2 8 2 3" xfId="47433"/>
    <cellStyle name="Comma 18 2 2 8 3" xfId="47434"/>
    <cellStyle name="Comma 18 2 2 8 3 2" xfId="47435"/>
    <cellStyle name="Comma 18 2 2 8 4" xfId="47436"/>
    <cellStyle name="Comma 18 2 2 8 5" xfId="47437"/>
    <cellStyle name="Comma 18 2 2 9" xfId="47438"/>
    <cellStyle name="Comma 18 2 2 9 2" xfId="47439"/>
    <cellStyle name="Comma 18 2 2 9 3" xfId="47440"/>
    <cellStyle name="Comma 18 2 3" xfId="47441"/>
    <cellStyle name="Comma 18 2 3 10" xfId="47442"/>
    <cellStyle name="Comma 18 2 3 10 2" xfId="47443"/>
    <cellStyle name="Comma 18 2 3 11" xfId="47444"/>
    <cellStyle name="Comma 18 2 3 12" xfId="47445"/>
    <cellStyle name="Comma 18 2 3 2" xfId="47446"/>
    <cellStyle name="Comma 18 2 3 2 10" xfId="47447"/>
    <cellStyle name="Comma 18 2 3 2 2" xfId="47448"/>
    <cellStyle name="Comma 18 2 3 2 2 2" xfId="47449"/>
    <cellStyle name="Comma 18 2 3 2 2 2 2" xfId="47450"/>
    <cellStyle name="Comma 18 2 3 2 2 2 2 2" xfId="47451"/>
    <cellStyle name="Comma 18 2 3 2 2 2 2 3" xfId="47452"/>
    <cellStyle name="Comma 18 2 3 2 2 2 3" xfId="47453"/>
    <cellStyle name="Comma 18 2 3 2 2 2 3 2" xfId="47454"/>
    <cellStyle name="Comma 18 2 3 2 2 2 3 3" xfId="47455"/>
    <cellStyle name="Comma 18 2 3 2 2 2 4" xfId="47456"/>
    <cellStyle name="Comma 18 2 3 2 2 2 4 2" xfId="47457"/>
    <cellStyle name="Comma 18 2 3 2 2 2 5" xfId="47458"/>
    <cellStyle name="Comma 18 2 3 2 2 2 6" xfId="47459"/>
    <cellStyle name="Comma 18 2 3 2 2 3" xfId="47460"/>
    <cellStyle name="Comma 18 2 3 2 2 3 2" xfId="47461"/>
    <cellStyle name="Comma 18 2 3 2 2 3 2 2" xfId="47462"/>
    <cellStyle name="Comma 18 2 3 2 2 3 2 3" xfId="47463"/>
    <cellStyle name="Comma 18 2 3 2 2 3 3" xfId="47464"/>
    <cellStyle name="Comma 18 2 3 2 2 3 3 2" xfId="47465"/>
    <cellStyle name="Comma 18 2 3 2 2 3 3 3" xfId="47466"/>
    <cellStyle name="Comma 18 2 3 2 2 3 4" xfId="47467"/>
    <cellStyle name="Comma 18 2 3 2 2 3 4 2" xfId="47468"/>
    <cellStyle name="Comma 18 2 3 2 2 3 5" xfId="47469"/>
    <cellStyle name="Comma 18 2 3 2 2 3 6" xfId="47470"/>
    <cellStyle name="Comma 18 2 3 2 2 4" xfId="47471"/>
    <cellStyle name="Comma 18 2 3 2 2 4 2" xfId="47472"/>
    <cellStyle name="Comma 18 2 3 2 2 4 2 2" xfId="47473"/>
    <cellStyle name="Comma 18 2 3 2 2 4 2 3" xfId="47474"/>
    <cellStyle name="Comma 18 2 3 2 2 4 3" xfId="47475"/>
    <cellStyle name="Comma 18 2 3 2 2 4 3 2" xfId="47476"/>
    <cellStyle name="Comma 18 2 3 2 2 4 4" xfId="47477"/>
    <cellStyle name="Comma 18 2 3 2 2 4 5" xfId="47478"/>
    <cellStyle name="Comma 18 2 3 2 2 5" xfId="47479"/>
    <cellStyle name="Comma 18 2 3 2 2 5 2" xfId="47480"/>
    <cellStyle name="Comma 18 2 3 2 2 5 3" xfId="47481"/>
    <cellStyle name="Comma 18 2 3 2 2 6" xfId="47482"/>
    <cellStyle name="Comma 18 2 3 2 2 6 2" xfId="47483"/>
    <cellStyle name="Comma 18 2 3 2 2 6 3" xfId="47484"/>
    <cellStyle name="Comma 18 2 3 2 2 7" xfId="47485"/>
    <cellStyle name="Comma 18 2 3 2 2 7 2" xfId="47486"/>
    <cellStyle name="Comma 18 2 3 2 2 8" xfId="47487"/>
    <cellStyle name="Comma 18 2 3 2 2 9" xfId="47488"/>
    <cellStyle name="Comma 18 2 3 2 3" xfId="47489"/>
    <cellStyle name="Comma 18 2 3 2 3 2" xfId="47490"/>
    <cellStyle name="Comma 18 2 3 2 3 2 2" xfId="47491"/>
    <cellStyle name="Comma 18 2 3 2 3 2 3" xfId="47492"/>
    <cellStyle name="Comma 18 2 3 2 3 3" xfId="47493"/>
    <cellStyle name="Comma 18 2 3 2 3 3 2" xfId="47494"/>
    <cellStyle name="Comma 18 2 3 2 3 3 3" xfId="47495"/>
    <cellStyle name="Comma 18 2 3 2 3 4" xfId="47496"/>
    <cellStyle name="Comma 18 2 3 2 3 4 2" xfId="47497"/>
    <cellStyle name="Comma 18 2 3 2 3 5" xfId="47498"/>
    <cellStyle name="Comma 18 2 3 2 3 6" xfId="47499"/>
    <cellStyle name="Comma 18 2 3 2 4" xfId="47500"/>
    <cellStyle name="Comma 18 2 3 2 4 2" xfId="47501"/>
    <cellStyle name="Comma 18 2 3 2 4 2 2" xfId="47502"/>
    <cellStyle name="Comma 18 2 3 2 4 2 3" xfId="47503"/>
    <cellStyle name="Comma 18 2 3 2 4 3" xfId="47504"/>
    <cellStyle name="Comma 18 2 3 2 4 3 2" xfId="47505"/>
    <cellStyle name="Comma 18 2 3 2 4 3 3" xfId="47506"/>
    <cellStyle name="Comma 18 2 3 2 4 4" xfId="47507"/>
    <cellStyle name="Comma 18 2 3 2 4 4 2" xfId="47508"/>
    <cellStyle name="Comma 18 2 3 2 4 5" xfId="47509"/>
    <cellStyle name="Comma 18 2 3 2 4 6" xfId="47510"/>
    <cellStyle name="Comma 18 2 3 2 5" xfId="47511"/>
    <cellStyle name="Comma 18 2 3 2 5 2" xfId="47512"/>
    <cellStyle name="Comma 18 2 3 2 5 2 2" xfId="47513"/>
    <cellStyle name="Comma 18 2 3 2 5 2 3" xfId="47514"/>
    <cellStyle name="Comma 18 2 3 2 5 3" xfId="47515"/>
    <cellStyle name="Comma 18 2 3 2 5 3 2" xfId="47516"/>
    <cellStyle name="Comma 18 2 3 2 5 4" xfId="47517"/>
    <cellStyle name="Comma 18 2 3 2 5 5" xfId="47518"/>
    <cellStyle name="Comma 18 2 3 2 6" xfId="47519"/>
    <cellStyle name="Comma 18 2 3 2 6 2" xfId="47520"/>
    <cellStyle name="Comma 18 2 3 2 6 3" xfId="47521"/>
    <cellStyle name="Comma 18 2 3 2 7" xfId="47522"/>
    <cellStyle name="Comma 18 2 3 2 7 2" xfId="47523"/>
    <cellStyle name="Comma 18 2 3 2 7 3" xfId="47524"/>
    <cellStyle name="Comma 18 2 3 2 8" xfId="47525"/>
    <cellStyle name="Comma 18 2 3 2 8 2" xfId="47526"/>
    <cellStyle name="Comma 18 2 3 2 9" xfId="47527"/>
    <cellStyle name="Comma 18 2 3 3" xfId="47528"/>
    <cellStyle name="Comma 18 2 3 3 2" xfId="47529"/>
    <cellStyle name="Comma 18 2 3 3 2 2" xfId="47530"/>
    <cellStyle name="Comma 18 2 3 3 2 2 2" xfId="47531"/>
    <cellStyle name="Comma 18 2 3 3 2 2 3" xfId="47532"/>
    <cellStyle name="Comma 18 2 3 3 2 3" xfId="47533"/>
    <cellStyle name="Comma 18 2 3 3 2 3 2" xfId="47534"/>
    <cellStyle name="Comma 18 2 3 3 2 3 3" xfId="47535"/>
    <cellStyle name="Comma 18 2 3 3 2 4" xfId="47536"/>
    <cellStyle name="Comma 18 2 3 3 2 4 2" xfId="47537"/>
    <cellStyle name="Comma 18 2 3 3 2 5" xfId="47538"/>
    <cellStyle name="Comma 18 2 3 3 2 6" xfId="47539"/>
    <cellStyle name="Comma 18 2 3 3 3" xfId="47540"/>
    <cellStyle name="Comma 18 2 3 3 3 2" xfId="47541"/>
    <cellStyle name="Comma 18 2 3 3 3 2 2" xfId="47542"/>
    <cellStyle name="Comma 18 2 3 3 3 2 3" xfId="47543"/>
    <cellStyle name="Comma 18 2 3 3 3 3" xfId="47544"/>
    <cellStyle name="Comma 18 2 3 3 3 3 2" xfId="47545"/>
    <cellStyle name="Comma 18 2 3 3 3 3 3" xfId="47546"/>
    <cellStyle name="Comma 18 2 3 3 3 4" xfId="47547"/>
    <cellStyle name="Comma 18 2 3 3 3 4 2" xfId="47548"/>
    <cellStyle name="Comma 18 2 3 3 3 5" xfId="47549"/>
    <cellStyle name="Comma 18 2 3 3 3 6" xfId="47550"/>
    <cellStyle name="Comma 18 2 3 3 4" xfId="47551"/>
    <cellStyle name="Comma 18 2 3 3 4 2" xfId="47552"/>
    <cellStyle name="Comma 18 2 3 3 4 2 2" xfId="47553"/>
    <cellStyle name="Comma 18 2 3 3 4 2 3" xfId="47554"/>
    <cellStyle name="Comma 18 2 3 3 4 3" xfId="47555"/>
    <cellStyle name="Comma 18 2 3 3 4 3 2" xfId="47556"/>
    <cellStyle name="Comma 18 2 3 3 4 4" xfId="47557"/>
    <cellStyle name="Comma 18 2 3 3 4 5" xfId="47558"/>
    <cellStyle name="Comma 18 2 3 3 5" xfId="47559"/>
    <cellStyle name="Comma 18 2 3 3 5 2" xfId="47560"/>
    <cellStyle name="Comma 18 2 3 3 5 3" xfId="47561"/>
    <cellStyle name="Comma 18 2 3 3 6" xfId="47562"/>
    <cellStyle name="Comma 18 2 3 3 6 2" xfId="47563"/>
    <cellStyle name="Comma 18 2 3 3 6 3" xfId="47564"/>
    <cellStyle name="Comma 18 2 3 3 7" xfId="47565"/>
    <cellStyle name="Comma 18 2 3 3 7 2" xfId="47566"/>
    <cellStyle name="Comma 18 2 3 3 8" xfId="47567"/>
    <cellStyle name="Comma 18 2 3 3 9" xfId="47568"/>
    <cellStyle name="Comma 18 2 3 4" xfId="47569"/>
    <cellStyle name="Comma 18 2 3 4 2" xfId="47570"/>
    <cellStyle name="Comma 18 2 3 4 2 2" xfId="47571"/>
    <cellStyle name="Comma 18 2 3 4 2 2 2" xfId="47572"/>
    <cellStyle name="Comma 18 2 3 4 2 2 3" xfId="47573"/>
    <cellStyle name="Comma 18 2 3 4 2 3" xfId="47574"/>
    <cellStyle name="Comma 18 2 3 4 2 3 2" xfId="47575"/>
    <cellStyle name="Comma 18 2 3 4 2 3 3" xfId="47576"/>
    <cellStyle name="Comma 18 2 3 4 2 4" xfId="47577"/>
    <cellStyle name="Comma 18 2 3 4 2 4 2" xfId="47578"/>
    <cellStyle name="Comma 18 2 3 4 2 5" xfId="47579"/>
    <cellStyle name="Comma 18 2 3 4 2 6" xfId="47580"/>
    <cellStyle name="Comma 18 2 3 4 3" xfId="47581"/>
    <cellStyle name="Comma 18 2 3 4 3 2" xfId="47582"/>
    <cellStyle name="Comma 18 2 3 4 3 2 2" xfId="47583"/>
    <cellStyle name="Comma 18 2 3 4 3 2 3" xfId="47584"/>
    <cellStyle name="Comma 18 2 3 4 3 3" xfId="47585"/>
    <cellStyle name="Comma 18 2 3 4 3 3 2" xfId="47586"/>
    <cellStyle name="Comma 18 2 3 4 3 3 3" xfId="47587"/>
    <cellStyle name="Comma 18 2 3 4 3 4" xfId="47588"/>
    <cellStyle name="Comma 18 2 3 4 3 4 2" xfId="47589"/>
    <cellStyle name="Comma 18 2 3 4 3 5" xfId="47590"/>
    <cellStyle name="Comma 18 2 3 4 3 6" xfId="47591"/>
    <cellStyle name="Comma 18 2 3 4 4" xfId="47592"/>
    <cellStyle name="Comma 18 2 3 4 4 2" xfId="47593"/>
    <cellStyle name="Comma 18 2 3 4 4 2 2" xfId="47594"/>
    <cellStyle name="Comma 18 2 3 4 4 2 3" xfId="47595"/>
    <cellStyle name="Comma 18 2 3 4 4 3" xfId="47596"/>
    <cellStyle name="Comma 18 2 3 4 4 3 2" xfId="47597"/>
    <cellStyle name="Comma 18 2 3 4 4 4" xfId="47598"/>
    <cellStyle name="Comma 18 2 3 4 4 5" xfId="47599"/>
    <cellStyle name="Comma 18 2 3 4 5" xfId="47600"/>
    <cellStyle name="Comma 18 2 3 4 5 2" xfId="47601"/>
    <cellStyle name="Comma 18 2 3 4 5 3" xfId="47602"/>
    <cellStyle name="Comma 18 2 3 4 6" xfId="47603"/>
    <cellStyle name="Comma 18 2 3 4 6 2" xfId="47604"/>
    <cellStyle name="Comma 18 2 3 4 6 3" xfId="47605"/>
    <cellStyle name="Comma 18 2 3 4 7" xfId="47606"/>
    <cellStyle name="Comma 18 2 3 4 7 2" xfId="47607"/>
    <cellStyle name="Comma 18 2 3 4 8" xfId="47608"/>
    <cellStyle name="Comma 18 2 3 4 9" xfId="47609"/>
    <cellStyle name="Comma 18 2 3 5" xfId="47610"/>
    <cellStyle name="Comma 18 2 3 5 2" xfId="47611"/>
    <cellStyle name="Comma 18 2 3 5 2 2" xfId="47612"/>
    <cellStyle name="Comma 18 2 3 5 2 3" xfId="47613"/>
    <cellStyle name="Comma 18 2 3 5 3" xfId="47614"/>
    <cellStyle name="Comma 18 2 3 5 3 2" xfId="47615"/>
    <cellStyle name="Comma 18 2 3 5 3 3" xfId="47616"/>
    <cellStyle name="Comma 18 2 3 5 4" xfId="47617"/>
    <cellStyle name="Comma 18 2 3 5 4 2" xfId="47618"/>
    <cellStyle name="Comma 18 2 3 5 5" xfId="47619"/>
    <cellStyle name="Comma 18 2 3 5 6" xfId="47620"/>
    <cellStyle name="Comma 18 2 3 6" xfId="47621"/>
    <cellStyle name="Comma 18 2 3 6 2" xfId="47622"/>
    <cellStyle name="Comma 18 2 3 6 2 2" xfId="47623"/>
    <cellStyle name="Comma 18 2 3 6 2 3" xfId="47624"/>
    <cellStyle name="Comma 18 2 3 6 3" xfId="47625"/>
    <cellStyle name="Comma 18 2 3 6 3 2" xfId="47626"/>
    <cellStyle name="Comma 18 2 3 6 3 3" xfId="47627"/>
    <cellStyle name="Comma 18 2 3 6 4" xfId="47628"/>
    <cellStyle name="Comma 18 2 3 6 4 2" xfId="47629"/>
    <cellStyle name="Comma 18 2 3 6 5" xfId="47630"/>
    <cellStyle name="Comma 18 2 3 6 6" xfId="47631"/>
    <cellStyle name="Comma 18 2 3 7" xfId="47632"/>
    <cellStyle name="Comma 18 2 3 7 2" xfId="47633"/>
    <cellStyle name="Comma 18 2 3 7 2 2" xfId="47634"/>
    <cellStyle name="Comma 18 2 3 7 2 3" xfId="47635"/>
    <cellStyle name="Comma 18 2 3 7 3" xfId="47636"/>
    <cellStyle name="Comma 18 2 3 7 3 2" xfId="47637"/>
    <cellStyle name="Comma 18 2 3 7 4" xfId="47638"/>
    <cellStyle name="Comma 18 2 3 7 5" xfId="47639"/>
    <cellStyle name="Comma 18 2 3 8" xfId="47640"/>
    <cellStyle name="Comma 18 2 3 8 2" xfId="47641"/>
    <cellStyle name="Comma 18 2 3 8 3" xfId="47642"/>
    <cellStyle name="Comma 18 2 3 9" xfId="47643"/>
    <cellStyle name="Comma 18 2 3 9 2" xfId="47644"/>
    <cellStyle name="Comma 18 2 3 9 3" xfId="47645"/>
    <cellStyle name="Comma 18 2 4" xfId="47646"/>
    <cellStyle name="Comma 18 2 4 10" xfId="47647"/>
    <cellStyle name="Comma 18 2 4 2" xfId="47648"/>
    <cellStyle name="Comma 18 2 4 2 2" xfId="47649"/>
    <cellStyle name="Comma 18 2 4 2 2 2" xfId="47650"/>
    <cellStyle name="Comma 18 2 4 2 2 2 2" xfId="47651"/>
    <cellStyle name="Comma 18 2 4 2 2 2 3" xfId="47652"/>
    <cellStyle name="Comma 18 2 4 2 2 3" xfId="47653"/>
    <cellStyle name="Comma 18 2 4 2 2 3 2" xfId="47654"/>
    <cellStyle name="Comma 18 2 4 2 2 3 3" xfId="47655"/>
    <cellStyle name="Comma 18 2 4 2 2 4" xfId="47656"/>
    <cellStyle name="Comma 18 2 4 2 2 4 2" xfId="47657"/>
    <cellStyle name="Comma 18 2 4 2 2 5" xfId="47658"/>
    <cellStyle name="Comma 18 2 4 2 2 6" xfId="47659"/>
    <cellStyle name="Comma 18 2 4 2 3" xfId="47660"/>
    <cellStyle name="Comma 18 2 4 2 3 2" xfId="47661"/>
    <cellStyle name="Comma 18 2 4 2 3 2 2" xfId="47662"/>
    <cellStyle name="Comma 18 2 4 2 3 2 3" xfId="47663"/>
    <cellStyle name="Comma 18 2 4 2 3 3" xfId="47664"/>
    <cellStyle name="Comma 18 2 4 2 3 3 2" xfId="47665"/>
    <cellStyle name="Comma 18 2 4 2 3 3 3" xfId="47666"/>
    <cellStyle name="Comma 18 2 4 2 3 4" xfId="47667"/>
    <cellStyle name="Comma 18 2 4 2 3 4 2" xfId="47668"/>
    <cellStyle name="Comma 18 2 4 2 3 5" xfId="47669"/>
    <cellStyle name="Comma 18 2 4 2 3 6" xfId="47670"/>
    <cellStyle name="Comma 18 2 4 2 4" xfId="47671"/>
    <cellStyle name="Comma 18 2 4 2 4 2" xfId="47672"/>
    <cellStyle name="Comma 18 2 4 2 4 2 2" xfId="47673"/>
    <cellStyle name="Comma 18 2 4 2 4 2 3" xfId="47674"/>
    <cellStyle name="Comma 18 2 4 2 4 3" xfId="47675"/>
    <cellStyle name="Comma 18 2 4 2 4 3 2" xfId="47676"/>
    <cellStyle name="Comma 18 2 4 2 4 4" xfId="47677"/>
    <cellStyle name="Comma 18 2 4 2 4 5" xfId="47678"/>
    <cellStyle name="Comma 18 2 4 2 5" xfId="47679"/>
    <cellStyle name="Comma 18 2 4 2 5 2" xfId="47680"/>
    <cellStyle name="Comma 18 2 4 2 5 3" xfId="47681"/>
    <cellStyle name="Comma 18 2 4 2 6" xfId="47682"/>
    <cellStyle name="Comma 18 2 4 2 6 2" xfId="47683"/>
    <cellStyle name="Comma 18 2 4 2 6 3" xfId="47684"/>
    <cellStyle name="Comma 18 2 4 2 7" xfId="47685"/>
    <cellStyle name="Comma 18 2 4 2 7 2" xfId="47686"/>
    <cellStyle name="Comma 18 2 4 2 8" xfId="47687"/>
    <cellStyle name="Comma 18 2 4 2 9" xfId="47688"/>
    <cellStyle name="Comma 18 2 4 3" xfId="47689"/>
    <cellStyle name="Comma 18 2 4 3 2" xfId="47690"/>
    <cellStyle name="Comma 18 2 4 3 2 2" xfId="47691"/>
    <cellStyle name="Comma 18 2 4 3 2 3" xfId="47692"/>
    <cellStyle name="Comma 18 2 4 3 3" xfId="47693"/>
    <cellStyle name="Comma 18 2 4 3 3 2" xfId="47694"/>
    <cellStyle name="Comma 18 2 4 3 3 3" xfId="47695"/>
    <cellStyle name="Comma 18 2 4 3 4" xfId="47696"/>
    <cellStyle name="Comma 18 2 4 3 4 2" xfId="47697"/>
    <cellStyle name="Comma 18 2 4 3 5" xfId="47698"/>
    <cellStyle name="Comma 18 2 4 3 6" xfId="47699"/>
    <cellStyle name="Comma 18 2 4 4" xfId="47700"/>
    <cellStyle name="Comma 18 2 4 4 2" xfId="47701"/>
    <cellStyle name="Comma 18 2 4 4 2 2" xfId="47702"/>
    <cellStyle name="Comma 18 2 4 4 2 3" xfId="47703"/>
    <cellStyle name="Comma 18 2 4 4 3" xfId="47704"/>
    <cellStyle name="Comma 18 2 4 4 3 2" xfId="47705"/>
    <cellStyle name="Comma 18 2 4 4 3 3" xfId="47706"/>
    <cellStyle name="Comma 18 2 4 4 4" xfId="47707"/>
    <cellStyle name="Comma 18 2 4 4 4 2" xfId="47708"/>
    <cellStyle name="Comma 18 2 4 4 5" xfId="47709"/>
    <cellStyle name="Comma 18 2 4 4 6" xfId="47710"/>
    <cellStyle name="Comma 18 2 4 5" xfId="47711"/>
    <cellStyle name="Comma 18 2 4 5 2" xfId="47712"/>
    <cellStyle name="Comma 18 2 4 5 2 2" xfId="47713"/>
    <cellStyle name="Comma 18 2 4 5 2 3" xfId="47714"/>
    <cellStyle name="Comma 18 2 4 5 3" xfId="47715"/>
    <cellStyle name="Comma 18 2 4 5 3 2" xfId="47716"/>
    <cellStyle name="Comma 18 2 4 5 4" xfId="47717"/>
    <cellStyle name="Comma 18 2 4 5 5" xfId="47718"/>
    <cellStyle name="Comma 18 2 4 6" xfId="47719"/>
    <cellStyle name="Comma 18 2 4 6 2" xfId="47720"/>
    <cellStyle name="Comma 18 2 4 6 3" xfId="47721"/>
    <cellStyle name="Comma 18 2 4 7" xfId="47722"/>
    <cellStyle name="Comma 18 2 4 7 2" xfId="47723"/>
    <cellStyle name="Comma 18 2 4 7 3" xfId="47724"/>
    <cellStyle name="Comma 18 2 4 8" xfId="47725"/>
    <cellStyle name="Comma 18 2 4 8 2" xfId="47726"/>
    <cellStyle name="Comma 18 2 4 9" xfId="47727"/>
    <cellStyle name="Comma 18 2 5" xfId="47728"/>
    <cellStyle name="Comma 18 2 5 2" xfId="47729"/>
    <cellStyle name="Comma 18 2 5 2 2" xfId="47730"/>
    <cellStyle name="Comma 18 2 5 2 2 2" xfId="47731"/>
    <cellStyle name="Comma 18 2 5 2 2 3" xfId="47732"/>
    <cellStyle name="Comma 18 2 5 2 3" xfId="47733"/>
    <cellStyle name="Comma 18 2 5 2 3 2" xfId="47734"/>
    <cellStyle name="Comma 18 2 5 2 3 3" xfId="47735"/>
    <cellStyle name="Comma 18 2 5 2 4" xfId="47736"/>
    <cellStyle name="Comma 18 2 5 2 4 2" xfId="47737"/>
    <cellStyle name="Comma 18 2 5 2 5" xfId="47738"/>
    <cellStyle name="Comma 18 2 5 2 6" xfId="47739"/>
    <cellStyle name="Comma 18 2 5 3" xfId="47740"/>
    <cellStyle name="Comma 18 2 5 3 2" xfId="47741"/>
    <cellStyle name="Comma 18 2 5 3 2 2" xfId="47742"/>
    <cellStyle name="Comma 18 2 5 3 2 3" xfId="47743"/>
    <cellStyle name="Comma 18 2 5 3 3" xfId="47744"/>
    <cellStyle name="Comma 18 2 5 3 3 2" xfId="47745"/>
    <cellStyle name="Comma 18 2 5 3 3 3" xfId="47746"/>
    <cellStyle name="Comma 18 2 5 3 4" xfId="47747"/>
    <cellStyle name="Comma 18 2 5 3 4 2" xfId="47748"/>
    <cellStyle name="Comma 18 2 5 3 5" xfId="47749"/>
    <cellStyle name="Comma 18 2 5 3 6" xfId="47750"/>
    <cellStyle name="Comma 18 2 5 4" xfId="47751"/>
    <cellStyle name="Comma 18 2 5 4 2" xfId="47752"/>
    <cellStyle name="Comma 18 2 5 4 2 2" xfId="47753"/>
    <cellStyle name="Comma 18 2 5 4 2 3" xfId="47754"/>
    <cellStyle name="Comma 18 2 5 4 3" xfId="47755"/>
    <cellStyle name="Comma 18 2 5 4 3 2" xfId="47756"/>
    <cellStyle name="Comma 18 2 5 4 4" xfId="47757"/>
    <cellStyle name="Comma 18 2 5 4 5" xfId="47758"/>
    <cellStyle name="Comma 18 2 5 5" xfId="47759"/>
    <cellStyle name="Comma 18 2 5 5 2" xfId="47760"/>
    <cellStyle name="Comma 18 2 5 5 3" xfId="47761"/>
    <cellStyle name="Comma 18 2 5 6" xfId="47762"/>
    <cellStyle name="Comma 18 2 5 6 2" xfId="47763"/>
    <cellStyle name="Comma 18 2 5 6 3" xfId="47764"/>
    <cellStyle name="Comma 18 2 5 7" xfId="47765"/>
    <cellStyle name="Comma 18 2 5 7 2" xfId="47766"/>
    <cellStyle name="Comma 18 2 5 8" xfId="47767"/>
    <cellStyle name="Comma 18 2 5 9" xfId="47768"/>
    <cellStyle name="Comma 18 2 6" xfId="47769"/>
    <cellStyle name="Comma 18 2 6 2" xfId="47770"/>
    <cellStyle name="Comma 18 2 6 2 2" xfId="47771"/>
    <cellStyle name="Comma 18 2 6 2 2 2" xfId="47772"/>
    <cellStyle name="Comma 18 2 6 2 2 3" xfId="47773"/>
    <cellStyle name="Comma 18 2 6 2 3" xfId="47774"/>
    <cellStyle name="Comma 18 2 6 2 3 2" xfId="47775"/>
    <cellStyle name="Comma 18 2 6 2 3 3" xfId="47776"/>
    <cellStyle name="Comma 18 2 6 2 4" xfId="47777"/>
    <cellStyle name="Comma 18 2 6 2 4 2" xfId="47778"/>
    <cellStyle name="Comma 18 2 6 2 5" xfId="47779"/>
    <cellStyle name="Comma 18 2 6 2 6" xfId="47780"/>
    <cellStyle name="Comma 18 2 6 3" xfId="47781"/>
    <cellStyle name="Comma 18 2 6 3 2" xfId="47782"/>
    <cellStyle name="Comma 18 2 6 3 2 2" xfId="47783"/>
    <cellStyle name="Comma 18 2 6 3 2 3" xfId="47784"/>
    <cellStyle name="Comma 18 2 6 3 3" xfId="47785"/>
    <cellStyle name="Comma 18 2 6 3 3 2" xfId="47786"/>
    <cellStyle name="Comma 18 2 6 3 3 3" xfId="47787"/>
    <cellStyle name="Comma 18 2 6 3 4" xfId="47788"/>
    <cellStyle name="Comma 18 2 6 3 4 2" xfId="47789"/>
    <cellStyle name="Comma 18 2 6 3 5" xfId="47790"/>
    <cellStyle name="Comma 18 2 6 3 6" xfId="47791"/>
    <cellStyle name="Comma 18 2 6 4" xfId="47792"/>
    <cellStyle name="Comma 18 2 6 4 2" xfId="47793"/>
    <cellStyle name="Comma 18 2 6 4 2 2" xfId="47794"/>
    <cellStyle name="Comma 18 2 6 4 2 3" xfId="47795"/>
    <cellStyle name="Comma 18 2 6 4 3" xfId="47796"/>
    <cellStyle name="Comma 18 2 6 4 3 2" xfId="47797"/>
    <cellStyle name="Comma 18 2 6 4 4" xfId="47798"/>
    <cellStyle name="Comma 18 2 6 4 5" xfId="47799"/>
    <cellStyle name="Comma 18 2 6 5" xfId="47800"/>
    <cellStyle name="Comma 18 2 6 5 2" xfId="47801"/>
    <cellStyle name="Comma 18 2 6 5 3" xfId="47802"/>
    <cellStyle name="Comma 18 2 6 6" xfId="47803"/>
    <cellStyle name="Comma 18 2 6 6 2" xfId="47804"/>
    <cellStyle name="Comma 18 2 6 6 3" xfId="47805"/>
    <cellStyle name="Comma 18 2 6 7" xfId="47806"/>
    <cellStyle name="Comma 18 2 6 7 2" xfId="47807"/>
    <cellStyle name="Comma 18 2 6 8" xfId="47808"/>
    <cellStyle name="Comma 18 2 6 9" xfId="47809"/>
    <cellStyle name="Comma 18 2 7" xfId="47810"/>
    <cellStyle name="Comma 18 2 7 2" xfId="47811"/>
    <cellStyle name="Comma 18 2 7 2 2" xfId="47812"/>
    <cellStyle name="Comma 18 2 7 2 3" xfId="47813"/>
    <cellStyle name="Comma 18 2 7 3" xfId="47814"/>
    <cellStyle name="Comma 18 2 7 3 2" xfId="47815"/>
    <cellStyle name="Comma 18 2 7 3 3" xfId="47816"/>
    <cellStyle name="Comma 18 2 7 4" xfId="47817"/>
    <cellStyle name="Comma 18 2 7 4 2" xfId="47818"/>
    <cellStyle name="Comma 18 2 7 5" xfId="47819"/>
    <cellStyle name="Comma 18 2 7 6" xfId="47820"/>
    <cellStyle name="Comma 18 2 8" xfId="47821"/>
    <cellStyle name="Comma 18 2 8 2" xfId="47822"/>
    <cellStyle name="Comma 18 2 8 2 2" xfId="47823"/>
    <cellStyle name="Comma 18 2 8 2 3" xfId="47824"/>
    <cellStyle name="Comma 18 2 8 3" xfId="47825"/>
    <cellStyle name="Comma 18 2 8 3 2" xfId="47826"/>
    <cellStyle name="Comma 18 2 8 3 3" xfId="47827"/>
    <cellStyle name="Comma 18 2 8 4" xfId="47828"/>
    <cellStyle name="Comma 18 2 8 4 2" xfId="47829"/>
    <cellStyle name="Comma 18 2 8 5" xfId="47830"/>
    <cellStyle name="Comma 18 2 8 6" xfId="47831"/>
    <cellStyle name="Comma 18 2 9" xfId="47832"/>
    <cellStyle name="Comma 18 2 9 2" xfId="47833"/>
    <cellStyle name="Comma 18 2 9 2 2" xfId="47834"/>
    <cellStyle name="Comma 18 2 9 2 3" xfId="47835"/>
    <cellStyle name="Comma 18 2 9 3" xfId="47836"/>
    <cellStyle name="Comma 18 2 9 3 2" xfId="47837"/>
    <cellStyle name="Comma 18 2 9 4" xfId="47838"/>
    <cellStyle name="Comma 18 2 9 5" xfId="47839"/>
    <cellStyle name="Comma 18 3" xfId="9476"/>
    <cellStyle name="Comma 18 3 10" xfId="47840"/>
    <cellStyle name="Comma 18 3 10 2" xfId="47841"/>
    <cellStyle name="Comma 18 3 10 3" xfId="47842"/>
    <cellStyle name="Comma 18 3 11" xfId="47843"/>
    <cellStyle name="Comma 18 3 11 2" xfId="47844"/>
    <cellStyle name="Comma 18 3 12" xfId="47845"/>
    <cellStyle name="Comma 18 3 13" xfId="47846"/>
    <cellStyle name="Comma 18 3 2" xfId="47847"/>
    <cellStyle name="Comma 18 3 2 10" xfId="47848"/>
    <cellStyle name="Comma 18 3 2 10 2" xfId="47849"/>
    <cellStyle name="Comma 18 3 2 11" xfId="47850"/>
    <cellStyle name="Comma 18 3 2 12" xfId="47851"/>
    <cellStyle name="Comma 18 3 2 2" xfId="47852"/>
    <cellStyle name="Comma 18 3 2 2 10" xfId="47853"/>
    <cellStyle name="Comma 18 3 2 2 2" xfId="47854"/>
    <cellStyle name="Comma 18 3 2 2 2 2" xfId="47855"/>
    <cellStyle name="Comma 18 3 2 2 2 2 2" xfId="47856"/>
    <cellStyle name="Comma 18 3 2 2 2 2 2 2" xfId="47857"/>
    <cellStyle name="Comma 18 3 2 2 2 2 2 3" xfId="47858"/>
    <cellStyle name="Comma 18 3 2 2 2 2 3" xfId="47859"/>
    <cellStyle name="Comma 18 3 2 2 2 2 3 2" xfId="47860"/>
    <cellStyle name="Comma 18 3 2 2 2 2 3 3" xfId="47861"/>
    <cellStyle name="Comma 18 3 2 2 2 2 4" xfId="47862"/>
    <cellStyle name="Comma 18 3 2 2 2 2 4 2" xfId="47863"/>
    <cellStyle name="Comma 18 3 2 2 2 2 5" xfId="47864"/>
    <cellStyle name="Comma 18 3 2 2 2 2 6" xfId="47865"/>
    <cellStyle name="Comma 18 3 2 2 2 3" xfId="47866"/>
    <cellStyle name="Comma 18 3 2 2 2 3 2" xfId="47867"/>
    <cellStyle name="Comma 18 3 2 2 2 3 2 2" xfId="47868"/>
    <cellStyle name="Comma 18 3 2 2 2 3 2 3" xfId="47869"/>
    <cellStyle name="Comma 18 3 2 2 2 3 3" xfId="47870"/>
    <cellStyle name="Comma 18 3 2 2 2 3 3 2" xfId="47871"/>
    <cellStyle name="Comma 18 3 2 2 2 3 3 3" xfId="47872"/>
    <cellStyle name="Comma 18 3 2 2 2 3 4" xfId="47873"/>
    <cellStyle name="Comma 18 3 2 2 2 3 4 2" xfId="47874"/>
    <cellStyle name="Comma 18 3 2 2 2 3 5" xfId="47875"/>
    <cellStyle name="Comma 18 3 2 2 2 3 6" xfId="47876"/>
    <cellStyle name="Comma 18 3 2 2 2 4" xfId="47877"/>
    <cellStyle name="Comma 18 3 2 2 2 4 2" xfId="47878"/>
    <cellStyle name="Comma 18 3 2 2 2 4 2 2" xfId="47879"/>
    <cellStyle name="Comma 18 3 2 2 2 4 2 3" xfId="47880"/>
    <cellStyle name="Comma 18 3 2 2 2 4 3" xfId="47881"/>
    <cellStyle name="Comma 18 3 2 2 2 4 3 2" xfId="47882"/>
    <cellStyle name="Comma 18 3 2 2 2 4 4" xfId="47883"/>
    <cellStyle name="Comma 18 3 2 2 2 4 5" xfId="47884"/>
    <cellStyle name="Comma 18 3 2 2 2 5" xfId="47885"/>
    <cellStyle name="Comma 18 3 2 2 2 5 2" xfId="47886"/>
    <cellStyle name="Comma 18 3 2 2 2 5 3" xfId="47887"/>
    <cellStyle name="Comma 18 3 2 2 2 6" xfId="47888"/>
    <cellStyle name="Comma 18 3 2 2 2 6 2" xfId="47889"/>
    <cellStyle name="Comma 18 3 2 2 2 6 3" xfId="47890"/>
    <cellStyle name="Comma 18 3 2 2 2 7" xfId="47891"/>
    <cellStyle name="Comma 18 3 2 2 2 7 2" xfId="47892"/>
    <cellStyle name="Comma 18 3 2 2 2 8" xfId="47893"/>
    <cellStyle name="Comma 18 3 2 2 2 9" xfId="47894"/>
    <cellStyle name="Comma 18 3 2 2 3" xfId="47895"/>
    <cellStyle name="Comma 18 3 2 2 3 2" xfId="47896"/>
    <cellStyle name="Comma 18 3 2 2 3 2 2" xfId="47897"/>
    <cellStyle name="Comma 18 3 2 2 3 2 3" xfId="47898"/>
    <cellStyle name="Comma 18 3 2 2 3 3" xfId="47899"/>
    <cellStyle name="Comma 18 3 2 2 3 3 2" xfId="47900"/>
    <cellStyle name="Comma 18 3 2 2 3 3 3" xfId="47901"/>
    <cellStyle name="Comma 18 3 2 2 3 4" xfId="47902"/>
    <cellStyle name="Comma 18 3 2 2 3 4 2" xfId="47903"/>
    <cellStyle name="Comma 18 3 2 2 3 5" xfId="47904"/>
    <cellStyle name="Comma 18 3 2 2 3 6" xfId="47905"/>
    <cellStyle name="Comma 18 3 2 2 4" xfId="47906"/>
    <cellStyle name="Comma 18 3 2 2 4 2" xfId="47907"/>
    <cellStyle name="Comma 18 3 2 2 4 2 2" xfId="47908"/>
    <cellStyle name="Comma 18 3 2 2 4 2 3" xfId="47909"/>
    <cellStyle name="Comma 18 3 2 2 4 3" xfId="47910"/>
    <cellStyle name="Comma 18 3 2 2 4 3 2" xfId="47911"/>
    <cellStyle name="Comma 18 3 2 2 4 3 3" xfId="47912"/>
    <cellStyle name="Comma 18 3 2 2 4 4" xfId="47913"/>
    <cellStyle name="Comma 18 3 2 2 4 4 2" xfId="47914"/>
    <cellStyle name="Comma 18 3 2 2 4 5" xfId="47915"/>
    <cellStyle name="Comma 18 3 2 2 4 6" xfId="47916"/>
    <cellStyle name="Comma 18 3 2 2 5" xfId="47917"/>
    <cellStyle name="Comma 18 3 2 2 5 2" xfId="47918"/>
    <cellStyle name="Comma 18 3 2 2 5 2 2" xfId="47919"/>
    <cellStyle name="Comma 18 3 2 2 5 2 3" xfId="47920"/>
    <cellStyle name="Comma 18 3 2 2 5 3" xfId="47921"/>
    <cellStyle name="Comma 18 3 2 2 5 3 2" xfId="47922"/>
    <cellStyle name="Comma 18 3 2 2 5 4" xfId="47923"/>
    <cellStyle name="Comma 18 3 2 2 5 5" xfId="47924"/>
    <cellStyle name="Comma 18 3 2 2 6" xfId="47925"/>
    <cellStyle name="Comma 18 3 2 2 6 2" xfId="47926"/>
    <cellStyle name="Comma 18 3 2 2 6 3" xfId="47927"/>
    <cellStyle name="Comma 18 3 2 2 7" xfId="47928"/>
    <cellStyle name="Comma 18 3 2 2 7 2" xfId="47929"/>
    <cellStyle name="Comma 18 3 2 2 7 3" xfId="47930"/>
    <cellStyle name="Comma 18 3 2 2 8" xfId="47931"/>
    <cellStyle name="Comma 18 3 2 2 8 2" xfId="47932"/>
    <cellStyle name="Comma 18 3 2 2 9" xfId="47933"/>
    <cellStyle name="Comma 18 3 2 3" xfId="47934"/>
    <cellStyle name="Comma 18 3 2 3 2" xfId="47935"/>
    <cellStyle name="Comma 18 3 2 3 2 2" xfId="47936"/>
    <cellStyle name="Comma 18 3 2 3 2 2 2" xfId="47937"/>
    <cellStyle name="Comma 18 3 2 3 2 2 3" xfId="47938"/>
    <cellStyle name="Comma 18 3 2 3 2 3" xfId="47939"/>
    <cellStyle name="Comma 18 3 2 3 2 3 2" xfId="47940"/>
    <cellStyle name="Comma 18 3 2 3 2 3 3" xfId="47941"/>
    <cellStyle name="Comma 18 3 2 3 2 4" xfId="47942"/>
    <cellStyle name="Comma 18 3 2 3 2 4 2" xfId="47943"/>
    <cellStyle name="Comma 18 3 2 3 2 5" xfId="47944"/>
    <cellStyle name="Comma 18 3 2 3 2 6" xfId="47945"/>
    <cellStyle name="Comma 18 3 2 3 3" xfId="47946"/>
    <cellStyle name="Comma 18 3 2 3 3 2" xfId="47947"/>
    <cellStyle name="Comma 18 3 2 3 3 2 2" xfId="47948"/>
    <cellStyle name="Comma 18 3 2 3 3 2 3" xfId="47949"/>
    <cellStyle name="Comma 18 3 2 3 3 3" xfId="47950"/>
    <cellStyle name="Comma 18 3 2 3 3 3 2" xfId="47951"/>
    <cellStyle name="Comma 18 3 2 3 3 3 3" xfId="47952"/>
    <cellStyle name="Comma 18 3 2 3 3 4" xfId="47953"/>
    <cellStyle name="Comma 18 3 2 3 3 4 2" xfId="47954"/>
    <cellStyle name="Comma 18 3 2 3 3 5" xfId="47955"/>
    <cellStyle name="Comma 18 3 2 3 3 6" xfId="47956"/>
    <cellStyle name="Comma 18 3 2 3 4" xfId="47957"/>
    <cellStyle name="Comma 18 3 2 3 4 2" xfId="47958"/>
    <cellStyle name="Comma 18 3 2 3 4 2 2" xfId="47959"/>
    <cellStyle name="Comma 18 3 2 3 4 2 3" xfId="47960"/>
    <cellStyle name="Comma 18 3 2 3 4 3" xfId="47961"/>
    <cellStyle name="Comma 18 3 2 3 4 3 2" xfId="47962"/>
    <cellStyle name="Comma 18 3 2 3 4 4" xfId="47963"/>
    <cellStyle name="Comma 18 3 2 3 4 5" xfId="47964"/>
    <cellStyle name="Comma 18 3 2 3 5" xfId="47965"/>
    <cellStyle name="Comma 18 3 2 3 5 2" xfId="47966"/>
    <cellStyle name="Comma 18 3 2 3 5 3" xfId="47967"/>
    <cellStyle name="Comma 18 3 2 3 6" xfId="47968"/>
    <cellStyle name="Comma 18 3 2 3 6 2" xfId="47969"/>
    <cellStyle name="Comma 18 3 2 3 6 3" xfId="47970"/>
    <cellStyle name="Comma 18 3 2 3 7" xfId="47971"/>
    <cellStyle name="Comma 18 3 2 3 7 2" xfId="47972"/>
    <cellStyle name="Comma 18 3 2 3 8" xfId="47973"/>
    <cellStyle name="Comma 18 3 2 3 9" xfId="47974"/>
    <cellStyle name="Comma 18 3 2 4" xfId="47975"/>
    <cellStyle name="Comma 18 3 2 4 2" xfId="47976"/>
    <cellStyle name="Comma 18 3 2 4 2 2" xfId="47977"/>
    <cellStyle name="Comma 18 3 2 4 2 2 2" xfId="47978"/>
    <cellStyle name="Comma 18 3 2 4 2 2 3" xfId="47979"/>
    <cellStyle name="Comma 18 3 2 4 2 3" xfId="47980"/>
    <cellStyle name="Comma 18 3 2 4 2 3 2" xfId="47981"/>
    <cellStyle name="Comma 18 3 2 4 2 3 3" xfId="47982"/>
    <cellStyle name="Comma 18 3 2 4 2 4" xfId="47983"/>
    <cellStyle name="Comma 18 3 2 4 2 4 2" xfId="47984"/>
    <cellStyle name="Comma 18 3 2 4 2 5" xfId="47985"/>
    <cellStyle name="Comma 18 3 2 4 2 6" xfId="47986"/>
    <cellStyle name="Comma 18 3 2 4 3" xfId="47987"/>
    <cellStyle name="Comma 18 3 2 4 3 2" xfId="47988"/>
    <cellStyle name="Comma 18 3 2 4 3 2 2" xfId="47989"/>
    <cellStyle name="Comma 18 3 2 4 3 2 3" xfId="47990"/>
    <cellStyle name="Comma 18 3 2 4 3 3" xfId="47991"/>
    <cellStyle name="Comma 18 3 2 4 3 3 2" xfId="47992"/>
    <cellStyle name="Comma 18 3 2 4 3 3 3" xfId="47993"/>
    <cellStyle name="Comma 18 3 2 4 3 4" xfId="47994"/>
    <cellStyle name="Comma 18 3 2 4 3 4 2" xfId="47995"/>
    <cellStyle name="Comma 18 3 2 4 3 5" xfId="47996"/>
    <cellStyle name="Comma 18 3 2 4 3 6" xfId="47997"/>
    <cellStyle name="Comma 18 3 2 4 4" xfId="47998"/>
    <cellStyle name="Comma 18 3 2 4 4 2" xfId="47999"/>
    <cellStyle name="Comma 18 3 2 4 4 2 2" xfId="48000"/>
    <cellStyle name="Comma 18 3 2 4 4 2 3" xfId="48001"/>
    <cellStyle name="Comma 18 3 2 4 4 3" xfId="48002"/>
    <cellStyle name="Comma 18 3 2 4 4 3 2" xfId="48003"/>
    <cellStyle name="Comma 18 3 2 4 4 4" xfId="48004"/>
    <cellStyle name="Comma 18 3 2 4 4 5" xfId="48005"/>
    <cellStyle name="Comma 18 3 2 4 5" xfId="48006"/>
    <cellStyle name="Comma 18 3 2 4 5 2" xfId="48007"/>
    <cellStyle name="Comma 18 3 2 4 5 3" xfId="48008"/>
    <cellStyle name="Comma 18 3 2 4 6" xfId="48009"/>
    <cellStyle name="Comma 18 3 2 4 6 2" xfId="48010"/>
    <cellStyle name="Comma 18 3 2 4 6 3" xfId="48011"/>
    <cellStyle name="Comma 18 3 2 4 7" xfId="48012"/>
    <cellStyle name="Comma 18 3 2 4 7 2" xfId="48013"/>
    <cellStyle name="Comma 18 3 2 4 8" xfId="48014"/>
    <cellStyle name="Comma 18 3 2 4 9" xfId="48015"/>
    <cellStyle name="Comma 18 3 2 5" xfId="48016"/>
    <cellStyle name="Comma 18 3 2 5 2" xfId="48017"/>
    <cellStyle name="Comma 18 3 2 5 2 2" xfId="48018"/>
    <cellStyle name="Comma 18 3 2 5 2 3" xfId="48019"/>
    <cellStyle name="Comma 18 3 2 5 3" xfId="48020"/>
    <cellStyle name="Comma 18 3 2 5 3 2" xfId="48021"/>
    <cellStyle name="Comma 18 3 2 5 3 3" xfId="48022"/>
    <cellStyle name="Comma 18 3 2 5 4" xfId="48023"/>
    <cellStyle name="Comma 18 3 2 5 4 2" xfId="48024"/>
    <cellStyle name="Comma 18 3 2 5 5" xfId="48025"/>
    <cellStyle name="Comma 18 3 2 5 6" xfId="48026"/>
    <cellStyle name="Comma 18 3 2 6" xfId="48027"/>
    <cellStyle name="Comma 18 3 2 6 2" xfId="48028"/>
    <cellStyle name="Comma 18 3 2 6 2 2" xfId="48029"/>
    <cellStyle name="Comma 18 3 2 6 2 3" xfId="48030"/>
    <cellStyle name="Comma 18 3 2 6 3" xfId="48031"/>
    <cellStyle name="Comma 18 3 2 6 3 2" xfId="48032"/>
    <cellStyle name="Comma 18 3 2 6 3 3" xfId="48033"/>
    <cellStyle name="Comma 18 3 2 6 4" xfId="48034"/>
    <cellStyle name="Comma 18 3 2 6 4 2" xfId="48035"/>
    <cellStyle name="Comma 18 3 2 6 5" xfId="48036"/>
    <cellStyle name="Comma 18 3 2 6 6" xfId="48037"/>
    <cellStyle name="Comma 18 3 2 7" xfId="48038"/>
    <cellStyle name="Comma 18 3 2 7 2" xfId="48039"/>
    <cellStyle name="Comma 18 3 2 7 2 2" xfId="48040"/>
    <cellStyle name="Comma 18 3 2 7 2 3" xfId="48041"/>
    <cellStyle name="Comma 18 3 2 7 3" xfId="48042"/>
    <cellStyle name="Comma 18 3 2 7 3 2" xfId="48043"/>
    <cellStyle name="Comma 18 3 2 7 4" xfId="48044"/>
    <cellStyle name="Comma 18 3 2 7 5" xfId="48045"/>
    <cellStyle name="Comma 18 3 2 8" xfId="48046"/>
    <cellStyle name="Comma 18 3 2 8 2" xfId="48047"/>
    <cellStyle name="Comma 18 3 2 8 3" xfId="48048"/>
    <cellStyle name="Comma 18 3 2 9" xfId="48049"/>
    <cellStyle name="Comma 18 3 2 9 2" xfId="48050"/>
    <cellStyle name="Comma 18 3 2 9 3" xfId="48051"/>
    <cellStyle name="Comma 18 3 3" xfId="48052"/>
    <cellStyle name="Comma 18 3 3 10" xfId="48053"/>
    <cellStyle name="Comma 18 3 3 2" xfId="48054"/>
    <cellStyle name="Comma 18 3 3 2 2" xfId="48055"/>
    <cellStyle name="Comma 18 3 3 2 2 2" xfId="48056"/>
    <cellStyle name="Comma 18 3 3 2 2 2 2" xfId="48057"/>
    <cellStyle name="Comma 18 3 3 2 2 2 3" xfId="48058"/>
    <cellStyle name="Comma 18 3 3 2 2 3" xfId="48059"/>
    <cellStyle name="Comma 18 3 3 2 2 3 2" xfId="48060"/>
    <cellStyle name="Comma 18 3 3 2 2 3 3" xfId="48061"/>
    <cellStyle name="Comma 18 3 3 2 2 4" xfId="48062"/>
    <cellStyle name="Comma 18 3 3 2 2 4 2" xfId="48063"/>
    <cellStyle name="Comma 18 3 3 2 2 5" xfId="48064"/>
    <cellStyle name="Comma 18 3 3 2 2 6" xfId="48065"/>
    <cellStyle name="Comma 18 3 3 2 3" xfId="48066"/>
    <cellStyle name="Comma 18 3 3 2 3 2" xfId="48067"/>
    <cellStyle name="Comma 18 3 3 2 3 2 2" xfId="48068"/>
    <cellStyle name="Comma 18 3 3 2 3 2 3" xfId="48069"/>
    <cellStyle name="Comma 18 3 3 2 3 3" xfId="48070"/>
    <cellStyle name="Comma 18 3 3 2 3 3 2" xfId="48071"/>
    <cellStyle name="Comma 18 3 3 2 3 3 3" xfId="48072"/>
    <cellStyle name="Comma 18 3 3 2 3 4" xfId="48073"/>
    <cellStyle name="Comma 18 3 3 2 3 4 2" xfId="48074"/>
    <cellStyle name="Comma 18 3 3 2 3 5" xfId="48075"/>
    <cellStyle name="Comma 18 3 3 2 3 6" xfId="48076"/>
    <cellStyle name="Comma 18 3 3 2 4" xfId="48077"/>
    <cellStyle name="Comma 18 3 3 2 4 2" xfId="48078"/>
    <cellStyle name="Comma 18 3 3 2 4 2 2" xfId="48079"/>
    <cellStyle name="Comma 18 3 3 2 4 2 3" xfId="48080"/>
    <cellStyle name="Comma 18 3 3 2 4 3" xfId="48081"/>
    <cellStyle name="Comma 18 3 3 2 4 3 2" xfId="48082"/>
    <cellStyle name="Comma 18 3 3 2 4 4" xfId="48083"/>
    <cellStyle name="Comma 18 3 3 2 4 5" xfId="48084"/>
    <cellStyle name="Comma 18 3 3 2 5" xfId="48085"/>
    <cellStyle name="Comma 18 3 3 2 5 2" xfId="48086"/>
    <cellStyle name="Comma 18 3 3 2 5 3" xfId="48087"/>
    <cellStyle name="Comma 18 3 3 2 6" xfId="48088"/>
    <cellStyle name="Comma 18 3 3 2 6 2" xfId="48089"/>
    <cellStyle name="Comma 18 3 3 2 6 3" xfId="48090"/>
    <cellStyle name="Comma 18 3 3 2 7" xfId="48091"/>
    <cellStyle name="Comma 18 3 3 2 7 2" xfId="48092"/>
    <cellStyle name="Comma 18 3 3 2 8" xfId="48093"/>
    <cellStyle name="Comma 18 3 3 2 9" xfId="48094"/>
    <cellStyle name="Comma 18 3 3 3" xfId="48095"/>
    <cellStyle name="Comma 18 3 3 3 2" xfId="48096"/>
    <cellStyle name="Comma 18 3 3 3 2 2" xfId="48097"/>
    <cellStyle name="Comma 18 3 3 3 2 3" xfId="48098"/>
    <cellStyle name="Comma 18 3 3 3 3" xfId="48099"/>
    <cellStyle name="Comma 18 3 3 3 3 2" xfId="48100"/>
    <cellStyle name="Comma 18 3 3 3 3 3" xfId="48101"/>
    <cellStyle name="Comma 18 3 3 3 4" xfId="48102"/>
    <cellStyle name="Comma 18 3 3 3 4 2" xfId="48103"/>
    <cellStyle name="Comma 18 3 3 3 5" xfId="48104"/>
    <cellStyle name="Comma 18 3 3 3 6" xfId="48105"/>
    <cellStyle name="Comma 18 3 3 4" xfId="48106"/>
    <cellStyle name="Comma 18 3 3 4 2" xfId="48107"/>
    <cellStyle name="Comma 18 3 3 4 2 2" xfId="48108"/>
    <cellStyle name="Comma 18 3 3 4 2 3" xfId="48109"/>
    <cellStyle name="Comma 18 3 3 4 3" xfId="48110"/>
    <cellStyle name="Comma 18 3 3 4 3 2" xfId="48111"/>
    <cellStyle name="Comma 18 3 3 4 3 3" xfId="48112"/>
    <cellStyle name="Comma 18 3 3 4 4" xfId="48113"/>
    <cellStyle name="Comma 18 3 3 4 4 2" xfId="48114"/>
    <cellStyle name="Comma 18 3 3 4 5" xfId="48115"/>
    <cellStyle name="Comma 18 3 3 4 6" xfId="48116"/>
    <cellStyle name="Comma 18 3 3 5" xfId="48117"/>
    <cellStyle name="Comma 18 3 3 5 2" xfId="48118"/>
    <cellStyle name="Comma 18 3 3 5 2 2" xfId="48119"/>
    <cellStyle name="Comma 18 3 3 5 2 3" xfId="48120"/>
    <cellStyle name="Comma 18 3 3 5 3" xfId="48121"/>
    <cellStyle name="Comma 18 3 3 5 3 2" xfId="48122"/>
    <cellStyle name="Comma 18 3 3 5 4" xfId="48123"/>
    <cellStyle name="Comma 18 3 3 5 5" xfId="48124"/>
    <cellStyle name="Comma 18 3 3 6" xfId="48125"/>
    <cellStyle name="Comma 18 3 3 6 2" xfId="48126"/>
    <cellStyle name="Comma 18 3 3 6 3" xfId="48127"/>
    <cellStyle name="Comma 18 3 3 7" xfId="48128"/>
    <cellStyle name="Comma 18 3 3 7 2" xfId="48129"/>
    <cellStyle name="Comma 18 3 3 7 3" xfId="48130"/>
    <cellStyle name="Comma 18 3 3 8" xfId="48131"/>
    <cellStyle name="Comma 18 3 3 8 2" xfId="48132"/>
    <cellStyle name="Comma 18 3 3 9" xfId="48133"/>
    <cellStyle name="Comma 18 3 4" xfId="48134"/>
    <cellStyle name="Comma 18 3 4 2" xfId="48135"/>
    <cellStyle name="Comma 18 3 4 2 2" xfId="48136"/>
    <cellStyle name="Comma 18 3 4 2 2 2" xfId="48137"/>
    <cellStyle name="Comma 18 3 4 2 2 3" xfId="48138"/>
    <cellStyle name="Comma 18 3 4 2 3" xfId="48139"/>
    <cellStyle name="Comma 18 3 4 2 3 2" xfId="48140"/>
    <cellStyle name="Comma 18 3 4 2 3 3" xfId="48141"/>
    <cellStyle name="Comma 18 3 4 2 4" xfId="48142"/>
    <cellStyle name="Comma 18 3 4 2 4 2" xfId="48143"/>
    <cellStyle name="Comma 18 3 4 2 5" xfId="48144"/>
    <cellStyle name="Comma 18 3 4 2 6" xfId="48145"/>
    <cellStyle name="Comma 18 3 4 3" xfId="48146"/>
    <cellStyle name="Comma 18 3 4 3 2" xfId="48147"/>
    <cellStyle name="Comma 18 3 4 3 2 2" xfId="48148"/>
    <cellStyle name="Comma 18 3 4 3 2 3" xfId="48149"/>
    <cellStyle name="Comma 18 3 4 3 3" xfId="48150"/>
    <cellStyle name="Comma 18 3 4 3 3 2" xfId="48151"/>
    <cellStyle name="Comma 18 3 4 3 3 3" xfId="48152"/>
    <cellStyle name="Comma 18 3 4 3 4" xfId="48153"/>
    <cellStyle name="Comma 18 3 4 3 4 2" xfId="48154"/>
    <cellStyle name="Comma 18 3 4 3 5" xfId="48155"/>
    <cellStyle name="Comma 18 3 4 3 6" xfId="48156"/>
    <cellStyle name="Comma 18 3 4 4" xfId="48157"/>
    <cellStyle name="Comma 18 3 4 4 2" xfId="48158"/>
    <cellStyle name="Comma 18 3 4 4 2 2" xfId="48159"/>
    <cellStyle name="Comma 18 3 4 4 2 3" xfId="48160"/>
    <cellStyle name="Comma 18 3 4 4 3" xfId="48161"/>
    <cellStyle name="Comma 18 3 4 4 3 2" xfId="48162"/>
    <cellStyle name="Comma 18 3 4 4 4" xfId="48163"/>
    <cellStyle name="Comma 18 3 4 4 5" xfId="48164"/>
    <cellStyle name="Comma 18 3 4 5" xfId="48165"/>
    <cellStyle name="Comma 18 3 4 5 2" xfId="48166"/>
    <cellStyle name="Comma 18 3 4 5 3" xfId="48167"/>
    <cellStyle name="Comma 18 3 4 6" xfId="48168"/>
    <cellStyle name="Comma 18 3 4 6 2" xfId="48169"/>
    <cellStyle name="Comma 18 3 4 6 3" xfId="48170"/>
    <cellStyle name="Comma 18 3 4 7" xfId="48171"/>
    <cellStyle name="Comma 18 3 4 7 2" xfId="48172"/>
    <cellStyle name="Comma 18 3 4 8" xfId="48173"/>
    <cellStyle name="Comma 18 3 4 9" xfId="48174"/>
    <cellStyle name="Comma 18 3 5" xfId="48175"/>
    <cellStyle name="Comma 18 3 5 2" xfId="48176"/>
    <cellStyle name="Comma 18 3 5 2 2" xfId="48177"/>
    <cellStyle name="Comma 18 3 5 2 2 2" xfId="48178"/>
    <cellStyle name="Comma 18 3 5 2 2 3" xfId="48179"/>
    <cellStyle name="Comma 18 3 5 2 3" xfId="48180"/>
    <cellStyle name="Comma 18 3 5 2 3 2" xfId="48181"/>
    <cellStyle name="Comma 18 3 5 2 3 3" xfId="48182"/>
    <cellStyle name="Comma 18 3 5 2 4" xfId="48183"/>
    <cellStyle name="Comma 18 3 5 2 4 2" xfId="48184"/>
    <cellStyle name="Comma 18 3 5 2 5" xfId="48185"/>
    <cellStyle name="Comma 18 3 5 2 6" xfId="48186"/>
    <cellStyle name="Comma 18 3 5 3" xfId="48187"/>
    <cellStyle name="Comma 18 3 5 3 2" xfId="48188"/>
    <cellStyle name="Comma 18 3 5 3 2 2" xfId="48189"/>
    <cellStyle name="Comma 18 3 5 3 2 3" xfId="48190"/>
    <cellStyle name="Comma 18 3 5 3 3" xfId="48191"/>
    <cellStyle name="Comma 18 3 5 3 3 2" xfId="48192"/>
    <cellStyle name="Comma 18 3 5 3 3 3" xfId="48193"/>
    <cellStyle name="Comma 18 3 5 3 4" xfId="48194"/>
    <cellStyle name="Comma 18 3 5 3 4 2" xfId="48195"/>
    <cellStyle name="Comma 18 3 5 3 5" xfId="48196"/>
    <cellStyle name="Comma 18 3 5 3 6" xfId="48197"/>
    <cellStyle name="Comma 18 3 5 4" xfId="48198"/>
    <cellStyle name="Comma 18 3 5 4 2" xfId="48199"/>
    <cellStyle name="Comma 18 3 5 4 2 2" xfId="48200"/>
    <cellStyle name="Comma 18 3 5 4 2 3" xfId="48201"/>
    <cellStyle name="Comma 18 3 5 4 3" xfId="48202"/>
    <cellStyle name="Comma 18 3 5 4 3 2" xfId="48203"/>
    <cellStyle name="Comma 18 3 5 4 4" xfId="48204"/>
    <cellStyle name="Comma 18 3 5 4 5" xfId="48205"/>
    <cellStyle name="Comma 18 3 5 5" xfId="48206"/>
    <cellStyle name="Comma 18 3 5 5 2" xfId="48207"/>
    <cellStyle name="Comma 18 3 5 5 3" xfId="48208"/>
    <cellStyle name="Comma 18 3 5 6" xfId="48209"/>
    <cellStyle name="Comma 18 3 5 6 2" xfId="48210"/>
    <cellStyle name="Comma 18 3 5 6 3" xfId="48211"/>
    <cellStyle name="Comma 18 3 5 7" xfId="48212"/>
    <cellStyle name="Comma 18 3 5 7 2" xfId="48213"/>
    <cellStyle name="Comma 18 3 5 8" xfId="48214"/>
    <cellStyle name="Comma 18 3 5 9" xfId="48215"/>
    <cellStyle name="Comma 18 3 6" xfId="48216"/>
    <cellStyle name="Comma 18 3 6 2" xfId="48217"/>
    <cellStyle name="Comma 18 3 6 2 2" xfId="48218"/>
    <cellStyle name="Comma 18 3 6 2 3" xfId="48219"/>
    <cellStyle name="Comma 18 3 6 3" xfId="48220"/>
    <cellStyle name="Comma 18 3 6 3 2" xfId="48221"/>
    <cellStyle name="Comma 18 3 6 3 3" xfId="48222"/>
    <cellStyle name="Comma 18 3 6 4" xfId="48223"/>
    <cellStyle name="Comma 18 3 6 4 2" xfId="48224"/>
    <cellStyle name="Comma 18 3 6 5" xfId="48225"/>
    <cellStyle name="Comma 18 3 6 6" xfId="48226"/>
    <cellStyle name="Comma 18 3 7" xfId="48227"/>
    <cellStyle name="Comma 18 3 7 2" xfId="48228"/>
    <cellStyle name="Comma 18 3 7 2 2" xfId="48229"/>
    <cellStyle name="Comma 18 3 7 2 3" xfId="48230"/>
    <cellStyle name="Comma 18 3 7 3" xfId="48231"/>
    <cellStyle name="Comma 18 3 7 3 2" xfId="48232"/>
    <cellStyle name="Comma 18 3 7 3 3" xfId="48233"/>
    <cellStyle name="Comma 18 3 7 4" xfId="48234"/>
    <cellStyle name="Comma 18 3 7 4 2" xfId="48235"/>
    <cellStyle name="Comma 18 3 7 5" xfId="48236"/>
    <cellStyle name="Comma 18 3 7 6" xfId="48237"/>
    <cellStyle name="Comma 18 3 8" xfId="48238"/>
    <cellStyle name="Comma 18 3 8 2" xfId="48239"/>
    <cellStyle name="Comma 18 3 8 2 2" xfId="48240"/>
    <cellStyle name="Comma 18 3 8 2 3" xfId="48241"/>
    <cellStyle name="Comma 18 3 8 3" xfId="48242"/>
    <cellStyle name="Comma 18 3 8 3 2" xfId="48243"/>
    <cellStyle name="Comma 18 3 8 4" xfId="48244"/>
    <cellStyle name="Comma 18 3 8 5" xfId="48245"/>
    <cellStyle name="Comma 18 3 9" xfId="48246"/>
    <cellStyle name="Comma 18 3 9 2" xfId="48247"/>
    <cellStyle name="Comma 18 3 9 3" xfId="48248"/>
    <cellStyle name="Comma 18 4" xfId="9477"/>
    <cellStyle name="Comma 18 4 10" xfId="48249"/>
    <cellStyle name="Comma 18 4 10 2" xfId="48250"/>
    <cellStyle name="Comma 18 4 11" xfId="48251"/>
    <cellStyle name="Comma 18 4 12" xfId="48252"/>
    <cellStyle name="Comma 18 4 2" xfId="48253"/>
    <cellStyle name="Comma 18 4 2 10" xfId="48254"/>
    <cellStyle name="Comma 18 4 2 2" xfId="48255"/>
    <cellStyle name="Comma 18 4 2 2 2" xfId="48256"/>
    <cellStyle name="Comma 18 4 2 2 2 2" xfId="48257"/>
    <cellStyle name="Comma 18 4 2 2 2 2 2" xfId="48258"/>
    <cellStyle name="Comma 18 4 2 2 2 2 3" xfId="48259"/>
    <cellStyle name="Comma 18 4 2 2 2 3" xfId="48260"/>
    <cellStyle name="Comma 18 4 2 2 2 3 2" xfId="48261"/>
    <cellStyle name="Comma 18 4 2 2 2 3 3" xfId="48262"/>
    <cellStyle name="Comma 18 4 2 2 2 4" xfId="48263"/>
    <cellStyle name="Comma 18 4 2 2 2 4 2" xfId="48264"/>
    <cellStyle name="Comma 18 4 2 2 2 5" xfId="48265"/>
    <cellStyle name="Comma 18 4 2 2 2 6" xfId="48266"/>
    <cellStyle name="Comma 18 4 2 2 3" xfId="48267"/>
    <cellStyle name="Comma 18 4 2 2 3 2" xfId="48268"/>
    <cellStyle name="Comma 18 4 2 2 3 2 2" xfId="48269"/>
    <cellStyle name="Comma 18 4 2 2 3 2 3" xfId="48270"/>
    <cellStyle name="Comma 18 4 2 2 3 3" xfId="48271"/>
    <cellStyle name="Comma 18 4 2 2 3 3 2" xfId="48272"/>
    <cellStyle name="Comma 18 4 2 2 3 3 3" xfId="48273"/>
    <cellStyle name="Comma 18 4 2 2 3 4" xfId="48274"/>
    <cellStyle name="Comma 18 4 2 2 3 4 2" xfId="48275"/>
    <cellStyle name="Comma 18 4 2 2 3 5" xfId="48276"/>
    <cellStyle name="Comma 18 4 2 2 3 6" xfId="48277"/>
    <cellStyle name="Comma 18 4 2 2 4" xfId="48278"/>
    <cellStyle name="Comma 18 4 2 2 4 2" xfId="48279"/>
    <cellStyle name="Comma 18 4 2 2 4 2 2" xfId="48280"/>
    <cellStyle name="Comma 18 4 2 2 4 2 3" xfId="48281"/>
    <cellStyle name="Comma 18 4 2 2 4 3" xfId="48282"/>
    <cellStyle name="Comma 18 4 2 2 4 3 2" xfId="48283"/>
    <cellStyle name="Comma 18 4 2 2 4 4" xfId="48284"/>
    <cellStyle name="Comma 18 4 2 2 4 5" xfId="48285"/>
    <cellStyle name="Comma 18 4 2 2 5" xfId="48286"/>
    <cellStyle name="Comma 18 4 2 2 5 2" xfId="48287"/>
    <cellStyle name="Comma 18 4 2 2 5 3" xfId="48288"/>
    <cellStyle name="Comma 18 4 2 2 6" xfId="48289"/>
    <cellStyle name="Comma 18 4 2 2 6 2" xfId="48290"/>
    <cellStyle name="Comma 18 4 2 2 6 3" xfId="48291"/>
    <cellStyle name="Comma 18 4 2 2 7" xfId="48292"/>
    <cellStyle name="Comma 18 4 2 2 7 2" xfId="48293"/>
    <cellStyle name="Comma 18 4 2 2 8" xfId="48294"/>
    <cellStyle name="Comma 18 4 2 2 9" xfId="48295"/>
    <cellStyle name="Comma 18 4 2 3" xfId="48296"/>
    <cellStyle name="Comma 18 4 2 3 2" xfId="48297"/>
    <cellStyle name="Comma 18 4 2 3 2 2" xfId="48298"/>
    <cellStyle name="Comma 18 4 2 3 2 3" xfId="48299"/>
    <cellStyle name="Comma 18 4 2 3 3" xfId="48300"/>
    <cellStyle name="Comma 18 4 2 3 3 2" xfId="48301"/>
    <cellStyle name="Comma 18 4 2 3 3 3" xfId="48302"/>
    <cellStyle name="Comma 18 4 2 3 4" xfId="48303"/>
    <cellStyle name="Comma 18 4 2 3 4 2" xfId="48304"/>
    <cellStyle name="Comma 18 4 2 3 5" xfId="48305"/>
    <cellStyle name="Comma 18 4 2 3 6" xfId="48306"/>
    <cellStyle name="Comma 18 4 2 4" xfId="48307"/>
    <cellStyle name="Comma 18 4 2 4 2" xfId="48308"/>
    <cellStyle name="Comma 18 4 2 4 2 2" xfId="48309"/>
    <cellStyle name="Comma 18 4 2 4 2 3" xfId="48310"/>
    <cellStyle name="Comma 18 4 2 4 3" xfId="48311"/>
    <cellStyle name="Comma 18 4 2 4 3 2" xfId="48312"/>
    <cellStyle name="Comma 18 4 2 4 3 3" xfId="48313"/>
    <cellStyle name="Comma 18 4 2 4 4" xfId="48314"/>
    <cellStyle name="Comma 18 4 2 4 4 2" xfId="48315"/>
    <cellStyle name="Comma 18 4 2 4 5" xfId="48316"/>
    <cellStyle name="Comma 18 4 2 4 6" xfId="48317"/>
    <cellStyle name="Comma 18 4 2 5" xfId="48318"/>
    <cellStyle name="Comma 18 4 2 5 2" xfId="48319"/>
    <cellStyle name="Comma 18 4 2 5 2 2" xfId="48320"/>
    <cellStyle name="Comma 18 4 2 5 2 3" xfId="48321"/>
    <cellStyle name="Comma 18 4 2 5 3" xfId="48322"/>
    <cellStyle name="Comma 18 4 2 5 3 2" xfId="48323"/>
    <cellStyle name="Comma 18 4 2 5 4" xfId="48324"/>
    <cellStyle name="Comma 18 4 2 5 5" xfId="48325"/>
    <cellStyle name="Comma 18 4 2 6" xfId="48326"/>
    <cellStyle name="Comma 18 4 2 6 2" xfId="48327"/>
    <cellStyle name="Comma 18 4 2 6 3" xfId="48328"/>
    <cellStyle name="Comma 18 4 2 7" xfId="48329"/>
    <cellStyle name="Comma 18 4 2 7 2" xfId="48330"/>
    <cellStyle name="Comma 18 4 2 7 3" xfId="48331"/>
    <cellStyle name="Comma 18 4 2 8" xfId="48332"/>
    <cellStyle name="Comma 18 4 2 8 2" xfId="48333"/>
    <cellStyle name="Comma 18 4 2 9" xfId="48334"/>
    <cellStyle name="Comma 18 4 3" xfId="48335"/>
    <cellStyle name="Comma 18 4 3 2" xfId="48336"/>
    <cellStyle name="Comma 18 4 3 2 2" xfId="48337"/>
    <cellStyle name="Comma 18 4 3 2 2 2" xfId="48338"/>
    <cellStyle name="Comma 18 4 3 2 2 3" xfId="48339"/>
    <cellStyle name="Comma 18 4 3 2 3" xfId="48340"/>
    <cellStyle name="Comma 18 4 3 2 3 2" xfId="48341"/>
    <cellStyle name="Comma 18 4 3 2 3 3" xfId="48342"/>
    <cellStyle name="Comma 18 4 3 2 4" xfId="48343"/>
    <cellStyle name="Comma 18 4 3 2 4 2" xfId="48344"/>
    <cellStyle name="Comma 18 4 3 2 5" xfId="48345"/>
    <cellStyle name="Comma 18 4 3 2 6" xfId="48346"/>
    <cellStyle name="Comma 18 4 3 3" xfId="48347"/>
    <cellStyle name="Comma 18 4 3 3 2" xfId="48348"/>
    <cellStyle name="Comma 18 4 3 3 2 2" xfId="48349"/>
    <cellStyle name="Comma 18 4 3 3 2 3" xfId="48350"/>
    <cellStyle name="Comma 18 4 3 3 3" xfId="48351"/>
    <cellStyle name="Comma 18 4 3 3 3 2" xfId="48352"/>
    <cellStyle name="Comma 18 4 3 3 3 3" xfId="48353"/>
    <cellStyle name="Comma 18 4 3 3 4" xfId="48354"/>
    <cellStyle name="Comma 18 4 3 3 4 2" xfId="48355"/>
    <cellStyle name="Comma 18 4 3 3 5" xfId="48356"/>
    <cellStyle name="Comma 18 4 3 3 6" xfId="48357"/>
    <cellStyle name="Comma 18 4 3 4" xfId="48358"/>
    <cellStyle name="Comma 18 4 3 4 2" xfId="48359"/>
    <cellStyle name="Comma 18 4 3 4 2 2" xfId="48360"/>
    <cellStyle name="Comma 18 4 3 4 2 3" xfId="48361"/>
    <cellStyle name="Comma 18 4 3 4 3" xfId="48362"/>
    <cellStyle name="Comma 18 4 3 4 3 2" xfId="48363"/>
    <cellStyle name="Comma 18 4 3 4 4" xfId="48364"/>
    <cellStyle name="Comma 18 4 3 4 5" xfId="48365"/>
    <cellStyle name="Comma 18 4 3 5" xfId="48366"/>
    <cellStyle name="Comma 18 4 3 5 2" xfId="48367"/>
    <cellStyle name="Comma 18 4 3 5 3" xfId="48368"/>
    <cellStyle name="Comma 18 4 3 6" xfId="48369"/>
    <cellStyle name="Comma 18 4 3 6 2" xfId="48370"/>
    <cellStyle name="Comma 18 4 3 6 3" xfId="48371"/>
    <cellStyle name="Comma 18 4 3 7" xfId="48372"/>
    <cellStyle name="Comma 18 4 3 7 2" xfId="48373"/>
    <cellStyle name="Comma 18 4 3 8" xfId="48374"/>
    <cellStyle name="Comma 18 4 3 9" xfId="48375"/>
    <cellStyle name="Comma 18 4 4" xfId="48376"/>
    <cellStyle name="Comma 18 4 4 2" xfId="48377"/>
    <cellStyle name="Comma 18 4 4 2 2" xfId="48378"/>
    <cellStyle name="Comma 18 4 4 2 2 2" xfId="48379"/>
    <cellStyle name="Comma 18 4 4 2 2 3" xfId="48380"/>
    <cellStyle name="Comma 18 4 4 2 3" xfId="48381"/>
    <cellStyle name="Comma 18 4 4 2 3 2" xfId="48382"/>
    <cellStyle name="Comma 18 4 4 2 3 3" xfId="48383"/>
    <cellStyle name="Comma 18 4 4 2 4" xfId="48384"/>
    <cellStyle name="Comma 18 4 4 2 4 2" xfId="48385"/>
    <cellStyle name="Comma 18 4 4 2 5" xfId="48386"/>
    <cellStyle name="Comma 18 4 4 2 6" xfId="48387"/>
    <cellStyle name="Comma 18 4 4 3" xfId="48388"/>
    <cellStyle name="Comma 18 4 4 3 2" xfId="48389"/>
    <cellStyle name="Comma 18 4 4 3 2 2" xfId="48390"/>
    <cellStyle name="Comma 18 4 4 3 2 3" xfId="48391"/>
    <cellStyle name="Comma 18 4 4 3 3" xfId="48392"/>
    <cellStyle name="Comma 18 4 4 3 3 2" xfId="48393"/>
    <cellStyle name="Comma 18 4 4 3 3 3" xfId="48394"/>
    <cellStyle name="Comma 18 4 4 3 4" xfId="48395"/>
    <cellStyle name="Comma 18 4 4 3 4 2" xfId="48396"/>
    <cellStyle name="Comma 18 4 4 3 5" xfId="48397"/>
    <cellStyle name="Comma 18 4 4 3 6" xfId="48398"/>
    <cellStyle name="Comma 18 4 4 4" xfId="48399"/>
    <cellStyle name="Comma 18 4 4 4 2" xfId="48400"/>
    <cellStyle name="Comma 18 4 4 4 2 2" xfId="48401"/>
    <cellStyle name="Comma 18 4 4 4 2 3" xfId="48402"/>
    <cellStyle name="Comma 18 4 4 4 3" xfId="48403"/>
    <cellStyle name="Comma 18 4 4 4 3 2" xfId="48404"/>
    <cellStyle name="Comma 18 4 4 4 4" xfId="48405"/>
    <cellStyle name="Comma 18 4 4 4 5" xfId="48406"/>
    <cellStyle name="Comma 18 4 4 5" xfId="48407"/>
    <cellStyle name="Comma 18 4 4 5 2" xfId="48408"/>
    <cellStyle name="Comma 18 4 4 5 3" xfId="48409"/>
    <cellStyle name="Comma 18 4 4 6" xfId="48410"/>
    <cellStyle name="Comma 18 4 4 6 2" xfId="48411"/>
    <cellStyle name="Comma 18 4 4 6 3" xfId="48412"/>
    <cellStyle name="Comma 18 4 4 7" xfId="48413"/>
    <cellStyle name="Comma 18 4 4 7 2" xfId="48414"/>
    <cellStyle name="Comma 18 4 4 8" xfId="48415"/>
    <cellStyle name="Comma 18 4 4 9" xfId="48416"/>
    <cellStyle name="Comma 18 4 5" xfId="48417"/>
    <cellStyle name="Comma 18 4 5 2" xfId="48418"/>
    <cellStyle name="Comma 18 4 5 2 2" xfId="48419"/>
    <cellStyle name="Comma 18 4 5 2 3" xfId="48420"/>
    <cellStyle name="Comma 18 4 5 3" xfId="48421"/>
    <cellStyle name="Comma 18 4 5 3 2" xfId="48422"/>
    <cellStyle name="Comma 18 4 5 3 3" xfId="48423"/>
    <cellStyle name="Comma 18 4 5 4" xfId="48424"/>
    <cellStyle name="Comma 18 4 5 4 2" xfId="48425"/>
    <cellStyle name="Comma 18 4 5 5" xfId="48426"/>
    <cellStyle name="Comma 18 4 5 6" xfId="48427"/>
    <cellStyle name="Comma 18 4 6" xfId="48428"/>
    <cellStyle name="Comma 18 4 6 2" xfId="48429"/>
    <cellStyle name="Comma 18 4 6 2 2" xfId="48430"/>
    <cellStyle name="Comma 18 4 6 2 3" xfId="48431"/>
    <cellStyle name="Comma 18 4 6 3" xfId="48432"/>
    <cellStyle name="Comma 18 4 6 3 2" xfId="48433"/>
    <cellStyle name="Comma 18 4 6 3 3" xfId="48434"/>
    <cellStyle name="Comma 18 4 6 4" xfId="48435"/>
    <cellStyle name="Comma 18 4 6 4 2" xfId="48436"/>
    <cellStyle name="Comma 18 4 6 5" xfId="48437"/>
    <cellStyle name="Comma 18 4 6 6" xfId="48438"/>
    <cellStyle name="Comma 18 4 7" xfId="48439"/>
    <cellStyle name="Comma 18 4 7 2" xfId="48440"/>
    <cellStyle name="Comma 18 4 7 2 2" xfId="48441"/>
    <cellStyle name="Comma 18 4 7 2 3" xfId="48442"/>
    <cellStyle name="Comma 18 4 7 3" xfId="48443"/>
    <cellStyle name="Comma 18 4 7 3 2" xfId="48444"/>
    <cellStyle name="Comma 18 4 7 4" xfId="48445"/>
    <cellStyle name="Comma 18 4 7 5" xfId="48446"/>
    <cellStyle name="Comma 18 4 8" xfId="48447"/>
    <cellStyle name="Comma 18 4 8 2" xfId="48448"/>
    <cellStyle name="Comma 18 4 8 3" xfId="48449"/>
    <cellStyle name="Comma 18 4 9" xfId="48450"/>
    <cellStyle name="Comma 18 4 9 2" xfId="48451"/>
    <cellStyle name="Comma 18 4 9 3" xfId="48452"/>
    <cellStyle name="Comma 18 5" xfId="9478"/>
    <cellStyle name="Comma 18 5 10" xfId="48453"/>
    <cellStyle name="Comma 18 5 2" xfId="48454"/>
    <cellStyle name="Comma 18 5 2 2" xfId="48455"/>
    <cellStyle name="Comma 18 5 2 2 2" xfId="48456"/>
    <cellStyle name="Comma 18 5 2 2 2 2" xfId="48457"/>
    <cellStyle name="Comma 18 5 2 2 2 3" xfId="48458"/>
    <cellStyle name="Comma 18 5 2 2 3" xfId="48459"/>
    <cellStyle name="Comma 18 5 2 2 3 2" xfId="48460"/>
    <cellStyle name="Comma 18 5 2 2 3 3" xfId="48461"/>
    <cellStyle name="Comma 18 5 2 2 4" xfId="48462"/>
    <cellStyle name="Comma 18 5 2 2 4 2" xfId="48463"/>
    <cellStyle name="Comma 18 5 2 2 5" xfId="48464"/>
    <cellStyle name="Comma 18 5 2 2 6" xfId="48465"/>
    <cellStyle name="Comma 18 5 2 3" xfId="48466"/>
    <cellStyle name="Comma 18 5 2 3 2" xfId="48467"/>
    <cellStyle name="Comma 18 5 2 3 2 2" xfId="48468"/>
    <cellStyle name="Comma 18 5 2 3 2 3" xfId="48469"/>
    <cellStyle name="Comma 18 5 2 3 3" xfId="48470"/>
    <cellStyle name="Comma 18 5 2 3 3 2" xfId="48471"/>
    <cellStyle name="Comma 18 5 2 3 3 3" xfId="48472"/>
    <cellStyle name="Comma 18 5 2 3 4" xfId="48473"/>
    <cellStyle name="Comma 18 5 2 3 4 2" xfId="48474"/>
    <cellStyle name="Comma 18 5 2 3 5" xfId="48475"/>
    <cellStyle name="Comma 18 5 2 3 6" xfId="48476"/>
    <cellStyle name="Comma 18 5 2 4" xfId="48477"/>
    <cellStyle name="Comma 18 5 2 4 2" xfId="48478"/>
    <cellStyle name="Comma 18 5 2 4 2 2" xfId="48479"/>
    <cellStyle name="Comma 18 5 2 4 2 3" xfId="48480"/>
    <cellStyle name="Comma 18 5 2 4 3" xfId="48481"/>
    <cellStyle name="Comma 18 5 2 4 3 2" xfId="48482"/>
    <cellStyle name="Comma 18 5 2 4 4" xfId="48483"/>
    <cellStyle name="Comma 18 5 2 4 5" xfId="48484"/>
    <cellStyle name="Comma 18 5 2 5" xfId="48485"/>
    <cellStyle name="Comma 18 5 2 5 2" xfId="48486"/>
    <cellStyle name="Comma 18 5 2 5 3" xfId="48487"/>
    <cellStyle name="Comma 18 5 2 6" xfId="48488"/>
    <cellStyle name="Comma 18 5 2 6 2" xfId="48489"/>
    <cellStyle name="Comma 18 5 2 6 3" xfId="48490"/>
    <cellStyle name="Comma 18 5 2 7" xfId="48491"/>
    <cellStyle name="Comma 18 5 2 7 2" xfId="48492"/>
    <cellStyle name="Comma 18 5 2 8" xfId="48493"/>
    <cellStyle name="Comma 18 5 2 9" xfId="48494"/>
    <cellStyle name="Comma 18 5 3" xfId="48495"/>
    <cellStyle name="Comma 18 5 3 2" xfId="48496"/>
    <cellStyle name="Comma 18 5 3 2 2" xfId="48497"/>
    <cellStyle name="Comma 18 5 3 2 3" xfId="48498"/>
    <cellStyle name="Comma 18 5 3 3" xfId="48499"/>
    <cellStyle name="Comma 18 5 3 3 2" xfId="48500"/>
    <cellStyle name="Comma 18 5 3 3 3" xfId="48501"/>
    <cellStyle name="Comma 18 5 3 4" xfId="48502"/>
    <cellStyle name="Comma 18 5 3 4 2" xfId="48503"/>
    <cellStyle name="Comma 18 5 3 5" xfId="48504"/>
    <cellStyle name="Comma 18 5 3 6" xfId="48505"/>
    <cellStyle name="Comma 18 5 4" xfId="48506"/>
    <cellStyle name="Comma 18 5 4 2" xfId="48507"/>
    <cellStyle name="Comma 18 5 4 2 2" xfId="48508"/>
    <cellStyle name="Comma 18 5 4 2 3" xfId="48509"/>
    <cellStyle name="Comma 18 5 4 3" xfId="48510"/>
    <cellStyle name="Comma 18 5 4 3 2" xfId="48511"/>
    <cellStyle name="Comma 18 5 4 3 3" xfId="48512"/>
    <cellStyle name="Comma 18 5 4 4" xfId="48513"/>
    <cellStyle name="Comma 18 5 4 4 2" xfId="48514"/>
    <cellStyle name="Comma 18 5 4 5" xfId="48515"/>
    <cellStyle name="Comma 18 5 4 6" xfId="48516"/>
    <cellStyle name="Comma 18 5 5" xfId="48517"/>
    <cellStyle name="Comma 18 5 5 2" xfId="48518"/>
    <cellStyle name="Comma 18 5 5 2 2" xfId="48519"/>
    <cellStyle name="Comma 18 5 5 2 3" xfId="48520"/>
    <cellStyle name="Comma 18 5 5 3" xfId="48521"/>
    <cellStyle name="Comma 18 5 5 3 2" xfId="48522"/>
    <cellStyle name="Comma 18 5 5 4" xfId="48523"/>
    <cellStyle name="Comma 18 5 5 5" xfId="48524"/>
    <cellStyle name="Comma 18 5 6" xfId="48525"/>
    <cellStyle name="Comma 18 5 6 2" xfId="48526"/>
    <cellStyle name="Comma 18 5 6 3" xfId="48527"/>
    <cellStyle name="Comma 18 5 7" xfId="48528"/>
    <cellStyle name="Comma 18 5 7 2" xfId="48529"/>
    <cellStyle name="Comma 18 5 7 3" xfId="48530"/>
    <cellStyle name="Comma 18 5 8" xfId="48531"/>
    <cellStyle name="Comma 18 5 8 2" xfId="48532"/>
    <cellStyle name="Comma 18 5 9" xfId="48533"/>
    <cellStyle name="Comma 18 6" xfId="48534"/>
    <cellStyle name="Comma 18 6 2" xfId="48535"/>
    <cellStyle name="Comma 18 6 2 2" xfId="48536"/>
    <cellStyle name="Comma 18 6 2 2 2" xfId="48537"/>
    <cellStyle name="Comma 18 6 2 2 3" xfId="48538"/>
    <cellStyle name="Comma 18 6 2 3" xfId="48539"/>
    <cellStyle name="Comma 18 6 2 3 2" xfId="48540"/>
    <cellStyle name="Comma 18 6 2 3 3" xfId="48541"/>
    <cellStyle name="Comma 18 6 2 4" xfId="48542"/>
    <cellStyle name="Comma 18 6 2 4 2" xfId="48543"/>
    <cellStyle name="Comma 18 6 2 5" xfId="48544"/>
    <cellStyle name="Comma 18 6 2 6" xfId="48545"/>
    <cellStyle name="Comma 18 6 3" xfId="48546"/>
    <cellStyle name="Comma 18 6 3 2" xfId="48547"/>
    <cellStyle name="Comma 18 6 3 2 2" xfId="48548"/>
    <cellStyle name="Comma 18 6 3 2 3" xfId="48549"/>
    <cellStyle name="Comma 18 6 3 3" xfId="48550"/>
    <cellStyle name="Comma 18 6 3 3 2" xfId="48551"/>
    <cellStyle name="Comma 18 6 3 3 3" xfId="48552"/>
    <cellStyle name="Comma 18 6 3 4" xfId="48553"/>
    <cellStyle name="Comma 18 6 3 4 2" xfId="48554"/>
    <cellStyle name="Comma 18 6 3 5" xfId="48555"/>
    <cellStyle name="Comma 18 6 3 6" xfId="48556"/>
    <cellStyle name="Comma 18 6 4" xfId="48557"/>
    <cellStyle name="Comma 18 6 4 2" xfId="48558"/>
    <cellStyle name="Comma 18 6 4 2 2" xfId="48559"/>
    <cellStyle name="Comma 18 6 4 2 3" xfId="48560"/>
    <cellStyle name="Comma 18 6 4 3" xfId="48561"/>
    <cellStyle name="Comma 18 6 4 3 2" xfId="48562"/>
    <cellStyle name="Comma 18 6 4 4" xfId="48563"/>
    <cellStyle name="Comma 18 6 4 5" xfId="48564"/>
    <cellStyle name="Comma 18 6 5" xfId="48565"/>
    <cellStyle name="Comma 18 6 5 2" xfId="48566"/>
    <cellStyle name="Comma 18 6 5 3" xfId="48567"/>
    <cellStyle name="Comma 18 6 6" xfId="48568"/>
    <cellStyle name="Comma 18 6 6 2" xfId="48569"/>
    <cellStyle name="Comma 18 6 6 3" xfId="48570"/>
    <cellStyle name="Comma 18 6 7" xfId="48571"/>
    <cellStyle name="Comma 18 6 7 2" xfId="48572"/>
    <cellStyle name="Comma 18 6 8" xfId="48573"/>
    <cellStyle name="Comma 18 6 9" xfId="48574"/>
    <cellStyle name="Comma 18 7" xfId="48575"/>
    <cellStyle name="Comma 18 7 2" xfId="48576"/>
    <cellStyle name="Comma 18 7 2 2" xfId="48577"/>
    <cellStyle name="Comma 18 7 2 2 2" xfId="48578"/>
    <cellStyle name="Comma 18 7 2 2 3" xfId="48579"/>
    <cellStyle name="Comma 18 7 2 3" xfId="48580"/>
    <cellStyle name="Comma 18 7 2 3 2" xfId="48581"/>
    <cellStyle name="Comma 18 7 2 3 3" xfId="48582"/>
    <cellStyle name="Comma 18 7 2 4" xfId="48583"/>
    <cellStyle name="Comma 18 7 2 4 2" xfId="48584"/>
    <cellStyle name="Comma 18 7 2 5" xfId="48585"/>
    <cellStyle name="Comma 18 7 2 6" xfId="48586"/>
    <cellStyle name="Comma 18 7 3" xfId="48587"/>
    <cellStyle name="Comma 18 7 3 2" xfId="48588"/>
    <cellStyle name="Comma 18 7 3 2 2" xfId="48589"/>
    <cellStyle name="Comma 18 7 3 2 3" xfId="48590"/>
    <cellStyle name="Comma 18 7 3 3" xfId="48591"/>
    <cellStyle name="Comma 18 7 3 3 2" xfId="48592"/>
    <cellStyle name="Comma 18 7 3 3 3" xfId="48593"/>
    <cellStyle name="Comma 18 7 3 4" xfId="48594"/>
    <cellStyle name="Comma 18 7 3 4 2" xfId="48595"/>
    <cellStyle name="Comma 18 7 3 5" xfId="48596"/>
    <cellStyle name="Comma 18 7 3 6" xfId="48597"/>
    <cellStyle name="Comma 18 7 4" xfId="48598"/>
    <cellStyle name="Comma 18 7 4 2" xfId="48599"/>
    <cellStyle name="Comma 18 7 4 2 2" xfId="48600"/>
    <cellStyle name="Comma 18 7 4 2 3" xfId="48601"/>
    <cellStyle name="Comma 18 7 4 3" xfId="48602"/>
    <cellStyle name="Comma 18 7 4 3 2" xfId="48603"/>
    <cellStyle name="Comma 18 7 4 4" xfId="48604"/>
    <cellStyle name="Comma 18 7 4 5" xfId="48605"/>
    <cellStyle name="Comma 18 7 5" xfId="48606"/>
    <cellStyle name="Comma 18 7 5 2" xfId="48607"/>
    <cellStyle name="Comma 18 7 5 3" xfId="48608"/>
    <cellStyle name="Comma 18 7 6" xfId="48609"/>
    <cellStyle name="Comma 18 7 6 2" xfId="48610"/>
    <cellStyle name="Comma 18 7 6 3" xfId="48611"/>
    <cellStyle name="Comma 18 7 7" xfId="48612"/>
    <cellStyle name="Comma 18 7 7 2" xfId="48613"/>
    <cellStyle name="Comma 18 7 8" xfId="48614"/>
    <cellStyle name="Comma 18 7 9" xfId="48615"/>
    <cellStyle name="Comma 18 8" xfId="48616"/>
    <cellStyle name="Comma 18 8 2" xfId="48617"/>
    <cellStyle name="Comma 18 8 2 2" xfId="48618"/>
    <cellStyle name="Comma 18 8 2 3" xfId="48619"/>
    <cellStyle name="Comma 18 8 3" xfId="48620"/>
    <cellStyle name="Comma 18 8 3 2" xfId="48621"/>
    <cellStyle name="Comma 18 8 3 3" xfId="48622"/>
    <cellStyle name="Comma 18 8 4" xfId="48623"/>
    <cellStyle name="Comma 18 8 4 2" xfId="48624"/>
    <cellStyle name="Comma 18 8 5" xfId="48625"/>
    <cellStyle name="Comma 18 8 6" xfId="48626"/>
    <cellStyle name="Comma 18 9" xfId="48627"/>
    <cellStyle name="Comma 18 9 2" xfId="48628"/>
    <cellStyle name="Comma 18 9 2 2" xfId="48629"/>
    <cellStyle name="Comma 18 9 2 3" xfId="48630"/>
    <cellStyle name="Comma 18 9 3" xfId="48631"/>
    <cellStyle name="Comma 18 9 3 2" xfId="48632"/>
    <cellStyle name="Comma 18 9 3 3" xfId="48633"/>
    <cellStyle name="Comma 18 9 4" xfId="48634"/>
    <cellStyle name="Comma 18 9 4 2" xfId="48635"/>
    <cellStyle name="Comma 18 9 5" xfId="48636"/>
    <cellStyle name="Comma 18 9 6" xfId="48637"/>
    <cellStyle name="Comma 19" xfId="3274"/>
    <cellStyle name="Comma 19 2" xfId="3275"/>
    <cellStyle name="Comma 19 2 2" xfId="48638"/>
    <cellStyle name="Comma 19 2 2 2" xfId="48639"/>
    <cellStyle name="Comma 19 2 3" xfId="48640"/>
    <cellStyle name="Comma 19 3" xfId="48641"/>
    <cellStyle name="Comma 19 3 2" xfId="48642"/>
    <cellStyle name="Comma 19 4" xfId="48643"/>
    <cellStyle name="Comma 19 4 2" xfId="48644"/>
    <cellStyle name="Comma 19 5" xfId="48645"/>
    <cellStyle name="Comma 19 6" xfId="48646"/>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647"/>
    <cellStyle name="Comma 2 2 3 3" xfId="13966"/>
    <cellStyle name="Comma 2 2 3 3 2" xfId="48648"/>
    <cellStyle name="Comma 2 2 4" xfId="9510"/>
    <cellStyle name="Comma 2 2 4 2" xfId="48649"/>
    <cellStyle name="Comma 2 2 4 2 2" xfId="48650"/>
    <cellStyle name="Comma 2 2 4 3" xfId="48651"/>
    <cellStyle name="Comma 2 2 5" xfId="13716"/>
    <cellStyle name="Comma 2 2 5 2" xfId="48652"/>
    <cellStyle name="Comma 2 2 6" xfId="48653"/>
    <cellStyle name="Comma 2 2 6 2" xfId="48654"/>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14590"/>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655"/>
    <cellStyle name="Comma 20 3" xfId="48656"/>
    <cellStyle name="Comma 20 3 2" xfId="48657"/>
    <cellStyle name="Comma 20 4" xfId="48658"/>
    <cellStyle name="Comma 20 4 2" xfId="48659"/>
    <cellStyle name="Comma 20 5" xfId="48660"/>
    <cellStyle name="Comma 20 6" xfId="48661"/>
    <cellStyle name="Comma 20 7" xfId="48662"/>
    <cellStyle name="Comma 21" xfId="3545"/>
    <cellStyle name="Comma 21 2" xfId="9802"/>
    <cellStyle name="Comma 21 2 2" xfId="48663"/>
    <cellStyle name="Comma 21 2 3" xfId="48664"/>
    <cellStyle name="Comma 21 3" xfId="48665"/>
    <cellStyle name="Comma 21 3 2" xfId="48666"/>
    <cellStyle name="Comma 21 4" xfId="48667"/>
    <cellStyle name="Comma 21 5" xfId="48668"/>
    <cellStyle name="Comma 22" xfId="3546"/>
    <cellStyle name="Comma 22 2" xfId="48669"/>
    <cellStyle name="Comma 22 2 2" xfId="48670"/>
    <cellStyle name="Comma 22 3" xfId="48671"/>
    <cellStyle name="Comma 22 4" xfId="48672"/>
    <cellStyle name="Comma 23" xfId="3547"/>
    <cellStyle name="Comma 23 2" xfId="48673"/>
    <cellStyle name="Comma 23 3" xfId="48674"/>
    <cellStyle name="Comma 24" xfId="3548"/>
    <cellStyle name="Comma 24 10" xfId="48675"/>
    <cellStyle name="Comma 24 10 2" xfId="48676"/>
    <cellStyle name="Comma 24 11" xfId="48677"/>
    <cellStyle name="Comma 24 12" xfId="48678"/>
    <cellStyle name="Comma 24 13" xfId="48679"/>
    <cellStyle name="Comma 24 2" xfId="48680"/>
    <cellStyle name="Comma 24 2 10" xfId="48681"/>
    <cellStyle name="Comma 24 2 2" xfId="48682"/>
    <cellStyle name="Comma 24 2 2 2" xfId="48683"/>
    <cellStyle name="Comma 24 2 2 2 2" xfId="48684"/>
    <cellStyle name="Comma 24 2 2 2 2 2" xfId="48685"/>
    <cellStyle name="Comma 24 2 2 2 2 3" xfId="48686"/>
    <cellStyle name="Comma 24 2 2 2 3" xfId="48687"/>
    <cellStyle name="Comma 24 2 2 2 3 2" xfId="48688"/>
    <cellStyle name="Comma 24 2 2 2 3 3" xfId="48689"/>
    <cellStyle name="Comma 24 2 2 2 4" xfId="48690"/>
    <cellStyle name="Comma 24 2 2 2 4 2" xfId="48691"/>
    <cellStyle name="Comma 24 2 2 2 5" xfId="48692"/>
    <cellStyle name="Comma 24 2 2 2 6" xfId="48693"/>
    <cellStyle name="Comma 24 2 2 3" xfId="48694"/>
    <cellStyle name="Comma 24 2 2 3 2" xfId="48695"/>
    <cellStyle name="Comma 24 2 2 3 2 2" xfId="48696"/>
    <cellStyle name="Comma 24 2 2 3 2 3" xfId="48697"/>
    <cellStyle name="Comma 24 2 2 3 3" xfId="48698"/>
    <cellStyle name="Comma 24 2 2 3 3 2" xfId="48699"/>
    <cellStyle name="Comma 24 2 2 3 3 3" xfId="48700"/>
    <cellStyle name="Comma 24 2 2 3 4" xfId="48701"/>
    <cellStyle name="Comma 24 2 2 3 4 2" xfId="48702"/>
    <cellStyle name="Comma 24 2 2 3 5" xfId="48703"/>
    <cellStyle name="Comma 24 2 2 3 6" xfId="48704"/>
    <cellStyle name="Comma 24 2 2 4" xfId="48705"/>
    <cellStyle name="Comma 24 2 2 4 2" xfId="48706"/>
    <cellStyle name="Comma 24 2 2 4 2 2" xfId="48707"/>
    <cellStyle name="Comma 24 2 2 4 2 3" xfId="48708"/>
    <cellStyle name="Comma 24 2 2 4 3" xfId="48709"/>
    <cellStyle name="Comma 24 2 2 4 3 2" xfId="48710"/>
    <cellStyle name="Comma 24 2 2 4 4" xfId="48711"/>
    <cellStyle name="Comma 24 2 2 4 5" xfId="48712"/>
    <cellStyle name="Comma 24 2 2 5" xfId="48713"/>
    <cellStyle name="Comma 24 2 2 5 2" xfId="48714"/>
    <cellStyle name="Comma 24 2 2 5 3" xfId="48715"/>
    <cellStyle name="Comma 24 2 2 6" xfId="48716"/>
    <cellStyle name="Comma 24 2 2 6 2" xfId="48717"/>
    <cellStyle name="Comma 24 2 2 6 3" xfId="48718"/>
    <cellStyle name="Comma 24 2 2 7" xfId="48719"/>
    <cellStyle name="Comma 24 2 2 7 2" xfId="48720"/>
    <cellStyle name="Comma 24 2 2 8" xfId="48721"/>
    <cellStyle name="Comma 24 2 2 9" xfId="48722"/>
    <cellStyle name="Comma 24 2 3" xfId="48723"/>
    <cellStyle name="Comma 24 2 3 2" xfId="48724"/>
    <cellStyle name="Comma 24 2 3 2 2" xfId="48725"/>
    <cellStyle name="Comma 24 2 3 2 3" xfId="48726"/>
    <cellStyle name="Comma 24 2 3 3" xfId="48727"/>
    <cellStyle name="Comma 24 2 3 3 2" xfId="48728"/>
    <cellStyle name="Comma 24 2 3 3 3" xfId="48729"/>
    <cellStyle name="Comma 24 2 3 4" xfId="48730"/>
    <cellStyle name="Comma 24 2 3 4 2" xfId="48731"/>
    <cellStyle name="Comma 24 2 3 5" xfId="48732"/>
    <cellStyle name="Comma 24 2 3 6" xfId="48733"/>
    <cellStyle name="Comma 24 2 4" xfId="48734"/>
    <cellStyle name="Comma 24 2 4 2" xfId="48735"/>
    <cellStyle name="Comma 24 2 4 2 2" xfId="48736"/>
    <cellStyle name="Comma 24 2 4 2 3" xfId="48737"/>
    <cellStyle name="Comma 24 2 4 3" xfId="48738"/>
    <cellStyle name="Comma 24 2 4 3 2" xfId="48739"/>
    <cellStyle name="Comma 24 2 4 3 3" xfId="48740"/>
    <cellStyle name="Comma 24 2 4 4" xfId="48741"/>
    <cellStyle name="Comma 24 2 4 4 2" xfId="48742"/>
    <cellStyle name="Comma 24 2 4 5" xfId="48743"/>
    <cellStyle name="Comma 24 2 4 6" xfId="48744"/>
    <cellStyle name="Comma 24 2 5" xfId="48745"/>
    <cellStyle name="Comma 24 2 5 2" xfId="48746"/>
    <cellStyle name="Comma 24 2 5 2 2" xfId="48747"/>
    <cellStyle name="Comma 24 2 5 2 3" xfId="48748"/>
    <cellStyle name="Comma 24 2 5 3" xfId="48749"/>
    <cellStyle name="Comma 24 2 5 3 2" xfId="48750"/>
    <cellStyle name="Comma 24 2 5 4" xfId="48751"/>
    <cellStyle name="Comma 24 2 5 5" xfId="48752"/>
    <cellStyle name="Comma 24 2 6" xfId="48753"/>
    <cellStyle name="Comma 24 2 6 2" xfId="48754"/>
    <cellStyle name="Comma 24 2 6 3" xfId="48755"/>
    <cellStyle name="Comma 24 2 7" xfId="48756"/>
    <cellStyle name="Comma 24 2 7 2" xfId="48757"/>
    <cellStyle name="Comma 24 2 7 3" xfId="48758"/>
    <cellStyle name="Comma 24 2 8" xfId="48759"/>
    <cellStyle name="Comma 24 2 8 2" xfId="48760"/>
    <cellStyle name="Comma 24 2 9" xfId="48761"/>
    <cellStyle name="Comma 24 3" xfId="48762"/>
    <cellStyle name="Comma 24 3 2" xfId="48763"/>
    <cellStyle name="Comma 24 3 2 2" xfId="48764"/>
    <cellStyle name="Comma 24 3 2 2 2" xfId="48765"/>
    <cellStyle name="Comma 24 3 2 2 3" xfId="48766"/>
    <cellStyle name="Comma 24 3 2 3" xfId="48767"/>
    <cellStyle name="Comma 24 3 2 3 2" xfId="48768"/>
    <cellStyle name="Comma 24 3 2 3 3" xfId="48769"/>
    <cellStyle name="Comma 24 3 2 4" xfId="48770"/>
    <cellStyle name="Comma 24 3 2 4 2" xfId="48771"/>
    <cellStyle name="Comma 24 3 2 5" xfId="48772"/>
    <cellStyle name="Comma 24 3 2 6" xfId="48773"/>
    <cellStyle name="Comma 24 3 3" xfId="48774"/>
    <cellStyle name="Comma 24 3 3 2" xfId="48775"/>
    <cellStyle name="Comma 24 3 3 2 2" xfId="48776"/>
    <cellStyle name="Comma 24 3 3 2 3" xfId="48777"/>
    <cellStyle name="Comma 24 3 3 3" xfId="48778"/>
    <cellStyle name="Comma 24 3 3 3 2" xfId="48779"/>
    <cellStyle name="Comma 24 3 3 3 3" xfId="48780"/>
    <cellStyle name="Comma 24 3 3 4" xfId="48781"/>
    <cellStyle name="Comma 24 3 3 4 2" xfId="48782"/>
    <cellStyle name="Comma 24 3 3 5" xfId="48783"/>
    <cellStyle name="Comma 24 3 3 6" xfId="48784"/>
    <cellStyle name="Comma 24 3 4" xfId="48785"/>
    <cellStyle name="Comma 24 3 4 2" xfId="48786"/>
    <cellStyle name="Comma 24 3 4 2 2" xfId="48787"/>
    <cellStyle name="Comma 24 3 4 2 3" xfId="48788"/>
    <cellStyle name="Comma 24 3 4 3" xfId="48789"/>
    <cellStyle name="Comma 24 3 4 3 2" xfId="48790"/>
    <cellStyle name="Comma 24 3 4 4" xfId="48791"/>
    <cellStyle name="Comma 24 3 4 5" xfId="48792"/>
    <cellStyle name="Comma 24 3 5" xfId="48793"/>
    <cellStyle name="Comma 24 3 5 2" xfId="48794"/>
    <cellStyle name="Comma 24 3 5 3" xfId="48795"/>
    <cellStyle name="Comma 24 3 6" xfId="48796"/>
    <cellStyle name="Comma 24 3 6 2" xfId="48797"/>
    <cellStyle name="Comma 24 3 6 3" xfId="48798"/>
    <cellStyle name="Comma 24 3 7" xfId="48799"/>
    <cellStyle name="Comma 24 3 7 2" xfId="48800"/>
    <cellStyle name="Comma 24 3 8" xfId="48801"/>
    <cellStyle name="Comma 24 3 9" xfId="48802"/>
    <cellStyle name="Comma 24 4" xfId="48803"/>
    <cellStyle name="Comma 24 4 2" xfId="48804"/>
    <cellStyle name="Comma 24 4 2 2" xfId="48805"/>
    <cellStyle name="Comma 24 4 2 2 2" xfId="48806"/>
    <cellStyle name="Comma 24 4 2 2 3" xfId="48807"/>
    <cellStyle name="Comma 24 4 2 3" xfId="48808"/>
    <cellStyle name="Comma 24 4 2 3 2" xfId="48809"/>
    <cellStyle name="Comma 24 4 2 3 3" xfId="48810"/>
    <cellStyle name="Comma 24 4 2 4" xfId="48811"/>
    <cellStyle name="Comma 24 4 2 4 2" xfId="48812"/>
    <cellStyle name="Comma 24 4 2 5" xfId="48813"/>
    <cellStyle name="Comma 24 4 2 6" xfId="48814"/>
    <cellStyle name="Comma 24 4 3" xfId="48815"/>
    <cellStyle name="Comma 24 4 3 2" xfId="48816"/>
    <cellStyle name="Comma 24 4 3 2 2" xfId="48817"/>
    <cellStyle name="Comma 24 4 3 2 3" xfId="48818"/>
    <cellStyle name="Comma 24 4 3 3" xfId="48819"/>
    <cellStyle name="Comma 24 4 3 3 2" xfId="48820"/>
    <cellStyle name="Comma 24 4 3 3 3" xfId="48821"/>
    <cellStyle name="Comma 24 4 3 4" xfId="48822"/>
    <cellStyle name="Comma 24 4 3 4 2" xfId="48823"/>
    <cellStyle name="Comma 24 4 3 5" xfId="48824"/>
    <cellStyle name="Comma 24 4 3 6" xfId="48825"/>
    <cellStyle name="Comma 24 4 4" xfId="48826"/>
    <cellStyle name="Comma 24 4 4 2" xfId="48827"/>
    <cellStyle name="Comma 24 4 4 2 2" xfId="48828"/>
    <cellStyle name="Comma 24 4 4 2 3" xfId="48829"/>
    <cellStyle name="Comma 24 4 4 3" xfId="48830"/>
    <cellStyle name="Comma 24 4 4 3 2" xfId="48831"/>
    <cellStyle name="Comma 24 4 4 4" xfId="48832"/>
    <cellStyle name="Comma 24 4 4 5" xfId="48833"/>
    <cellStyle name="Comma 24 4 5" xfId="48834"/>
    <cellStyle name="Comma 24 4 5 2" xfId="48835"/>
    <cellStyle name="Comma 24 4 5 3" xfId="48836"/>
    <cellStyle name="Comma 24 4 6" xfId="48837"/>
    <cellStyle name="Comma 24 4 6 2" xfId="48838"/>
    <cellStyle name="Comma 24 4 6 3" xfId="48839"/>
    <cellStyle name="Comma 24 4 7" xfId="48840"/>
    <cellStyle name="Comma 24 4 7 2" xfId="48841"/>
    <cellStyle name="Comma 24 4 8" xfId="48842"/>
    <cellStyle name="Comma 24 4 9" xfId="48843"/>
    <cellStyle name="Comma 24 5" xfId="48844"/>
    <cellStyle name="Comma 24 5 2" xfId="48845"/>
    <cellStyle name="Comma 24 5 2 2" xfId="48846"/>
    <cellStyle name="Comma 24 5 2 3" xfId="48847"/>
    <cellStyle name="Comma 24 5 3" xfId="48848"/>
    <cellStyle name="Comma 24 5 3 2" xfId="48849"/>
    <cellStyle name="Comma 24 5 3 3" xfId="48850"/>
    <cellStyle name="Comma 24 5 4" xfId="48851"/>
    <cellStyle name="Comma 24 5 4 2" xfId="48852"/>
    <cellStyle name="Comma 24 5 5" xfId="48853"/>
    <cellStyle name="Comma 24 5 6" xfId="48854"/>
    <cellStyle name="Comma 24 6" xfId="48855"/>
    <cellStyle name="Comma 24 6 2" xfId="48856"/>
    <cellStyle name="Comma 24 6 2 2" xfId="48857"/>
    <cellStyle name="Comma 24 6 2 3" xfId="48858"/>
    <cellStyle name="Comma 24 6 3" xfId="48859"/>
    <cellStyle name="Comma 24 6 3 2" xfId="48860"/>
    <cellStyle name="Comma 24 6 3 3" xfId="48861"/>
    <cellStyle name="Comma 24 6 4" xfId="48862"/>
    <cellStyle name="Comma 24 6 4 2" xfId="48863"/>
    <cellStyle name="Comma 24 6 5" xfId="48864"/>
    <cellStyle name="Comma 24 6 6" xfId="48865"/>
    <cellStyle name="Comma 24 7" xfId="48866"/>
    <cellStyle name="Comma 24 7 2" xfId="48867"/>
    <cellStyle name="Comma 24 7 2 2" xfId="48868"/>
    <cellStyle name="Comma 24 7 2 3" xfId="48869"/>
    <cellStyle name="Comma 24 7 3" xfId="48870"/>
    <cellStyle name="Comma 24 7 3 2" xfId="48871"/>
    <cellStyle name="Comma 24 7 4" xfId="48872"/>
    <cellStyle name="Comma 24 7 5" xfId="48873"/>
    <cellStyle name="Comma 24 8" xfId="48874"/>
    <cellStyle name="Comma 24 8 2" xfId="48875"/>
    <cellStyle name="Comma 24 8 3" xfId="48876"/>
    <cellStyle name="Comma 24 9" xfId="48877"/>
    <cellStyle name="Comma 24 9 2" xfId="48878"/>
    <cellStyle name="Comma 24 9 3" xfId="48879"/>
    <cellStyle name="Comma 25" xfId="3549"/>
    <cellStyle name="Comma 25 2" xfId="48880"/>
    <cellStyle name="Comma 25 3" xfId="48881"/>
    <cellStyle name="Comma 26" xfId="3550"/>
    <cellStyle name="Comma 26 10" xfId="48882"/>
    <cellStyle name="Comma 26 10 2" xfId="48883"/>
    <cellStyle name="Comma 26 11" xfId="48884"/>
    <cellStyle name="Comma 26 12" xfId="48885"/>
    <cellStyle name="Comma 26 13" xfId="48886"/>
    <cellStyle name="Comma 26 2" xfId="48887"/>
    <cellStyle name="Comma 26 2 10" xfId="48888"/>
    <cellStyle name="Comma 26 2 2" xfId="48889"/>
    <cellStyle name="Comma 26 2 2 2" xfId="48890"/>
    <cellStyle name="Comma 26 2 2 2 2" xfId="48891"/>
    <cellStyle name="Comma 26 2 2 2 2 2" xfId="48892"/>
    <cellStyle name="Comma 26 2 2 2 2 3" xfId="48893"/>
    <cellStyle name="Comma 26 2 2 2 3" xfId="48894"/>
    <cellStyle name="Comma 26 2 2 2 3 2" xfId="48895"/>
    <cellStyle name="Comma 26 2 2 2 3 3" xfId="48896"/>
    <cellStyle name="Comma 26 2 2 2 4" xfId="48897"/>
    <cellStyle name="Comma 26 2 2 2 4 2" xfId="48898"/>
    <cellStyle name="Comma 26 2 2 2 5" xfId="48899"/>
    <cellStyle name="Comma 26 2 2 2 6" xfId="48900"/>
    <cellStyle name="Comma 26 2 2 3" xfId="48901"/>
    <cellStyle name="Comma 26 2 2 3 2" xfId="48902"/>
    <cellStyle name="Comma 26 2 2 3 2 2" xfId="48903"/>
    <cellStyle name="Comma 26 2 2 3 2 3" xfId="48904"/>
    <cellStyle name="Comma 26 2 2 3 3" xfId="48905"/>
    <cellStyle name="Comma 26 2 2 3 3 2" xfId="48906"/>
    <cellStyle name="Comma 26 2 2 3 3 3" xfId="48907"/>
    <cellStyle name="Comma 26 2 2 3 4" xfId="48908"/>
    <cellStyle name="Comma 26 2 2 3 4 2" xfId="48909"/>
    <cellStyle name="Comma 26 2 2 3 5" xfId="48910"/>
    <cellStyle name="Comma 26 2 2 3 6" xfId="48911"/>
    <cellStyle name="Comma 26 2 2 4" xfId="48912"/>
    <cellStyle name="Comma 26 2 2 4 2" xfId="48913"/>
    <cellStyle name="Comma 26 2 2 4 2 2" xfId="48914"/>
    <cellStyle name="Comma 26 2 2 4 2 3" xfId="48915"/>
    <cellStyle name="Comma 26 2 2 4 3" xfId="48916"/>
    <cellStyle name="Comma 26 2 2 4 3 2" xfId="48917"/>
    <cellStyle name="Comma 26 2 2 4 4" xfId="48918"/>
    <cellStyle name="Comma 26 2 2 4 5" xfId="48919"/>
    <cellStyle name="Comma 26 2 2 5" xfId="48920"/>
    <cellStyle name="Comma 26 2 2 5 2" xfId="48921"/>
    <cellStyle name="Comma 26 2 2 5 3" xfId="48922"/>
    <cellStyle name="Comma 26 2 2 6" xfId="48923"/>
    <cellStyle name="Comma 26 2 2 6 2" xfId="48924"/>
    <cellStyle name="Comma 26 2 2 6 3" xfId="48925"/>
    <cellStyle name="Comma 26 2 2 7" xfId="48926"/>
    <cellStyle name="Comma 26 2 2 7 2" xfId="48927"/>
    <cellStyle name="Comma 26 2 2 8" xfId="48928"/>
    <cellStyle name="Comma 26 2 2 9" xfId="48929"/>
    <cellStyle name="Comma 26 2 3" xfId="48930"/>
    <cellStyle name="Comma 26 2 3 2" xfId="48931"/>
    <cellStyle name="Comma 26 2 3 2 2" xfId="48932"/>
    <cellStyle name="Comma 26 2 3 2 3" xfId="48933"/>
    <cellStyle name="Comma 26 2 3 3" xfId="48934"/>
    <cellStyle name="Comma 26 2 3 3 2" xfId="48935"/>
    <cellStyle name="Comma 26 2 3 3 3" xfId="48936"/>
    <cellStyle name="Comma 26 2 3 4" xfId="48937"/>
    <cellStyle name="Comma 26 2 3 4 2" xfId="48938"/>
    <cellStyle name="Comma 26 2 3 5" xfId="48939"/>
    <cellStyle name="Comma 26 2 3 6" xfId="48940"/>
    <cellStyle name="Comma 26 2 4" xfId="48941"/>
    <cellStyle name="Comma 26 2 4 2" xfId="48942"/>
    <cellStyle name="Comma 26 2 4 2 2" xfId="48943"/>
    <cellStyle name="Comma 26 2 4 2 3" xfId="48944"/>
    <cellStyle name="Comma 26 2 4 3" xfId="48945"/>
    <cellStyle name="Comma 26 2 4 3 2" xfId="48946"/>
    <cellStyle name="Comma 26 2 4 3 3" xfId="48947"/>
    <cellStyle name="Comma 26 2 4 4" xfId="48948"/>
    <cellStyle name="Comma 26 2 4 4 2" xfId="48949"/>
    <cellStyle name="Comma 26 2 4 5" xfId="48950"/>
    <cellStyle name="Comma 26 2 4 6" xfId="48951"/>
    <cellStyle name="Comma 26 2 5" xfId="48952"/>
    <cellStyle name="Comma 26 2 5 2" xfId="48953"/>
    <cellStyle name="Comma 26 2 5 2 2" xfId="48954"/>
    <cellStyle name="Comma 26 2 5 2 3" xfId="48955"/>
    <cellStyle name="Comma 26 2 5 3" xfId="48956"/>
    <cellStyle name="Comma 26 2 5 3 2" xfId="48957"/>
    <cellStyle name="Comma 26 2 5 4" xfId="48958"/>
    <cellStyle name="Comma 26 2 5 5" xfId="48959"/>
    <cellStyle name="Comma 26 2 6" xfId="48960"/>
    <cellStyle name="Comma 26 2 6 2" xfId="48961"/>
    <cellStyle name="Comma 26 2 6 3" xfId="48962"/>
    <cellStyle name="Comma 26 2 7" xfId="48963"/>
    <cellStyle name="Comma 26 2 7 2" xfId="48964"/>
    <cellStyle name="Comma 26 2 7 3" xfId="48965"/>
    <cellStyle name="Comma 26 2 8" xfId="48966"/>
    <cellStyle name="Comma 26 2 8 2" xfId="48967"/>
    <cellStyle name="Comma 26 2 9" xfId="48968"/>
    <cellStyle name="Comma 26 3" xfId="48969"/>
    <cellStyle name="Comma 26 3 2" xfId="48970"/>
    <cellStyle name="Comma 26 3 2 2" xfId="48971"/>
    <cellStyle name="Comma 26 3 2 2 2" xfId="48972"/>
    <cellStyle name="Comma 26 3 2 2 3" xfId="48973"/>
    <cellStyle name="Comma 26 3 2 3" xfId="48974"/>
    <cellStyle name="Comma 26 3 2 3 2" xfId="48975"/>
    <cellStyle name="Comma 26 3 2 3 3" xfId="48976"/>
    <cellStyle name="Comma 26 3 2 4" xfId="48977"/>
    <cellStyle name="Comma 26 3 2 4 2" xfId="48978"/>
    <cellStyle name="Comma 26 3 2 5" xfId="48979"/>
    <cellStyle name="Comma 26 3 2 6" xfId="48980"/>
    <cellStyle name="Comma 26 3 3" xfId="48981"/>
    <cellStyle name="Comma 26 3 3 2" xfId="48982"/>
    <cellStyle name="Comma 26 3 3 2 2" xfId="48983"/>
    <cellStyle name="Comma 26 3 3 2 3" xfId="48984"/>
    <cellStyle name="Comma 26 3 3 3" xfId="48985"/>
    <cellStyle name="Comma 26 3 3 3 2" xfId="48986"/>
    <cellStyle name="Comma 26 3 3 3 3" xfId="48987"/>
    <cellStyle name="Comma 26 3 3 4" xfId="48988"/>
    <cellStyle name="Comma 26 3 3 4 2" xfId="48989"/>
    <cellStyle name="Comma 26 3 3 5" xfId="48990"/>
    <cellStyle name="Comma 26 3 3 6" xfId="48991"/>
    <cellStyle name="Comma 26 3 4" xfId="48992"/>
    <cellStyle name="Comma 26 3 4 2" xfId="48993"/>
    <cellStyle name="Comma 26 3 4 2 2" xfId="48994"/>
    <cellStyle name="Comma 26 3 4 2 3" xfId="48995"/>
    <cellStyle name="Comma 26 3 4 3" xfId="48996"/>
    <cellStyle name="Comma 26 3 4 3 2" xfId="48997"/>
    <cellStyle name="Comma 26 3 4 4" xfId="48998"/>
    <cellStyle name="Comma 26 3 4 5" xfId="48999"/>
    <cellStyle name="Comma 26 3 5" xfId="49000"/>
    <cellStyle name="Comma 26 3 5 2" xfId="49001"/>
    <cellStyle name="Comma 26 3 5 3" xfId="49002"/>
    <cellStyle name="Comma 26 3 6" xfId="49003"/>
    <cellStyle name="Comma 26 3 6 2" xfId="49004"/>
    <cellStyle name="Comma 26 3 6 3" xfId="49005"/>
    <cellStyle name="Comma 26 3 7" xfId="49006"/>
    <cellStyle name="Comma 26 3 7 2" xfId="49007"/>
    <cellStyle name="Comma 26 3 8" xfId="49008"/>
    <cellStyle name="Comma 26 3 9" xfId="49009"/>
    <cellStyle name="Comma 26 4" xfId="49010"/>
    <cellStyle name="Comma 26 4 2" xfId="49011"/>
    <cellStyle name="Comma 26 4 2 2" xfId="49012"/>
    <cellStyle name="Comma 26 4 2 2 2" xfId="49013"/>
    <cellStyle name="Comma 26 4 2 2 3" xfId="49014"/>
    <cellStyle name="Comma 26 4 2 3" xfId="49015"/>
    <cellStyle name="Comma 26 4 2 3 2" xfId="49016"/>
    <cellStyle name="Comma 26 4 2 3 3" xfId="49017"/>
    <cellStyle name="Comma 26 4 2 4" xfId="49018"/>
    <cellStyle name="Comma 26 4 2 4 2" xfId="49019"/>
    <cellStyle name="Comma 26 4 2 5" xfId="49020"/>
    <cellStyle name="Comma 26 4 2 6" xfId="49021"/>
    <cellStyle name="Comma 26 4 3" xfId="49022"/>
    <cellStyle name="Comma 26 4 3 2" xfId="49023"/>
    <cellStyle name="Comma 26 4 3 2 2" xfId="49024"/>
    <cellStyle name="Comma 26 4 3 2 3" xfId="49025"/>
    <cellStyle name="Comma 26 4 3 3" xfId="49026"/>
    <cellStyle name="Comma 26 4 3 3 2" xfId="49027"/>
    <cellStyle name="Comma 26 4 3 3 3" xfId="49028"/>
    <cellStyle name="Comma 26 4 3 4" xfId="49029"/>
    <cellStyle name="Comma 26 4 3 4 2" xfId="49030"/>
    <cellStyle name="Comma 26 4 3 5" xfId="49031"/>
    <cellStyle name="Comma 26 4 3 6" xfId="49032"/>
    <cellStyle name="Comma 26 4 4" xfId="49033"/>
    <cellStyle name="Comma 26 4 4 2" xfId="49034"/>
    <cellStyle name="Comma 26 4 4 2 2" xfId="49035"/>
    <cellStyle name="Comma 26 4 4 2 3" xfId="49036"/>
    <cellStyle name="Comma 26 4 4 3" xfId="49037"/>
    <cellStyle name="Comma 26 4 4 3 2" xfId="49038"/>
    <cellStyle name="Comma 26 4 4 4" xfId="49039"/>
    <cellStyle name="Comma 26 4 4 5" xfId="49040"/>
    <cellStyle name="Comma 26 4 5" xfId="49041"/>
    <cellStyle name="Comma 26 4 5 2" xfId="49042"/>
    <cellStyle name="Comma 26 4 5 3" xfId="49043"/>
    <cellStyle name="Comma 26 4 6" xfId="49044"/>
    <cellStyle name="Comma 26 4 6 2" xfId="49045"/>
    <cellStyle name="Comma 26 4 6 3" xfId="49046"/>
    <cellStyle name="Comma 26 4 7" xfId="49047"/>
    <cellStyle name="Comma 26 4 7 2" xfId="49048"/>
    <cellStyle name="Comma 26 4 8" xfId="49049"/>
    <cellStyle name="Comma 26 4 9" xfId="49050"/>
    <cellStyle name="Comma 26 5" xfId="49051"/>
    <cellStyle name="Comma 26 5 2" xfId="49052"/>
    <cellStyle name="Comma 26 5 2 2" xfId="49053"/>
    <cellStyle name="Comma 26 5 2 3" xfId="49054"/>
    <cellStyle name="Comma 26 5 3" xfId="49055"/>
    <cellStyle name="Comma 26 5 3 2" xfId="49056"/>
    <cellStyle name="Comma 26 5 3 3" xfId="49057"/>
    <cellStyle name="Comma 26 5 4" xfId="49058"/>
    <cellStyle name="Comma 26 5 4 2" xfId="49059"/>
    <cellStyle name="Comma 26 5 5" xfId="49060"/>
    <cellStyle name="Comma 26 5 6" xfId="49061"/>
    <cellStyle name="Comma 26 6" xfId="49062"/>
    <cellStyle name="Comma 26 6 2" xfId="49063"/>
    <cellStyle name="Comma 26 6 2 2" xfId="49064"/>
    <cellStyle name="Comma 26 6 2 3" xfId="49065"/>
    <cellStyle name="Comma 26 6 3" xfId="49066"/>
    <cellStyle name="Comma 26 6 3 2" xfId="49067"/>
    <cellStyle name="Comma 26 6 3 3" xfId="49068"/>
    <cellStyle name="Comma 26 6 4" xfId="49069"/>
    <cellStyle name="Comma 26 6 4 2" xfId="49070"/>
    <cellStyle name="Comma 26 6 5" xfId="49071"/>
    <cellStyle name="Comma 26 6 6" xfId="49072"/>
    <cellStyle name="Comma 26 7" xfId="49073"/>
    <cellStyle name="Comma 26 7 2" xfId="49074"/>
    <cellStyle name="Comma 26 7 2 2" xfId="49075"/>
    <cellStyle name="Comma 26 7 2 3" xfId="49076"/>
    <cellStyle name="Comma 26 7 3" xfId="49077"/>
    <cellStyle name="Comma 26 7 3 2" xfId="49078"/>
    <cellStyle name="Comma 26 7 4" xfId="49079"/>
    <cellStyle name="Comma 26 7 5" xfId="49080"/>
    <cellStyle name="Comma 26 8" xfId="49081"/>
    <cellStyle name="Comma 26 8 2" xfId="49082"/>
    <cellStyle name="Comma 26 8 3" xfId="49083"/>
    <cellStyle name="Comma 26 9" xfId="49084"/>
    <cellStyle name="Comma 26 9 2" xfId="49085"/>
    <cellStyle name="Comma 26 9 3" xfId="49086"/>
    <cellStyle name="Comma 27" xfId="3551"/>
    <cellStyle name="Comma 27 10" xfId="49087"/>
    <cellStyle name="Comma 27 10 2" xfId="49088"/>
    <cellStyle name="Comma 27 11" xfId="49089"/>
    <cellStyle name="Comma 27 12" xfId="49090"/>
    <cellStyle name="Comma 27 13" xfId="49091"/>
    <cellStyle name="Comma 27 2" xfId="49092"/>
    <cellStyle name="Comma 27 2 10" xfId="49093"/>
    <cellStyle name="Comma 27 2 2" xfId="49094"/>
    <cellStyle name="Comma 27 2 2 2" xfId="49095"/>
    <cellStyle name="Comma 27 2 2 2 2" xfId="49096"/>
    <cellStyle name="Comma 27 2 2 2 2 2" xfId="49097"/>
    <cellStyle name="Comma 27 2 2 2 2 3" xfId="49098"/>
    <cellStyle name="Comma 27 2 2 2 3" xfId="49099"/>
    <cellStyle name="Comma 27 2 2 2 3 2" xfId="49100"/>
    <cellStyle name="Comma 27 2 2 2 3 3" xfId="49101"/>
    <cellStyle name="Comma 27 2 2 2 4" xfId="49102"/>
    <cellStyle name="Comma 27 2 2 2 4 2" xfId="49103"/>
    <cellStyle name="Comma 27 2 2 2 5" xfId="49104"/>
    <cellStyle name="Comma 27 2 2 2 6" xfId="49105"/>
    <cellStyle name="Comma 27 2 2 3" xfId="49106"/>
    <cellStyle name="Comma 27 2 2 3 2" xfId="49107"/>
    <cellStyle name="Comma 27 2 2 3 2 2" xfId="49108"/>
    <cellStyle name="Comma 27 2 2 3 2 3" xfId="49109"/>
    <cellStyle name="Comma 27 2 2 3 3" xfId="49110"/>
    <cellStyle name="Comma 27 2 2 3 3 2" xfId="49111"/>
    <cellStyle name="Comma 27 2 2 3 3 3" xfId="49112"/>
    <cellStyle name="Comma 27 2 2 3 4" xfId="49113"/>
    <cellStyle name="Comma 27 2 2 3 4 2" xfId="49114"/>
    <cellStyle name="Comma 27 2 2 3 5" xfId="49115"/>
    <cellStyle name="Comma 27 2 2 3 6" xfId="49116"/>
    <cellStyle name="Comma 27 2 2 4" xfId="49117"/>
    <cellStyle name="Comma 27 2 2 4 2" xfId="49118"/>
    <cellStyle name="Comma 27 2 2 4 2 2" xfId="49119"/>
    <cellStyle name="Comma 27 2 2 4 2 3" xfId="49120"/>
    <cellStyle name="Comma 27 2 2 4 3" xfId="49121"/>
    <cellStyle name="Comma 27 2 2 4 3 2" xfId="49122"/>
    <cellStyle name="Comma 27 2 2 4 4" xfId="49123"/>
    <cellStyle name="Comma 27 2 2 4 5" xfId="49124"/>
    <cellStyle name="Comma 27 2 2 5" xfId="49125"/>
    <cellStyle name="Comma 27 2 2 5 2" xfId="49126"/>
    <cellStyle name="Comma 27 2 2 5 3" xfId="49127"/>
    <cellStyle name="Comma 27 2 2 6" xfId="49128"/>
    <cellStyle name="Comma 27 2 2 6 2" xfId="49129"/>
    <cellStyle name="Comma 27 2 2 6 3" xfId="49130"/>
    <cellStyle name="Comma 27 2 2 7" xfId="49131"/>
    <cellStyle name="Comma 27 2 2 7 2" xfId="49132"/>
    <cellStyle name="Comma 27 2 2 8" xfId="49133"/>
    <cellStyle name="Comma 27 2 2 9" xfId="49134"/>
    <cellStyle name="Comma 27 2 3" xfId="49135"/>
    <cellStyle name="Comma 27 2 3 2" xfId="49136"/>
    <cellStyle name="Comma 27 2 3 2 2" xfId="49137"/>
    <cellStyle name="Comma 27 2 3 2 3" xfId="49138"/>
    <cellStyle name="Comma 27 2 3 3" xfId="49139"/>
    <cellStyle name="Comma 27 2 3 3 2" xfId="49140"/>
    <cellStyle name="Comma 27 2 3 3 3" xfId="49141"/>
    <cellStyle name="Comma 27 2 3 4" xfId="49142"/>
    <cellStyle name="Comma 27 2 3 4 2" xfId="49143"/>
    <cellStyle name="Comma 27 2 3 5" xfId="49144"/>
    <cellStyle name="Comma 27 2 3 6" xfId="49145"/>
    <cellStyle name="Comma 27 2 4" xfId="49146"/>
    <cellStyle name="Comma 27 2 4 2" xfId="49147"/>
    <cellStyle name="Comma 27 2 4 2 2" xfId="49148"/>
    <cellStyle name="Comma 27 2 4 2 3" xfId="49149"/>
    <cellStyle name="Comma 27 2 4 3" xfId="49150"/>
    <cellStyle name="Comma 27 2 4 3 2" xfId="49151"/>
    <cellStyle name="Comma 27 2 4 3 3" xfId="49152"/>
    <cellStyle name="Comma 27 2 4 4" xfId="49153"/>
    <cellStyle name="Comma 27 2 4 4 2" xfId="49154"/>
    <cellStyle name="Comma 27 2 4 5" xfId="49155"/>
    <cellStyle name="Comma 27 2 4 6" xfId="49156"/>
    <cellStyle name="Comma 27 2 5" xfId="49157"/>
    <cellStyle name="Comma 27 2 5 2" xfId="49158"/>
    <cellStyle name="Comma 27 2 5 2 2" xfId="49159"/>
    <cellStyle name="Comma 27 2 5 2 3" xfId="49160"/>
    <cellStyle name="Comma 27 2 5 3" xfId="49161"/>
    <cellStyle name="Comma 27 2 5 3 2" xfId="49162"/>
    <cellStyle name="Comma 27 2 5 4" xfId="49163"/>
    <cellStyle name="Comma 27 2 5 5" xfId="49164"/>
    <cellStyle name="Comma 27 2 6" xfId="49165"/>
    <cellStyle name="Comma 27 2 6 2" xfId="49166"/>
    <cellStyle name="Comma 27 2 6 3" xfId="49167"/>
    <cellStyle name="Comma 27 2 7" xfId="49168"/>
    <cellStyle name="Comma 27 2 7 2" xfId="49169"/>
    <cellStyle name="Comma 27 2 7 3" xfId="49170"/>
    <cellStyle name="Comma 27 2 8" xfId="49171"/>
    <cellStyle name="Comma 27 2 8 2" xfId="49172"/>
    <cellStyle name="Comma 27 2 9" xfId="49173"/>
    <cellStyle name="Comma 27 3" xfId="49174"/>
    <cellStyle name="Comma 27 3 2" xfId="49175"/>
    <cellStyle name="Comma 27 3 2 2" xfId="49176"/>
    <cellStyle name="Comma 27 3 2 2 2" xfId="49177"/>
    <cellStyle name="Comma 27 3 2 2 3" xfId="49178"/>
    <cellStyle name="Comma 27 3 2 3" xfId="49179"/>
    <cellStyle name="Comma 27 3 2 3 2" xfId="49180"/>
    <cellStyle name="Comma 27 3 2 3 3" xfId="49181"/>
    <cellStyle name="Comma 27 3 2 4" xfId="49182"/>
    <cellStyle name="Comma 27 3 2 4 2" xfId="49183"/>
    <cellStyle name="Comma 27 3 2 5" xfId="49184"/>
    <cellStyle name="Comma 27 3 2 6" xfId="49185"/>
    <cellStyle name="Comma 27 3 3" xfId="49186"/>
    <cellStyle name="Comma 27 3 3 2" xfId="49187"/>
    <cellStyle name="Comma 27 3 3 2 2" xfId="49188"/>
    <cellStyle name="Comma 27 3 3 2 3" xfId="49189"/>
    <cellStyle name="Comma 27 3 3 3" xfId="49190"/>
    <cellStyle name="Comma 27 3 3 3 2" xfId="49191"/>
    <cellStyle name="Comma 27 3 3 3 3" xfId="49192"/>
    <cellStyle name="Comma 27 3 3 4" xfId="49193"/>
    <cellStyle name="Comma 27 3 3 4 2" xfId="49194"/>
    <cellStyle name="Comma 27 3 3 5" xfId="49195"/>
    <cellStyle name="Comma 27 3 3 6" xfId="49196"/>
    <cellStyle name="Comma 27 3 4" xfId="49197"/>
    <cellStyle name="Comma 27 3 4 2" xfId="49198"/>
    <cellStyle name="Comma 27 3 4 2 2" xfId="49199"/>
    <cellStyle name="Comma 27 3 4 2 3" xfId="49200"/>
    <cellStyle name="Comma 27 3 4 3" xfId="49201"/>
    <cellStyle name="Comma 27 3 4 3 2" xfId="49202"/>
    <cellStyle name="Comma 27 3 4 4" xfId="49203"/>
    <cellStyle name="Comma 27 3 4 5" xfId="49204"/>
    <cellStyle name="Comma 27 3 5" xfId="49205"/>
    <cellStyle name="Comma 27 3 5 2" xfId="49206"/>
    <cellStyle name="Comma 27 3 5 3" xfId="49207"/>
    <cellStyle name="Comma 27 3 6" xfId="49208"/>
    <cellStyle name="Comma 27 3 6 2" xfId="49209"/>
    <cellStyle name="Comma 27 3 6 3" xfId="49210"/>
    <cellStyle name="Comma 27 3 7" xfId="49211"/>
    <cellStyle name="Comma 27 3 7 2" xfId="49212"/>
    <cellStyle name="Comma 27 3 8" xfId="49213"/>
    <cellStyle name="Comma 27 3 9" xfId="49214"/>
    <cellStyle name="Comma 27 4" xfId="49215"/>
    <cellStyle name="Comma 27 4 2" xfId="49216"/>
    <cellStyle name="Comma 27 4 2 2" xfId="49217"/>
    <cellStyle name="Comma 27 4 2 2 2" xfId="49218"/>
    <cellStyle name="Comma 27 4 2 2 3" xfId="49219"/>
    <cellStyle name="Comma 27 4 2 3" xfId="49220"/>
    <cellStyle name="Comma 27 4 2 3 2" xfId="49221"/>
    <cellStyle name="Comma 27 4 2 3 3" xfId="49222"/>
    <cellStyle name="Comma 27 4 2 4" xfId="49223"/>
    <cellStyle name="Comma 27 4 2 4 2" xfId="49224"/>
    <cellStyle name="Comma 27 4 2 5" xfId="49225"/>
    <cellStyle name="Comma 27 4 2 6" xfId="49226"/>
    <cellStyle name="Comma 27 4 3" xfId="49227"/>
    <cellStyle name="Comma 27 4 3 2" xfId="49228"/>
    <cellStyle name="Comma 27 4 3 2 2" xfId="49229"/>
    <cellStyle name="Comma 27 4 3 2 3" xfId="49230"/>
    <cellStyle name="Comma 27 4 3 3" xfId="49231"/>
    <cellStyle name="Comma 27 4 3 3 2" xfId="49232"/>
    <cellStyle name="Comma 27 4 3 3 3" xfId="49233"/>
    <cellStyle name="Comma 27 4 3 4" xfId="49234"/>
    <cellStyle name="Comma 27 4 3 4 2" xfId="49235"/>
    <cellStyle name="Comma 27 4 3 5" xfId="49236"/>
    <cellStyle name="Comma 27 4 3 6" xfId="49237"/>
    <cellStyle name="Comma 27 4 4" xfId="49238"/>
    <cellStyle name="Comma 27 4 4 2" xfId="49239"/>
    <cellStyle name="Comma 27 4 4 2 2" xfId="49240"/>
    <cellStyle name="Comma 27 4 4 2 3" xfId="49241"/>
    <cellStyle name="Comma 27 4 4 3" xfId="49242"/>
    <cellStyle name="Comma 27 4 4 3 2" xfId="49243"/>
    <cellStyle name="Comma 27 4 4 4" xfId="49244"/>
    <cellStyle name="Comma 27 4 4 5" xfId="49245"/>
    <cellStyle name="Comma 27 4 5" xfId="49246"/>
    <cellStyle name="Comma 27 4 5 2" xfId="49247"/>
    <cellStyle name="Comma 27 4 5 3" xfId="49248"/>
    <cellStyle name="Comma 27 4 6" xfId="49249"/>
    <cellStyle name="Comma 27 4 6 2" xfId="49250"/>
    <cellStyle name="Comma 27 4 6 3" xfId="49251"/>
    <cellStyle name="Comma 27 4 7" xfId="49252"/>
    <cellStyle name="Comma 27 4 7 2" xfId="49253"/>
    <cellStyle name="Comma 27 4 8" xfId="49254"/>
    <cellStyle name="Comma 27 4 9" xfId="49255"/>
    <cellStyle name="Comma 27 5" xfId="49256"/>
    <cellStyle name="Comma 27 5 2" xfId="49257"/>
    <cellStyle name="Comma 27 5 2 2" xfId="49258"/>
    <cellStyle name="Comma 27 5 2 3" xfId="49259"/>
    <cellStyle name="Comma 27 5 3" xfId="49260"/>
    <cellStyle name="Comma 27 5 3 2" xfId="49261"/>
    <cellStyle name="Comma 27 5 3 3" xfId="49262"/>
    <cellStyle name="Comma 27 5 4" xfId="49263"/>
    <cellStyle name="Comma 27 5 4 2" xfId="49264"/>
    <cellStyle name="Comma 27 5 5" xfId="49265"/>
    <cellStyle name="Comma 27 5 6" xfId="49266"/>
    <cellStyle name="Comma 27 6" xfId="49267"/>
    <cellStyle name="Comma 27 6 2" xfId="49268"/>
    <cellStyle name="Comma 27 6 2 2" xfId="49269"/>
    <cellStyle name="Comma 27 6 2 3" xfId="49270"/>
    <cellStyle name="Comma 27 6 3" xfId="49271"/>
    <cellStyle name="Comma 27 6 3 2" xfId="49272"/>
    <cellStyle name="Comma 27 6 3 3" xfId="49273"/>
    <cellStyle name="Comma 27 6 4" xfId="49274"/>
    <cellStyle name="Comma 27 6 4 2" xfId="49275"/>
    <cellStyle name="Comma 27 6 5" xfId="49276"/>
    <cellStyle name="Comma 27 6 6" xfId="49277"/>
    <cellStyle name="Comma 27 7" xfId="49278"/>
    <cellStyle name="Comma 27 7 2" xfId="49279"/>
    <cellStyle name="Comma 27 7 2 2" xfId="49280"/>
    <cellStyle name="Comma 27 7 2 3" xfId="49281"/>
    <cellStyle name="Comma 27 7 3" xfId="49282"/>
    <cellStyle name="Comma 27 7 3 2" xfId="49283"/>
    <cellStyle name="Comma 27 7 4" xfId="49284"/>
    <cellStyle name="Comma 27 7 5" xfId="49285"/>
    <cellStyle name="Comma 27 8" xfId="49286"/>
    <cellStyle name="Comma 27 8 2" xfId="49287"/>
    <cellStyle name="Comma 27 8 3" xfId="49288"/>
    <cellStyle name="Comma 27 9" xfId="49289"/>
    <cellStyle name="Comma 27 9 2" xfId="49290"/>
    <cellStyle name="Comma 27 9 3" xfId="49291"/>
    <cellStyle name="Comma 28" xfId="3552"/>
    <cellStyle name="Comma 28 2" xfId="49292"/>
    <cellStyle name="Comma 28 3" xfId="49293"/>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14591"/>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14592"/>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14593"/>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14594"/>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14595"/>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14596"/>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14597"/>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14598"/>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14599"/>
    <cellStyle name="Comma 3 4 2 2 3" xfId="3681"/>
    <cellStyle name="Comma 3 4 2 2 4" xfId="3682"/>
    <cellStyle name="Comma 3 4 2 2 5" xfId="14600"/>
    <cellStyle name="Comma 3 4 2 3" xfId="3683"/>
    <cellStyle name="Comma 3 4 2 3 2" xfId="3684"/>
    <cellStyle name="Comma 3 4 2 3 3" xfId="14601"/>
    <cellStyle name="Comma 3 4 2 4" xfId="3685"/>
    <cellStyle name="Comma 3 4 2 5" xfId="3686"/>
    <cellStyle name="Comma 3 4 2 6" xfId="14233"/>
    <cellStyle name="Comma 3 4 3" xfId="3687"/>
    <cellStyle name="Comma 3 4 3 2" xfId="3688"/>
    <cellStyle name="Comma 3 4 3 2 2" xfId="3689"/>
    <cellStyle name="Comma 3 4 3 2 3" xfId="14602"/>
    <cellStyle name="Comma 3 4 3 3" xfId="3690"/>
    <cellStyle name="Comma 3 4 3 4" xfId="3691"/>
    <cellStyle name="Comma 3 4 3 5" xfId="14603"/>
    <cellStyle name="Comma 3 4 4" xfId="3692"/>
    <cellStyle name="Comma 3 4 4 2" xfId="3693"/>
    <cellStyle name="Comma 3 4 4 3" xfId="14604"/>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14605"/>
    <cellStyle name="Comma 3 5 2 3" xfId="3702"/>
    <cellStyle name="Comma 3 5 2 3 2" xfId="3703"/>
    <cellStyle name="Comma 3 5 2 4" xfId="3704"/>
    <cellStyle name="Comma 3 5 2 5" xfId="3705"/>
    <cellStyle name="Comma 3 5 2 6" xfId="14606"/>
    <cellStyle name="Comma 3 5 3" xfId="3706"/>
    <cellStyle name="Comma 3 5 3 2" xfId="3707"/>
    <cellStyle name="Comma 3 5 3 2 2" xfId="3708"/>
    <cellStyle name="Comma 3 5 3 3" xfId="3709"/>
    <cellStyle name="Comma 3 5 3 4" xfId="14607"/>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14608"/>
    <cellStyle name="Comma 3 6 3" xfId="3720"/>
    <cellStyle name="Comma 3 6 3 2" xfId="3721"/>
    <cellStyle name="Comma 3 6 4" xfId="3722"/>
    <cellStyle name="Comma 3 6 5" xfId="3723"/>
    <cellStyle name="Comma 3 6 6" xfId="14609"/>
    <cellStyle name="Comma 3 7" xfId="3724"/>
    <cellStyle name="Comma 3 7 2" xfId="3725"/>
    <cellStyle name="Comma 3 7 2 2" xfId="3726"/>
    <cellStyle name="Comma 3 7 3" xfId="3727"/>
    <cellStyle name="Comma 3 7 4" xfId="3728"/>
    <cellStyle name="Comma 3 7 5" xfId="14610"/>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94"/>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95"/>
    <cellStyle name="Comma 6 10 2 3" xfId="49296"/>
    <cellStyle name="Comma 6 10 3" xfId="49297"/>
    <cellStyle name="Comma 6 10 3 2" xfId="49298"/>
    <cellStyle name="Comma 6 10 4" xfId="49299"/>
    <cellStyle name="Comma 6 10 5" xfId="49300"/>
    <cellStyle name="Comma 6 11" xfId="9836"/>
    <cellStyle name="Comma 6 11 2" xfId="49301"/>
    <cellStyle name="Comma 6 11 3" xfId="49302"/>
    <cellStyle name="Comma 6 12" xfId="9837"/>
    <cellStyle name="Comma 6 12 2" xfId="49303"/>
    <cellStyle name="Comma 6 12 3" xfId="49304"/>
    <cellStyle name="Comma 6 13" xfId="9838"/>
    <cellStyle name="Comma 6 13 2" xfId="49305"/>
    <cellStyle name="Comma 6 14" xfId="49306"/>
    <cellStyle name="Comma 6 15" xfId="49307"/>
    <cellStyle name="Comma 6 16" xfId="49308"/>
    <cellStyle name="Comma 6 2" xfId="3850"/>
    <cellStyle name="Comma 6 2 10" xfId="49309"/>
    <cellStyle name="Comma 6 2 10 2" xfId="49310"/>
    <cellStyle name="Comma 6 2 10 3" xfId="49311"/>
    <cellStyle name="Comma 6 2 11" xfId="49312"/>
    <cellStyle name="Comma 6 2 11 2" xfId="49313"/>
    <cellStyle name="Comma 6 2 11 3" xfId="49314"/>
    <cellStyle name="Comma 6 2 12" xfId="49315"/>
    <cellStyle name="Comma 6 2 12 2" xfId="49316"/>
    <cellStyle name="Comma 6 2 13" xfId="49317"/>
    <cellStyle name="Comma 6 2 14" xfId="49318"/>
    <cellStyle name="Comma 6 2 15" xfId="49319"/>
    <cellStyle name="Comma 6 2 2" xfId="3851"/>
    <cellStyle name="Comma 6 2 2 10" xfId="49320"/>
    <cellStyle name="Comma 6 2 2 10 2" xfId="49321"/>
    <cellStyle name="Comma 6 2 2 10 3" xfId="49322"/>
    <cellStyle name="Comma 6 2 2 11" xfId="49323"/>
    <cellStyle name="Comma 6 2 2 11 2" xfId="49324"/>
    <cellStyle name="Comma 6 2 2 12" xfId="49325"/>
    <cellStyle name="Comma 6 2 2 13" xfId="49326"/>
    <cellStyle name="Comma 6 2 2 14" xfId="49327"/>
    <cellStyle name="Comma 6 2 2 2" xfId="9839"/>
    <cellStyle name="Comma 6 2 2 2 10" xfId="49328"/>
    <cellStyle name="Comma 6 2 2 2 10 2" xfId="49329"/>
    <cellStyle name="Comma 6 2 2 2 11" xfId="49330"/>
    <cellStyle name="Comma 6 2 2 2 12" xfId="49331"/>
    <cellStyle name="Comma 6 2 2 2 13" xfId="49332"/>
    <cellStyle name="Comma 6 2 2 2 2" xfId="49333"/>
    <cellStyle name="Comma 6 2 2 2 2 10" xfId="49334"/>
    <cellStyle name="Comma 6 2 2 2 2 2" xfId="49335"/>
    <cellStyle name="Comma 6 2 2 2 2 2 2" xfId="49336"/>
    <cellStyle name="Comma 6 2 2 2 2 2 2 2" xfId="49337"/>
    <cellStyle name="Comma 6 2 2 2 2 2 2 2 2" xfId="49338"/>
    <cellStyle name="Comma 6 2 2 2 2 2 2 2 3" xfId="49339"/>
    <cellStyle name="Comma 6 2 2 2 2 2 2 3" xfId="49340"/>
    <cellStyle name="Comma 6 2 2 2 2 2 2 3 2" xfId="49341"/>
    <cellStyle name="Comma 6 2 2 2 2 2 2 3 3" xfId="49342"/>
    <cellStyle name="Comma 6 2 2 2 2 2 2 4" xfId="49343"/>
    <cellStyle name="Comma 6 2 2 2 2 2 2 4 2" xfId="49344"/>
    <cellStyle name="Comma 6 2 2 2 2 2 2 5" xfId="49345"/>
    <cellStyle name="Comma 6 2 2 2 2 2 2 6" xfId="49346"/>
    <cellStyle name="Comma 6 2 2 2 2 2 3" xfId="49347"/>
    <cellStyle name="Comma 6 2 2 2 2 2 3 2" xfId="49348"/>
    <cellStyle name="Comma 6 2 2 2 2 2 3 2 2" xfId="49349"/>
    <cellStyle name="Comma 6 2 2 2 2 2 3 2 3" xfId="49350"/>
    <cellStyle name="Comma 6 2 2 2 2 2 3 3" xfId="49351"/>
    <cellStyle name="Comma 6 2 2 2 2 2 3 3 2" xfId="49352"/>
    <cellStyle name="Comma 6 2 2 2 2 2 3 3 3" xfId="49353"/>
    <cellStyle name="Comma 6 2 2 2 2 2 3 4" xfId="49354"/>
    <cellStyle name="Comma 6 2 2 2 2 2 3 4 2" xfId="49355"/>
    <cellStyle name="Comma 6 2 2 2 2 2 3 5" xfId="49356"/>
    <cellStyle name="Comma 6 2 2 2 2 2 3 6" xfId="49357"/>
    <cellStyle name="Comma 6 2 2 2 2 2 4" xfId="49358"/>
    <cellStyle name="Comma 6 2 2 2 2 2 4 2" xfId="49359"/>
    <cellStyle name="Comma 6 2 2 2 2 2 4 2 2" xfId="49360"/>
    <cellStyle name="Comma 6 2 2 2 2 2 4 2 3" xfId="49361"/>
    <cellStyle name="Comma 6 2 2 2 2 2 4 3" xfId="49362"/>
    <cellStyle name="Comma 6 2 2 2 2 2 4 3 2" xfId="49363"/>
    <cellStyle name="Comma 6 2 2 2 2 2 4 4" xfId="49364"/>
    <cellStyle name="Comma 6 2 2 2 2 2 4 5" xfId="49365"/>
    <cellStyle name="Comma 6 2 2 2 2 2 5" xfId="49366"/>
    <cellStyle name="Comma 6 2 2 2 2 2 5 2" xfId="49367"/>
    <cellStyle name="Comma 6 2 2 2 2 2 5 3" xfId="49368"/>
    <cellStyle name="Comma 6 2 2 2 2 2 6" xfId="49369"/>
    <cellStyle name="Comma 6 2 2 2 2 2 6 2" xfId="49370"/>
    <cellStyle name="Comma 6 2 2 2 2 2 6 3" xfId="49371"/>
    <cellStyle name="Comma 6 2 2 2 2 2 7" xfId="49372"/>
    <cellStyle name="Comma 6 2 2 2 2 2 7 2" xfId="49373"/>
    <cellStyle name="Comma 6 2 2 2 2 2 8" xfId="49374"/>
    <cellStyle name="Comma 6 2 2 2 2 2 9" xfId="49375"/>
    <cellStyle name="Comma 6 2 2 2 2 3" xfId="49376"/>
    <cellStyle name="Comma 6 2 2 2 2 3 2" xfId="49377"/>
    <cellStyle name="Comma 6 2 2 2 2 3 2 2" xfId="49378"/>
    <cellStyle name="Comma 6 2 2 2 2 3 2 3" xfId="49379"/>
    <cellStyle name="Comma 6 2 2 2 2 3 3" xfId="49380"/>
    <cellStyle name="Comma 6 2 2 2 2 3 3 2" xfId="49381"/>
    <cellStyle name="Comma 6 2 2 2 2 3 3 3" xfId="49382"/>
    <cellStyle name="Comma 6 2 2 2 2 3 4" xfId="49383"/>
    <cellStyle name="Comma 6 2 2 2 2 3 4 2" xfId="49384"/>
    <cellStyle name="Comma 6 2 2 2 2 3 5" xfId="49385"/>
    <cellStyle name="Comma 6 2 2 2 2 3 6" xfId="49386"/>
    <cellStyle name="Comma 6 2 2 2 2 4" xfId="49387"/>
    <cellStyle name="Comma 6 2 2 2 2 4 2" xfId="49388"/>
    <cellStyle name="Comma 6 2 2 2 2 4 2 2" xfId="49389"/>
    <cellStyle name="Comma 6 2 2 2 2 4 2 3" xfId="49390"/>
    <cellStyle name="Comma 6 2 2 2 2 4 3" xfId="49391"/>
    <cellStyle name="Comma 6 2 2 2 2 4 3 2" xfId="49392"/>
    <cellStyle name="Comma 6 2 2 2 2 4 3 3" xfId="49393"/>
    <cellStyle name="Comma 6 2 2 2 2 4 4" xfId="49394"/>
    <cellStyle name="Comma 6 2 2 2 2 4 4 2" xfId="49395"/>
    <cellStyle name="Comma 6 2 2 2 2 4 5" xfId="49396"/>
    <cellStyle name="Comma 6 2 2 2 2 4 6" xfId="49397"/>
    <cellStyle name="Comma 6 2 2 2 2 5" xfId="49398"/>
    <cellStyle name="Comma 6 2 2 2 2 5 2" xfId="49399"/>
    <cellStyle name="Comma 6 2 2 2 2 5 2 2" xfId="49400"/>
    <cellStyle name="Comma 6 2 2 2 2 5 2 3" xfId="49401"/>
    <cellStyle name="Comma 6 2 2 2 2 5 3" xfId="49402"/>
    <cellStyle name="Comma 6 2 2 2 2 5 3 2" xfId="49403"/>
    <cellStyle name="Comma 6 2 2 2 2 5 4" xfId="49404"/>
    <cellStyle name="Comma 6 2 2 2 2 5 5" xfId="49405"/>
    <cellStyle name="Comma 6 2 2 2 2 6" xfId="49406"/>
    <cellStyle name="Comma 6 2 2 2 2 6 2" xfId="49407"/>
    <cellStyle name="Comma 6 2 2 2 2 6 3" xfId="49408"/>
    <cellStyle name="Comma 6 2 2 2 2 7" xfId="49409"/>
    <cellStyle name="Comma 6 2 2 2 2 7 2" xfId="49410"/>
    <cellStyle name="Comma 6 2 2 2 2 7 3" xfId="49411"/>
    <cellStyle name="Comma 6 2 2 2 2 8" xfId="49412"/>
    <cellStyle name="Comma 6 2 2 2 2 8 2" xfId="49413"/>
    <cellStyle name="Comma 6 2 2 2 2 9" xfId="49414"/>
    <cellStyle name="Comma 6 2 2 2 3" xfId="49415"/>
    <cellStyle name="Comma 6 2 2 2 3 2" xfId="49416"/>
    <cellStyle name="Comma 6 2 2 2 3 2 2" xfId="49417"/>
    <cellStyle name="Comma 6 2 2 2 3 2 2 2" xfId="49418"/>
    <cellStyle name="Comma 6 2 2 2 3 2 2 3" xfId="49419"/>
    <cellStyle name="Comma 6 2 2 2 3 2 3" xfId="49420"/>
    <cellStyle name="Comma 6 2 2 2 3 2 3 2" xfId="49421"/>
    <cellStyle name="Comma 6 2 2 2 3 2 3 3" xfId="49422"/>
    <cellStyle name="Comma 6 2 2 2 3 2 4" xfId="49423"/>
    <cellStyle name="Comma 6 2 2 2 3 2 4 2" xfId="49424"/>
    <cellStyle name="Comma 6 2 2 2 3 2 5" xfId="49425"/>
    <cellStyle name="Comma 6 2 2 2 3 2 6" xfId="49426"/>
    <cellStyle name="Comma 6 2 2 2 3 3" xfId="49427"/>
    <cellStyle name="Comma 6 2 2 2 3 3 2" xfId="49428"/>
    <cellStyle name="Comma 6 2 2 2 3 3 2 2" xfId="49429"/>
    <cellStyle name="Comma 6 2 2 2 3 3 2 3" xfId="49430"/>
    <cellStyle name="Comma 6 2 2 2 3 3 3" xfId="49431"/>
    <cellStyle name="Comma 6 2 2 2 3 3 3 2" xfId="49432"/>
    <cellStyle name="Comma 6 2 2 2 3 3 3 3" xfId="49433"/>
    <cellStyle name="Comma 6 2 2 2 3 3 4" xfId="49434"/>
    <cellStyle name="Comma 6 2 2 2 3 3 4 2" xfId="49435"/>
    <cellStyle name="Comma 6 2 2 2 3 3 5" xfId="49436"/>
    <cellStyle name="Comma 6 2 2 2 3 3 6" xfId="49437"/>
    <cellStyle name="Comma 6 2 2 2 3 4" xfId="49438"/>
    <cellStyle name="Comma 6 2 2 2 3 4 2" xfId="49439"/>
    <cellStyle name="Comma 6 2 2 2 3 4 2 2" xfId="49440"/>
    <cellStyle name="Comma 6 2 2 2 3 4 2 3" xfId="49441"/>
    <cellStyle name="Comma 6 2 2 2 3 4 3" xfId="49442"/>
    <cellStyle name="Comma 6 2 2 2 3 4 3 2" xfId="49443"/>
    <cellStyle name="Comma 6 2 2 2 3 4 4" xfId="49444"/>
    <cellStyle name="Comma 6 2 2 2 3 4 5" xfId="49445"/>
    <cellStyle name="Comma 6 2 2 2 3 5" xfId="49446"/>
    <cellStyle name="Comma 6 2 2 2 3 5 2" xfId="49447"/>
    <cellStyle name="Comma 6 2 2 2 3 5 3" xfId="49448"/>
    <cellStyle name="Comma 6 2 2 2 3 6" xfId="49449"/>
    <cellStyle name="Comma 6 2 2 2 3 6 2" xfId="49450"/>
    <cellStyle name="Comma 6 2 2 2 3 6 3" xfId="49451"/>
    <cellStyle name="Comma 6 2 2 2 3 7" xfId="49452"/>
    <cellStyle name="Comma 6 2 2 2 3 7 2" xfId="49453"/>
    <cellStyle name="Comma 6 2 2 2 3 8" xfId="49454"/>
    <cellStyle name="Comma 6 2 2 2 3 9" xfId="49455"/>
    <cellStyle name="Comma 6 2 2 2 4" xfId="49456"/>
    <cellStyle name="Comma 6 2 2 2 4 2" xfId="49457"/>
    <cellStyle name="Comma 6 2 2 2 4 2 2" xfId="49458"/>
    <cellStyle name="Comma 6 2 2 2 4 2 2 2" xfId="49459"/>
    <cellStyle name="Comma 6 2 2 2 4 2 2 3" xfId="49460"/>
    <cellStyle name="Comma 6 2 2 2 4 2 3" xfId="49461"/>
    <cellStyle name="Comma 6 2 2 2 4 2 3 2" xfId="49462"/>
    <cellStyle name="Comma 6 2 2 2 4 2 3 3" xfId="49463"/>
    <cellStyle name="Comma 6 2 2 2 4 2 4" xfId="49464"/>
    <cellStyle name="Comma 6 2 2 2 4 2 4 2" xfId="49465"/>
    <cellStyle name="Comma 6 2 2 2 4 2 5" xfId="49466"/>
    <cellStyle name="Comma 6 2 2 2 4 2 6" xfId="49467"/>
    <cellStyle name="Comma 6 2 2 2 4 3" xfId="49468"/>
    <cellStyle name="Comma 6 2 2 2 4 3 2" xfId="49469"/>
    <cellStyle name="Comma 6 2 2 2 4 3 2 2" xfId="49470"/>
    <cellStyle name="Comma 6 2 2 2 4 3 2 3" xfId="49471"/>
    <cellStyle name="Comma 6 2 2 2 4 3 3" xfId="49472"/>
    <cellStyle name="Comma 6 2 2 2 4 3 3 2" xfId="49473"/>
    <cellStyle name="Comma 6 2 2 2 4 3 3 3" xfId="49474"/>
    <cellStyle name="Comma 6 2 2 2 4 3 4" xfId="49475"/>
    <cellStyle name="Comma 6 2 2 2 4 3 4 2" xfId="49476"/>
    <cellStyle name="Comma 6 2 2 2 4 3 5" xfId="49477"/>
    <cellStyle name="Comma 6 2 2 2 4 3 6" xfId="49478"/>
    <cellStyle name="Comma 6 2 2 2 4 4" xfId="49479"/>
    <cellStyle name="Comma 6 2 2 2 4 4 2" xfId="49480"/>
    <cellStyle name="Comma 6 2 2 2 4 4 2 2" xfId="49481"/>
    <cellStyle name="Comma 6 2 2 2 4 4 2 3" xfId="49482"/>
    <cellStyle name="Comma 6 2 2 2 4 4 3" xfId="49483"/>
    <cellStyle name="Comma 6 2 2 2 4 4 3 2" xfId="49484"/>
    <cellStyle name="Comma 6 2 2 2 4 4 4" xfId="49485"/>
    <cellStyle name="Comma 6 2 2 2 4 4 5" xfId="49486"/>
    <cellStyle name="Comma 6 2 2 2 4 5" xfId="49487"/>
    <cellStyle name="Comma 6 2 2 2 4 5 2" xfId="49488"/>
    <cellStyle name="Comma 6 2 2 2 4 5 3" xfId="49489"/>
    <cellStyle name="Comma 6 2 2 2 4 6" xfId="49490"/>
    <cellStyle name="Comma 6 2 2 2 4 6 2" xfId="49491"/>
    <cellStyle name="Comma 6 2 2 2 4 6 3" xfId="49492"/>
    <cellStyle name="Comma 6 2 2 2 4 7" xfId="49493"/>
    <cellStyle name="Comma 6 2 2 2 4 7 2" xfId="49494"/>
    <cellStyle name="Comma 6 2 2 2 4 8" xfId="49495"/>
    <cellStyle name="Comma 6 2 2 2 4 9" xfId="49496"/>
    <cellStyle name="Comma 6 2 2 2 5" xfId="49497"/>
    <cellStyle name="Comma 6 2 2 2 5 2" xfId="49498"/>
    <cellStyle name="Comma 6 2 2 2 5 2 2" xfId="49499"/>
    <cellStyle name="Comma 6 2 2 2 5 2 3" xfId="49500"/>
    <cellStyle name="Comma 6 2 2 2 5 3" xfId="49501"/>
    <cellStyle name="Comma 6 2 2 2 5 3 2" xfId="49502"/>
    <cellStyle name="Comma 6 2 2 2 5 3 3" xfId="49503"/>
    <cellStyle name="Comma 6 2 2 2 5 4" xfId="49504"/>
    <cellStyle name="Comma 6 2 2 2 5 4 2" xfId="49505"/>
    <cellStyle name="Comma 6 2 2 2 5 5" xfId="49506"/>
    <cellStyle name="Comma 6 2 2 2 5 6" xfId="49507"/>
    <cellStyle name="Comma 6 2 2 2 6" xfId="49508"/>
    <cellStyle name="Comma 6 2 2 2 6 2" xfId="49509"/>
    <cellStyle name="Comma 6 2 2 2 6 2 2" xfId="49510"/>
    <cellStyle name="Comma 6 2 2 2 6 2 3" xfId="49511"/>
    <cellStyle name="Comma 6 2 2 2 6 3" xfId="49512"/>
    <cellStyle name="Comma 6 2 2 2 6 3 2" xfId="49513"/>
    <cellStyle name="Comma 6 2 2 2 6 3 3" xfId="49514"/>
    <cellStyle name="Comma 6 2 2 2 6 4" xfId="49515"/>
    <cellStyle name="Comma 6 2 2 2 6 4 2" xfId="49516"/>
    <cellStyle name="Comma 6 2 2 2 6 5" xfId="49517"/>
    <cellStyle name="Comma 6 2 2 2 6 6" xfId="49518"/>
    <cellStyle name="Comma 6 2 2 2 7" xfId="49519"/>
    <cellStyle name="Comma 6 2 2 2 7 2" xfId="49520"/>
    <cellStyle name="Comma 6 2 2 2 7 2 2" xfId="49521"/>
    <cellStyle name="Comma 6 2 2 2 7 2 3" xfId="49522"/>
    <cellStyle name="Comma 6 2 2 2 7 3" xfId="49523"/>
    <cellStyle name="Comma 6 2 2 2 7 3 2" xfId="49524"/>
    <cellStyle name="Comma 6 2 2 2 7 4" xfId="49525"/>
    <cellStyle name="Comma 6 2 2 2 7 5" xfId="49526"/>
    <cellStyle name="Comma 6 2 2 2 8" xfId="49527"/>
    <cellStyle name="Comma 6 2 2 2 8 2" xfId="49528"/>
    <cellStyle name="Comma 6 2 2 2 8 3" xfId="49529"/>
    <cellStyle name="Comma 6 2 2 2 9" xfId="49530"/>
    <cellStyle name="Comma 6 2 2 2 9 2" xfId="49531"/>
    <cellStyle name="Comma 6 2 2 2 9 3" xfId="49532"/>
    <cellStyle name="Comma 6 2 2 3" xfId="49533"/>
    <cellStyle name="Comma 6 2 2 3 10" xfId="49534"/>
    <cellStyle name="Comma 6 2 2 3 2" xfId="49535"/>
    <cellStyle name="Comma 6 2 2 3 2 2" xfId="49536"/>
    <cellStyle name="Comma 6 2 2 3 2 2 2" xfId="49537"/>
    <cellStyle name="Comma 6 2 2 3 2 2 2 2" xfId="49538"/>
    <cellStyle name="Comma 6 2 2 3 2 2 2 3" xfId="49539"/>
    <cellStyle name="Comma 6 2 2 3 2 2 3" xfId="49540"/>
    <cellStyle name="Comma 6 2 2 3 2 2 3 2" xfId="49541"/>
    <cellStyle name="Comma 6 2 2 3 2 2 3 3" xfId="49542"/>
    <cellStyle name="Comma 6 2 2 3 2 2 4" xfId="49543"/>
    <cellStyle name="Comma 6 2 2 3 2 2 4 2" xfId="49544"/>
    <cellStyle name="Comma 6 2 2 3 2 2 5" xfId="49545"/>
    <cellStyle name="Comma 6 2 2 3 2 2 6" xfId="49546"/>
    <cellStyle name="Comma 6 2 2 3 2 3" xfId="49547"/>
    <cellStyle name="Comma 6 2 2 3 2 3 2" xfId="49548"/>
    <cellStyle name="Comma 6 2 2 3 2 3 2 2" xfId="49549"/>
    <cellStyle name="Comma 6 2 2 3 2 3 2 3" xfId="49550"/>
    <cellStyle name="Comma 6 2 2 3 2 3 3" xfId="49551"/>
    <cellStyle name="Comma 6 2 2 3 2 3 3 2" xfId="49552"/>
    <cellStyle name="Comma 6 2 2 3 2 3 3 3" xfId="49553"/>
    <cellStyle name="Comma 6 2 2 3 2 3 4" xfId="49554"/>
    <cellStyle name="Comma 6 2 2 3 2 3 4 2" xfId="49555"/>
    <cellStyle name="Comma 6 2 2 3 2 3 5" xfId="49556"/>
    <cellStyle name="Comma 6 2 2 3 2 3 6" xfId="49557"/>
    <cellStyle name="Comma 6 2 2 3 2 4" xfId="49558"/>
    <cellStyle name="Comma 6 2 2 3 2 4 2" xfId="49559"/>
    <cellStyle name="Comma 6 2 2 3 2 4 2 2" xfId="49560"/>
    <cellStyle name="Comma 6 2 2 3 2 4 2 3" xfId="49561"/>
    <cellStyle name="Comma 6 2 2 3 2 4 3" xfId="49562"/>
    <cellStyle name="Comma 6 2 2 3 2 4 3 2" xfId="49563"/>
    <cellStyle name="Comma 6 2 2 3 2 4 4" xfId="49564"/>
    <cellStyle name="Comma 6 2 2 3 2 4 5" xfId="49565"/>
    <cellStyle name="Comma 6 2 2 3 2 5" xfId="49566"/>
    <cellStyle name="Comma 6 2 2 3 2 5 2" xfId="49567"/>
    <cellStyle name="Comma 6 2 2 3 2 5 3" xfId="49568"/>
    <cellStyle name="Comma 6 2 2 3 2 6" xfId="49569"/>
    <cellStyle name="Comma 6 2 2 3 2 6 2" xfId="49570"/>
    <cellStyle name="Comma 6 2 2 3 2 6 3" xfId="49571"/>
    <cellStyle name="Comma 6 2 2 3 2 7" xfId="49572"/>
    <cellStyle name="Comma 6 2 2 3 2 7 2" xfId="49573"/>
    <cellStyle name="Comma 6 2 2 3 2 8" xfId="49574"/>
    <cellStyle name="Comma 6 2 2 3 2 9" xfId="49575"/>
    <cellStyle name="Comma 6 2 2 3 3" xfId="49576"/>
    <cellStyle name="Comma 6 2 2 3 3 2" xfId="49577"/>
    <cellStyle name="Comma 6 2 2 3 3 2 2" xfId="49578"/>
    <cellStyle name="Comma 6 2 2 3 3 2 3" xfId="49579"/>
    <cellStyle name="Comma 6 2 2 3 3 3" xfId="49580"/>
    <cellStyle name="Comma 6 2 2 3 3 3 2" xfId="49581"/>
    <cellStyle name="Comma 6 2 2 3 3 3 3" xfId="49582"/>
    <cellStyle name="Comma 6 2 2 3 3 4" xfId="49583"/>
    <cellStyle name="Comma 6 2 2 3 3 4 2" xfId="49584"/>
    <cellStyle name="Comma 6 2 2 3 3 5" xfId="49585"/>
    <cellStyle name="Comma 6 2 2 3 3 6" xfId="49586"/>
    <cellStyle name="Comma 6 2 2 3 4" xfId="49587"/>
    <cellStyle name="Comma 6 2 2 3 4 2" xfId="49588"/>
    <cellStyle name="Comma 6 2 2 3 4 2 2" xfId="49589"/>
    <cellStyle name="Comma 6 2 2 3 4 2 3" xfId="49590"/>
    <cellStyle name="Comma 6 2 2 3 4 3" xfId="49591"/>
    <cellStyle name="Comma 6 2 2 3 4 3 2" xfId="49592"/>
    <cellStyle name="Comma 6 2 2 3 4 3 3" xfId="49593"/>
    <cellStyle name="Comma 6 2 2 3 4 4" xfId="49594"/>
    <cellStyle name="Comma 6 2 2 3 4 4 2" xfId="49595"/>
    <cellStyle name="Comma 6 2 2 3 4 5" xfId="49596"/>
    <cellStyle name="Comma 6 2 2 3 4 6" xfId="49597"/>
    <cellStyle name="Comma 6 2 2 3 5" xfId="49598"/>
    <cellStyle name="Comma 6 2 2 3 5 2" xfId="49599"/>
    <cellStyle name="Comma 6 2 2 3 5 2 2" xfId="49600"/>
    <cellStyle name="Comma 6 2 2 3 5 2 3" xfId="49601"/>
    <cellStyle name="Comma 6 2 2 3 5 3" xfId="49602"/>
    <cellStyle name="Comma 6 2 2 3 5 3 2" xfId="49603"/>
    <cellStyle name="Comma 6 2 2 3 5 4" xfId="49604"/>
    <cellStyle name="Comma 6 2 2 3 5 5" xfId="49605"/>
    <cellStyle name="Comma 6 2 2 3 6" xfId="49606"/>
    <cellStyle name="Comma 6 2 2 3 6 2" xfId="49607"/>
    <cellStyle name="Comma 6 2 2 3 6 3" xfId="49608"/>
    <cellStyle name="Comma 6 2 2 3 7" xfId="49609"/>
    <cellStyle name="Comma 6 2 2 3 7 2" xfId="49610"/>
    <cellStyle name="Comma 6 2 2 3 7 3" xfId="49611"/>
    <cellStyle name="Comma 6 2 2 3 8" xfId="49612"/>
    <cellStyle name="Comma 6 2 2 3 8 2" xfId="49613"/>
    <cellStyle name="Comma 6 2 2 3 9" xfId="49614"/>
    <cellStyle name="Comma 6 2 2 4" xfId="49615"/>
    <cellStyle name="Comma 6 2 2 4 2" xfId="49616"/>
    <cellStyle name="Comma 6 2 2 4 2 2" xfId="49617"/>
    <cellStyle name="Comma 6 2 2 4 2 2 2" xfId="49618"/>
    <cellStyle name="Comma 6 2 2 4 2 2 3" xfId="49619"/>
    <cellStyle name="Comma 6 2 2 4 2 3" xfId="49620"/>
    <cellStyle name="Comma 6 2 2 4 2 3 2" xfId="49621"/>
    <cellStyle name="Comma 6 2 2 4 2 3 3" xfId="49622"/>
    <cellStyle name="Comma 6 2 2 4 2 4" xfId="49623"/>
    <cellStyle name="Comma 6 2 2 4 2 4 2" xfId="49624"/>
    <cellStyle name="Comma 6 2 2 4 2 5" xfId="49625"/>
    <cellStyle name="Comma 6 2 2 4 2 6" xfId="49626"/>
    <cellStyle name="Comma 6 2 2 4 3" xfId="49627"/>
    <cellStyle name="Comma 6 2 2 4 3 2" xfId="49628"/>
    <cellStyle name="Comma 6 2 2 4 3 2 2" xfId="49629"/>
    <cellStyle name="Comma 6 2 2 4 3 2 3" xfId="49630"/>
    <cellStyle name="Comma 6 2 2 4 3 3" xfId="49631"/>
    <cellStyle name="Comma 6 2 2 4 3 3 2" xfId="49632"/>
    <cellStyle name="Comma 6 2 2 4 3 3 3" xfId="49633"/>
    <cellStyle name="Comma 6 2 2 4 3 4" xfId="49634"/>
    <cellStyle name="Comma 6 2 2 4 3 4 2" xfId="49635"/>
    <cellStyle name="Comma 6 2 2 4 3 5" xfId="49636"/>
    <cellStyle name="Comma 6 2 2 4 3 6" xfId="49637"/>
    <cellStyle name="Comma 6 2 2 4 4" xfId="49638"/>
    <cellStyle name="Comma 6 2 2 4 4 2" xfId="49639"/>
    <cellStyle name="Comma 6 2 2 4 4 2 2" xfId="49640"/>
    <cellStyle name="Comma 6 2 2 4 4 2 3" xfId="49641"/>
    <cellStyle name="Comma 6 2 2 4 4 3" xfId="49642"/>
    <cellStyle name="Comma 6 2 2 4 4 3 2" xfId="49643"/>
    <cellStyle name="Comma 6 2 2 4 4 4" xfId="49644"/>
    <cellStyle name="Comma 6 2 2 4 4 5" xfId="49645"/>
    <cellStyle name="Comma 6 2 2 4 5" xfId="49646"/>
    <cellStyle name="Comma 6 2 2 4 5 2" xfId="49647"/>
    <cellStyle name="Comma 6 2 2 4 5 3" xfId="49648"/>
    <cellStyle name="Comma 6 2 2 4 6" xfId="49649"/>
    <cellStyle name="Comma 6 2 2 4 6 2" xfId="49650"/>
    <cellStyle name="Comma 6 2 2 4 6 3" xfId="49651"/>
    <cellStyle name="Comma 6 2 2 4 7" xfId="49652"/>
    <cellStyle name="Comma 6 2 2 4 7 2" xfId="49653"/>
    <cellStyle name="Comma 6 2 2 4 8" xfId="49654"/>
    <cellStyle name="Comma 6 2 2 4 9" xfId="49655"/>
    <cellStyle name="Comma 6 2 2 5" xfId="49656"/>
    <cellStyle name="Comma 6 2 2 5 2" xfId="49657"/>
    <cellStyle name="Comma 6 2 2 5 2 2" xfId="49658"/>
    <cellStyle name="Comma 6 2 2 5 2 2 2" xfId="49659"/>
    <cellStyle name="Comma 6 2 2 5 2 2 3" xfId="49660"/>
    <cellStyle name="Comma 6 2 2 5 2 3" xfId="49661"/>
    <cellStyle name="Comma 6 2 2 5 2 3 2" xfId="49662"/>
    <cellStyle name="Comma 6 2 2 5 2 3 3" xfId="49663"/>
    <cellStyle name="Comma 6 2 2 5 2 4" xfId="49664"/>
    <cellStyle name="Comma 6 2 2 5 2 4 2" xfId="49665"/>
    <cellStyle name="Comma 6 2 2 5 2 5" xfId="49666"/>
    <cellStyle name="Comma 6 2 2 5 2 6" xfId="49667"/>
    <cellStyle name="Comma 6 2 2 5 3" xfId="49668"/>
    <cellStyle name="Comma 6 2 2 5 3 2" xfId="49669"/>
    <cellStyle name="Comma 6 2 2 5 3 2 2" xfId="49670"/>
    <cellStyle name="Comma 6 2 2 5 3 2 3" xfId="49671"/>
    <cellStyle name="Comma 6 2 2 5 3 3" xfId="49672"/>
    <cellStyle name="Comma 6 2 2 5 3 3 2" xfId="49673"/>
    <cellStyle name="Comma 6 2 2 5 3 3 3" xfId="49674"/>
    <cellStyle name="Comma 6 2 2 5 3 4" xfId="49675"/>
    <cellStyle name="Comma 6 2 2 5 3 4 2" xfId="49676"/>
    <cellStyle name="Comma 6 2 2 5 3 5" xfId="49677"/>
    <cellStyle name="Comma 6 2 2 5 3 6" xfId="49678"/>
    <cellStyle name="Comma 6 2 2 5 4" xfId="49679"/>
    <cellStyle name="Comma 6 2 2 5 4 2" xfId="49680"/>
    <cellStyle name="Comma 6 2 2 5 4 2 2" xfId="49681"/>
    <cellStyle name="Comma 6 2 2 5 4 2 3" xfId="49682"/>
    <cellStyle name="Comma 6 2 2 5 4 3" xfId="49683"/>
    <cellStyle name="Comma 6 2 2 5 4 3 2" xfId="49684"/>
    <cellStyle name="Comma 6 2 2 5 4 4" xfId="49685"/>
    <cellStyle name="Comma 6 2 2 5 4 5" xfId="49686"/>
    <cellStyle name="Comma 6 2 2 5 5" xfId="49687"/>
    <cellStyle name="Comma 6 2 2 5 5 2" xfId="49688"/>
    <cellStyle name="Comma 6 2 2 5 5 3" xfId="49689"/>
    <cellStyle name="Comma 6 2 2 5 6" xfId="49690"/>
    <cellStyle name="Comma 6 2 2 5 6 2" xfId="49691"/>
    <cellStyle name="Comma 6 2 2 5 6 3" xfId="49692"/>
    <cellStyle name="Comma 6 2 2 5 7" xfId="49693"/>
    <cellStyle name="Comma 6 2 2 5 7 2" xfId="49694"/>
    <cellStyle name="Comma 6 2 2 5 8" xfId="49695"/>
    <cellStyle name="Comma 6 2 2 5 9" xfId="49696"/>
    <cellStyle name="Comma 6 2 2 6" xfId="49697"/>
    <cellStyle name="Comma 6 2 2 6 2" xfId="49698"/>
    <cellStyle name="Comma 6 2 2 6 2 2" xfId="49699"/>
    <cellStyle name="Comma 6 2 2 6 2 3" xfId="49700"/>
    <cellStyle name="Comma 6 2 2 6 3" xfId="49701"/>
    <cellStyle name="Comma 6 2 2 6 3 2" xfId="49702"/>
    <cellStyle name="Comma 6 2 2 6 3 3" xfId="49703"/>
    <cellStyle name="Comma 6 2 2 6 4" xfId="49704"/>
    <cellStyle name="Comma 6 2 2 6 4 2" xfId="49705"/>
    <cellStyle name="Comma 6 2 2 6 5" xfId="49706"/>
    <cellStyle name="Comma 6 2 2 6 6" xfId="49707"/>
    <cellStyle name="Comma 6 2 2 7" xfId="49708"/>
    <cellStyle name="Comma 6 2 2 7 2" xfId="49709"/>
    <cellStyle name="Comma 6 2 2 7 2 2" xfId="49710"/>
    <cellStyle name="Comma 6 2 2 7 2 3" xfId="49711"/>
    <cellStyle name="Comma 6 2 2 7 3" xfId="49712"/>
    <cellStyle name="Comma 6 2 2 7 3 2" xfId="49713"/>
    <cellStyle name="Comma 6 2 2 7 3 3" xfId="49714"/>
    <cellStyle name="Comma 6 2 2 7 4" xfId="49715"/>
    <cellStyle name="Comma 6 2 2 7 4 2" xfId="49716"/>
    <cellStyle name="Comma 6 2 2 7 5" xfId="49717"/>
    <cellStyle name="Comma 6 2 2 7 6" xfId="49718"/>
    <cellStyle name="Comma 6 2 2 8" xfId="49719"/>
    <cellStyle name="Comma 6 2 2 8 2" xfId="49720"/>
    <cellStyle name="Comma 6 2 2 8 2 2" xfId="49721"/>
    <cellStyle name="Comma 6 2 2 8 2 3" xfId="49722"/>
    <cellStyle name="Comma 6 2 2 8 3" xfId="49723"/>
    <cellStyle name="Comma 6 2 2 8 3 2" xfId="49724"/>
    <cellStyle name="Comma 6 2 2 8 4" xfId="49725"/>
    <cellStyle name="Comma 6 2 2 8 5" xfId="49726"/>
    <cellStyle name="Comma 6 2 2 9" xfId="49727"/>
    <cellStyle name="Comma 6 2 2 9 2" xfId="49728"/>
    <cellStyle name="Comma 6 2 2 9 3" xfId="49729"/>
    <cellStyle name="Comma 6 2 3" xfId="9840"/>
    <cellStyle name="Comma 6 2 3 10" xfId="49730"/>
    <cellStyle name="Comma 6 2 3 10 2" xfId="49731"/>
    <cellStyle name="Comma 6 2 3 11" xfId="49732"/>
    <cellStyle name="Comma 6 2 3 12" xfId="49733"/>
    <cellStyle name="Comma 6 2 3 13" xfId="49734"/>
    <cellStyle name="Comma 6 2 3 2" xfId="9841"/>
    <cellStyle name="Comma 6 2 3 2 10" xfId="49735"/>
    <cellStyle name="Comma 6 2 3 2 2" xfId="49736"/>
    <cellStyle name="Comma 6 2 3 2 2 2" xfId="49737"/>
    <cellStyle name="Comma 6 2 3 2 2 2 2" xfId="49738"/>
    <cellStyle name="Comma 6 2 3 2 2 2 2 2" xfId="49739"/>
    <cellStyle name="Comma 6 2 3 2 2 2 2 3" xfId="49740"/>
    <cellStyle name="Comma 6 2 3 2 2 2 3" xfId="49741"/>
    <cellStyle name="Comma 6 2 3 2 2 2 3 2" xfId="49742"/>
    <cellStyle name="Comma 6 2 3 2 2 2 3 3" xfId="49743"/>
    <cellStyle name="Comma 6 2 3 2 2 2 4" xfId="49744"/>
    <cellStyle name="Comma 6 2 3 2 2 2 4 2" xfId="49745"/>
    <cellStyle name="Comma 6 2 3 2 2 2 5" xfId="49746"/>
    <cellStyle name="Comma 6 2 3 2 2 2 6" xfId="49747"/>
    <cellStyle name="Comma 6 2 3 2 2 3" xfId="49748"/>
    <cellStyle name="Comma 6 2 3 2 2 3 2" xfId="49749"/>
    <cellStyle name="Comma 6 2 3 2 2 3 2 2" xfId="49750"/>
    <cellStyle name="Comma 6 2 3 2 2 3 2 3" xfId="49751"/>
    <cellStyle name="Comma 6 2 3 2 2 3 3" xfId="49752"/>
    <cellStyle name="Comma 6 2 3 2 2 3 3 2" xfId="49753"/>
    <cellStyle name="Comma 6 2 3 2 2 3 3 3" xfId="49754"/>
    <cellStyle name="Comma 6 2 3 2 2 3 4" xfId="49755"/>
    <cellStyle name="Comma 6 2 3 2 2 3 4 2" xfId="49756"/>
    <cellStyle name="Comma 6 2 3 2 2 3 5" xfId="49757"/>
    <cellStyle name="Comma 6 2 3 2 2 3 6" xfId="49758"/>
    <cellStyle name="Comma 6 2 3 2 2 4" xfId="49759"/>
    <cellStyle name="Comma 6 2 3 2 2 4 2" xfId="49760"/>
    <cellStyle name="Comma 6 2 3 2 2 4 2 2" xfId="49761"/>
    <cellStyle name="Comma 6 2 3 2 2 4 2 3" xfId="49762"/>
    <cellStyle name="Comma 6 2 3 2 2 4 3" xfId="49763"/>
    <cellStyle name="Comma 6 2 3 2 2 4 3 2" xfId="49764"/>
    <cellStyle name="Comma 6 2 3 2 2 4 4" xfId="49765"/>
    <cellStyle name="Comma 6 2 3 2 2 4 5" xfId="49766"/>
    <cellStyle name="Comma 6 2 3 2 2 5" xfId="49767"/>
    <cellStyle name="Comma 6 2 3 2 2 5 2" xfId="49768"/>
    <cellStyle name="Comma 6 2 3 2 2 5 3" xfId="49769"/>
    <cellStyle name="Comma 6 2 3 2 2 6" xfId="49770"/>
    <cellStyle name="Comma 6 2 3 2 2 6 2" xfId="49771"/>
    <cellStyle name="Comma 6 2 3 2 2 6 3" xfId="49772"/>
    <cellStyle name="Comma 6 2 3 2 2 7" xfId="49773"/>
    <cellStyle name="Comma 6 2 3 2 2 7 2" xfId="49774"/>
    <cellStyle name="Comma 6 2 3 2 2 8" xfId="49775"/>
    <cellStyle name="Comma 6 2 3 2 2 9" xfId="49776"/>
    <cellStyle name="Comma 6 2 3 2 3" xfId="49777"/>
    <cellStyle name="Comma 6 2 3 2 3 2" xfId="49778"/>
    <cellStyle name="Comma 6 2 3 2 3 2 2" xfId="49779"/>
    <cellStyle name="Comma 6 2 3 2 3 2 3" xfId="49780"/>
    <cellStyle name="Comma 6 2 3 2 3 3" xfId="49781"/>
    <cellStyle name="Comma 6 2 3 2 3 3 2" xfId="49782"/>
    <cellStyle name="Comma 6 2 3 2 3 3 3" xfId="49783"/>
    <cellStyle name="Comma 6 2 3 2 3 4" xfId="49784"/>
    <cellStyle name="Comma 6 2 3 2 3 4 2" xfId="49785"/>
    <cellStyle name="Comma 6 2 3 2 3 5" xfId="49786"/>
    <cellStyle name="Comma 6 2 3 2 3 6" xfId="49787"/>
    <cellStyle name="Comma 6 2 3 2 4" xfId="49788"/>
    <cellStyle name="Comma 6 2 3 2 4 2" xfId="49789"/>
    <cellStyle name="Comma 6 2 3 2 4 2 2" xfId="49790"/>
    <cellStyle name="Comma 6 2 3 2 4 2 3" xfId="49791"/>
    <cellStyle name="Comma 6 2 3 2 4 3" xfId="49792"/>
    <cellStyle name="Comma 6 2 3 2 4 3 2" xfId="49793"/>
    <cellStyle name="Comma 6 2 3 2 4 3 3" xfId="49794"/>
    <cellStyle name="Comma 6 2 3 2 4 4" xfId="49795"/>
    <cellStyle name="Comma 6 2 3 2 4 4 2" xfId="49796"/>
    <cellStyle name="Comma 6 2 3 2 4 5" xfId="49797"/>
    <cellStyle name="Comma 6 2 3 2 4 6" xfId="49798"/>
    <cellStyle name="Comma 6 2 3 2 5" xfId="49799"/>
    <cellStyle name="Comma 6 2 3 2 5 2" xfId="49800"/>
    <cellStyle name="Comma 6 2 3 2 5 2 2" xfId="49801"/>
    <cellStyle name="Comma 6 2 3 2 5 2 3" xfId="49802"/>
    <cellStyle name="Comma 6 2 3 2 5 3" xfId="49803"/>
    <cellStyle name="Comma 6 2 3 2 5 3 2" xfId="49804"/>
    <cellStyle name="Comma 6 2 3 2 5 4" xfId="49805"/>
    <cellStyle name="Comma 6 2 3 2 5 5" xfId="49806"/>
    <cellStyle name="Comma 6 2 3 2 6" xfId="49807"/>
    <cellStyle name="Comma 6 2 3 2 6 2" xfId="49808"/>
    <cellStyle name="Comma 6 2 3 2 6 3" xfId="49809"/>
    <cellStyle name="Comma 6 2 3 2 7" xfId="49810"/>
    <cellStyle name="Comma 6 2 3 2 7 2" xfId="49811"/>
    <cellStyle name="Comma 6 2 3 2 7 3" xfId="49812"/>
    <cellStyle name="Comma 6 2 3 2 8" xfId="49813"/>
    <cellStyle name="Comma 6 2 3 2 8 2" xfId="49814"/>
    <cellStyle name="Comma 6 2 3 2 9" xfId="49815"/>
    <cellStyle name="Comma 6 2 3 3" xfId="9842"/>
    <cellStyle name="Comma 6 2 3 3 2" xfId="49816"/>
    <cellStyle name="Comma 6 2 3 3 2 2" xfId="49817"/>
    <cellStyle name="Comma 6 2 3 3 2 2 2" xfId="49818"/>
    <cellStyle name="Comma 6 2 3 3 2 2 3" xfId="49819"/>
    <cellStyle name="Comma 6 2 3 3 2 3" xfId="49820"/>
    <cellStyle name="Comma 6 2 3 3 2 3 2" xfId="49821"/>
    <cellStyle name="Comma 6 2 3 3 2 3 3" xfId="49822"/>
    <cellStyle name="Comma 6 2 3 3 2 4" xfId="49823"/>
    <cellStyle name="Comma 6 2 3 3 2 4 2" xfId="49824"/>
    <cellStyle name="Comma 6 2 3 3 2 5" xfId="49825"/>
    <cellStyle name="Comma 6 2 3 3 2 6" xfId="49826"/>
    <cellStyle name="Comma 6 2 3 3 3" xfId="49827"/>
    <cellStyle name="Comma 6 2 3 3 3 2" xfId="49828"/>
    <cellStyle name="Comma 6 2 3 3 3 2 2" xfId="49829"/>
    <cellStyle name="Comma 6 2 3 3 3 2 3" xfId="49830"/>
    <cellStyle name="Comma 6 2 3 3 3 3" xfId="49831"/>
    <cellStyle name="Comma 6 2 3 3 3 3 2" xfId="49832"/>
    <cellStyle name="Comma 6 2 3 3 3 3 3" xfId="49833"/>
    <cellStyle name="Comma 6 2 3 3 3 4" xfId="49834"/>
    <cellStyle name="Comma 6 2 3 3 3 4 2" xfId="49835"/>
    <cellStyle name="Comma 6 2 3 3 3 5" xfId="49836"/>
    <cellStyle name="Comma 6 2 3 3 3 6" xfId="49837"/>
    <cellStyle name="Comma 6 2 3 3 4" xfId="49838"/>
    <cellStyle name="Comma 6 2 3 3 4 2" xfId="49839"/>
    <cellStyle name="Comma 6 2 3 3 4 2 2" xfId="49840"/>
    <cellStyle name="Comma 6 2 3 3 4 2 3" xfId="49841"/>
    <cellStyle name="Comma 6 2 3 3 4 3" xfId="49842"/>
    <cellStyle name="Comma 6 2 3 3 4 3 2" xfId="49843"/>
    <cellStyle name="Comma 6 2 3 3 4 4" xfId="49844"/>
    <cellStyle name="Comma 6 2 3 3 4 5" xfId="49845"/>
    <cellStyle name="Comma 6 2 3 3 5" xfId="49846"/>
    <cellStyle name="Comma 6 2 3 3 5 2" xfId="49847"/>
    <cellStyle name="Comma 6 2 3 3 5 3" xfId="49848"/>
    <cellStyle name="Comma 6 2 3 3 6" xfId="49849"/>
    <cellStyle name="Comma 6 2 3 3 6 2" xfId="49850"/>
    <cellStyle name="Comma 6 2 3 3 6 3" xfId="49851"/>
    <cellStyle name="Comma 6 2 3 3 7" xfId="49852"/>
    <cellStyle name="Comma 6 2 3 3 7 2" xfId="49853"/>
    <cellStyle name="Comma 6 2 3 3 8" xfId="49854"/>
    <cellStyle name="Comma 6 2 3 3 9" xfId="49855"/>
    <cellStyle name="Comma 6 2 3 4" xfId="14029"/>
    <cellStyle name="Comma 6 2 3 4 2" xfId="49856"/>
    <cellStyle name="Comma 6 2 3 4 2 2" xfId="49857"/>
    <cellStyle name="Comma 6 2 3 4 2 2 2" xfId="49858"/>
    <cellStyle name="Comma 6 2 3 4 2 2 3" xfId="49859"/>
    <cellStyle name="Comma 6 2 3 4 2 3" xfId="49860"/>
    <cellStyle name="Comma 6 2 3 4 2 3 2" xfId="49861"/>
    <cellStyle name="Comma 6 2 3 4 2 3 3" xfId="49862"/>
    <cellStyle name="Comma 6 2 3 4 2 4" xfId="49863"/>
    <cellStyle name="Comma 6 2 3 4 2 4 2" xfId="49864"/>
    <cellStyle name="Comma 6 2 3 4 2 5" xfId="49865"/>
    <cellStyle name="Comma 6 2 3 4 2 6" xfId="49866"/>
    <cellStyle name="Comma 6 2 3 4 3" xfId="49867"/>
    <cellStyle name="Comma 6 2 3 4 3 2" xfId="49868"/>
    <cellStyle name="Comma 6 2 3 4 3 2 2" xfId="49869"/>
    <cellStyle name="Comma 6 2 3 4 3 2 3" xfId="49870"/>
    <cellStyle name="Comma 6 2 3 4 3 3" xfId="49871"/>
    <cellStyle name="Comma 6 2 3 4 3 3 2" xfId="49872"/>
    <cellStyle name="Comma 6 2 3 4 3 3 3" xfId="49873"/>
    <cellStyle name="Comma 6 2 3 4 3 4" xfId="49874"/>
    <cellStyle name="Comma 6 2 3 4 3 4 2" xfId="49875"/>
    <cellStyle name="Comma 6 2 3 4 3 5" xfId="49876"/>
    <cellStyle name="Comma 6 2 3 4 3 6" xfId="49877"/>
    <cellStyle name="Comma 6 2 3 4 4" xfId="49878"/>
    <cellStyle name="Comma 6 2 3 4 4 2" xfId="49879"/>
    <cellStyle name="Comma 6 2 3 4 4 2 2" xfId="49880"/>
    <cellStyle name="Comma 6 2 3 4 4 2 3" xfId="49881"/>
    <cellStyle name="Comma 6 2 3 4 4 3" xfId="49882"/>
    <cellStyle name="Comma 6 2 3 4 4 3 2" xfId="49883"/>
    <cellStyle name="Comma 6 2 3 4 4 4" xfId="49884"/>
    <cellStyle name="Comma 6 2 3 4 4 5" xfId="49885"/>
    <cellStyle name="Comma 6 2 3 4 5" xfId="49886"/>
    <cellStyle name="Comma 6 2 3 4 5 2" xfId="49887"/>
    <cellStyle name="Comma 6 2 3 4 5 3" xfId="49888"/>
    <cellStyle name="Comma 6 2 3 4 6" xfId="49889"/>
    <cellStyle name="Comma 6 2 3 4 6 2" xfId="49890"/>
    <cellStyle name="Comma 6 2 3 4 6 3" xfId="49891"/>
    <cellStyle name="Comma 6 2 3 4 7" xfId="49892"/>
    <cellStyle name="Comma 6 2 3 4 7 2" xfId="49893"/>
    <cellStyle name="Comma 6 2 3 4 8" xfId="49894"/>
    <cellStyle name="Comma 6 2 3 4 9" xfId="49895"/>
    <cellStyle name="Comma 6 2 3 5" xfId="49896"/>
    <cellStyle name="Comma 6 2 3 5 2" xfId="49897"/>
    <cellStyle name="Comma 6 2 3 5 2 2" xfId="49898"/>
    <cellStyle name="Comma 6 2 3 5 2 3" xfId="49899"/>
    <cellStyle name="Comma 6 2 3 5 3" xfId="49900"/>
    <cellStyle name="Comma 6 2 3 5 3 2" xfId="49901"/>
    <cellStyle name="Comma 6 2 3 5 3 3" xfId="49902"/>
    <cellStyle name="Comma 6 2 3 5 4" xfId="49903"/>
    <cellStyle name="Comma 6 2 3 5 4 2" xfId="49904"/>
    <cellStyle name="Comma 6 2 3 5 5" xfId="49905"/>
    <cellStyle name="Comma 6 2 3 5 6" xfId="49906"/>
    <cellStyle name="Comma 6 2 3 6" xfId="49907"/>
    <cellStyle name="Comma 6 2 3 6 2" xfId="49908"/>
    <cellStyle name="Comma 6 2 3 6 2 2" xfId="49909"/>
    <cellStyle name="Comma 6 2 3 6 2 3" xfId="49910"/>
    <cellStyle name="Comma 6 2 3 6 3" xfId="49911"/>
    <cellStyle name="Comma 6 2 3 6 3 2" xfId="49912"/>
    <cellStyle name="Comma 6 2 3 6 3 3" xfId="49913"/>
    <cellStyle name="Comma 6 2 3 6 4" xfId="49914"/>
    <cellStyle name="Comma 6 2 3 6 4 2" xfId="49915"/>
    <cellStyle name="Comma 6 2 3 6 5" xfId="49916"/>
    <cellStyle name="Comma 6 2 3 6 6" xfId="49917"/>
    <cellStyle name="Comma 6 2 3 7" xfId="49918"/>
    <cellStyle name="Comma 6 2 3 7 2" xfId="49919"/>
    <cellStyle name="Comma 6 2 3 7 2 2" xfId="49920"/>
    <cellStyle name="Comma 6 2 3 7 2 3" xfId="49921"/>
    <cellStyle name="Comma 6 2 3 7 3" xfId="49922"/>
    <cellStyle name="Comma 6 2 3 7 3 2" xfId="49923"/>
    <cellStyle name="Comma 6 2 3 7 4" xfId="49924"/>
    <cellStyle name="Comma 6 2 3 7 5" xfId="49925"/>
    <cellStyle name="Comma 6 2 3 8" xfId="49926"/>
    <cellStyle name="Comma 6 2 3 8 2" xfId="49927"/>
    <cellStyle name="Comma 6 2 3 8 3" xfId="49928"/>
    <cellStyle name="Comma 6 2 3 9" xfId="49929"/>
    <cellStyle name="Comma 6 2 3 9 2" xfId="49930"/>
    <cellStyle name="Comma 6 2 3 9 3" xfId="49931"/>
    <cellStyle name="Comma 6 2 4" xfId="9843"/>
    <cellStyle name="Comma 6 2 4 10" xfId="49932"/>
    <cellStyle name="Comma 6 2 4 2" xfId="9844"/>
    <cellStyle name="Comma 6 2 4 2 2" xfId="49933"/>
    <cellStyle name="Comma 6 2 4 2 2 2" xfId="49934"/>
    <cellStyle name="Comma 6 2 4 2 2 2 2" xfId="49935"/>
    <cellStyle name="Comma 6 2 4 2 2 2 3" xfId="49936"/>
    <cellStyle name="Comma 6 2 4 2 2 3" xfId="49937"/>
    <cellStyle name="Comma 6 2 4 2 2 3 2" xfId="49938"/>
    <cellStyle name="Comma 6 2 4 2 2 3 3" xfId="49939"/>
    <cellStyle name="Comma 6 2 4 2 2 4" xfId="49940"/>
    <cellStyle name="Comma 6 2 4 2 2 4 2" xfId="49941"/>
    <cellStyle name="Comma 6 2 4 2 2 5" xfId="49942"/>
    <cellStyle name="Comma 6 2 4 2 2 6" xfId="49943"/>
    <cellStyle name="Comma 6 2 4 2 3" xfId="49944"/>
    <cellStyle name="Comma 6 2 4 2 3 2" xfId="49945"/>
    <cellStyle name="Comma 6 2 4 2 3 2 2" xfId="49946"/>
    <cellStyle name="Comma 6 2 4 2 3 2 3" xfId="49947"/>
    <cellStyle name="Comma 6 2 4 2 3 3" xfId="49948"/>
    <cellStyle name="Comma 6 2 4 2 3 3 2" xfId="49949"/>
    <cellStyle name="Comma 6 2 4 2 3 3 3" xfId="49950"/>
    <cellStyle name="Comma 6 2 4 2 3 4" xfId="49951"/>
    <cellStyle name="Comma 6 2 4 2 3 4 2" xfId="49952"/>
    <cellStyle name="Comma 6 2 4 2 3 5" xfId="49953"/>
    <cellStyle name="Comma 6 2 4 2 3 6" xfId="49954"/>
    <cellStyle name="Comma 6 2 4 2 4" xfId="49955"/>
    <cellStyle name="Comma 6 2 4 2 4 2" xfId="49956"/>
    <cellStyle name="Comma 6 2 4 2 4 2 2" xfId="49957"/>
    <cellStyle name="Comma 6 2 4 2 4 2 3" xfId="49958"/>
    <cellStyle name="Comma 6 2 4 2 4 3" xfId="49959"/>
    <cellStyle name="Comma 6 2 4 2 4 3 2" xfId="49960"/>
    <cellStyle name="Comma 6 2 4 2 4 4" xfId="49961"/>
    <cellStyle name="Comma 6 2 4 2 4 5" xfId="49962"/>
    <cellStyle name="Comma 6 2 4 2 5" xfId="49963"/>
    <cellStyle name="Comma 6 2 4 2 5 2" xfId="49964"/>
    <cellStyle name="Comma 6 2 4 2 5 3" xfId="49965"/>
    <cellStyle name="Comma 6 2 4 2 6" xfId="49966"/>
    <cellStyle name="Comma 6 2 4 2 6 2" xfId="49967"/>
    <cellStyle name="Comma 6 2 4 2 6 3" xfId="49968"/>
    <cellStyle name="Comma 6 2 4 2 7" xfId="49969"/>
    <cellStyle name="Comma 6 2 4 2 7 2" xfId="49970"/>
    <cellStyle name="Comma 6 2 4 2 8" xfId="49971"/>
    <cellStyle name="Comma 6 2 4 2 9" xfId="49972"/>
    <cellStyle name="Comma 6 2 4 3" xfId="49973"/>
    <cellStyle name="Comma 6 2 4 3 2" xfId="49974"/>
    <cellStyle name="Comma 6 2 4 3 2 2" xfId="49975"/>
    <cellStyle name="Comma 6 2 4 3 2 3" xfId="49976"/>
    <cellStyle name="Comma 6 2 4 3 3" xfId="49977"/>
    <cellStyle name="Comma 6 2 4 3 3 2" xfId="49978"/>
    <cellStyle name="Comma 6 2 4 3 3 3" xfId="49979"/>
    <cellStyle name="Comma 6 2 4 3 4" xfId="49980"/>
    <cellStyle name="Comma 6 2 4 3 4 2" xfId="49981"/>
    <cellStyle name="Comma 6 2 4 3 5" xfId="49982"/>
    <cellStyle name="Comma 6 2 4 3 6" xfId="49983"/>
    <cellStyle name="Comma 6 2 4 4" xfId="49984"/>
    <cellStyle name="Comma 6 2 4 4 2" xfId="49985"/>
    <cellStyle name="Comma 6 2 4 4 2 2" xfId="49986"/>
    <cellStyle name="Comma 6 2 4 4 2 3" xfId="49987"/>
    <cellStyle name="Comma 6 2 4 4 3" xfId="49988"/>
    <cellStyle name="Comma 6 2 4 4 3 2" xfId="49989"/>
    <cellStyle name="Comma 6 2 4 4 3 3" xfId="49990"/>
    <cellStyle name="Comma 6 2 4 4 4" xfId="49991"/>
    <cellStyle name="Comma 6 2 4 4 4 2" xfId="49992"/>
    <cellStyle name="Comma 6 2 4 4 5" xfId="49993"/>
    <cellStyle name="Comma 6 2 4 4 6" xfId="49994"/>
    <cellStyle name="Comma 6 2 4 5" xfId="49995"/>
    <cellStyle name="Comma 6 2 4 5 2" xfId="49996"/>
    <cellStyle name="Comma 6 2 4 5 2 2" xfId="49997"/>
    <cellStyle name="Comma 6 2 4 5 2 3" xfId="49998"/>
    <cellStyle name="Comma 6 2 4 5 3" xfId="49999"/>
    <cellStyle name="Comma 6 2 4 5 3 2" xfId="50000"/>
    <cellStyle name="Comma 6 2 4 5 4" xfId="50001"/>
    <cellStyle name="Comma 6 2 4 5 5" xfId="50002"/>
    <cellStyle name="Comma 6 2 4 6" xfId="50003"/>
    <cellStyle name="Comma 6 2 4 6 2" xfId="50004"/>
    <cellStyle name="Comma 6 2 4 6 3" xfId="50005"/>
    <cellStyle name="Comma 6 2 4 7" xfId="50006"/>
    <cellStyle name="Comma 6 2 4 7 2" xfId="50007"/>
    <cellStyle name="Comma 6 2 4 7 3" xfId="50008"/>
    <cellStyle name="Comma 6 2 4 8" xfId="50009"/>
    <cellStyle name="Comma 6 2 4 8 2" xfId="50010"/>
    <cellStyle name="Comma 6 2 4 9" xfId="50011"/>
    <cellStyle name="Comma 6 2 5" xfId="9845"/>
    <cellStyle name="Comma 6 2 5 2" xfId="50012"/>
    <cellStyle name="Comma 6 2 5 2 2" xfId="50013"/>
    <cellStyle name="Comma 6 2 5 2 2 2" xfId="50014"/>
    <cellStyle name="Comma 6 2 5 2 2 3" xfId="50015"/>
    <cellStyle name="Comma 6 2 5 2 3" xfId="50016"/>
    <cellStyle name="Comma 6 2 5 2 3 2" xfId="50017"/>
    <cellStyle name="Comma 6 2 5 2 3 3" xfId="50018"/>
    <cellStyle name="Comma 6 2 5 2 4" xfId="50019"/>
    <cellStyle name="Comma 6 2 5 2 4 2" xfId="50020"/>
    <cellStyle name="Comma 6 2 5 2 5" xfId="50021"/>
    <cellStyle name="Comma 6 2 5 2 6" xfId="50022"/>
    <cellStyle name="Comma 6 2 5 3" xfId="50023"/>
    <cellStyle name="Comma 6 2 5 3 2" xfId="50024"/>
    <cellStyle name="Comma 6 2 5 3 2 2" xfId="50025"/>
    <cellStyle name="Comma 6 2 5 3 2 3" xfId="50026"/>
    <cellStyle name="Comma 6 2 5 3 3" xfId="50027"/>
    <cellStyle name="Comma 6 2 5 3 3 2" xfId="50028"/>
    <cellStyle name="Comma 6 2 5 3 3 3" xfId="50029"/>
    <cellStyle name="Comma 6 2 5 3 4" xfId="50030"/>
    <cellStyle name="Comma 6 2 5 3 4 2" xfId="50031"/>
    <cellStyle name="Comma 6 2 5 3 5" xfId="50032"/>
    <cellStyle name="Comma 6 2 5 3 6" xfId="50033"/>
    <cellStyle name="Comma 6 2 5 4" xfId="50034"/>
    <cellStyle name="Comma 6 2 5 4 2" xfId="50035"/>
    <cellStyle name="Comma 6 2 5 4 2 2" xfId="50036"/>
    <cellStyle name="Comma 6 2 5 4 2 3" xfId="50037"/>
    <cellStyle name="Comma 6 2 5 4 3" xfId="50038"/>
    <cellStyle name="Comma 6 2 5 4 3 2" xfId="50039"/>
    <cellStyle name="Comma 6 2 5 4 4" xfId="50040"/>
    <cellStyle name="Comma 6 2 5 4 5" xfId="50041"/>
    <cellStyle name="Comma 6 2 5 5" xfId="50042"/>
    <cellStyle name="Comma 6 2 5 5 2" xfId="50043"/>
    <cellStyle name="Comma 6 2 5 5 3" xfId="50044"/>
    <cellStyle name="Comma 6 2 5 6" xfId="50045"/>
    <cellStyle name="Comma 6 2 5 6 2" xfId="50046"/>
    <cellStyle name="Comma 6 2 5 6 3" xfId="50047"/>
    <cellStyle name="Comma 6 2 5 7" xfId="50048"/>
    <cellStyle name="Comma 6 2 5 7 2" xfId="50049"/>
    <cellStyle name="Comma 6 2 5 8" xfId="50050"/>
    <cellStyle name="Comma 6 2 5 9" xfId="50051"/>
    <cellStyle name="Comma 6 2 6" xfId="9846"/>
    <cellStyle name="Comma 6 2 6 2" xfId="50052"/>
    <cellStyle name="Comma 6 2 6 2 2" xfId="50053"/>
    <cellStyle name="Comma 6 2 6 2 2 2" xfId="50054"/>
    <cellStyle name="Comma 6 2 6 2 2 3" xfId="50055"/>
    <cellStyle name="Comma 6 2 6 2 3" xfId="50056"/>
    <cellStyle name="Comma 6 2 6 2 3 2" xfId="50057"/>
    <cellStyle name="Comma 6 2 6 2 3 3" xfId="50058"/>
    <cellStyle name="Comma 6 2 6 2 4" xfId="50059"/>
    <cellStyle name="Comma 6 2 6 2 4 2" xfId="50060"/>
    <cellStyle name="Comma 6 2 6 2 5" xfId="50061"/>
    <cellStyle name="Comma 6 2 6 2 6" xfId="50062"/>
    <cellStyle name="Comma 6 2 6 3" xfId="50063"/>
    <cellStyle name="Comma 6 2 6 3 2" xfId="50064"/>
    <cellStyle name="Comma 6 2 6 3 2 2" xfId="50065"/>
    <cellStyle name="Comma 6 2 6 3 2 3" xfId="50066"/>
    <cellStyle name="Comma 6 2 6 3 3" xfId="50067"/>
    <cellStyle name="Comma 6 2 6 3 3 2" xfId="50068"/>
    <cellStyle name="Comma 6 2 6 3 3 3" xfId="50069"/>
    <cellStyle name="Comma 6 2 6 3 4" xfId="50070"/>
    <cellStyle name="Comma 6 2 6 3 4 2" xfId="50071"/>
    <cellStyle name="Comma 6 2 6 3 5" xfId="50072"/>
    <cellStyle name="Comma 6 2 6 3 6" xfId="50073"/>
    <cellStyle name="Comma 6 2 6 4" xfId="50074"/>
    <cellStyle name="Comma 6 2 6 4 2" xfId="50075"/>
    <cellStyle name="Comma 6 2 6 4 2 2" xfId="50076"/>
    <cellStyle name="Comma 6 2 6 4 2 3" xfId="50077"/>
    <cellStyle name="Comma 6 2 6 4 3" xfId="50078"/>
    <cellStyle name="Comma 6 2 6 4 3 2" xfId="50079"/>
    <cellStyle name="Comma 6 2 6 4 4" xfId="50080"/>
    <cellStyle name="Comma 6 2 6 4 5" xfId="50081"/>
    <cellStyle name="Comma 6 2 6 5" xfId="50082"/>
    <cellStyle name="Comma 6 2 6 5 2" xfId="50083"/>
    <cellStyle name="Comma 6 2 6 5 3" xfId="50084"/>
    <cellStyle name="Comma 6 2 6 6" xfId="50085"/>
    <cellStyle name="Comma 6 2 6 6 2" xfId="50086"/>
    <cellStyle name="Comma 6 2 6 6 3" xfId="50087"/>
    <cellStyle name="Comma 6 2 6 7" xfId="50088"/>
    <cellStyle name="Comma 6 2 6 7 2" xfId="50089"/>
    <cellStyle name="Comma 6 2 6 8" xfId="50090"/>
    <cellStyle name="Comma 6 2 6 9" xfId="50091"/>
    <cellStyle name="Comma 6 2 7" xfId="9847"/>
    <cellStyle name="Comma 6 2 7 2" xfId="50092"/>
    <cellStyle name="Comma 6 2 7 2 2" xfId="50093"/>
    <cellStyle name="Comma 6 2 7 2 3" xfId="50094"/>
    <cellStyle name="Comma 6 2 7 3" xfId="50095"/>
    <cellStyle name="Comma 6 2 7 3 2" xfId="50096"/>
    <cellStyle name="Comma 6 2 7 3 3" xfId="50097"/>
    <cellStyle name="Comma 6 2 7 4" xfId="50098"/>
    <cellStyle name="Comma 6 2 7 4 2" xfId="50099"/>
    <cellStyle name="Comma 6 2 7 5" xfId="50100"/>
    <cellStyle name="Comma 6 2 7 6" xfId="50101"/>
    <cellStyle name="Comma 6 2 8" xfId="50102"/>
    <cellStyle name="Comma 6 2 8 2" xfId="50103"/>
    <cellStyle name="Comma 6 2 8 2 2" xfId="50104"/>
    <cellStyle name="Comma 6 2 8 2 3" xfId="50105"/>
    <cellStyle name="Comma 6 2 8 3" xfId="50106"/>
    <cellStyle name="Comma 6 2 8 3 2" xfId="50107"/>
    <cellStyle name="Comma 6 2 8 3 3" xfId="50108"/>
    <cellStyle name="Comma 6 2 8 4" xfId="50109"/>
    <cellStyle name="Comma 6 2 8 4 2" xfId="50110"/>
    <cellStyle name="Comma 6 2 8 5" xfId="50111"/>
    <cellStyle name="Comma 6 2 8 6" xfId="50112"/>
    <cellStyle name="Comma 6 2 9" xfId="50113"/>
    <cellStyle name="Comma 6 2 9 2" xfId="50114"/>
    <cellStyle name="Comma 6 2 9 2 2" xfId="50115"/>
    <cellStyle name="Comma 6 2 9 2 3" xfId="50116"/>
    <cellStyle name="Comma 6 2 9 3" xfId="50117"/>
    <cellStyle name="Comma 6 2 9 3 2" xfId="50118"/>
    <cellStyle name="Comma 6 2 9 4" xfId="50119"/>
    <cellStyle name="Comma 6 2 9 5" xfId="50120"/>
    <cellStyle name="Comma 6 3" xfId="3852"/>
    <cellStyle name="Comma 6 3 10" xfId="50121"/>
    <cellStyle name="Comma 6 3 10 2" xfId="50122"/>
    <cellStyle name="Comma 6 3 10 3" xfId="50123"/>
    <cellStyle name="Comma 6 3 11" xfId="50124"/>
    <cellStyle name="Comma 6 3 11 2" xfId="50125"/>
    <cellStyle name="Comma 6 3 12" xfId="50126"/>
    <cellStyle name="Comma 6 3 13" xfId="50127"/>
    <cellStyle name="Comma 6 3 14" xfId="50128"/>
    <cellStyle name="Comma 6 3 2" xfId="3853"/>
    <cellStyle name="Comma 6 3 2 10" xfId="50129"/>
    <cellStyle name="Comma 6 3 2 10 2" xfId="50130"/>
    <cellStyle name="Comma 6 3 2 11" xfId="50131"/>
    <cellStyle name="Comma 6 3 2 12" xfId="50132"/>
    <cellStyle name="Comma 6 3 2 13" xfId="50133"/>
    <cellStyle name="Comma 6 3 2 2" xfId="3854"/>
    <cellStyle name="Comma 6 3 2 2 10" xfId="50134"/>
    <cellStyle name="Comma 6 3 2 2 11" xfId="50135"/>
    <cellStyle name="Comma 6 3 2 2 2" xfId="3855"/>
    <cellStyle name="Comma 6 3 2 2 2 10" xfId="50136"/>
    <cellStyle name="Comma 6 3 2 2 2 2" xfId="3856"/>
    <cellStyle name="Comma 6 3 2 2 2 2 2" xfId="50137"/>
    <cellStyle name="Comma 6 3 2 2 2 2 2 2" xfId="50138"/>
    <cellStyle name="Comma 6 3 2 2 2 2 2 3" xfId="50139"/>
    <cellStyle name="Comma 6 3 2 2 2 2 3" xfId="50140"/>
    <cellStyle name="Comma 6 3 2 2 2 2 3 2" xfId="50141"/>
    <cellStyle name="Comma 6 3 2 2 2 2 3 3" xfId="50142"/>
    <cellStyle name="Comma 6 3 2 2 2 2 4" xfId="50143"/>
    <cellStyle name="Comma 6 3 2 2 2 2 4 2" xfId="50144"/>
    <cellStyle name="Comma 6 3 2 2 2 2 5" xfId="50145"/>
    <cellStyle name="Comma 6 3 2 2 2 2 6" xfId="50146"/>
    <cellStyle name="Comma 6 3 2 2 2 3" xfId="14030"/>
    <cellStyle name="Comma 6 3 2 2 2 3 2" xfId="50147"/>
    <cellStyle name="Comma 6 3 2 2 2 3 2 2" xfId="50148"/>
    <cellStyle name="Comma 6 3 2 2 2 3 2 3" xfId="50149"/>
    <cellStyle name="Comma 6 3 2 2 2 3 3" xfId="50150"/>
    <cellStyle name="Comma 6 3 2 2 2 3 3 2" xfId="50151"/>
    <cellStyle name="Comma 6 3 2 2 2 3 3 3" xfId="50152"/>
    <cellStyle name="Comma 6 3 2 2 2 3 4" xfId="50153"/>
    <cellStyle name="Comma 6 3 2 2 2 3 4 2" xfId="50154"/>
    <cellStyle name="Comma 6 3 2 2 2 3 5" xfId="50155"/>
    <cellStyle name="Comma 6 3 2 2 2 3 6" xfId="50156"/>
    <cellStyle name="Comma 6 3 2 2 2 4" xfId="50157"/>
    <cellStyle name="Comma 6 3 2 2 2 4 2" xfId="50158"/>
    <cellStyle name="Comma 6 3 2 2 2 4 2 2" xfId="50159"/>
    <cellStyle name="Comma 6 3 2 2 2 4 2 3" xfId="50160"/>
    <cellStyle name="Comma 6 3 2 2 2 4 3" xfId="50161"/>
    <cellStyle name="Comma 6 3 2 2 2 4 3 2" xfId="50162"/>
    <cellStyle name="Comma 6 3 2 2 2 4 4" xfId="50163"/>
    <cellStyle name="Comma 6 3 2 2 2 4 5" xfId="50164"/>
    <cellStyle name="Comma 6 3 2 2 2 5" xfId="50165"/>
    <cellStyle name="Comma 6 3 2 2 2 5 2" xfId="50166"/>
    <cellStyle name="Comma 6 3 2 2 2 5 3" xfId="50167"/>
    <cellStyle name="Comma 6 3 2 2 2 6" xfId="50168"/>
    <cellStyle name="Comma 6 3 2 2 2 6 2" xfId="50169"/>
    <cellStyle name="Comma 6 3 2 2 2 6 3" xfId="50170"/>
    <cellStyle name="Comma 6 3 2 2 2 7" xfId="50171"/>
    <cellStyle name="Comma 6 3 2 2 2 7 2" xfId="50172"/>
    <cellStyle name="Comma 6 3 2 2 2 8" xfId="50173"/>
    <cellStyle name="Comma 6 3 2 2 2 9" xfId="50174"/>
    <cellStyle name="Comma 6 3 2 2 3" xfId="3857"/>
    <cellStyle name="Comma 6 3 2 2 3 2" xfId="14031"/>
    <cellStyle name="Comma 6 3 2 2 3 2 2" xfId="50175"/>
    <cellStyle name="Comma 6 3 2 2 3 2 3" xfId="50176"/>
    <cellStyle name="Comma 6 3 2 2 3 3" xfId="50177"/>
    <cellStyle name="Comma 6 3 2 2 3 3 2" xfId="50178"/>
    <cellStyle name="Comma 6 3 2 2 3 3 3" xfId="50179"/>
    <cellStyle name="Comma 6 3 2 2 3 4" xfId="50180"/>
    <cellStyle name="Comma 6 3 2 2 3 4 2" xfId="50181"/>
    <cellStyle name="Comma 6 3 2 2 3 5" xfId="50182"/>
    <cellStyle name="Comma 6 3 2 2 3 6" xfId="50183"/>
    <cellStyle name="Comma 6 3 2 2 3 7" xfId="50184"/>
    <cellStyle name="Comma 6 3 2 2 4" xfId="9848"/>
    <cellStyle name="Comma 6 3 2 2 4 2" xfId="50185"/>
    <cellStyle name="Comma 6 3 2 2 4 2 2" xfId="50186"/>
    <cellStyle name="Comma 6 3 2 2 4 2 3" xfId="50187"/>
    <cellStyle name="Comma 6 3 2 2 4 3" xfId="50188"/>
    <cellStyle name="Comma 6 3 2 2 4 3 2" xfId="50189"/>
    <cellStyle name="Comma 6 3 2 2 4 3 3" xfId="50190"/>
    <cellStyle name="Comma 6 3 2 2 4 4" xfId="50191"/>
    <cellStyle name="Comma 6 3 2 2 4 4 2" xfId="50192"/>
    <cellStyle name="Comma 6 3 2 2 4 5" xfId="50193"/>
    <cellStyle name="Comma 6 3 2 2 4 6" xfId="50194"/>
    <cellStyle name="Comma 6 3 2 2 5" xfId="9849"/>
    <cellStyle name="Comma 6 3 2 2 5 2" xfId="50195"/>
    <cellStyle name="Comma 6 3 2 2 5 2 2" xfId="50196"/>
    <cellStyle name="Comma 6 3 2 2 5 2 3" xfId="50197"/>
    <cellStyle name="Comma 6 3 2 2 5 3" xfId="50198"/>
    <cellStyle name="Comma 6 3 2 2 5 3 2" xfId="50199"/>
    <cellStyle name="Comma 6 3 2 2 5 4" xfId="50200"/>
    <cellStyle name="Comma 6 3 2 2 5 5" xfId="50201"/>
    <cellStyle name="Comma 6 3 2 2 6" xfId="50202"/>
    <cellStyle name="Comma 6 3 2 2 6 2" xfId="50203"/>
    <cellStyle name="Comma 6 3 2 2 6 3" xfId="50204"/>
    <cellStyle name="Comma 6 3 2 2 7" xfId="50205"/>
    <cellStyle name="Comma 6 3 2 2 7 2" xfId="50206"/>
    <cellStyle name="Comma 6 3 2 2 7 3" xfId="50207"/>
    <cellStyle name="Comma 6 3 2 2 8" xfId="50208"/>
    <cellStyle name="Comma 6 3 2 2 8 2" xfId="50209"/>
    <cellStyle name="Comma 6 3 2 2 9" xfId="50210"/>
    <cellStyle name="Comma 6 3 2 3" xfId="3858"/>
    <cellStyle name="Comma 6 3 2 3 10" xfId="50211"/>
    <cellStyle name="Comma 6 3 2 3 2" xfId="3859"/>
    <cellStyle name="Comma 6 3 2 3 2 2" xfId="50212"/>
    <cellStyle name="Comma 6 3 2 3 2 2 2" xfId="50213"/>
    <cellStyle name="Comma 6 3 2 3 2 2 3" xfId="50214"/>
    <cellStyle name="Comma 6 3 2 3 2 3" xfId="50215"/>
    <cellStyle name="Comma 6 3 2 3 2 3 2" xfId="50216"/>
    <cellStyle name="Comma 6 3 2 3 2 3 3" xfId="50217"/>
    <cellStyle name="Comma 6 3 2 3 2 4" xfId="50218"/>
    <cellStyle name="Comma 6 3 2 3 2 4 2" xfId="50219"/>
    <cellStyle name="Comma 6 3 2 3 2 5" xfId="50220"/>
    <cellStyle name="Comma 6 3 2 3 2 6" xfId="50221"/>
    <cellStyle name="Comma 6 3 2 3 3" xfId="14032"/>
    <cellStyle name="Comma 6 3 2 3 3 2" xfId="50222"/>
    <cellStyle name="Comma 6 3 2 3 3 2 2" xfId="50223"/>
    <cellStyle name="Comma 6 3 2 3 3 2 3" xfId="50224"/>
    <cellStyle name="Comma 6 3 2 3 3 3" xfId="50225"/>
    <cellStyle name="Comma 6 3 2 3 3 3 2" xfId="50226"/>
    <cellStyle name="Comma 6 3 2 3 3 3 3" xfId="50227"/>
    <cellStyle name="Comma 6 3 2 3 3 4" xfId="50228"/>
    <cellStyle name="Comma 6 3 2 3 3 4 2" xfId="50229"/>
    <cellStyle name="Comma 6 3 2 3 3 5" xfId="50230"/>
    <cellStyle name="Comma 6 3 2 3 3 6" xfId="50231"/>
    <cellStyle name="Comma 6 3 2 3 4" xfId="50232"/>
    <cellStyle name="Comma 6 3 2 3 4 2" xfId="50233"/>
    <cellStyle name="Comma 6 3 2 3 4 2 2" xfId="50234"/>
    <cellStyle name="Comma 6 3 2 3 4 2 3" xfId="50235"/>
    <cellStyle name="Comma 6 3 2 3 4 3" xfId="50236"/>
    <cellStyle name="Comma 6 3 2 3 4 3 2" xfId="50237"/>
    <cellStyle name="Comma 6 3 2 3 4 4" xfId="50238"/>
    <cellStyle name="Comma 6 3 2 3 4 5" xfId="50239"/>
    <cellStyle name="Comma 6 3 2 3 5" xfId="50240"/>
    <cellStyle name="Comma 6 3 2 3 5 2" xfId="50241"/>
    <cellStyle name="Comma 6 3 2 3 5 3" xfId="50242"/>
    <cellStyle name="Comma 6 3 2 3 6" xfId="50243"/>
    <cellStyle name="Comma 6 3 2 3 6 2" xfId="50244"/>
    <cellStyle name="Comma 6 3 2 3 6 3" xfId="50245"/>
    <cellStyle name="Comma 6 3 2 3 7" xfId="50246"/>
    <cellStyle name="Comma 6 3 2 3 7 2" xfId="50247"/>
    <cellStyle name="Comma 6 3 2 3 8" xfId="50248"/>
    <cellStyle name="Comma 6 3 2 3 9" xfId="50249"/>
    <cellStyle name="Comma 6 3 2 4" xfId="3860"/>
    <cellStyle name="Comma 6 3 2 4 10" xfId="50250"/>
    <cellStyle name="Comma 6 3 2 4 2" xfId="14033"/>
    <cellStyle name="Comma 6 3 2 4 2 2" xfId="50251"/>
    <cellStyle name="Comma 6 3 2 4 2 2 2" xfId="50252"/>
    <cellStyle name="Comma 6 3 2 4 2 2 3" xfId="50253"/>
    <cellStyle name="Comma 6 3 2 4 2 3" xfId="50254"/>
    <cellStyle name="Comma 6 3 2 4 2 3 2" xfId="50255"/>
    <cellStyle name="Comma 6 3 2 4 2 3 3" xfId="50256"/>
    <cellStyle name="Comma 6 3 2 4 2 4" xfId="50257"/>
    <cellStyle name="Comma 6 3 2 4 2 4 2" xfId="50258"/>
    <cellStyle name="Comma 6 3 2 4 2 5" xfId="50259"/>
    <cellStyle name="Comma 6 3 2 4 2 6" xfId="50260"/>
    <cellStyle name="Comma 6 3 2 4 3" xfId="50261"/>
    <cellStyle name="Comma 6 3 2 4 3 2" xfId="50262"/>
    <cellStyle name="Comma 6 3 2 4 3 2 2" xfId="50263"/>
    <cellStyle name="Comma 6 3 2 4 3 2 3" xfId="50264"/>
    <cellStyle name="Comma 6 3 2 4 3 3" xfId="50265"/>
    <cellStyle name="Comma 6 3 2 4 3 3 2" xfId="50266"/>
    <cellStyle name="Comma 6 3 2 4 3 3 3" xfId="50267"/>
    <cellStyle name="Comma 6 3 2 4 3 4" xfId="50268"/>
    <cellStyle name="Comma 6 3 2 4 3 4 2" xfId="50269"/>
    <cellStyle name="Comma 6 3 2 4 3 5" xfId="50270"/>
    <cellStyle name="Comma 6 3 2 4 3 6" xfId="50271"/>
    <cellStyle name="Comma 6 3 2 4 4" xfId="50272"/>
    <cellStyle name="Comma 6 3 2 4 4 2" xfId="50273"/>
    <cellStyle name="Comma 6 3 2 4 4 2 2" xfId="50274"/>
    <cellStyle name="Comma 6 3 2 4 4 2 3" xfId="50275"/>
    <cellStyle name="Comma 6 3 2 4 4 3" xfId="50276"/>
    <cellStyle name="Comma 6 3 2 4 4 3 2" xfId="50277"/>
    <cellStyle name="Comma 6 3 2 4 4 4" xfId="50278"/>
    <cellStyle name="Comma 6 3 2 4 4 5" xfId="50279"/>
    <cellStyle name="Comma 6 3 2 4 5" xfId="50280"/>
    <cellStyle name="Comma 6 3 2 4 5 2" xfId="50281"/>
    <cellStyle name="Comma 6 3 2 4 5 3" xfId="50282"/>
    <cellStyle name="Comma 6 3 2 4 6" xfId="50283"/>
    <cellStyle name="Comma 6 3 2 4 6 2" xfId="50284"/>
    <cellStyle name="Comma 6 3 2 4 6 3" xfId="50285"/>
    <cellStyle name="Comma 6 3 2 4 7" xfId="50286"/>
    <cellStyle name="Comma 6 3 2 4 7 2" xfId="50287"/>
    <cellStyle name="Comma 6 3 2 4 8" xfId="50288"/>
    <cellStyle name="Comma 6 3 2 4 9" xfId="50289"/>
    <cellStyle name="Comma 6 3 2 5" xfId="9850"/>
    <cellStyle name="Comma 6 3 2 5 2" xfId="50290"/>
    <cellStyle name="Comma 6 3 2 5 2 2" xfId="50291"/>
    <cellStyle name="Comma 6 3 2 5 2 3" xfId="50292"/>
    <cellStyle name="Comma 6 3 2 5 3" xfId="50293"/>
    <cellStyle name="Comma 6 3 2 5 3 2" xfId="50294"/>
    <cellStyle name="Comma 6 3 2 5 3 3" xfId="50295"/>
    <cellStyle name="Comma 6 3 2 5 4" xfId="50296"/>
    <cellStyle name="Comma 6 3 2 5 4 2" xfId="50297"/>
    <cellStyle name="Comma 6 3 2 5 5" xfId="50298"/>
    <cellStyle name="Comma 6 3 2 5 6" xfId="50299"/>
    <cellStyle name="Comma 6 3 2 6" xfId="9851"/>
    <cellStyle name="Comma 6 3 2 6 2" xfId="50300"/>
    <cellStyle name="Comma 6 3 2 6 2 2" xfId="50301"/>
    <cellStyle name="Comma 6 3 2 6 2 3" xfId="50302"/>
    <cellStyle name="Comma 6 3 2 6 3" xfId="50303"/>
    <cellStyle name="Comma 6 3 2 6 3 2" xfId="50304"/>
    <cellStyle name="Comma 6 3 2 6 3 3" xfId="50305"/>
    <cellStyle name="Comma 6 3 2 6 4" xfId="50306"/>
    <cellStyle name="Comma 6 3 2 6 4 2" xfId="50307"/>
    <cellStyle name="Comma 6 3 2 6 5" xfId="50308"/>
    <cellStyle name="Comma 6 3 2 6 6" xfId="50309"/>
    <cellStyle name="Comma 6 3 2 7" xfId="50310"/>
    <cellStyle name="Comma 6 3 2 7 2" xfId="50311"/>
    <cellStyle name="Comma 6 3 2 7 2 2" xfId="50312"/>
    <cellStyle name="Comma 6 3 2 7 2 3" xfId="50313"/>
    <cellStyle name="Comma 6 3 2 7 3" xfId="50314"/>
    <cellStyle name="Comma 6 3 2 7 3 2" xfId="50315"/>
    <cellStyle name="Comma 6 3 2 7 4" xfId="50316"/>
    <cellStyle name="Comma 6 3 2 7 5" xfId="50317"/>
    <cellStyle name="Comma 6 3 2 8" xfId="50318"/>
    <cellStyle name="Comma 6 3 2 8 2" xfId="50319"/>
    <cellStyle name="Comma 6 3 2 8 3" xfId="50320"/>
    <cellStyle name="Comma 6 3 2 9" xfId="50321"/>
    <cellStyle name="Comma 6 3 2 9 2" xfId="50322"/>
    <cellStyle name="Comma 6 3 2 9 3" xfId="50323"/>
    <cellStyle name="Comma 6 3 3" xfId="3861"/>
    <cellStyle name="Comma 6 3 3 10" xfId="50324"/>
    <cellStyle name="Comma 6 3 3 11" xfId="50325"/>
    <cellStyle name="Comma 6 3 3 2" xfId="3862"/>
    <cellStyle name="Comma 6 3 3 2 10" xfId="50326"/>
    <cellStyle name="Comma 6 3 3 2 2" xfId="3863"/>
    <cellStyle name="Comma 6 3 3 2 2 2" xfId="9852"/>
    <cellStyle name="Comma 6 3 3 2 2 2 2" xfId="50327"/>
    <cellStyle name="Comma 6 3 3 2 2 2 3" xfId="50328"/>
    <cellStyle name="Comma 6 3 3 2 2 3" xfId="50329"/>
    <cellStyle name="Comma 6 3 3 2 2 3 2" xfId="50330"/>
    <cellStyle name="Comma 6 3 3 2 2 3 3" xfId="50331"/>
    <cellStyle name="Comma 6 3 3 2 2 4" xfId="50332"/>
    <cellStyle name="Comma 6 3 3 2 2 4 2" xfId="50333"/>
    <cellStyle name="Comma 6 3 3 2 2 5" xfId="50334"/>
    <cellStyle name="Comma 6 3 3 2 2 6" xfId="50335"/>
    <cellStyle name="Comma 6 3 3 2 2 7" xfId="50336"/>
    <cellStyle name="Comma 6 3 3 2 3" xfId="9853"/>
    <cellStyle name="Comma 6 3 3 2 3 2" xfId="50337"/>
    <cellStyle name="Comma 6 3 3 2 3 2 2" xfId="50338"/>
    <cellStyle name="Comma 6 3 3 2 3 2 3" xfId="50339"/>
    <cellStyle name="Comma 6 3 3 2 3 3" xfId="50340"/>
    <cellStyle name="Comma 6 3 3 2 3 3 2" xfId="50341"/>
    <cellStyle name="Comma 6 3 3 2 3 3 3" xfId="50342"/>
    <cellStyle name="Comma 6 3 3 2 3 4" xfId="50343"/>
    <cellStyle name="Comma 6 3 3 2 3 4 2" xfId="50344"/>
    <cellStyle name="Comma 6 3 3 2 3 5" xfId="50345"/>
    <cellStyle name="Comma 6 3 3 2 3 6" xfId="50346"/>
    <cellStyle name="Comma 6 3 3 2 4" xfId="9854"/>
    <cellStyle name="Comma 6 3 3 2 4 2" xfId="50347"/>
    <cellStyle name="Comma 6 3 3 2 4 2 2" xfId="50348"/>
    <cellStyle name="Comma 6 3 3 2 4 2 3" xfId="50349"/>
    <cellStyle name="Comma 6 3 3 2 4 3" xfId="50350"/>
    <cellStyle name="Comma 6 3 3 2 4 3 2" xfId="50351"/>
    <cellStyle name="Comma 6 3 3 2 4 4" xfId="50352"/>
    <cellStyle name="Comma 6 3 3 2 4 5" xfId="50353"/>
    <cellStyle name="Comma 6 3 3 2 5" xfId="9855"/>
    <cellStyle name="Comma 6 3 3 2 5 2" xfId="50354"/>
    <cellStyle name="Comma 6 3 3 2 5 3" xfId="50355"/>
    <cellStyle name="Comma 6 3 3 2 6" xfId="50356"/>
    <cellStyle name="Comma 6 3 3 2 6 2" xfId="50357"/>
    <cellStyle name="Comma 6 3 3 2 6 3" xfId="50358"/>
    <cellStyle name="Comma 6 3 3 2 7" xfId="50359"/>
    <cellStyle name="Comma 6 3 3 2 7 2" xfId="50360"/>
    <cellStyle name="Comma 6 3 3 2 8" xfId="50361"/>
    <cellStyle name="Comma 6 3 3 2 9" xfId="50362"/>
    <cellStyle name="Comma 6 3 3 3" xfId="3864"/>
    <cellStyle name="Comma 6 3 3 3 2" xfId="9856"/>
    <cellStyle name="Comma 6 3 3 3 2 2" xfId="50363"/>
    <cellStyle name="Comma 6 3 3 3 2 3" xfId="50364"/>
    <cellStyle name="Comma 6 3 3 3 3" xfId="50365"/>
    <cellStyle name="Comma 6 3 3 3 3 2" xfId="50366"/>
    <cellStyle name="Comma 6 3 3 3 3 3" xfId="50367"/>
    <cellStyle name="Comma 6 3 3 3 4" xfId="50368"/>
    <cellStyle name="Comma 6 3 3 3 4 2" xfId="50369"/>
    <cellStyle name="Comma 6 3 3 3 5" xfId="50370"/>
    <cellStyle name="Comma 6 3 3 3 6" xfId="50371"/>
    <cellStyle name="Comma 6 3 3 3 7" xfId="50372"/>
    <cellStyle name="Comma 6 3 3 4" xfId="9857"/>
    <cellStyle name="Comma 6 3 3 4 2" xfId="50373"/>
    <cellStyle name="Comma 6 3 3 4 2 2" xfId="50374"/>
    <cellStyle name="Comma 6 3 3 4 2 3" xfId="50375"/>
    <cellStyle name="Comma 6 3 3 4 3" xfId="50376"/>
    <cellStyle name="Comma 6 3 3 4 3 2" xfId="50377"/>
    <cellStyle name="Comma 6 3 3 4 3 3" xfId="50378"/>
    <cellStyle name="Comma 6 3 3 4 4" xfId="50379"/>
    <cellStyle name="Comma 6 3 3 4 4 2" xfId="50380"/>
    <cellStyle name="Comma 6 3 3 4 5" xfId="50381"/>
    <cellStyle name="Comma 6 3 3 4 6" xfId="50382"/>
    <cellStyle name="Comma 6 3 3 5" xfId="9858"/>
    <cellStyle name="Comma 6 3 3 5 2" xfId="50383"/>
    <cellStyle name="Comma 6 3 3 5 2 2" xfId="50384"/>
    <cellStyle name="Comma 6 3 3 5 2 3" xfId="50385"/>
    <cellStyle name="Comma 6 3 3 5 3" xfId="50386"/>
    <cellStyle name="Comma 6 3 3 5 3 2" xfId="50387"/>
    <cellStyle name="Comma 6 3 3 5 4" xfId="50388"/>
    <cellStyle name="Comma 6 3 3 5 5" xfId="50389"/>
    <cellStyle name="Comma 6 3 3 6" xfId="9859"/>
    <cellStyle name="Comma 6 3 3 6 2" xfId="50390"/>
    <cellStyle name="Comma 6 3 3 6 3" xfId="50391"/>
    <cellStyle name="Comma 6 3 3 7" xfId="50392"/>
    <cellStyle name="Comma 6 3 3 7 2" xfId="50393"/>
    <cellStyle name="Comma 6 3 3 7 3" xfId="50394"/>
    <cellStyle name="Comma 6 3 3 8" xfId="50395"/>
    <cellStyle name="Comma 6 3 3 8 2" xfId="50396"/>
    <cellStyle name="Comma 6 3 3 9" xfId="50397"/>
    <cellStyle name="Comma 6 3 4" xfId="3865"/>
    <cellStyle name="Comma 6 3 4 10" xfId="50398"/>
    <cellStyle name="Comma 6 3 4 2" xfId="3866"/>
    <cellStyle name="Comma 6 3 4 2 2" xfId="9860"/>
    <cellStyle name="Comma 6 3 4 2 2 2" xfId="50399"/>
    <cellStyle name="Comma 6 3 4 2 2 3" xfId="50400"/>
    <cellStyle name="Comma 6 3 4 2 3" xfId="50401"/>
    <cellStyle name="Comma 6 3 4 2 3 2" xfId="50402"/>
    <cellStyle name="Comma 6 3 4 2 3 3" xfId="50403"/>
    <cellStyle name="Comma 6 3 4 2 4" xfId="50404"/>
    <cellStyle name="Comma 6 3 4 2 4 2" xfId="50405"/>
    <cellStyle name="Comma 6 3 4 2 5" xfId="50406"/>
    <cellStyle name="Comma 6 3 4 2 6" xfId="50407"/>
    <cellStyle name="Comma 6 3 4 2 7" xfId="50408"/>
    <cellStyle name="Comma 6 3 4 3" xfId="9861"/>
    <cellStyle name="Comma 6 3 4 3 2" xfId="50409"/>
    <cellStyle name="Comma 6 3 4 3 2 2" xfId="50410"/>
    <cellStyle name="Comma 6 3 4 3 2 3" xfId="50411"/>
    <cellStyle name="Comma 6 3 4 3 3" xfId="50412"/>
    <cellStyle name="Comma 6 3 4 3 3 2" xfId="50413"/>
    <cellStyle name="Comma 6 3 4 3 3 3" xfId="50414"/>
    <cellStyle name="Comma 6 3 4 3 4" xfId="50415"/>
    <cellStyle name="Comma 6 3 4 3 4 2" xfId="50416"/>
    <cellStyle name="Comma 6 3 4 3 5" xfId="50417"/>
    <cellStyle name="Comma 6 3 4 3 6" xfId="50418"/>
    <cellStyle name="Comma 6 3 4 4" xfId="9862"/>
    <cellStyle name="Comma 6 3 4 4 2" xfId="50419"/>
    <cellStyle name="Comma 6 3 4 4 2 2" xfId="50420"/>
    <cellStyle name="Comma 6 3 4 4 2 3" xfId="50421"/>
    <cellStyle name="Comma 6 3 4 4 3" xfId="50422"/>
    <cellStyle name="Comma 6 3 4 4 3 2" xfId="50423"/>
    <cellStyle name="Comma 6 3 4 4 4" xfId="50424"/>
    <cellStyle name="Comma 6 3 4 4 5" xfId="50425"/>
    <cellStyle name="Comma 6 3 4 5" xfId="9863"/>
    <cellStyle name="Comma 6 3 4 5 2" xfId="50426"/>
    <cellStyle name="Comma 6 3 4 5 3" xfId="50427"/>
    <cellStyle name="Comma 6 3 4 6" xfId="50428"/>
    <cellStyle name="Comma 6 3 4 6 2" xfId="50429"/>
    <cellStyle name="Comma 6 3 4 6 3" xfId="50430"/>
    <cellStyle name="Comma 6 3 4 7" xfId="50431"/>
    <cellStyle name="Comma 6 3 4 7 2" xfId="50432"/>
    <cellStyle name="Comma 6 3 4 8" xfId="50433"/>
    <cellStyle name="Comma 6 3 4 9" xfId="50434"/>
    <cellStyle name="Comma 6 3 5" xfId="3867"/>
    <cellStyle name="Comma 6 3 5 10" xfId="50435"/>
    <cellStyle name="Comma 6 3 5 2" xfId="3868"/>
    <cellStyle name="Comma 6 3 5 2 2" xfId="9864"/>
    <cellStyle name="Comma 6 3 5 2 2 2" xfId="50436"/>
    <cellStyle name="Comma 6 3 5 2 2 3" xfId="50437"/>
    <cellStyle name="Comma 6 3 5 2 3" xfId="50438"/>
    <cellStyle name="Comma 6 3 5 2 3 2" xfId="50439"/>
    <cellStyle name="Comma 6 3 5 2 3 3" xfId="50440"/>
    <cellStyle name="Comma 6 3 5 2 4" xfId="50441"/>
    <cellStyle name="Comma 6 3 5 2 4 2" xfId="50442"/>
    <cellStyle name="Comma 6 3 5 2 5" xfId="50443"/>
    <cellStyle name="Comma 6 3 5 2 6" xfId="50444"/>
    <cellStyle name="Comma 6 3 5 2 7" xfId="50445"/>
    <cellStyle name="Comma 6 3 5 3" xfId="9865"/>
    <cellStyle name="Comma 6 3 5 3 2" xfId="50446"/>
    <cellStyle name="Comma 6 3 5 3 2 2" xfId="50447"/>
    <cellStyle name="Comma 6 3 5 3 2 3" xfId="50448"/>
    <cellStyle name="Comma 6 3 5 3 3" xfId="50449"/>
    <cellStyle name="Comma 6 3 5 3 3 2" xfId="50450"/>
    <cellStyle name="Comma 6 3 5 3 3 3" xfId="50451"/>
    <cellStyle name="Comma 6 3 5 3 4" xfId="50452"/>
    <cellStyle name="Comma 6 3 5 3 4 2" xfId="50453"/>
    <cellStyle name="Comma 6 3 5 3 5" xfId="50454"/>
    <cellStyle name="Comma 6 3 5 3 6" xfId="50455"/>
    <cellStyle name="Comma 6 3 5 4" xfId="9866"/>
    <cellStyle name="Comma 6 3 5 4 2" xfId="50456"/>
    <cellStyle name="Comma 6 3 5 4 2 2" xfId="50457"/>
    <cellStyle name="Comma 6 3 5 4 2 3" xfId="50458"/>
    <cellStyle name="Comma 6 3 5 4 3" xfId="50459"/>
    <cellStyle name="Comma 6 3 5 4 3 2" xfId="50460"/>
    <cellStyle name="Comma 6 3 5 4 4" xfId="50461"/>
    <cellStyle name="Comma 6 3 5 4 5" xfId="50462"/>
    <cellStyle name="Comma 6 3 5 5" xfId="9867"/>
    <cellStyle name="Comma 6 3 5 5 2" xfId="50463"/>
    <cellStyle name="Comma 6 3 5 5 3" xfId="50464"/>
    <cellStyle name="Comma 6 3 5 6" xfId="50465"/>
    <cellStyle name="Comma 6 3 5 6 2" xfId="50466"/>
    <cellStyle name="Comma 6 3 5 6 3" xfId="50467"/>
    <cellStyle name="Comma 6 3 5 7" xfId="50468"/>
    <cellStyle name="Comma 6 3 5 7 2" xfId="50469"/>
    <cellStyle name="Comma 6 3 5 8" xfId="50470"/>
    <cellStyle name="Comma 6 3 5 9" xfId="50471"/>
    <cellStyle name="Comma 6 3 6" xfId="3869"/>
    <cellStyle name="Comma 6 3 6 2" xfId="9868"/>
    <cellStyle name="Comma 6 3 6 2 2" xfId="50472"/>
    <cellStyle name="Comma 6 3 6 2 3" xfId="50473"/>
    <cellStyle name="Comma 6 3 6 3" xfId="9869"/>
    <cellStyle name="Comma 6 3 6 3 2" xfId="50474"/>
    <cellStyle name="Comma 6 3 6 3 3" xfId="50475"/>
    <cellStyle name="Comma 6 3 6 4" xfId="50476"/>
    <cellStyle name="Comma 6 3 6 4 2" xfId="50477"/>
    <cellStyle name="Comma 6 3 6 5" xfId="50478"/>
    <cellStyle name="Comma 6 3 6 6" xfId="50479"/>
    <cellStyle name="Comma 6 3 6 7" xfId="50480"/>
    <cellStyle name="Comma 6 3 7" xfId="9870"/>
    <cellStyle name="Comma 6 3 7 2" xfId="50481"/>
    <cellStyle name="Comma 6 3 7 2 2" xfId="50482"/>
    <cellStyle name="Comma 6 3 7 2 3" xfId="50483"/>
    <cellStyle name="Comma 6 3 7 3" xfId="50484"/>
    <cellStyle name="Comma 6 3 7 3 2" xfId="50485"/>
    <cellStyle name="Comma 6 3 7 3 3" xfId="50486"/>
    <cellStyle name="Comma 6 3 7 4" xfId="50487"/>
    <cellStyle name="Comma 6 3 7 4 2" xfId="50488"/>
    <cellStyle name="Comma 6 3 7 5" xfId="50489"/>
    <cellStyle name="Comma 6 3 7 6" xfId="50490"/>
    <cellStyle name="Comma 6 3 8" xfId="9871"/>
    <cellStyle name="Comma 6 3 8 2" xfId="50491"/>
    <cellStyle name="Comma 6 3 8 2 2" xfId="50492"/>
    <cellStyle name="Comma 6 3 8 2 3" xfId="50493"/>
    <cellStyle name="Comma 6 3 8 3" xfId="50494"/>
    <cellStyle name="Comma 6 3 8 3 2" xfId="50495"/>
    <cellStyle name="Comma 6 3 8 4" xfId="50496"/>
    <cellStyle name="Comma 6 3 8 5" xfId="50497"/>
    <cellStyle name="Comma 6 3 9" xfId="9872"/>
    <cellStyle name="Comma 6 3 9 2" xfId="50498"/>
    <cellStyle name="Comma 6 3 9 3" xfId="50499"/>
    <cellStyle name="Comma 6 4" xfId="3870"/>
    <cellStyle name="Comma 6 4 10" xfId="50500"/>
    <cellStyle name="Comma 6 4 10 2" xfId="50501"/>
    <cellStyle name="Comma 6 4 11" xfId="50502"/>
    <cellStyle name="Comma 6 4 12" xfId="50503"/>
    <cellStyle name="Comma 6 4 13" xfId="50504"/>
    <cellStyle name="Comma 6 4 2" xfId="3871"/>
    <cellStyle name="Comma 6 4 2 10" xfId="50505"/>
    <cellStyle name="Comma 6 4 2 11" xfId="50506"/>
    <cellStyle name="Comma 6 4 2 2" xfId="3872"/>
    <cellStyle name="Comma 6 4 2 2 10" xfId="50507"/>
    <cellStyle name="Comma 6 4 2 2 2" xfId="3873"/>
    <cellStyle name="Comma 6 4 2 2 2 2" xfId="50508"/>
    <cellStyle name="Comma 6 4 2 2 2 2 2" xfId="50509"/>
    <cellStyle name="Comma 6 4 2 2 2 2 3" xfId="50510"/>
    <cellStyle name="Comma 6 4 2 2 2 3" xfId="50511"/>
    <cellStyle name="Comma 6 4 2 2 2 3 2" xfId="50512"/>
    <cellStyle name="Comma 6 4 2 2 2 3 3" xfId="50513"/>
    <cellStyle name="Comma 6 4 2 2 2 4" xfId="50514"/>
    <cellStyle name="Comma 6 4 2 2 2 4 2" xfId="50515"/>
    <cellStyle name="Comma 6 4 2 2 2 5" xfId="50516"/>
    <cellStyle name="Comma 6 4 2 2 2 6" xfId="50517"/>
    <cellStyle name="Comma 6 4 2 2 3" xfId="14034"/>
    <cellStyle name="Comma 6 4 2 2 3 2" xfId="50518"/>
    <cellStyle name="Comma 6 4 2 2 3 2 2" xfId="50519"/>
    <cellStyle name="Comma 6 4 2 2 3 2 3" xfId="50520"/>
    <cellStyle name="Comma 6 4 2 2 3 3" xfId="50521"/>
    <cellStyle name="Comma 6 4 2 2 3 3 2" xfId="50522"/>
    <cellStyle name="Comma 6 4 2 2 3 3 3" xfId="50523"/>
    <cellStyle name="Comma 6 4 2 2 3 4" xfId="50524"/>
    <cellStyle name="Comma 6 4 2 2 3 4 2" xfId="50525"/>
    <cellStyle name="Comma 6 4 2 2 3 5" xfId="50526"/>
    <cellStyle name="Comma 6 4 2 2 3 6" xfId="50527"/>
    <cellStyle name="Comma 6 4 2 2 4" xfId="50528"/>
    <cellStyle name="Comma 6 4 2 2 4 2" xfId="50529"/>
    <cellStyle name="Comma 6 4 2 2 4 2 2" xfId="50530"/>
    <cellStyle name="Comma 6 4 2 2 4 2 3" xfId="50531"/>
    <cellStyle name="Comma 6 4 2 2 4 3" xfId="50532"/>
    <cellStyle name="Comma 6 4 2 2 4 3 2" xfId="50533"/>
    <cellStyle name="Comma 6 4 2 2 4 4" xfId="50534"/>
    <cellStyle name="Comma 6 4 2 2 4 5" xfId="50535"/>
    <cellStyle name="Comma 6 4 2 2 5" xfId="50536"/>
    <cellStyle name="Comma 6 4 2 2 5 2" xfId="50537"/>
    <cellStyle name="Comma 6 4 2 2 5 3" xfId="50538"/>
    <cellStyle name="Comma 6 4 2 2 6" xfId="50539"/>
    <cellStyle name="Comma 6 4 2 2 6 2" xfId="50540"/>
    <cellStyle name="Comma 6 4 2 2 6 3" xfId="50541"/>
    <cellStyle name="Comma 6 4 2 2 7" xfId="50542"/>
    <cellStyle name="Comma 6 4 2 2 7 2" xfId="50543"/>
    <cellStyle name="Comma 6 4 2 2 8" xfId="50544"/>
    <cellStyle name="Comma 6 4 2 2 9" xfId="50545"/>
    <cellStyle name="Comma 6 4 2 3" xfId="3874"/>
    <cellStyle name="Comma 6 4 2 3 2" xfId="14035"/>
    <cellStyle name="Comma 6 4 2 3 2 2" xfId="50546"/>
    <cellStyle name="Comma 6 4 2 3 2 3" xfId="50547"/>
    <cellStyle name="Comma 6 4 2 3 3" xfId="50548"/>
    <cellStyle name="Comma 6 4 2 3 3 2" xfId="50549"/>
    <cellStyle name="Comma 6 4 2 3 3 3" xfId="50550"/>
    <cellStyle name="Comma 6 4 2 3 4" xfId="50551"/>
    <cellStyle name="Comma 6 4 2 3 4 2" xfId="50552"/>
    <cellStyle name="Comma 6 4 2 3 5" xfId="50553"/>
    <cellStyle name="Comma 6 4 2 3 6" xfId="50554"/>
    <cellStyle name="Comma 6 4 2 3 7" xfId="50555"/>
    <cellStyle name="Comma 6 4 2 4" xfId="9873"/>
    <cellStyle name="Comma 6 4 2 4 2" xfId="50556"/>
    <cellStyle name="Comma 6 4 2 4 2 2" xfId="50557"/>
    <cellStyle name="Comma 6 4 2 4 2 3" xfId="50558"/>
    <cellStyle name="Comma 6 4 2 4 3" xfId="50559"/>
    <cellStyle name="Comma 6 4 2 4 3 2" xfId="50560"/>
    <cellStyle name="Comma 6 4 2 4 3 3" xfId="50561"/>
    <cellStyle name="Comma 6 4 2 4 4" xfId="50562"/>
    <cellStyle name="Comma 6 4 2 4 4 2" xfId="50563"/>
    <cellStyle name="Comma 6 4 2 4 5" xfId="50564"/>
    <cellStyle name="Comma 6 4 2 4 6" xfId="50565"/>
    <cellStyle name="Comma 6 4 2 5" xfId="9874"/>
    <cellStyle name="Comma 6 4 2 5 2" xfId="50566"/>
    <cellStyle name="Comma 6 4 2 5 2 2" xfId="50567"/>
    <cellStyle name="Comma 6 4 2 5 2 3" xfId="50568"/>
    <cellStyle name="Comma 6 4 2 5 3" xfId="50569"/>
    <cellStyle name="Comma 6 4 2 5 3 2" xfId="50570"/>
    <cellStyle name="Comma 6 4 2 5 4" xfId="50571"/>
    <cellStyle name="Comma 6 4 2 5 5" xfId="50572"/>
    <cellStyle name="Comma 6 4 2 6" xfId="50573"/>
    <cellStyle name="Comma 6 4 2 6 2" xfId="50574"/>
    <cellStyle name="Comma 6 4 2 6 3" xfId="50575"/>
    <cellStyle name="Comma 6 4 2 7" xfId="50576"/>
    <cellStyle name="Comma 6 4 2 7 2" xfId="50577"/>
    <cellStyle name="Comma 6 4 2 7 3" xfId="50578"/>
    <cellStyle name="Comma 6 4 2 8" xfId="50579"/>
    <cellStyle name="Comma 6 4 2 8 2" xfId="50580"/>
    <cellStyle name="Comma 6 4 2 9" xfId="50581"/>
    <cellStyle name="Comma 6 4 3" xfId="3875"/>
    <cellStyle name="Comma 6 4 3 10" xfId="50582"/>
    <cellStyle name="Comma 6 4 3 2" xfId="3876"/>
    <cellStyle name="Comma 6 4 3 2 2" xfId="50583"/>
    <cellStyle name="Comma 6 4 3 2 2 2" xfId="50584"/>
    <cellStyle name="Comma 6 4 3 2 2 3" xfId="50585"/>
    <cellStyle name="Comma 6 4 3 2 3" xfId="50586"/>
    <cellStyle name="Comma 6 4 3 2 3 2" xfId="50587"/>
    <cellStyle name="Comma 6 4 3 2 3 3" xfId="50588"/>
    <cellStyle name="Comma 6 4 3 2 4" xfId="50589"/>
    <cellStyle name="Comma 6 4 3 2 4 2" xfId="50590"/>
    <cellStyle name="Comma 6 4 3 2 5" xfId="50591"/>
    <cellStyle name="Comma 6 4 3 2 6" xfId="50592"/>
    <cellStyle name="Comma 6 4 3 3" xfId="14036"/>
    <cellStyle name="Comma 6 4 3 3 2" xfId="50593"/>
    <cellStyle name="Comma 6 4 3 3 2 2" xfId="50594"/>
    <cellStyle name="Comma 6 4 3 3 2 3" xfId="50595"/>
    <cellStyle name="Comma 6 4 3 3 3" xfId="50596"/>
    <cellStyle name="Comma 6 4 3 3 3 2" xfId="50597"/>
    <cellStyle name="Comma 6 4 3 3 3 3" xfId="50598"/>
    <cellStyle name="Comma 6 4 3 3 4" xfId="50599"/>
    <cellStyle name="Comma 6 4 3 3 4 2" xfId="50600"/>
    <cellStyle name="Comma 6 4 3 3 5" xfId="50601"/>
    <cellStyle name="Comma 6 4 3 3 6" xfId="50602"/>
    <cellStyle name="Comma 6 4 3 4" xfId="50603"/>
    <cellStyle name="Comma 6 4 3 4 2" xfId="50604"/>
    <cellStyle name="Comma 6 4 3 4 2 2" xfId="50605"/>
    <cellStyle name="Comma 6 4 3 4 2 3" xfId="50606"/>
    <cellStyle name="Comma 6 4 3 4 3" xfId="50607"/>
    <cellStyle name="Comma 6 4 3 4 3 2" xfId="50608"/>
    <cellStyle name="Comma 6 4 3 4 4" xfId="50609"/>
    <cellStyle name="Comma 6 4 3 4 5" xfId="50610"/>
    <cellStyle name="Comma 6 4 3 5" xfId="50611"/>
    <cellStyle name="Comma 6 4 3 5 2" xfId="50612"/>
    <cellStyle name="Comma 6 4 3 5 3" xfId="50613"/>
    <cellStyle name="Comma 6 4 3 6" xfId="50614"/>
    <cellStyle name="Comma 6 4 3 6 2" xfId="50615"/>
    <cellStyle name="Comma 6 4 3 6 3" xfId="50616"/>
    <cellStyle name="Comma 6 4 3 7" xfId="50617"/>
    <cellStyle name="Comma 6 4 3 7 2" xfId="50618"/>
    <cellStyle name="Comma 6 4 3 8" xfId="50619"/>
    <cellStyle name="Comma 6 4 3 9" xfId="50620"/>
    <cellStyle name="Comma 6 4 4" xfId="3877"/>
    <cellStyle name="Comma 6 4 4 10" xfId="50621"/>
    <cellStyle name="Comma 6 4 4 2" xfId="14037"/>
    <cellStyle name="Comma 6 4 4 2 2" xfId="50622"/>
    <cellStyle name="Comma 6 4 4 2 2 2" xfId="50623"/>
    <cellStyle name="Comma 6 4 4 2 2 3" xfId="50624"/>
    <cellStyle name="Comma 6 4 4 2 3" xfId="50625"/>
    <cellStyle name="Comma 6 4 4 2 3 2" xfId="50626"/>
    <cellStyle name="Comma 6 4 4 2 3 3" xfId="50627"/>
    <cellStyle name="Comma 6 4 4 2 4" xfId="50628"/>
    <cellStyle name="Comma 6 4 4 2 4 2" xfId="50629"/>
    <cellStyle name="Comma 6 4 4 2 5" xfId="50630"/>
    <cellStyle name="Comma 6 4 4 2 6" xfId="50631"/>
    <cellStyle name="Comma 6 4 4 3" xfId="50632"/>
    <cellStyle name="Comma 6 4 4 3 2" xfId="50633"/>
    <cellStyle name="Comma 6 4 4 3 2 2" xfId="50634"/>
    <cellStyle name="Comma 6 4 4 3 2 3" xfId="50635"/>
    <cellStyle name="Comma 6 4 4 3 3" xfId="50636"/>
    <cellStyle name="Comma 6 4 4 3 3 2" xfId="50637"/>
    <cellStyle name="Comma 6 4 4 3 3 3" xfId="50638"/>
    <cellStyle name="Comma 6 4 4 3 4" xfId="50639"/>
    <cellStyle name="Comma 6 4 4 3 4 2" xfId="50640"/>
    <cellStyle name="Comma 6 4 4 3 5" xfId="50641"/>
    <cellStyle name="Comma 6 4 4 3 6" xfId="50642"/>
    <cellStyle name="Comma 6 4 4 4" xfId="50643"/>
    <cellStyle name="Comma 6 4 4 4 2" xfId="50644"/>
    <cellStyle name="Comma 6 4 4 4 2 2" xfId="50645"/>
    <cellStyle name="Comma 6 4 4 4 2 3" xfId="50646"/>
    <cellStyle name="Comma 6 4 4 4 3" xfId="50647"/>
    <cellStyle name="Comma 6 4 4 4 3 2" xfId="50648"/>
    <cellStyle name="Comma 6 4 4 4 4" xfId="50649"/>
    <cellStyle name="Comma 6 4 4 4 5" xfId="50650"/>
    <cellStyle name="Comma 6 4 4 5" xfId="50651"/>
    <cellStyle name="Comma 6 4 4 5 2" xfId="50652"/>
    <cellStyle name="Comma 6 4 4 5 3" xfId="50653"/>
    <cellStyle name="Comma 6 4 4 6" xfId="50654"/>
    <cellStyle name="Comma 6 4 4 6 2" xfId="50655"/>
    <cellStyle name="Comma 6 4 4 6 3" xfId="50656"/>
    <cellStyle name="Comma 6 4 4 7" xfId="50657"/>
    <cellStyle name="Comma 6 4 4 7 2" xfId="50658"/>
    <cellStyle name="Comma 6 4 4 8" xfId="50659"/>
    <cellStyle name="Comma 6 4 4 9" xfId="50660"/>
    <cellStyle name="Comma 6 4 5" xfId="9875"/>
    <cellStyle name="Comma 6 4 5 2" xfId="50661"/>
    <cellStyle name="Comma 6 4 5 2 2" xfId="50662"/>
    <cellStyle name="Comma 6 4 5 2 3" xfId="50663"/>
    <cellStyle name="Comma 6 4 5 3" xfId="50664"/>
    <cellStyle name="Comma 6 4 5 3 2" xfId="50665"/>
    <cellStyle name="Comma 6 4 5 3 3" xfId="50666"/>
    <cellStyle name="Comma 6 4 5 4" xfId="50667"/>
    <cellStyle name="Comma 6 4 5 4 2" xfId="50668"/>
    <cellStyle name="Comma 6 4 5 5" xfId="50669"/>
    <cellStyle name="Comma 6 4 5 6" xfId="50670"/>
    <cellStyle name="Comma 6 4 6" xfId="9876"/>
    <cellStyle name="Comma 6 4 6 2" xfId="50671"/>
    <cellStyle name="Comma 6 4 6 2 2" xfId="50672"/>
    <cellStyle name="Comma 6 4 6 2 3" xfId="50673"/>
    <cellStyle name="Comma 6 4 6 3" xfId="50674"/>
    <cellStyle name="Comma 6 4 6 3 2" xfId="50675"/>
    <cellStyle name="Comma 6 4 6 3 3" xfId="50676"/>
    <cellStyle name="Comma 6 4 6 4" xfId="50677"/>
    <cellStyle name="Comma 6 4 6 4 2" xfId="50678"/>
    <cellStyle name="Comma 6 4 6 5" xfId="50679"/>
    <cellStyle name="Comma 6 4 6 6" xfId="50680"/>
    <cellStyle name="Comma 6 4 7" xfId="50681"/>
    <cellStyle name="Comma 6 4 7 2" xfId="50682"/>
    <cellStyle name="Comma 6 4 7 2 2" xfId="50683"/>
    <cellStyle name="Comma 6 4 7 2 3" xfId="50684"/>
    <cellStyle name="Comma 6 4 7 3" xfId="50685"/>
    <cellStyle name="Comma 6 4 7 3 2" xfId="50686"/>
    <cellStyle name="Comma 6 4 7 4" xfId="50687"/>
    <cellStyle name="Comma 6 4 7 5" xfId="50688"/>
    <cellStyle name="Comma 6 4 8" xfId="50689"/>
    <cellStyle name="Comma 6 4 8 2" xfId="50690"/>
    <cellStyle name="Comma 6 4 8 3" xfId="50691"/>
    <cellStyle name="Comma 6 4 9" xfId="50692"/>
    <cellStyle name="Comma 6 4 9 2" xfId="50693"/>
    <cellStyle name="Comma 6 4 9 3" xfId="50694"/>
    <cellStyle name="Comma 6 5" xfId="3878"/>
    <cellStyle name="Comma 6 5 10" xfId="50695"/>
    <cellStyle name="Comma 6 5 11" xfId="50696"/>
    <cellStyle name="Comma 6 5 2" xfId="3879"/>
    <cellStyle name="Comma 6 5 2 10" xfId="50697"/>
    <cellStyle name="Comma 6 5 2 2" xfId="3880"/>
    <cellStyle name="Comma 6 5 2 2 2" xfId="9877"/>
    <cellStyle name="Comma 6 5 2 2 2 2" xfId="50698"/>
    <cellStyle name="Comma 6 5 2 2 2 3" xfId="50699"/>
    <cellStyle name="Comma 6 5 2 2 3" xfId="50700"/>
    <cellStyle name="Comma 6 5 2 2 3 2" xfId="50701"/>
    <cellStyle name="Comma 6 5 2 2 3 3" xfId="50702"/>
    <cellStyle name="Comma 6 5 2 2 4" xfId="50703"/>
    <cellStyle name="Comma 6 5 2 2 4 2" xfId="50704"/>
    <cellStyle name="Comma 6 5 2 2 5" xfId="50705"/>
    <cellStyle name="Comma 6 5 2 2 6" xfId="50706"/>
    <cellStyle name="Comma 6 5 2 2 7" xfId="50707"/>
    <cellStyle name="Comma 6 5 2 3" xfId="9878"/>
    <cellStyle name="Comma 6 5 2 3 2" xfId="50708"/>
    <cellStyle name="Comma 6 5 2 3 2 2" xfId="50709"/>
    <cellStyle name="Comma 6 5 2 3 2 3" xfId="50710"/>
    <cellStyle name="Comma 6 5 2 3 3" xfId="50711"/>
    <cellStyle name="Comma 6 5 2 3 3 2" xfId="50712"/>
    <cellStyle name="Comma 6 5 2 3 3 3" xfId="50713"/>
    <cellStyle name="Comma 6 5 2 3 4" xfId="50714"/>
    <cellStyle name="Comma 6 5 2 3 4 2" xfId="50715"/>
    <cellStyle name="Comma 6 5 2 3 5" xfId="50716"/>
    <cellStyle name="Comma 6 5 2 3 6" xfId="50717"/>
    <cellStyle name="Comma 6 5 2 4" xfId="9879"/>
    <cellStyle name="Comma 6 5 2 4 2" xfId="50718"/>
    <cellStyle name="Comma 6 5 2 4 2 2" xfId="50719"/>
    <cellStyle name="Comma 6 5 2 4 2 3" xfId="50720"/>
    <cellStyle name="Comma 6 5 2 4 3" xfId="50721"/>
    <cellStyle name="Comma 6 5 2 4 3 2" xfId="50722"/>
    <cellStyle name="Comma 6 5 2 4 4" xfId="50723"/>
    <cellStyle name="Comma 6 5 2 4 5" xfId="50724"/>
    <cellStyle name="Comma 6 5 2 5" xfId="9880"/>
    <cellStyle name="Comma 6 5 2 5 2" xfId="50725"/>
    <cellStyle name="Comma 6 5 2 5 3" xfId="50726"/>
    <cellStyle name="Comma 6 5 2 6" xfId="50727"/>
    <cellStyle name="Comma 6 5 2 6 2" xfId="50728"/>
    <cellStyle name="Comma 6 5 2 6 3" xfId="50729"/>
    <cellStyle name="Comma 6 5 2 7" xfId="50730"/>
    <cellStyle name="Comma 6 5 2 7 2" xfId="50731"/>
    <cellStyle name="Comma 6 5 2 8" xfId="50732"/>
    <cellStyle name="Comma 6 5 2 9" xfId="50733"/>
    <cellStyle name="Comma 6 5 3" xfId="3881"/>
    <cellStyle name="Comma 6 5 3 2" xfId="9881"/>
    <cellStyle name="Comma 6 5 3 2 2" xfId="50734"/>
    <cellStyle name="Comma 6 5 3 2 3" xfId="50735"/>
    <cellStyle name="Comma 6 5 3 3" xfId="50736"/>
    <cellStyle name="Comma 6 5 3 3 2" xfId="50737"/>
    <cellStyle name="Comma 6 5 3 3 3" xfId="50738"/>
    <cellStyle name="Comma 6 5 3 4" xfId="50739"/>
    <cellStyle name="Comma 6 5 3 4 2" xfId="50740"/>
    <cellStyle name="Comma 6 5 3 5" xfId="50741"/>
    <cellStyle name="Comma 6 5 3 6" xfId="50742"/>
    <cellStyle name="Comma 6 5 3 7" xfId="50743"/>
    <cellStyle name="Comma 6 5 4" xfId="9882"/>
    <cellStyle name="Comma 6 5 4 2" xfId="50744"/>
    <cellStyle name="Comma 6 5 4 2 2" xfId="50745"/>
    <cellStyle name="Comma 6 5 4 2 3" xfId="50746"/>
    <cellStyle name="Comma 6 5 4 3" xfId="50747"/>
    <cellStyle name="Comma 6 5 4 3 2" xfId="50748"/>
    <cellStyle name="Comma 6 5 4 3 3" xfId="50749"/>
    <cellStyle name="Comma 6 5 4 4" xfId="50750"/>
    <cellStyle name="Comma 6 5 4 4 2" xfId="50751"/>
    <cellStyle name="Comma 6 5 4 5" xfId="50752"/>
    <cellStyle name="Comma 6 5 4 6" xfId="50753"/>
    <cellStyle name="Comma 6 5 5" xfId="9883"/>
    <cellStyle name="Comma 6 5 5 2" xfId="50754"/>
    <cellStyle name="Comma 6 5 5 2 2" xfId="50755"/>
    <cellStyle name="Comma 6 5 5 2 3" xfId="50756"/>
    <cellStyle name="Comma 6 5 5 3" xfId="50757"/>
    <cellStyle name="Comma 6 5 5 3 2" xfId="50758"/>
    <cellStyle name="Comma 6 5 5 4" xfId="50759"/>
    <cellStyle name="Comma 6 5 5 5" xfId="50760"/>
    <cellStyle name="Comma 6 5 6" xfId="9884"/>
    <cellStyle name="Comma 6 5 6 2" xfId="50761"/>
    <cellStyle name="Comma 6 5 6 3" xfId="50762"/>
    <cellStyle name="Comma 6 5 7" xfId="50763"/>
    <cellStyle name="Comma 6 5 7 2" xfId="50764"/>
    <cellStyle name="Comma 6 5 7 3" xfId="50765"/>
    <cellStyle name="Comma 6 5 8" xfId="50766"/>
    <cellStyle name="Comma 6 5 8 2" xfId="50767"/>
    <cellStyle name="Comma 6 5 9" xfId="50768"/>
    <cellStyle name="Comma 6 6" xfId="3882"/>
    <cellStyle name="Comma 6 6 10" xfId="50769"/>
    <cellStyle name="Comma 6 6 2" xfId="3883"/>
    <cellStyle name="Comma 6 6 2 2" xfId="9885"/>
    <cellStyle name="Comma 6 6 2 2 2" xfId="50770"/>
    <cellStyle name="Comma 6 6 2 2 3" xfId="50771"/>
    <cellStyle name="Comma 6 6 2 3" xfId="50772"/>
    <cellStyle name="Comma 6 6 2 3 2" xfId="50773"/>
    <cellStyle name="Comma 6 6 2 3 3" xfId="50774"/>
    <cellStyle name="Comma 6 6 2 4" xfId="50775"/>
    <cellStyle name="Comma 6 6 2 4 2" xfId="50776"/>
    <cellStyle name="Comma 6 6 2 5" xfId="50777"/>
    <cellStyle name="Comma 6 6 2 6" xfId="50778"/>
    <cellStyle name="Comma 6 6 2 7" xfId="50779"/>
    <cellStyle name="Comma 6 6 3" xfId="9886"/>
    <cellStyle name="Comma 6 6 3 2" xfId="50780"/>
    <cellStyle name="Comma 6 6 3 2 2" xfId="50781"/>
    <cellStyle name="Comma 6 6 3 2 3" xfId="50782"/>
    <cellStyle name="Comma 6 6 3 3" xfId="50783"/>
    <cellStyle name="Comma 6 6 3 3 2" xfId="50784"/>
    <cellStyle name="Comma 6 6 3 3 3" xfId="50785"/>
    <cellStyle name="Comma 6 6 3 4" xfId="50786"/>
    <cellStyle name="Comma 6 6 3 4 2" xfId="50787"/>
    <cellStyle name="Comma 6 6 3 5" xfId="50788"/>
    <cellStyle name="Comma 6 6 3 6" xfId="50789"/>
    <cellStyle name="Comma 6 6 4" xfId="9887"/>
    <cellStyle name="Comma 6 6 4 2" xfId="50790"/>
    <cellStyle name="Comma 6 6 4 2 2" xfId="50791"/>
    <cellStyle name="Comma 6 6 4 2 3" xfId="50792"/>
    <cellStyle name="Comma 6 6 4 3" xfId="50793"/>
    <cellStyle name="Comma 6 6 4 3 2" xfId="50794"/>
    <cellStyle name="Comma 6 6 4 4" xfId="50795"/>
    <cellStyle name="Comma 6 6 4 5" xfId="50796"/>
    <cellStyle name="Comma 6 6 5" xfId="9888"/>
    <cellStyle name="Comma 6 6 5 2" xfId="50797"/>
    <cellStyle name="Comma 6 6 5 3" xfId="50798"/>
    <cellStyle name="Comma 6 6 6" xfId="50799"/>
    <cellStyle name="Comma 6 6 6 2" xfId="50800"/>
    <cellStyle name="Comma 6 6 6 3" xfId="50801"/>
    <cellStyle name="Comma 6 6 7" xfId="50802"/>
    <cellStyle name="Comma 6 6 7 2" xfId="50803"/>
    <cellStyle name="Comma 6 6 8" xfId="50804"/>
    <cellStyle name="Comma 6 6 9" xfId="50805"/>
    <cellStyle name="Comma 6 7" xfId="3884"/>
    <cellStyle name="Comma 6 7 10" xfId="50806"/>
    <cellStyle name="Comma 6 7 2" xfId="3885"/>
    <cellStyle name="Comma 6 7 2 2" xfId="9889"/>
    <cellStyle name="Comma 6 7 2 2 2" xfId="50807"/>
    <cellStyle name="Comma 6 7 2 2 3" xfId="50808"/>
    <cellStyle name="Comma 6 7 2 3" xfId="50809"/>
    <cellStyle name="Comma 6 7 2 3 2" xfId="50810"/>
    <cellStyle name="Comma 6 7 2 3 3" xfId="50811"/>
    <cellStyle name="Comma 6 7 2 4" xfId="50812"/>
    <cellStyle name="Comma 6 7 2 4 2" xfId="50813"/>
    <cellStyle name="Comma 6 7 2 5" xfId="50814"/>
    <cellStyle name="Comma 6 7 2 6" xfId="50815"/>
    <cellStyle name="Comma 6 7 2 7" xfId="50816"/>
    <cellStyle name="Comma 6 7 3" xfId="9890"/>
    <cellStyle name="Comma 6 7 3 2" xfId="50817"/>
    <cellStyle name="Comma 6 7 3 2 2" xfId="50818"/>
    <cellStyle name="Comma 6 7 3 2 3" xfId="50819"/>
    <cellStyle name="Comma 6 7 3 3" xfId="50820"/>
    <cellStyle name="Comma 6 7 3 3 2" xfId="50821"/>
    <cellStyle name="Comma 6 7 3 3 3" xfId="50822"/>
    <cellStyle name="Comma 6 7 3 4" xfId="50823"/>
    <cellStyle name="Comma 6 7 3 4 2" xfId="50824"/>
    <cellStyle name="Comma 6 7 3 5" xfId="50825"/>
    <cellStyle name="Comma 6 7 3 6" xfId="50826"/>
    <cellStyle name="Comma 6 7 4" xfId="9891"/>
    <cellStyle name="Comma 6 7 4 2" xfId="50827"/>
    <cellStyle name="Comma 6 7 4 2 2" xfId="50828"/>
    <cellStyle name="Comma 6 7 4 2 3" xfId="50829"/>
    <cellStyle name="Comma 6 7 4 3" xfId="50830"/>
    <cellStyle name="Comma 6 7 4 3 2" xfId="50831"/>
    <cellStyle name="Comma 6 7 4 4" xfId="50832"/>
    <cellStyle name="Comma 6 7 4 5" xfId="50833"/>
    <cellStyle name="Comma 6 7 5" xfId="9892"/>
    <cellStyle name="Comma 6 7 5 2" xfId="50834"/>
    <cellStyle name="Comma 6 7 5 3" xfId="50835"/>
    <cellStyle name="Comma 6 7 6" xfId="50836"/>
    <cellStyle name="Comma 6 7 6 2" xfId="50837"/>
    <cellStyle name="Comma 6 7 6 3" xfId="50838"/>
    <cellStyle name="Comma 6 7 7" xfId="50839"/>
    <cellStyle name="Comma 6 7 7 2" xfId="50840"/>
    <cellStyle name="Comma 6 7 8" xfId="50841"/>
    <cellStyle name="Comma 6 7 9" xfId="50842"/>
    <cellStyle name="Comma 6 8" xfId="3886"/>
    <cellStyle name="Comma 6 8 2" xfId="9893"/>
    <cellStyle name="Comma 6 8 2 2" xfId="9894"/>
    <cellStyle name="Comma 6 8 2 3" xfId="50843"/>
    <cellStyle name="Comma 6 8 3" xfId="9895"/>
    <cellStyle name="Comma 6 8 3 2" xfId="50844"/>
    <cellStyle name="Comma 6 8 3 3" xfId="50845"/>
    <cellStyle name="Comma 6 8 4" xfId="9896"/>
    <cellStyle name="Comma 6 8 4 2" xfId="50846"/>
    <cellStyle name="Comma 6 8 5" xfId="9897"/>
    <cellStyle name="Comma 6 8 6" xfId="50847"/>
    <cellStyle name="Comma 6 8 7" xfId="50848"/>
    <cellStyle name="Comma 6 9" xfId="9898"/>
    <cellStyle name="Comma 6 9 2" xfId="9899"/>
    <cellStyle name="Comma 6 9 2 2" xfId="50849"/>
    <cellStyle name="Comma 6 9 2 3" xfId="50850"/>
    <cellStyle name="Comma 6 9 3" xfId="9900"/>
    <cellStyle name="Comma 6 9 3 2" xfId="50851"/>
    <cellStyle name="Comma 6 9 3 3" xfId="50852"/>
    <cellStyle name="Comma 6 9 4" xfId="50853"/>
    <cellStyle name="Comma 6 9 4 2" xfId="50854"/>
    <cellStyle name="Comma 6 9 5" xfId="50855"/>
    <cellStyle name="Comma 6 9 6" xfId="50856"/>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14611"/>
    <cellStyle name="Comma 7 10 2" xfId="50857"/>
    <cellStyle name="Comma 7 10 2 2" xfId="50858"/>
    <cellStyle name="Comma 7 10 2 3" xfId="50859"/>
    <cellStyle name="Comma 7 10 3" xfId="50860"/>
    <cellStyle name="Comma 7 10 3 2" xfId="50861"/>
    <cellStyle name="Comma 7 10 4" xfId="50862"/>
    <cellStyle name="Comma 7 10 5" xfId="50863"/>
    <cellStyle name="Comma 7 11" xfId="50864"/>
    <cellStyle name="Comma 7 11 2" xfId="50865"/>
    <cellStyle name="Comma 7 11 3" xfId="50866"/>
    <cellStyle name="Comma 7 12" xfId="50867"/>
    <cellStyle name="Comma 7 12 2" xfId="50868"/>
    <cellStyle name="Comma 7 12 3" xfId="50869"/>
    <cellStyle name="Comma 7 13" xfId="50870"/>
    <cellStyle name="Comma 7 13 2" xfId="50871"/>
    <cellStyle name="Comma 7 14" xfId="50872"/>
    <cellStyle name="Comma 7 15" xfId="50873"/>
    <cellStyle name="Comma 7 16" xfId="50874"/>
    <cellStyle name="Comma 7 2" xfId="3909"/>
    <cellStyle name="Comma 7 2 10" xfId="50875"/>
    <cellStyle name="Comma 7 2 10 2" xfId="50876"/>
    <cellStyle name="Comma 7 2 10 3" xfId="50877"/>
    <cellStyle name="Comma 7 2 11" xfId="50878"/>
    <cellStyle name="Comma 7 2 11 2" xfId="50879"/>
    <cellStyle name="Comma 7 2 11 3" xfId="50880"/>
    <cellStyle name="Comma 7 2 12" xfId="50881"/>
    <cellStyle name="Comma 7 2 12 2" xfId="50882"/>
    <cellStyle name="Comma 7 2 13" xfId="50883"/>
    <cellStyle name="Comma 7 2 14" xfId="50884"/>
    <cellStyle name="Comma 7 2 15" xfId="50885"/>
    <cellStyle name="Comma 7 2 2" xfId="3910"/>
    <cellStyle name="Comma 7 2 2 10" xfId="50886"/>
    <cellStyle name="Comma 7 2 2 10 2" xfId="50887"/>
    <cellStyle name="Comma 7 2 2 10 3" xfId="50888"/>
    <cellStyle name="Comma 7 2 2 11" xfId="50889"/>
    <cellStyle name="Comma 7 2 2 11 2" xfId="50890"/>
    <cellStyle name="Comma 7 2 2 12" xfId="50891"/>
    <cellStyle name="Comma 7 2 2 13" xfId="50892"/>
    <cellStyle name="Comma 7 2 2 14" xfId="50893"/>
    <cellStyle name="Comma 7 2 2 2" xfId="3911"/>
    <cellStyle name="Comma 7 2 2 2 10" xfId="50894"/>
    <cellStyle name="Comma 7 2 2 2 10 2" xfId="50895"/>
    <cellStyle name="Comma 7 2 2 2 11" xfId="50896"/>
    <cellStyle name="Comma 7 2 2 2 12" xfId="50897"/>
    <cellStyle name="Comma 7 2 2 2 13" xfId="50898"/>
    <cellStyle name="Comma 7 2 2 2 2" xfId="9901"/>
    <cellStyle name="Comma 7 2 2 2 2 10" xfId="50899"/>
    <cellStyle name="Comma 7 2 2 2 2 2" xfId="9902"/>
    <cellStyle name="Comma 7 2 2 2 2 2 2" xfId="50900"/>
    <cellStyle name="Comma 7 2 2 2 2 2 2 2" xfId="50901"/>
    <cellStyle name="Comma 7 2 2 2 2 2 2 2 2" xfId="50902"/>
    <cellStyle name="Comma 7 2 2 2 2 2 2 2 3" xfId="50903"/>
    <cellStyle name="Comma 7 2 2 2 2 2 2 3" xfId="50904"/>
    <cellStyle name="Comma 7 2 2 2 2 2 2 3 2" xfId="50905"/>
    <cellStyle name="Comma 7 2 2 2 2 2 2 3 3" xfId="50906"/>
    <cellStyle name="Comma 7 2 2 2 2 2 2 4" xfId="50907"/>
    <cellStyle name="Comma 7 2 2 2 2 2 2 4 2" xfId="50908"/>
    <cellStyle name="Comma 7 2 2 2 2 2 2 5" xfId="50909"/>
    <cellStyle name="Comma 7 2 2 2 2 2 2 6" xfId="50910"/>
    <cellStyle name="Comma 7 2 2 2 2 2 3" xfId="50911"/>
    <cellStyle name="Comma 7 2 2 2 2 2 3 2" xfId="50912"/>
    <cellStyle name="Comma 7 2 2 2 2 2 3 2 2" xfId="50913"/>
    <cellStyle name="Comma 7 2 2 2 2 2 3 2 3" xfId="50914"/>
    <cellStyle name="Comma 7 2 2 2 2 2 3 3" xfId="50915"/>
    <cellStyle name="Comma 7 2 2 2 2 2 3 3 2" xfId="50916"/>
    <cellStyle name="Comma 7 2 2 2 2 2 3 3 3" xfId="50917"/>
    <cellStyle name="Comma 7 2 2 2 2 2 3 4" xfId="50918"/>
    <cellStyle name="Comma 7 2 2 2 2 2 3 4 2" xfId="50919"/>
    <cellStyle name="Comma 7 2 2 2 2 2 3 5" xfId="50920"/>
    <cellStyle name="Comma 7 2 2 2 2 2 3 6" xfId="50921"/>
    <cellStyle name="Comma 7 2 2 2 2 2 4" xfId="50922"/>
    <cellStyle name="Comma 7 2 2 2 2 2 4 2" xfId="50923"/>
    <cellStyle name="Comma 7 2 2 2 2 2 4 2 2" xfId="50924"/>
    <cellStyle name="Comma 7 2 2 2 2 2 4 2 3" xfId="50925"/>
    <cellStyle name="Comma 7 2 2 2 2 2 4 3" xfId="50926"/>
    <cellStyle name="Comma 7 2 2 2 2 2 4 3 2" xfId="50927"/>
    <cellStyle name="Comma 7 2 2 2 2 2 4 4" xfId="50928"/>
    <cellStyle name="Comma 7 2 2 2 2 2 4 5" xfId="50929"/>
    <cellStyle name="Comma 7 2 2 2 2 2 5" xfId="50930"/>
    <cellStyle name="Comma 7 2 2 2 2 2 5 2" xfId="50931"/>
    <cellStyle name="Comma 7 2 2 2 2 2 5 3" xfId="50932"/>
    <cellStyle name="Comma 7 2 2 2 2 2 6" xfId="50933"/>
    <cellStyle name="Comma 7 2 2 2 2 2 6 2" xfId="50934"/>
    <cellStyle name="Comma 7 2 2 2 2 2 6 3" xfId="50935"/>
    <cellStyle name="Comma 7 2 2 2 2 2 7" xfId="50936"/>
    <cellStyle name="Comma 7 2 2 2 2 2 7 2" xfId="50937"/>
    <cellStyle name="Comma 7 2 2 2 2 2 8" xfId="50938"/>
    <cellStyle name="Comma 7 2 2 2 2 2 9" xfId="50939"/>
    <cellStyle name="Comma 7 2 2 2 2 3" xfId="50940"/>
    <cellStyle name="Comma 7 2 2 2 2 3 2" xfId="50941"/>
    <cellStyle name="Comma 7 2 2 2 2 3 2 2" xfId="50942"/>
    <cellStyle name="Comma 7 2 2 2 2 3 2 3" xfId="50943"/>
    <cellStyle name="Comma 7 2 2 2 2 3 3" xfId="50944"/>
    <cellStyle name="Comma 7 2 2 2 2 3 3 2" xfId="50945"/>
    <cellStyle name="Comma 7 2 2 2 2 3 3 3" xfId="50946"/>
    <cellStyle name="Comma 7 2 2 2 2 3 4" xfId="50947"/>
    <cellStyle name="Comma 7 2 2 2 2 3 4 2" xfId="50948"/>
    <cellStyle name="Comma 7 2 2 2 2 3 5" xfId="50949"/>
    <cellStyle name="Comma 7 2 2 2 2 3 6" xfId="50950"/>
    <cellStyle name="Comma 7 2 2 2 2 4" xfId="50951"/>
    <cellStyle name="Comma 7 2 2 2 2 4 2" xfId="50952"/>
    <cellStyle name="Comma 7 2 2 2 2 4 2 2" xfId="50953"/>
    <cellStyle name="Comma 7 2 2 2 2 4 2 3" xfId="50954"/>
    <cellStyle name="Comma 7 2 2 2 2 4 3" xfId="50955"/>
    <cellStyle name="Comma 7 2 2 2 2 4 3 2" xfId="50956"/>
    <cellStyle name="Comma 7 2 2 2 2 4 3 3" xfId="50957"/>
    <cellStyle name="Comma 7 2 2 2 2 4 4" xfId="50958"/>
    <cellStyle name="Comma 7 2 2 2 2 4 4 2" xfId="50959"/>
    <cellStyle name="Comma 7 2 2 2 2 4 5" xfId="50960"/>
    <cellStyle name="Comma 7 2 2 2 2 4 6" xfId="50961"/>
    <cellStyle name="Comma 7 2 2 2 2 5" xfId="50962"/>
    <cellStyle name="Comma 7 2 2 2 2 5 2" xfId="50963"/>
    <cellStyle name="Comma 7 2 2 2 2 5 2 2" xfId="50964"/>
    <cellStyle name="Comma 7 2 2 2 2 5 2 3" xfId="50965"/>
    <cellStyle name="Comma 7 2 2 2 2 5 3" xfId="50966"/>
    <cellStyle name="Comma 7 2 2 2 2 5 3 2" xfId="50967"/>
    <cellStyle name="Comma 7 2 2 2 2 5 4" xfId="50968"/>
    <cellStyle name="Comma 7 2 2 2 2 5 5" xfId="50969"/>
    <cellStyle name="Comma 7 2 2 2 2 6" xfId="50970"/>
    <cellStyle name="Comma 7 2 2 2 2 6 2" xfId="50971"/>
    <cellStyle name="Comma 7 2 2 2 2 6 3" xfId="50972"/>
    <cellStyle name="Comma 7 2 2 2 2 7" xfId="50973"/>
    <cellStyle name="Comma 7 2 2 2 2 7 2" xfId="50974"/>
    <cellStyle name="Comma 7 2 2 2 2 7 3" xfId="50975"/>
    <cellStyle name="Comma 7 2 2 2 2 8" xfId="50976"/>
    <cellStyle name="Comma 7 2 2 2 2 8 2" xfId="50977"/>
    <cellStyle name="Comma 7 2 2 2 2 9" xfId="50978"/>
    <cellStyle name="Comma 7 2 2 2 3" xfId="9903"/>
    <cellStyle name="Comma 7 2 2 2 3 2" xfId="50979"/>
    <cellStyle name="Comma 7 2 2 2 3 2 2" xfId="50980"/>
    <cellStyle name="Comma 7 2 2 2 3 2 2 2" xfId="50981"/>
    <cellStyle name="Comma 7 2 2 2 3 2 2 3" xfId="50982"/>
    <cellStyle name="Comma 7 2 2 2 3 2 3" xfId="50983"/>
    <cellStyle name="Comma 7 2 2 2 3 2 3 2" xfId="50984"/>
    <cellStyle name="Comma 7 2 2 2 3 2 3 3" xfId="50985"/>
    <cellStyle name="Comma 7 2 2 2 3 2 4" xfId="50986"/>
    <cellStyle name="Comma 7 2 2 2 3 2 4 2" xfId="50987"/>
    <cellStyle name="Comma 7 2 2 2 3 2 5" xfId="50988"/>
    <cellStyle name="Comma 7 2 2 2 3 2 6" xfId="50989"/>
    <cellStyle name="Comma 7 2 2 2 3 3" xfId="50990"/>
    <cellStyle name="Comma 7 2 2 2 3 3 2" xfId="50991"/>
    <cellStyle name="Comma 7 2 2 2 3 3 2 2" xfId="50992"/>
    <cellStyle name="Comma 7 2 2 2 3 3 2 3" xfId="50993"/>
    <cellStyle name="Comma 7 2 2 2 3 3 3" xfId="50994"/>
    <cellStyle name="Comma 7 2 2 2 3 3 3 2" xfId="50995"/>
    <cellStyle name="Comma 7 2 2 2 3 3 3 3" xfId="50996"/>
    <cellStyle name="Comma 7 2 2 2 3 3 4" xfId="50997"/>
    <cellStyle name="Comma 7 2 2 2 3 3 4 2" xfId="50998"/>
    <cellStyle name="Comma 7 2 2 2 3 3 5" xfId="50999"/>
    <cellStyle name="Comma 7 2 2 2 3 3 6" xfId="51000"/>
    <cellStyle name="Comma 7 2 2 2 3 4" xfId="51001"/>
    <cellStyle name="Comma 7 2 2 2 3 4 2" xfId="51002"/>
    <cellStyle name="Comma 7 2 2 2 3 4 2 2" xfId="51003"/>
    <cellStyle name="Comma 7 2 2 2 3 4 2 3" xfId="51004"/>
    <cellStyle name="Comma 7 2 2 2 3 4 3" xfId="51005"/>
    <cellStyle name="Comma 7 2 2 2 3 4 3 2" xfId="51006"/>
    <cellStyle name="Comma 7 2 2 2 3 4 4" xfId="51007"/>
    <cellStyle name="Comma 7 2 2 2 3 4 5" xfId="51008"/>
    <cellStyle name="Comma 7 2 2 2 3 5" xfId="51009"/>
    <cellStyle name="Comma 7 2 2 2 3 5 2" xfId="51010"/>
    <cellStyle name="Comma 7 2 2 2 3 5 3" xfId="51011"/>
    <cellStyle name="Comma 7 2 2 2 3 6" xfId="51012"/>
    <cellStyle name="Comma 7 2 2 2 3 6 2" xfId="51013"/>
    <cellStyle name="Comma 7 2 2 2 3 6 3" xfId="51014"/>
    <cellStyle name="Comma 7 2 2 2 3 7" xfId="51015"/>
    <cellStyle name="Comma 7 2 2 2 3 7 2" xfId="51016"/>
    <cellStyle name="Comma 7 2 2 2 3 8" xfId="51017"/>
    <cellStyle name="Comma 7 2 2 2 3 9" xfId="51018"/>
    <cellStyle name="Comma 7 2 2 2 4" xfId="9904"/>
    <cellStyle name="Comma 7 2 2 2 4 2" xfId="51019"/>
    <cellStyle name="Comma 7 2 2 2 4 2 2" xfId="51020"/>
    <cellStyle name="Comma 7 2 2 2 4 2 2 2" xfId="51021"/>
    <cellStyle name="Comma 7 2 2 2 4 2 2 3" xfId="51022"/>
    <cellStyle name="Comma 7 2 2 2 4 2 3" xfId="51023"/>
    <cellStyle name="Comma 7 2 2 2 4 2 3 2" xfId="51024"/>
    <cellStyle name="Comma 7 2 2 2 4 2 3 3" xfId="51025"/>
    <cellStyle name="Comma 7 2 2 2 4 2 4" xfId="51026"/>
    <cellStyle name="Comma 7 2 2 2 4 2 4 2" xfId="51027"/>
    <cellStyle name="Comma 7 2 2 2 4 2 5" xfId="51028"/>
    <cellStyle name="Comma 7 2 2 2 4 2 6" xfId="51029"/>
    <cellStyle name="Comma 7 2 2 2 4 3" xfId="51030"/>
    <cellStyle name="Comma 7 2 2 2 4 3 2" xfId="51031"/>
    <cellStyle name="Comma 7 2 2 2 4 3 2 2" xfId="51032"/>
    <cellStyle name="Comma 7 2 2 2 4 3 2 3" xfId="51033"/>
    <cellStyle name="Comma 7 2 2 2 4 3 3" xfId="51034"/>
    <cellStyle name="Comma 7 2 2 2 4 3 3 2" xfId="51035"/>
    <cellStyle name="Comma 7 2 2 2 4 3 3 3" xfId="51036"/>
    <cellStyle name="Comma 7 2 2 2 4 3 4" xfId="51037"/>
    <cellStyle name="Comma 7 2 2 2 4 3 4 2" xfId="51038"/>
    <cellStyle name="Comma 7 2 2 2 4 3 5" xfId="51039"/>
    <cellStyle name="Comma 7 2 2 2 4 3 6" xfId="51040"/>
    <cellStyle name="Comma 7 2 2 2 4 4" xfId="51041"/>
    <cellStyle name="Comma 7 2 2 2 4 4 2" xfId="51042"/>
    <cellStyle name="Comma 7 2 2 2 4 4 2 2" xfId="51043"/>
    <cellStyle name="Comma 7 2 2 2 4 4 2 3" xfId="51044"/>
    <cellStyle name="Comma 7 2 2 2 4 4 3" xfId="51045"/>
    <cellStyle name="Comma 7 2 2 2 4 4 3 2" xfId="51046"/>
    <cellStyle name="Comma 7 2 2 2 4 4 4" xfId="51047"/>
    <cellStyle name="Comma 7 2 2 2 4 4 5" xfId="51048"/>
    <cellStyle name="Comma 7 2 2 2 4 5" xfId="51049"/>
    <cellStyle name="Comma 7 2 2 2 4 5 2" xfId="51050"/>
    <cellStyle name="Comma 7 2 2 2 4 5 3" xfId="51051"/>
    <cellStyle name="Comma 7 2 2 2 4 6" xfId="51052"/>
    <cellStyle name="Comma 7 2 2 2 4 6 2" xfId="51053"/>
    <cellStyle name="Comma 7 2 2 2 4 6 3" xfId="51054"/>
    <cellStyle name="Comma 7 2 2 2 4 7" xfId="51055"/>
    <cellStyle name="Comma 7 2 2 2 4 7 2" xfId="51056"/>
    <cellStyle name="Comma 7 2 2 2 4 8" xfId="51057"/>
    <cellStyle name="Comma 7 2 2 2 4 9" xfId="51058"/>
    <cellStyle name="Comma 7 2 2 2 5" xfId="14038"/>
    <cellStyle name="Comma 7 2 2 2 5 2" xfId="51059"/>
    <cellStyle name="Comma 7 2 2 2 5 2 2" xfId="51060"/>
    <cellStyle name="Comma 7 2 2 2 5 2 3" xfId="51061"/>
    <cellStyle name="Comma 7 2 2 2 5 3" xfId="51062"/>
    <cellStyle name="Comma 7 2 2 2 5 3 2" xfId="51063"/>
    <cellStyle name="Comma 7 2 2 2 5 3 3" xfId="51064"/>
    <cellStyle name="Comma 7 2 2 2 5 4" xfId="51065"/>
    <cellStyle name="Comma 7 2 2 2 5 4 2" xfId="51066"/>
    <cellStyle name="Comma 7 2 2 2 5 5" xfId="51067"/>
    <cellStyle name="Comma 7 2 2 2 5 6" xfId="51068"/>
    <cellStyle name="Comma 7 2 2 2 6" xfId="51069"/>
    <cellStyle name="Comma 7 2 2 2 6 2" xfId="51070"/>
    <cellStyle name="Comma 7 2 2 2 6 2 2" xfId="51071"/>
    <cellStyle name="Comma 7 2 2 2 6 2 3" xfId="51072"/>
    <cellStyle name="Comma 7 2 2 2 6 3" xfId="51073"/>
    <cellStyle name="Comma 7 2 2 2 6 3 2" xfId="51074"/>
    <cellStyle name="Comma 7 2 2 2 6 3 3" xfId="51075"/>
    <cellStyle name="Comma 7 2 2 2 6 4" xfId="51076"/>
    <cellStyle name="Comma 7 2 2 2 6 4 2" xfId="51077"/>
    <cellStyle name="Comma 7 2 2 2 6 5" xfId="51078"/>
    <cellStyle name="Comma 7 2 2 2 6 6" xfId="51079"/>
    <cellStyle name="Comma 7 2 2 2 7" xfId="51080"/>
    <cellStyle name="Comma 7 2 2 2 7 2" xfId="51081"/>
    <cellStyle name="Comma 7 2 2 2 7 2 2" xfId="51082"/>
    <cellStyle name="Comma 7 2 2 2 7 2 3" xfId="51083"/>
    <cellStyle name="Comma 7 2 2 2 7 3" xfId="51084"/>
    <cellStyle name="Comma 7 2 2 2 7 3 2" xfId="51085"/>
    <cellStyle name="Comma 7 2 2 2 7 4" xfId="51086"/>
    <cellStyle name="Comma 7 2 2 2 7 5" xfId="51087"/>
    <cellStyle name="Comma 7 2 2 2 8" xfId="51088"/>
    <cellStyle name="Comma 7 2 2 2 8 2" xfId="51089"/>
    <cellStyle name="Comma 7 2 2 2 8 3" xfId="51090"/>
    <cellStyle name="Comma 7 2 2 2 9" xfId="51091"/>
    <cellStyle name="Comma 7 2 2 2 9 2" xfId="51092"/>
    <cellStyle name="Comma 7 2 2 2 9 3" xfId="51093"/>
    <cellStyle name="Comma 7 2 2 3" xfId="9905"/>
    <cellStyle name="Comma 7 2 2 3 10" xfId="51094"/>
    <cellStyle name="Comma 7 2 2 3 2" xfId="9906"/>
    <cellStyle name="Comma 7 2 2 3 2 2" xfId="51095"/>
    <cellStyle name="Comma 7 2 2 3 2 2 2" xfId="51096"/>
    <cellStyle name="Comma 7 2 2 3 2 2 2 2" xfId="51097"/>
    <cellStyle name="Comma 7 2 2 3 2 2 2 3" xfId="51098"/>
    <cellStyle name="Comma 7 2 2 3 2 2 3" xfId="51099"/>
    <cellStyle name="Comma 7 2 2 3 2 2 3 2" xfId="51100"/>
    <cellStyle name="Comma 7 2 2 3 2 2 3 3" xfId="51101"/>
    <cellStyle name="Comma 7 2 2 3 2 2 4" xfId="51102"/>
    <cellStyle name="Comma 7 2 2 3 2 2 4 2" xfId="51103"/>
    <cellStyle name="Comma 7 2 2 3 2 2 5" xfId="51104"/>
    <cellStyle name="Comma 7 2 2 3 2 2 6" xfId="51105"/>
    <cellStyle name="Comma 7 2 2 3 2 3" xfId="51106"/>
    <cellStyle name="Comma 7 2 2 3 2 3 2" xfId="51107"/>
    <cellStyle name="Comma 7 2 2 3 2 3 2 2" xfId="51108"/>
    <cellStyle name="Comma 7 2 2 3 2 3 2 3" xfId="51109"/>
    <cellStyle name="Comma 7 2 2 3 2 3 3" xfId="51110"/>
    <cellStyle name="Comma 7 2 2 3 2 3 3 2" xfId="51111"/>
    <cellStyle name="Comma 7 2 2 3 2 3 3 3" xfId="51112"/>
    <cellStyle name="Comma 7 2 2 3 2 3 4" xfId="51113"/>
    <cellStyle name="Comma 7 2 2 3 2 3 4 2" xfId="51114"/>
    <cellStyle name="Comma 7 2 2 3 2 3 5" xfId="51115"/>
    <cellStyle name="Comma 7 2 2 3 2 3 6" xfId="51116"/>
    <cellStyle name="Comma 7 2 2 3 2 4" xfId="51117"/>
    <cellStyle name="Comma 7 2 2 3 2 4 2" xfId="51118"/>
    <cellStyle name="Comma 7 2 2 3 2 4 2 2" xfId="51119"/>
    <cellStyle name="Comma 7 2 2 3 2 4 2 3" xfId="51120"/>
    <cellStyle name="Comma 7 2 2 3 2 4 3" xfId="51121"/>
    <cellStyle name="Comma 7 2 2 3 2 4 3 2" xfId="51122"/>
    <cellStyle name="Comma 7 2 2 3 2 4 4" xfId="51123"/>
    <cellStyle name="Comma 7 2 2 3 2 4 5" xfId="51124"/>
    <cellStyle name="Comma 7 2 2 3 2 5" xfId="51125"/>
    <cellStyle name="Comma 7 2 2 3 2 5 2" xfId="51126"/>
    <cellStyle name="Comma 7 2 2 3 2 5 3" xfId="51127"/>
    <cellStyle name="Comma 7 2 2 3 2 6" xfId="51128"/>
    <cellStyle name="Comma 7 2 2 3 2 6 2" xfId="51129"/>
    <cellStyle name="Comma 7 2 2 3 2 6 3" xfId="51130"/>
    <cellStyle name="Comma 7 2 2 3 2 7" xfId="51131"/>
    <cellStyle name="Comma 7 2 2 3 2 7 2" xfId="51132"/>
    <cellStyle name="Comma 7 2 2 3 2 8" xfId="51133"/>
    <cellStyle name="Comma 7 2 2 3 2 9" xfId="51134"/>
    <cellStyle name="Comma 7 2 2 3 3" xfId="51135"/>
    <cellStyle name="Comma 7 2 2 3 3 2" xfId="51136"/>
    <cellStyle name="Comma 7 2 2 3 3 2 2" xfId="51137"/>
    <cellStyle name="Comma 7 2 2 3 3 2 3" xfId="51138"/>
    <cellStyle name="Comma 7 2 2 3 3 3" xfId="51139"/>
    <cellStyle name="Comma 7 2 2 3 3 3 2" xfId="51140"/>
    <cellStyle name="Comma 7 2 2 3 3 3 3" xfId="51141"/>
    <cellStyle name="Comma 7 2 2 3 3 4" xfId="51142"/>
    <cellStyle name="Comma 7 2 2 3 3 4 2" xfId="51143"/>
    <cellStyle name="Comma 7 2 2 3 3 5" xfId="51144"/>
    <cellStyle name="Comma 7 2 2 3 3 6" xfId="51145"/>
    <cellStyle name="Comma 7 2 2 3 4" xfId="51146"/>
    <cellStyle name="Comma 7 2 2 3 4 2" xfId="51147"/>
    <cellStyle name="Comma 7 2 2 3 4 2 2" xfId="51148"/>
    <cellStyle name="Comma 7 2 2 3 4 2 3" xfId="51149"/>
    <cellStyle name="Comma 7 2 2 3 4 3" xfId="51150"/>
    <cellStyle name="Comma 7 2 2 3 4 3 2" xfId="51151"/>
    <cellStyle name="Comma 7 2 2 3 4 3 3" xfId="51152"/>
    <cellStyle name="Comma 7 2 2 3 4 4" xfId="51153"/>
    <cellStyle name="Comma 7 2 2 3 4 4 2" xfId="51154"/>
    <cellStyle name="Comma 7 2 2 3 4 5" xfId="51155"/>
    <cellStyle name="Comma 7 2 2 3 4 6" xfId="51156"/>
    <cellStyle name="Comma 7 2 2 3 5" xfId="51157"/>
    <cellStyle name="Comma 7 2 2 3 5 2" xfId="51158"/>
    <cellStyle name="Comma 7 2 2 3 5 2 2" xfId="51159"/>
    <cellStyle name="Comma 7 2 2 3 5 2 3" xfId="51160"/>
    <cellStyle name="Comma 7 2 2 3 5 3" xfId="51161"/>
    <cellStyle name="Comma 7 2 2 3 5 3 2" xfId="51162"/>
    <cellStyle name="Comma 7 2 2 3 5 4" xfId="51163"/>
    <cellStyle name="Comma 7 2 2 3 5 5" xfId="51164"/>
    <cellStyle name="Comma 7 2 2 3 6" xfId="51165"/>
    <cellStyle name="Comma 7 2 2 3 6 2" xfId="51166"/>
    <cellStyle name="Comma 7 2 2 3 6 3" xfId="51167"/>
    <cellStyle name="Comma 7 2 2 3 7" xfId="51168"/>
    <cellStyle name="Comma 7 2 2 3 7 2" xfId="51169"/>
    <cellStyle name="Comma 7 2 2 3 7 3" xfId="51170"/>
    <cellStyle name="Comma 7 2 2 3 8" xfId="51171"/>
    <cellStyle name="Comma 7 2 2 3 8 2" xfId="51172"/>
    <cellStyle name="Comma 7 2 2 3 9" xfId="51173"/>
    <cellStyle name="Comma 7 2 2 4" xfId="9907"/>
    <cellStyle name="Comma 7 2 2 4 2" xfId="9908"/>
    <cellStyle name="Comma 7 2 2 4 2 2" xfId="51174"/>
    <cellStyle name="Comma 7 2 2 4 2 2 2" xfId="51175"/>
    <cellStyle name="Comma 7 2 2 4 2 2 3" xfId="51176"/>
    <cellStyle name="Comma 7 2 2 4 2 3" xfId="51177"/>
    <cellStyle name="Comma 7 2 2 4 2 3 2" xfId="51178"/>
    <cellStyle name="Comma 7 2 2 4 2 3 3" xfId="51179"/>
    <cellStyle name="Comma 7 2 2 4 2 4" xfId="51180"/>
    <cellStyle name="Comma 7 2 2 4 2 4 2" xfId="51181"/>
    <cellStyle name="Comma 7 2 2 4 2 5" xfId="51182"/>
    <cellStyle name="Comma 7 2 2 4 2 6" xfId="51183"/>
    <cellStyle name="Comma 7 2 2 4 3" xfId="51184"/>
    <cellStyle name="Comma 7 2 2 4 3 2" xfId="51185"/>
    <cellStyle name="Comma 7 2 2 4 3 2 2" xfId="51186"/>
    <cellStyle name="Comma 7 2 2 4 3 2 3" xfId="51187"/>
    <cellStyle name="Comma 7 2 2 4 3 3" xfId="51188"/>
    <cellStyle name="Comma 7 2 2 4 3 3 2" xfId="51189"/>
    <cellStyle name="Comma 7 2 2 4 3 3 3" xfId="51190"/>
    <cellStyle name="Comma 7 2 2 4 3 4" xfId="51191"/>
    <cellStyle name="Comma 7 2 2 4 3 4 2" xfId="51192"/>
    <cellStyle name="Comma 7 2 2 4 3 5" xfId="51193"/>
    <cellStyle name="Comma 7 2 2 4 3 6" xfId="51194"/>
    <cellStyle name="Comma 7 2 2 4 4" xfId="51195"/>
    <cellStyle name="Comma 7 2 2 4 4 2" xfId="51196"/>
    <cellStyle name="Comma 7 2 2 4 4 2 2" xfId="51197"/>
    <cellStyle name="Comma 7 2 2 4 4 2 3" xfId="51198"/>
    <cellStyle name="Comma 7 2 2 4 4 3" xfId="51199"/>
    <cellStyle name="Comma 7 2 2 4 4 3 2" xfId="51200"/>
    <cellStyle name="Comma 7 2 2 4 4 4" xfId="51201"/>
    <cellStyle name="Comma 7 2 2 4 4 5" xfId="51202"/>
    <cellStyle name="Comma 7 2 2 4 5" xfId="51203"/>
    <cellStyle name="Comma 7 2 2 4 5 2" xfId="51204"/>
    <cellStyle name="Comma 7 2 2 4 5 3" xfId="51205"/>
    <cellStyle name="Comma 7 2 2 4 6" xfId="51206"/>
    <cellStyle name="Comma 7 2 2 4 6 2" xfId="51207"/>
    <cellStyle name="Comma 7 2 2 4 6 3" xfId="51208"/>
    <cellStyle name="Comma 7 2 2 4 7" xfId="51209"/>
    <cellStyle name="Comma 7 2 2 4 7 2" xfId="51210"/>
    <cellStyle name="Comma 7 2 2 4 8" xfId="51211"/>
    <cellStyle name="Comma 7 2 2 4 9" xfId="51212"/>
    <cellStyle name="Comma 7 2 2 5" xfId="9909"/>
    <cellStyle name="Comma 7 2 2 5 2" xfId="51213"/>
    <cellStyle name="Comma 7 2 2 5 2 2" xfId="51214"/>
    <cellStyle name="Comma 7 2 2 5 2 2 2" xfId="51215"/>
    <cellStyle name="Comma 7 2 2 5 2 2 3" xfId="51216"/>
    <cellStyle name="Comma 7 2 2 5 2 3" xfId="51217"/>
    <cellStyle name="Comma 7 2 2 5 2 3 2" xfId="51218"/>
    <cellStyle name="Comma 7 2 2 5 2 3 3" xfId="51219"/>
    <cellStyle name="Comma 7 2 2 5 2 4" xfId="51220"/>
    <cellStyle name="Comma 7 2 2 5 2 4 2" xfId="51221"/>
    <cellStyle name="Comma 7 2 2 5 2 5" xfId="51222"/>
    <cellStyle name="Comma 7 2 2 5 2 6" xfId="51223"/>
    <cellStyle name="Comma 7 2 2 5 3" xfId="51224"/>
    <cellStyle name="Comma 7 2 2 5 3 2" xfId="51225"/>
    <cellStyle name="Comma 7 2 2 5 3 2 2" xfId="51226"/>
    <cellStyle name="Comma 7 2 2 5 3 2 3" xfId="51227"/>
    <cellStyle name="Comma 7 2 2 5 3 3" xfId="51228"/>
    <cellStyle name="Comma 7 2 2 5 3 3 2" xfId="51229"/>
    <cellStyle name="Comma 7 2 2 5 3 3 3" xfId="51230"/>
    <cellStyle name="Comma 7 2 2 5 3 4" xfId="51231"/>
    <cellStyle name="Comma 7 2 2 5 3 4 2" xfId="51232"/>
    <cellStyle name="Comma 7 2 2 5 3 5" xfId="51233"/>
    <cellStyle name="Comma 7 2 2 5 3 6" xfId="51234"/>
    <cellStyle name="Comma 7 2 2 5 4" xfId="51235"/>
    <cellStyle name="Comma 7 2 2 5 4 2" xfId="51236"/>
    <cellStyle name="Comma 7 2 2 5 4 2 2" xfId="51237"/>
    <cellStyle name="Comma 7 2 2 5 4 2 3" xfId="51238"/>
    <cellStyle name="Comma 7 2 2 5 4 3" xfId="51239"/>
    <cellStyle name="Comma 7 2 2 5 4 3 2" xfId="51240"/>
    <cellStyle name="Comma 7 2 2 5 4 4" xfId="51241"/>
    <cellStyle name="Comma 7 2 2 5 4 5" xfId="51242"/>
    <cellStyle name="Comma 7 2 2 5 5" xfId="51243"/>
    <cellStyle name="Comma 7 2 2 5 5 2" xfId="51244"/>
    <cellStyle name="Comma 7 2 2 5 5 3" xfId="51245"/>
    <cellStyle name="Comma 7 2 2 5 6" xfId="51246"/>
    <cellStyle name="Comma 7 2 2 5 6 2" xfId="51247"/>
    <cellStyle name="Comma 7 2 2 5 6 3" xfId="51248"/>
    <cellStyle name="Comma 7 2 2 5 7" xfId="51249"/>
    <cellStyle name="Comma 7 2 2 5 7 2" xfId="51250"/>
    <cellStyle name="Comma 7 2 2 5 8" xfId="51251"/>
    <cellStyle name="Comma 7 2 2 5 9" xfId="51252"/>
    <cellStyle name="Comma 7 2 2 6" xfId="9910"/>
    <cellStyle name="Comma 7 2 2 6 2" xfId="51253"/>
    <cellStyle name="Comma 7 2 2 6 2 2" xfId="51254"/>
    <cellStyle name="Comma 7 2 2 6 2 3" xfId="51255"/>
    <cellStyle name="Comma 7 2 2 6 3" xfId="51256"/>
    <cellStyle name="Comma 7 2 2 6 3 2" xfId="51257"/>
    <cellStyle name="Comma 7 2 2 6 3 3" xfId="51258"/>
    <cellStyle name="Comma 7 2 2 6 4" xfId="51259"/>
    <cellStyle name="Comma 7 2 2 6 4 2" xfId="51260"/>
    <cellStyle name="Comma 7 2 2 6 5" xfId="51261"/>
    <cellStyle name="Comma 7 2 2 6 6" xfId="51262"/>
    <cellStyle name="Comma 7 2 2 7" xfId="51263"/>
    <cellStyle name="Comma 7 2 2 7 2" xfId="51264"/>
    <cellStyle name="Comma 7 2 2 7 2 2" xfId="51265"/>
    <cellStyle name="Comma 7 2 2 7 2 3" xfId="51266"/>
    <cellStyle name="Comma 7 2 2 7 3" xfId="51267"/>
    <cellStyle name="Comma 7 2 2 7 3 2" xfId="51268"/>
    <cellStyle name="Comma 7 2 2 7 3 3" xfId="51269"/>
    <cellStyle name="Comma 7 2 2 7 4" xfId="51270"/>
    <cellStyle name="Comma 7 2 2 7 4 2" xfId="51271"/>
    <cellStyle name="Comma 7 2 2 7 5" xfId="51272"/>
    <cellStyle name="Comma 7 2 2 7 6" xfId="51273"/>
    <cellStyle name="Comma 7 2 2 8" xfId="51274"/>
    <cellStyle name="Comma 7 2 2 8 2" xfId="51275"/>
    <cellStyle name="Comma 7 2 2 8 2 2" xfId="51276"/>
    <cellStyle name="Comma 7 2 2 8 2 3" xfId="51277"/>
    <cellStyle name="Comma 7 2 2 8 3" xfId="51278"/>
    <cellStyle name="Comma 7 2 2 8 3 2" xfId="51279"/>
    <cellStyle name="Comma 7 2 2 8 4" xfId="51280"/>
    <cellStyle name="Comma 7 2 2 8 5" xfId="51281"/>
    <cellStyle name="Comma 7 2 2 9" xfId="51282"/>
    <cellStyle name="Comma 7 2 2 9 2" xfId="51283"/>
    <cellStyle name="Comma 7 2 2 9 3" xfId="51284"/>
    <cellStyle name="Comma 7 2 3" xfId="3912"/>
    <cellStyle name="Comma 7 2 3 10" xfId="51285"/>
    <cellStyle name="Comma 7 2 3 10 2" xfId="51286"/>
    <cellStyle name="Comma 7 2 3 11" xfId="51287"/>
    <cellStyle name="Comma 7 2 3 12" xfId="51288"/>
    <cellStyle name="Comma 7 2 3 13" xfId="51289"/>
    <cellStyle name="Comma 7 2 3 2" xfId="9911"/>
    <cellStyle name="Comma 7 2 3 2 10" xfId="51290"/>
    <cellStyle name="Comma 7 2 3 2 2" xfId="9912"/>
    <cellStyle name="Comma 7 2 3 2 2 2" xfId="51291"/>
    <cellStyle name="Comma 7 2 3 2 2 2 2" xfId="51292"/>
    <cellStyle name="Comma 7 2 3 2 2 2 2 2" xfId="51293"/>
    <cellStyle name="Comma 7 2 3 2 2 2 2 3" xfId="51294"/>
    <cellStyle name="Comma 7 2 3 2 2 2 3" xfId="51295"/>
    <cellStyle name="Comma 7 2 3 2 2 2 3 2" xfId="51296"/>
    <cellStyle name="Comma 7 2 3 2 2 2 3 3" xfId="51297"/>
    <cellStyle name="Comma 7 2 3 2 2 2 4" xfId="51298"/>
    <cellStyle name="Comma 7 2 3 2 2 2 4 2" xfId="51299"/>
    <cellStyle name="Comma 7 2 3 2 2 2 5" xfId="51300"/>
    <cellStyle name="Comma 7 2 3 2 2 2 6" xfId="51301"/>
    <cellStyle name="Comma 7 2 3 2 2 3" xfId="51302"/>
    <cellStyle name="Comma 7 2 3 2 2 3 2" xfId="51303"/>
    <cellStyle name="Comma 7 2 3 2 2 3 2 2" xfId="51304"/>
    <cellStyle name="Comma 7 2 3 2 2 3 2 3" xfId="51305"/>
    <cellStyle name="Comma 7 2 3 2 2 3 3" xfId="51306"/>
    <cellStyle name="Comma 7 2 3 2 2 3 3 2" xfId="51307"/>
    <cellStyle name="Comma 7 2 3 2 2 3 3 3" xfId="51308"/>
    <cellStyle name="Comma 7 2 3 2 2 3 4" xfId="51309"/>
    <cellStyle name="Comma 7 2 3 2 2 3 4 2" xfId="51310"/>
    <cellStyle name="Comma 7 2 3 2 2 3 5" xfId="51311"/>
    <cellStyle name="Comma 7 2 3 2 2 3 6" xfId="51312"/>
    <cellStyle name="Comma 7 2 3 2 2 4" xfId="51313"/>
    <cellStyle name="Comma 7 2 3 2 2 4 2" xfId="51314"/>
    <cellStyle name="Comma 7 2 3 2 2 4 2 2" xfId="51315"/>
    <cellStyle name="Comma 7 2 3 2 2 4 2 3" xfId="51316"/>
    <cellStyle name="Comma 7 2 3 2 2 4 3" xfId="51317"/>
    <cellStyle name="Comma 7 2 3 2 2 4 3 2" xfId="51318"/>
    <cellStyle name="Comma 7 2 3 2 2 4 4" xfId="51319"/>
    <cellStyle name="Comma 7 2 3 2 2 4 5" xfId="51320"/>
    <cellStyle name="Comma 7 2 3 2 2 5" xfId="51321"/>
    <cellStyle name="Comma 7 2 3 2 2 5 2" xfId="51322"/>
    <cellStyle name="Comma 7 2 3 2 2 5 3" xfId="51323"/>
    <cellStyle name="Comma 7 2 3 2 2 6" xfId="51324"/>
    <cellStyle name="Comma 7 2 3 2 2 6 2" xfId="51325"/>
    <cellStyle name="Comma 7 2 3 2 2 6 3" xfId="51326"/>
    <cellStyle name="Comma 7 2 3 2 2 7" xfId="51327"/>
    <cellStyle name="Comma 7 2 3 2 2 7 2" xfId="51328"/>
    <cellStyle name="Comma 7 2 3 2 2 8" xfId="51329"/>
    <cellStyle name="Comma 7 2 3 2 2 9" xfId="51330"/>
    <cellStyle name="Comma 7 2 3 2 3" xfId="51331"/>
    <cellStyle name="Comma 7 2 3 2 3 2" xfId="51332"/>
    <cellStyle name="Comma 7 2 3 2 3 2 2" xfId="51333"/>
    <cellStyle name="Comma 7 2 3 2 3 2 3" xfId="51334"/>
    <cellStyle name="Comma 7 2 3 2 3 3" xfId="51335"/>
    <cellStyle name="Comma 7 2 3 2 3 3 2" xfId="51336"/>
    <cellStyle name="Comma 7 2 3 2 3 3 3" xfId="51337"/>
    <cellStyle name="Comma 7 2 3 2 3 4" xfId="51338"/>
    <cellStyle name="Comma 7 2 3 2 3 4 2" xfId="51339"/>
    <cellStyle name="Comma 7 2 3 2 3 5" xfId="51340"/>
    <cellStyle name="Comma 7 2 3 2 3 6" xfId="51341"/>
    <cellStyle name="Comma 7 2 3 2 4" xfId="51342"/>
    <cellStyle name="Comma 7 2 3 2 4 2" xfId="51343"/>
    <cellStyle name="Comma 7 2 3 2 4 2 2" xfId="51344"/>
    <cellStyle name="Comma 7 2 3 2 4 2 3" xfId="51345"/>
    <cellStyle name="Comma 7 2 3 2 4 3" xfId="51346"/>
    <cellStyle name="Comma 7 2 3 2 4 3 2" xfId="51347"/>
    <cellStyle name="Comma 7 2 3 2 4 3 3" xfId="51348"/>
    <cellStyle name="Comma 7 2 3 2 4 4" xfId="51349"/>
    <cellStyle name="Comma 7 2 3 2 4 4 2" xfId="51350"/>
    <cellStyle name="Comma 7 2 3 2 4 5" xfId="51351"/>
    <cellStyle name="Comma 7 2 3 2 4 6" xfId="51352"/>
    <cellStyle name="Comma 7 2 3 2 5" xfId="51353"/>
    <cellStyle name="Comma 7 2 3 2 5 2" xfId="51354"/>
    <cellStyle name="Comma 7 2 3 2 5 2 2" xfId="51355"/>
    <cellStyle name="Comma 7 2 3 2 5 2 3" xfId="51356"/>
    <cellStyle name="Comma 7 2 3 2 5 3" xfId="51357"/>
    <cellStyle name="Comma 7 2 3 2 5 3 2" xfId="51358"/>
    <cellStyle name="Comma 7 2 3 2 5 4" xfId="51359"/>
    <cellStyle name="Comma 7 2 3 2 5 5" xfId="51360"/>
    <cellStyle name="Comma 7 2 3 2 6" xfId="51361"/>
    <cellStyle name="Comma 7 2 3 2 6 2" xfId="51362"/>
    <cellStyle name="Comma 7 2 3 2 6 3" xfId="51363"/>
    <cellStyle name="Comma 7 2 3 2 7" xfId="51364"/>
    <cellStyle name="Comma 7 2 3 2 7 2" xfId="51365"/>
    <cellStyle name="Comma 7 2 3 2 7 3" xfId="51366"/>
    <cellStyle name="Comma 7 2 3 2 8" xfId="51367"/>
    <cellStyle name="Comma 7 2 3 2 8 2" xfId="51368"/>
    <cellStyle name="Comma 7 2 3 2 9" xfId="51369"/>
    <cellStyle name="Comma 7 2 3 3" xfId="9913"/>
    <cellStyle name="Comma 7 2 3 3 2" xfId="51370"/>
    <cellStyle name="Comma 7 2 3 3 2 2" xfId="51371"/>
    <cellStyle name="Comma 7 2 3 3 2 2 2" xfId="51372"/>
    <cellStyle name="Comma 7 2 3 3 2 2 3" xfId="51373"/>
    <cellStyle name="Comma 7 2 3 3 2 3" xfId="51374"/>
    <cellStyle name="Comma 7 2 3 3 2 3 2" xfId="51375"/>
    <cellStyle name="Comma 7 2 3 3 2 3 3" xfId="51376"/>
    <cellStyle name="Comma 7 2 3 3 2 4" xfId="51377"/>
    <cellStyle name="Comma 7 2 3 3 2 4 2" xfId="51378"/>
    <cellStyle name="Comma 7 2 3 3 2 5" xfId="51379"/>
    <cellStyle name="Comma 7 2 3 3 2 6" xfId="51380"/>
    <cellStyle name="Comma 7 2 3 3 3" xfId="51381"/>
    <cellStyle name="Comma 7 2 3 3 3 2" xfId="51382"/>
    <cellStyle name="Comma 7 2 3 3 3 2 2" xfId="51383"/>
    <cellStyle name="Comma 7 2 3 3 3 2 3" xfId="51384"/>
    <cellStyle name="Comma 7 2 3 3 3 3" xfId="51385"/>
    <cellStyle name="Comma 7 2 3 3 3 3 2" xfId="51386"/>
    <cellStyle name="Comma 7 2 3 3 3 3 3" xfId="51387"/>
    <cellStyle name="Comma 7 2 3 3 3 4" xfId="51388"/>
    <cellStyle name="Comma 7 2 3 3 3 4 2" xfId="51389"/>
    <cellStyle name="Comma 7 2 3 3 3 5" xfId="51390"/>
    <cellStyle name="Comma 7 2 3 3 3 6" xfId="51391"/>
    <cellStyle name="Comma 7 2 3 3 4" xfId="51392"/>
    <cellStyle name="Comma 7 2 3 3 4 2" xfId="51393"/>
    <cellStyle name="Comma 7 2 3 3 4 2 2" xfId="51394"/>
    <cellStyle name="Comma 7 2 3 3 4 2 3" xfId="51395"/>
    <cellStyle name="Comma 7 2 3 3 4 3" xfId="51396"/>
    <cellStyle name="Comma 7 2 3 3 4 3 2" xfId="51397"/>
    <cellStyle name="Comma 7 2 3 3 4 4" xfId="51398"/>
    <cellStyle name="Comma 7 2 3 3 4 5" xfId="51399"/>
    <cellStyle name="Comma 7 2 3 3 5" xfId="51400"/>
    <cellStyle name="Comma 7 2 3 3 5 2" xfId="51401"/>
    <cellStyle name="Comma 7 2 3 3 5 3" xfId="51402"/>
    <cellStyle name="Comma 7 2 3 3 6" xfId="51403"/>
    <cellStyle name="Comma 7 2 3 3 6 2" xfId="51404"/>
    <cellStyle name="Comma 7 2 3 3 6 3" xfId="51405"/>
    <cellStyle name="Comma 7 2 3 3 7" xfId="51406"/>
    <cellStyle name="Comma 7 2 3 3 7 2" xfId="51407"/>
    <cellStyle name="Comma 7 2 3 3 8" xfId="51408"/>
    <cellStyle name="Comma 7 2 3 3 9" xfId="51409"/>
    <cellStyle name="Comma 7 2 3 4" xfId="9914"/>
    <cellStyle name="Comma 7 2 3 4 2" xfId="51410"/>
    <cellStyle name="Comma 7 2 3 4 2 2" xfId="51411"/>
    <cellStyle name="Comma 7 2 3 4 2 2 2" xfId="51412"/>
    <cellStyle name="Comma 7 2 3 4 2 2 3" xfId="51413"/>
    <cellStyle name="Comma 7 2 3 4 2 3" xfId="51414"/>
    <cellStyle name="Comma 7 2 3 4 2 3 2" xfId="51415"/>
    <cellStyle name="Comma 7 2 3 4 2 3 3" xfId="51416"/>
    <cellStyle name="Comma 7 2 3 4 2 4" xfId="51417"/>
    <cellStyle name="Comma 7 2 3 4 2 4 2" xfId="51418"/>
    <cellStyle name="Comma 7 2 3 4 2 5" xfId="51419"/>
    <cellStyle name="Comma 7 2 3 4 2 6" xfId="51420"/>
    <cellStyle name="Comma 7 2 3 4 3" xfId="51421"/>
    <cellStyle name="Comma 7 2 3 4 3 2" xfId="51422"/>
    <cellStyle name="Comma 7 2 3 4 3 2 2" xfId="51423"/>
    <cellStyle name="Comma 7 2 3 4 3 2 3" xfId="51424"/>
    <cellStyle name="Comma 7 2 3 4 3 3" xfId="51425"/>
    <cellStyle name="Comma 7 2 3 4 3 3 2" xfId="51426"/>
    <cellStyle name="Comma 7 2 3 4 3 3 3" xfId="51427"/>
    <cellStyle name="Comma 7 2 3 4 3 4" xfId="51428"/>
    <cellStyle name="Comma 7 2 3 4 3 4 2" xfId="51429"/>
    <cellStyle name="Comma 7 2 3 4 3 5" xfId="51430"/>
    <cellStyle name="Comma 7 2 3 4 3 6" xfId="51431"/>
    <cellStyle name="Comma 7 2 3 4 4" xfId="51432"/>
    <cellStyle name="Comma 7 2 3 4 4 2" xfId="51433"/>
    <cellStyle name="Comma 7 2 3 4 4 2 2" xfId="51434"/>
    <cellStyle name="Comma 7 2 3 4 4 2 3" xfId="51435"/>
    <cellStyle name="Comma 7 2 3 4 4 3" xfId="51436"/>
    <cellStyle name="Comma 7 2 3 4 4 3 2" xfId="51437"/>
    <cellStyle name="Comma 7 2 3 4 4 4" xfId="51438"/>
    <cellStyle name="Comma 7 2 3 4 4 5" xfId="51439"/>
    <cellStyle name="Comma 7 2 3 4 5" xfId="51440"/>
    <cellStyle name="Comma 7 2 3 4 5 2" xfId="51441"/>
    <cellStyle name="Comma 7 2 3 4 5 3" xfId="51442"/>
    <cellStyle name="Comma 7 2 3 4 6" xfId="51443"/>
    <cellStyle name="Comma 7 2 3 4 6 2" xfId="51444"/>
    <cellStyle name="Comma 7 2 3 4 6 3" xfId="51445"/>
    <cellStyle name="Comma 7 2 3 4 7" xfId="51446"/>
    <cellStyle name="Comma 7 2 3 4 7 2" xfId="51447"/>
    <cellStyle name="Comma 7 2 3 4 8" xfId="51448"/>
    <cellStyle name="Comma 7 2 3 4 9" xfId="51449"/>
    <cellStyle name="Comma 7 2 3 5" xfId="14039"/>
    <cellStyle name="Comma 7 2 3 5 2" xfId="51450"/>
    <cellStyle name="Comma 7 2 3 5 2 2" xfId="51451"/>
    <cellStyle name="Comma 7 2 3 5 2 3" xfId="51452"/>
    <cellStyle name="Comma 7 2 3 5 3" xfId="51453"/>
    <cellStyle name="Comma 7 2 3 5 3 2" xfId="51454"/>
    <cellStyle name="Comma 7 2 3 5 3 3" xfId="51455"/>
    <cellStyle name="Comma 7 2 3 5 4" xfId="51456"/>
    <cellStyle name="Comma 7 2 3 5 4 2" xfId="51457"/>
    <cellStyle name="Comma 7 2 3 5 5" xfId="51458"/>
    <cellStyle name="Comma 7 2 3 5 6" xfId="51459"/>
    <cellStyle name="Comma 7 2 3 6" xfId="51460"/>
    <cellStyle name="Comma 7 2 3 6 2" xfId="51461"/>
    <cellStyle name="Comma 7 2 3 6 2 2" xfId="51462"/>
    <cellStyle name="Comma 7 2 3 6 2 3" xfId="51463"/>
    <cellStyle name="Comma 7 2 3 6 3" xfId="51464"/>
    <cellStyle name="Comma 7 2 3 6 3 2" xfId="51465"/>
    <cellStyle name="Comma 7 2 3 6 3 3" xfId="51466"/>
    <cellStyle name="Comma 7 2 3 6 4" xfId="51467"/>
    <cellStyle name="Comma 7 2 3 6 4 2" xfId="51468"/>
    <cellStyle name="Comma 7 2 3 6 5" xfId="51469"/>
    <cellStyle name="Comma 7 2 3 6 6" xfId="51470"/>
    <cellStyle name="Comma 7 2 3 7" xfId="51471"/>
    <cellStyle name="Comma 7 2 3 7 2" xfId="51472"/>
    <cellStyle name="Comma 7 2 3 7 2 2" xfId="51473"/>
    <cellStyle name="Comma 7 2 3 7 2 3" xfId="51474"/>
    <cellStyle name="Comma 7 2 3 7 3" xfId="51475"/>
    <cellStyle name="Comma 7 2 3 7 3 2" xfId="51476"/>
    <cellStyle name="Comma 7 2 3 7 4" xfId="51477"/>
    <cellStyle name="Comma 7 2 3 7 5" xfId="51478"/>
    <cellStyle name="Comma 7 2 3 8" xfId="51479"/>
    <cellStyle name="Comma 7 2 3 8 2" xfId="51480"/>
    <cellStyle name="Comma 7 2 3 8 3" xfId="51481"/>
    <cellStyle name="Comma 7 2 3 9" xfId="51482"/>
    <cellStyle name="Comma 7 2 3 9 2" xfId="51483"/>
    <cellStyle name="Comma 7 2 3 9 3" xfId="51484"/>
    <cellStyle name="Comma 7 2 4" xfId="9915"/>
    <cellStyle name="Comma 7 2 4 10" xfId="51485"/>
    <cellStyle name="Comma 7 2 4 2" xfId="9916"/>
    <cellStyle name="Comma 7 2 4 2 2" xfId="51486"/>
    <cellStyle name="Comma 7 2 4 2 2 2" xfId="51487"/>
    <cellStyle name="Comma 7 2 4 2 2 2 2" xfId="51488"/>
    <cellStyle name="Comma 7 2 4 2 2 2 3" xfId="51489"/>
    <cellStyle name="Comma 7 2 4 2 2 3" xfId="51490"/>
    <cellStyle name="Comma 7 2 4 2 2 3 2" xfId="51491"/>
    <cellStyle name="Comma 7 2 4 2 2 3 3" xfId="51492"/>
    <cellStyle name="Comma 7 2 4 2 2 4" xfId="51493"/>
    <cellStyle name="Comma 7 2 4 2 2 4 2" xfId="51494"/>
    <cellStyle name="Comma 7 2 4 2 2 5" xfId="51495"/>
    <cellStyle name="Comma 7 2 4 2 2 6" xfId="51496"/>
    <cellStyle name="Comma 7 2 4 2 3" xfId="51497"/>
    <cellStyle name="Comma 7 2 4 2 3 2" xfId="51498"/>
    <cellStyle name="Comma 7 2 4 2 3 2 2" xfId="51499"/>
    <cellStyle name="Comma 7 2 4 2 3 2 3" xfId="51500"/>
    <cellStyle name="Comma 7 2 4 2 3 3" xfId="51501"/>
    <cellStyle name="Comma 7 2 4 2 3 3 2" xfId="51502"/>
    <cellStyle name="Comma 7 2 4 2 3 3 3" xfId="51503"/>
    <cellStyle name="Comma 7 2 4 2 3 4" xfId="51504"/>
    <cellStyle name="Comma 7 2 4 2 3 4 2" xfId="51505"/>
    <cellStyle name="Comma 7 2 4 2 3 5" xfId="51506"/>
    <cellStyle name="Comma 7 2 4 2 3 6" xfId="51507"/>
    <cellStyle name="Comma 7 2 4 2 4" xfId="51508"/>
    <cellStyle name="Comma 7 2 4 2 4 2" xfId="51509"/>
    <cellStyle name="Comma 7 2 4 2 4 2 2" xfId="51510"/>
    <cellStyle name="Comma 7 2 4 2 4 2 3" xfId="51511"/>
    <cellStyle name="Comma 7 2 4 2 4 3" xfId="51512"/>
    <cellStyle name="Comma 7 2 4 2 4 3 2" xfId="51513"/>
    <cellStyle name="Comma 7 2 4 2 4 4" xfId="51514"/>
    <cellStyle name="Comma 7 2 4 2 4 5" xfId="51515"/>
    <cellStyle name="Comma 7 2 4 2 5" xfId="51516"/>
    <cellStyle name="Comma 7 2 4 2 5 2" xfId="51517"/>
    <cellStyle name="Comma 7 2 4 2 5 3" xfId="51518"/>
    <cellStyle name="Comma 7 2 4 2 6" xfId="51519"/>
    <cellStyle name="Comma 7 2 4 2 6 2" xfId="51520"/>
    <cellStyle name="Comma 7 2 4 2 6 3" xfId="51521"/>
    <cellStyle name="Comma 7 2 4 2 7" xfId="51522"/>
    <cellStyle name="Comma 7 2 4 2 7 2" xfId="51523"/>
    <cellStyle name="Comma 7 2 4 2 8" xfId="51524"/>
    <cellStyle name="Comma 7 2 4 2 9" xfId="51525"/>
    <cellStyle name="Comma 7 2 4 3" xfId="51526"/>
    <cellStyle name="Comma 7 2 4 3 2" xfId="51527"/>
    <cellStyle name="Comma 7 2 4 3 2 2" xfId="51528"/>
    <cellStyle name="Comma 7 2 4 3 2 3" xfId="51529"/>
    <cellStyle name="Comma 7 2 4 3 3" xfId="51530"/>
    <cellStyle name="Comma 7 2 4 3 3 2" xfId="51531"/>
    <cellStyle name="Comma 7 2 4 3 3 3" xfId="51532"/>
    <cellStyle name="Comma 7 2 4 3 4" xfId="51533"/>
    <cellStyle name="Comma 7 2 4 3 4 2" xfId="51534"/>
    <cellStyle name="Comma 7 2 4 3 5" xfId="51535"/>
    <cellStyle name="Comma 7 2 4 3 6" xfId="51536"/>
    <cellStyle name="Comma 7 2 4 4" xfId="51537"/>
    <cellStyle name="Comma 7 2 4 4 2" xfId="51538"/>
    <cellStyle name="Comma 7 2 4 4 2 2" xfId="51539"/>
    <cellStyle name="Comma 7 2 4 4 2 3" xfId="51540"/>
    <cellStyle name="Comma 7 2 4 4 3" xfId="51541"/>
    <cellStyle name="Comma 7 2 4 4 3 2" xfId="51542"/>
    <cellStyle name="Comma 7 2 4 4 3 3" xfId="51543"/>
    <cellStyle name="Comma 7 2 4 4 4" xfId="51544"/>
    <cellStyle name="Comma 7 2 4 4 4 2" xfId="51545"/>
    <cellStyle name="Comma 7 2 4 4 5" xfId="51546"/>
    <cellStyle name="Comma 7 2 4 4 6" xfId="51547"/>
    <cellStyle name="Comma 7 2 4 5" xfId="51548"/>
    <cellStyle name="Comma 7 2 4 5 2" xfId="51549"/>
    <cellStyle name="Comma 7 2 4 5 2 2" xfId="51550"/>
    <cellStyle name="Comma 7 2 4 5 2 3" xfId="51551"/>
    <cellStyle name="Comma 7 2 4 5 3" xfId="51552"/>
    <cellStyle name="Comma 7 2 4 5 3 2" xfId="51553"/>
    <cellStyle name="Comma 7 2 4 5 4" xfId="51554"/>
    <cellStyle name="Comma 7 2 4 5 5" xfId="51555"/>
    <cellStyle name="Comma 7 2 4 6" xfId="51556"/>
    <cellStyle name="Comma 7 2 4 6 2" xfId="51557"/>
    <cellStyle name="Comma 7 2 4 6 3" xfId="51558"/>
    <cellStyle name="Comma 7 2 4 7" xfId="51559"/>
    <cellStyle name="Comma 7 2 4 7 2" xfId="51560"/>
    <cellStyle name="Comma 7 2 4 7 3" xfId="51561"/>
    <cellStyle name="Comma 7 2 4 8" xfId="51562"/>
    <cellStyle name="Comma 7 2 4 8 2" xfId="51563"/>
    <cellStyle name="Comma 7 2 4 9" xfId="51564"/>
    <cellStyle name="Comma 7 2 5" xfId="9917"/>
    <cellStyle name="Comma 7 2 5 2" xfId="9918"/>
    <cellStyle name="Comma 7 2 5 2 2" xfId="51565"/>
    <cellStyle name="Comma 7 2 5 2 2 2" xfId="51566"/>
    <cellStyle name="Comma 7 2 5 2 2 3" xfId="51567"/>
    <cellStyle name="Comma 7 2 5 2 3" xfId="51568"/>
    <cellStyle name="Comma 7 2 5 2 3 2" xfId="51569"/>
    <cellStyle name="Comma 7 2 5 2 3 3" xfId="51570"/>
    <cellStyle name="Comma 7 2 5 2 4" xfId="51571"/>
    <cellStyle name="Comma 7 2 5 2 4 2" xfId="51572"/>
    <cellStyle name="Comma 7 2 5 2 5" xfId="51573"/>
    <cellStyle name="Comma 7 2 5 2 6" xfId="51574"/>
    <cellStyle name="Comma 7 2 5 3" xfId="51575"/>
    <cellStyle name="Comma 7 2 5 3 2" xfId="51576"/>
    <cellStyle name="Comma 7 2 5 3 2 2" xfId="51577"/>
    <cellStyle name="Comma 7 2 5 3 2 3" xfId="51578"/>
    <cellStyle name="Comma 7 2 5 3 3" xfId="51579"/>
    <cellStyle name="Comma 7 2 5 3 3 2" xfId="51580"/>
    <cellStyle name="Comma 7 2 5 3 3 3" xfId="51581"/>
    <cellStyle name="Comma 7 2 5 3 4" xfId="51582"/>
    <cellStyle name="Comma 7 2 5 3 4 2" xfId="51583"/>
    <cellStyle name="Comma 7 2 5 3 5" xfId="51584"/>
    <cellStyle name="Comma 7 2 5 3 6" xfId="51585"/>
    <cellStyle name="Comma 7 2 5 4" xfId="51586"/>
    <cellStyle name="Comma 7 2 5 4 2" xfId="51587"/>
    <cellStyle name="Comma 7 2 5 4 2 2" xfId="51588"/>
    <cellStyle name="Comma 7 2 5 4 2 3" xfId="51589"/>
    <cellStyle name="Comma 7 2 5 4 3" xfId="51590"/>
    <cellStyle name="Comma 7 2 5 4 3 2" xfId="51591"/>
    <cellStyle name="Comma 7 2 5 4 4" xfId="51592"/>
    <cellStyle name="Comma 7 2 5 4 5" xfId="51593"/>
    <cellStyle name="Comma 7 2 5 5" xfId="51594"/>
    <cellStyle name="Comma 7 2 5 5 2" xfId="51595"/>
    <cellStyle name="Comma 7 2 5 5 3" xfId="51596"/>
    <cellStyle name="Comma 7 2 5 6" xfId="51597"/>
    <cellStyle name="Comma 7 2 5 6 2" xfId="51598"/>
    <cellStyle name="Comma 7 2 5 6 3" xfId="51599"/>
    <cellStyle name="Comma 7 2 5 7" xfId="51600"/>
    <cellStyle name="Comma 7 2 5 7 2" xfId="51601"/>
    <cellStyle name="Comma 7 2 5 8" xfId="51602"/>
    <cellStyle name="Comma 7 2 5 9" xfId="51603"/>
    <cellStyle name="Comma 7 2 6" xfId="9919"/>
    <cellStyle name="Comma 7 2 6 2" xfId="51604"/>
    <cellStyle name="Comma 7 2 6 2 2" xfId="51605"/>
    <cellStyle name="Comma 7 2 6 2 2 2" xfId="51606"/>
    <cellStyle name="Comma 7 2 6 2 2 3" xfId="51607"/>
    <cellStyle name="Comma 7 2 6 2 3" xfId="51608"/>
    <cellStyle name="Comma 7 2 6 2 3 2" xfId="51609"/>
    <cellStyle name="Comma 7 2 6 2 3 3" xfId="51610"/>
    <cellStyle name="Comma 7 2 6 2 4" xfId="51611"/>
    <cellStyle name="Comma 7 2 6 2 4 2" xfId="51612"/>
    <cellStyle name="Comma 7 2 6 2 5" xfId="51613"/>
    <cellStyle name="Comma 7 2 6 2 6" xfId="51614"/>
    <cellStyle name="Comma 7 2 6 3" xfId="51615"/>
    <cellStyle name="Comma 7 2 6 3 2" xfId="51616"/>
    <cellStyle name="Comma 7 2 6 3 2 2" xfId="51617"/>
    <cellStyle name="Comma 7 2 6 3 2 3" xfId="51618"/>
    <cellStyle name="Comma 7 2 6 3 3" xfId="51619"/>
    <cellStyle name="Comma 7 2 6 3 3 2" xfId="51620"/>
    <cellStyle name="Comma 7 2 6 3 3 3" xfId="51621"/>
    <cellStyle name="Comma 7 2 6 3 4" xfId="51622"/>
    <cellStyle name="Comma 7 2 6 3 4 2" xfId="51623"/>
    <cellStyle name="Comma 7 2 6 3 5" xfId="51624"/>
    <cellStyle name="Comma 7 2 6 3 6" xfId="51625"/>
    <cellStyle name="Comma 7 2 6 4" xfId="51626"/>
    <cellStyle name="Comma 7 2 6 4 2" xfId="51627"/>
    <cellStyle name="Comma 7 2 6 4 2 2" xfId="51628"/>
    <cellStyle name="Comma 7 2 6 4 2 3" xfId="51629"/>
    <cellStyle name="Comma 7 2 6 4 3" xfId="51630"/>
    <cellStyle name="Comma 7 2 6 4 3 2" xfId="51631"/>
    <cellStyle name="Comma 7 2 6 4 4" xfId="51632"/>
    <cellStyle name="Comma 7 2 6 4 5" xfId="51633"/>
    <cellStyle name="Comma 7 2 6 5" xfId="51634"/>
    <cellStyle name="Comma 7 2 6 5 2" xfId="51635"/>
    <cellStyle name="Comma 7 2 6 5 3" xfId="51636"/>
    <cellStyle name="Comma 7 2 6 6" xfId="51637"/>
    <cellStyle name="Comma 7 2 6 6 2" xfId="51638"/>
    <cellStyle name="Comma 7 2 6 6 3" xfId="51639"/>
    <cellStyle name="Comma 7 2 6 7" xfId="51640"/>
    <cellStyle name="Comma 7 2 6 7 2" xfId="51641"/>
    <cellStyle name="Comma 7 2 6 8" xfId="51642"/>
    <cellStyle name="Comma 7 2 6 9" xfId="51643"/>
    <cellStyle name="Comma 7 2 7" xfId="9920"/>
    <cellStyle name="Comma 7 2 7 2" xfId="51644"/>
    <cellStyle name="Comma 7 2 7 2 2" xfId="51645"/>
    <cellStyle name="Comma 7 2 7 2 3" xfId="51646"/>
    <cellStyle name="Comma 7 2 7 3" xfId="51647"/>
    <cellStyle name="Comma 7 2 7 3 2" xfId="51648"/>
    <cellStyle name="Comma 7 2 7 3 3" xfId="51649"/>
    <cellStyle name="Comma 7 2 7 4" xfId="51650"/>
    <cellStyle name="Comma 7 2 7 4 2" xfId="51651"/>
    <cellStyle name="Comma 7 2 7 5" xfId="51652"/>
    <cellStyle name="Comma 7 2 7 6" xfId="51653"/>
    <cellStyle name="Comma 7 2 8" xfId="51654"/>
    <cellStyle name="Comma 7 2 8 2" xfId="51655"/>
    <cellStyle name="Comma 7 2 8 2 2" xfId="51656"/>
    <cellStyle name="Comma 7 2 8 2 3" xfId="51657"/>
    <cellStyle name="Comma 7 2 8 3" xfId="51658"/>
    <cellStyle name="Comma 7 2 8 3 2" xfId="51659"/>
    <cellStyle name="Comma 7 2 8 3 3" xfId="51660"/>
    <cellStyle name="Comma 7 2 8 4" xfId="51661"/>
    <cellStyle name="Comma 7 2 8 4 2" xfId="51662"/>
    <cellStyle name="Comma 7 2 8 5" xfId="51663"/>
    <cellStyle name="Comma 7 2 8 6" xfId="51664"/>
    <cellStyle name="Comma 7 2 9" xfId="51665"/>
    <cellStyle name="Comma 7 2 9 2" xfId="51666"/>
    <cellStyle name="Comma 7 2 9 2 2" xfId="51667"/>
    <cellStyle name="Comma 7 2 9 2 3" xfId="51668"/>
    <cellStyle name="Comma 7 2 9 3" xfId="51669"/>
    <cellStyle name="Comma 7 2 9 3 2" xfId="51670"/>
    <cellStyle name="Comma 7 2 9 4" xfId="51671"/>
    <cellStyle name="Comma 7 2 9 5" xfId="51672"/>
    <cellStyle name="Comma 7 3" xfId="3913"/>
    <cellStyle name="Comma 7 3 10" xfId="51673"/>
    <cellStyle name="Comma 7 3 10 2" xfId="51674"/>
    <cellStyle name="Comma 7 3 10 3" xfId="51675"/>
    <cellStyle name="Comma 7 3 11" xfId="51676"/>
    <cellStyle name="Comma 7 3 11 2" xfId="51677"/>
    <cellStyle name="Comma 7 3 12" xfId="51678"/>
    <cellStyle name="Comma 7 3 13" xfId="51679"/>
    <cellStyle name="Comma 7 3 14" xfId="51680"/>
    <cellStyle name="Comma 7 3 2" xfId="3914"/>
    <cellStyle name="Comma 7 3 2 10" xfId="51681"/>
    <cellStyle name="Comma 7 3 2 10 2" xfId="51682"/>
    <cellStyle name="Comma 7 3 2 11" xfId="51683"/>
    <cellStyle name="Comma 7 3 2 12" xfId="51684"/>
    <cellStyle name="Comma 7 3 2 2" xfId="9921"/>
    <cellStyle name="Comma 7 3 2 2 10" xfId="51685"/>
    <cellStyle name="Comma 7 3 2 2 2" xfId="9922"/>
    <cellStyle name="Comma 7 3 2 2 2 2" xfId="51686"/>
    <cellStyle name="Comma 7 3 2 2 2 2 2" xfId="51687"/>
    <cellStyle name="Comma 7 3 2 2 2 2 2 2" xfId="51688"/>
    <cellStyle name="Comma 7 3 2 2 2 2 2 3" xfId="51689"/>
    <cellStyle name="Comma 7 3 2 2 2 2 3" xfId="51690"/>
    <cellStyle name="Comma 7 3 2 2 2 2 3 2" xfId="51691"/>
    <cellStyle name="Comma 7 3 2 2 2 2 3 3" xfId="51692"/>
    <cellStyle name="Comma 7 3 2 2 2 2 4" xfId="51693"/>
    <cellStyle name="Comma 7 3 2 2 2 2 4 2" xfId="51694"/>
    <cellStyle name="Comma 7 3 2 2 2 2 5" xfId="51695"/>
    <cellStyle name="Comma 7 3 2 2 2 2 6" xfId="51696"/>
    <cellStyle name="Comma 7 3 2 2 2 3" xfId="51697"/>
    <cellStyle name="Comma 7 3 2 2 2 3 2" xfId="51698"/>
    <cellStyle name="Comma 7 3 2 2 2 3 2 2" xfId="51699"/>
    <cellStyle name="Comma 7 3 2 2 2 3 2 3" xfId="51700"/>
    <cellStyle name="Comma 7 3 2 2 2 3 3" xfId="51701"/>
    <cellStyle name="Comma 7 3 2 2 2 3 3 2" xfId="51702"/>
    <cellStyle name="Comma 7 3 2 2 2 3 3 3" xfId="51703"/>
    <cellStyle name="Comma 7 3 2 2 2 3 4" xfId="51704"/>
    <cellStyle name="Comma 7 3 2 2 2 3 4 2" xfId="51705"/>
    <cellStyle name="Comma 7 3 2 2 2 3 5" xfId="51706"/>
    <cellStyle name="Comma 7 3 2 2 2 3 6" xfId="51707"/>
    <cellStyle name="Comma 7 3 2 2 2 4" xfId="51708"/>
    <cellStyle name="Comma 7 3 2 2 2 4 2" xfId="51709"/>
    <cellStyle name="Comma 7 3 2 2 2 4 2 2" xfId="51710"/>
    <cellStyle name="Comma 7 3 2 2 2 4 2 3" xfId="51711"/>
    <cellStyle name="Comma 7 3 2 2 2 4 3" xfId="51712"/>
    <cellStyle name="Comma 7 3 2 2 2 4 3 2" xfId="51713"/>
    <cellStyle name="Comma 7 3 2 2 2 4 4" xfId="51714"/>
    <cellStyle name="Comma 7 3 2 2 2 4 5" xfId="51715"/>
    <cellStyle name="Comma 7 3 2 2 2 5" xfId="51716"/>
    <cellStyle name="Comma 7 3 2 2 2 5 2" xfId="51717"/>
    <cellStyle name="Comma 7 3 2 2 2 5 3" xfId="51718"/>
    <cellStyle name="Comma 7 3 2 2 2 6" xfId="51719"/>
    <cellStyle name="Comma 7 3 2 2 2 6 2" xfId="51720"/>
    <cellStyle name="Comma 7 3 2 2 2 6 3" xfId="51721"/>
    <cellStyle name="Comma 7 3 2 2 2 7" xfId="51722"/>
    <cellStyle name="Comma 7 3 2 2 2 7 2" xfId="51723"/>
    <cellStyle name="Comma 7 3 2 2 2 8" xfId="51724"/>
    <cellStyle name="Comma 7 3 2 2 2 9" xfId="51725"/>
    <cellStyle name="Comma 7 3 2 2 3" xfId="51726"/>
    <cellStyle name="Comma 7 3 2 2 3 2" xfId="51727"/>
    <cellStyle name="Comma 7 3 2 2 3 2 2" xfId="51728"/>
    <cellStyle name="Comma 7 3 2 2 3 2 3" xfId="51729"/>
    <cellStyle name="Comma 7 3 2 2 3 3" xfId="51730"/>
    <cellStyle name="Comma 7 3 2 2 3 3 2" xfId="51731"/>
    <cellStyle name="Comma 7 3 2 2 3 3 3" xfId="51732"/>
    <cellStyle name="Comma 7 3 2 2 3 4" xfId="51733"/>
    <cellStyle name="Comma 7 3 2 2 3 4 2" xfId="51734"/>
    <cellStyle name="Comma 7 3 2 2 3 5" xfId="51735"/>
    <cellStyle name="Comma 7 3 2 2 3 6" xfId="51736"/>
    <cellStyle name="Comma 7 3 2 2 4" xfId="51737"/>
    <cellStyle name="Comma 7 3 2 2 4 2" xfId="51738"/>
    <cellStyle name="Comma 7 3 2 2 4 2 2" xfId="51739"/>
    <cellStyle name="Comma 7 3 2 2 4 2 3" xfId="51740"/>
    <cellStyle name="Comma 7 3 2 2 4 3" xfId="51741"/>
    <cellStyle name="Comma 7 3 2 2 4 3 2" xfId="51742"/>
    <cellStyle name="Comma 7 3 2 2 4 3 3" xfId="51743"/>
    <cellStyle name="Comma 7 3 2 2 4 4" xfId="51744"/>
    <cellStyle name="Comma 7 3 2 2 4 4 2" xfId="51745"/>
    <cellStyle name="Comma 7 3 2 2 4 5" xfId="51746"/>
    <cellStyle name="Comma 7 3 2 2 4 6" xfId="51747"/>
    <cellStyle name="Comma 7 3 2 2 5" xfId="51748"/>
    <cellStyle name="Comma 7 3 2 2 5 2" xfId="51749"/>
    <cellStyle name="Comma 7 3 2 2 5 2 2" xfId="51750"/>
    <cellStyle name="Comma 7 3 2 2 5 2 3" xfId="51751"/>
    <cellStyle name="Comma 7 3 2 2 5 3" xfId="51752"/>
    <cellStyle name="Comma 7 3 2 2 5 3 2" xfId="51753"/>
    <cellStyle name="Comma 7 3 2 2 5 4" xfId="51754"/>
    <cellStyle name="Comma 7 3 2 2 5 5" xfId="51755"/>
    <cellStyle name="Comma 7 3 2 2 6" xfId="51756"/>
    <cellStyle name="Comma 7 3 2 2 6 2" xfId="51757"/>
    <cellStyle name="Comma 7 3 2 2 6 3" xfId="51758"/>
    <cellStyle name="Comma 7 3 2 2 7" xfId="51759"/>
    <cellStyle name="Comma 7 3 2 2 7 2" xfId="51760"/>
    <cellStyle name="Comma 7 3 2 2 7 3" xfId="51761"/>
    <cellStyle name="Comma 7 3 2 2 8" xfId="51762"/>
    <cellStyle name="Comma 7 3 2 2 8 2" xfId="51763"/>
    <cellStyle name="Comma 7 3 2 2 9" xfId="51764"/>
    <cellStyle name="Comma 7 3 2 3" xfId="9923"/>
    <cellStyle name="Comma 7 3 2 3 2" xfId="51765"/>
    <cellStyle name="Comma 7 3 2 3 2 2" xfId="51766"/>
    <cellStyle name="Comma 7 3 2 3 2 2 2" xfId="51767"/>
    <cellStyle name="Comma 7 3 2 3 2 2 3" xfId="51768"/>
    <cellStyle name="Comma 7 3 2 3 2 3" xfId="51769"/>
    <cellStyle name="Comma 7 3 2 3 2 3 2" xfId="51770"/>
    <cellStyle name="Comma 7 3 2 3 2 3 3" xfId="51771"/>
    <cellStyle name="Comma 7 3 2 3 2 4" xfId="51772"/>
    <cellStyle name="Comma 7 3 2 3 2 4 2" xfId="51773"/>
    <cellStyle name="Comma 7 3 2 3 2 5" xfId="51774"/>
    <cellStyle name="Comma 7 3 2 3 2 6" xfId="51775"/>
    <cellStyle name="Comma 7 3 2 3 3" xfId="51776"/>
    <cellStyle name="Comma 7 3 2 3 3 2" xfId="51777"/>
    <cellStyle name="Comma 7 3 2 3 3 2 2" xfId="51778"/>
    <cellStyle name="Comma 7 3 2 3 3 2 3" xfId="51779"/>
    <cellStyle name="Comma 7 3 2 3 3 3" xfId="51780"/>
    <cellStyle name="Comma 7 3 2 3 3 3 2" xfId="51781"/>
    <cellStyle name="Comma 7 3 2 3 3 3 3" xfId="51782"/>
    <cellStyle name="Comma 7 3 2 3 3 4" xfId="51783"/>
    <cellStyle name="Comma 7 3 2 3 3 4 2" xfId="51784"/>
    <cellStyle name="Comma 7 3 2 3 3 5" xfId="51785"/>
    <cellStyle name="Comma 7 3 2 3 3 6" xfId="51786"/>
    <cellStyle name="Comma 7 3 2 3 4" xfId="51787"/>
    <cellStyle name="Comma 7 3 2 3 4 2" xfId="51788"/>
    <cellStyle name="Comma 7 3 2 3 4 2 2" xfId="51789"/>
    <cellStyle name="Comma 7 3 2 3 4 2 3" xfId="51790"/>
    <cellStyle name="Comma 7 3 2 3 4 3" xfId="51791"/>
    <cellStyle name="Comma 7 3 2 3 4 3 2" xfId="51792"/>
    <cellStyle name="Comma 7 3 2 3 4 4" xfId="51793"/>
    <cellStyle name="Comma 7 3 2 3 4 5" xfId="51794"/>
    <cellStyle name="Comma 7 3 2 3 5" xfId="51795"/>
    <cellStyle name="Comma 7 3 2 3 5 2" xfId="51796"/>
    <cellStyle name="Comma 7 3 2 3 5 3" xfId="51797"/>
    <cellStyle name="Comma 7 3 2 3 6" xfId="51798"/>
    <cellStyle name="Comma 7 3 2 3 6 2" xfId="51799"/>
    <cellStyle name="Comma 7 3 2 3 6 3" xfId="51800"/>
    <cellStyle name="Comma 7 3 2 3 7" xfId="51801"/>
    <cellStyle name="Comma 7 3 2 3 7 2" xfId="51802"/>
    <cellStyle name="Comma 7 3 2 3 8" xfId="51803"/>
    <cellStyle name="Comma 7 3 2 3 9" xfId="51804"/>
    <cellStyle name="Comma 7 3 2 4" xfId="9924"/>
    <cellStyle name="Comma 7 3 2 4 2" xfId="51805"/>
    <cellStyle name="Comma 7 3 2 4 2 2" xfId="51806"/>
    <cellStyle name="Comma 7 3 2 4 2 2 2" xfId="51807"/>
    <cellStyle name="Comma 7 3 2 4 2 2 3" xfId="51808"/>
    <cellStyle name="Comma 7 3 2 4 2 3" xfId="51809"/>
    <cellStyle name="Comma 7 3 2 4 2 3 2" xfId="51810"/>
    <cellStyle name="Comma 7 3 2 4 2 3 3" xfId="51811"/>
    <cellStyle name="Comma 7 3 2 4 2 4" xfId="51812"/>
    <cellStyle name="Comma 7 3 2 4 2 4 2" xfId="51813"/>
    <cellStyle name="Comma 7 3 2 4 2 5" xfId="51814"/>
    <cellStyle name="Comma 7 3 2 4 2 6" xfId="51815"/>
    <cellStyle name="Comma 7 3 2 4 3" xfId="51816"/>
    <cellStyle name="Comma 7 3 2 4 3 2" xfId="51817"/>
    <cellStyle name="Comma 7 3 2 4 3 2 2" xfId="51818"/>
    <cellStyle name="Comma 7 3 2 4 3 2 3" xfId="51819"/>
    <cellStyle name="Comma 7 3 2 4 3 3" xfId="51820"/>
    <cellStyle name="Comma 7 3 2 4 3 3 2" xfId="51821"/>
    <cellStyle name="Comma 7 3 2 4 3 3 3" xfId="51822"/>
    <cellStyle name="Comma 7 3 2 4 3 4" xfId="51823"/>
    <cellStyle name="Comma 7 3 2 4 3 4 2" xfId="51824"/>
    <cellStyle name="Comma 7 3 2 4 3 5" xfId="51825"/>
    <cellStyle name="Comma 7 3 2 4 3 6" xfId="51826"/>
    <cellStyle name="Comma 7 3 2 4 4" xfId="51827"/>
    <cellStyle name="Comma 7 3 2 4 4 2" xfId="51828"/>
    <cellStyle name="Comma 7 3 2 4 4 2 2" xfId="51829"/>
    <cellStyle name="Comma 7 3 2 4 4 2 3" xfId="51830"/>
    <cellStyle name="Comma 7 3 2 4 4 3" xfId="51831"/>
    <cellStyle name="Comma 7 3 2 4 4 3 2" xfId="51832"/>
    <cellStyle name="Comma 7 3 2 4 4 4" xfId="51833"/>
    <cellStyle name="Comma 7 3 2 4 4 5" xfId="51834"/>
    <cellStyle name="Comma 7 3 2 4 5" xfId="51835"/>
    <cellStyle name="Comma 7 3 2 4 5 2" xfId="51836"/>
    <cellStyle name="Comma 7 3 2 4 5 3" xfId="51837"/>
    <cellStyle name="Comma 7 3 2 4 6" xfId="51838"/>
    <cellStyle name="Comma 7 3 2 4 6 2" xfId="51839"/>
    <cellStyle name="Comma 7 3 2 4 6 3" xfId="51840"/>
    <cellStyle name="Comma 7 3 2 4 7" xfId="51841"/>
    <cellStyle name="Comma 7 3 2 4 7 2" xfId="51842"/>
    <cellStyle name="Comma 7 3 2 4 8" xfId="51843"/>
    <cellStyle name="Comma 7 3 2 4 9" xfId="51844"/>
    <cellStyle name="Comma 7 3 2 5" xfId="51845"/>
    <cellStyle name="Comma 7 3 2 5 2" xfId="51846"/>
    <cellStyle name="Comma 7 3 2 5 2 2" xfId="51847"/>
    <cellStyle name="Comma 7 3 2 5 2 3" xfId="51848"/>
    <cellStyle name="Comma 7 3 2 5 3" xfId="51849"/>
    <cellStyle name="Comma 7 3 2 5 3 2" xfId="51850"/>
    <cellStyle name="Comma 7 3 2 5 3 3" xfId="51851"/>
    <cellStyle name="Comma 7 3 2 5 4" xfId="51852"/>
    <cellStyle name="Comma 7 3 2 5 4 2" xfId="51853"/>
    <cellStyle name="Comma 7 3 2 5 5" xfId="51854"/>
    <cellStyle name="Comma 7 3 2 5 6" xfId="51855"/>
    <cellStyle name="Comma 7 3 2 6" xfId="51856"/>
    <cellStyle name="Comma 7 3 2 6 2" xfId="51857"/>
    <cellStyle name="Comma 7 3 2 6 2 2" xfId="51858"/>
    <cellStyle name="Comma 7 3 2 6 2 3" xfId="51859"/>
    <cellStyle name="Comma 7 3 2 6 3" xfId="51860"/>
    <cellStyle name="Comma 7 3 2 6 3 2" xfId="51861"/>
    <cellStyle name="Comma 7 3 2 6 3 3" xfId="51862"/>
    <cellStyle name="Comma 7 3 2 6 4" xfId="51863"/>
    <cellStyle name="Comma 7 3 2 6 4 2" xfId="51864"/>
    <cellStyle name="Comma 7 3 2 6 5" xfId="51865"/>
    <cellStyle name="Comma 7 3 2 6 6" xfId="51866"/>
    <cellStyle name="Comma 7 3 2 7" xfId="51867"/>
    <cellStyle name="Comma 7 3 2 7 2" xfId="51868"/>
    <cellStyle name="Comma 7 3 2 7 2 2" xfId="51869"/>
    <cellStyle name="Comma 7 3 2 7 2 3" xfId="51870"/>
    <cellStyle name="Comma 7 3 2 7 3" xfId="51871"/>
    <cellStyle name="Comma 7 3 2 7 3 2" xfId="51872"/>
    <cellStyle name="Comma 7 3 2 7 4" xfId="51873"/>
    <cellStyle name="Comma 7 3 2 7 5" xfId="51874"/>
    <cellStyle name="Comma 7 3 2 8" xfId="51875"/>
    <cellStyle name="Comma 7 3 2 8 2" xfId="51876"/>
    <cellStyle name="Comma 7 3 2 8 3" xfId="51877"/>
    <cellStyle name="Comma 7 3 2 9" xfId="51878"/>
    <cellStyle name="Comma 7 3 2 9 2" xfId="51879"/>
    <cellStyle name="Comma 7 3 2 9 3" xfId="51880"/>
    <cellStyle name="Comma 7 3 3" xfId="9925"/>
    <cellStyle name="Comma 7 3 3 10" xfId="51881"/>
    <cellStyle name="Comma 7 3 3 2" xfId="9926"/>
    <cellStyle name="Comma 7 3 3 2 2" xfId="51882"/>
    <cellStyle name="Comma 7 3 3 2 2 2" xfId="51883"/>
    <cellStyle name="Comma 7 3 3 2 2 2 2" xfId="51884"/>
    <cellStyle name="Comma 7 3 3 2 2 2 3" xfId="51885"/>
    <cellStyle name="Comma 7 3 3 2 2 3" xfId="51886"/>
    <cellStyle name="Comma 7 3 3 2 2 3 2" xfId="51887"/>
    <cellStyle name="Comma 7 3 3 2 2 3 3" xfId="51888"/>
    <cellStyle name="Comma 7 3 3 2 2 4" xfId="51889"/>
    <cellStyle name="Comma 7 3 3 2 2 4 2" xfId="51890"/>
    <cellStyle name="Comma 7 3 3 2 2 5" xfId="51891"/>
    <cellStyle name="Comma 7 3 3 2 2 6" xfId="51892"/>
    <cellStyle name="Comma 7 3 3 2 3" xfId="51893"/>
    <cellStyle name="Comma 7 3 3 2 3 2" xfId="51894"/>
    <cellStyle name="Comma 7 3 3 2 3 2 2" xfId="51895"/>
    <cellStyle name="Comma 7 3 3 2 3 2 3" xfId="51896"/>
    <cellStyle name="Comma 7 3 3 2 3 3" xfId="51897"/>
    <cellStyle name="Comma 7 3 3 2 3 3 2" xfId="51898"/>
    <cellStyle name="Comma 7 3 3 2 3 3 3" xfId="51899"/>
    <cellStyle name="Comma 7 3 3 2 3 4" xfId="51900"/>
    <cellStyle name="Comma 7 3 3 2 3 4 2" xfId="51901"/>
    <cellStyle name="Comma 7 3 3 2 3 5" xfId="51902"/>
    <cellStyle name="Comma 7 3 3 2 3 6" xfId="51903"/>
    <cellStyle name="Comma 7 3 3 2 4" xfId="51904"/>
    <cellStyle name="Comma 7 3 3 2 4 2" xfId="51905"/>
    <cellStyle name="Comma 7 3 3 2 4 2 2" xfId="51906"/>
    <cellStyle name="Comma 7 3 3 2 4 2 3" xfId="51907"/>
    <cellStyle name="Comma 7 3 3 2 4 3" xfId="51908"/>
    <cellStyle name="Comma 7 3 3 2 4 3 2" xfId="51909"/>
    <cellStyle name="Comma 7 3 3 2 4 4" xfId="51910"/>
    <cellStyle name="Comma 7 3 3 2 4 5" xfId="51911"/>
    <cellStyle name="Comma 7 3 3 2 5" xfId="51912"/>
    <cellStyle name="Comma 7 3 3 2 5 2" xfId="51913"/>
    <cellStyle name="Comma 7 3 3 2 5 3" xfId="51914"/>
    <cellStyle name="Comma 7 3 3 2 6" xfId="51915"/>
    <cellStyle name="Comma 7 3 3 2 6 2" xfId="51916"/>
    <cellStyle name="Comma 7 3 3 2 6 3" xfId="51917"/>
    <cellStyle name="Comma 7 3 3 2 7" xfId="51918"/>
    <cellStyle name="Comma 7 3 3 2 7 2" xfId="51919"/>
    <cellStyle name="Comma 7 3 3 2 8" xfId="51920"/>
    <cellStyle name="Comma 7 3 3 2 9" xfId="51921"/>
    <cellStyle name="Comma 7 3 3 3" xfId="51922"/>
    <cellStyle name="Comma 7 3 3 3 2" xfId="51923"/>
    <cellStyle name="Comma 7 3 3 3 2 2" xfId="51924"/>
    <cellStyle name="Comma 7 3 3 3 2 3" xfId="51925"/>
    <cellStyle name="Comma 7 3 3 3 3" xfId="51926"/>
    <cellStyle name="Comma 7 3 3 3 3 2" xfId="51927"/>
    <cellStyle name="Comma 7 3 3 3 3 3" xfId="51928"/>
    <cellStyle name="Comma 7 3 3 3 4" xfId="51929"/>
    <cellStyle name="Comma 7 3 3 3 4 2" xfId="51930"/>
    <cellStyle name="Comma 7 3 3 3 5" xfId="51931"/>
    <cellStyle name="Comma 7 3 3 3 6" xfId="51932"/>
    <cellStyle name="Comma 7 3 3 4" xfId="51933"/>
    <cellStyle name="Comma 7 3 3 4 2" xfId="51934"/>
    <cellStyle name="Comma 7 3 3 4 2 2" xfId="51935"/>
    <cellStyle name="Comma 7 3 3 4 2 3" xfId="51936"/>
    <cellStyle name="Comma 7 3 3 4 3" xfId="51937"/>
    <cellStyle name="Comma 7 3 3 4 3 2" xfId="51938"/>
    <cellStyle name="Comma 7 3 3 4 3 3" xfId="51939"/>
    <cellStyle name="Comma 7 3 3 4 4" xfId="51940"/>
    <cellStyle name="Comma 7 3 3 4 4 2" xfId="51941"/>
    <cellStyle name="Comma 7 3 3 4 5" xfId="51942"/>
    <cellStyle name="Comma 7 3 3 4 6" xfId="51943"/>
    <cellStyle name="Comma 7 3 3 5" xfId="51944"/>
    <cellStyle name="Comma 7 3 3 5 2" xfId="51945"/>
    <cellStyle name="Comma 7 3 3 5 2 2" xfId="51946"/>
    <cellStyle name="Comma 7 3 3 5 2 3" xfId="51947"/>
    <cellStyle name="Comma 7 3 3 5 3" xfId="51948"/>
    <cellStyle name="Comma 7 3 3 5 3 2" xfId="51949"/>
    <cellStyle name="Comma 7 3 3 5 4" xfId="51950"/>
    <cellStyle name="Comma 7 3 3 5 5" xfId="51951"/>
    <cellStyle name="Comma 7 3 3 6" xfId="51952"/>
    <cellStyle name="Comma 7 3 3 6 2" xfId="51953"/>
    <cellStyle name="Comma 7 3 3 6 3" xfId="51954"/>
    <cellStyle name="Comma 7 3 3 7" xfId="51955"/>
    <cellStyle name="Comma 7 3 3 7 2" xfId="51956"/>
    <cellStyle name="Comma 7 3 3 7 3" xfId="51957"/>
    <cellStyle name="Comma 7 3 3 8" xfId="51958"/>
    <cellStyle name="Comma 7 3 3 8 2" xfId="51959"/>
    <cellStyle name="Comma 7 3 3 9" xfId="51960"/>
    <cellStyle name="Comma 7 3 4" xfId="9927"/>
    <cellStyle name="Comma 7 3 4 2" xfId="51961"/>
    <cellStyle name="Comma 7 3 4 2 2" xfId="51962"/>
    <cellStyle name="Comma 7 3 4 2 2 2" xfId="51963"/>
    <cellStyle name="Comma 7 3 4 2 2 3" xfId="51964"/>
    <cellStyle name="Comma 7 3 4 2 3" xfId="51965"/>
    <cellStyle name="Comma 7 3 4 2 3 2" xfId="51966"/>
    <cellStyle name="Comma 7 3 4 2 3 3" xfId="51967"/>
    <cellStyle name="Comma 7 3 4 2 4" xfId="51968"/>
    <cellStyle name="Comma 7 3 4 2 4 2" xfId="51969"/>
    <cellStyle name="Comma 7 3 4 2 5" xfId="51970"/>
    <cellStyle name="Comma 7 3 4 2 6" xfId="51971"/>
    <cellStyle name="Comma 7 3 4 3" xfId="51972"/>
    <cellStyle name="Comma 7 3 4 3 2" xfId="51973"/>
    <cellStyle name="Comma 7 3 4 3 2 2" xfId="51974"/>
    <cellStyle name="Comma 7 3 4 3 2 3" xfId="51975"/>
    <cellStyle name="Comma 7 3 4 3 3" xfId="51976"/>
    <cellStyle name="Comma 7 3 4 3 3 2" xfId="51977"/>
    <cellStyle name="Comma 7 3 4 3 3 3" xfId="51978"/>
    <cellStyle name="Comma 7 3 4 3 4" xfId="51979"/>
    <cellStyle name="Comma 7 3 4 3 4 2" xfId="51980"/>
    <cellStyle name="Comma 7 3 4 3 5" xfId="51981"/>
    <cellStyle name="Comma 7 3 4 3 6" xfId="51982"/>
    <cellStyle name="Comma 7 3 4 4" xfId="51983"/>
    <cellStyle name="Comma 7 3 4 4 2" xfId="51984"/>
    <cellStyle name="Comma 7 3 4 4 2 2" xfId="51985"/>
    <cellStyle name="Comma 7 3 4 4 2 3" xfId="51986"/>
    <cellStyle name="Comma 7 3 4 4 3" xfId="51987"/>
    <cellStyle name="Comma 7 3 4 4 3 2" xfId="51988"/>
    <cellStyle name="Comma 7 3 4 4 4" xfId="51989"/>
    <cellStyle name="Comma 7 3 4 4 5" xfId="51990"/>
    <cellStyle name="Comma 7 3 4 5" xfId="51991"/>
    <cellStyle name="Comma 7 3 4 5 2" xfId="51992"/>
    <cellStyle name="Comma 7 3 4 5 3" xfId="51993"/>
    <cellStyle name="Comma 7 3 4 6" xfId="51994"/>
    <cellStyle name="Comma 7 3 4 6 2" xfId="51995"/>
    <cellStyle name="Comma 7 3 4 6 3" xfId="51996"/>
    <cellStyle name="Comma 7 3 4 7" xfId="51997"/>
    <cellStyle name="Comma 7 3 4 7 2" xfId="51998"/>
    <cellStyle name="Comma 7 3 4 8" xfId="51999"/>
    <cellStyle name="Comma 7 3 4 9" xfId="52000"/>
    <cellStyle name="Comma 7 3 5" xfId="9928"/>
    <cellStyle name="Comma 7 3 5 2" xfId="52001"/>
    <cellStyle name="Comma 7 3 5 2 2" xfId="52002"/>
    <cellStyle name="Comma 7 3 5 2 2 2" xfId="52003"/>
    <cellStyle name="Comma 7 3 5 2 2 3" xfId="52004"/>
    <cellStyle name="Comma 7 3 5 2 3" xfId="52005"/>
    <cellStyle name="Comma 7 3 5 2 3 2" xfId="52006"/>
    <cellStyle name="Comma 7 3 5 2 3 3" xfId="52007"/>
    <cellStyle name="Comma 7 3 5 2 4" xfId="52008"/>
    <cellStyle name="Comma 7 3 5 2 4 2" xfId="52009"/>
    <cellStyle name="Comma 7 3 5 2 5" xfId="52010"/>
    <cellStyle name="Comma 7 3 5 2 6" xfId="52011"/>
    <cellStyle name="Comma 7 3 5 3" xfId="52012"/>
    <cellStyle name="Comma 7 3 5 3 2" xfId="52013"/>
    <cellStyle name="Comma 7 3 5 3 2 2" xfId="52014"/>
    <cellStyle name="Comma 7 3 5 3 2 3" xfId="52015"/>
    <cellStyle name="Comma 7 3 5 3 3" xfId="52016"/>
    <cellStyle name="Comma 7 3 5 3 3 2" xfId="52017"/>
    <cellStyle name="Comma 7 3 5 3 3 3" xfId="52018"/>
    <cellStyle name="Comma 7 3 5 3 4" xfId="52019"/>
    <cellStyle name="Comma 7 3 5 3 4 2" xfId="52020"/>
    <cellStyle name="Comma 7 3 5 3 5" xfId="52021"/>
    <cellStyle name="Comma 7 3 5 3 6" xfId="52022"/>
    <cellStyle name="Comma 7 3 5 4" xfId="52023"/>
    <cellStyle name="Comma 7 3 5 4 2" xfId="52024"/>
    <cellStyle name="Comma 7 3 5 4 2 2" xfId="52025"/>
    <cellStyle name="Comma 7 3 5 4 2 3" xfId="52026"/>
    <cellStyle name="Comma 7 3 5 4 3" xfId="52027"/>
    <cellStyle name="Comma 7 3 5 4 3 2" xfId="52028"/>
    <cellStyle name="Comma 7 3 5 4 4" xfId="52029"/>
    <cellStyle name="Comma 7 3 5 4 5" xfId="52030"/>
    <cellStyle name="Comma 7 3 5 5" xfId="52031"/>
    <cellStyle name="Comma 7 3 5 5 2" xfId="52032"/>
    <cellStyle name="Comma 7 3 5 5 3" xfId="52033"/>
    <cellStyle name="Comma 7 3 5 6" xfId="52034"/>
    <cellStyle name="Comma 7 3 5 6 2" xfId="52035"/>
    <cellStyle name="Comma 7 3 5 6 3" xfId="52036"/>
    <cellStyle name="Comma 7 3 5 7" xfId="52037"/>
    <cellStyle name="Comma 7 3 5 7 2" xfId="52038"/>
    <cellStyle name="Comma 7 3 5 8" xfId="52039"/>
    <cellStyle name="Comma 7 3 5 9" xfId="52040"/>
    <cellStyle name="Comma 7 3 6" xfId="14040"/>
    <cellStyle name="Comma 7 3 6 2" xfId="52041"/>
    <cellStyle name="Comma 7 3 6 2 2" xfId="52042"/>
    <cellStyle name="Comma 7 3 6 2 3" xfId="52043"/>
    <cellStyle name="Comma 7 3 6 3" xfId="52044"/>
    <cellStyle name="Comma 7 3 6 3 2" xfId="52045"/>
    <cellStyle name="Comma 7 3 6 3 3" xfId="52046"/>
    <cellStyle name="Comma 7 3 6 4" xfId="52047"/>
    <cellStyle name="Comma 7 3 6 4 2" xfId="52048"/>
    <cellStyle name="Comma 7 3 6 5" xfId="52049"/>
    <cellStyle name="Comma 7 3 6 6" xfId="52050"/>
    <cellStyle name="Comma 7 3 7" xfId="52051"/>
    <cellStyle name="Comma 7 3 7 2" xfId="52052"/>
    <cellStyle name="Comma 7 3 7 2 2" xfId="52053"/>
    <cellStyle name="Comma 7 3 7 2 3" xfId="52054"/>
    <cellStyle name="Comma 7 3 7 3" xfId="52055"/>
    <cellStyle name="Comma 7 3 7 3 2" xfId="52056"/>
    <cellStyle name="Comma 7 3 7 3 3" xfId="52057"/>
    <cellStyle name="Comma 7 3 7 4" xfId="52058"/>
    <cellStyle name="Comma 7 3 7 4 2" xfId="52059"/>
    <cellStyle name="Comma 7 3 7 5" xfId="52060"/>
    <cellStyle name="Comma 7 3 7 6" xfId="52061"/>
    <cellStyle name="Comma 7 3 8" xfId="52062"/>
    <cellStyle name="Comma 7 3 8 2" xfId="52063"/>
    <cellStyle name="Comma 7 3 8 2 2" xfId="52064"/>
    <cellStyle name="Comma 7 3 8 2 3" xfId="52065"/>
    <cellStyle name="Comma 7 3 8 3" xfId="52066"/>
    <cellStyle name="Comma 7 3 8 3 2" xfId="52067"/>
    <cellStyle name="Comma 7 3 8 4" xfId="52068"/>
    <cellStyle name="Comma 7 3 8 5" xfId="52069"/>
    <cellStyle name="Comma 7 3 9" xfId="52070"/>
    <cellStyle name="Comma 7 3 9 2" xfId="52071"/>
    <cellStyle name="Comma 7 3 9 3" xfId="52072"/>
    <cellStyle name="Comma 7 4" xfId="3915"/>
    <cellStyle name="Comma 7 4 10" xfId="52073"/>
    <cellStyle name="Comma 7 4 10 2" xfId="52074"/>
    <cellStyle name="Comma 7 4 11" xfId="52075"/>
    <cellStyle name="Comma 7 4 12" xfId="52076"/>
    <cellStyle name="Comma 7 4 2" xfId="3916"/>
    <cellStyle name="Comma 7 4 2 10" xfId="52077"/>
    <cellStyle name="Comma 7 4 2 2" xfId="9929"/>
    <cellStyle name="Comma 7 4 2 2 2" xfId="9930"/>
    <cellStyle name="Comma 7 4 2 2 2 2" xfId="52078"/>
    <cellStyle name="Comma 7 4 2 2 2 2 2" xfId="52079"/>
    <cellStyle name="Comma 7 4 2 2 2 2 3" xfId="52080"/>
    <cellStyle name="Comma 7 4 2 2 2 3" xfId="52081"/>
    <cellStyle name="Comma 7 4 2 2 2 3 2" xfId="52082"/>
    <cellStyle name="Comma 7 4 2 2 2 3 3" xfId="52083"/>
    <cellStyle name="Comma 7 4 2 2 2 4" xfId="52084"/>
    <cellStyle name="Comma 7 4 2 2 2 4 2" xfId="52085"/>
    <cellStyle name="Comma 7 4 2 2 2 5" xfId="52086"/>
    <cellStyle name="Comma 7 4 2 2 2 6" xfId="52087"/>
    <cellStyle name="Comma 7 4 2 2 3" xfId="52088"/>
    <cellStyle name="Comma 7 4 2 2 3 2" xfId="52089"/>
    <cellStyle name="Comma 7 4 2 2 3 2 2" xfId="52090"/>
    <cellStyle name="Comma 7 4 2 2 3 2 3" xfId="52091"/>
    <cellStyle name="Comma 7 4 2 2 3 3" xfId="52092"/>
    <cellStyle name="Comma 7 4 2 2 3 3 2" xfId="52093"/>
    <cellStyle name="Comma 7 4 2 2 3 3 3" xfId="52094"/>
    <cellStyle name="Comma 7 4 2 2 3 4" xfId="52095"/>
    <cellStyle name="Comma 7 4 2 2 3 4 2" xfId="52096"/>
    <cellStyle name="Comma 7 4 2 2 3 5" xfId="52097"/>
    <cellStyle name="Comma 7 4 2 2 3 6" xfId="52098"/>
    <cellStyle name="Comma 7 4 2 2 4" xfId="52099"/>
    <cellStyle name="Comma 7 4 2 2 4 2" xfId="52100"/>
    <cellStyle name="Comma 7 4 2 2 4 2 2" xfId="52101"/>
    <cellStyle name="Comma 7 4 2 2 4 2 3" xfId="52102"/>
    <cellStyle name="Comma 7 4 2 2 4 3" xfId="52103"/>
    <cellStyle name="Comma 7 4 2 2 4 3 2" xfId="52104"/>
    <cellStyle name="Comma 7 4 2 2 4 4" xfId="52105"/>
    <cellStyle name="Comma 7 4 2 2 4 5" xfId="52106"/>
    <cellStyle name="Comma 7 4 2 2 5" xfId="52107"/>
    <cellStyle name="Comma 7 4 2 2 5 2" xfId="52108"/>
    <cellStyle name="Comma 7 4 2 2 5 3" xfId="52109"/>
    <cellStyle name="Comma 7 4 2 2 6" xfId="52110"/>
    <cellStyle name="Comma 7 4 2 2 6 2" xfId="52111"/>
    <cellStyle name="Comma 7 4 2 2 6 3" xfId="52112"/>
    <cellStyle name="Comma 7 4 2 2 7" xfId="52113"/>
    <cellStyle name="Comma 7 4 2 2 7 2" xfId="52114"/>
    <cellStyle name="Comma 7 4 2 2 8" xfId="52115"/>
    <cellStyle name="Comma 7 4 2 2 9" xfId="52116"/>
    <cellStyle name="Comma 7 4 2 3" xfId="9931"/>
    <cellStyle name="Comma 7 4 2 3 2" xfId="52117"/>
    <cellStyle name="Comma 7 4 2 3 2 2" xfId="52118"/>
    <cellStyle name="Comma 7 4 2 3 2 3" xfId="52119"/>
    <cellStyle name="Comma 7 4 2 3 3" xfId="52120"/>
    <cellStyle name="Comma 7 4 2 3 3 2" xfId="52121"/>
    <cellStyle name="Comma 7 4 2 3 3 3" xfId="52122"/>
    <cellStyle name="Comma 7 4 2 3 4" xfId="52123"/>
    <cellStyle name="Comma 7 4 2 3 4 2" xfId="52124"/>
    <cellStyle name="Comma 7 4 2 3 5" xfId="52125"/>
    <cellStyle name="Comma 7 4 2 3 6" xfId="52126"/>
    <cellStyle name="Comma 7 4 2 4" xfId="9932"/>
    <cellStyle name="Comma 7 4 2 4 2" xfId="52127"/>
    <cellStyle name="Comma 7 4 2 4 2 2" xfId="52128"/>
    <cellStyle name="Comma 7 4 2 4 2 3" xfId="52129"/>
    <cellStyle name="Comma 7 4 2 4 3" xfId="52130"/>
    <cellStyle name="Comma 7 4 2 4 3 2" xfId="52131"/>
    <cellStyle name="Comma 7 4 2 4 3 3" xfId="52132"/>
    <cellStyle name="Comma 7 4 2 4 4" xfId="52133"/>
    <cellStyle name="Comma 7 4 2 4 4 2" xfId="52134"/>
    <cellStyle name="Comma 7 4 2 4 5" xfId="52135"/>
    <cellStyle name="Comma 7 4 2 4 6" xfId="52136"/>
    <cellStyle name="Comma 7 4 2 5" xfId="52137"/>
    <cellStyle name="Comma 7 4 2 5 2" xfId="52138"/>
    <cellStyle name="Comma 7 4 2 5 2 2" xfId="52139"/>
    <cellStyle name="Comma 7 4 2 5 2 3" xfId="52140"/>
    <cellStyle name="Comma 7 4 2 5 3" xfId="52141"/>
    <cellStyle name="Comma 7 4 2 5 3 2" xfId="52142"/>
    <cellStyle name="Comma 7 4 2 5 4" xfId="52143"/>
    <cellStyle name="Comma 7 4 2 5 5" xfId="52144"/>
    <cellStyle name="Comma 7 4 2 6" xfId="52145"/>
    <cellStyle name="Comma 7 4 2 6 2" xfId="52146"/>
    <cellStyle name="Comma 7 4 2 6 3" xfId="52147"/>
    <cellStyle name="Comma 7 4 2 7" xfId="52148"/>
    <cellStyle name="Comma 7 4 2 7 2" xfId="52149"/>
    <cellStyle name="Comma 7 4 2 7 3" xfId="52150"/>
    <cellStyle name="Comma 7 4 2 8" xfId="52151"/>
    <cellStyle name="Comma 7 4 2 8 2" xfId="52152"/>
    <cellStyle name="Comma 7 4 2 9" xfId="52153"/>
    <cellStyle name="Comma 7 4 3" xfId="9933"/>
    <cellStyle name="Comma 7 4 3 2" xfId="9934"/>
    <cellStyle name="Comma 7 4 3 2 2" xfId="52154"/>
    <cellStyle name="Comma 7 4 3 2 2 2" xfId="52155"/>
    <cellStyle name="Comma 7 4 3 2 2 3" xfId="52156"/>
    <cellStyle name="Comma 7 4 3 2 3" xfId="52157"/>
    <cellStyle name="Comma 7 4 3 2 3 2" xfId="52158"/>
    <cellStyle name="Comma 7 4 3 2 3 3" xfId="52159"/>
    <cellStyle name="Comma 7 4 3 2 4" xfId="52160"/>
    <cellStyle name="Comma 7 4 3 2 4 2" xfId="52161"/>
    <cellStyle name="Comma 7 4 3 2 5" xfId="52162"/>
    <cellStyle name="Comma 7 4 3 2 6" xfId="52163"/>
    <cellStyle name="Comma 7 4 3 3" xfId="52164"/>
    <cellStyle name="Comma 7 4 3 3 2" xfId="52165"/>
    <cellStyle name="Comma 7 4 3 3 2 2" xfId="52166"/>
    <cellStyle name="Comma 7 4 3 3 2 3" xfId="52167"/>
    <cellStyle name="Comma 7 4 3 3 3" xfId="52168"/>
    <cellStyle name="Comma 7 4 3 3 3 2" xfId="52169"/>
    <cellStyle name="Comma 7 4 3 3 3 3" xfId="52170"/>
    <cellStyle name="Comma 7 4 3 3 4" xfId="52171"/>
    <cellStyle name="Comma 7 4 3 3 4 2" xfId="52172"/>
    <cellStyle name="Comma 7 4 3 3 5" xfId="52173"/>
    <cellStyle name="Comma 7 4 3 3 6" xfId="52174"/>
    <cellStyle name="Comma 7 4 3 4" xfId="52175"/>
    <cellStyle name="Comma 7 4 3 4 2" xfId="52176"/>
    <cellStyle name="Comma 7 4 3 4 2 2" xfId="52177"/>
    <cellStyle name="Comma 7 4 3 4 2 3" xfId="52178"/>
    <cellStyle name="Comma 7 4 3 4 3" xfId="52179"/>
    <cellStyle name="Comma 7 4 3 4 3 2" xfId="52180"/>
    <cellStyle name="Comma 7 4 3 4 4" xfId="52181"/>
    <cellStyle name="Comma 7 4 3 4 5" xfId="52182"/>
    <cellStyle name="Comma 7 4 3 5" xfId="52183"/>
    <cellStyle name="Comma 7 4 3 5 2" xfId="52184"/>
    <cellStyle name="Comma 7 4 3 5 3" xfId="52185"/>
    <cellStyle name="Comma 7 4 3 6" xfId="52186"/>
    <cellStyle name="Comma 7 4 3 6 2" xfId="52187"/>
    <cellStyle name="Comma 7 4 3 6 3" xfId="52188"/>
    <cellStyle name="Comma 7 4 3 7" xfId="52189"/>
    <cellStyle name="Comma 7 4 3 7 2" xfId="52190"/>
    <cellStyle name="Comma 7 4 3 8" xfId="52191"/>
    <cellStyle name="Comma 7 4 3 9" xfId="52192"/>
    <cellStyle name="Comma 7 4 4" xfId="9935"/>
    <cellStyle name="Comma 7 4 4 2" xfId="52193"/>
    <cellStyle name="Comma 7 4 4 2 2" xfId="52194"/>
    <cellStyle name="Comma 7 4 4 2 2 2" xfId="52195"/>
    <cellStyle name="Comma 7 4 4 2 2 3" xfId="52196"/>
    <cellStyle name="Comma 7 4 4 2 3" xfId="52197"/>
    <cellStyle name="Comma 7 4 4 2 3 2" xfId="52198"/>
    <cellStyle name="Comma 7 4 4 2 3 3" xfId="52199"/>
    <cellStyle name="Comma 7 4 4 2 4" xfId="52200"/>
    <cellStyle name="Comma 7 4 4 2 4 2" xfId="52201"/>
    <cellStyle name="Comma 7 4 4 2 5" xfId="52202"/>
    <cellStyle name="Comma 7 4 4 2 6" xfId="52203"/>
    <cellStyle name="Comma 7 4 4 3" xfId="52204"/>
    <cellStyle name="Comma 7 4 4 3 2" xfId="52205"/>
    <cellStyle name="Comma 7 4 4 3 2 2" xfId="52206"/>
    <cellStyle name="Comma 7 4 4 3 2 3" xfId="52207"/>
    <cellStyle name="Comma 7 4 4 3 3" xfId="52208"/>
    <cellStyle name="Comma 7 4 4 3 3 2" xfId="52209"/>
    <cellStyle name="Comma 7 4 4 3 3 3" xfId="52210"/>
    <cellStyle name="Comma 7 4 4 3 4" xfId="52211"/>
    <cellStyle name="Comma 7 4 4 3 4 2" xfId="52212"/>
    <cellStyle name="Comma 7 4 4 3 5" xfId="52213"/>
    <cellStyle name="Comma 7 4 4 3 6" xfId="52214"/>
    <cellStyle name="Comma 7 4 4 4" xfId="52215"/>
    <cellStyle name="Comma 7 4 4 4 2" xfId="52216"/>
    <cellStyle name="Comma 7 4 4 4 2 2" xfId="52217"/>
    <cellStyle name="Comma 7 4 4 4 2 3" xfId="52218"/>
    <cellStyle name="Comma 7 4 4 4 3" xfId="52219"/>
    <cellStyle name="Comma 7 4 4 4 3 2" xfId="52220"/>
    <cellStyle name="Comma 7 4 4 4 4" xfId="52221"/>
    <cellStyle name="Comma 7 4 4 4 5" xfId="52222"/>
    <cellStyle name="Comma 7 4 4 5" xfId="52223"/>
    <cellStyle name="Comma 7 4 4 5 2" xfId="52224"/>
    <cellStyle name="Comma 7 4 4 5 3" xfId="52225"/>
    <cellStyle name="Comma 7 4 4 6" xfId="52226"/>
    <cellStyle name="Comma 7 4 4 6 2" xfId="52227"/>
    <cellStyle name="Comma 7 4 4 6 3" xfId="52228"/>
    <cellStyle name="Comma 7 4 4 7" xfId="52229"/>
    <cellStyle name="Comma 7 4 4 7 2" xfId="52230"/>
    <cellStyle name="Comma 7 4 4 8" xfId="52231"/>
    <cellStyle name="Comma 7 4 4 9" xfId="52232"/>
    <cellStyle name="Comma 7 4 5" xfId="9936"/>
    <cellStyle name="Comma 7 4 5 2" xfId="52233"/>
    <cellStyle name="Comma 7 4 5 2 2" xfId="52234"/>
    <cellStyle name="Comma 7 4 5 2 3" xfId="52235"/>
    <cellStyle name="Comma 7 4 5 3" xfId="52236"/>
    <cellStyle name="Comma 7 4 5 3 2" xfId="52237"/>
    <cellStyle name="Comma 7 4 5 3 3" xfId="52238"/>
    <cellStyle name="Comma 7 4 5 4" xfId="52239"/>
    <cellStyle name="Comma 7 4 5 4 2" xfId="52240"/>
    <cellStyle name="Comma 7 4 5 5" xfId="52241"/>
    <cellStyle name="Comma 7 4 5 6" xfId="52242"/>
    <cellStyle name="Comma 7 4 6" xfId="52243"/>
    <cellStyle name="Comma 7 4 6 2" xfId="52244"/>
    <cellStyle name="Comma 7 4 6 2 2" xfId="52245"/>
    <cellStyle name="Comma 7 4 6 2 3" xfId="52246"/>
    <cellStyle name="Comma 7 4 6 3" xfId="52247"/>
    <cellStyle name="Comma 7 4 6 3 2" xfId="52248"/>
    <cellStyle name="Comma 7 4 6 3 3" xfId="52249"/>
    <cellStyle name="Comma 7 4 6 4" xfId="52250"/>
    <cellStyle name="Comma 7 4 6 4 2" xfId="52251"/>
    <cellStyle name="Comma 7 4 6 5" xfId="52252"/>
    <cellStyle name="Comma 7 4 6 6" xfId="52253"/>
    <cellStyle name="Comma 7 4 7" xfId="52254"/>
    <cellStyle name="Comma 7 4 7 2" xfId="52255"/>
    <cellStyle name="Comma 7 4 7 2 2" xfId="52256"/>
    <cellStyle name="Comma 7 4 7 2 3" xfId="52257"/>
    <cellStyle name="Comma 7 4 7 3" xfId="52258"/>
    <cellStyle name="Comma 7 4 7 3 2" xfId="52259"/>
    <cellStyle name="Comma 7 4 7 4" xfId="52260"/>
    <cellStyle name="Comma 7 4 7 5" xfId="52261"/>
    <cellStyle name="Comma 7 4 8" xfId="52262"/>
    <cellStyle name="Comma 7 4 8 2" xfId="52263"/>
    <cellStyle name="Comma 7 4 8 3" xfId="52264"/>
    <cellStyle name="Comma 7 4 9" xfId="52265"/>
    <cellStyle name="Comma 7 4 9 2" xfId="52266"/>
    <cellStyle name="Comma 7 4 9 3" xfId="52267"/>
    <cellStyle name="Comma 7 5" xfId="3917"/>
    <cellStyle name="Comma 7 5 10" xfId="52268"/>
    <cellStyle name="Comma 7 5 2" xfId="3918"/>
    <cellStyle name="Comma 7 5 2 2" xfId="9937"/>
    <cellStyle name="Comma 7 5 2 2 2" xfId="9938"/>
    <cellStyle name="Comma 7 5 2 2 2 2" xfId="52269"/>
    <cellStyle name="Comma 7 5 2 2 2 3" xfId="52270"/>
    <cellStyle name="Comma 7 5 2 2 3" xfId="52271"/>
    <cellStyle name="Comma 7 5 2 2 3 2" xfId="52272"/>
    <cellStyle name="Comma 7 5 2 2 3 3" xfId="52273"/>
    <cellStyle name="Comma 7 5 2 2 4" xfId="52274"/>
    <cellStyle name="Comma 7 5 2 2 4 2" xfId="52275"/>
    <cellStyle name="Comma 7 5 2 2 5" xfId="52276"/>
    <cellStyle name="Comma 7 5 2 2 6" xfId="52277"/>
    <cellStyle name="Comma 7 5 2 3" xfId="9939"/>
    <cellStyle name="Comma 7 5 2 3 2" xfId="52278"/>
    <cellStyle name="Comma 7 5 2 3 2 2" xfId="52279"/>
    <cellStyle name="Comma 7 5 2 3 2 3" xfId="52280"/>
    <cellStyle name="Comma 7 5 2 3 3" xfId="52281"/>
    <cellStyle name="Comma 7 5 2 3 3 2" xfId="52282"/>
    <cellStyle name="Comma 7 5 2 3 3 3" xfId="52283"/>
    <cellStyle name="Comma 7 5 2 3 4" xfId="52284"/>
    <cellStyle name="Comma 7 5 2 3 4 2" xfId="52285"/>
    <cellStyle name="Comma 7 5 2 3 5" xfId="52286"/>
    <cellStyle name="Comma 7 5 2 3 6" xfId="52287"/>
    <cellStyle name="Comma 7 5 2 4" xfId="9940"/>
    <cellStyle name="Comma 7 5 2 4 2" xfId="52288"/>
    <cellStyle name="Comma 7 5 2 4 2 2" xfId="52289"/>
    <cellStyle name="Comma 7 5 2 4 2 3" xfId="52290"/>
    <cellStyle name="Comma 7 5 2 4 3" xfId="52291"/>
    <cellStyle name="Comma 7 5 2 4 3 2" xfId="52292"/>
    <cellStyle name="Comma 7 5 2 4 4" xfId="52293"/>
    <cellStyle name="Comma 7 5 2 4 5" xfId="52294"/>
    <cellStyle name="Comma 7 5 2 5" xfId="52295"/>
    <cellStyle name="Comma 7 5 2 5 2" xfId="52296"/>
    <cellStyle name="Comma 7 5 2 5 3" xfId="52297"/>
    <cellStyle name="Comma 7 5 2 6" xfId="52298"/>
    <cellStyle name="Comma 7 5 2 6 2" xfId="52299"/>
    <cellStyle name="Comma 7 5 2 6 3" xfId="52300"/>
    <cellStyle name="Comma 7 5 2 7" xfId="52301"/>
    <cellStyle name="Comma 7 5 2 7 2" xfId="52302"/>
    <cellStyle name="Comma 7 5 2 8" xfId="52303"/>
    <cellStyle name="Comma 7 5 2 9" xfId="52304"/>
    <cellStyle name="Comma 7 5 3" xfId="9941"/>
    <cellStyle name="Comma 7 5 3 2" xfId="9942"/>
    <cellStyle name="Comma 7 5 3 2 2" xfId="52305"/>
    <cellStyle name="Comma 7 5 3 2 3" xfId="52306"/>
    <cellStyle name="Comma 7 5 3 3" xfId="52307"/>
    <cellStyle name="Comma 7 5 3 3 2" xfId="52308"/>
    <cellStyle name="Comma 7 5 3 3 3" xfId="52309"/>
    <cellStyle name="Comma 7 5 3 4" xfId="52310"/>
    <cellStyle name="Comma 7 5 3 4 2" xfId="52311"/>
    <cellStyle name="Comma 7 5 3 5" xfId="52312"/>
    <cellStyle name="Comma 7 5 3 6" xfId="52313"/>
    <cellStyle name="Comma 7 5 4" xfId="9943"/>
    <cellStyle name="Comma 7 5 4 2" xfId="52314"/>
    <cellStyle name="Comma 7 5 4 2 2" xfId="52315"/>
    <cellStyle name="Comma 7 5 4 2 3" xfId="52316"/>
    <cellStyle name="Comma 7 5 4 3" xfId="52317"/>
    <cellStyle name="Comma 7 5 4 3 2" xfId="52318"/>
    <cellStyle name="Comma 7 5 4 3 3" xfId="52319"/>
    <cellStyle name="Comma 7 5 4 4" xfId="52320"/>
    <cellStyle name="Comma 7 5 4 4 2" xfId="52321"/>
    <cellStyle name="Comma 7 5 4 5" xfId="52322"/>
    <cellStyle name="Comma 7 5 4 6" xfId="52323"/>
    <cellStyle name="Comma 7 5 5" xfId="9944"/>
    <cellStyle name="Comma 7 5 5 2" xfId="52324"/>
    <cellStyle name="Comma 7 5 5 2 2" xfId="52325"/>
    <cellStyle name="Comma 7 5 5 2 3" xfId="52326"/>
    <cellStyle name="Comma 7 5 5 3" xfId="52327"/>
    <cellStyle name="Comma 7 5 5 3 2" xfId="52328"/>
    <cellStyle name="Comma 7 5 5 4" xfId="52329"/>
    <cellStyle name="Comma 7 5 5 5" xfId="52330"/>
    <cellStyle name="Comma 7 5 6" xfId="52331"/>
    <cellStyle name="Comma 7 5 6 2" xfId="52332"/>
    <cellStyle name="Comma 7 5 6 3" xfId="52333"/>
    <cellStyle name="Comma 7 5 7" xfId="52334"/>
    <cellStyle name="Comma 7 5 7 2" xfId="52335"/>
    <cellStyle name="Comma 7 5 7 3" xfId="52336"/>
    <cellStyle name="Comma 7 5 8" xfId="52337"/>
    <cellStyle name="Comma 7 5 8 2" xfId="52338"/>
    <cellStyle name="Comma 7 5 9" xfId="52339"/>
    <cellStyle name="Comma 7 6" xfId="3919"/>
    <cellStyle name="Comma 7 6 2" xfId="3920"/>
    <cellStyle name="Comma 7 6 2 2" xfId="9945"/>
    <cellStyle name="Comma 7 6 2 2 2" xfId="9946"/>
    <cellStyle name="Comma 7 6 2 2 3" xfId="52340"/>
    <cellStyle name="Comma 7 6 2 3" xfId="9947"/>
    <cellStyle name="Comma 7 6 2 3 2" xfId="52341"/>
    <cellStyle name="Comma 7 6 2 3 3" xfId="52342"/>
    <cellStyle name="Comma 7 6 2 4" xfId="9948"/>
    <cellStyle name="Comma 7 6 2 4 2" xfId="52343"/>
    <cellStyle name="Comma 7 6 2 5" xfId="52344"/>
    <cellStyle name="Comma 7 6 2 6" xfId="52345"/>
    <cellStyle name="Comma 7 6 3" xfId="9949"/>
    <cellStyle name="Comma 7 6 3 2" xfId="9950"/>
    <cellStyle name="Comma 7 6 3 2 2" xfId="52346"/>
    <cellStyle name="Comma 7 6 3 2 3" xfId="52347"/>
    <cellStyle name="Comma 7 6 3 3" xfId="52348"/>
    <cellStyle name="Comma 7 6 3 3 2" xfId="52349"/>
    <cellStyle name="Comma 7 6 3 3 3" xfId="52350"/>
    <cellStyle name="Comma 7 6 3 4" xfId="52351"/>
    <cellStyle name="Comma 7 6 3 4 2" xfId="52352"/>
    <cellStyle name="Comma 7 6 3 5" xfId="52353"/>
    <cellStyle name="Comma 7 6 3 6" xfId="52354"/>
    <cellStyle name="Comma 7 6 4" xfId="9951"/>
    <cellStyle name="Comma 7 6 4 2" xfId="52355"/>
    <cellStyle name="Comma 7 6 4 2 2" xfId="52356"/>
    <cellStyle name="Comma 7 6 4 2 3" xfId="52357"/>
    <cellStyle name="Comma 7 6 4 3" xfId="52358"/>
    <cellStyle name="Comma 7 6 4 3 2" xfId="52359"/>
    <cellStyle name="Comma 7 6 4 4" xfId="52360"/>
    <cellStyle name="Comma 7 6 4 5" xfId="52361"/>
    <cellStyle name="Comma 7 6 5" xfId="9952"/>
    <cellStyle name="Comma 7 6 5 2" xfId="52362"/>
    <cellStyle name="Comma 7 6 5 3" xfId="52363"/>
    <cellStyle name="Comma 7 6 6" xfId="52364"/>
    <cellStyle name="Comma 7 6 6 2" xfId="52365"/>
    <cellStyle name="Comma 7 6 6 3" xfId="52366"/>
    <cellStyle name="Comma 7 6 7" xfId="52367"/>
    <cellStyle name="Comma 7 6 7 2" xfId="52368"/>
    <cellStyle name="Comma 7 6 8" xfId="52369"/>
    <cellStyle name="Comma 7 6 9" xfId="52370"/>
    <cellStyle name="Comma 7 7" xfId="3921"/>
    <cellStyle name="Comma 7 7 2" xfId="9953"/>
    <cellStyle name="Comma 7 7 2 2" xfId="9954"/>
    <cellStyle name="Comma 7 7 2 2 2" xfId="52371"/>
    <cellStyle name="Comma 7 7 2 2 3" xfId="52372"/>
    <cellStyle name="Comma 7 7 2 3" xfId="52373"/>
    <cellStyle name="Comma 7 7 2 3 2" xfId="52374"/>
    <cellStyle name="Comma 7 7 2 3 3" xfId="52375"/>
    <cellStyle name="Comma 7 7 2 4" xfId="52376"/>
    <cellStyle name="Comma 7 7 2 4 2" xfId="52377"/>
    <cellStyle name="Comma 7 7 2 5" xfId="52378"/>
    <cellStyle name="Comma 7 7 2 6" xfId="52379"/>
    <cellStyle name="Comma 7 7 3" xfId="9955"/>
    <cellStyle name="Comma 7 7 3 2" xfId="52380"/>
    <cellStyle name="Comma 7 7 3 2 2" xfId="52381"/>
    <cellStyle name="Comma 7 7 3 2 3" xfId="52382"/>
    <cellStyle name="Comma 7 7 3 3" xfId="52383"/>
    <cellStyle name="Comma 7 7 3 3 2" xfId="52384"/>
    <cellStyle name="Comma 7 7 3 3 3" xfId="52385"/>
    <cellStyle name="Comma 7 7 3 4" xfId="52386"/>
    <cellStyle name="Comma 7 7 3 4 2" xfId="52387"/>
    <cellStyle name="Comma 7 7 3 5" xfId="52388"/>
    <cellStyle name="Comma 7 7 3 6" xfId="52389"/>
    <cellStyle name="Comma 7 7 4" xfId="9956"/>
    <cellStyle name="Comma 7 7 4 2" xfId="52390"/>
    <cellStyle name="Comma 7 7 4 2 2" xfId="52391"/>
    <cellStyle name="Comma 7 7 4 2 3" xfId="52392"/>
    <cellStyle name="Comma 7 7 4 3" xfId="52393"/>
    <cellStyle name="Comma 7 7 4 3 2" xfId="52394"/>
    <cellStyle name="Comma 7 7 4 4" xfId="52395"/>
    <cellStyle name="Comma 7 7 4 5" xfId="52396"/>
    <cellStyle name="Comma 7 7 5" xfId="52397"/>
    <cellStyle name="Comma 7 7 5 2" xfId="52398"/>
    <cellStyle name="Comma 7 7 5 3" xfId="52399"/>
    <cellStyle name="Comma 7 7 6" xfId="52400"/>
    <cellStyle name="Comma 7 7 6 2" xfId="52401"/>
    <cellStyle name="Comma 7 7 6 3" xfId="52402"/>
    <cellStyle name="Comma 7 7 7" xfId="52403"/>
    <cellStyle name="Comma 7 7 7 2" xfId="52404"/>
    <cellStyle name="Comma 7 7 8" xfId="52405"/>
    <cellStyle name="Comma 7 7 9" xfId="52406"/>
    <cellStyle name="Comma 7 8" xfId="3922"/>
    <cellStyle name="Comma 7 8 2" xfId="14612"/>
    <cellStyle name="Comma 7 8 2 2" xfId="52407"/>
    <cellStyle name="Comma 7 8 2 3" xfId="52408"/>
    <cellStyle name="Comma 7 8 3" xfId="14613"/>
    <cellStyle name="Comma 7 8 3 2" xfId="52409"/>
    <cellStyle name="Comma 7 8 3 3" xfId="52410"/>
    <cellStyle name="Comma 7 8 4" xfId="52411"/>
    <cellStyle name="Comma 7 8 4 2" xfId="52412"/>
    <cellStyle name="Comma 7 8 5" xfId="52413"/>
    <cellStyle name="Comma 7 8 6" xfId="52414"/>
    <cellStyle name="Comma 7 9" xfId="14614"/>
    <cellStyle name="Comma 7 9 2" xfId="52415"/>
    <cellStyle name="Comma 7 9 2 2" xfId="52416"/>
    <cellStyle name="Comma 7 9 2 3" xfId="52417"/>
    <cellStyle name="Comma 7 9 3" xfId="52418"/>
    <cellStyle name="Comma 7 9 3 2" xfId="52419"/>
    <cellStyle name="Comma 7 9 3 3" xfId="52420"/>
    <cellStyle name="Comma 7 9 4" xfId="52421"/>
    <cellStyle name="Comma 7 9 4 2" xfId="52422"/>
    <cellStyle name="Comma 7 9 5" xfId="52423"/>
    <cellStyle name="Comma 7 9 6" xfId="52424"/>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425"/>
    <cellStyle name="Comma 8 10 2" xfId="52426"/>
    <cellStyle name="Comma 8 10 2 2" xfId="52427"/>
    <cellStyle name="Comma 8 10 2 3" xfId="52428"/>
    <cellStyle name="Comma 8 10 3" xfId="52429"/>
    <cellStyle name="Comma 8 10 3 2" xfId="52430"/>
    <cellStyle name="Comma 8 10 4" xfId="52431"/>
    <cellStyle name="Comma 8 10 5" xfId="52432"/>
    <cellStyle name="Comma 8 11" xfId="52433"/>
    <cellStyle name="Comma 8 11 2" xfId="52434"/>
    <cellStyle name="Comma 8 11 3" xfId="52435"/>
    <cellStyle name="Comma 8 12" xfId="52436"/>
    <cellStyle name="Comma 8 12 2" xfId="52437"/>
    <cellStyle name="Comma 8 12 3" xfId="52438"/>
    <cellStyle name="Comma 8 13" xfId="52439"/>
    <cellStyle name="Comma 8 13 2" xfId="52440"/>
    <cellStyle name="Comma 8 14" xfId="52441"/>
    <cellStyle name="Comma 8 15" xfId="52442"/>
    <cellStyle name="Comma 8 16" xfId="52443"/>
    <cellStyle name="Comma 8 2" xfId="3939"/>
    <cellStyle name="Comma 8 2 10" xfId="52444"/>
    <cellStyle name="Comma 8 2 10 2" xfId="52445"/>
    <cellStyle name="Comma 8 2 10 3" xfId="52446"/>
    <cellStyle name="Comma 8 2 11" xfId="52447"/>
    <cellStyle name="Comma 8 2 11 2" xfId="52448"/>
    <cellStyle name="Comma 8 2 11 3" xfId="52449"/>
    <cellStyle name="Comma 8 2 12" xfId="52450"/>
    <cellStyle name="Comma 8 2 12 2" xfId="52451"/>
    <cellStyle name="Comma 8 2 13" xfId="52452"/>
    <cellStyle name="Comma 8 2 14" xfId="52453"/>
    <cellStyle name="Comma 8 2 15" xfId="52454"/>
    <cellStyle name="Comma 8 2 2" xfId="3940"/>
    <cellStyle name="Comma 8 2 2 10" xfId="52455"/>
    <cellStyle name="Comma 8 2 2 10 2" xfId="52456"/>
    <cellStyle name="Comma 8 2 2 10 3" xfId="52457"/>
    <cellStyle name="Comma 8 2 2 11" xfId="52458"/>
    <cellStyle name="Comma 8 2 2 11 2" xfId="52459"/>
    <cellStyle name="Comma 8 2 2 12" xfId="52460"/>
    <cellStyle name="Comma 8 2 2 13" xfId="52461"/>
    <cellStyle name="Comma 8 2 2 14" xfId="52462"/>
    <cellStyle name="Comma 8 2 2 2" xfId="9957"/>
    <cellStyle name="Comma 8 2 2 2 10" xfId="52463"/>
    <cellStyle name="Comma 8 2 2 2 10 2" xfId="52464"/>
    <cellStyle name="Comma 8 2 2 2 11" xfId="52465"/>
    <cellStyle name="Comma 8 2 2 2 12" xfId="52466"/>
    <cellStyle name="Comma 8 2 2 2 13" xfId="52467"/>
    <cellStyle name="Comma 8 2 2 2 2" xfId="9958"/>
    <cellStyle name="Comma 8 2 2 2 2 10" xfId="52468"/>
    <cellStyle name="Comma 8 2 2 2 2 2" xfId="52469"/>
    <cellStyle name="Comma 8 2 2 2 2 2 2" xfId="52470"/>
    <cellStyle name="Comma 8 2 2 2 2 2 2 2" xfId="52471"/>
    <cellStyle name="Comma 8 2 2 2 2 2 2 2 2" xfId="52472"/>
    <cellStyle name="Comma 8 2 2 2 2 2 2 2 3" xfId="52473"/>
    <cellStyle name="Comma 8 2 2 2 2 2 2 3" xfId="52474"/>
    <cellStyle name="Comma 8 2 2 2 2 2 2 3 2" xfId="52475"/>
    <cellStyle name="Comma 8 2 2 2 2 2 2 3 3" xfId="52476"/>
    <cellStyle name="Comma 8 2 2 2 2 2 2 4" xfId="52477"/>
    <cellStyle name="Comma 8 2 2 2 2 2 2 4 2" xfId="52478"/>
    <cellStyle name="Comma 8 2 2 2 2 2 2 5" xfId="52479"/>
    <cellStyle name="Comma 8 2 2 2 2 2 2 6" xfId="52480"/>
    <cellStyle name="Comma 8 2 2 2 2 2 3" xfId="52481"/>
    <cellStyle name="Comma 8 2 2 2 2 2 3 2" xfId="52482"/>
    <cellStyle name="Comma 8 2 2 2 2 2 3 2 2" xfId="52483"/>
    <cellStyle name="Comma 8 2 2 2 2 2 3 2 3" xfId="52484"/>
    <cellStyle name="Comma 8 2 2 2 2 2 3 3" xfId="52485"/>
    <cellStyle name="Comma 8 2 2 2 2 2 3 3 2" xfId="52486"/>
    <cellStyle name="Comma 8 2 2 2 2 2 3 3 3" xfId="52487"/>
    <cellStyle name="Comma 8 2 2 2 2 2 3 4" xfId="52488"/>
    <cellStyle name="Comma 8 2 2 2 2 2 3 4 2" xfId="52489"/>
    <cellStyle name="Comma 8 2 2 2 2 2 3 5" xfId="52490"/>
    <cellStyle name="Comma 8 2 2 2 2 2 3 6" xfId="52491"/>
    <cellStyle name="Comma 8 2 2 2 2 2 4" xfId="52492"/>
    <cellStyle name="Comma 8 2 2 2 2 2 4 2" xfId="52493"/>
    <cellStyle name="Comma 8 2 2 2 2 2 4 2 2" xfId="52494"/>
    <cellStyle name="Comma 8 2 2 2 2 2 4 2 3" xfId="52495"/>
    <cellStyle name="Comma 8 2 2 2 2 2 4 3" xfId="52496"/>
    <cellStyle name="Comma 8 2 2 2 2 2 4 3 2" xfId="52497"/>
    <cellStyle name="Comma 8 2 2 2 2 2 4 4" xfId="52498"/>
    <cellStyle name="Comma 8 2 2 2 2 2 4 5" xfId="52499"/>
    <cellStyle name="Comma 8 2 2 2 2 2 5" xfId="52500"/>
    <cellStyle name="Comma 8 2 2 2 2 2 5 2" xfId="52501"/>
    <cellStyle name="Comma 8 2 2 2 2 2 5 3" xfId="52502"/>
    <cellStyle name="Comma 8 2 2 2 2 2 6" xfId="52503"/>
    <cellStyle name="Comma 8 2 2 2 2 2 6 2" xfId="52504"/>
    <cellStyle name="Comma 8 2 2 2 2 2 6 3" xfId="52505"/>
    <cellStyle name="Comma 8 2 2 2 2 2 7" xfId="52506"/>
    <cellStyle name="Comma 8 2 2 2 2 2 7 2" xfId="52507"/>
    <cellStyle name="Comma 8 2 2 2 2 2 8" xfId="52508"/>
    <cellStyle name="Comma 8 2 2 2 2 2 9" xfId="52509"/>
    <cellStyle name="Comma 8 2 2 2 2 3" xfId="52510"/>
    <cellStyle name="Comma 8 2 2 2 2 3 2" xfId="52511"/>
    <cellStyle name="Comma 8 2 2 2 2 3 2 2" xfId="52512"/>
    <cellStyle name="Comma 8 2 2 2 2 3 2 3" xfId="52513"/>
    <cellStyle name="Comma 8 2 2 2 2 3 3" xfId="52514"/>
    <cellStyle name="Comma 8 2 2 2 2 3 3 2" xfId="52515"/>
    <cellStyle name="Comma 8 2 2 2 2 3 3 3" xfId="52516"/>
    <cellStyle name="Comma 8 2 2 2 2 3 4" xfId="52517"/>
    <cellStyle name="Comma 8 2 2 2 2 3 4 2" xfId="52518"/>
    <cellStyle name="Comma 8 2 2 2 2 3 5" xfId="52519"/>
    <cellStyle name="Comma 8 2 2 2 2 3 6" xfId="52520"/>
    <cellStyle name="Comma 8 2 2 2 2 4" xfId="52521"/>
    <cellStyle name="Comma 8 2 2 2 2 4 2" xfId="52522"/>
    <cellStyle name="Comma 8 2 2 2 2 4 2 2" xfId="52523"/>
    <cellStyle name="Comma 8 2 2 2 2 4 2 3" xfId="52524"/>
    <cellStyle name="Comma 8 2 2 2 2 4 3" xfId="52525"/>
    <cellStyle name="Comma 8 2 2 2 2 4 3 2" xfId="52526"/>
    <cellStyle name="Comma 8 2 2 2 2 4 3 3" xfId="52527"/>
    <cellStyle name="Comma 8 2 2 2 2 4 4" xfId="52528"/>
    <cellStyle name="Comma 8 2 2 2 2 4 4 2" xfId="52529"/>
    <cellStyle name="Comma 8 2 2 2 2 4 5" xfId="52530"/>
    <cellStyle name="Comma 8 2 2 2 2 4 6" xfId="52531"/>
    <cellStyle name="Comma 8 2 2 2 2 5" xfId="52532"/>
    <cellStyle name="Comma 8 2 2 2 2 5 2" xfId="52533"/>
    <cellStyle name="Comma 8 2 2 2 2 5 2 2" xfId="52534"/>
    <cellStyle name="Comma 8 2 2 2 2 5 2 3" xfId="52535"/>
    <cellStyle name="Comma 8 2 2 2 2 5 3" xfId="52536"/>
    <cellStyle name="Comma 8 2 2 2 2 5 3 2" xfId="52537"/>
    <cellStyle name="Comma 8 2 2 2 2 5 4" xfId="52538"/>
    <cellStyle name="Comma 8 2 2 2 2 5 5" xfId="52539"/>
    <cellStyle name="Comma 8 2 2 2 2 6" xfId="52540"/>
    <cellStyle name="Comma 8 2 2 2 2 6 2" xfId="52541"/>
    <cellStyle name="Comma 8 2 2 2 2 6 3" xfId="52542"/>
    <cellStyle name="Comma 8 2 2 2 2 7" xfId="52543"/>
    <cellStyle name="Comma 8 2 2 2 2 7 2" xfId="52544"/>
    <cellStyle name="Comma 8 2 2 2 2 7 3" xfId="52545"/>
    <cellStyle name="Comma 8 2 2 2 2 8" xfId="52546"/>
    <cellStyle name="Comma 8 2 2 2 2 8 2" xfId="52547"/>
    <cellStyle name="Comma 8 2 2 2 2 9" xfId="52548"/>
    <cellStyle name="Comma 8 2 2 2 3" xfId="52549"/>
    <cellStyle name="Comma 8 2 2 2 3 2" xfId="52550"/>
    <cellStyle name="Comma 8 2 2 2 3 2 2" xfId="52551"/>
    <cellStyle name="Comma 8 2 2 2 3 2 2 2" xfId="52552"/>
    <cellStyle name="Comma 8 2 2 2 3 2 2 3" xfId="52553"/>
    <cellStyle name="Comma 8 2 2 2 3 2 3" xfId="52554"/>
    <cellStyle name="Comma 8 2 2 2 3 2 3 2" xfId="52555"/>
    <cellStyle name="Comma 8 2 2 2 3 2 3 3" xfId="52556"/>
    <cellStyle name="Comma 8 2 2 2 3 2 4" xfId="52557"/>
    <cellStyle name="Comma 8 2 2 2 3 2 4 2" xfId="52558"/>
    <cellStyle name="Comma 8 2 2 2 3 2 5" xfId="52559"/>
    <cellStyle name="Comma 8 2 2 2 3 2 6" xfId="52560"/>
    <cellStyle name="Comma 8 2 2 2 3 3" xfId="52561"/>
    <cellStyle name="Comma 8 2 2 2 3 3 2" xfId="52562"/>
    <cellStyle name="Comma 8 2 2 2 3 3 2 2" xfId="52563"/>
    <cellStyle name="Comma 8 2 2 2 3 3 2 3" xfId="52564"/>
    <cellStyle name="Comma 8 2 2 2 3 3 3" xfId="52565"/>
    <cellStyle name="Comma 8 2 2 2 3 3 3 2" xfId="52566"/>
    <cellStyle name="Comma 8 2 2 2 3 3 3 3" xfId="52567"/>
    <cellStyle name="Comma 8 2 2 2 3 3 4" xfId="52568"/>
    <cellStyle name="Comma 8 2 2 2 3 3 4 2" xfId="52569"/>
    <cellStyle name="Comma 8 2 2 2 3 3 5" xfId="52570"/>
    <cellStyle name="Comma 8 2 2 2 3 3 6" xfId="52571"/>
    <cellStyle name="Comma 8 2 2 2 3 4" xfId="52572"/>
    <cellStyle name="Comma 8 2 2 2 3 4 2" xfId="52573"/>
    <cellStyle name="Comma 8 2 2 2 3 4 2 2" xfId="52574"/>
    <cellStyle name="Comma 8 2 2 2 3 4 2 3" xfId="52575"/>
    <cellStyle name="Comma 8 2 2 2 3 4 3" xfId="52576"/>
    <cellStyle name="Comma 8 2 2 2 3 4 3 2" xfId="52577"/>
    <cellStyle name="Comma 8 2 2 2 3 4 4" xfId="52578"/>
    <cellStyle name="Comma 8 2 2 2 3 4 5" xfId="52579"/>
    <cellStyle name="Comma 8 2 2 2 3 5" xfId="52580"/>
    <cellStyle name="Comma 8 2 2 2 3 5 2" xfId="52581"/>
    <cellStyle name="Comma 8 2 2 2 3 5 3" xfId="52582"/>
    <cellStyle name="Comma 8 2 2 2 3 6" xfId="52583"/>
    <cellStyle name="Comma 8 2 2 2 3 6 2" xfId="52584"/>
    <cellStyle name="Comma 8 2 2 2 3 6 3" xfId="52585"/>
    <cellStyle name="Comma 8 2 2 2 3 7" xfId="52586"/>
    <cellStyle name="Comma 8 2 2 2 3 7 2" xfId="52587"/>
    <cellStyle name="Comma 8 2 2 2 3 8" xfId="52588"/>
    <cellStyle name="Comma 8 2 2 2 3 9" xfId="52589"/>
    <cellStyle name="Comma 8 2 2 2 4" xfId="52590"/>
    <cellStyle name="Comma 8 2 2 2 4 2" xfId="52591"/>
    <cellStyle name="Comma 8 2 2 2 4 2 2" xfId="52592"/>
    <cellStyle name="Comma 8 2 2 2 4 2 2 2" xfId="52593"/>
    <cellStyle name="Comma 8 2 2 2 4 2 2 3" xfId="52594"/>
    <cellStyle name="Comma 8 2 2 2 4 2 3" xfId="52595"/>
    <cellStyle name="Comma 8 2 2 2 4 2 3 2" xfId="52596"/>
    <cellStyle name="Comma 8 2 2 2 4 2 3 3" xfId="52597"/>
    <cellStyle name="Comma 8 2 2 2 4 2 4" xfId="52598"/>
    <cellStyle name="Comma 8 2 2 2 4 2 4 2" xfId="52599"/>
    <cellStyle name="Comma 8 2 2 2 4 2 5" xfId="52600"/>
    <cellStyle name="Comma 8 2 2 2 4 2 6" xfId="52601"/>
    <cellStyle name="Comma 8 2 2 2 4 3" xfId="52602"/>
    <cellStyle name="Comma 8 2 2 2 4 3 2" xfId="52603"/>
    <cellStyle name="Comma 8 2 2 2 4 3 2 2" xfId="52604"/>
    <cellStyle name="Comma 8 2 2 2 4 3 2 3" xfId="52605"/>
    <cellStyle name="Comma 8 2 2 2 4 3 3" xfId="52606"/>
    <cellStyle name="Comma 8 2 2 2 4 3 3 2" xfId="52607"/>
    <cellStyle name="Comma 8 2 2 2 4 3 3 3" xfId="52608"/>
    <cellStyle name="Comma 8 2 2 2 4 3 4" xfId="52609"/>
    <cellStyle name="Comma 8 2 2 2 4 3 4 2" xfId="52610"/>
    <cellStyle name="Comma 8 2 2 2 4 3 5" xfId="52611"/>
    <cellStyle name="Comma 8 2 2 2 4 3 6" xfId="52612"/>
    <cellStyle name="Comma 8 2 2 2 4 4" xfId="52613"/>
    <cellStyle name="Comma 8 2 2 2 4 4 2" xfId="52614"/>
    <cellStyle name="Comma 8 2 2 2 4 4 2 2" xfId="52615"/>
    <cellStyle name="Comma 8 2 2 2 4 4 2 3" xfId="52616"/>
    <cellStyle name="Comma 8 2 2 2 4 4 3" xfId="52617"/>
    <cellStyle name="Comma 8 2 2 2 4 4 3 2" xfId="52618"/>
    <cellStyle name="Comma 8 2 2 2 4 4 4" xfId="52619"/>
    <cellStyle name="Comma 8 2 2 2 4 4 5" xfId="52620"/>
    <cellStyle name="Comma 8 2 2 2 4 5" xfId="52621"/>
    <cellStyle name="Comma 8 2 2 2 4 5 2" xfId="52622"/>
    <cellStyle name="Comma 8 2 2 2 4 5 3" xfId="52623"/>
    <cellStyle name="Comma 8 2 2 2 4 6" xfId="52624"/>
    <cellStyle name="Comma 8 2 2 2 4 6 2" xfId="52625"/>
    <cellStyle name="Comma 8 2 2 2 4 6 3" xfId="52626"/>
    <cellStyle name="Comma 8 2 2 2 4 7" xfId="52627"/>
    <cellStyle name="Comma 8 2 2 2 4 7 2" xfId="52628"/>
    <cellStyle name="Comma 8 2 2 2 4 8" xfId="52629"/>
    <cellStyle name="Comma 8 2 2 2 4 9" xfId="52630"/>
    <cellStyle name="Comma 8 2 2 2 5" xfId="52631"/>
    <cellStyle name="Comma 8 2 2 2 5 2" xfId="52632"/>
    <cellStyle name="Comma 8 2 2 2 5 2 2" xfId="52633"/>
    <cellStyle name="Comma 8 2 2 2 5 2 3" xfId="52634"/>
    <cellStyle name="Comma 8 2 2 2 5 3" xfId="52635"/>
    <cellStyle name="Comma 8 2 2 2 5 3 2" xfId="52636"/>
    <cellStyle name="Comma 8 2 2 2 5 3 3" xfId="52637"/>
    <cellStyle name="Comma 8 2 2 2 5 4" xfId="52638"/>
    <cellStyle name="Comma 8 2 2 2 5 4 2" xfId="52639"/>
    <cellStyle name="Comma 8 2 2 2 5 5" xfId="52640"/>
    <cellStyle name="Comma 8 2 2 2 5 6" xfId="52641"/>
    <cellStyle name="Comma 8 2 2 2 6" xfId="52642"/>
    <cellStyle name="Comma 8 2 2 2 6 2" xfId="52643"/>
    <cellStyle name="Comma 8 2 2 2 6 2 2" xfId="52644"/>
    <cellStyle name="Comma 8 2 2 2 6 2 3" xfId="52645"/>
    <cellStyle name="Comma 8 2 2 2 6 3" xfId="52646"/>
    <cellStyle name="Comma 8 2 2 2 6 3 2" xfId="52647"/>
    <cellStyle name="Comma 8 2 2 2 6 3 3" xfId="52648"/>
    <cellStyle name="Comma 8 2 2 2 6 4" xfId="52649"/>
    <cellStyle name="Comma 8 2 2 2 6 4 2" xfId="52650"/>
    <cellStyle name="Comma 8 2 2 2 6 5" xfId="52651"/>
    <cellStyle name="Comma 8 2 2 2 6 6" xfId="52652"/>
    <cellStyle name="Comma 8 2 2 2 7" xfId="52653"/>
    <cellStyle name="Comma 8 2 2 2 7 2" xfId="52654"/>
    <cellStyle name="Comma 8 2 2 2 7 2 2" xfId="52655"/>
    <cellStyle name="Comma 8 2 2 2 7 2 3" xfId="52656"/>
    <cellStyle name="Comma 8 2 2 2 7 3" xfId="52657"/>
    <cellStyle name="Comma 8 2 2 2 7 3 2" xfId="52658"/>
    <cellStyle name="Comma 8 2 2 2 7 4" xfId="52659"/>
    <cellStyle name="Comma 8 2 2 2 7 5" xfId="52660"/>
    <cellStyle name="Comma 8 2 2 2 8" xfId="52661"/>
    <cellStyle name="Comma 8 2 2 2 8 2" xfId="52662"/>
    <cellStyle name="Comma 8 2 2 2 8 3" xfId="52663"/>
    <cellStyle name="Comma 8 2 2 2 9" xfId="52664"/>
    <cellStyle name="Comma 8 2 2 2 9 2" xfId="52665"/>
    <cellStyle name="Comma 8 2 2 2 9 3" xfId="52666"/>
    <cellStyle name="Comma 8 2 2 3" xfId="9959"/>
    <cellStyle name="Comma 8 2 2 3 10" xfId="52667"/>
    <cellStyle name="Comma 8 2 2 3 2" xfId="9960"/>
    <cellStyle name="Comma 8 2 2 3 2 2" xfId="52668"/>
    <cellStyle name="Comma 8 2 2 3 2 2 2" xfId="52669"/>
    <cellStyle name="Comma 8 2 2 3 2 2 2 2" xfId="52670"/>
    <cellStyle name="Comma 8 2 2 3 2 2 2 3" xfId="52671"/>
    <cellStyle name="Comma 8 2 2 3 2 2 3" xfId="52672"/>
    <cellStyle name="Comma 8 2 2 3 2 2 3 2" xfId="52673"/>
    <cellStyle name="Comma 8 2 2 3 2 2 3 3" xfId="52674"/>
    <cellStyle name="Comma 8 2 2 3 2 2 4" xfId="52675"/>
    <cellStyle name="Comma 8 2 2 3 2 2 4 2" xfId="52676"/>
    <cellStyle name="Comma 8 2 2 3 2 2 5" xfId="52677"/>
    <cellStyle name="Comma 8 2 2 3 2 2 6" xfId="52678"/>
    <cellStyle name="Comma 8 2 2 3 2 3" xfId="52679"/>
    <cellStyle name="Comma 8 2 2 3 2 3 2" xfId="52680"/>
    <cellStyle name="Comma 8 2 2 3 2 3 2 2" xfId="52681"/>
    <cellStyle name="Comma 8 2 2 3 2 3 2 3" xfId="52682"/>
    <cellStyle name="Comma 8 2 2 3 2 3 3" xfId="52683"/>
    <cellStyle name="Comma 8 2 2 3 2 3 3 2" xfId="52684"/>
    <cellStyle name="Comma 8 2 2 3 2 3 3 3" xfId="52685"/>
    <cellStyle name="Comma 8 2 2 3 2 3 4" xfId="52686"/>
    <cellStyle name="Comma 8 2 2 3 2 3 4 2" xfId="52687"/>
    <cellStyle name="Comma 8 2 2 3 2 3 5" xfId="52688"/>
    <cellStyle name="Comma 8 2 2 3 2 3 6" xfId="52689"/>
    <cellStyle name="Comma 8 2 2 3 2 4" xfId="52690"/>
    <cellStyle name="Comma 8 2 2 3 2 4 2" xfId="52691"/>
    <cellStyle name="Comma 8 2 2 3 2 4 2 2" xfId="52692"/>
    <cellStyle name="Comma 8 2 2 3 2 4 2 3" xfId="52693"/>
    <cellStyle name="Comma 8 2 2 3 2 4 3" xfId="52694"/>
    <cellStyle name="Comma 8 2 2 3 2 4 3 2" xfId="52695"/>
    <cellStyle name="Comma 8 2 2 3 2 4 4" xfId="52696"/>
    <cellStyle name="Comma 8 2 2 3 2 4 5" xfId="52697"/>
    <cellStyle name="Comma 8 2 2 3 2 5" xfId="52698"/>
    <cellStyle name="Comma 8 2 2 3 2 5 2" xfId="52699"/>
    <cellStyle name="Comma 8 2 2 3 2 5 3" xfId="52700"/>
    <cellStyle name="Comma 8 2 2 3 2 6" xfId="52701"/>
    <cellStyle name="Comma 8 2 2 3 2 6 2" xfId="52702"/>
    <cellStyle name="Comma 8 2 2 3 2 6 3" xfId="52703"/>
    <cellStyle name="Comma 8 2 2 3 2 7" xfId="52704"/>
    <cellStyle name="Comma 8 2 2 3 2 7 2" xfId="52705"/>
    <cellStyle name="Comma 8 2 2 3 2 8" xfId="52706"/>
    <cellStyle name="Comma 8 2 2 3 2 9" xfId="52707"/>
    <cellStyle name="Comma 8 2 2 3 3" xfId="52708"/>
    <cellStyle name="Comma 8 2 2 3 3 2" xfId="52709"/>
    <cellStyle name="Comma 8 2 2 3 3 2 2" xfId="52710"/>
    <cellStyle name="Comma 8 2 2 3 3 2 3" xfId="52711"/>
    <cellStyle name="Comma 8 2 2 3 3 3" xfId="52712"/>
    <cellStyle name="Comma 8 2 2 3 3 3 2" xfId="52713"/>
    <cellStyle name="Comma 8 2 2 3 3 3 3" xfId="52714"/>
    <cellStyle name="Comma 8 2 2 3 3 4" xfId="52715"/>
    <cellStyle name="Comma 8 2 2 3 3 4 2" xfId="52716"/>
    <cellStyle name="Comma 8 2 2 3 3 5" xfId="52717"/>
    <cellStyle name="Comma 8 2 2 3 3 6" xfId="52718"/>
    <cellStyle name="Comma 8 2 2 3 4" xfId="52719"/>
    <cellStyle name="Comma 8 2 2 3 4 2" xfId="52720"/>
    <cellStyle name="Comma 8 2 2 3 4 2 2" xfId="52721"/>
    <cellStyle name="Comma 8 2 2 3 4 2 3" xfId="52722"/>
    <cellStyle name="Comma 8 2 2 3 4 3" xfId="52723"/>
    <cellStyle name="Comma 8 2 2 3 4 3 2" xfId="52724"/>
    <cellStyle name="Comma 8 2 2 3 4 3 3" xfId="52725"/>
    <cellStyle name="Comma 8 2 2 3 4 4" xfId="52726"/>
    <cellStyle name="Comma 8 2 2 3 4 4 2" xfId="52727"/>
    <cellStyle name="Comma 8 2 2 3 4 5" xfId="52728"/>
    <cellStyle name="Comma 8 2 2 3 4 6" xfId="52729"/>
    <cellStyle name="Comma 8 2 2 3 5" xfId="52730"/>
    <cellStyle name="Comma 8 2 2 3 5 2" xfId="52731"/>
    <cellStyle name="Comma 8 2 2 3 5 2 2" xfId="52732"/>
    <cellStyle name="Comma 8 2 2 3 5 2 3" xfId="52733"/>
    <cellStyle name="Comma 8 2 2 3 5 3" xfId="52734"/>
    <cellStyle name="Comma 8 2 2 3 5 3 2" xfId="52735"/>
    <cellStyle name="Comma 8 2 2 3 5 4" xfId="52736"/>
    <cellStyle name="Comma 8 2 2 3 5 5" xfId="52737"/>
    <cellStyle name="Comma 8 2 2 3 6" xfId="52738"/>
    <cellStyle name="Comma 8 2 2 3 6 2" xfId="52739"/>
    <cellStyle name="Comma 8 2 2 3 6 3" xfId="52740"/>
    <cellStyle name="Comma 8 2 2 3 7" xfId="52741"/>
    <cellStyle name="Comma 8 2 2 3 7 2" xfId="52742"/>
    <cellStyle name="Comma 8 2 2 3 7 3" xfId="52743"/>
    <cellStyle name="Comma 8 2 2 3 8" xfId="52744"/>
    <cellStyle name="Comma 8 2 2 3 8 2" xfId="52745"/>
    <cellStyle name="Comma 8 2 2 3 9" xfId="52746"/>
    <cellStyle name="Comma 8 2 2 4" xfId="9961"/>
    <cellStyle name="Comma 8 2 2 4 2" xfId="52747"/>
    <cellStyle name="Comma 8 2 2 4 2 2" xfId="52748"/>
    <cellStyle name="Comma 8 2 2 4 2 2 2" xfId="52749"/>
    <cellStyle name="Comma 8 2 2 4 2 2 3" xfId="52750"/>
    <cellStyle name="Comma 8 2 2 4 2 3" xfId="52751"/>
    <cellStyle name="Comma 8 2 2 4 2 3 2" xfId="52752"/>
    <cellStyle name="Comma 8 2 2 4 2 3 3" xfId="52753"/>
    <cellStyle name="Comma 8 2 2 4 2 4" xfId="52754"/>
    <cellStyle name="Comma 8 2 2 4 2 4 2" xfId="52755"/>
    <cellStyle name="Comma 8 2 2 4 2 5" xfId="52756"/>
    <cellStyle name="Comma 8 2 2 4 2 6" xfId="52757"/>
    <cellStyle name="Comma 8 2 2 4 3" xfId="52758"/>
    <cellStyle name="Comma 8 2 2 4 3 2" xfId="52759"/>
    <cellStyle name="Comma 8 2 2 4 3 2 2" xfId="52760"/>
    <cellStyle name="Comma 8 2 2 4 3 2 3" xfId="52761"/>
    <cellStyle name="Comma 8 2 2 4 3 3" xfId="52762"/>
    <cellStyle name="Comma 8 2 2 4 3 3 2" xfId="52763"/>
    <cellStyle name="Comma 8 2 2 4 3 3 3" xfId="52764"/>
    <cellStyle name="Comma 8 2 2 4 3 4" xfId="52765"/>
    <cellStyle name="Comma 8 2 2 4 3 4 2" xfId="52766"/>
    <cellStyle name="Comma 8 2 2 4 3 5" xfId="52767"/>
    <cellStyle name="Comma 8 2 2 4 3 6" xfId="52768"/>
    <cellStyle name="Comma 8 2 2 4 4" xfId="52769"/>
    <cellStyle name="Comma 8 2 2 4 4 2" xfId="52770"/>
    <cellStyle name="Comma 8 2 2 4 4 2 2" xfId="52771"/>
    <cellStyle name="Comma 8 2 2 4 4 2 3" xfId="52772"/>
    <cellStyle name="Comma 8 2 2 4 4 3" xfId="52773"/>
    <cellStyle name="Comma 8 2 2 4 4 3 2" xfId="52774"/>
    <cellStyle name="Comma 8 2 2 4 4 4" xfId="52775"/>
    <cellStyle name="Comma 8 2 2 4 4 5" xfId="52776"/>
    <cellStyle name="Comma 8 2 2 4 5" xfId="52777"/>
    <cellStyle name="Comma 8 2 2 4 5 2" xfId="52778"/>
    <cellStyle name="Comma 8 2 2 4 5 3" xfId="52779"/>
    <cellStyle name="Comma 8 2 2 4 6" xfId="52780"/>
    <cellStyle name="Comma 8 2 2 4 6 2" xfId="52781"/>
    <cellStyle name="Comma 8 2 2 4 6 3" xfId="52782"/>
    <cellStyle name="Comma 8 2 2 4 7" xfId="52783"/>
    <cellStyle name="Comma 8 2 2 4 7 2" xfId="52784"/>
    <cellStyle name="Comma 8 2 2 4 8" xfId="52785"/>
    <cellStyle name="Comma 8 2 2 4 9" xfId="52786"/>
    <cellStyle name="Comma 8 2 2 5" xfId="9962"/>
    <cellStyle name="Comma 8 2 2 5 2" xfId="52787"/>
    <cellStyle name="Comma 8 2 2 5 2 2" xfId="52788"/>
    <cellStyle name="Comma 8 2 2 5 2 2 2" xfId="52789"/>
    <cellStyle name="Comma 8 2 2 5 2 2 3" xfId="52790"/>
    <cellStyle name="Comma 8 2 2 5 2 3" xfId="52791"/>
    <cellStyle name="Comma 8 2 2 5 2 3 2" xfId="52792"/>
    <cellStyle name="Comma 8 2 2 5 2 3 3" xfId="52793"/>
    <cellStyle name="Comma 8 2 2 5 2 4" xfId="52794"/>
    <cellStyle name="Comma 8 2 2 5 2 4 2" xfId="52795"/>
    <cellStyle name="Comma 8 2 2 5 2 5" xfId="52796"/>
    <cellStyle name="Comma 8 2 2 5 2 6" xfId="52797"/>
    <cellStyle name="Comma 8 2 2 5 3" xfId="52798"/>
    <cellStyle name="Comma 8 2 2 5 3 2" xfId="52799"/>
    <cellStyle name="Comma 8 2 2 5 3 2 2" xfId="52800"/>
    <cellStyle name="Comma 8 2 2 5 3 2 3" xfId="52801"/>
    <cellStyle name="Comma 8 2 2 5 3 3" xfId="52802"/>
    <cellStyle name="Comma 8 2 2 5 3 3 2" xfId="52803"/>
    <cellStyle name="Comma 8 2 2 5 3 3 3" xfId="52804"/>
    <cellStyle name="Comma 8 2 2 5 3 4" xfId="52805"/>
    <cellStyle name="Comma 8 2 2 5 3 4 2" xfId="52806"/>
    <cellStyle name="Comma 8 2 2 5 3 5" xfId="52807"/>
    <cellStyle name="Comma 8 2 2 5 3 6" xfId="52808"/>
    <cellStyle name="Comma 8 2 2 5 4" xfId="52809"/>
    <cellStyle name="Comma 8 2 2 5 4 2" xfId="52810"/>
    <cellStyle name="Comma 8 2 2 5 4 2 2" xfId="52811"/>
    <cellStyle name="Comma 8 2 2 5 4 2 3" xfId="52812"/>
    <cellStyle name="Comma 8 2 2 5 4 3" xfId="52813"/>
    <cellStyle name="Comma 8 2 2 5 4 3 2" xfId="52814"/>
    <cellStyle name="Comma 8 2 2 5 4 4" xfId="52815"/>
    <cellStyle name="Comma 8 2 2 5 4 5" xfId="52816"/>
    <cellStyle name="Comma 8 2 2 5 5" xfId="52817"/>
    <cellStyle name="Comma 8 2 2 5 5 2" xfId="52818"/>
    <cellStyle name="Comma 8 2 2 5 5 3" xfId="52819"/>
    <cellStyle name="Comma 8 2 2 5 6" xfId="52820"/>
    <cellStyle name="Comma 8 2 2 5 6 2" xfId="52821"/>
    <cellStyle name="Comma 8 2 2 5 6 3" xfId="52822"/>
    <cellStyle name="Comma 8 2 2 5 7" xfId="52823"/>
    <cellStyle name="Comma 8 2 2 5 7 2" xfId="52824"/>
    <cellStyle name="Comma 8 2 2 5 8" xfId="52825"/>
    <cellStyle name="Comma 8 2 2 5 9" xfId="52826"/>
    <cellStyle name="Comma 8 2 2 6" xfId="52827"/>
    <cellStyle name="Comma 8 2 2 6 2" xfId="52828"/>
    <cellStyle name="Comma 8 2 2 6 2 2" xfId="52829"/>
    <cellStyle name="Comma 8 2 2 6 2 3" xfId="52830"/>
    <cellStyle name="Comma 8 2 2 6 3" xfId="52831"/>
    <cellStyle name="Comma 8 2 2 6 3 2" xfId="52832"/>
    <cellStyle name="Comma 8 2 2 6 3 3" xfId="52833"/>
    <cellStyle name="Comma 8 2 2 6 4" xfId="52834"/>
    <cellStyle name="Comma 8 2 2 6 4 2" xfId="52835"/>
    <cellStyle name="Comma 8 2 2 6 5" xfId="52836"/>
    <cellStyle name="Comma 8 2 2 6 6" xfId="52837"/>
    <cellStyle name="Comma 8 2 2 7" xfId="52838"/>
    <cellStyle name="Comma 8 2 2 7 2" xfId="52839"/>
    <cellStyle name="Comma 8 2 2 7 2 2" xfId="52840"/>
    <cellStyle name="Comma 8 2 2 7 2 3" xfId="52841"/>
    <cellStyle name="Comma 8 2 2 7 3" xfId="52842"/>
    <cellStyle name="Comma 8 2 2 7 3 2" xfId="52843"/>
    <cellStyle name="Comma 8 2 2 7 3 3" xfId="52844"/>
    <cellStyle name="Comma 8 2 2 7 4" xfId="52845"/>
    <cellStyle name="Comma 8 2 2 7 4 2" xfId="52846"/>
    <cellStyle name="Comma 8 2 2 7 5" xfId="52847"/>
    <cellStyle name="Comma 8 2 2 7 6" xfId="52848"/>
    <cellStyle name="Comma 8 2 2 8" xfId="52849"/>
    <cellStyle name="Comma 8 2 2 8 2" xfId="52850"/>
    <cellStyle name="Comma 8 2 2 8 2 2" xfId="52851"/>
    <cellStyle name="Comma 8 2 2 8 2 3" xfId="52852"/>
    <cellStyle name="Comma 8 2 2 8 3" xfId="52853"/>
    <cellStyle name="Comma 8 2 2 8 3 2" xfId="52854"/>
    <cellStyle name="Comma 8 2 2 8 4" xfId="52855"/>
    <cellStyle name="Comma 8 2 2 8 5" xfId="52856"/>
    <cellStyle name="Comma 8 2 2 9" xfId="52857"/>
    <cellStyle name="Comma 8 2 2 9 2" xfId="52858"/>
    <cellStyle name="Comma 8 2 2 9 3" xfId="52859"/>
    <cellStyle name="Comma 8 2 3" xfId="9963"/>
    <cellStyle name="Comma 8 2 3 10" xfId="52860"/>
    <cellStyle name="Comma 8 2 3 10 2" xfId="52861"/>
    <cellStyle name="Comma 8 2 3 11" xfId="52862"/>
    <cellStyle name="Comma 8 2 3 12" xfId="52863"/>
    <cellStyle name="Comma 8 2 3 13" xfId="52864"/>
    <cellStyle name="Comma 8 2 3 2" xfId="9964"/>
    <cellStyle name="Comma 8 2 3 2 10" xfId="52865"/>
    <cellStyle name="Comma 8 2 3 2 2" xfId="52866"/>
    <cellStyle name="Comma 8 2 3 2 2 2" xfId="52867"/>
    <cellStyle name="Comma 8 2 3 2 2 2 2" xfId="52868"/>
    <cellStyle name="Comma 8 2 3 2 2 2 2 2" xfId="52869"/>
    <cellStyle name="Comma 8 2 3 2 2 2 2 3" xfId="52870"/>
    <cellStyle name="Comma 8 2 3 2 2 2 3" xfId="52871"/>
    <cellStyle name="Comma 8 2 3 2 2 2 3 2" xfId="52872"/>
    <cellStyle name="Comma 8 2 3 2 2 2 3 3" xfId="52873"/>
    <cellStyle name="Comma 8 2 3 2 2 2 4" xfId="52874"/>
    <cellStyle name="Comma 8 2 3 2 2 2 4 2" xfId="52875"/>
    <cellStyle name="Comma 8 2 3 2 2 2 5" xfId="52876"/>
    <cellStyle name="Comma 8 2 3 2 2 2 6" xfId="52877"/>
    <cellStyle name="Comma 8 2 3 2 2 3" xfId="52878"/>
    <cellStyle name="Comma 8 2 3 2 2 3 2" xfId="52879"/>
    <cellStyle name="Comma 8 2 3 2 2 3 2 2" xfId="52880"/>
    <cellStyle name="Comma 8 2 3 2 2 3 2 3" xfId="52881"/>
    <cellStyle name="Comma 8 2 3 2 2 3 3" xfId="52882"/>
    <cellStyle name="Comma 8 2 3 2 2 3 3 2" xfId="52883"/>
    <cellStyle name="Comma 8 2 3 2 2 3 3 3" xfId="52884"/>
    <cellStyle name="Comma 8 2 3 2 2 3 4" xfId="52885"/>
    <cellStyle name="Comma 8 2 3 2 2 3 4 2" xfId="52886"/>
    <cellStyle name="Comma 8 2 3 2 2 3 5" xfId="52887"/>
    <cellStyle name="Comma 8 2 3 2 2 3 6" xfId="52888"/>
    <cellStyle name="Comma 8 2 3 2 2 4" xfId="52889"/>
    <cellStyle name="Comma 8 2 3 2 2 4 2" xfId="52890"/>
    <cellStyle name="Comma 8 2 3 2 2 4 2 2" xfId="52891"/>
    <cellStyle name="Comma 8 2 3 2 2 4 2 3" xfId="52892"/>
    <cellStyle name="Comma 8 2 3 2 2 4 3" xfId="52893"/>
    <cellStyle name="Comma 8 2 3 2 2 4 3 2" xfId="52894"/>
    <cellStyle name="Comma 8 2 3 2 2 4 4" xfId="52895"/>
    <cellStyle name="Comma 8 2 3 2 2 4 5" xfId="52896"/>
    <cellStyle name="Comma 8 2 3 2 2 5" xfId="52897"/>
    <cellStyle name="Comma 8 2 3 2 2 5 2" xfId="52898"/>
    <cellStyle name="Comma 8 2 3 2 2 5 3" xfId="52899"/>
    <cellStyle name="Comma 8 2 3 2 2 6" xfId="52900"/>
    <cellStyle name="Comma 8 2 3 2 2 6 2" xfId="52901"/>
    <cellStyle name="Comma 8 2 3 2 2 6 3" xfId="52902"/>
    <cellStyle name="Comma 8 2 3 2 2 7" xfId="52903"/>
    <cellStyle name="Comma 8 2 3 2 2 7 2" xfId="52904"/>
    <cellStyle name="Comma 8 2 3 2 2 8" xfId="52905"/>
    <cellStyle name="Comma 8 2 3 2 2 9" xfId="52906"/>
    <cellStyle name="Comma 8 2 3 2 3" xfId="52907"/>
    <cellStyle name="Comma 8 2 3 2 3 2" xfId="52908"/>
    <cellStyle name="Comma 8 2 3 2 3 2 2" xfId="52909"/>
    <cellStyle name="Comma 8 2 3 2 3 2 3" xfId="52910"/>
    <cellStyle name="Comma 8 2 3 2 3 3" xfId="52911"/>
    <cellStyle name="Comma 8 2 3 2 3 3 2" xfId="52912"/>
    <cellStyle name="Comma 8 2 3 2 3 3 3" xfId="52913"/>
    <cellStyle name="Comma 8 2 3 2 3 4" xfId="52914"/>
    <cellStyle name="Comma 8 2 3 2 3 4 2" xfId="52915"/>
    <cellStyle name="Comma 8 2 3 2 3 5" xfId="52916"/>
    <cellStyle name="Comma 8 2 3 2 3 6" xfId="52917"/>
    <cellStyle name="Comma 8 2 3 2 4" xfId="52918"/>
    <cellStyle name="Comma 8 2 3 2 4 2" xfId="52919"/>
    <cellStyle name="Comma 8 2 3 2 4 2 2" xfId="52920"/>
    <cellStyle name="Comma 8 2 3 2 4 2 3" xfId="52921"/>
    <cellStyle name="Comma 8 2 3 2 4 3" xfId="52922"/>
    <cellStyle name="Comma 8 2 3 2 4 3 2" xfId="52923"/>
    <cellStyle name="Comma 8 2 3 2 4 3 3" xfId="52924"/>
    <cellStyle name="Comma 8 2 3 2 4 4" xfId="52925"/>
    <cellStyle name="Comma 8 2 3 2 4 4 2" xfId="52926"/>
    <cellStyle name="Comma 8 2 3 2 4 5" xfId="52927"/>
    <cellStyle name="Comma 8 2 3 2 4 6" xfId="52928"/>
    <cellStyle name="Comma 8 2 3 2 5" xfId="52929"/>
    <cellStyle name="Comma 8 2 3 2 5 2" xfId="52930"/>
    <cellStyle name="Comma 8 2 3 2 5 2 2" xfId="52931"/>
    <cellStyle name="Comma 8 2 3 2 5 2 3" xfId="52932"/>
    <cellStyle name="Comma 8 2 3 2 5 3" xfId="52933"/>
    <cellStyle name="Comma 8 2 3 2 5 3 2" xfId="52934"/>
    <cellStyle name="Comma 8 2 3 2 5 4" xfId="52935"/>
    <cellStyle name="Comma 8 2 3 2 5 5" xfId="52936"/>
    <cellStyle name="Comma 8 2 3 2 6" xfId="52937"/>
    <cellStyle name="Comma 8 2 3 2 6 2" xfId="52938"/>
    <cellStyle name="Comma 8 2 3 2 6 3" xfId="52939"/>
    <cellStyle name="Comma 8 2 3 2 7" xfId="52940"/>
    <cellStyle name="Comma 8 2 3 2 7 2" xfId="52941"/>
    <cellStyle name="Comma 8 2 3 2 7 3" xfId="52942"/>
    <cellStyle name="Comma 8 2 3 2 8" xfId="52943"/>
    <cellStyle name="Comma 8 2 3 2 8 2" xfId="52944"/>
    <cellStyle name="Comma 8 2 3 2 9" xfId="52945"/>
    <cellStyle name="Comma 8 2 3 3" xfId="9965"/>
    <cellStyle name="Comma 8 2 3 3 2" xfId="52946"/>
    <cellStyle name="Comma 8 2 3 3 2 2" xfId="52947"/>
    <cellStyle name="Comma 8 2 3 3 2 2 2" xfId="52948"/>
    <cellStyle name="Comma 8 2 3 3 2 2 3" xfId="52949"/>
    <cellStyle name="Comma 8 2 3 3 2 3" xfId="52950"/>
    <cellStyle name="Comma 8 2 3 3 2 3 2" xfId="52951"/>
    <cellStyle name="Comma 8 2 3 3 2 3 3" xfId="52952"/>
    <cellStyle name="Comma 8 2 3 3 2 4" xfId="52953"/>
    <cellStyle name="Comma 8 2 3 3 2 4 2" xfId="52954"/>
    <cellStyle name="Comma 8 2 3 3 2 5" xfId="52955"/>
    <cellStyle name="Comma 8 2 3 3 2 6" xfId="52956"/>
    <cellStyle name="Comma 8 2 3 3 3" xfId="52957"/>
    <cellStyle name="Comma 8 2 3 3 3 2" xfId="52958"/>
    <cellStyle name="Comma 8 2 3 3 3 2 2" xfId="52959"/>
    <cellStyle name="Comma 8 2 3 3 3 2 3" xfId="52960"/>
    <cellStyle name="Comma 8 2 3 3 3 3" xfId="52961"/>
    <cellStyle name="Comma 8 2 3 3 3 3 2" xfId="52962"/>
    <cellStyle name="Comma 8 2 3 3 3 3 3" xfId="52963"/>
    <cellStyle name="Comma 8 2 3 3 3 4" xfId="52964"/>
    <cellStyle name="Comma 8 2 3 3 3 4 2" xfId="52965"/>
    <cellStyle name="Comma 8 2 3 3 3 5" xfId="52966"/>
    <cellStyle name="Comma 8 2 3 3 3 6" xfId="52967"/>
    <cellStyle name="Comma 8 2 3 3 4" xfId="52968"/>
    <cellStyle name="Comma 8 2 3 3 4 2" xfId="52969"/>
    <cellStyle name="Comma 8 2 3 3 4 2 2" xfId="52970"/>
    <cellStyle name="Comma 8 2 3 3 4 2 3" xfId="52971"/>
    <cellStyle name="Comma 8 2 3 3 4 3" xfId="52972"/>
    <cellStyle name="Comma 8 2 3 3 4 3 2" xfId="52973"/>
    <cellStyle name="Comma 8 2 3 3 4 4" xfId="52974"/>
    <cellStyle name="Comma 8 2 3 3 4 5" xfId="52975"/>
    <cellStyle name="Comma 8 2 3 3 5" xfId="52976"/>
    <cellStyle name="Comma 8 2 3 3 5 2" xfId="52977"/>
    <cellStyle name="Comma 8 2 3 3 5 3" xfId="52978"/>
    <cellStyle name="Comma 8 2 3 3 6" xfId="52979"/>
    <cellStyle name="Comma 8 2 3 3 6 2" xfId="52980"/>
    <cellStyle name="Comma 8 2 3 3 6 3" xfId="52981"/>
    <cellStyle name="Comma 8 2 3 3 7" xfId="52982"/>
    <cellStyle name="Comma 8 2 3 3 7 2" xfId="52983"/>
    <cellStyle name="Comma 8 2 3 3 8" xfId="52984"/>
    <cellStyle name="Comma 8 2 3 3 9" xfId="52985"/>
    <cellStyle name="Comma 8 2 3 4" xfId="9966"/>
    <cellStyle name="Comma 8 2 3 4 2" xfId="52986"/>
    <cellStyle name="Comma 8 2 3 4 2 2" xfId="52987"/>
    <cellStyle name="Comma 8 2 3 4 2 2 2" xfId="52988"/>
    <cellStyle name="Comma 8 2 3 4 2 2 3" xfId="52989"/>
    <cellStyle name="Comma 8 2 3 4 2 3" xfId="52990"/>
    <cellStyle name="Comma 8 2 3 4 2 3 2" xfId="52991"/>
    <cellStyle name="Comma 8 2 3 4 2 3 3" xfId="52992"/>
    <cellStyle name="Comma 8 2 3 4 2 4" xfId="52993"/>
    <cellStyle name="Comma 8 2 3 4 2 4 2" xfId="52994"/>
    <cellStyle name="Comma 8 2 3 4 2 5" xfId="52995"/>
    <cellStyle name="Comma 8 2 3 4 2 6" xfId="52996"/>
    <cellStyle name="Comma 8 2 3 4 3" xfId="52997"/>
    <cellStyle name="Comma 8 2 3 4 3 2" xfId="52998"/>
    <cellStyle name="Comma 8 2 3 4 3 2 2" xfId="52999"/>
    <cellStyle name="Comma 8 2 3 4 3 2 3" xfId="53000"/>
    <cellStyle name="Comma 8 2 3 4 3 3" xfId="53001"/>
    <cellStyle name="Comma 8 2 3 4 3 3 2" xfId="53002"/>
    <cellStyle name="Comma 8 2 3 4 3 3 3" xfId="53003"/>
    <cellStyle name="Comma 8 2 3 4 3 4" xfId="53004"/>
    <cellStyle name="Comma 8 2 3 4 3 4 2" xfId="53005"/>
    <cellStyle name="Comma 8 2 3 4 3 5" xfId="53006"/>
    <cellStyle name="Comma 8 2 3 4 3 6" xfId="53007"/>
    <cellStyle name="Comma 8 2 3 4 4" xfId="53008"/>
    <cellStyle name="Comma 8 2 3 4 4 2" xfId="53009"/>
    <cellStyle name="Comma 8 2 3 4 4 2 2" xfId="53010"/>
    <cellStyle name="Comma 8 2 3 4 4 2 3" xfId="53011"/>
    <cellStyle name="Comma 8 2 3 4 4 3" xfId="53012"/>
    <cellStyle name="Comma 8 2 3 4 4 3 2" xfId="53013"/>
    <cellStyle name="Comma 8 2 3 4 4 4" xfId="53014"/>
    <cellStyle name="Comma 8 2 3 4 4 5" xfId="53015"/>
    <cellStyle name="Comma 8 2 3 4 5" xfId="53016"/>
    <cellStyle name="Comma 8 2 3 4 5 2" xfId="53017"/>
    <cellStyle name="Comma 8 2 3 4 5 3" xfId="53018"/>
    <cellStyle name="Comma 8 2 3 4 6" xfId="53019"/>
    <cellStyle name="Comma 8 2 3 4 6 2" xfId="53020"/>
    <cellStyle name="Comma 8 2 3 4 6 3" xfId="53021"/>
    <cellStyle name="Comma 8 2 3 4 7" xfId="53022"/>
    <cellStyle name="Comma 8 2 3 4 7 2" xfId="53023"/>
    <cellStyle name="Comma 8 2 3 4 8" xfId="53024"/>
    <cellStyle name="Comma 8 2 3 4 9" xfId="53025"/>
    <cellStyle name="Comma 8 2 3 5" xfId="14041"/>
    <cellStyle name="Comma 8 2 3 5 2" xfId="53026"/>
    <cellStyle name="Comma 8 2 3 5 2 2" xfId="53027"/>
    <cellStyle name="Comma 8 2 3 5 2 3" xfId="53028"/>
    <cellStyle name="Comma 8 2 3 5 3" xfId="53029"/>
    <cellStyle name="Comma 8 2 3 5 3 2" xfId="53030"/>
    <cellStyle name="Comma 8 2 3 5 3 3" xfId="53031"/>
    <cellStyle name="Comma 8 2 3 5 4" xfId="53032"/>
    <cellStyle name="Comma 8 2 3 5 4 2" xfId="53033"/>
    <cellStyle name="Comma 8 2 3 5 5" xfId="53034"/>
    <cellStyle name="Comma 8 2 3 5 6" xfId="53035"/>
    <cellStyle name="Comma 8 2 3 6" xfId="53036"/>
    <cellStyle name="Comma 8 2 3 6 2" xfId="53037"/>
    <cellStyle name="Comma 8 2 3 6 2 2" xfId="53038"/>
    <cellStyle name="Comma 8 2 3 6 2 3" xfId="53039"/>
    <cellStyle name="Comma 8 2 3 6 3" xfId="53040"/>
    <cellStyle name="Comma 8 2 3 6 3 2" xfId="53041"/>
    <cellStyle name="Comma 8 2 3 6 3 3" xfId="53042"/>
    <cellStyle name="Comma 8 2 3 6 4" xfId="53043"/>
    <cellStyle name="Comma 8 2 3 6 4 2" xfId="53044"/>
    <cellStyle name="Comma 8 2 3 6 5" xfId="53045"/>
    <cellStyle name="Comma 8 2 3 6 6" xfId="53046"/>
    <cellStyle name="Comma 8 2 3 7" xfId="53047"/>
    <cellStyle name="Comma 8 2 3 7 2" xfId="53048"/>
    <cellStyle name="Comma 8 2 3 7 2 2" xfId="53049"/>
    <cellStyle name="Comma 8 2 3 7 2 3" xfId="53050"/>
    <cellStyle name="Comma 8 2 3 7 3" xfId="53051"/>
    <cellStyle name="Comma 8 2 3 7 3 2" xfId="53052"/>
    <cellStyle name="Comma 8 2 3 7 4" xfId="53053"/>
    <cellStyle name="Comma 8 2 3 7 5" xfId="53054"/>
    <cellStyle name="Comma 8 2 3 8" xfId="53055"/>
    <cellStyle name="Comma 8 2 3 8 2" xfId="53056"/>
    <cellStyle name="Comma 8 2 3 8 3" xfId="53057"/>
    <cellStyle name="Comma 8 2 3 9" xfId="53058"/>
    <cellStyle name="Comma 8 2 3 9 2" xfId="53059"/>
    <cellStyle name="Comma 8 2 3 9 3" xfId="53060"/>
    <cellStyle name="Comma 8 2 4" xfId="9967"/>
    <cellStyle name="Comma 8 2 4 10" xfId="53061"/>
    <cellStyle name="Comma 8 2 4 2" xfId="9968"/>
    <cellStyle name="Comma 8 2 4 2 2" xfId="53062"/>
    <cellStyle name="Comma 8 2 4 2 2 2" xfId="53063"/>
    <cellStyle name="Comma 8 2 4 2 2 2 2" xfId="53064"/>
    <cellStyle name="Comma 8 2 4 2 2 2 3" xfId="53065"/>
    <cellStyle name="Comma 8 2 4 2 2 3" xfId="53066"/>
    <cellStyle name="Comma 8 2 4 2 2 3 2" xfId="53067"/>
    <cellStyle name="Comma 8 2 4 2 2 3 3" xfId="53068"/>
    <cellStyle name="Comma 8 2 4 2 2 4" xfId="53069"/>
    <cellStyle name="Comma 8 2 4 2 2 4 2" xfId="53070"/>
    <cellStyle name="Comma 8 2 4 2 2 5" xfId="53071"/>
    <cellStyle name="Comma 8 2 4 2 2 6" xfId="53072"/>
    <cellStyle name="Comma 8 2 4 2 3" xfId="53073"/>
    <cellStyle name="Comma 8 2 4 2 3 2" xfId="53074"/>
    <cellStyle name="Comma 8 2 4 2 3 2 2" xfId="53075"/>
    <cellStyle name="Comma 8 2 4 2 3 2 3" xfId="53076"/>
    <cellStyle name="Comma 8 2 4 2 3 3" xfId="53077"/>
    <cellStyle name="Comma 8 2 4 2 3 3 2" xfId="53078"/>
    <cellStyle name="Comma 8 2 4 2 3 3 3" xfId="53079"/>
    <cellStyle name="Comma 8 2 4 2 3 4" xfId="53080"/>
    <cellStyle name="Comma 8 2 4 2 3 4 2" xfId="53081"/>
    <cellStyle name="Comma 8 2 4 2 3 5" xfId="53082"/>
    <cellStyle name="Comma 8 2 4 2 3 6" xfId="53083"/>
    <cellStyle name="Comma 8 2 4 2 4" xfId="53084"/>
    <cellStyle name="Comma 8 2 4 2 4 2" xfId="53085"/>
    <cellStyle name="Comma 8 2 4 2 4 2 2" xfId="53086"/>
    <cellStyle name="Comma 8 2 4 2 4 2 3" xfId="53087"/>
    <cellStyle name="Comma 8 2 4 2 4 3" xfId="53088"/>
    <cellStyle name="Comma 8 2 4 2 4 3 2" xfId="53089"/>
    <cellStyle name="Comma 8 2 4 2 4 4" xfId="53090"/>
    <cellStyle name="Comma 8 2 4 2 4 5" xfId="53091"/>
    <cellStyle name="Comma 8 2 4 2 5" xfId="53092"/>
    <cellStyle name="Comma 8 2 4 2 5 2" xfId="53093"/>
    <cellStyle name="Comma 8 2 4 2 5 3" xfId="53094"/>
    <cellStyle name="Comma 8 2 4 2 6" xfId="53095"/>
    <cellStyle name="Comma 8 2 4 2 6 2" xfId="53096"/>
    <cellStyle name="Comma 8 2 4 2 6 3" xfId="53097"/>
    <cellStyle name="Comma 8 2 4 2 7" xfId="53098"/>
    <cellStyle name="Comma 8 2 4 2 7 2" xfId="53099"/>
    <cellStyle name="Comma 8 2 4 2 8" xfId="53100"/>
    <cellStyle name="Comma 8 2 4 2 9" xfId="53101"/>
    <cellStyle name="Comma 8 2 4 3" xfId="53102"/>
    <cellStyle name="Comma 8 2 4 3 2" xfId="53103"/>
    <cellStyle name="Comma 8 2 4 3 2 2" xfId="53104"/>
    <cellStyle name="Comma 8 2 4 3 2 3" xfId="53105"/>
    <cellStyle name="Comma 8 2 4 3 3" xfId="53106"/>
    <cellStyle name="Comma 8 2 4 3 3 2" xfId="53107"/>
    <cellStyle name="Comma 8 2 4 3 3 3" xfId="53108"/>
    <cellStyle name="Comma 8 2 4 3 4" xfId="53109"/>
    <cellStyle name="Comma 8 2 4 3 4 2" xfId="53110"/>
    <cellStyle name="Comma 8 2 4 3 5" xfId="53111"/>
    <cellStyle name="Comma 8 2 4 3 6" xfId="53112"/>
    <cellStyle name="Comma 8 2 4 4" xfId="53113"/>
    <cellStyle name="Comma 8 2 4 4 2" xfId="53114"/>
    <cellStyle name="Comma 8 2 4 4 2 2" xfId="53115"/>
    <cellStyle name="Comma 8 2 4 4 2 3" xfId="53116"/>
    <cellStyle name="Comma 8 2 4 4 3" xfId="53117"/>
    <cellStyle name="Comma 8 2 4 4 3 2" xfId="53118"/>
    <cellStyle name="Comma 8 2 4 4 3 3" xfId="53119"/>
    <cellStyle name="Comma 8 2 4 4 4" xfId="53120"/>
    <cellStyle name="Comma 8 2 4 4 4 2" xfId="53121"/>
    <cellStyle name="Comma 8 2 4 4 5" xfId="53122"/>
    <cellStyle name="Comma 8 2 4 4 6" xfId="53123"/>
    <cellStyle name="Comma 8 2 4 5" xfId="53124"/>
    <cellStyle name="Comma 8 2 4 5 2" xfId="53125"/>
    <cellStyle name="Comma 8 2 4 5 2 2" xfId="53126"/>
    <cellStyle name="Comma 8 2 4 5 2 3" xfId="53127"/>
    <cellStyle name="Comma 8 2 4 5 3" xfId="53128"/>
    <cellStyle name="Comma 8 2 4 5 3 2" xfId="53129"/>
    <cellStyle name="Comma 8 2 4 5 4" xfId="53130"/>
    <cellStyle name="Comma 8 2 4 5 5" xfId="53131"/>
    <cellStyle name="Comma 8 2 4 6" xfId="53132"/>
    <cellStyle name="Comma 8 2 4 6 2" xfId="53133"/>
    <cellStyle name="Comma 8 2 4 6 3" xfId="53134"/>
    <cellStyle name="Comma 8 2 4 7" xfId="53135"/>
    <cellStyle name="Comma 8 2 4 7 2" xfId="53136"/>
    <cellStyle name="Comma 8 2 4 7 3" xfId="53137"/>
    <cellStyle name="Comma 8 2 4 8" xfId="53138"/>
    <cellStyle name="Comma 8 2 4 8 2" xfId="53139"/>
    <cellStyle name="Comma 8 2 4 9" xfId="53140"/>
    <cellStyle name="Comma 8 2 5" xfId="9969"/>
    <cellStyle name="Comma 8 2 5 2" xfId="53141"/>
    <cellStyle name="Comma 8 2 5 2 2" xfId="53142"/>
    <cellStyle name="Comma 8 2 5 2 2 2" xfId="53143"/>
    <cellStyle name="Comma 8 2 5 2 2 3" xfId="53144"/>
    <cellStyle name="Comma 8 2 5 2 3" xfId="53145"/>
    <cellStyle name="Comma 8 2 5 2 3 2" xfId="53146"/>
    <cellStyle name="Comma 8 2 5 2 3 3" xfId="53147"/>
    <cellStyle name="Comma 8 2 5 2 4" xfId="53148"/>
    <cellStyle name="Comma 8 2 5 2 4 2" xfId="53149"/>
    <cellStyle name="Comma 8 2 5 2 5" xfId="53150"/>
    <cellStyle name="Comma 8 2 5 2 6" xfId="53151"/>
    <cellStyle name="Comma 8 2 5 3" xfId="53152"/>
    <cellStyle name="Comma 8 2 5 3 2" xfId="53153"/>
    <cellStyle name="Comma 8 2 5 3 2 2" xfId="53154"/>
    <cellStyle name="Comma 8 2 5 3 2 3" xfId="53155"/>
    <cellStyle name="Comma 8 2 5 3 3" xfId="53156"/>
    <cellStyle name="Comma 8 2 5 3 3 2" xfId="53157"/>
    <cellStyle name="Comma 8 2 5 3 3 3" xfId="53158"/>
    <cellStyle name="Comma 8 2 5 3 4" xfId="53159"/>
    <cellStyle name="Comma 8 2 5 3 4 2" xfId="53160"/>
    <cellStyle name="Comma 8 2 5 3 5" xfId="53161"/>
    <cellStyle name="Comma 8 2 5 3 6" xfId="53162"/>
    <cellStyle name="Comma 8 2 5 4" xfId="53163"/>
    <cellStyle name="Comma 8 2 5 4 2" xfId="53164"/>
    <cellStyle name="Comma 8 2 5 4 2 2" xfId="53165"/>
    <cellStyle name="Comma 8 2 5 4 2 3" xfId="53166"/>
    <cellStyle name="Comma 8 2 5 4 3" xfId="53167"/>
    <cellStyle name="Comma 8 2 5 4 3 2" xfId="53168"/>
    <cellStyle name="Comma 8 2 5 4 4" xfId="53169"/>
    <cellStyle name="Comma 8 2 5 4 5" xfId="53170"/>
    <cellStyle name="Comma 8 2 5 5" xfId="53171"/>
    <cellStyle name="Comma 8 2 5 5 2" xfId="53172"/>
    <cellStyle name="Comma 8 2 5 5 3" xfId="53173"/>
    <cellStyle name="Comma 8 2 5 6" xfId="53174"/>
    <cellStyle name="Comma 8 2 5 6 2" xfId="53175"/>
    <cellStyle name="Comma 8 2 5 6 3" xfId="53176"/>
    <cellStyle name="Comma 8 2 5 7" xfId="53177"/>
    <cellStyle name="Comma 8 2 5 7 2" xfId="53178"/>
    <cellStyle name="Comma 8 2 5 8" xfId="53179"/>
    <cellStyle name="Comma 8 2 5 9" xfId="53180"/>
    <cellStyle name="Comma 8 2 6" xfId="9970"/>
    <cellStyle name="Comma 8 2 6 2" xfId="53181"/>
    <cellStyle name="Comma 8 2 6 2 2" xfId="53182"/>
    <cellStyle name="Comma 8 2 6 2 2 2" xfId="53183"/>
    <cellStyle name="Comma 8 2 6 2 2 3" xfId="53184"/>
    <cellStyle name="Comma 8 2 6 2 3" xfId="53185"/>
    <cellStyle name="Comma 8 2 6 2 3 2" xfId="53186"/>
    <cellStyle name="Comma 8 2 6 2 3 3" xfId="53187"/>
    <cellStyle name="Comma 8 2 6 2 4" xfId="53188"/>
    <cellStyle name="Comma 8 2 6 2 4 2" xfId="53189"/>
    <cellStyle name="Comma 8 2 6 2 5" xfId="53190"/>
    <cellStyle name="Comma 8 2 6 2 6" xfId="53191"/>
    <cellStyle name="Comma 8 2 6 3" xfId="53192"/>
    <cellStyle name="Comma 8 2 6 3 2" xfId="53193"/>
    <cellStyle name="Comma 8 2 6 3 2 2" xfId="53194"/>
    <cellStyle name="Comma 8 2 6 3 2 3" xfId="53195"/>
    <cellStyle name="Comma 8 2 6 3 3" xfId="53196"/>
    <cellStyle name="Comma 8 2 6 3 3 2" xfId="53197"/>
    <cellStyle name="Comma 8 2 6 3 3 3" xfId="53198"/>
    <cellStyle name="Comma 8 2 6 3 4" xfId="53199"/>
    <cellStyle name="Comma 8 2 6 3 4 2" xfId="53200"/>
    <cellStyle name="Comma 8 2 6 3 5" xfId="53201"/>
    <cellStyle name="Comma 8 2 6 3 6" xfId="53202"/>
    <cellStyle name="Comma 8 2 6 4" xfId="53203"/>
    <cellStyle name="Comma 8 2 6 4 2" xfId="53204"/>
    <cellStyle name="Comma 8 2 6 4 2 2" xfId="53205"/>
    <cellStyle name="Comma 8 2 6 4 2 3" xfId="53206"/>
    <cellStyle name="Comma 8 2 6 4 3" xfId="53207"/>
    <cellStyle name="Comma 8 2 6 4 3 2" xfId="53208"/>
    <cellStyle name="Comma 8 2 6 4 4" xfId="53209"/>
    <cellStyle name="Comma 8 2 6 4 5" xfId="53210"/>
    <cellStyle name="Comma 8 2 6 5" xfId="53211"/>
    <cellStyle name="Comma 8 2 6 5 2" xfId="53212"/>
    <cellStyle name="Comma 8 2 6 5 3" xfId="53213"/>
    <cellStyle name="Comma 8 2 6 6" xfId="53214"/>
    <cellStyle name="Comma 8 2 6 6 2" xfId="53215"/>
    <cellStyle name="Comma 8 2 6 6 3" xfId="53216"/>
    <cellStyle name="Comma 8 2 6 7" xfId="53217"/>
    <cellStyle name="Comma 8 2 6 7 2" xfId="53218"/>
    <cellStyle name="Comma 8 2 6 8" xfId="53219"/>
    <cellStyle name="Comma 8 2 6 9" xfId="53220"/>
    <cellStyle name="Comma 8 2 7" xfId="9971"/>
    <cellStyle name="Comma 8 2 7 2" xfId="53221"/>
    <cellStyle name="Comma 8 2 7 2 2" xfId="53222"/>
    <cellStyle name="Comma 8 2 7 2 3" xfId="53223"/>
    <cellStyle name="Comma 8 2 7 3" xfId="53224"/>
    <cellStyle name="Comma 8 2 7 3 2" xfId="53225"/>
    <cellStyle name="Comma 8 2 7 3 3" xfId="53226"/>
    <cellStyle name="Comma 8 2 7 4" xfId="53227"/>
    <cellStyle name="Comma 8 2 7 4 2" xfId="53228"/>
    <cellStyle name="Comma 8 2 7 5" xfId="53229"/>
    <cellStyle name="Comma 8 2 7 6" xfId="53230"/>
    <cellStyle name="Comma 8 2 8" xfId="9972"/>
    <cellStyle name="Comma 8 2 8 2" xfId="53231"/>
    <cellStyle name="Comma 8 2 8 2 2" xfId="53232"/>
    <cellStyle name="Comma 8 2 8 2 3" xfId="53233"/>
    <cellStyle name="Comma 8 2 8 3" xfId="53234"/>
    <cellStyle name="Comma 8 2 8 3 2" xfId="53235"/>
    <cellStyle name="Comma 8 2 8 3 3" xfId="53236"/>
    <cellStyle name="Comma 8 2 8 4" xfId="53237"/>
    <cellStyle name="Comma 8 2 8 4 2" xfId="53238"/>
    <cellStyle name="Comma 8 2 8 5" xfId="53239"/>
    <cellStyle name="Comma 8 2 8 6" xfId="53240"/>
    <cellStyle name="Comma 8 2 9" xfId="53241"/>
    <cellStyle name="Comma 8 2 9 2" xfId="53242"/>
    <cellStyle name="Comma 8 2 9 2 2" xfId="53243"/>
    <cellStyle name="Comma 8 2 9 2 3" xfId="53244"/>
    <cellStyle name="Comma 8 2 9 3" xfId="53245"/>
    <cellStyle name="Comma 8 2 9 3 2" xfId="53246"/>
    <cellStyle name="Comma 8 2 9 4" xfId="53247"/>
    <cellStyle name="Comma 8 2 9 5" xfId="53248"/>
    <cellStyle name="Comma 8 3" xfId="3941"/>
    <cellStyle name="Comma 8 3 10" xfId="53249"/>
    <cellStyle name="Comma 8 3 10 2" xfId="53250"/>
    <cellStyle name="Comma 8 3 10 3" xfId="53251"/>
    <cellStyle name="Comma 8 3 11" xfId="53252"/>
    <cellStyle name="Comma 8 3 11 2" xfId="53253"/>
    <cellStyle name="Comma 8 3 12" xfId="53254"/>
    <cellStyle name="Comma 8 3 13" xfId="53255"/>
    <cellStyle name="Comma 8 3 14" xfId="53256"/>
    <cellStyle name="Comma 8 3 2" xfId="9973"/>
    <cellStyle name="Comma 8 3 2 10" xfId="53257"/>
    <cellStyle name="Comma 8 3 2 10 2" xfId="53258"/>
    <cellStyle name="Comma 8 3 2 11" xfId="53259"/>
    <cellStyle name="Comma 8 3 2 12" xfId="53260"/>
    <cellStyle name="Comma 8 3 2 13" xfId="53261"/>
    <cellStyle name="Comma 8 3 2 2" xfId="9974"/>
    <cellStyle name="Comma 8 3 2 2 10" xfId="53262"/>
    <cellStyle name="Comma 8 3 2 2 2" xfId="53263"/>
    <cellStyle name="Comma 8 3 2 2 2 2" xfId="53264"/>
    <cellStyle name="Comma 8 3 2 2 2 2 2" xfId="53265"/>
    <cellStyle name="Comma 8 3 2 2 2 2 2 2" xfId="53266"/>
    <cellStyle name="Comma 8 3 2 2 2 2 2 3" xfId="53267"/>
    <cellStyle name="Comma 8 3 2 2 2 2 3" xfId="53268"/>
    <cellStyle name="Comma 8 3 2 2 2 2 3 2" xfId="53269"/>
    <cellStyle name="Comma 8 3 2 2 2 2 3 3" xfId="53270"/>
    <cellStyle name="Comma 8 3 2 2 2 2 4" xfId="53271"/>
    <cellStyle name="Comma 8 3 2 2 2 2 4 2" xfId="53272"/>
    <cellStyle name="Comma 8 3 2 2 2 2 5" xfId="53273"/>
    <cellStyle name="Comma 8 3 2 2 2 2 6" xfId="53274"/>
    <cellStyle name="Comma 8 3 2 2 2 3" xfId="53275"/>
    <cellStyle name="Comma 8 3 2 2 2 3 2" xfId="53276"/>
    <cellStyle name="Comma 8 3 2 2 2 3 2 2" xfId="53277"/>
    <cellStyle name="Comma 8 3 2 2 2 3 2 3" xfId="53278"/>
    <cellStyle name="Comma 8 3 2 2 2 3 3" xfId="53279"/>
    <cellStyle name="Comma 8 3 2 2 2 3 3 2" xfId="53280"/>
    <cellStyle name="Comma 8 3 2 2 2 3 3 3" xfId="53281"/>
    <cellStyle name="Comma 8 3 2 2 2 3 4" xfId="53282"/>
    <cellStyle name="Comma 8 3 2 2 2 3 4 2" xfId="53283"/>
    <cellStyle name="Comma 8 3 2 2 2 3 5" xfId="53284"/>
    <cellStyle name="Comma 8 3 2 2 2 3 6" xfId="53285"/>
    <cellStyle name="Comma 8 3 2 2 2 4" xfId="53286"/>
    <cellStyle name="Comma 8 3 2 2 2 4 2" xfId="53287"/>
    <cellStyle name="Comma 8 3 2 2 2 4 2 2" xfId="53288"/>
    <cellStyle name="Comma 8 3 2 2 2 4 2 3" xfId="53289"/>
    <cellStyle name="Comma 8 3 2 2 2 4 3" xfId="53290"/>
    <cellStyle name="Comma 8 3 2 2 2 4 3 2" xfId="53291"/>
    <cellStyle name="Comma 8 3 2 2 2 4 4" xfId="53292"/>
    <cellStyle name="Comma 8 3 2 2 2 4 5" xfId="53293"/>
    <cellStyle name="Comma 8 3 2 2 2 5" xfId="53294"/>
    <cellStyle name="Comma 8 3 2 2 2 5 2" xfId="53295"/>
    <cellStyle name="Comma 8 3 2 2 2 5 3" xfId="53296"/>
    <cellStyle name="Comma 8 3 2 2 2 6" xfId="53297"/>
    <cellStyle name="Comma 8 3 2 2 2 6 2" xfId="53298"/>
    <cellStyle name="Comma 8 3 2 2 2 6 3" xfId="53299"/>
    <cellStyle name="Comma 8 3 2 2 2 7" xfId="53300"/>
    <cellStyle name="Comma 8 3 2 2 2 7 2" xfId="53301"/>
    <cellStyle name="Comma 8 3 2 2 2 8" xfId="53302"/>
    <cellStyle name="Comma 8 3 2 2 2 9" xfId="53303"/>
    <cellStyle name="Comma 8 3 2 2 3" xfId="53304"/>
    <cellStyle name="Comma 8 3 2 2 3 2" xfId="53305"/>
    <cellStyle name="Comma 8 3 2 2 3 2 2" xfId="53306"/>
    <cellStyle name="Comma 8 3 2 2 3 2 3" xfId="53307"/>
    <cellStyle name="Comma 8 3 2 2 3 3" xfId="53308"/>
    <cellStyle name="Comma 8 3 2 2 3 3 2" xfId="53309"/>
    <cellStyle name="Comma 8 3 2 2 3 3 3" xfId="53310"/>
    <cellStyle name="Comma 8 3 2 2 3 4" xfId="53311"/>
    <cellStyle name="Comma 8 3 2 2 3 4 2" xfId="53312"/>
    <cellStyle name="Comma 8 3 2 2 3 5" xfId="53313"/>
    <cellStyle name="Comma 8 3 2 2 3 6" xfId="53314"/>
    <cellStyle name="Comma 8 3 2 2 4" xfId="53315"/>
    <cellStyle name="Comma 8 3 2 2 4 2" xfId="53316"/>
    <cellStyle name="Comma 8 3 2 2 4 2 2" xfId="53317"/>
    <cellStyle name="Comma 8 3 2 2 4 2 3" xfId="53318"/>
    <cellStyle name="Comma 8 3 2 2 4 3" xfId="53319"/>
    <cellStyle name="Comma 8 3 2 2 4 3 2" xfId="53320"/>
    <cellStyle name="Comma 8 3 2 2 4 3 3" xfId="53321"/>
    <cellStyle name="Comma 8 3 2 2 4 4" xfId="53322"/>
    <cellStyle name="Comma 8 3 2 2 4 4 2" xfId="53323"/>
    <cellStyle name="Comma 8 3 2 2 4 5" xfId="53324"/>
    <cellStyle name="Comma 8 3 2 2 4 6" xfId="53325"/>
    <cellStyle name="Comma 8 3 2 2 5" xfId="53326"/>
    <cellStyle name="Comma 8 3 2 2 5 2" xfId="53327"/>
    <cellStyle name="Comma 8 3 2 2 5 2 2" xfId="53328"/>
    <cellStyle name="Comma 8 3 2 2 5 2 3" xfId="53329"/>
    <cellStyle name="Comma 8 3 2 2 5 3" xfId="53330"/>
    <cellStyle name="Comma 8 3 2 2 5 3 2" xfId="53331"/>
    <cellStyle name="Comma 8 3 2 2 5 4" xfId="53332"/>
    <cellStyle name="Comma 8 3 2 2 5 5" xfId="53333"/>
    <cellStyle name="Comma 8 3 2 2 6" xfId="53334"/>
    <cellStyle name="Comma 8 3 2 2 6 2" xfId="53335"/>
    <cellStyle name="Comma 8 3 2 2 6 3" xfId="53336"/>
    <cellStyle name="Comma 8 3 2 2 7" xfId="53337"/>
    <cellStyle name="Comma 8 3 2 2 7 2" xfId="53338"/>
    <cellStyle name="Comma 8 3 2 2 7 3" xfId="53339"/>
    <cellStyle name="Comma 8 3 2 2 8" xfId="53340"/>
    <cellStyle name="Comma 8 3 2 2 8 2" xfId="53341"/>
    <cellStyle name="Comma 8 3 2 2 9" xfId="53342"/>
    <cellStyle name="Comma 8 3 2 3" xfId="53343"/>
    <cellStyle name="Comma 8 3 2 3 2" xfId="53344"/>
    <cellStyle name="Comma 8 3 2 3 2 2" xfId="53345"/>
    <cellStyle name="Comma 8 3 2 3 2 2 2" xfId="53346"/>
    <cellStyle name="Comma 8 3 2 3 2 2 3" xfId="53347"/>
    <cellStyle name="Comma 8 3 2 3 2 3" xfId="53348"/>
    <cellStyle name="Comma 8 3 2 3 2 3 2" xfId="53349"/>
    <cellStyle name="Comma 8 3 2 3 2 3 3" xfId="53350"/>
    <cellStyle name="Comma 8 3 2 3 2 4" xfId="53351"/>
    <cellStyle name="Comma 8 3 2 3 2 4 2" xfId="53352"/>
    <cellStyle name="Comma 8 3 2 3 2 5" xfId="53353"/>
    <cellStyle name="Comma 8 3 2 3 2 6" xfId="53354"/>
    <cellStyle name="Comma 8 3 2 3 3" xfId="53355"/>
    <cellStyle name="Comma 8 3 2 3 3 2" xfId="53356"/>
    <cellStyle name="Comma 8 3 2 3 3 2 2" xfId="53357"/>
    <cellStyle name="Comma 8 3 2 3 3 2 3" xfId="53358"/>
    <cellStyle name="Comma 8 3 2 3 3 3" xfId="53359"/>
    <cellStyle name="Comma 8 3 2 3 3 3 2" xfId="53360"/>
    <cellStyle name="Comma 8 3 2 3 3 3 3" xfId="53361"/>
    <cellStyle name="Comma 8 3 2 3 3 4" xfId="53362"/>
    <cellStyle name="Comma 8 3 2 3 3 4 2" xfId="53363"/>
    <cellStyle name="Comma 8 3 2 3 3 5" xfId="53364"/>
    <cellStyle name="Comma 8 3 2 3 3 6" xfId="53365"/>
    <cellStyle name="Comma 8 3 2 3 4" xfId="53366"/>
    <cellStyle name="Comma 8 3 2 3 4 2" xfId="53367"/>
    <cellStyle name="Comma 8 3 2 3 4 2 2" xfId="53368"/>
    <cellStyle name="Comma 8 3 2 3 4 2 3" xfId="53369"/>
    <cellStyle name="Comma 8 3 2 3 4 3" xfId="53370"/>
    <cellStyle name="Comma 8 3 2 3 4 3 2" xfId="53371"/>
    <cellStyle name="Comma 8 3 2 3 4 4" xfId="53372"/>
    <cellStyle name="Comma 8 3 2 3 4 5" xfId="53373"/>
    <cellStyle name="Comma 8 3 2 3 5" xfId="53374"/>
    <cellStyle name="Comma 8 3 2 3 5 2" xfId="53375"/>
    <cellStyle name="Comma 8 3 2 3 5 3" xfId="53376"/>
    <cellStyle name="Comma 8 3 2 3 6" xfId="53377"/>
    <cellStyle name="Comma 8 3 2 3 6 2" xfId="53378"/>
    <cellStyle name="Comma 8 3 2 3 6 3" xfId="53379"/>
    <cellStyle name="Comma 8 3 2 3 7" xfId="53380"/>
    <cellStyle name="Comma 8 3 2 3 7 2" xfId="53381"/>
    <cellStyle name="Comma 8 3 2 3 8" xfId="53382"/>
    <cellStyle name="Comma 8 3 2 3 9" xfId="53383"/>
    <cellStyle name="Comma 8 3 2 4" xfId="53384"/>
    <cellStyle name="Comma 8 3 2 4 2" xfId="53385"/>
    <cellStyle name="Comma 8 3 2 4 2 2" xfId="53386"/>
    <cellStyle name="Comma 8 3 2 4 2 2 2" xfId="53387"/>
    <cellStyle name="Comma 8 3 2 4 2 2 3" xfId="53388"/>
    <cellStyle name="Comma 8 3 2 4 2 3" xfId="53389"/>
    <cellStyle name="Comma 8 3 2 4 2 3 2" xfId="53390"/>
    <cellStyle name="Comma 8 3 2 4 2 3 3" xfId="53391"/>
    <cellStyle name="Comma 8 3 2 4 2 4" xfId="53392"/>
    <cellStyle name="Comma 8 3 2 4 2 4 2" xfId="53393"/>
    <cellStyle name="Comma 8 3 2 4 2 5" xfId="53394"/>
    <cellStyle name="Comma 8 3 2 4 2 6" xfId="53395"/>
    <cellStyle name="Comma 8 3 2 4 3" xfId="53396"/>
    <cellStyle name="Comma 8 3 2 4 3 2" xfId="53397"/>
    <cellStyle name="Comma 8 3 2 4 3 2 2" xfId="53398"/>
    <cellStyle name="Comma 8 3 2 4 3 2 3" xfId="53399"/>
    <cellStyle name="Comma 8 3 2 4 3 3" xfId="53400"/>
    <cellStyle name="Comma 8 3 2 4 3 3 2" xfId="53401"/>
    <cellStyle name="Comma 8 3 2 4 3 3 3" xfId="53402"/>
    <cellStyle name="Comma 8 3 2 4 3 4" xfId="53403"/>
    <cellStyle name="Comma 8 3 2 4 3 4 2" xfId="53404"/>
    <cellStyle name="Comma 8 3 2 4 3 5" xfId="53405"/>
    <cellStyle name="Comma 8 3 2 4 3 6" xfId="53406"/>
    <cellStyle name="Comma 8 3 2 4 4" xfId="53407"/>
    <cellStyle name="Comma 8 3 2 4 4 2" xfId="53408"/>
    <cellStyle name="Comma 8 3 2 4 4 2 2" xfId="53409"/>
    <cellStyle name="Comma 8 3 2 4 4 2 3" xfId="53410"/>
    <cellStyle name="Comma 8 3 2 4 4 3" xfId="53411"/>
    <cellStyle name="Comma 8 3 2 4 4 3 2" xfId="53412"/>
    <cellStyle name="Comma 8 3 2 4 4 4" xfId="53413"/>
    <cellStyle name="Comma 8 3 2 4 4 5" xfId="53414"/>
    <cellStyle name="Comma 8 3 2 4 5" xfId="53415"/>
    <cellStyle name="Comma 8 3 2 4 5 2" xfId="53416"/>
    <cellStyle name="Comma 8 3 2 4 5 3" xfId="53417"/>
    <cellStyle name="Comma 8 3 2 4 6" xfId="53418"/>
    <cellStyle name="Comma 8 3 2 4 6 2" xfId="53419"/>
    <cellStyle name="Comma 8 3 2 4 6 3" xfId="53420"/>
    <cellStyle name="Comma 8 3 2 4 7" xfId="53421"/>
    <cellStyle name="Comma 8 3 2 4 7 2" xfId="53422"/>
    <cellStyle name="Comma 8 3 2 4 8" xfId="53423"/>
    <cellStyle name="Comma 8 3 2 4 9" xfId="53424"/>
    <cellStyle name="Comma 8 3 2 5" xfId="53425"/>
    <cellStyle name="Comma 8 3 2 5 2" xfId="53426"/>
    <cellStyle name="Comma 8 3 2 5 2 2" xfId="53427"/>
    <cellStyle name="Comma 8 3 2 5 2 3" xfId="53428"/>
    <cellStyle name="Comma 8 3 2 5 3" xfId="53429"/>
    <cellStyle name="Comma 8 3 2 5 3 2" xfId="53430"/>
    <cellStyle name="Comma 8 3 2 5 3 3" xfId="53431"/>
    <cellStyle name="Comma 8 3 2 5 4" xfId="53432"/>
    <cellStyle name="Comma 8 3 2 5 4 2" xfId="53433"/>
    <cellStyle name="Comma 8 3 2 5 5" xfId="53434"/>
    <cellStyle name="Comma 8 3 2 5 6" xfId="53435"/>
    <cellStyle name="Comma 8 3 2 6" xfId="53436"/>
    <cellStyle name="Comma 8 3 2 6 2" xfId="53437"/>
    <cellStyle name="Comma 8 3 2 6 2 2" xfId="53438"/>
    <cellStyle name="Comma 8 3 2 6 2 3" xfId="53439"/>
    <cellStyle name="Comma 8 3 2 6 3" xfId="53440"/>
    <cellStyle name="Comma 8 3 2 6 3 2" xfId="53441"/>
    <cellStyle name="Comma 8 3 2 6 3 3" xfId="53442"/>
    <cellStyle name="Comma 8 3 2 6 4" xfId="53443"/>
    <cellStyle name="Comma 8 3 2 6 4 2" xfId="53444"/>
    <cellStyle name="Comma 8 3 2 6 5" xfId="53445"/>
    <cellStyle name="Comma 8 3 2 6 6" xfId="53446"/>
    <cellStyle name="Comma 8 3 2 7" xfId="53447"/>
    <cellStyle name="Comma 8 3 2 7 2" xfId="53448"/>
    <cellStyle name="Comma 8 3 2 7 2 2" xfId="53449"/>
    <cellStyle name="Comma 8 3 2 7 2 3" xfId="53450"/>
    <cellStyle name="Comma 8 3 2 7 3" xfId="53451"/>
    <cellStyle name="Comma 8 3 2 7 3 2" xfId="53452"/>
    <cellStyle name="Comma 8 3 2 7 4" xfId="53453"/>
    <cellStyle name="Comma 8 3 2 7 5" xfId="53454"/>
    <cellStyle name="Comma 8 3 2 8" xfId="53455"/>
    <cellStyle name="Comma 8 3 2 8 2" xfId="53456"/>
    <cellStyle name="Comma 8 3 2 8 3" xfId="53457"/>
    <cellStyle name="Comma 8 3 2 9" xfId="53458"/>
    <cellStyle name="Comma 8 3 2 9 2" xfId="53459"/>
    <cellStyle name="Comma 8 3 2 9 3" xfId="53460"/>
    <cellStyle name="Comma 8 3 3" xfId="9975"/>
    <cellStyle name="Comma 8 3 3 10" xfId="53461"/>
    <cellStyle name="Comma 8 3 3 2" xfId="9976"/>
    <cellStyle name="Comma 8 3 3 2 2" xfId="53462"/>
    <cellStyle name="Comma 8 3 3 2 2 2" xfId="53463"/>
    <cellStyle name="Comma 8 3 3 2 2 2 2" xfId="53464"/>
    <cellStyle name="Comma 8 3 3 2 2 2 3" xfId="53465"/>
    <cellStyle name="Comma 8 3 3 2 2 3" xfId="53466"/>
    <cellStyle name="Comma 8 3 3 2 2 3 2" xfId="53467"/>
    <cellStyle name="Comma 8 3 3 2 2 3 3" xfId="53468"/>
    <cellStyle name="Comma 8 3 3 2 2 4" xfId="53469"/>
    <cellStyle name="Comma 8 3 3 2 2 4 2" xfId="53470"/>
    <cellStyle name="Comma 8 3 3 2 2 5" xfId="53471"/>
    <cellStyle name="Comma 8 3 3 2 2 6" xfId="53472"/>
    <cellStyle name="Comma 8 3 3 2 3" xfId="53473"/>
    <cellStyle name="Comma 8 3 3 2 3 2" xfId="53474"/>
    <cellStyle name="Comma 8 3 3 2 3 2 2" xfId="53475"/>
    <cellStyle name="Comma 8 3 3 2 3 2 3" xfId="53476"/>
    <cellStyle name="Comma 8 3 3 2 3 3" xfId="53477"/>
    <cellStyle name="Comma 8 3 3 2 3 3 2" xfId="53478"/>
    <cellStyle name="Comma 8 3 3 2 3 3 3" xfId="53479"/>
    <cellStyle name="Comma 8 3 3 2 3 4" xfId="53480"/>
    <cellStyle name="Comma 8 3 3 2 3 4 2" xfId="53481"/>
    <cellStyle name="Comma 8 3 3 2 3 5" xfId="53482"/>
    <cellStyle name="Comma 8 3 3 2 3 6" xfId="53483"/>
    <cellStyle name="Comma 8 3 3 2 4" xfId="53484"/>
    <cellStyle name="Comma 8 3 3 2 4 2" xfId="53485"/>
    <cellStyle name="Comma 8 3 3 2 4 2 2" xfId="53486"/>
    <cellStyle name="Comma 8 3 3 2 4 2 3" xfId="53487"/>
    <cellStyle name="Comma 8 3 3 2 4 3" xfId="53488"/>
    <cellStyle name="Comma 8 3 3 2 4 3 2" xfId="53489"/>
    <cellStyle name="Comma 8 3 3 2 4 4" xfId="53490"/>
    <cellStyle name="Comma 8 3 3 2 4 5" xfId="53491"/>
    <cellStyle name="Comma 8 3 3 2 5" xfId="53492"/>
    <cellStyle name="Comma 8 3 3 2 5 2" xfId="53493"/>
    <cellStyle name="Comma 8 3 3 2 5 3" xfId="53494"/>
    <cellStyle name="Comma 8 3 3 2 6" xfId="53495"/>
    <cellStyle name="Comma 8 3 3 2 6 2" xfId="53496"/>
    <cellStyle name="Comma 8 3 3 2 6 3" xfId="53497"/>
    <cellStyle name="Comma 8 3 3 2 7" xfId="53498"/>
    <cellStyle name="Comma 8 3 3 2 7 2" xfId="53499"/>
    <cellStyle name="Comma 8 3 3 2 8" xfId="53500"/>
    <cellStyle name="Comma 8 3 3 2 9" xfId="53501"/>
    <cellStyle name="Comma 8 3 3 3" xfId="53502"/>
    <cellStyle name="Comma 8 3 3 3 2" xfId="53503"/>
    <cellStyle name="Comma 8 3 3 3 2 2" xfId="53504"/>
    <cellStyle name="Comma 8 3 3 3 2 3" xfId="53505"/>
    <cellStyle name="Comma 8 3 3 3 3" xfId="53506"/>
    <cellStyle name="Comma 8 3 3 3 3 2" xfId="53507"/>
    <cellStyle name="Comma 8 3 3 3 3 3" xfId="53508"/>
    <cellStyle name="Comma 8 3 3 3 4" xfId="53509"/>
    <cellStyle name="Comma 8 3 3 3 4 2" xfId="53510"/>
    <cellStyle name="Comma 8 3 3 3 5" xfId="53511"/>
    <cellStyle name="Comma 8 3 3 3 6" xfId="53512"/>
    <cellStyle name="Comma 8 3 3 4" xfId="53513"/>
    <cellStyle name="Comma 8 3 3 4 2" xfId="53514"/>
    <cellStyle name="Comma 8 3 3 4 2 2" xfId="53515"/>
    <cellStyle name="Comma 8 3 3 4 2 3" xfId="53516"/>
    <cellStyle name="Comma 8 3 3 4 3" xfId="53517"/>
    <cellStyle name="Comma 8 3 3 4 3 2" xfId="53518"/>
    <cellStyle name="Comma 8 3 3 4 3 3" xfId="53519"/>
    <cellStyle name="Comma 8 3 3 4 4" xfId="53520"/>
    <cellStyle name="Comma 8 3 3 4 4 2" xfId="53521"/>
    <cellStyle name="Comma 8 3 3 4 5" xfId="53522"/>
    <cellStyle name="Comma 8 3 3 4 6" xfId="53523"/>
    <cellStyle name="Comma 8 3 3 5" xfId="53524"/>
    <cellStyle name="Comma 8 3 3 5 2" xfId="53525"/>
    <cellStyle name="Comma 8 3 3 5 2 2" xfId="53526"/>
    <cellStyle name="Comma 8 3 3 5 2 3" xfId="53527"/>
    <cellStyle name="Comma 8 3 3 5 3" xfId="53528"/>
    <cellStyle name="Comma 8 3 3 5 3 2" xfId="53529"/>
    <cellStyle name="Comma 8 3 3 5 4" xfId="53530"/>
    <cellStyle name="Comma 8 3 3 5 5" xfId="53531"/>
    <cellStyle name="Comma 8 3 3 6" xfId="53532"/>
    <cellStyle name="Comma 8 3 3 6 2" xfId="53533"/>
    <cellStyle name="Comma 8 3 3 6 3" xfId="53534"/>
    <cellStyle name="Comma 8 3 3 7" xfId="53535"/>
    <cellStyle name="Comma 8 3 3 7 2" xfId="53536"/>
    <cellStyle name="Comma 8 3 3 7 3" xfId="53537"/>
    <cellStyle name="Comma 8 3 3 8" xfId="53538"/>
    <cellStyle name="Comma 8 3 3 8 2" xfId="53539"/>
    <cellStyle name="Comma 8 3 3 9" xfId="53540"/>
    <cellStyle name="Comma 8 3 4" xfId="9977"/>
    <cellStyle name="Comma 8 3 4 2" xfId="53541"/>
    <cellStyle name="Comma 8 3 4 2 2" xfId="53542"/>
    <cellStyle name="Comma 8 3 4 2 2 2" xfId="53543"/>
    <cellStyle name="Comma 8 3 4 2 2 3" xfId="53544"/>
    <cellStyle name="Comma 8 3 4 2 3" xfId="53545"/>
    <cellStyle name="Comma 8 3 4 2 3 2" xfId="53546"/>
    <cellStyle name="Comma 8 3 4 2 3 3" xfId="53547"/>
    <cellStyle name="Comma 8 3 4 2 4" xfId="53548"/>
    <cellStyle name="Comma 8 3 4 2 4 2" xfId="53549"/>
    <cellStyle name="Comma 8 3 4 2 5" xfId="53550"/>
    <cellStyle name="Comma 8 3 4 2 6" xfId="53551"/>
    <cellStyle name="Comma 8 3 4 3" xfId="53552"/>
    <cellStyle name="Comma 8 3 4 3 2" xfId="53553"/>
    <cellStyle name="Comma 8 3 4 3 2 2" xfId="53554"/>
    <cellStyle name="Comma 8 3 4 3 2 3" xfId="53555"/>
    <cellStyle name="Comma 8 3 4 3 3" xfId="53556"/>
    <cellStyle name="Comma 8 3 4 3 3 2" xfId="53557"/>
    <cellStyle name="Comma 8 3 4 3 3 3" xfId="53558"/>
    <cellStyle name="Comma 8 3 4 3 4" xfId="53559"/>
    <cellStyle name="Comma 8 3 4 3 4 2" xfId="53560"/>
    <cellStyle name="Comma 8 3 4 3 5" xfId="53561"/>
    <cellStyle name="Comma 8 3 4 3 6" xfId="53562"/>
    <cellStyle name="Comma 8 3 4 4" xfId="53563"/>
    <cellStyle name="Comma 8 3 4 4 2" xfId="53564"/>
    <cellStyle name="Comma 8 3 4 4 2 2" xfId="53565"/>
    <cellStyle name="Comma 8 3 4 4 2 3" xfId="53566"/>
    <cellStyle name="Comma 8 3 4 4 3" xfId="53567"/>
    <cellStyle name="Comma 8 3 4 4 3 2" xfId="53568"/>
    <cellStyle name="Comma 8 3 4 4 4" xfId="53569"/>
    <cellStyle name="Comma 8 3 4 4 5" xfId="53570"/>
    <cellStyle name="Comma 8 3 4 5" xfId="53571"/>
    <cellStyle name="Comma 8 3 4 5 2" xfId="53572"/>
    <cellStyle name="Comma 8 3 4 5 3" xfId="53573"/>
    <cellStyle name="Comma 8 3 4 6" xfId="53574"/>
    <cellStyle name="Comma 8 3 4 6 2" xfId="53575"/>
    <cellStyle name="Comma 8 3 4 6 3" xfId="53576"/>
    <cellStyle name="Comma 8 3 4 7" xfId="53577"/>
    <cellStyle name="Comma 8 3 4 7 2" xfId="53578"/>
    <cellStyle name="Comma 8 3 4 8" xfId="53579"/>
    <cellStyle name="Comma 8 3 4 9" xfId="53580"/>
    <cellStyle name="Comma 8 3 5" xfId="9978"/>
    <cellStyle name="Comma 8 3 5 2" xfId="53581"/>
    <cellStyle name="Comma 8 3 5 2 2" xfId="53582"/>
    <cellStyle name="Comma 8 3 5 2 2 2" xfId="53583"/>
    <cellStyle name="Comma 8 3 5 2 2 3" xfId="53584"/>
    <cellStyle name="Comma 8 3 5 2 3" xfId="53585"/>
    <cellStyle name="Comma 8 3 5 2 3 2" xfId="53586"/>
    <cellStyle name="Comma 8 3 5 2 3 3" xfId="53587"/>
    <cellStyle name="Comma 8 3 5 2 4" xfId="53588"/>
    <cellStyle name="Comma 8 3 5 2 4 2" xfId="53589"/>
    <cellStyle name="Comma 8 3 5 2 5" xfId="53590"/>
    <cellStyle name="Comma 8 3 5 2 6" xfId="53591"/>
    <cellStyle name="Comma 8 3 5 3" xfId="53592"/>
    <cellStyle name="Comma 8 3 5 3 2" xfId="53593"/>
    <cellStyle name="Comma 8 3 5 3 2 2" xfId="53594"/>
    <cellStyle name="Comma 8 3 5 3 2 3" xfId="53595"/>
    <cellStyle name="Comma 8 3 5 3 3" xfId="53596"/>
    <cellStyle name="Comma 8 3 5 3 3 2" xfId="53597"/>
    <cellStyle name="Comma 8 3 5 3 3 3" xfId="53598"/>
    <cellStyle name="Comma 8 3 5 3 4" xfId="53599"/>
    <cellStyle name="Comma 8 3 5 3 4 2" xfId="53600"/>
    <cellStyle name="Comma 8 3 5 3 5" xfId="53601"/>
    <cellStyle name="Comma 8 3 5 3 6" xfId="53602"/>
    <cellStyle name="Comma 8 3 5 4" xfId="53603"/>
    <cellStyle name="Comma 8 3 5 4 2" xfId="53604"/>
    <cellStyle name="Comma 8 3 5 4 2 2" xfId="53605"/>
    <cellStyle name="Comma 8 3 5 4 2 3" xfId="53606"/>
    <cellStyle name="Comma 8 3 5 4 3" xfId="53607"/>
    <cellStyle name="Comma 8 3 5 4 3 2" xfId="53608"/>
    <cellStyle name="Comma 8 3 5 4 4" xfId="53609"/>
    <cellStyle name="Comma 8 3 5 4 5" xfId="53610"/>
    <cellStyle name="Comma 8 3 5 5" xfId="53611"/>
    <cellStyle name="Comma 8 3 5 5 2" xfId="53612"/>
    <cellStyle name="Comma 8 3 5 5 3" xfId="53613"/>
    <cellStyle name="Comma 8 3 5 6" xfId="53614"/>
    <cellStyle name="Comma 8 3 5 6 2" xfId="53615"/>
    <cellStyle name="Comma 8 3 5 6 3" xfId="53616"/>
    <cellStyle name="Comma 8 3 5 7" xfId="53617"/>
    <cellStyle name="Comma 8 3 5 7 2" xfId="53618"/>
    <cellStyle name="Comma 8 3 5 8" xfId="53619"/>
    <cellStyle name="Comma 8 3 5 9" xfId="53620"/>
    <cellStyle name="Comma 8 3 6" xfId="53621"/>
    <cellStyle name="Comma 8 3 6 2" xfId="53622"/>
    <cellStyle name="Comma 8 3 6 2 2" xfId="53623"/>
    <cellStyle name="Comma 8 3 6 2 3" xfId="53624"/>
    <cellStyle name="Comma 8 3 6 3" xfId="53625"/>
    <cellStyle name="Comma 8 3 6 3 2" xfId="53626"/>
    <cellStyle name="Comma 8 3 6 3 3" xfId="53627"/>
    <cellStyle name="Comma 8 3 6 4" xfId="53628"/>
    <cellStyle name="Comma 8 3 6 4 2" xfId="53629"/>
    <cellStyle name="Comma 8 3 6 5" xfId="53630"/>
    <cellStyle name="Comma 8 3 6 6" xfId="53631"/>
    <cellStyle name="Comma 8 3 7" xfId="53632"/>
    <cellStyle name="Comma 8 3 7 2" xfId="53633"/>
    <cellStyle name="Comma 8 3 7 2 2" xfId="53634"/>
    <cellStyle name="Comma 8 3 7 2 3" xfId="53635"/>
    <cellStyle name="Comma 8 3 7 3" xfId="53636"/>
    <cellStyle name="Comma 8 3 7 3 2" xfId="53637"/>
    <cellStyle name="Comma 8 3 7 3 3" xfId="53638"/>
    <cellStyle name="Comma 8 3 7 4" xfId="53639"/>
    <cellStyle name="Comma 8 3 7 4 2" xfId="53640"/>
    <cellStyle name="Comma 8 3 7 5" xfId="53641"/>
    <cellStyle name="Comma 8 3 7 6" xfId="53642"/>
    <cellStyle name="Comma 8 3 8" xfId="53643"/>
    <cellStyle name="Comma 8 3 8 2" xfId="53644"/>
    <cellStyle name="Comma 8 3 8 2 2" xfId="53645"/>
    <cellStyle name="Comma 8 3 8 2 3" xfId="53646"/>
    <cellStyle name="Comma 8 3 8 3" xfId="53647"/>
    <cellStyle name="Comma 8 3 8 3 2" xfId="53648"/>
    <cellStyle name="Comma 8 3 8 4" xfId="53649"/>
    <cellStyle name="Comma 8 3 8 5" xfId="53650"/>
    <cellStyle name="Comma 8 3 9" xfId="53651"/>
    <cellStyle name="Comma 8 3 9 2" xfId="53652"/>
    <cellStyle name="Comma 8 3 9 3" xfId="53653"/>
    <cellStyle name="Comma 8 4" xfId="3942"/>
    <cellStyle name="Comma 8 4 10" xfId="53654"/>
    <cellStyle name="Comma 8 4 10 2" xfId="53655"/>
    <cellStyle name="Comma 8 4 11" xfId="53656"/>
    <cellStyle name="Comma 8 4 12" xfId="53657"/>
    <cellStyle name="Comma 8 4 13" xfId="53658"/>
    <cellStyle name="Comma 8 4 2" xfId="9979"/>
    <cellStyle name="Comma 8 4 2 10" xfId="53659"/>
    <cellStyle name="Comma 8 4 2 2" xfId="53660"/>
    <cellStyle name="Comma 8 4 2 2 2" xfId="53661"/>
    <cellStyle name="Comma 8 4 2 2 2 2" xfId="53662"/>
    <cellStyle name="Comma 8 4 2 2 2 2 2" xfId="53663"/>
    <cellStyle name="Comma 8 4 2 2 2 2 3" xfId="53664"/>
    <cellStyle name="Comma 8 4 2 2 2 3" xfId="53665"/>
    <cellStyle name="Comma 8 4 2 2 2 3 2" xfId="53666"/>
    <cellStyle name="Comma 8 4 2 2 2 3 3" xfId="53667"/>
    <cellStyle name="Comma 8 4 2 2 2 4" xfId="53668"/>
    <cellStyle name="Comma 8 4 2 2 2 4 2" xfId="53669"/>
    <cellStyle name="Comma 8 4 2 2 2 5" xfId="53670"/>
    <cellStyle name="Comma 8 4 2 2 2 6" xfId="53671"/>
    <cellStyle name="Comma 8 4 2 2 3" xfId="53672"/>
    <cellStyle name="Comma 8 4 2 2 3 2" xfId="53673"/>
    <cellStyle name="Comma 8 4 2 2 3 2 2" xfId="53674"/>
    <cellStyle name="Comma 8 4 2 2 3 2 3" xfId="53675"/>
    <cellStyle name="Comma 8 4 2 2 3 3" xfId="53676"/>
    <cellStyle name="Comma 8 4 2 2 3 3 2" xfId="53677"/>
    <cellStyle name="Comma 8 4 2 2 3 3 3" xfId="53678"/>
    <cellStyle name="Comma 8 4 2 2 3 4" xfId="53679"/>
    <cellStyle name="Comma 8 4 2 2 3 4 2" xfId="53680"/>
    <cellStyle name="Comma 8 4 2 2 3 5" xfId="53681"/>
    <cellStyle name="Comma 8 4 2 2 3 6" xfId="53682"/>
    <cellStyle name="Comma 8 4 2 2 4" xfId="53683"/>
    <cellStyle name="Comma 8 4 2 2 4 2" xfId="53684"/>
    <cellStyle name="Comma 8 4 2 2 4 2 2" xfId="53685"/>
    <cellStyle name="Comma 8 4 2 2 4 2 3" xfId="53686"/>
    <cellStyle name="Comma 8 4 2 2 4 3" xfId="53687"/>
    <cellStyle name="Comma 8 4 2 2 4 3 2" xfId="53688"/>
    <cellStyle name="Comma 8 4 2 2 4 4" xfId="53689"/>
    <cellStyle name="Comma 8 4 2 2 4 5" xfId="53690"/>
    <cellStyle name="Comma 8 4 2 2 5" xfId="53691"/>
    <cellStyle name="Comma 8 4 2 2 5 2" xfId="53692"/>
    <cellStyle name="Comma 8 4 2 2 5 3" xfId="53693"/>
    <cellStyle name="Comma 8 4 2 2 6" xfId="53694"/>
    <cellStyle name="Comma 8 4 2 2 6 2" xfId="53695"/>
    <cellStyle name="Comma 8 4 2 2 6 3" xfId="53696"/>
    <cellStyle name="Comma 8 4 2 2 7" xfId="53697"/>
    <cellStyle name="Comma 8 4 2 2 7 2" xfId="53698"/>
    <cellStyle name="Comma 8 4 2 2 8" xfId="53699"/>
    <cellStyle name="Comma 8 4 2 2 9" xfId="53700"/>
    <cellStyle name="Comma 8 4 2 3" xfId="53701"/>
    <cellStyle name="Comma 8 4 2 3 2" xfId="53702"/>
    <cellStyle name="Comma 8 4 2 3 2 2" xfId="53703"/>
    <cellStyle name="Comma 8 4 2 3 2 3" xfId="53704"/>
    <cellStyle name="Comma 8 4 2 3 3" xfId="53705"/>
    <cellStyle name="Comma 8 4 2 3 3 2" xfId="53706"/>
    <cellStyle name="Comma 8 4 2 3 3 3" xfId="53707"/>
    <cellStyle name="Comma 8 4 2 3 4" xfId="53708"/>
    <cellStyle name="Comma 8 4 2 3 4 2" xfId="53709"/>
    <cellStyle name="Comma 8 4 2 3 5" xfId="53710"/>
    <cellStyle name="Comma 8 4 2 3 6" xfId="53711"/>
    <cellStyle name="Comma 8 4 2 4" xfId="53712"/>
    <cellStyle name="Comma 8 4 2 4 2" xfId="53713"/>
    <cellStyle name="Comma 8 4 2 4 2 2" xfId="53714"/>
    <cellStyle name="Comma 8 4 2 4 2 3" xfId="53715"/>
    <cellStyle name="Comma 8 4 2 4 3" xfId="53716"/>
    <cellStyle name="Comma 8 4 2 4 3 2" xfId="53717"/>
    <cellStyle name="Comma 8 4 2 4 3 3" xfId="53718"/>
    <cellStyle name="Comma 8 4 2 4 4" xfId="53719"/>
    <cellStyle name="Comma 8 4 2 4 4 2" xfId="53720"/>
    <cellStyle name="Comma 8 4 2 4 5" xfId="53721"/>
    <cellStyle name="Comma 8 4 2 4 6" xfId="53722"/>
    <cellStyle name="Comma 8 4 2 5" xfId="53723"/>
    <cellStyle name="Comma 8 4 2 5 2" xfId="53724"/>
    <cellStyle name="Comma 8 4 2 5 2 2" xfId="53725"/>
    <cellStyle name="Comma 8 4 2 5 2 3" xfId="53726"/>
    <cellStyle name="Comma 8 4 2 5 3" xfId="53727"/>
    <cellStyle name="Comma 8 4 2 5 3 2" xfId="53728"/>
    <cellStyle name="Comma 8 4 2 5 4" xfId="53729"/>
    <cellStyle name="Comma 8 4 2 5 5" xfId="53730"/>
    <cellStyle name="Comma 8 4 2 6" xfId="53731"/>
    <cellStyle name="Comma 8 4 2 6 2" xfId="53732"/>
    <cellStyle name="Comma 8 4 2 6 3" xfId="53733"/>
    <cellStyle name="Comma 8 4 2 7" xfId="53734"/>
    <cellStyle name="Comma 8 4 2 7 2" xfId="53735"/>
    <cellStyle name="Comma 8 4 2 7 3" xfId="53736"/>
    <cellStyle name="Comma 8 4 2 8" xfId="53737"/>
    <cellStyle name="Comma 8 4 2 8 2" xfId="53738"/>
    <cellStyle name="Comma 8 4 2 9" xfId="53739"/>
    <cellStyle name="Comma 8 4 3" xfId="9980"/>
    <cellStyle name="Comma 8 4 3 2" xfId="9981"/>
    <cellStyle name="Comma 8 4 3 2 2" xfId="53740"/>
    <cellStyle name="Comma 8 4 3 2 2 2" xfId="53741"/>
    <cellStyle name="Comma 8 4 3 2 2 3" xfId="53742"/>
    <cellStyle name="Comma 8 4 3 2 3" xfId="53743"/>
    <cellStyle name="Comma 8 4 3 2 3 2" xfId="53744"/>
    <cellStyle name="Comma 8 4 3 2 3 3" xfId="53745"/>
    <cellStyle name="Comma 8 4 3 2 4" xfId="53746"/>
    <cellStyle name="Comma 8 4 3 2 4 2" xfId="53747"/>
    <cellStyle name="Comma 8 4 3 2 5" xfId="53748"/>
    <cellStyle name="Comma 8 4 3 2 6" xfId="53749"/>
    <cellStyle name="Comma 8 4 3 3" xfId="53750"/>
    <cellStyle name="Comma 8 4 3 3 2" xfId="53751"/>
    <cellStyle name="Comma 8 4 3 3 2 2" xfId="53752"/>
    <cellStyle name="Comma 8 4 3 3 2 3" xfId="53753"/>
    <cellStyle name="Comma 8 4 3 3 3" xfId="53754"/>
    <cellStyle name="Comma 8 4 3 3 3 2" xfId="53755"/>
    <cellStyle name="Comma 8 4 3 3 3 3" xfId="53756"/>
    <cellStyle name="Comma 8 4 3 3 4" xfId="53757"/>
    <cellStyle name="Comma 8 4 3 3 4 2" xfId="53758"/>
    <cellStyle name="Comma 8 4 3 3 5" xfId="53759"/>
    <cellStyle name="Comma 8 4 3 3 6" xfId="53760"/>
    <cellStyle name="Comma 8 4 3 4" xfId="53761"/>
    <cellStyle name="Comma 8 4 3 4 2" xfId="53762"/>
    <cellStyle name="Comma 8 4 3 4 2 2" xfId="53763"/>
    <cellStyle name="Comma 8 4 3 4 2 3" xfId="53764"/>
    <cellStyle name="Comma 8 4 3 4 3" xfId="53765"/>
    <cellStyle name="Comma 8 4 3 4 3 2" xfId="53766"/>
    <cellStyle name="Comma 8 4 3 4 4" xfId="53767"/>
    <cellStyle name="Comma 8 4 3 4 5" xfId="53768"/>
    <cellStyle name="Comma 8 4 3 5" xfId="53769"/>
    <cellStyle name="Comma 8 4 3 5 2" xfId="53770"/>
    <cellStyle name="Comma 8 4 3 5 3" xfId="53771"/>
    <cellStyle name="Comma 8 4 3 6" xfId="53772"/>
    <cellStyle name="Comma 8 4 3 6 2" xfId="53773"/>
    <cellStyle name="Comma 8 4 3 6 3" xfId="53774"/>
    <cellStyle name="Comma 8 4 3 7" xfId="53775"/>
    <cellStyle name="Comma 8 4 3 7 2" xfId="53776"/>
    <cellStyle name="Comma 8 4 3 8" xfId="53777"/>
    <cellStyle name="Comma 8 4 3 9" xfId="53778"/>
    <cellStyle name="Comma 8 4 4" xfId="9982"/>
    <cellStyle name="Comma 8 4 4 2" xfId="53779"/>
    <cellStyle name="Comma 8 4 4 2 2" xfId="53780"/>
    <cellStyle name="Comma 8 4 4 2 2 2" xfId="53781"/>
    <cellStyle name="Comma 8 4 4 2 2 3" xfId="53782"/>
    <cellStyle name="Comma 8 4 4 2 3" xfId="53783"/>
    <cellStyle name="Comma 8 4 4 2 3 2" xfId="53784"/>
    <cellStyle name="Comma 8 4 4 2 3 3" xfId="53785"/>
    <cellStyle name="Comma 8 4 4 2 4" xfId="53786"/>
    <cellStyle name="Comma 8 4 4 2 4 2" xfId="53787"/>
    <cellStyle name="Comma 8 4 4 2 5" xfId="53788"/>
    <cellStyle name="Comma 8 4 4 2 6" xfId="53789"/>
    <cellStyle name="Comma 8 4 4 3" xfId="53790"/>
    <cellStyle name="Comma 8 4 4 3 2" xfId="53791"/>
    <cellStyle name="Comma 8 4 4 3 2 2" xfId="53792"/>
    <cellStyle name="Comma 8 4 4 3 2 3" xfId="53793"/>
    <cellStyle name="Comma 8 4 4 3 3" xfId="53794"/>
    <cellStyle name="Comma 8 4 4 3 3 2" xfId="53795"/>
    <cellStyle name="Comma 8 4 4 3 3 3" xfId="53796"/>
    <cellStyle name="Comma 8 4 4 3 4" xfId="53797"/>
    <cellStyle name="Comma 8 4 4 3 4 2" xfId="53798"/>
    <cellStyle name="Comma 8 4 4 3 5" xfId="53799"/>
    <cellStyle name="Comma 8 4 4 3 6" xfId="53800"/>
    <cellStyle name="Comma 8 4 4 4" xfId="53801"/>
    <cellStyle name="Comma 8 4 4 4 2" xfId="53802"/>
    <cellStyle name="Comma 8 4 4 4 2 2" xfId="53803"/>
    <cellStyle name="Comma 8 4 4 4 2 3" xfId="53804"/>
    <cellStyle name="Comma 8 4 4 4 3" xfId="53805"/>
    <cellStyle name="Comma 8 4 4 4 3 2" xfId="53806"/>
    <cellStyle name="Comma 8 4 4 4 4" xfId="53807"/>
    <cellStyle name="Comma 8 4 4 4 5" xfId="53808"/>
    <cellStyle name="Comma 8 4 4 5" xfId="53809"/>
    <cellStyle name="Comma 8 4 4 5 2" xfId="53810"/>
    <cellStyle name="Comma 8 4 4 5 3" xfId="53811"/>
    <cellStyle name="Comma 8 4 4 6" xfId="53812"/>
    <cellStyle name="Comma 8 4 4 6 2" xfId="53813"/>
    <cellStyle name="Comma 8 4 4 6 3" xfId="53814"/>
    <cellStyle name="Comma 8 4 4 7" xfId="53815"/>
    <cellStyle name="Comma 8 4 4 7 2" xfId="53816"/>
    <cellStyle name="Comma 8 4 4 8" xfId="53817"/>
    <cellStyle name="Comma 8 4 4 9" xfId="53818"/>
    <cellStyle name="Comma 8 4 5" xfId="9983"/>
    <cellStyle name="Comma 8 4 5 2" xfId="53819"/>
    <cellStyle name="Comma 8 4 5 2 2" xfId="53820"/>
    <cellStyle name="Comma 8 4 5 2 3" xfId="53821"/>
    <cellStyle name="Comma 8 4 5 3" xfId="53822"/>
    <cellStyle name="Comma 8 4 5 3 2" xfId="53823"/>
    <cellStyle name="Comma 8 4 5 3 3" xfId="53824"/>
    <cellStyle name="Comma 8 4 5 4" xfId="53825"/>
    <cellStyle name="Comma 8 4 5 4 2" xfId="53826"/>
    <cellStyle name="Comma 8 4 5 5" xfId="53827"/>
    <cellStyle name="Comma 8 4 5 6" xfId="53828"/>
    <cellStyle name="Comma 8 4 6" xfId="53829"/>
    <cellStyle name="Comma 8 4 6 2" xfId="53830"/>
    <cellStyle name="Comma 8 4 6 2 2" xfId="53831"/>
    <cellStyle name="Comma 8 4 6 2 3" xfId="53832"/>
    <cellStyle name="Comma 8 4 6 3" xfId="53833"/>
    <cellStyle name="Comma 8 4 6 3 2" xfId="53834"/>
    <cellStyle name="Comma 8 4 6 3 3" xfId="53835"/>
    <cellStyle name="Comma 8 4 6 4" xfId="53836"/>
    <cellStyle name="Comma 8 4 6 4 2" xfId="53837"/>
    <cellStyle name="Comma 8 4 6 5" xfId="53838"/>
    <cellStyle name="Comma 8 4 6 6" xfId="53839"/>
    <cellStyle name="Comma 8 4 7" xfId="53840"/>
    <cellStyle name="Comma 8 4 7 2" xfId="53841"/>
    <cellStyle name="Comma 8 4 7 2 2" xfId="53842"/>
    <cellStyle name="Comma 8 4 7 2 3" xfId="53843"/>
    <cellStyle name="Comma 8 4 7 3" xfId="53844"/>
    <cellStyle name="Comma 8 4 7 3 2" xfId="53845"/>
    <cellStyle name="Comma 8 4 7 4" xfId="53846"/>
    <cellStyle name="Comma 8 4 7 5" xfId="53847"/>
    <cellStyle name="Comma 8 4 8" xfId="53848"/>
    <cellStyle name="Comma 8 4 8 2" xfId="53849"/>
    <cellStyle name="Comma 8 4 8 3" xfId="53850"/>
    <cellStyle name="Comma 8 4 9" xfId="53851"/>
    <cellStyle name="Comma 8 4 9 2" xfId="53852"/>
    <cellStyle name="Comma 8 4 9 3" xfId="53853"/>
    <cellStyle name="Comma 8 5" xfId="3943"/>
    <cellStyle name="Comma 8 5 10" xfId="53854"/>
    <cellStyle name="Comma 8 5 2" xfId="9984"/>
    <cellStyle name="Comma 8 5 2 2" xfId="53855"/>
    <cellStyle name="Comma 8 5 2 2 2" xfId="53856"/>
    <cellStyle name="Comma 8 5 2 2 2 2" xfId="53857"/>
    <cellStyle name="Comma 8 5 2 2 2 3" xfId="53858"/>
    <cellStyle name="Comma 8 5 2 2 3" xfId="53859"/>
    <cellStyle name="Comma 8 5 2 2 3 2" xfId="53860"/>
    <cellStyle name="Comma 8 5 2 2 3 3" xfId="53861"/>
    <cellStyle name="Comma 8 5 2 2 4" xfId="53862"/>
    <cellStyle name="Comma 8 5 2 2 4 2" xfId="53863"/>
    <cellStyle name="Comma 8 5 2 2 5" xfId="53864"/>
    <cellStyle name="Comma 8 5 2 2 6" xfId="53865"/>
    <cellStyle name="Comma 8 5 2 3" xfId="53866"/>
    <cellStyle name="Comma 8 5 2 3 2" xfId="53867"/>
    <cellStyle name="Comma 8 5 2 3 2 2" xfId="53868"/>
    <cellStyle name="Comma 8 5 2 3 2 3" xfId="53869"/>
    <cellStyle name="Comma 8 5 2 3 3" xfId="53870"/>
    <cellStyle name="Comma 8 5 2 3 3 2" xfId="53871"/>
    <cellStyle name="Comma 8 5 2 3 3 3" xfId="53872"/>
    <cellStyle name="Comma 8 5 2 3 4" xfId="53873"/>
    <cellStyle name="Comma 8 5 2 3 4 2" xfId="53874"/>
    <cellStyle name="Comma 8 5 2 3 5" xfId="53875"/>
    <cellStyle name="Comma 8 5 2 3 6" xfId="53876"/>
    <cellStyle name="Comma 8 5 2 4" xfId="53877"/>
    <cellStyle name="Comma 8 5 2 4 2" xfId="53878"/>
    <cellStyle name="Comma 8 5 2 4 2 2" xfId="53879"/>
    <cellStyle name="Comma 8 5 2 4 2 3" xfId="53880"/>
    <cellStyle name="Comma 8 5 2 4 3" xfId="53881"/>
    <cellStyle name="Comma 8 5 2 4 3 2" xfId="53882"/>
    <cellStyle name="Comma 8 5 2 4 4" xfId="53883"/>
    <cellStyle name="Comma 8 5 2 4 5" xfId="53884"/>
    <cellStyle name="Comma 8 5 2 5" xfId="53885"/>
    <cellStyle name="Comma 8 5 2 5 2" xfId="53886"/>
    <cellStyle name="Comma 8 5 2 5 3" xfId="53887"/>
    <cellStyle name="Comma 8 5 2 6" xfId="53888"/>
    <cellStyle name="Comma 8 5 2 6 2" xfId="53889"/>
    <cellStyle name="Comma 8 5 2 6 3" xfId="53890"/>
    <cellStyle name="Comma 8 5 2 7" xfId="53891"/>
    <cellStyle name="Comma 8 5 2 7 2" xfId="53892"/>
    <cellStyle name="Comma 8 5 2 8" xfId="53893"/>
    <cellStyle name="Comma 8 5 2 9" xfId="53894"/>
    <cellStyle name="Comma 8 5 3" xfId="53895"/>
    <cellStyle name="Comma 8 5 3 2" xfId="53896"/>
    <cellStyle name="Comma 8 5 3 2 2" xfId="53897"/>
    <cellStyle name="Comma 8 5 3 2 3" xfId="53898"/>
    <cellStyle name="Comma 8 5 3 3" xfId="53899"/>
    <cellStyle name="Comma 8 5 3 3 2" xfId="53900"/>
    <cellStyle name="Comma 8 5 3 3 3" xfId="53901"/>
    <cellStyle name="Comma 8 5 3 4" xfId="53902"/>
    <cellStyle name="Comma 8 5 3 4 2" xfId="53903"/>
    <cellStyle name="Comma 8 5 3 5" xfId="53904"/>
    <cellStyle name="Comma 8 5 3 6" xfId="53905"/>
    <cellStyle name="Comma 8 5 4" xfId="53906"/>
    <cellStyle name="Comma 8 5 4 2" xfId="53907"/>
    <cellStyle name="Comma 8 5 4 2 2" xfId="53908"/>
    <cellStyle name="Comma 8 5 4 2 3" xfId="53909"/>
    <cellStyle name="Comma 8 5 4 3" xfId="53910"/>
    <cellStyle name="Comma 8 5 4 3 2" xfId="53911"/>
    <cellStyle name="Comma 8 5 4 3 3" xfId="53912"/>
    <cellStyle name="Comma 8 5 4 4" xfId="53913"/>
    <cellStyle name="Comma 8 5 4 4 2" xfId="53914"/>
    <cellStyle name="Comma 8 5 4 5" xfId="53915"/>
    <cellStyle name="Comma 8 5 4 6" xfId="53916"/>
    <cellStyle name="Comma 8 5 5" xfId="53917"/>
    <cellStyle name="Comma 8 5 5 2" xfId="53918"/>
    <cellStyle name="Comma 8 5 5 2 2" xfId="53919"/>
    <cellStyle name="Comma 8 5 5 2 3" xfId="53920"/>
    <cellStyle name="Comma 8 5 5 3" xfId="53921"/>
    <cellStyle name="Comma 8 5 5 3 2" xfId="53922"/>
    <cellStyle name="Comma 8 5 5 4" xfId="53923"/>
    <cellStyle name="Comma 8 5 5 5" xfId="53924"/>
    <cellStyle name="Comma 8 5 6" xfId="53925"/>
    <cellStyle name="Comma 8 5 6 2" xfId="53926"/>
    <cellStyle name="Comma 8 5 6 3" xfId="53927"/>
    <cellStyle name="Comma 8 5 7" xfId="53928"/>
    <cellStyle name="Comma 8 5 7 2" xfId="53929"/>
    <cellStyle name="Comma 8 5 7 3" xfId="53930"/>
    <cellStyle name="Comma 8 5 8" xfId="53931"/>
    <cellStyle name="Comma 8 5 8 2" xfId="53932"/>
    <cellStyle name="Comma 8 5 9" xfId="53933"/>
    <cellStyle name="Comma 8 6" xfId="9985"/>
    <cellStyle name="Comma 8 6 2" xfId="53934"/>
    <cellStyle name="Comma 8 6 2 2" xfId="53935"/>
    <cellStyle name="Comma 8 6 2 2 2" xfId="53936"/>
    <cellStyle name="Comma 8 6 2 2 3" xfId="53937"/>
    <cellStyle name="Comma 8 6 2 3" xfId="53938"/>
    <cellStyle name="Comma 8 6 2 3 2" xfId="53939"/>
    <cellStyle name="Comma 8 6 2 3 3" xfId="53940"/>
    <cellStyle name="Comma 8 6 2 4" xfId="53941"/>
    <cellStyle name="Comma 8 6 2 4 2" xfId="53942"/>
    <cellStyle name="Comma 8 6 2 5" xfId="53943"/>
    <cellStyle name="Comma 8 6 2 6" xfId="53944"/>
    <cellStyle name="Comma 8 6 3" xfId="53945"/>
    <cellStyle name="Comma 8 6 3 2" xfId="53946"/>
    <cellStyle name="Comma 8 6 3 2 2" xfId="53947"/>
    <cellStyle name="Comma 8 6 3 2 3" xfId="53948"/>
    <cellStyle name="Comma 8 6 3 3" xfId="53949"/>
    <cellStyle name="Comma 8 6 3 3 2" xfId="53950"/>
    <cellStyle name="Comma 8 6 3 3 3" xfId="53951"/>
    <cellStyle name="Comma 8 6 3 4" xfId="53952"/>
    <cellStyle name="Comma 8 6 3 4 2" xfId="53953"/>
    <cellStyle name="Comma 8 6 3 5" xfId="53954"/>
    <cellStyle name="Comma 8 6 3 6" xfId="53955"/>
    <cellStyle name="Comma 8 6 4" xfId="53956"/>
    <cellStyle name="Comma 8 6 4 2" xfId="53957"/>
    <cellStyle name="Comma 8 6 4 2 2" xfId="53958"/>
    <cellStyle name="Comma 8 6 4 2 3" xfId="53959"/>
    <cellStyle name="Comma 8 6 4 3" xfId="53960"/>
    <cellStyle name="Comma 8 6 4 3 2" xfId="53961"/>
    <cellStyle name="Comma 8 6 4 4" xfId="53962"/>
    <cellStyle name="Comma 8 6 4 5" xfId="53963"/>
    <cellStyle name="Comma 8 6 5" xfId="53964"/>
    <cellStyle name="Comma 8 6 5 2" xfId="53965"/>
    <cellStyle name="Comma 8 6 5 3" xfId="53966"/>
    <cellStyle name="Comma 8 6 6" xfId="53967"/>
    <cellStyle name="Comma 8 6 6 2" xfId="53968"/>
    <cellStyle name="Comma 8 6 6 3" xfId="53969"/>
    <cellStyle name="Comma 8 6 7" xfId="53970"/>
    <cellStyle name="Comma 8 6 7 2" xfId="53971"/>
    <cellStyle name="Comma 8 6 8" xfId="53972"/>
    <cellStyle name="Comma 8 6 9" xfId="53973"/>
    <cellStyle name="Comma 8 7" xfId="9986"/>
    <cellStyle name="Comma 8 7 2" xfId="53974"/>
    <cellStyle name="Comma 8 7 2 2" xfId="53975"/>
    <cellStyle name="Comma 8 7 2 2 2" xfId="53976"/>
    <cellStyle name="Comma 8 7 2 2 3" xfId="53977"/>
    <cellStyle name="Comma 8 7 2 3" xfId="53978"/>
    <cellStyle name="Comma 8 7 2 3 2" xfId="53979"/>
    <cellStyle name="Comma 8 7 2 3 3" xfId="53980"/>
    <cellStyle name="Comma 8 7 2 4" xfId="53981"/>
    <cellStyle name="Comma 8 7 2 4 2" xfId="53982"/>
    <cellStyle name="Comma 8 7 2 5" xfId="53983"/>
    <cellStyle name="Comma 8 7 2 6" xfId="53984"/>
    <cellStyle name="Comma 8 7 3" xfId="53985"/>
    <cellStyle name="Comma 8 7 3 2" xfId="53986"/>
    <cellStyle name="Comma 8 7 3 2 2" xfId="53987"/>
    <cellStyle name="Comma 8 7 3 2 3" xfId="53988"/>
    <cellStyle name="Comma 8 7 3 3" xfId="53989"/>
    <cellStyle name="Comma 8 7 3 3 2" xfId="53990"/>
    <cellStyle name="Comma 8 7 3 3 3" xfId="53991"/>
    <cellStyle name="Comma 8 7 3 4" xfId="53992"/>
    <cellStyle name="Comma 8 7 3 4 2" xfId="53993"/>
    <cellStyle name="Comma 8 7 3 5" xfId="53994"/>
    <cellStyle name="Comma 8 7 3 6" xfId="53995"/>
    <cellStyle name="Comma 8 7 4" xfId="53996"/>
    <cellStyle name="Comma 8 7 4 2" xfId="53997"/>
    <cellStyle name="Comma 8 7 4 2 2" xfId="53998"/>
    <cellStyle name="Comma 8 7 4 2 3" xfId="53999"/>
    <cellStyle name="Comma 8 7 4 3" xfId="54000"/>
    <cellStyle name="Comma 8 7 4 3 2" xfId="54001"/>
    <cellStyle name="Comma 8 7 4 4" xfId="54002"/>
    <cellStyle name="Comma 8 7 4 5" xfId="54003"/>
    <cellStyle name="Comma 8 7 5" xfId="54004"/>
    <cellStyle name="Comma 8 7 5 2" xfId="54005"/>
    <cellStyle name="Comma 8 7 5 3" xfId="54006"/>
    <cellStyle name="Comma 8 7 6" xfId="54007"/>
    <cellStyle name="Comma 8 7 6 2" xfId="54008"/>
    <cellStyle name="Comma 8 7 6 3" xfId="54009"/>
    <cellStyle name="Comma 8 7 7" xfId="54010"/>
    <cellStyle name="Comma 8 7 7 2" xfId="54011"/>
    <cellStyle name="Comma 8 7 8" xfId="54012"/>
    <cellStyle name="Comma 8 7 9" xfId="54013"/>
    <cellStyle name="Comma 8 8" xfId="9987"/>
    <cellStyle name="Comma 8 8 2" xfId="54014"/>
    <cellStyle name="Comma 8 8 2 2" xfId="54015"/>
    <cellStyle name="Comma 8 8 2 3" xfId="54016"/>
    <cellStyle name="Comma 8 8 3" xfId="54017"/>
    <cellStyle name="Comma 8 8 3 2" xfId="54018"/>
    <cellStyle name="Comma 8 8 3 3" xfId="54019"/>
    <cellStyle name="Comma 8 8 4" xfId="54020"/>
    <cellStyle name="Comma 8 8 4 2" xfId="54021"/>
    <cellStyle name="Comma 8 8 5" xfId="54022"/>
    <cellStyle name="Comma 8 8 6" xfId="54023"/>
    <cellStyle name="Comma 8 9" xfId="9988"/>
    <cellStyle name="Comma 8 9 2" xfId="54024"/>
    <cellStyle name="Comma 8 9 2 2" xfId="54025"/>
    <cellStyle name="Comma 8 9 2 3" xfId="54026"/>
    <cellStyle name="Comma 8 9 3" xfId="54027"/>
    <cellStyle name="Comma 8 9 3 2" xfId="54028"/>
    <cellStyle name="Comma 8 9 3 3" xfId="54029"/>
    <cellStyle name="Comma 8 9 4" xfId="54030"/>
    <cellStyle name="Comma 8 9 4 2" xfId="54031"/>
    <cellStyle name="Comma 8 9 5" xfId="54032"/>
    <cellStyle name="Comma 8 9 6" xfId="54033"/>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14615"/>
    <cellStyle name="Comma 9 10 2" xfId="54034"/>
    <cellStyle name="Comma 9 10 2 2" xfId="54035"/>
    <cellStyle name="Comma 9 10 2 3" xfId="54036"/>
    <cellStyle name="Comma 9 10 3" xfId="54037"/>
    <cellStyle name="Comma 9 10 3 2" xfId="54038"/>
    <cellStyle name="Comma 9 10 4" xfId="54039"/>
    <cellStyle name="Comma 9 10 5" xfId="54040"/>
    <cellStyle name="Comma 9 11" xfId="54041"/>
    <cellStyle name="Comma 9 11 2" xfId="54042"/>
    <cellStyle name="Comma 9 11 3" xfId="54043"/>
    <cellStyle name="Comma 9 12" xfId="54044"/>
    <cellStyle name="Comma 9 12 2" xfId="54045"/>
    <cellStyle name="Comma 9 12 3" xfId="54046"/>
    <cellStyle name="Comma 9 13" xfId="54047"/>
    <cellStyle name="Comma 9 13 2" xfId="54048"/>
    <cellStyle name="Comma 9 14" xfId="54049"/>
    <cellStyle name="Comma 9 15" xfId="54050"/>
    <cellStyle name="Comma 9 16" xfId="54051"/>
    <cellStyle name="Comma 9 2" xfId="3952"/>
    <cellStyle name="Comma 9 2 10" xfId="54052"/>
    <cellStyle name="Comma 9 2 10 2" xfId="54053"/>
    <cellStyle name="Comma 9 2 10 3" xfId="54054"/>
    <cellStyle name="Comma 9 2 11" xfId="54055"/>
    <cellStyle name="Comma 9 2 11 2" xfId="54056"/>
    <cellStyle name="Comma 9 2 11 3" xfId="54057"/>
    <cellStyle name="Comma 9 2 12" xfId="54058"/>
    <cellStyle name="Comma 9 2 12 2" xfId="54059"/>
    <cellStyle name="Comma 9 2 13" xfId="54060"/>
    <cellStyle name="Comma 9 2 14" xfId="54061"/>
    <cellStyle name="Comma 9 2 15" xfId="54062"/>
    <cellStyle name="Comma 9 2 2" xfId="3953"/>
    <cellStyle name="Comma 9 2 2 10" xfId="54063"/>
    <cellStyle name="Comma 9 2 2 10 2" xfId="54064"/>
    <cellStyle name="Comma 9 2 2 10 3" xfId="54065"/>
    <cellStyle name="Comma 9 2 2 11" xfId="54066"/>
    <cellStyle name="Comma 9 2 2 11 2" xfId="54067"/>
    <cellStyle name="Comma 9 2 2 12" xfId="54068"/>
    <cellStyle name="Comma 9 2 2 13" xfId="54069"/>
    <cellStyle name="Comma 9 2 2 14" xfId="54070"/>
    <cellStyle name="Comma 9 2 2 2" xfId="3954"/>
    <cellStyle name="Comma 9 2 2 2 10" xfId="54071"/>
    <cellStyle name="Comma 9 2 2 2 10 2" xfId="54072"/>
    <cellStyle name="Comma 9 2 2 2 11" xfId="54073"/>
    <cellStyle name="Comma 9 2 2 2 12" xfId="54074"/>
    <cellStyle name="Comma 9 2 2 2 2" xfId="3955"/>
    <cellStyle name="Comma 9 2 2 2 2 10" xfId="54075"/>
    <cellStyle name="Comma 9 2 2 2 2 2" xfId="3956"/>
    <cellStyle name="Comma 9 2 2 2 2 2 2" xfId="3957"/>
    <cellStyle name="Comma 9 2 2 2 2 2 2 2" xfId="54076"/>
    <cellStyle name="Comma 9 2 2 2 2 2 2 2 2" xfId="54077"/>
    <cellStyle name="Comma 9 2 2 2 2 2 2 2 3" xfId="54078"/>
    <cellStyle name="Comma 9 2 2 2 2 2 2 3" xfId="54079"/>
    <cellStyle name="Comma 9 2 2 2 2 2 2 3 2" xfId="54080"/>
    <cellStyle name="Comma 9 2 2 2 2 2 2 3 3" xfId="54081"/>
    <cellStyle name="Comma 9 2 2 2 2 2 2 4" xfId="54082"/>
    <cellStyle name="Comma 9 2 2 2 2 2 2 4 2" xfId="54083"/>
    <cellStyle name="Comma 9 2 2 2 2 2 2 5" xfId="54084"/>
    <cellStyle name="Comma 9 2 2 2 2 2 2 6" xfId="54085"/>
    <cellStyle name="Comma 9 2 2 2 2 2 3" xfId="54086"/>
    <cellStyle name="Comma 9 2 2 2 2 2 3 2" xfId="54087"/>
    <cellStyle name="Comma 9 2 2 2 2 2 3 2 2" xfId="54088"/>
    <cellStyle name="Comma 9 2 2 2 2 2 3 2 3" xfId="54089"/>
    <cellStyle name="Comma 9 2 2 2 2 2 3 3" xfId="54090"/>
    <cellStyle name="Comma 9 2 2 2 2 2 3 3 2" xfId="54091"/>
    <cellStyle name="Comma 9 2 2 2 2 2 3 3 3" xfId="54092"/>
    <cellStyle name="Comma 9 2 2 2 2 2 3 4" xfId="54093"/>
    <cellStyle name="Comma 9 2 2 2 2 2 3 4 2" xfId="54094"/>
    <cellStyle name="Comma 9 2 2 2 2 2 3 5" xfId="54095"/>
    <cellStyle name="Comma 9 2 2 2 2 2 3 6" xfId="54096"/>
    <cellStyle name="Comma 9 2 2 2 2 2 4" xfId="54097"/>
    <cellStyle name="Comma 9 2 2 2 2 2 4 2" xfId="54098"/>
    <cellStyle name="Comma 9 2 2 2 2 2 4 2 2" xfId="54099"/>
    <cellStyle name="Comma 9 2 2 2 2 2 4 2 3" xfId="54100"/>
    <cellStyle name="Comma 9 2 2 2 2 2 4 3" xfId="54101"/>
    <cellStyle name="Comma 9 2 2 2 2 2 4 3 2" xfId="54102"/>
    <cellStyle name="Comma 9 2 2 2 2 2 4 4" xfId="54103"/>
    <cellStyle name="Comma 9 2 2 2 2 2 4 5" xfId="54104"/>
    <cellStyle name="Comma 9 2 2 2 2 2 5" xfId="54105"/>
    <cellStyle name="Comma 9 2 2 2 2 2 5 2" xfId="54106"/>
    <cellStyle name="Comma 9 2 2 2 2 2 5 3" xfId="54107"/>
    <cellStyle name="Comma 9 2 2 2 2 2 6" xfId="54108"/>
    <cellStyle name="Comma 9 2 2 2 2 2 6 2" xfId="54109"/>
    <cellStyle name="Comma 9 2 2 2 2 2 6 3" xfId="54110"/>
    <cellStyle name="Comma 9 2 2 2 2 2 7" xfId="54111"/>
    <cellStyle name="Comma 9 2 2 2 2 2 7 2" xfId="54112"/>
    <cellStyle name="Comma 9 2 2 2 2 2 8" xfId="54113"/>
    <cellStyle name="Comma 9 2 2 2 2 2 9" xfId="54114"/>
    <cellStyle name="Comma 9 2 2 2 2 3" xfId="3958"/>
    <cellStyle name="Comma 9 2 2 2 2 3 2" xfId="54115"/>
    <cellStyle name="Comma 9 2 2 2 2 3 2 2" xfId="54116"/>
    <cellStyle name="Comma 9 2 2 2 2 3 2 3" xfId="54117"/>
    <cellStyle name="Comma 9 2 2 2 2 3 3" xfId="54118"/>
    <cellStyle name="Comma 9 2 2 2 2 3 3 2" xfId="54119"/>
    <cellStyle name="Comma 9 2 2 2 2 3 3 3" xfId="54120"/>
    <cellStyle name="Comma 9 2 2 2 2 3 4" xfId="54121"/>
    <cellStyle name="Comma 9 2 2 2 2 3 4 2" xfId="54122"/>
    <cellStyle name="Comma 9 2 2 2 2 3 5" xfId="54123"/>
    <cellStyle name="Comma 9 2 2 2 2 3 6" xfId="54124"/>
    <cellStyle name="Comma 9 2 2 2 2 4" xfId="54125"/>
    <cellStyle name="Comma 9 2 2 2 2 4 2" xfId="54126"/>
    <cellStyle name="Comma 9 2 2 2 2 4 2 2" xfId="54127"/>
    <cellStyle name="Comma 9 2 2 2 2 4 2 3" xfId="54128"/>
    <cellStyle name="Comma 9 2 2 2 2 4 3" xfId="54129"/>
    <cellStyle name="Comma 9 2 2 2 2 4 3 2" xfId="54130"/>
    <cellStyle name="Comma 9 2 2 2 2 4 3 3" xfId="54131"/>
    <cellStyle name="Comma 9 2 2 2 2 4 4" xfId="54132"/>
    <cellStyle name="Comma 9 2 2 2 2 4 4 2" xfId="54133"/>
    <cellStyle name="Comma 9 2 2 2 2 4 5" xfId="54134"/>
    <cellStyle name="Comma 9 2 2 2 2 4 6" xfId="54135"/>
    <cellStyle name="Comma 9 2 2 2 2 5" xfId="54136"/>
    <cellStyle name="Comma 9 2 2 2 2 5 2" xfId="54137"/>
    <cellStyle name="Comma 9 2 2 2 2 5 2 2" xfId="54138"/>
    <cellStyle name="Comma 9 2 2 2 2 5 2 3" xfId="54139"/>
    <cellStyle name="Comma 9 2 2 2 2 5 3" xfId="54140"/>
    <cellStyle name="Comma 9 2 2 2 2 5 3 2" xfId="54141"/>
    <cellStyle name="Comma 9 2 2 2 2 5 4" xfId="54142"/>
    <cellStyle name="Comma 9 2 2 2 2 5 5" xfId="54143"/>
    <cellStyle name="Comma 9 2 2 2 2 6" xfId="54144"/>
    <cellStyle name="Comma 9 2 2 2 2 6 2" xfId="54145"/>
    <cellStyle name="Comma 9 2 2 2 2 6 3" xfId="54146"/>
    <cellStyle name="Comma 9 2 2 2 2 7" xfId="54147"/>
    <cellStyle name="Comma 9 2 2 2 2 7 2" xfId="54148"/>
    <cellStyle name="Comma 9 2 2 2 2 7 3" xfId="54149"/>
    <cellStyle name="Comma 9 2 2 2 2 8" xfId="54150"/>
    <cellStyle name="Comma 9 2 2 2 2 8 2" xfId="54151"/>
    <cellStyle name="Comma 9 2 2 2 2 9" xfId="54152"/>
    <cellStyle name="Comma 9 2 2 2 3" xfId="3959"/>
    <cellStyle name="Comma 9 2 2 2 3 2" xfId="3960"/>
    <cellStyle name="Comma 9 2 2 2 3 2 2" xfId="54153"/>
    <cellStyle name="Comma 9 2 2 2 3 2 2 2" xfId="54154"/>
    <cellStyle name="Comma 9 2 2 2 3 2 2 3" xfId="54155"/>
    <cellStyle name="Comma 9 2 2 2 3 2 3" xfId="54156"/>
    <cellStyle name="Comma 9 2 2 2 3 2 3 2" xfId="54157"/>
    <cellStyle name="Comma 9 2 2 2 3 2 3 3" xfId="54158"/>
    <cellStyle name="Comma 9 2 2 2 3 2 4" xfId="54159"/>
    <cellStyle name="Comma 9 2 2 2 3 2 4 2" xfId="54160"/>
    <cellStyle name="Comma 9 2 2 2 3 2 5" xfId="54161"/>
    <cellStyle name="Comma 9 2 2 2 3 2 6" xfId="54162"/>
    <cellStyle name="Comma 9 2 2 2 3 3" xfId="54163"/>
    <cellStyle name="Comma 9 2 2 2 3 3 2" xfId="54164"/>
    <cellStyle name="Comma 9 2 2 2 3 3 2 2" xfId="54165"/>
    <cellStyle name="Comma 9 2 2 2 3 3 2 3" xfId="54166"/>
    <cellStyle name="Comma 9 2 2 2 3 3 3" xfId="54167"/>
    <cellStyle name="Comma 9 2 2 2 3 3 3 2" xfId="54168"/>
    <cellStyle name="Comma 9 2 2 2 3 3 3 3" xfId="54169"/>
    <cellStyle name="Comma 9 2 2 2 3 3 4" xfId="54170"/>
    <cellStyle name="Comma 9 2 2 2 3 3 4 2" xfId="54171"/>
    <cellStyle name="Comma 9 2 2 2 3 3 5" xfId="54172"/>
    <cellStyle name="Comma 9 2 2 2 3 3 6" xfId="54173"/>
    <cellStyle name="Comma 9 2 2 2 3 4" xfId="54174"/>
    <cellStyle name="Comma 9 2 2 2 3 4 2" xfId="54175"/>
    <cellStyle name="Comma 9 2 2 2 3 4 2 2" xfId="54176"/>
    <cellStyle name="Comma 9 2 2 2 3 4 2 3" xfId="54177"/>
    <cellStyle name="Comma 9 2 2 2 3 4 3" xfId="54178"/>
    <cellStyle name="Comma 9 2 2 2 3 4 3 2" xfId="54179"/>
    <cellStyle name="Comma 9 2 2 2 3 4 4" xfId="54180"/>
    <cellStyle name="Comma 9 2 2 2 3 4 5" xfId="54181"/>
    <cellStyle name="Comma 9 2 2 2 3 5" xfId="54182"/>
    <cellStyle name="Comma 9 2 2 2 3 5 2" xfId="54183"/>
    <cellStyle name="Comma 9 2 2 2 3 5 3" xfId="54184"/>
    <cellStyle name="Comma 9 2 2 2 3 6" xfId="54185"/>
    <cellStyle name="Comma 9 2 2 2 3 6 2" xfId="54186"/>
    <cellStyle name="Comma 9 2 2 2 3 6 3" xfId="54187"/>
    <cellStyle name="Comma 9 2 2 2 3 7" xfId="54188"/>
    <cellStyle name="Comma 9 2 2 2 3 7 2" xfId="54189"/>
    <cellStyle name="Comma 9 2 2 2 3 8" xfId="54190"/>
    <cellStyle name="Comma 9 2 2 2 3 9" xfId="54191"/>
    <cellStyle name="Comma 9 2 2 2 4" xfId="3961"/>
    <cellStyle name="Comma 9 2 2 2 4 2" xfId="54192"/>
    <cellStyle name="Comma 9 2 2 2 4 2 2" xfId="54193"/>
    <cellStyle name="Comma 9 2 2 2 4 2 2 2" xfId="54194"/>
    <cellStyle name="Comma 9 2 2 2 4 2 2 3" xfId="54195"/>
    <cellStyle name="Comma 9 2 2 2 4 2 3" xfId="54196"/>
    <cellStyle name="Comma 9 2 2 2 4 2 3 2" xfId="54197"/>
    <cellStyle name="Comma 9 2 2 2 4 2 3 3" xfId="54198"/>
    <cellStyle name="Comma 9 2 2 2 4 2 4" xfId="54199"/>
    <cellStyle name="Comma 9 2 2 2 4 2 4 2" xfId="54200"/>
    <cellStyle name="Comma 9 2 2 2 4 2 5" xfId="54201"/>
    <cellStyle name="Comma 9 2 2 2 4 2 6" xfId="54202"/>
    <cellStyle name="Comma 9 2 2 2 4 3" xfId="54203"/>
    <cellStyle name="Comma 9 2 2 2 4 3 2" xfId="54204"/>
    <cellStyle name="Comma 9 2 2 2 4 3 2 2" xfId="54205"/>
    <cellStyle name="Comma 9 2 2 2 4 3 2 3" xfId="54206"/>
    <cellStyle name="Comma 9 2 2 2 4 3 3" xfId="54207"/>
    <cellStyle name="Comma 9 2 2 2 4 3 3 2" xfId="54208"/>
    <cellStyle name="Comma 9 2 2 2 4 3 3 3" xfId="54209"/>
    <cellStyle name="Comma 9 2 2 2 4 3 4" xfId="54210"/>
    <cellStyle name="Comma 9 2 2 2 4 3 4 2" xfId="54211"/>
    <cellStyle name="Comma 9 2 2 2 4 3 5" xfId="54212"/>
    <cellStyle name="Comma 9 2 2 2 4 3 6" xfId="54213"/>
    <cellStyle name="Comma 9 2 2 2 4 4" xfId="54214"/>
    <cellStyle name="Comma 9 2 2 2 4 4 2" xfId="54215"/>
    <cellStyle name="Comma 9 2 2 2 4 4 2 2" xfId="54216"/>
    <cellStyle name="Comma 9 2 2 2 4 4 2 3" xfId="54217"/>
    <cellStyle name="Comma 9 2 2 2 4 4 3" xfId="54218"/>
    <cellStyle name="Comma 9 2 2 2 4 4 3 2" xfId="54219"/>
    <cellStyle name="Comma 9 2 2 2 4 4 4" xfId="54220"/>
    <cellStyle name="Comma 9 2 2 2 4 4 5" xfId="54221"/>
    <cellStyle name="Comma 9 2 2 2 4 5" xfId="54222"/>
    <cellStyle name="Comma 9 2 2 2 4 5 2" xfId="54223"/>
    <cellStyle name="Comma 9 2 2 2 4 5 3" xfId="54224"/>
    <cellStyle name="Comma 9 2 2 2 4 6" xfId="54225"/>
    <cellStyle name="Comma 9 2 2 2 4 6 2" xfId="54226"/>
    <cellStyle name="Comma 9 2 2 2 4 6 3" xfId="54227"/>
    <cellStyle name="Comma 9 2 2 2 4 7" xfId="54228"/>
    <cellStyle name="Comma 9 2 2 2 4 7 2" xfId="54229"/>
    <cellStyle name="Comma 9 2 2 2 4 8" xfId="54230"/>
    <cellStyle name="Comma 9 2 2 2 4 9" xfId="54231"/>
    <cellStyle name="Comma 9 2 2 2 5" xfId="54232"/>
    <cellStyle name="Comma 9 2 2 2 5 2" xfId="54233"/>
    <cellStyle name="Comma 9 2 2 2 5 2 2" xfId="54234"/>
    <cellStyle name="Comma 9 2 2 2 5 2 3" xfId="54235"/>
    <cellStyle name="Comma 9 2 2 2 5 3" xfId="54236"/>
    <cellStyle name="Comma 9 2 2 2 5 3 2" xfId="54237"/>
    <cellStyle name="Comma 9 2 2 2 5 3 3" xfId="54238"/>
    <cellStyle name="Comma 9 2 2 2 5 4" xfId="54239"/>
    <cellStyle name="Comma 9 2 2 2 5 4 2" xfId="54240"/>
    <cellStyle name="Comma 9 2 2 2 5 5" xfId="54241"/>
    <cellStyle name="Comma 9 2 2 2 5 6" xfId="54242"/>
    <cellStyle name="Comma 9 2 2 2 6" xfId="54243"/>
    <cellStyle name="Comma 9 2 2 2 6 2" xfId="54244"/>
    <cellStyle name="Comma 9 2 2 2 6 2 2" xfId="54245"/>
    <cellStyle name="Comma 9 2 2 2 6 2 3" xfId="54246"/>
    <cellStyle name="Comma 9 2 2 2 6 3" xfId="54247"/>
    <cellStyle name="Comma 9 2 2 2 6 3 2" xfId="54248"/>
    <cellStyle name="Comma 9 2 2 2 6 3 3" xfId="54249"/>
    <cellStyle name="Comma 9 2 2 2 6 4" xfId="54250"/>
    <cellStyle name="Comma 9 2 2 2 6 4 2" xfId="54251"/>
    <cellStyle name="Comma 9 2 2 2 6 5" xfId="54252"/>
    <cellStyle name="Comma 9 2 2 2 6 6" xfId="54253"/>
    <cellStyle name="Comma 9 2 2 2 7" xfId="54254"/>
    <cellStyle name="Comma 9 2 2 2 7 2" xfId="54255"/>
    <cellStyle name="Comma 9 2 2 2 7 2 2" xfId="54256"/>
    <cellStyle name="Comma 9 2 2 2 7 2 3" xfId="54257"/>
    <cellStyle name="Comma 9 2 2 2 7 3" xfId="54258"/>
    <cellStyle name="Comma 9 2 2 2 7 3 2" xfId="54259"/>
    <cellStyle name="Comma 9 2 2 2 7 4" xfId="54260"/>
    <cellStyle name="Comma 9 2 2 2 7 5" xfId="54261"/>
    <cellStyle name="Comma 9 2 2 2 8" xfId="54262"/>
    <cellStyle name="Comma 9 2 2 2 8 2" xfId="54263"/>
    <cellStyle name="Comma 9 2 2 2 8 3" xfId="54264"/>
    <cellStyle name="Comma 9 2 2 2 9" xfId="54265"/>
    <cellStyle name="Comma 9 2 2 2 9 2" xfId="54266"/>
    <cellStyle name="Comma 9 2 2 2 9 3" xfId="54267"/>
    <cellStyle name="Comma 9 2 2 3" xfId="3962"/>
    <cellStyle name="Comma 9 2 2 3 10" xfId="54268"/>
    <cellStyle name="Comma 9 2 2 3 2" xfId="3963"/>
    <cellStyle name="Comma 9 2 2 3 2 2" xfId="3964"/>
    <cellStyle name="Comma 9 2 2 3 2 2 2" xfId="54269"/>
    <cellStyle name="Comma 9 2 2 3 2 2 2 2" xfId="54270"/>
    <cellStyle name="Comma 9 2 2 3 2 2 2 3" xfId="54271"/>
    <cellStyle name="Comma 9 2 2 3 2 2 3" xfId="54272"/>
    <cellStyle name="Comma 9 2 2 3 2 2 3 2" xfId="54273"/>
    <cellStyle name="Comma 9 2 2 3 2 2 3 3" xfId="54274"/>
    <cellStyle name="Comma 9 2 2 3 2 2 4" xfId="54275"/>
    <cellStyle name="Comma 9 2 2 3 2 2 4 2" xfId="54276"/>
    <cellStyle name="Comma 9 2 2 3 2 2 5" xfId="54277"/>
    <cellStyle name="Comma 9 2 2 3 2 2 6" xfId="54278"/>
    <cellStyle name="Comma 9 2 2 3 2 3" xfId="54279"/>
    <cellStyle name="Comma 9 2 2 3 2 3 2" xfId="54280"/>
    <cellStyle name="Comma 9 2 2 3 2 3 2 2" xfId="54281"/>
    <cellStyle name="Comma 9 2 2 3 2 3 2 3" xfId="54282"/>
    <cellStyle name="Comma 9 2 2 3 2 3 3" xfId="54283"/>
    <cellStyle name="Comma 9 2 2 3 2 3 3 2" xfId="54284"/>
    <cellStyle name="Comma 9 2 2 3 2 3 3 3" xfId="54285"/>
    <cellStyle name="Comma 9 2 2 3 2 3 4" xfId="54286"/>
    <cellStyle name="Comma 9 2 2 3 2 3 4 2" xfId="54287"/>
    <cellStyle name="Comma 9 2 2 3 2 3 5" xfId="54288"/>
    <cellStyle name="Comma 9 2 2 3 2 3 6" xfId="54289"/>
    <cellStyle name="Comma 9 2 2 3 2 4" xfId="54290"/>
    <cellStyle name="Comma 9 2 2 3 2 4 2" xfId="54291"/>
    <cellStyle name="Comma 9 2 2 3 2 4 2 2" xfId="54292"/>
    <cellStyle name="Comma 9 2 2 3 2 4 2 3" xfId="54293"/>
    <cellStyle name="Comma 9 2 2 3 2 4 3" xfId="54294"/>
    <cellStyle name="Comma 9 2 2 3 2 4 3 2" xfId="54295"/>
    <cellStyle name="Comma 9 2 2 3 2 4 4" xfId="54296"/>
    <cellStyle name="Comma 9 2 2 3 2 4 5" xfId="54297"/>
    <cellStyle name="Comma 9 2 2 3 2 5" xfId="54298"/>
    <cellStyle name="Comma 9 2 2 3 2 5 2" xfId="54299"/>
    <cellStyle name="Comma 9 2 2 3 2 5 3" xfId="54300"/>
    <cellStyle name="Comma 9 2 2 3 2 6" xfId="54301"/>
    <cellStyle name="Comma 9 2 2 3 2 6 2" xfId="54302"/>
    <cellStyle name="Comma 9 2 2 3 2 6 3" xfId="54303"/>
    <cellStyle name="Comma 9 2 2 3 2 7" xfId="54304"/>
    <cellStyle name="Comma 9 2 2 3 2 7 2" xfId="54305"/>
    <cellStyle name="Comma 9 2 2 3 2 8" xfId="54306"/>
    <cellStyle name="Comma 9 2 2 3 2 9" xfId="54307"/>
    <cellStyle name="Comma 9 2 2 3 3" xfId="3965"/>
    <cellStyle name="Comma 9 2 2 3 3 2" xfId="54308"/>
    <cellStyle name="Comma 9 2 2 3 3 2 2" xfId="54309"/>
    <cellStyle name="Comma 9 2 2 3 3 2 3" xfId="54310"/>
    <cellStyle name="Comma 9 2 2 3 3 3" xfId="54311"/>
    <cellStyle name="Comma 9 2 2 3 3 3 2" xfId="54312"/>
    <cellStyle name="Comma 9 2 2 3 3 3 3" xfId="54313"/>
    <cellStyle name="Comma 9 2 2 3 3 4" xfId="54314"/>
    <cellStyle name="Comma 9 2 2 3 3 4 2" xfId="54315"/>
    <cellStyle name="Comma 9 2 2 3 3 5" xfId="54316"/>
    <cellStyle name="Comma 9 2 2 3 3 6" xfId="54317"/>
    <cellStyle name="Comma 9 2 2 3 4" xfId="54318"/>
    <cellStyle name="Comma 9 2 2 3 4 2" xfId="54319"/>
    <cellStyle name="Comma 9 2 2 3 4 2 2" xfId="54320"/>
    <cellStyle name="Comma 9 2 2 3 4 2 3" xfId="54321"/>
    <cellStyle name="Comma 9 2 2 3 4 3" xfId="54322"/>
    <cellStyle name="Comma 9 2 2 3 4 3 2" xfId="54323"/>
    <cellStyle name="Comma 9 2 2 3 4 3 3" xfId="54324"/>
    <cellStyle name="Comma 9 2 2 3 4 4" xfId="54325"/>
    <cellStyle name="Comma 9 2 2 3 4 4 2" xfId="54326"/>
    <cellStyle name="Comma 9 2 2 3 4 5" xfId="54327"/>
    <cellStyle name="Comma 9 2 2 3 4 6" xfId="54328"/>
    <cellStyle name="Comma 9 2 2 3 5" xfId="54329"/>
    <cellStyle name="Comma 9 2 2 3 5 2" xfId="54330"/>
    <cellStyle name="Comma 9 2 2 3 5 2 2" xfId="54331"/>
    <cellStyle name="Comma 9 2 2 3 5 2 3" xfId="54332"/>
    <cellStyle name="Comma 9 2 2 3 5 3" xfId="54333"/>
    <cellStyle name="Comma 9 2 2 3 5 3 2" xfId="54334"/>
    <cellStyle name="Comma 9 2 2 3 5 4" xfId="54335"/>
    <cellStyle name="Comma 9 2 2 3 5 5" xfId="54336"/>
    <cellStyle name="Comma 9 2 2 3 6" xfId="54337"/>
    <cellStyle name="Comma 9 2 2 3 6 2" xfId="54338"/>
    <cellStyle name="Comma 9 2 2 3 6 3" xfId="54339"/>
    <cellStyle name="Comma 9 2 2 3 7" xfId="54340"/>
    <cellStyle name="Comma 9 2 2 3 7 2" xfId="54341"/>
    <cellStyle name="Comma 9 2 2 3 7 3" xfId="54342"/>
    <cellStyle name="Comma 9 2 2 3 8" xfId="54343"/>
    <cellStyle name="Comma 9 2 2 3 8 2" xfId="54344"/>
    <cellStyle name="Comma 9 2 2 3 9" xfId="54345"/>
    <cellStyle name="Comma 9 2 2 4" xfId="3966"/>
    <cellStyle name="Comma 9 2 2 4 2" xfId="3967"/>
    <cellStyle name="Comma 9 2 2 4 2 2" xfId="54346"/>
    <cellStyle name="Comma 9 2 2 4 2 2 2" xfId="54347"/>
    <cellStyle name="Comma 9 2 2 4 2 2 3" xfId="54348"/>
    <cellStyle name="Comma 9 2 2 4 2 3" xfId="54349"/>
    <cellStyle name="Comma 9 2 2 4 2 3 2" xfId="54350"/>
    <cellStyle name="Comma 9 2 2 4 2 3 3" xfId="54351"/>
    <cellStyle name="Comma 9 2 2 4 2 4" xfId="54352"/>
    <cellStyle name="Comma 9 2 2 4 2 4 2" xfId="54353"/>
    <cellStyle name="Comma 9 2 2 4 2 5" xfId="54354"/>
    <cellStyle name="Comma 9 2 2 4 2 6" xfId="54355"/>
    <cellStyle name="Comma 9 2 2 4 3" xfId="54356"/>
    <cellStyle name="Comma 9 2 2 4 3 2" xfId="54357"/>
    <cellStyle name="Comma 9 2 2 4 3 2 2" xfId="54358"/>
    <cellStyle name="Comma 9 2 2 4 3 2 3" xfId="54359"/>
    <cellStyle name="Comma 9 2 2 4 3 3" xfId="54360"/>
    <cellStyle name="Comma 9 2 2 4 3 3 2" xfId="54361"/>
    <cellStyle name="Comma 9 2 2 4 3 3 3" xfId="54362"/>
    <cellStyle name="Comma 9 2 2 4 3 4" xfId="54363"/>
    <cellStyle name="Comma 9 2 2 4 3 4 2" xfId="54364"/>
    <cellStyle name="Comma 9 2 2 4 3 5" xfId="54365"/>
    <cellStyle name="Comma 9 2 2 4 3 6" xfId="54366"/>
    <cellStyle name="Comma 9 2 2 4 4" xfId="54367"/>
    <cellStyle name="Comma 9 2 2 4 4 2" xfId="54368"/>
    <cellStyle name="Comma 9 2 2 4 4 2 2" xfId="54369"/>
    <cellStyle name="Comma 9 2 2 4 4 2 3" xfId="54370"/>
    <cellStyle name="Comma 9 2 2 4 4 3" xfId="54371"/>
    <cellStyle name="Comma 9 2 2 4 4 3 2" xfId="54372"/>
    <cellStyle name="Comma 9 2 2 4 4 4" xfId="54373"/>
    <cellStyle name="Comma 9 2 2 4 4 5" xfId="54374"/>
    <cellStyle name="Comma 9 2 2 4 5" xfId="54375"/>
    <cellStyle name="Comma 9 2 2 4 5 2" xfId="54376"/>
    <cellStyle name="Comma 9 2 2 4 5 3" xfId="54377"/>
    <cellStyle name="Comma 9 2 2 4 6" xfId="54378"/>
    <cellStyle name="Comma 9 2 2 4 6 2" xfId="54379"/>
    <cellStyle name="Comma 9 2 2 4 6 3" xfId="54380"/>
    <cellStyle name="Comma 9 2 2 4 7" xfId="54381"/>
    <cellStyle name="Comma 9 2 2 4 7 2" xfId="54382"/>
    <cellStyle name="Comma 9 2 2 4 8" xfId="54383"/>
    <cellStyle name="Comma 9 2 2 4 9" xfId="54384"/>
    <cellStyle name="Comma 9 2 2 5" xfId="3968"/>
    <cellStyle name="Comma 9 2 2 5 2" xfId="54385"/>
    <cellStyle name="Comma 9 2 2 5 2 2" xfId="54386"/>
    <cellStyle name="Comma 9 2 2 5 2 2 2" xfId="54387"/>
    <cellStyle name="Comma 9 2 2 5 2 2 3" xfId="54388"/>
    <cellStyle name="Comma 9 2 2 5 2 3" xfId="54389"/>
    <cellStyle name="Comma 9 2 2 5 2 3 2" xfId="54390"/>
    <cellStyle name="Comma 9 2 2 5 2 3 3" xfId="54391"/>
    <cellStyle name="Comma 9 2 2 5 2 4" xfId="54392"/>
    <cellStyle name="Comma 9 2 2 5 2 4 2" xfId="54393"/>
    <cellStyle name="Comma 9 2 2 5 2 5" xfId="54394"/>
    <cellStyle name="Comma 9 2 2 5 2 6" xfId="54395"/>
    <cellStyle name="Comma 9 2 2 5 3" xfId="54396"/>
    <cellStyle name="Comma 9 2 2 5 3 2" xfId="54397"/>
    <cellStyle name="Comma 9 2 2 5 3 2 2" xfId="54398"/>
    <cellStyle name="Comma 9 2 2 5 3 2 3" xfId="54399"/>
    <cellStyle name="Comma 9 2 2 5 3 3" xfId="54400"/>
    <cellStyle name="Comma 9 2 2 5 3 3 2" xfId="54401"/>
    <cellStyle name="Comma 9 2 2 5 3 3 3" xfId="54402"/>
    <cellStyle name="Comma 9 2 2 5 3 4" xfId="54403"/>
    <cellStyle name="Comma 9 2 2 5 3 4 2" xfId="54404"/>
    <cellStyle name="Comma 9 2 2 5 3 5" xfId="54405"/>
    <cellStyle name="Comma 9 2 2 5 3 6" xfId="54406"/>
    <cellStyle name="Comma 9 2 2 5 4" xfId="54407"/>
    <cellStyle name="Comma 9 2 2 5 4 2" xfId="54408"/>
    <cellStyle name="Comma 9 2 2 5 4 2 2" xfId="54409"/>
    <cellStyle name="Comma 9 2 2 5 4 2 3" xfId="54410"/>
    <cellStyle name="Comma 9 2 2 5 4 3" xfId="54411"/>
    <cellStyle name="Comma 9 2 2 5 4 3 2" xfId="54412"/>
    <cellStyle name="Comma 9 2 2 5 4 4" xfId="54413"/>
    <cellStyle name="Comma 9 2 2 5 4 5" xfId="54414"/>
    <cellStyle name="Comma 9 2 2 5 5" xfId="54415"/>
    <cellStyle name="Comma 9 2 2 5 5 2" xfId="54416"/>
    <cellStyle name="Comma 9 2 2 5 5 3" xfId="54417"/>
    <cellStyle name="Comma 9 2 2 5 6" xfId="54418"/>
    <cellStyle name="Comma 9 2 2 5 6 2" xfId="54419"/>
    <cellStyle name="Comma 9 2 2 5 6 3" xfId="54420"/>
    <cellStyle name="Comma 9 2 2 5 7" xfId="54421"/>
    <cellStyle name="Comma 9 2 2 5 7 2" xfId="54422"/>
    <cellStyle name="Comma 9 2 2 5 8" xfId="54423"/>
    <cellStyle name="Comma 9 2 2 5 9" xfId="54424"/>
    <cellStyle name="Comma 9 2 2 6" xfId="14042"/>
    <cellStyle name="Comma 9 2 2 6 2" xfId="54425"/>
    <cellStyle name="Comma 9 2 2 6 2 2" xfId="54426"/>
    <cellStyle name="Comma 9 2 2 6 2 3" xfId="54427"/>
    <cellStyle name="Comma 9 2 2 6 3" xfId="54428"/>
    <cellStyle name="Comma 9 2 2 6 3 2" xfId="54429"/>
    <cellStyle name="Comma 9 2 2 6 3 3" xfId="54430"/>
    <cellStyle name="Comma 9 2 2 6 4" xfId="54431"/>
    <cellStyle name="Comma 9 2 2 6 4 2" xfId="54432"/>
    <cellStyle name="Comma 9 2 2 6 5" xfId="54433"/>
    <cellStyle name="Comma 9 2 2 6 6" xfId="54434"/>
    <cellStyle name="Comma 9 2 2 7" xfId="54435"/>
    <cellStyle name="Comma 9 2 2 7 2" xfId="54436"/>
    <cellStyle name="Comma 9 2 2 7 2 2" xfId="54437"/>
    <cellStyle name="Comma 9 2 2 7 2 3" xfId="54438"/>
    <cellStyle name="Comma 9 2 2 7 3" xfId="54439"/>
    <cellStyle name="Comma 9 2 2 7 3 2" xfId="54440"/>
    <cellStyle name="Comma 9 2 2 7 3 3" xfId="54441"/>
    <cellStyle name="Comma 9 2 2 7 4" xfId="54442"/>
    <cellStyle name="Comma 9 2 2 7 4 2" xfId="54443"/>
    <cellStyle name="Comma 9 2 2 7 5" xfId="54444"/>
    <cellStyle name="Comma 9 2 2 7 6" xfId="54445"/>
    <cellStyle name="Comma 9 2 2 8" xfId="54446"/>
    <cellStyle name="Comma 9 2 2 8 2" xfId="54447"/>
    <cellStyle name="Comma 9 2 2 8 2 2" xfId="54448"/>
    <cellStyle name="Comma 9 2 2 8 2 3" xfId="54449"/>
    <cellStyle name="Comma 9 2 2 8 3" xfId="54450"/>
    <cellStyle name="Comma 9 2 2 8 3 2" xfId="54451"/>
    <cellStyle name="Comma 9 2 2 8 4" xfId="54452"/>
    <cellStyle name="Comma 9 2 2 8 5" xfId="54453"/>
    <cellStyle name="Comma 9 2 2 9" xfId="54454"/>
    <cellStyle name="Comma 9 2 2 9 2" xfId="54455"/>
    <cellStyle name="Comma 9 2 2 9 3" xfId="54456"/>
    <cellStyle name="Comma 9 2 3" xfId="3969"/>
    <cellStyle name="Comma 9 2 3 10" xfId="54457"/>
    <cellStyle name="Comma 9 2 3 10 2" xfId="54458"/>
    <cellStyle name="Comma 9 2 3 11" xfId="54459"/>
    <cellStyle name="Comma 9 2 3 12" xfId="54460"/>
    <cellStyle name="Comma 9 2 3 2" xfId="3970"/>
    <cellStyle name="Comma 9 2 3 2 10" xfId="54461"/>
    <cellStyle name="Comma 9 2 3 2 2" xfId="3971"/>
    <cellStyle name="Comma 9 2 3 2 2 2" xfId="3972"/>
    <cellStyle name="Comma 9 2 3 2 2 2 2" xfId="54462"/>
    <cellStyle name="Comma 9 2 3 2 2 2 2 2" xfId="54463"/>
    <cellStyle name="Comma 9 2 3 2 2 2 2 3" xfId="54464"/>
    <cellStyle name="Comma 9 2 3 2 2 2 3" xfId="54465"/>
    <cellStyle name="Comma 9 2 3 2 2 2 3 2" xfId="54466"/>
    <cellStyle name="Comma 9 2 3 2 2 2 3 3" xfId="54467"/>
    <cellStyle name="Comma 9 2 3 2 2 2 4" xfId="54468"/>
    <cellStyle name="Comma 9 2 3 2 2 2 4 2" xfId="54469"/>
    <cellStyle name="Comma 9 2 3 2 2 2 5" xfId="54470"/>
    <cellStyle name="Comma 9 2 3 2 2 2 6" xfId="54471"/>
    <cellStyle name="Comma 9 2 3 2 2 3" xfId="54472"/>
    <cellStyle name="Comma 9 2 3 2 2 3 2" xfId="54473"/>
    <cellStyle name="Comma 9 2 3 2 2 3 2 2" xfId="54474"/>
    <cellStyle name="Comma 9 2 3 2 2 3 2 3" xfId="54475"/>
    <cellStyle name="Comma 9 2 3 2 2 3 3" xfId="54476"/>
    <cellStyle name="Comma 9 2 3 2 2 3 3 2" xfId="54477"/>
    <cellStyle name="Comma 9 2 3 2 2 3 3 3" xfId="54478"/>
    <cellStyle name="Comma 9 2 3 2 2 3 4" xfId="54479"/>
    <cellStyle name="Comma 9 2 3 2 2 3 4 2" xfId="54480"/>
    <cellStyle name="Comma 9 2 3 2 2 3 5" xfId="54481"/>
    <cellStyle name="Comma 9 2 3 2 2 3 6" xfId="54482"/>
    <cellStyle name="Comma 9 2 3 2 2 4" xfId="54483"/>
    <cellStyle name="Comma 9 2 3 2 2 4 2" xfId="54484"/>
    <cellStyle name="Comma 9 2 3 2 2 4 2 2" xfId="54485"/>
    <cellStyle name="Comma 9 2 3 2 2 4 2 3" xfId="54486"/>
    <cellStyle name="Comma 9 2 3 2 2 4 3" xfId="54487"/>
    <cellStyle name="Comma 9 2 3 2 2 4 3 2" xfId="54488"/>
    <cellStyle name="Comma 9 2 3 2 2 4 4" xfId="54489"/>
    <cellStyle name="Comma 9 2 3 2 2 4 5" xfId="54490"/>
    <cellStyle name="Comma 9 2 3 2 2 5" xfId="54491"/>
    <cellStyle name="Comma 9 2 3 2 2 5 2" xfId="54492"/>
    <cellStyle name="Comma 9 2 3 2 2 5 3" xfId="54493"/>
    <cellStyle name="Comma 9 2 3 2 2 6" xfId="54494"/>
    <cellStyle name="Comma 9 2 3 2 2 6 2" xfId="54495"/>
    <cellStyle name="Comma 9 2 3 2 2 6 3" xfId="54496"/>
    <cellStyle name="Comma 9 2 3 2 2 7" xfId="54497"/>
    <cellStyle name="Comma 9 2 3 2 2 7 2" xfId="54498"/>
    <cellStyle name="Comma 9 2 3 2 2 8" xfId="54499"/>
    <cellStyle name="Comma 9 2 3 2 2 9" xfId="54500"/>
    <cellStyle name="Comma 9 2 3 2 3" xfId="3973"/>
    <cellStyle name="Comma 9 2 3 2 3 2" xfId="54501"/>
    <cellStyle name="Comma 9 2 3 2 3 2 2" xfId="54502"/>
    <cellStyle name="Comma 9 2 3 2 3 2 3" xfId="54503"/>
    <cellStyle name="Comma 9 2 3 2 3 3" xfId="54504"/>
    <cellStyle name="Comma 9 2 3 2 3 3 2" xfId="54505"/>
    <cellStyle name="Comma 9 2 3 2 3 3 3" xfId="54506"/>
    <cellStyle name="Comma 9 2 3 2 3 4" xfId="54507"/>
    <cellStyle name="Comma 9 2 3 2 3 4 2" xfId="54508"/>
    <cellStyle name="Comma 9 2 3 2 3 5" xfId="54509"/>
    <cellStyle name="Comma 9 2 3 2 3 6" xfId="54510"/>
    <cellStyle name="Comma 9 2 3 2 4" xfId="54511"/>
    <cellStyle name="Comma 9 2 3 2 4 2" xfId="54512"/>
    <cellStyle name="Comma 9 2 3 2 4 2 2" xfId="54513"/>
    <cellStyle name="Comma 9 2 3 2 4 2 3" xfId="54514"/>
    <cellStyle name="Comma 9 2 3 2 4 3" xfId="54515"/>
    <cellStyle name="Comma 9 2 3 2 4 3 2" xfId="54516"/>
    <cellStyle name="Comma 9 2 3 2 4 3 3" xfId="54517"/>
    <cellStyle name="Comma 9 2 3 2 4 4" xfId="54518"/>
    <cellStyle name="Comma 9 2 3 2 4 4 2" xfId="54519"/>
    <cellStyle name="Comma 9 2 3 2 4 5" xfId="54520"/>
    <cellStyle name="Comma 9 2 3 2 4 6" xfId="54521"/>
    <cellStyle name="Comma 9 2 3 2 5" xfId="54522"/>
    <cellStyle name="Comma 9 2 3 2 5 2" xfId="54523"/>
    <cellStyle name="Comma 9 2 3 2 5 2 2" xfId="54524"/>
    <cellStyle name="Comma 9 2 3 2 5 2 3" xfId="54525"/>
    <cellStyle name="Comma 9 2 3 2 5 3" xfId="54526"/>
    <cellStyle name="Comma 9 2 3 2 5 3 2" xfId="54527"/>
    <cellStyle name="Comma 9 2 3 2 5 4" xfId="54528"/>
    <cellStyle name="Comma 9 2 3 2 5 5" xfId="54529"/>
    <cellStyle name="Comma 9 2 3 2 6" xfId="54530"/>
    <cellStyle name="Comma 9 2 3 2 6 2" xfId="54531"/>
    <cellStyle name="Comma 9 2 3 2 6 3" xfId="54532"/>
    <cellStyle name="Comma 9 2 3 2 7" xfId="54533"/>
    <cellStyle name="Comma 9 2 3 2 7 2" xfId="54534"/>
    <cellStyle name="Comma 9 2 3 2 7 3" xfId="54535"/>
    <cellStyle name="Comma 9 2 3 2 8" xfId="54536"/>
    <cellStyle name="Comma 9 2 3 2 8 2" xfId="54537"/>
    <cellStyle name="Comma 9 2 3 2 9" xfId="54538"/>
    <cellStyle name="Comma 9 2 3 3" xfId="3974"/>
    <cellStyle name="Comma 9 2 3 3 2" xfId="3975"/>
    <cellStyle name="Comma 9 2 3 3 2 2" xfId="54539"/>
    <cellStyle name="Comma 9 2 3 3 2 2 2" xfId="54540"/>
    <cellStyle name="Comma 9 2 3 3 2 2 3" xfId="54541"/>
    <cellStyle name="Comma 9 2 3 3 2 3" xfId="54542"/>
    <cellStyle name="Comma 9 2 3 3 2 3 2" xfId="54543"/>
    <cellStyle name="Comma 9 2 3 3 2 3 3" xfId="54544"/>
    <cellStyle name="Comma 9 2 3 3 2 4" xfId="54545"/>
    <cellStyle name="Comma 9 2 3 3 2 4 2" xfId="54546"/>
    <cellStyle name="Comma 9 2 3 3 2 5" xfId="54547"/>
    <cellStyle name="Comma 9 2 3 3 2 6" xfId="54548"/>
    <cellStyle name="Comma 9 2 3 3 3" xfId="54549"/>
    <cellStyle name="Comma 9 2 3 3 3 2" xfId="54550"/>
    <cellStyle name="Comma 9 2 3 3 3 2 2" xfId="54551"/>
    <cellStyle name="Comma 9 2 3 3 3 2 3" xfId="54552"/>
    <cellStyle name="Comma 9 2 3 3 3 3" xfId="54553"/>
    <cellStyle name="Comma 9 2 3 3 3 3 2" xfId="54554"/>
    <cellStyle name="Comma 9 2 3 3 3 3 3" xfId="54555"/>
    <cellStyle name="Comma 9 2 3 3 3 4" xfId="54556"/>
    <cellStyle name="Comma 9 2 3 3 3 4 2" xfId="54557"/>
    <cellStyle name="Comma 9 2 3 3 3 5" xfId="54558"/>
    <cellStyle name="Comma 9 2 3 3 3 6" xfId="54559"/>
    <cellStyle name="Comma 9 2 3 3 4" xfId="54560"/>
    <cellStyle name="Comma 9 2 3 3 4 2" xfId="54561"/>
    <cellStyle name="Comma 9 2 3 3 4 2 2" xfId="54562"/>
    <cellStyle name="Comma 9 2 3 3 4 2 3" xfId="54563"/>
    <cellStyle name="Comma 9 2 3 3 4 3" xfId="54564"/>
    <cellStyle name="Comma 9 2 3 3 4 3 2" xfId="54565"/>
    <cellStyle name="Comma 9 2 3 3 4 4" xfId="54566"/>
    <cellStyle name="Comma 9 2 3 3 4 5" xfId="54567"/>
    <cellStyle name="Comma 9 2 3 3 5" xfId="54568"/>
    <cellStyle name="Comma 9 2 3 3 5 2" xfId="54569"/>
    <cellStyle name="Comma 9 2 3 3 5 3" xfId="54570"/>
    <cellStyle name="Comma 9 2 3 3 6" xfId="54571"/>
    <cellStyle name="Comma 9 2 3 3 6 2" xfId="54572"/>
    <cellStyle name="Comma 9 2 3 3 6 3" xfId="54573"/>
    <cellStyle name="Comma 9 2 3 3 7" xfId="54574"/>
    <cellStyle name="Comma 9 2 3 3 7 2" xfId="54575"/>
    <cellStyle name="Comma 9 2 3 3 8" xfId="54576"/>
    <cellStyle name="Comma 9 2 3 3 9" xfId="54577"/>
    <cellStyle name="Comma 9 2 3 4" xfId="3976"/>
    <cellStyle name="Comma 9 2 3 4 2" xfId="54578"/>
    <cellStyle name="Comma 9 2 3 4 2 2" xfId="54579"/>
    <cellStyle name="Comma 9 2 3 4 2 2 2" xfId="54580"/>
    <cellStyle name="Comma 9 2 3 4 2 2 3" xfId="54581"/>
    <cellStyle name="Comma 9 2 3 4 2 3" xfId="54582"/>
    <cellStyle name="Comma 9 2 3 4 2 3 2" xfId="54583"/>
    <cellStyle name="Comma 9 2 3 4 2 3 3" xfId="54584"/>
    <cellStyle name="Comma 9 2 3 4 2 4" xfId="54585"/>
    <cellStyle name="Comma 9 2 3 4 2 4 2" xfId="54586"/>
    <cellStyle name="Comma 9 2 3 4 2 5" xfId="54587"/>
    <cellStyle name="Comma 9 2 3 4 2 6" xfId="54588"/>
    <cellStyle name="Comma 9 2 3 4 3" xfId="54589"/>
    <cellStyle name="Comma 9 2 3 4 3 2" xfId="54590"/>
    <cellStyle name="Comma 9 2 3 4 3 2 2" xfId="54591"/>
    <cellStyle name="Comma 9 2 3 4 3 2 3" xfId="54592"/>
    <cellStyle name="Comma 9 2 3 4 3 3" xfId="54593"/>
    <cellStyle name="Comma 9 2 3 4 3 3 2" xfId="54594"/>
    <cellStyle name="Comma 9 2 3 4 3 3 3" xfId="54595"/>
    <cellStyle name="Comma 9 2 3 4 3 4" xfId="54596"/>
    <cellStyle name="Comma 9 2 3 4 3 4 2" xfId="54597"/>
    <cellStyle name="Comma 9 2 3 4 3 5" xfId="54598"/>
    <cellStyle name="Comma 9 2 3 4 3 6" xfId="54599"/>
    <cellStyle name="Comma 9 2 3 4 4" xfId="54600"/>
    <cellStyle name="Comma 9 2 3 4 4 2" xfId="54601"/>
    <cellStyle name="Comma 9 2 3 4 4 2 2" xfId="54602"/>
    <cellStyle name="Comma 9 2 3 4 4 2 3" xfId="54603"/>
    <cellStyle name="Comma 9 2 3 4 4 3" xfId="54604"/>
    <cellStyle name="Comma 9 2 3 4 4 3 2" xfId="54605"/>
    <cellStyle name="Comma 9 2 3 4 4 4" xfId="54606"/>
    <cellStyle name="Comma 9 2 3 4 4 5" xfId="54607"/>
    <cellStyle name="Comma 9 2 3 4 5" xfId="54608"/>
    <cellStyle name="Comma 9 2 3 4 5 2" xfId="54609"/>
    <cellStyle name="Comma 9 2 3 4 5 3" xfId="54610"/>
    <cellStyle name="Comma 9 2 3 4 6" xfId="54611"/>
    <cellStyle name="Comma 9 2 3 4 6 2" xfId="54612"/>
    <cellStyle name="Comma 9 2 3 4 6 3" xfId="54613"/>
    <cellStyle name="Comma 9 2 3 4 7" xfId="54614"/>
    <cellStyle name="Comma 9 2 3 4 7 2" xfId="54615"/>
    <cellStyle name="Comma 9 2 3 4 8" xfId="54616"/>
    <cellStyle name="Comma 9 2 3 4 9" xfId="54617"/>
    <cellStyle name="Comma 9 2 3 5" xfId="54618"/>
    <cellStyle name="Comma 9 2 3 5 2" xfId="54619"/>
    <cellStyle name="Comma 9 2 3 5 2 2" xfId="54620"/>
    <cellStyle name="Comma 9 2 3 5 2 3" xfId="54621"/>
    <cellStyle name="Comma 9 2 3 5 3" xfId="54622"/>
    <cellStyle name="Comma 9 2 3 5 3 2" xfId="54623"/>
    <cellStyle name="Comma 9 2 3 5 3 3" xfId="54624"/>
    <cellStyle name="Comma 9 2 3 5 4" xfId="54625"/>
    <cellStyle name="Comma 9 2 3 5 4 2" xfId="54626"/>
    <cellStyle name="Comma 9 2 3 5 5" xfId="54627"/>
    <cellStyle name="Comma 9 2 3 5 6" xfId="54628"/>
    <cellStyle name="Comma 9 2 3 6" xfId="54629"/>
    <cellStyle name="Comma 9 2 3 6 2" xfId="54630"/>
    <cellStyle name="Comma 9 2 3 6 2 2" xfId="54631"/>
    <cellStyle name="Comma 9 2 3 6 2 3" xfId="54632"/>
    <cellStyle name="Comma 9 2 3 6 3" xfId="54633"/>
    <cellStyle name="Comma 9 2 3 6 3 2" xfId="54634"/>
    <cellStyle name="Comma 9 2 3 6 3 3" xfId="54635"/>
    <cellStyle name="Comma 9 2 3 6 4" xfId="54636"/>
    <cellStyle name="Comma 9 2 3 6 4 2" xfId="54637"/>
    <cellStyle name="Comma 9 2 3 6 5" xfId="54638"/>
    <cellStyle name="Comma 9 2 3 6 6" xfId="54639"/>
    <cellStyle name="Comma 9 2 3 7" xfId="54640"/>
    <cellStyle name="Comma 9 2 3 7 2" xfId="54641"/>
    <cellStyle name="Comma 9 2 3 7 2 2" xfId="54642"/>
    <cellStyle name="Comma 9 2 3 7 2 3" xfId="54643"/>
    <cellStyle name="Comma 9 2 3 7 3" xfId="54644"/>
    <cellStyle name="Comma 9 2 3 7 3 2" xfId="54645"/>
    <cellStyle name="Comma 9 2 3 7 4" xfId="54646"/>
    <cellStyle name="Comma 9 2 3 7 5" xfId="54647"/>
    <cellStyle name="Comma 9 2 3 8" xfId="54648"/>
    <cellStyle name="Comma 9 2 3 8 2" xfId="54649"/>
    <cellStyle name="Comma 9 2 3 8 3" xfId="54650"/>
    <cellStyle name="Comma 9 2 3 9" xfId="54651"/>
    <cellStyle name="Comma 9 2 3 9 2" xfId="54652"/>
    <cellStyle name="Comma 9 2 3 9 3" xfId="54653"/>
    <cellStyle name="Comma 9 2 4" xfId="3977"/>
    <cellStyle name="Comma 9 2 4 10" xfId="54654"/>
    <cellStyle name="Comma 9 2 4 2" xfId="3978"/>
    <cellStyle name="Comma 9 2 4 2 2" xfId="3979"/>
    <cellStyle name="Comma 9 2 4 2 2 2" xfId="54655"/>
    <cellStyle name="Comma 9 2 4 2 2 2 2" xfId="54656"/>
    <cellStyle name="Comma 9 2 4 2 2 2 3" xfId="54657"/>
    <cellStyle name="Comma 9 2 4 2 2 3" xfId="54658"/>
    <cellStyle name="Comma 9 2 4 2 2 3 2" xfId="54659"/>
    <cellStyle name="Comma 9 2 4 2 2 3 3" xfId="54660"/>
    <cellStyle name="Comma 9 2 4 2 2 4" xfId="54661"/>
    <cellStyle name="Comma 9 2 4 2 2 4 2" xfId="54662"/>
    <cellStyle name="Comma 9 2 4 2 2 5" xfId="54663"/>
    <cellStyle name="Comma 9 2 4 2 2 6" xfId="54664"/>
    <cellStyle name="Comma 9 2 4 2 3" xfId="54665"/>
    <cellStyle name="Comma 9 2 4 2 3 2" xfId="54666"/>
    <cellStyle name="Comma 9 2 4 2 3 2 2" xfId="54667"/>
    <cellStyle name="Comma 9 2 4 2 3 2 3" xfId="54668"/>
    <cellStyle name="Comma 9 2 4 2 3 3" xfId="54669"/>
    <cellStyle name="Comma 9 2 4 2 3 3 2" xfId="54670"/>
    <cellStyle name="Comma 9 2 4 2 3 3 3" xfId="54671"/>
    <cellStyle name="Comma 9 2 4 2 3 4" xfId="54672"/>
    <cellStyle name="Comma 9 2 4 2 3 4 2" xfId="54673"/>
    <cellStyle name="Comma 9 2 4 2 3 5" xfId="54674"/>
    <cellStyle name="Comma 9 2 4 2 3 6" xfId="54675"/>
    <cellStyle name="Comma 9 2 4 2 4" xfId="54676"/>
    <cellStyle name="Comma 9 2 4 2 4 2" xfId="54677"/>
    <cellStyle name="Comma 9 2 4 2 4 2 2" xfId="54678"/>
    <cellStyle name="Comma 9 2 4 2 4 2 3" xfId="54679"/>
    <cellStyle name="Comma 9 2 4 2 4 3" xfId="54680"/>
    <cellStyle name="Comma 9 2 4 2 4 3 2" xfId="54681"/>
    <cellStyle name="Comma 9 2 4 2 4 4" xfId="54682"/>
    <cellStyle name="Comma 9 2 4 2 4 5" xfId="54683"/>
    <cellStyle name="Comma 9 2 4 2 5" xfId="54684"/>
    <cellStyle name="Comma 9 2 4 2 5 2" xfId="54685"/>
    <cellStyle name="Comma 9 2 4 2 5 3" xfId="54686"/>
    <cellStyle name="Comma 9 2 4 2 6" xfId="54687"/>
    <cellStyle name="Comma 9 2 4 2 6 2" xfId="54688"/>
    <cellStyle name="Comma 9 2 4 2 6 3" xfId="54689"/>
    <cellStyle name="Comma 9 2 4 2 7" xfId="54690"/>
    <cellStyle name="Comma 9 2 4 2 7 2" xfId="54691"/>
    <cellStyle name="Comma 9 2 4 2 8" xfId="54692"/>
    <cellStyle name="Comma 9 2 4 2 9" xfId="54693"/>
    <cellStyle name="Comma 9 2 4 3" xfId="3980"/>
    <cellStyle name="Comma 9 2 4 3 2" xfId="54694"/>
    <cellStyle name="Comma 9 2 4 3 2 2" xfId="54695"/>
    <cellStyle name="Comma 9 2 4 3 2 3" xfId="54696"/>
    <cellStyle name="Comma 9 2 4 3 3" xfId="54697"/>
    <cellStyle name="Comma 9 2 4 3 3 2" xfId="54698"/>
    <cellStyle name="Comma 9 2 4 3 3 3" xfId="54699"/>
    <cellStyle name="Comma 9 2 4 3 4" xfId="54700"/>
    <cellStyle name="Comma 9 2 4 3 4 2" xfId="54701"/>
    <cellStyle name="Comma 9 2 4 3 5" xfId="54702"/>
    <cellStyle name="Comma 9 2 4 3 6" xfId="54703"/>
    <cellStyle name="Comma 9 2 4 4" xfId="54704"/>
    <cellStyle name="Comma 9 2 4 4 2" xfId="54705"/>
    <cellStyle name="Comma 9 2 4 4 2 2" xfId="54706"/>
    <cellStyle name="Comma 9 2 4 4 2 3" xfId="54707"/>
    <cellStyle name="Comma 9 2 4 4 3" xfId="54708"/>
    <cellStyle name="Comma 9 2 4 4 3 2" xfId="54709"/>
    <cellStyle name="Comma 9 2 4 4 3 3" xfId="54710"/>
    <cellStyle name="Comma 9 2 4 4 4" xfId="54711"/>
    <cellStyle name="Comma 9 2 4 4 4 2" xfId="54712"/>
    <cellStyle name="Comma 9 2 4 4 5" xfId="54713"/>
    <cellStyle name="Comma 9 2 4 4 6" xfId="54714"/>
    <cellStyle name="Comma 9 2 4 5" xfId="54715"/>
    <cellStyle name="Comma 9 2 4 5 2" xfId="54716"/>
    <cellStyle name="Comma 9 2 4 5 2 2" xfId="54717"/>
    <cellStyle name="Comma 9 2 4 5 2 3" xfId="54718"/>
    <cellStyle name="Comma 9 2 4 5 3" xfId="54719"/>
    <cellStyle name="Comma 9 2 4 5 3 2" xfId="54720"/>
    <cellStyle name="Comma 9 2 4 5 4" xfId="54721"/>
    <cellStyle name="Comma 9 2 4 5 5" xfId="54722"/>
    <cellStyle name="Comma 9 2 4 6" xfId="54723"/>
    <cellStyle name="Comma 9 2 4 6 2" xfId="54724"/>
    <cellStyle name="Comma 9 2 4 6 3" xfId="54725"/>
    <cellStyle name="Comma 9 2 4 7" xfId="54726"/>
    <cellStyle name="Comma 9 2 4 7 2" xfId="54727"/>
    <cellStyle name="Comma 9 2 4 7 3" xfId="54728"/>
    <cellStyle name="Comma 9 2 4 8" xfId="54729"/>
    <cellStyle name="Comma 9 2 4 8 2" xfId="54730"/>
    <cellStyle name="Comma 9 2 4 9" xfId="54731"/>
    <cellStyle name="Comma 9 2 5" xfId="3981"/>
    <cellStyle name="Comma 9 2 5 2" xfId="3982"/>
    <cellStyle name="Comma 9 2 5 2 2" xfId="54732"/>
    <cellStyle name="Comma 9 2 5 2 2 2" xfId="54733"/>
    <cellStyle name="Comma 9 2 5 2 2 3" xfId="54734"/>
    <cellStyle name="Comma 9 2 5 2 3" xfId="54735"/>
    <cellStyle name="Comma 9 2 5 2 3 2" xfId="54736"/>
    <cellStyle name="Comma 9 2 5 2 3 3" xfId="54737"/>
    <cellStyle name="Comma 9 2 5 2 4" xfId="54738"/>
    <cellStyle name="Comma 9 2 5 2 4 2" xfId="54739"/>
    <cellStyle name="Comma 9 2 5 2 5" xfId="54740"/>
    <cellStyle name="Comma 9 2 5 2 6" xfId="54741"/>
    <cellStyle name="Comma 9 2 5 3" xfId="54742"/>
    <cellStyle name="Comma 9 2 5 3 2" xfId="54743"/>
    <cellStyle name="Comma 9 2 5 3 2 2" xfId="54744"/>
    <cellStyle name="Comma 9 2 5 3 2 3" xfId="54745"/>
    <cellStyle name="Comma 9 2 5 3 3" xfId="54746"/>
    <cellStyle name="Comma 9 2 5 3 3 2" xfId="54747"/>
    <cellStyle name="Comma 9 2 5 3 3 3" xfId="54748"/>
    <cellStyle name="Comma 9 2 5 3 4" xfId="54749"/>
    <cellStyle name="Comma 9 2 5 3 4 2" xfId="54750"/>
    <cellStyle name="Comma 9 2 5 3 5" xfId="54751"/>
    <cellStyle name="Comma 9 2 5 3 6" xfId="54752"/>
    <cellStyle name="Comma 9 2 5 4" xfId="54753"/>
    <cellStyle name="Comma 9 2 5 4 2" xfId="54754"/>
    <cellStyle name="Comma 9 2 5 4 2 2" xfId="54755"/>
    <cellStyle name="Comma 9 2 5 4 2 3" xfId="54756"/>
    <cellStyle name="Comma 9 2 5 4 3" xfId="54757"/>
    <cellStyle name="Comma 9 2 5 4 3 2" xfId="54758"/>
    <cellStyle name="Comma 9 2 5 4 4" xfId="54759"/>
    <cellStyle name="Comma 9 2 5 4 5" xfId="54760"/>
    <cellStyle name="Comma 9 2 5 5" xfId="54761"/>
    <cellStyle name="Comma 9 2 5 5 2" xfId="54762"/>
    <cellStyle name="Comma 9 2 5 5 3" xfId="54763"/>
    <cellStyle name="Comma 9 2 5 6" xfId="54764"/>
    <cellStyle name="Comma 9 2 5 6 2" xfId="54765"/>
    <cellStyle name="Comma 9 2 5 6 3" xfId="54766"/>
    <cellStyle name="Comma 9 2 5 7" xfId="54767"/>
    <cellStyle name="Comma 9 2 5 7 2" xfId="54768"/>
    <cellStyle name="Comma 9 2 5 8" xfId="54769"/>
    <cellStyle name="Comma 9 2 5 9" xfId="54770"/>
    <cellStyle name="Comma 9 2 6" xfId="3983"/>
    <cellStyle name="Comma 9 2 6 2" xfId="54771"/>
    <cellStyle name="Comma 9 2 6 2 2" xfId="54772"/>
    <cellStyle name="Comma 9 2 6 2 2 2" xfId="54773"/>
    <cellStyle name="Comma 9 2 6 2 2 3" xfId="54774"/>
    <cellStyle name="Comma 9 2 6 2 3" xfId="54775"/>
    <cellStyle name="Comma 9 2 6 2 3 2" xfId="54776"/>
    <cellStyle name="Comma 9 2 6 2 3 3" xfId="54777"/>
    <cellStyle name="Comma 9 2 6 2 4" xfId="54778"/>
    <cellStyle name="Comma 9 2 6 2 4 2" xfId="54779"/>
    <cellStyle name="Comma 9 2 6 2 5" xfId="54780"/>
    <cellStyle name="Comma 9 2 6 2 6" xfId="54781"/>
    <cellStyle name="Comma 9 2 6 3" xfId="54782"/>
    <cellStyle name="Comma 9 2 6 3 2" xfId="54783"/>
    <cellStyle name="Comma 9 2 6 3 2 2" xfId="54784"/>
    <cellStyle name="Comma 9 2 6 3 2 3" xfId="54785"/>
    <cellStyle name="Comma 9 2 6 3 3" xfId="54786"/>
    <cellStyle name="Comma 9 2 6 3 3 2" xfId="54787"/>
    <cellStyle name="Comma 9 2 6 3 3 3" xfId="54788"/>
    <cellStyle name="Comma 9 2 6 3 4" xfId="54789"/>
    <cellStyle name="Comma 9 2 6 3 4 2" xfId="54790"/>
    <cellStyle name="Comma 9 2 6 3 5" xfId="54791"/>
    <cellStyle name="Comma 9 2 6 3 6" xfId="54792"/>
    <cellStyle name="Comma 9 2 6 4" xfId="54793"/>
    <cellStyle name="Comma 9 2 6 4 2" xfId="54794"/>
    <cellStyle name="Comma 9 2 6 4 2 2" xfId="54795"/>
    <cellStyle name="Comma 9 2 6 4 2 3" xfId="54796"/>
    <cellStyle name="Comma 9 2 6 4 3" xfId="54797"/>
    <cellStyle name="Comma 9 2 6 4 3 2" xfId="54798"/>
    <cellStyle name="Comma 9 2 6 4 4" xfId="54799"/>
    <cellStyle name="Comma 9 2 6 4 5" xfId="54800"/>
    <cellStyle name="Comma 9 2 6 5" xfId="54801"/>
    <cellStyle name="Comma 9 2 6 5 2" xfId="54802"/>
    <cellStyle name="Comma 9 2 6 5 3" xfId="54803"/>
    <cellStyle name="Comma 9 2 6 6" xfId="54804"/>
    <cellStyle name="Comma 9 2 6 6 2" xfId="54805"/>
    <cellStyle name="Comma 9 2 6 6 3" xfId="54806"/>
    <cellStyle name="Comma 9 2 6 7" xfId="54807"/>
    <cellStyle name="Comma 9 2 6 7 2" xfId="54808"/>
    <cellStyle name="Comma 9 2 6 8" xfId="54809"/>
    <cellStyle name="Comma 9 2 6 9" xfId="54810"/>
    <cellStyle name="Comma 9 2 7" xfId="3984"/>
    <cellStyle name="Comma 9 2 7 2" xfId="54811"/>
    <cellStyle name="Comma 9 2 7 2 2" xfId="54812"/>
    <cellStyle name="Comma 9 2 7 2 3" xfId="54813"/>
    <cellStyle name="Comma 9 2 7 3" xfId="54814"/>
    <cellStyle name="Comma 9 2 7 3 2" xfId="54815"/>
    <cellStyle name="Comma 9 2 7 3 3" xfId="54816"/>
    <cellStyle name="Comma 9 2 7 4" xfId="54817"/>
    <cellStyle name="Comma 9 2 7 4 2" xfId="54818"/>
    <cellStyle name="Comma 9 2 7 5" xfId="54819"/>
    <cellStyle name="Comma 9 2 7 6" xfId="54820"/>
    <cellStyle name="Comma 9 2 8" xfId="54821"/>
    <cellStyle name="Comma 9 2 8 2" xfId="54822"/>
    <cellStyle name="Comma 9 2 8 2 2" xfId="54823"/>
    <cellStyle name="Comma 9 2 8 2 3" xfId="54824"/>
    <cellStyle name="Comma 9 2 8 3" xfId="54825"/>
    <cellStyle name="Comma 9 2 8 3 2" xfId="54826"/>
    <cellStyle name="Comma 9 2 8 3 3" xfId="54827"/>
    <cellStyle name="Comma 9 2 8 4" xfId="54828"/>
    <cellStyle name="Comma 9 2 8 4 2" xfId="54829"/>
    <cellStyle name="Comma 9 2 8 5" xfId="54830"/>
    <cellStyle name="Comma 9 2 8 6" xfId="54831"/>
    <cellStyle name="Comma 9 2 9" xfId="54832"/>
    <cellStyle name="Comma 9 2 9 2" xfId="54833"/>
    <cellStyle name="Comma 9 2 9 2 2" xfId="54834"/>
    <cellStyle name="Comma 9 2 9 2 3" xfId="54835"/>
    <cellStyle name="Comma 9 2 9 3" xfId="54836"/>
    <cellStyle name="Comma 9 2 9 3 2" xfId="54837"/>
    <cellStyle name="Comma 9 2 9 4" xfId="54838"/>
    <cellStyle name="Comma 9 2 9 5" xfId="54839"/>
    <cellStyle name="Comma 9 3" xfId="3985"/>
    <cellStyle name="Comma 9 3 10" xfId="54840"/>
    <cellStyle name="Comma 9 3 10 2" xfId="54841"/>
    <cellStyle name="Comma 9 3 10 3" xfId="54842"/>
    <cellStyle name="Comma 9 3 11" xfId="54843"/>
    <cellStyle name="Comma 9 3 11 2" xfId="54844"/>
    <cellStyle name="Comma 9 3 12" xfId="54845"/>
    <cellStyle name="Comma 9 3 13" xfId="54846"/>
    <cellStyle name="Comma 9 3 14" xfId="54847"/>
    <cellStyle name="Comma 9 3 2" xfId="3986"/>
    <cellStyle name="Comma 9 3 2 10" xfId="54848"/>
    <cellStyle name="Comma 9 3 2 10 2" xfId="54849"/>
    <cellStyle name="Comma 9 3 2 11" xfId="54850"/>
    <cellStyle name="Comma 9 3 2 12" xfId="54851"/>
    <cellStyle name="Comma 9 3 2 2" xfId="3987"/>
    <cellStyle name="Comma 9 3 2 2 10" xfId="54852"/>
    <cellStyle name="Comma 9 3 2 2 2" xfId="3988"/>
    <cellStyle name="Comma 9 3 2 2 2 2" xfId="3989"/>
    <cellStyle name="Comma 9 3 2 2 2 2 2" xfId="54853"/>
    <cellStyle name="Comma 9 3 2 2 2 2 2 2" xfId="54854"/>
    <cellStyle name="Comma 9 3 2 2 2 2 2 3" xfId="54855"/>
    <cellStyle name="Comma 9 3 2 2 2 2 3" xfId="54856"/>
    <cellStyle name="Comma 9 3 2 2 2 2 3 2" xfId="54857"/>
    <cellStyle name="Comma 9 3 2 2 2 2 3 3" xfId="54858"/>
    <cellStyle name="Comma 9 3 2 2 2 2 4" xfId="54859"/>
    <cellStyle name="Comma 9 3 2 2 2 2 4 2" xfId="54860"/>
    <cellStyle name="Comma 9 3 2 2 2 2 5" xfId="54861"/>
    <cellStyle name="Comma 9 3 2 2 2 2 6" xfId="54862"/>
    <cellStyle name="Comma 9 3 2 2 2 3" xfId="54863"/>
    <cellStyle name="Comma 9 3 2 2 2 3 2" xfId="54864"/>
    <cellStyle name="Comma 9 3 2 2 2 3 2 2" xfId="54865"/>
    <cellStyle name="Comma 9 3 2 2 2 3 2 3" xfId="54866"/>
    <cellStyle name="Comma 9 3 2 2 2 3 3" xfId="54867"/>
    <cellStyle name="Comma 9 3 2 2 2 3 3 2" xfId="54868"/>
    <cellStyle name="Comma 9 3 2 2 2 3 3 3" xfId="54869"/>
    <cellStyle name="Comma 9 3 2 2 2 3 4" xfId="54870"/>
    <cellStyle name="Comma 9 3 2 2 2 3 4 2" xfId="54871"/>
    <cellStyle name="Comma 9 3 2 2 2 3 5" xfId="54872"/>
    <cellStyle name="Comma 9 3 2 2 2 3 6" xfId="54873"/>
    <cellStyle name="Comma 9 3 2 2 2 4" xfId="54874"/>
    <cellStyle name="Comma 9 3 2 2 2 4 2" xfId="54875"/>
    <cellStyle name="Comma 9 3 2 2 2 4 2 2" xfId="54876"/>
    <cellStyle name="Comma 9 3 2 2 2 4 2 3" xfId="54877"/>
    <cellStyle name="Comma 9 3 2 2 2 4 3" xfId="54878"/>
    <cellStyle name="Comma 9 3 2 2 2 4 3 2" xfId="54879"/>
    <cellStyle name="Comma 9 3 2 2 2 4 4" xfId="54880"/>
    <cellStyle name="Comma 9 3 2 2 2 4 5" xfId="54881"/>
    <cellStyle name="Comma 9 3 2 2 2 5" xfId="54882"/>
    <cellStyle name="Comma 9 3 2 2 2 5 2" xfId="54883"/>
    <cellStyle name="Comma 9 3 2 2 2 5 3" xfId="54884"/>
    <cellStyle name="Comma 9 3 2 2 2 6" xfId="54885"/>
    <cellStyle name="Comma 9 3 2 2 2 6 2" xfId="54886"/>
    <cellStyle name="Comma 9 3 2 2 2 6 3" xfId="54887"/>
    <cellStyle name="Comma 9 3 2 2 2 7" xfId="54888"/>
    <cellStyle name="Comma 9 3 2 2 2 7 2" xfId="54889"/>
    <cellStyle name="Comma 9 3 2 2 2 8" xfId="54890"/>
    <cellStyle name="Comma 9 3 2 2 2 9" xfId="54891"/>
    <cellStyle name="Comma 9 3 2 2 3" xfId="3990"/>
    <cellStyle name="Comma 9 3 2 2 3 2" xfId="54892"/>
    <cellStyle name="Comma 9 3 2 2 3 2 2" xfId="54893"/>
    <cellStyle name="Comma 9 3 2 2 3 2 3" xfId="54894"/>
    <cellStyle name="Comma 9 3 2 2 3 3" xfId="54895"/>
    <cellStyle name="Comma 9 3 2 2 3 3 2" xfId="54896"/>
    <cellStyle name="Comma 9 3 2 2 3 3 3" xfId="54897"/>
    <cellStyle name="Comma 9 3 2 2 3 4" xfId="54898"/>
    <cellStyle name="Comma 9 3 2 2 3 4 2" xfId="54899"/>
    <cellStyle name="Comma 9 3 2 2 3 5" xfId="54900"/>
    <cellStyle name="Comma 9 3 2 2 3 6" xfId="54901"/>
    <cellStyle name="Comma 9 3 2 2 4" xfId="54902"/>
    <cellStyle name="Comma 9 3 2 2 4 2" xfId="54903"/>
    <cellStyle name="Comma 9 3 2 2 4 2 2" xfId="54904"/>
    <cellStyle name="Comma 9 3 2 2 4 2 3" xfId="54905"/>
    <cellStyle name="Comma 9 3 2 2 4 3" xfId="54906"/>
    <cellStyle name="Comma 9 3 2 2 4 3 2" xfId="54907"/>
    <cellStyle name="Comma 9 3 2 2 4 3 3" xfId="54908"/>
    <cellStyle name="Comma 9 3 2 2 4 4" xfId="54909"/>
    <cellStyle name="Comma 9 3 2 2 4 4 2" xfId="54910"/>
    <cellStyle name="Comma 9 3 2 2 4 5" xfId="54911"/>
    <cellStyle name="Comma 9 3 2 2 4 6" xfId="54912"/>
    <cellStyle name="Comma 9 3 2 2 5" xfId="54913"/>
    <cellStyle name="Comma 9 3 2 2 5 2" xfId="54914"/>
    <cellStyle name="Comma 9 3 2 2 5 2 2" xfId="54915"/>
    <cellStyle name="Comma 9 3 2 2 5 2 3" xfId="54916"/>
    <cellStyle name="Comma 9 3 2 2 5 3" xfId="54917"/>
    <cellStyle name="Comma 9 3 2 2 5 3 2" xfId="54918"/>
    <cellStyle name="Comma 9 3 2 2 5 4" xfId="54919"/>
    <cellStyle name="Comma 9 3 2 2 5 5" xfId="54920"/>
    <cellStyle name="Comma 9 3 2 2 6" xfId="54921"/>
    <cellStyle name="Comma 9 3 2 2 6 2" xfId="54922"/>
    <cellStyle name="Comma 9 3 2 2 6 3" xfId="54923"/>
    <cellStyle name="Comma 9 3 2 2 7" xfId="54924"/>
    <cellStyle name="Comma 9 3 2 2 7 2" xfId="54925"/>
    <cellStyle name="Comma 9 3 2 2 7 3" xfId="54926"/>
    <cellStyle name="Comma 9 3 2 2 8" xfId="54927"/>
    <cellStyle name="Comma 9 3 2 2 8 2" xfId="54928"/>
    <cellStyle name="Comma 9 3 2 2 9" xfId="54929"/>
    <cellStyle name="Comma 9 3 2 3" xfId="3991"/>
    <cellStyle name="Comma 9 3 2 3 2" xfId="3992"/>
    <cellStyle name="Comma 9 3 2 3 2 2" xfId="54930"/>
    <cellStyle name="Comma 9 3 2 3 2 2 2" xfId="54931"/>
    <cellStyle name="Comma 9 3 2 3 2 2 3" xfId="54932"/>
    <cellStyle name="Comma 9 3 2 3 2 3" xfId="54933"/>
    <cellStyle name="Comma 9 3 2 3 2 3 2" xfId="54934"/>
    <cellStyle name="Comma 9 3 2 3 2 3 3" xfId="54935"/>
    <cellStyle name="Comma 9 3 2 3 2 4" xfId="54936"/>
    <cellStyle name="Comma 9 3 2 3 2 4 2" xfId="54937"/>
    <cellStyle name="Comma 9 3 2 3 2 5" xfId="54938"/>
    <cellStyle name="Comma 9 3 2 3 2 6" xfId="54939"/>
    <cellStyle name="Comma 9 3 2 3 3" xfId="54940"/>
    <cellStyle name="Comma 9 3 2 3 3 2" xfId="54941"/>
    <cellStyle name="Comma 9 3 2 3 3 2 2" xfId="54942"/>
    <cellStyle name="Comma 9 3 2 3 3 2 3" xfId="54943"/>
    <cellStyle name="Comma 9 3 2 3 3 3" xfId="54944"/>
    <cellStyle name="Comma 9 3 2 3 3 3 2" xfId="54945"/>
    <cellStyle name="Comma 9 3 2 3 3 3 3" xfId="54946"/>
    <cellStyle name="Comma 9 3 2 3 3 4" xfId="54947"/>
    <cellStyle name="Comma 9 3 2 3 3 4 2" xfId="54948"/>
    <cellStyle name="Comma 9 3 2 3 3 5" xfId="54949"/>
    <cellStyle name="Comma 9 3 2 3 3 6" xfId="54950"/>
    <cellStyle name="Comma 9 3 2 3 4" xfId="54951"/>
    <cellStyle name="Comma 9 3 2 3 4 2" xfId="54952"/>
    <cellStyle name="Comma 9 3 2 3 4 2 2" xfId="54953"/>
    <cellStyle name="Comma 9 3 2 3 4 2 3" xfId="54954"/>
    <cellStyle name="Comma 9 3 2 3 4 3" xfId="54955"/>
    <cellStyle name="Comma 9 3 2 3 4 3 2" xfId="54956"/>
    <cellStyle name="Comma 9 3 2 3 4 4" xfId="54957"/>
    <cellStyle name="Comma 9 3 2 3 4 5" xfId="54958"/>
    <cellStyle name="Comma 9 3 2 3 5" xfId="54959"/>
    <cellStyle name="Comma 9 3 2 3 5 2" xfId="54960"/>
    <cellStyle name="Comma 9 3 2 3 5 3" xfId="54961"/>
    <cellStyle name="Comma 9 3 2 3 6" xfId="54962"/>
    <cellStyle name="Comma 9 3 2 3 6 2" xfId="54963"/>
    <cellStyle name="Comma 9 3 2 3 6 3" xfId="54964"/>
    <cellStyle name="Comma 9 3 2 3 7" xfId="54965"/>
    <cellStyle name="Comma 9 3 2 3 7 2" xfId="54966"/>
    <cellStyle name="Comma 9 3 2 3 8" xfId="54967"/>
    <cellStyle name="Comma 9 3 2 3 9" xfId="54968"/>
    <cellStyle name="Comma 9 3 2 4" xfId="3993"/>
    <cellStyle name="Comma 9 3 2 4 2" xfId="54969"/>
    <cellStyle name="Comma 9 3 2 4 2 2" xfId="54970"/>
    <cellStyle name="Comma 9 3 2 4 2 2 2" xfId="54971"/>
    <cellStyle name="Comma 9 3 2 4 2 2 3" xfId="54972"/>
    <cellStyle name="Comma 9 3 2 4 2 3" xfId="54973"/>
    <cellStyle name="Comma 9 3 2 4 2 3 2" xfId="54974"/>
    <cellStyle name="Comma 9 3 2 4 2 3 3" xfId="54975"/>
    <cellStyle name="Comma 9 3 2 4 2 4" xfId="54976"/>
    <cellStyle name="Comma 9 3 2 4 2 4 2" xfId="54977"/>
    <cellStyle name="Comma 9 3 2 4 2 5" xfId="54978"/>
    <cellStyle name="Comma 9 3 2 4 2 6" xfId="54979"/>
    <cellStyle name="Comma 9 3 2 4 3" xfId="54980"/>
    <cellStyle name="Comma 9 3 2 4 3 2" xfId="54981"/>
    <cellStyle name="Comma 9 3 2 4 3 2 2" xfId="54982"/>
    <cellStyle name="Comma 9 3 2 4 3 2 3" xfId="54983"/>
    <cellStyle name="Comma 9 3 2 4 3 3" xfId="54984"/>
    <cellStyle name="Comma 9 3 2 4 3 3 2" xfId="54985"/>
    <cellStyle name="Comma 9 3 2 4 3 3 3" xfId="54986"/>
    <cellStyle name="Comma 9 3 2 4 3 4" xfId="54987"/>
    <cellStyle name="Comma 9 3 2 4 3 4 2" xfId="54988"/>
    <cellStyle name="Comma 9 3 2 4 3 5" xfId="54989"/>
    <cellStyle name="Comma 9 3 2 4 3 6" xfId="54990"/>
    <cellStyle name="Comma 9 3 2 4 4" xfId="54991"/>
    <cellStyle name="Comma 9 3 2 4 4 2" xfId="54992"/>
    <cellStyle name="Comma 9 3 2 4 4 2 2" xfId="54993"/>
    <cellStyle name="Comma 9 3 2 4 4 2 3" xfId="54994"/>
    <cellStyle name="Comma 9 3 2 4 4 3" xfId="54995"/>
    <cellStyle name="Comma 9 3 2 4 4 3 2" xfId="54996"/>
    <cellStyle name="Comma 9 3 2 4 4 4" xfId="54997"/>
    <cellStyle name="Comma 9 3 2 4 4 5" xfId="54998"/>
    <cellStyle name="Comma 9 3 2 4 5" xfId="54999"/>
    <cellStyle name="Comma 9 3 2 4 5 2" xfId="55000"/>
    <cellStyle name="Comma 9 3 2 4 5 3" xfId="55001"/>
    <cellStyle name="Comma 9 3 2 4 6" xfId="55002"/>
    <cellStyle name="Comma 9 3 2 4 6 2" xfId="55003"/>
    <cellStyle name="Comma 9 3 2 4 6 3" xfId="55004"/>
    <cellStyle name="Comma 9 3 2 4 7" xfId="55005"/>
    <cellStyle name="Comma 9 3 2 4 7 2" xfId="55006"/>
    <cellStyle name="Comma 9 3 2 4 8" xfId="55007"/>
    <cellStyle name="Comma 9 3 2 4 9" xfId="55008"/>
    <cellStyle name="Comma 9 3 2 5" xfId="55009"/>
    <cellStyle name="Comma 9 3 2 5 2" xfId="55010"/>
    <cellStyle name="Comma 9 3 2 5 2 2" xfId="55011"/>
    <cellStyle name="Comma 9 3 2 5 2 3" xfId="55012"/>
    <cellStyle name="Comma 9 3 2 5 3" xfId="55013"/>
    <cellStyle name="Comma 9 3 2 5 3 2" xfId="55014"/>
    <cellStyle name="Comma 9 3 2 5 3 3" xfId="55015"/>
    <cellStyle name="Comma 9 3 2 5 4" xfId="55016"/>
    <cellStyle name="Comma 9 3 2 5 4 2" xfId="55017"/>
    <cellStyle name="Comma 9 3 2 5 5" xfId="55018"/>
    <cellStyle name="Comma 9 3 2 5 6" xfId="55019"/>
    <cellStyle name="Comma 9 3 2 6" xfId="55020"/>
    <cellStyle name="Comma 9 3 2 6 2" xfId="55021"/>
    <cellStyle name="Comma 9 3 2 6 2 2" xfId="55022"/>
    <cellStyle name="Comma 9 3 2 6 2 3" xfId="55023"/>
    <cellStyle name="Comma 9 3 2 6 3" xfId="55024"/>
    <cellStyle name="Comma 9 3 2 6 3 2" xfId="55025"/>
    <cellStyle name="Comma 9 3 2 6 3 3" xfId="55026"/>
    <cellStyle name="Comma 9 3 2 6 4" xfId="55027"/>
    <cellStyle name="Comma 9 3 2 6 4 2" xfId="55028"/>
    <cellStyle name="Comma 9 3 2 6 5" xfId="55029"/>
    <cellStyle name="Comma 9 3 2 6 6" xfId="55030"/>
    <cellStyle name="Comma 9 3 2 7" xfId="55031"/>
    <cellStyle name="Comma 9 3 2 7 2" xfId="55032"/>
    <cellStyle name="Comma 9 3 2 7 2 2" xfId="55033"/>
    <cellStyle name="Comma 9 3 2 7 2 3" xfId="55034"/>
    <cellStyle name="Comma 9 3 2 7 3" xfId="55035"/>
    <cellStyle name="Comma 9 3 2 7 3 2" xfId="55036"/>
    <cellStyle name="Comma 9 3 2 7 4" xfId="55037"/>
    <cellStyle name="Comma 9 3 2 7 5" xfId="55038"/>
    <cellStyle name="Comma 9 3 2 8" xfId="55039"/>
    <cellStyle name="Comma 9 3 2 8 2" xfId="55040"/>
    <cellStyle name="Comma 9 3 2 8 3" xfId="55041"/>
    <cellStyle name="Comma 9 3 2 9" xfId="55042"/>
    <cellStyle name="Comma 9 3 2 9 2" xfId="55043"/>
    <cellStyle name="Comma 9 3 2 9 3" xfId="55044"/>
    <cellStyle name="Comma 9 3 3" xfId="3994"/>
    <cellStyle name="Comma 9 3 3 10" xfId="55045"/>
    <cellStyle name="Comma 9 3 3 2" xfId="3995"/>
    <cellStyle name="Comma 9 3 3 2 2" xfId="3996"/>
    <cellStyle name="Comma 9 3 3 2 2 2" xfId="55046"/>
    <cellStyle name="Comma 9 3 3 2 2 2 2" xfId="55047"/>
    <cellStyle name="Comma 9 3 3 2 2 2 3" xfId="55048"/>
    <cellStyle name="Comma 9 3 3 2 2 3" xfId="55049"/>
    <cellStyle name="Comma 9 3 3 2 2 3 2" xfId="55050"/>
    <cellStyle name="Comma 9 3 3 2 2 3 3" xfId="55051"/>
    <cellStyle name="Comma 9 3 3 2 2 4" xfId="55052"/>
    <cellStyle name="Comma 9 3 3 2 2 4 2" xfId="55053"/>
    <cellStyle name="Comma 9 3 3 2 2 5" xfId="55054"/>
    <cellStyle name="Comma 9 3 3 2 2 6" xfId="55055"/>
    <cellStyle name="Comma 9 3 3 2 3" xfId="55056"/>
    <cellStyle name="Comma 9 3 3 2 3 2" xfId="55057"/>
    <cellStyle name="Comma 9 3 3 2 3 2 2" xfId="55058"/>
    <cellStyle name="Comma 9 3 3 2 3 2 3" xfId="55059"/>
    <cellStyle name="Comma 9 3 3 2 3 3" xfId="55060"/>
    <cellStyle name="Comma 9 3 3 2 3 3 2" xfId="55061"/>
    <cellStyle name="Comma 9 3 3 2 3 3 3" xfId="55062"/>
    <cellStyle name="Comma 9 3 3 2 3 4" xfId="55063"/>
    <cellStyle name="Comma 9 3 3 2 3 4 2" xfId="55064"/>
    <cellStyle name="Comma 9 3 3 2 3 5" xfId="55065"/>
    <cellStyle name="Comma 9 3 3 2 3 6" xfId="55066"/>
    <cellStyle name="Comma 9 3 3 2 4" xfId="55067"/>
    <cellStyle name="Comma 9 3 3 2 4 2" xfId="55068"/>
    <cellStyle name="Comma 9 3 3 2 4 2 2" xfId="55069"/>
    <cellStyle name="Comma 9 3 3 2 4 2 3" xfId="55070"/>
    <cellStyle name="Comma 9 3 3 2 4 3" xfId="55071"/>
    <cellStyle name="Comma 9 3 3 2 4 3 2" xfId="55072"/>
    <cellStyle name="Comma 9 3 3 2 4 4" xfId="55073"/>
    <cellStyle name="Comma 9 3 3 2 4 5" xfId="55074"/>
    <cellStyle name="Comma 9 3 3 2 5" xfId="55075"/>
    <cellStyle name="Comma 9 3 3 2 5 2" xfId="55076"/>
    <cellStyle name="Comma 9 3 3 2 5 3" xfId="55077"/>
    <cellStyle name="Comma 9 3 3 2 6" xfId="55078"/>
    <cellStyle name="Comma 9 3 3 2 6 2" xfId="55079"/>
    <cellStyle name="Comma 9 3 3 2 6 3" xfId="55080"/>
    <cellStyle name="Comma 9 3 3 2 7" xfId="55081"/>
    <cellStyle name="Comma 9 3 3 2 7 2" xfId="55082"/>
    <cellStyle name="Comma 9 3 3 2 8" xfId="55083"/>
    <cellStyle name="Comma 9 3 3 2 9" xfId="55084"/>
    <cellStyle name="Comma 9 3 3 3" xfId="3997"/>
    <cellStyle name="Comma 9 3 3 3 2" xfId="55085"/>
    <cellStyle name="Comma 9 3 3 3 2 2" xfId="55086"/>
    <cellStyle name="Comma 9 3 3 3 2 3" xfId="55087"/>
    <cellStyle name="Comma 9 3 3 3 3" xfId="55088"/>
    <cellStyle name="Comma 9 3 3 3 3 2" xfId="55089"/>
    <cellStyle name="Comma 9 3 3 3 3 3" xfId="55090"/>
    <cellStyle name="Comma 9 3 3 3 4" xfId="55091"/>
    <cellStyle name="Comma 9 3 3 3 4 2" xfId="55092"/>
    <cellStyle name="Comma 9 3 3 3 5" xfId="55093"/>
    <cellStyle name="Comma 9 3 3 3 6" xfId="55094"/>
    <cellStyle name="Comma 9 3 3 4" xfId="55095"/>
    <cellStyle name="Comma 9 3 3 4 2" xfId="55096"/>
    <cellStyle name="Comma 9 3 3 4 2 2" xfId="55097"/>
    <cellStyle name="Comma 9 3 3 4 2 3" xfId="55098"/>
    <cellStyle name="Comma 9 3 3 4 3" xfId="55099"/>
    <cellStyle name="Comma 9 3 3 4 3 2" xfId="55100"/>
    <cellStyle name="Comma 9 3 3 4 3 3" xfId="55101"/>
    <cellStyle name="Comma 9 3 3 4 4" xfId="55102"/>
    <cellStyle name="Comma 9 3 3 4 4 2" xfId="55103"/>
    <cellStyle name="Comma 9 3 3 4 5" xfId="55104"/>
    <cellStyle name="Comma 9 3 3 4 6" xfId="55105"/>
    <cellStyle name="Comma 9 3 3 5" xfId="55106"/>
    <cellStyle name="Comma 9 3 3 5 2" xfId="55107"/>
    <cellStyle name="Comma 9 3 3 5 2 2" xfId="55108"/>
    <cellStyle name="Comma 9 3 3 5 2 3" xfId="55109"/>
    <cellStyle name="Comma 9 3 3 5 3" xfId="55110"/>
    <cellStyle name="Comma 9 3 3 5 3 2" xfId="55111"/>
    <cellStyle name="Comma 9 3 3 5 4" xfId="55112"/>
    <cellStyle name="Comma 9 3 3 5 5" xfId="55113"/>
    <cellStyle name="Comma 9 3 3 6" xfId="55114"/>
    <cellStyle name="Comma 9 3 3 6 2" xfId="55115"/>
    <cellStyle name="Comma 9 3 3 6 3" xfId="55116"/>
    <cellStyle name="Comma 9 3 3 7" xfId="55117"/>
    <cellStyle name="Comma 9 3 3 7 2" xfId="55118"/>
    <cellStyle name="Comma 9 3 3 7 3" xfId="55119"/>
    <cellStyle name="Comma 9 3 3 8" xfId="55120"/>
    <cellStyle name="Comma 9 3 3 8 2" xfId="55121"/>
    <cellStyle name="Comma 9 3 3 9" xfId="55122"/>
    <cellStyle name="Comma 9 3 4" xfId="3998"/>
    <cellStyle name="Comma 9 3 4 2" xfId="3999"/>
    <cellStyle name="Comma 9 3 4 2 2" xfId="55123"/>
    <cellStyle name="Comma 9 3 4 2 2 2" xfId="55124"/>
    <cellStyle name="Comma 9 3 4 2 2 3" xfId="55125"/>
    <cellStyle name="Comma 9 3 4 2 3" xfId="55126"/>
    <cellStyle name="Comma 9 3 4 2 3 2" xfId="55127"/>
    <cellStyle name="Comma 9 3 4 2 3 3" xfId="55128"/>
    <cellStyle name="Comma 9 3 4 2 4" xfId="55129"/>
    <cellStyle name="Comma 9 3 4 2 4 2" xfId="55130"/>
    <cellStyle name="Comma 9 3 4 2 5" xfId="55131"/>
    <cellStyle name="Comma 9 3 4 2 6" xfId="55132"/>
    <cellStyle name="Comma 9 3 4 3" xfId="55133"/>
    <cellStyle name="Comma 9 3 4 3 2" xfId="55134"/>
    <cellStyle name="Comma 9 3 4 3 2 2" xfId="55135"/>
    <cellStyle name="Comma 9 3 4 3 2 3" xfId="55136"/>
    <cellStyle name="Comma 9 3 4 3 3" xfId="55137"/>
    <cellStyle name="Comma 9 3 4 3 3 2" xfId="55138"/>
    <cellStyle name="Comma 9 3 4 3 3 3" xfId="55139"/>
    <cellStyle name="Comma 9 3 4 3 4" xfId="55140"/>
    <cellStyle name="Comma 9 3 4 3 4 2" xfId="55141"/>
    <cellStyle name="Comma 9 3 4 3 5" xfId="55142"/>
    <cellStyle name="Comma 9 3 4 3 6" xfId="55143"/>
    <cellStyle name="Comma 9 3 4 4" xfId="55144"/>
    <cellStyle name="Comma 9 3 4 4 2" xfId="55145"/>
    <cellStyle name="Comma 9 3 4 4 2 2" xfId="55146"/>
    <cellStyle name="Comma 9 3 4 4 2 3" xfId="55147"/>
    <cellStyle name="Comma 9 3 4 4 3" xfId="55148"/>
    <cellStyle name="Comma 9 3 4 4 3 2" xfId="55149"/>
    <cellStyle name="Comma 9 3 4 4 4" xfId="55150"/>
    <cellStyle name="Comma 9 3 4 4 5" xfId="55151"/>
    <cellStyle name="Comma 9 3 4 5" xfId="55152"/>
    <cellStyle name="Comma 9 3 4 5 2" xfId="55153"/>
    <cellStyle name="Comma 9 3 4 5 3" xfId="55154"/>
    <cellStyle name="Comma 9 3 4 6" xfId="55155"/>
    <cellStyle name="Comma 9 3 4 6 2" xfId="55156"/>
    <cellStyle name="Comma 9 3 4 6 3" xfId="55157"/>
    <cellStyle name="Comma 9 3 4 7" xfId="55158"/>
    <cellStyle name="Comma 9 3 4 7 2" xfId="55159"/>
    <cellStyle name="Comma 9 3 4 8" xfId="55160"/>
    <cellStyle name="Comma 9 3 4 9" xfId="55161"/>
    <cellStyle name="Comma 9 3 5" xfId="4000"/>
    <cellStyle name="Comma 9 3 5 2" xfId="55162"/>
    <cellStyle name="Comma 9 3 5 2 2" xfId="55163"/>
    <cellStyle name="Comma 9 3 5 2 2 2" xfId="55164"/>
    <cellStyle name="Comma 9 3 5 2 2 3" xfId="55165"/>
    <cellStyle name="Comma 9 3 5 2 3" xfId="55166"/>
    <cellStyle name="Comma 9 3 5 2 3 2" xfId="55167"/>
    <cellStyle name="Comma 9 3 5 2 3 3" xfId="55168"/>
    <cellStyle name="Comma 9 3 5 2 4" xfId="55169"/>
    <cellStyle name="Comma 9 3 5 2 4 2" xfId="55170"/>
    <cellStyle name="Comma 9 3 5 2 5" xfId="55171"/>
    <cellStyle name="Comma 9 3 5 2 6" xfId="55172"/>
    <cellStyle name="Comma 9 3 5 3" xfId="55173"/>
    <cellStyle name="Comma 9 3 5 3 2" xfId="55174"/>
    <cellStyle name="Comma 9 3 5 3 2 2" xfId="55175"/>
    <cellStyle name="Comma 9 3 5 3 2 3" xfId="55176"/>
    <cellStyle name="Comma 9 3 5 3 3" xfId="55177"/>
    <cellStyle name="Comma 9 3 5 3 3 2" xfId="55178"/>
    <cellStyle name="Comma 9 3 5 3 3 3" xfId="55179"/>
    <cellStyle name="Comma 9 3 5 3 4" xfId="55180"/>
    <cellStyle name="Comma 9 3 5 3 4 2" xfId="55181"/>
    <cellStyle name="Comma 9 3 5 3 5" xfId="55182"/>
    <cellStyle name="Comma 9 3 5 3 6" xfId="55183"/>
    <cellStyle name="Comma 9 3 5 4" xfId="55184"/>
    <cellStyle name="Comma 9 3 5 4 2" xfId="55185"/>
    <cellStyle name="Comma 9 3 5 4 2 2" xfId="55186"/>
    <cellStyle name="Comma 9 3 5 4 2 3" xfId="55187"/>
    <cellStyle name="Comma 9 3 5 4 3" xfId="55188"/>
    <cellStyle name="Comma 9 3 5 4 3 2" xfId="55189"/>
    <cellStyle name="Comma 9 3 5 4 4" xfId="55190"/>
    <cellStyle name="Comma 9 3 5 4 5" xfId="55191"/>
    <cellStyle name="Comma 9 3 5 5" xfId="55192"/>
    <cellStyle name="Comma 9 3 5 5 2" xfId="55193"/>
    <cellStyle name="Comma 9 3 5 5 3" xfId="55194"/>
    <cellStyle name="Comma 9 3 5 6" xfId="55195"/>
    <cellStyle name="Comma 9 3 5 6 2" xfId="55196"/>
    <cellStyle name="Comma 9 3 5 6 3" xfId="55197"/>
    <cellStyle name="Comma 9 3 5 7" xfId="55198"/>
    <cellStyle name="Comma 9 3 5 7 2" xfId="55199"/>
    <cellStyle name="Comma 9 3 5 8" xfId="55200"/>
    <cellStyle name="Comma 9 3 5 9" xfId="55201"/>
    <cellStyle name="Comma 9 3 6" xfId="14043"/>
    <cellStyle name="Comma 9 3 6 2" xfId="55202"/>
    <cellStyle name="Comma 9 3 6 2 2" xfId="55203"/>
    <cellStyle name="Comma 9 3 6 2 3" xfId="55204"/>
    <cellStyle name="Comma 9 3 6 3" xfId="55205"/>
    <cellStyle name="Comma 9 3 6 3 2" xfId="55206"/>
    <cellStyle name="Comma 9 3 6 3 3" xfId="55207"/>
    <cellStyle name="Comma 9 3 6 4" xfId="55208"/>
    <cellStyle name="Comma 9 3 6 4 2" xfId="55209"/>
    <cellStyle name="Comma 9 3 6 5" xfId="55210"/>
    <cellStyle name="Comma 9 3 6 6" xfId="55211"/>
    <cellStyle name="Comma 9 3 7" xfId="55212"/>
    <cellStyle name="Comma 9 3 7 2" xfId="55213"/>
    <cellStyle name="Comma 9 3 7 2 2" xfId="55214"/>
    <cellStyle name="Comma 9 3 7 2 3" xfId="55215"/>
    <cellStyle name="Comma 9 3 7 3" xfId="55216"/>
    <cellStyle name="Comma 9 3 7 3 2" xfId="55217"/>
    <cellStyle name="Comma 9 3 7 3 3" xfId="55218"/>
    <cellStyle name="Comma 9 3 7 4" xfId="55219"/>
    <cellStyle name="Comma 9 3 7 4 2" xfId="55220"/>
    <cellStyle name="Comma 9 3 7 5" xfId="55221"/>
    <cellStyle name="Comma 9 3 7 6" xfId="55222"/>
    <cellStyle name="Comma 9 3 8" xfId="55223"/>
    <cellStyle name="Comma 9 3 8 2" xfId="55224"/>
    <cellStyle name="Comma 9 3 8 2 2" xfId="55225"/>
    <cellStyle name="Comma 9 3 8 2 3" xfId="55226"/>
    <cellStyle name="Comma 9 3 8 3" xfId="55227"/>
    <cellStyle name="Comma 9 3 8 3 2" xfId="55228"/>
    <cellStyle name="Comma 9 3 8 4" xfId="55229"/>
    <cellStyle name="Comma 9 3 8 5" xfId="55230"/>
    <cellStyle name="Comma 9 3 9" xfId="55231"/>
    <cellStyle name="Comma 9 3 9 2" xfId="55232"/>
    <cellStyle name="Comma 9 3 9 3" xfId="55233"/>
    <cellStyle name="Comma 9 4" xfId="4001"/>
    <cellStyle name="Comma 9 4 10" xfId="55234"/>
    <cellStyle name="Comma 9 4 10 2" xfId="55235"/>
    <cellStyle name="Comma 9 4 11" xfId="55236"/>
    <cellStyle name="Comma 9 4 12" xfId="55237"/>
    <cellStyle name="Comma 9 4 2" xfId="4002"/>
    <cellStyle name="Comma 9 4 2 10" xfId="55238"/>
    <cellStyle name="Comma 9 4 2 2" xfId="4003"/>
    <cellStyle name="Comma 9 4 2 2 2" xfId="4004"/>
    <cellStyle name="Comma 9 4 2 2 2 2" xfId="55239"/>
    <cellStyle name="Comma 9 4 2 2 2 2 2" xfId="55240"/>
    <cellStyle name="Comma 9 4 2 2 2 2 3" xfId="55241"/>
    <cellStyle name="Comma 9 4 2 2 2 3" xfId="55242"/>
    <cellStyle name="Comma 9 4 2 2 2 3 2" xfId="55243"/>
    <cellStyle name="Comma 9 4 2 2 2 3 3" xfId="55244"/>
    <cellStyle name="Comma 9 4 2 2 2 4" xfId="55245"/>
    <cellStyle name="Comma 9 4 2 2 2 4 2" xfId="55246"/>
    <cellStyle name="Comma 9 4 2 2 2 5" xfId="55247"/>
    <cellStyle name="Comma 9 4 2 2 2 6" xfId="55248"/>
    <cellStyle name="Comma 9 4 2 2 3" xfId="55249"/>
    <cellStyle name="Comma 9 4 2 2 3 2" xfId="55250"/>
    <cellStyle name="Comma 9 4 2 2 3 2 2" xfId="55251"/>
    <cellStyle name="Comma 9 4 2 2 3 2 3" xfId="55252"/>
    <cellStyle name="Comma 9 4 2 2 3 3" xfId="55253"/>
    <cellStyle name="Comma 9 4 2 2 3 3 2" xfId="55254"/>
    <cellStyle name="Comma 9 4 2 2 3 3 3" xfId="55255"/>
    <cellStyle name="Comma 9 4 2 2 3 4" xfId="55256"/>
    <cellStyle name="Comma 9 4 2 2 3 4 2" xfId="55257"/>
    <cellStyle name="Comma 9 4 2 2 3 5" xfId="55258"/>
    <cellStyle name="Comma 9 4 2 2 3 6" xfId="55259"/>
    <cellStyle name="Comma 9 4 2 2 4" xfId="55260"/>
    <cellStyle name="Comma 9 4 2 2 4 2" xfId="55261"/>
    <cellStyle name="Comma 9 4 2 2 4 2 2" xfId="55262"/>
    <cellStyle name="Comma 9 4 2 2 4 2 3" xfId="55263"/>
    <cellStyle name="Comma 9 4 2 2 4 3" xfId="55264"/>
    <cellStyle name="Comma 9 4 2 2 4 3 2" xfId="55265"/>
    <cellStyle name="Comma 9 4 2 2 4 4" xfId="55266"/>
    <cellStyle name="Comma 9 4 2 2 4 5" xfId="55267"/>
    <cellStyle name="Comma 9 4 2 2 5" xfId="55268"/>
    <cellStyle name="Comma 9 4 2 2 5 2" xfId="55269"/>
    <cellStyle name="Comma 9 4 2 2 5 3" xfId="55270"/>
    <cellStyle name="Comma 9 4 2 2 6" xfId="55271"/>
    <cellStyle name="Comma 9 4 2 2 6 2" xfId="55272"/>
    <cellStyle name="Comma 9 4 2 2 6 3" xfId="55273"/>
    <cellStyle name="Comma 9 4 2 2 7" xfId="55274"/>
    <cellStyle name="Comma 9 4 2 2 7 2" xfId="55275"/>
    <cellStyle name="Comma 9 4 2 2 8" xfId="55276"/>
    <cellStyle name="Comma 9 4 2 2 9" xfId="55277"/>
    <cellStyle name="Comma 9 4 2 3" xfId="4005"/>
    <cellStyle name="Comma 9 4 2 3 2" xfId="55278"/>
    <cellStyle name="Comma 9 4 2 3 2 2" xfId="55279"/>
    <cellStyle name="Comma 9 4 2 3 2 3" xfId="55280"/>
    <cellStyle name="Comma 9 4 2 3 3" xfId="55281"/>
    <cellStyle name="Comma 9 4 2 3 3 2" xfId="55282"/>
    <cellStyle name="Comma 9 4 2 3 3 3" xfId="55283"/>
    <cellStyle name="Comma 9 4 2 3 4" xfId="55284"/>
    <cellStyle name="Comma 9 4 2 3 4 2" xfId="55285"/>
    <cellStyle name="Comma 9 4 2 3 5" xfId="55286"/>
    <cellStyle name="Comma 9 4 2 3 6" xfId="55287"/>
    <cellStyle name="Comma 9 4 2 4" xfId="55288"/>
    <cellStyle name="Comma 9 4 2 4 2" xfId="55289"/>
    <cellStyle name="Comma 9 4 2 4 2 2" xfId="55290"/>
    <cellStyle name="Comma 9 4 2 4 2 3" xfId="55291"/>
    <cellStyle name="Comma 9 4 2 4 3" xfId="55292"/>
    <cellStyle name="Comma 9 4 2 4 3 2" xfId="55293"/>
    <cellStyle name="Comma 9 4 2 4 3 3" xfId="55294"/>
    <cellStyle name="Comma 9 4 2 4 4" xfId="55295"/>
    <cellStyle name="Comma 9 4 2 4 4 2" xfId="55296"/>
    <cellStyle name="Comma 9 4 2 4 5" xfId="55297"/>
    <cellStyle name="Comma 9 4 2 4 6" xfId="55298"/>
    <cellStyle name="Comma 9 4 2 5" xfId="55299"/>
    <cellStyle name="Comma 9 4 2 5 2" xfId="55300"/>
    <cellStyle name="Comma 9 4 2 5 2 2" xfId="55301"/>
    <cellStyle name="Comma 9 4 2 5 2 3" xfId="55302"/>
    <cellStyle name="Comma 9 4 2 5 3" xfId="55303"/>
    <cellStyle name="Comma 9 4 2 5 3 2" xfId="55304"/>
    <cellStyle name="Comma 9 4 2 5 4" xfId="55305"/>
    <cellStyle name="Comma 9 4 2 5 5" xfId="55306"/>
    <cellStyle name="Comma 9 4 2 6" xfId="55307"/>
    <cellStyle name="Comma 9 4 2 6 2" xfId="55308"/>
    <cellStyle name="Comma 9 4 2 6 3" xfId="55309"/>
    <cellStyle name="Comma 9 4 2 7" xfId="55310"/>
    <cellStyle name="Comma 9 4 2 7 2" xfId="55311"/>
    <cellStyle name="Comma 9 4 2 7 3" xfId="55312"/>
    <cellStyle name="Comma 9 4 2 8" xfId="55313"/>
    <cellStyle name="Comma 9 4 2 8 2" xfId="55314"/>
    <cellStyle name="Comma 9 4 2 9" xfId="55315"/>
    <cellStyle name="Comma 9 4 3" xfId="4006"/>
    <cellStyle name="Comma 9 4 3 2" xfId="4007"/>
    <cellStyle name="Comma 9 4 3 2 2" xfId="55316"/>
    <cellStyle name="Comma 9 4 3 2 2 2" xfId="55317"/>
    <cellStyle name="Comma 9 4 3 2 2 3" xfId="55318"/>
    <cellStyle name="Comma 9 4 3 2 3" xfId="55319"/>
    <cellStyle name="Comma 9 4 3 2 3 2" xfId="55320"/>
    <cellStyle name="Comma 9 4 3 2 3 3" xfId="55321"/>
    <cellStyle name="Comma 9 4 3 2 4" xfId="55322"/>
    <cellStyle name="Comma 9 4 3 2 4 2" xfId="55323"/>
    <cellStyle name="Comma 9 4 3 2 5" xfId="55324"/>
    <cellStyle name="Comma 9 4 3 2 6" xfId="55325"/>
    <cellStyle name="Comma 9 4 3 3" xfId="55326"/>
    <cellStyle name="Comma 9 4 3 3 2" xfId="55327"/>
    <cellStyle name="Comma 9 4 3 3 2 2" xfId="55328"/>
    <cellStyle name="Comma 9 4 3 3 2 3" xfId="55329"/>
    <cellStyle name="Comma 9 4 3 3 3" xfId="55330"/>
    <cellStyle name="Comma 9 4 3 3 3 2" xfId="55331"/>
    <cellStyle name="Comma 9 4 3 3 3 3" xfId="55332"/>
    <cellStyle name="Comma 9 4 3 3 4" xfId="55333"/>
    <cellStyle name="Comma 9 4 3 3 4 2" xfId="55334"/>
    <cellStyle name="Comma 9 4 3 3 5" xfId="55335"/>
    <cellStyle name="Comma 9 4 3 3 6" xfId="55336"/>
    <cellStyle name="Comma 9 4 3 4" xfId="55337"/>
    <cellStyle name="Comma 9 4 3 4 2" xfId="55338"/>
    <cellStyle name="Comma 9 4 3 4 2 2" xfId="55339"/>
    <cellStyle name="Comma 9 4 3 4 2 3" xfId="55340"/>
    <cellStyle name="Comma 9 4 3 4 3" xfId="55341"/>
    <cellStyle name="Comma 9 4 3 4 3 2" xfId="55342"/>
    <cellStyle name="Comma 9 4 3 4 4" xfId="55343"/>
    <cellStyle name="Comma 9 4 3 4 5" xfId="55344"/>
    <cellStyle name="Comma 9 4 3 5" xfId="55345"/>
    <cellStyle name="Comma 9 4 3 5 2" xfId="55346"/>
    <cellStyle name="Comma 9 4 3 5 3" xfId="55347"/>
    <cellStyle name="Comma 9 4 3 6" xfId="55348"/>
    <cellStyle name="Comma 9 4 3 6 2" xfId="55349"/>
    <cellStyle name="Comma 9 4 3 6 3" xfId="55350"/>
    <cellStyle name="Comma 9 4 3 7" xfId="55351"/>
    <cellStyle name="Comma 9 4 3 7 2" xfId="55352"/>
    <cellStyle name="Comma 9 4 3 8" xfId="55353"/>
    <cellStyle name="Comma 9 4 3 9" xfId="55354"/>
    <cellStyle name="Comma 9 4 4" xfId="4008"/>
    <cellStyle name="Comma 9 4 4 2" xfId="55355"/>
    <cellStyle name="Comma 9 4 4 2 2" xfId="55356"/>
    <cellStyle name="Comma 9 4 4 2 2 2" xfId="55357"/>
    <cellStyle name="Comma 9 4 4 2 2 3" xfId="55358"/>
    <cellStyle name="Comma 9 4 4 2 3" xfId="55359"/>
    <cellStyle name="Comma 9 4 4 2 3 2" xfId="55360"/>
    <cellStyle name="Comma 9 4 4 2 3 3" xfId="55361"/>
    <cellStyle name="Comma 9 4 4 2 4" xfId="55362"/>
    <cellStyle name="Comma 9 4 4 2 4 2" xfId="55363"/>
    <cellStyle name="Comma 9 4 4 2 5" xfId="55364"/>
    <cellStyle name="Comma 9 4 4 2 6" xfId="55365"/>
    <cellStyle name="Comma 9 4 4 3" xfId="55366"/>
    <cellStyle name="Comma 9 4 4 3 2" xfId="55367"/>
    <cellStyle name="Comma 9 4 4 3 2 2" xfId="55368"/>
    <cellStyle name="Comma 9 4 4 3 2 3" xfId="55369"/>
    <cellStyle name="Comma 9 4 4 3 3" xfId="55370"/>
    <cellStyle name="Comma 9 4 4 3 3 2" xfId="55371"/>
    <cellStyle name="Comma 9 4 4 3 3 3" xfId="55372"/>
    <cellStyle name="Comma 9 4 4 3 4" xfId="55373"/>
    <cellStyle name="Comma 9 4 4 3 4 2" xfId="55374"/>
    <cellStyle name="Comma 9 4 4 3 5" xfId="55375"/>
    <cellStyle name="Comma 9 4 4 3 6" xfId="55376"/>
    <cellStyle name="Comma 9 4 4 4" xfId="55377"/>
    <cellStyle name="Comma 9 4 4 4 2" xfId="55378"/>
    <cellStyle name="Comma 9 4 4 4 2 2" xfId="55379"/>
    <cellStyle name="Comma 9 4 4 4 2 3" xfId="55380"/>
    <cellStyle name="Comma 9 4 4 4 3" xfId="55381"/>
    <cellStyle name="Comma 9 4 4 4 3 2" xfId="55382"/>
    <cellStyle name="Comma 9 4 4 4 4" xfId="55383"/>
    <cellStyle name="Comma 9 4 4 4 5" xfId="55384"/>
    <cellStyle name="Comma 9 4 4 5" xfId="55385"/>
    <cellStyle name="Comma 9 4 4 5 2" xfId="55386"/>
    <cellStyle name="Comma 9 4 4 5 3" xfId="55387"/>
    <cellStyle name="Comma 9 4 4 6" xfId="55388"/>
    <cellStyle name="Comma 9 4 4 6 2" xfId="55389"/>
    <cellStyle name="Comma 9 4 4 6 3" xfId="55390"/>
    <cellStyle name="Comma 9 4 4 7" xfId="55391"/>
    <cellStyle name="Comma 9 4 4 7 2" xfId="55392"/>
    <cellStyle name="Comma 9 4 4 8" xfId="55393"/>
    <cellStyle name="Comma 9 4 4 9" xfId="55394"/>
    <cellStyle name="Comma 9 4 5" xfId="55395"/>
    <cellStyle name="Comma 9 4 5 2" xfId="55396"/>
    <cellStyle name="Comma 9 4 5 2 2" xfId="55397"/>
    <cellStyle name="Comma 9 4 5 2 3" xfId="55398"/>
    <cellStyle name="Comma 9 4 5 3" xfId="55399"/>
    <cellStyle name="Comma 9 4 5 3 2" xfId="55400"/>
    <cellStyle name="Comma 9 4 5 3 3" xfId="55401"/>
    <cellStyle name="Comma 9 4 5 4" xfId="55402"/>
    <cellStyle name="Comma 9 4 5 4 2" xfId="55403"/>
    <cellStyle name="Comma 9 4 5 5" xfId="55404"/>
    <cellStyle name="Comma 9 4 5 6" xfId="55405"/>
    <cellStyle name="Comma 9 4 6" xfId="55406"/>
    <cellStyle name="Comma 9 4 6 2" xfId="55407"/>
    <cellStyle name="Comma 9 4 6 2 2" xfId="55408"/>
    <cellStyle name="Comma 9 4 6 2 3" xfId="55409"/>
    <cellStyle name="Comma 9 4 6 3" xfId="55410"/>
    <cellStyle name="Comma 9 4 6 3 2" xfId="55411"/>
    <cellStyle name="Comma 9 4 6 3 3" xfId="55412"/>
    <cellStyle name="Comma 9 4 6 4" xfId="55413"/>
    <cellStyle name="Comma 9 4 6 4 2" xfId="55414"/>
    <cellStyle name="Comma 9 4 6 5" xfId="55415"/>
    <cellStyle name="Comma 9 4 6 6" xfId="55416"/>
    <cellStyle name="Comma 9 4 7" xfId="55417"/>
    <cellStyle name="Comma 9 4 7 2" xfId="55418"/>
    <cellStyle name="Comma 9 4 7 2 2" xfId="55419"/>
    <cellStyle name="Comma 9 4 7 2 3" xfId="55420"/>
    <cellStyle name="Comma 9 4 7 3" xfId="55421"/>
    <cellStyle name="Comma 9 4 7 3 2" xfId="55422"/>
    <cellStyle name="Comma 9 4 7 4" xfId="55423"/>
    <cellStyle name="Comma 9 4 7 5" xfId="55424"/>
    <cellStyle name="Comma 9 4 8" xfId="55425"/>
    <cellStyle name="Comma 9 4 8 2" xfId="55426"/>
    <cellStyle name="Comma 9 4 8 3" xfId="55427"/>
    <cellStyle name="Comma 9 4 9" xfId="55428"/>
    <cellStyle name="Comma 9 4 9 2" xfId="55429"/>
    <cellStyle name="Comma 9 4 9 3" xfId="55430"/>
    <cellStyle name="Comma 9 5" xfId="4009"/>
    <cellStyle name="Comma 9 5 10" xfId="55431"/>
    <cellStyle name="Comma 9 5 2" xfId="4010"/>
    <cellStyle name="Comma 9 5 2 2" xfId="4011"/>
    <cellStyle name="Comma 9 5 2 2 2" xfId="55432"/>
    <cellStyle name="Comma 9 5 2 2 2 2" xfId="55433"/>
    <cellStyle name="Comma 9 5 2 2 2 3" xfId="55434"/>
    <cellStyle name="Comma 9 5 2 2 3" xfId="55435"/>
    <cellStyle name="Comma 9 5 2 2 3 2" xfId="55436"/>
    <cellStyle name="Comma 9 5 2 2 3 3" xfId="55437"/>
    <cellStyle name="Comma 9 5 2 2 4" xfId="55438"/>
    <cellStyle name="Comma 9 5 2 2 4 2" xfId="55439"/>
    <cellStyle name="Comma 9 5 2 2 5" xfId="55440"/>
    <cellStyle name="Comma 9 5 2 2 6" xfId="55441"/>
    <cellStyle name="Comma 9 5 2 3" xfId="55442"/>
    <cellStyle name="Comma 9 5 2 3 2" xfId="55443"/>
    <cellStyle name="Comma 9 5 2 3 2 2" xfId="55444"/>
    <cellStyle name="Comma 9 5 2 3 2 3" xfId="55445"/>
    <cellStyle name="Comma 9 5 2 3 3" xfId="55446"/>
    <cellStyle name="Comma 9 5 2 3 3 2" xfId="55447"/>
    <cellStyle name="Comma 9 5 2 3 3 3" xfId="55448"/>
    <cellStyle name="Comma 9 5 2 3 4" xfId="55449"/>
    <cellStyle name="Comma 9 5 2 3 4 2" xfId="55450"/>
    <cellStyle name="Comma 9 5 2 3 5" xfId="55451"/>
    <cellStyle name="Comma 9 5 2 3 6" xfId="55452"/>
    <cellStyle name="Comma 9 5 2 4" xfId="55453"/>
    <cellStyle name="Comma 9 5 2 4 2" xfId="55454"/>
    <cellStyle name="Comma 9 5 2 4 2 2" xfId="55455"/>
    <cellStyle name="Comma 9 5 2 4 2 3" xfId="55456"/>
    <cellStyle name="Comma 9 5 2 4 3" xfId="55457"/>
    <cellStyle name="Comma 9 5 2 4 3 2" xfId="55458"/>
    <cellStyle name="Comma 9 5 2 4 4" xfId="55459"/>
    <cellStyle name="Comma 9 5 2 4 5" xfId="55460"/>
    <cellStyle name="Comma 9 5 2 5" xfId="55461"/>
    <cellStyle name="Comma 9 5 2 5 2" xfId="55462"/>
    <cellStyle name="Comma 9 5 2 5 3" xfId="55463"/>
    <cellStyle name="Comma 9 5 2 6" xfId="55464"/>
    <cellStyle name="Comma 9 5 2 6 2" xfId="55465"/>
    <cellStyle name="Comma 9 5 2 6 3" xfId="55466"/>
    <cellStyle name="Comma 9 5 2 7" xfId="55467"/>
    <cellStyle name="Comma 9 5 2 7 2" xfId="55468"/>
    <cellStyle name="Comma 9 5 2 8" xfId="55469"/>
    <cellStyle name="Comma 9 5 2 9" xfId="55470"/>
    <cellStyle name="Comma 9 5 3" xfId="4012"/>
    <cellStyle name="Comma 9 5 3 2" xfId="55471"/>
    <cellStyle name="Comma 9 5 3 2 2" xfId="55472"/>
    <cellStyle name="Comma 9 5 3 2 3" xfId="55473"/>
    <cellStyle name="Comma 9 5 3 3" xfId="55474"/>
    <cellStyle name="Comma 9 5 3 3 2" xfId="55475"/>
    <cellStyle name="Comma 9 5 3 3 3" xfId="55476"/>
    <cellStyle name="Comma 9 5 3 4" xfId="55477"/>
    <cellStyle name="Comma 9 5 3 4 2" xfId="55478"/>
    <cellStyle name="Comma 9 5 3 5" xfId="55479"/>
    <cellStyle name="Comma 9 5 3 6" xfId="55480"/>
    <cellStyle name="Comma 9 5 4" xfId="55481"/>
    <cellStyle name="Comma 9 5 4 2" xfId="55482"/>
    <cellStyle name="Comma 9 5 4 2 2" xfId="55483"/>
    <cellStyle name="Comma 9 5 4 2 3" xfId="55484"/>
    <cellStyle name="Comma 9 5 4 3" xfId="55485"/>
    <cellStyle name="Comma 9 5 4 3 2" xfId="55486"/>
    <cellStyle name="Comma 9 5 4 3 3" xfId="55487"/>
    <cellStyle name="Comma 9 5 4 4" xfId="55488"/>
    <cellStyle name="Comma 9 5 4 4 2" xfId="55489"/>
    <cellStyle name="Comma 9 5 4 5" xfId="55490"/>
    <cellStyle name="Comma 9 5 4 6" xfId="55491"/>
    <cellStyle name="Comma 9 5 5" xfId="55492"/>
    <cellStyle name="Comma 9 5 5 2" xfId="55493"/>
    <cellStyle name="Comma 9 5 5 2 2" xfId="55494"/>
    <cellStyle name="Comma 9 5 5 2 3" xfId="55495"/>
    <cellStyle name="Comma 9 5 5 3" xfId="55496"/>
    <cellStyle name="Comma 9 5 5 3 2" xfId="55497"/>
    <cellStyle name="Comma 9 5 5 4" xfId="55498"/>
    <cellStyle name="Comma 9 5 5 5" xfId="55499"/>
    <cellStyle name="Comma 9 5 6" xfId="55500"/>
    <cellStyle name="Comma 9 5 6 2" xfId="55501"/>
    <cellStyle name="Comma 9 5 6 3" xfId="55502"/>
    <cellStyle name="Comma 9 5 7" xfId="55503"/>
    <cellStyle name="Comma 9 5 7 2" xfId="55504"/>
    <cellStyle name="Comma 9 5 7 3" xfId="55505"/>
    <cellStyle name="Comma 9 5 8" xfId="55506"/>
    <cellStyle name="Comma 9 5 8 2" xfId="55507"/>
    <cellStyle name="Comma 9 5 9" xfId="55508"/>
    <cellStyle name="Comma 9 6" xfId="4013"/>
    <cellStyle name="Comma 9 6 2" xfId="4014"/>
    <cellStyle name="Comma 9 6 2 2" xfId="55509"/>
    <cellStyle name="Comma 9 6 2 2 2" xfId="55510"/>
    <cellStyle name="Comma 9 6 2 2 3" xfId="55511"/>
    <cellStyle name="Comma 9 6 2 3" xfId="55512"/>
    <cellStyle name="Comma 9 6 2 3 2" xfId="55513"/>
    <cellStyle name="Comma 9 6 2 3 3" xfId="55514"/>
    <cellStyle name="Comma 9 6 2 4" xfId="55515"/>
    <cellStyle name="Comma 9 6 2 4 2" xfId="55516"/>
    <cellStyle name="Comma 9 6 2 5" xfId="55517"/>
    <cellStyle name="Comma 9 6 2 6" xfId="55518"/>
    <cellStyle name="Comma 9 6 3" xfId="55519"/>
    <cellStyle name="Comma 9 6 3 2" xfId="55520"/>
    <cellStyle name="Comma 9 6 3 2 2" xfId="55521"/>
    <cellStyle name="Comma 9 6 3 2 3" xfId="55522"/>
    <cellStyle name="Comma 9 6 3 3" xfId="55523"/>
    <cellStyle name="Comma 9 6 3 3 2" xfId="55524"/>
    <cellStyle name="Comma 9 6 3 3 3" xfId="55525"/>
    <cellStyle name="Comma 9 6 3 4" xfId="55526"/>
    <cellStyle name="Comma 9 6 3 4 2" xfId="55527"/>
    <cellStyle name="Comma 9 6 3 5" xfId="55528"/>
    <cellStyle name="Comma 9 6 3 6" xfId="55529"/>
    <cellStyle name="Comma 9 6 4" xfId="55530"/>
    <cellStyle name="Comma 9 6 4 2" xfId="55531"/>
    <cellStyle name="Comma 9 6 4 2 2" xfId="55532"/>
    <cellStyle name="Comma 9 6 4 2 3" xfId="55533"/>
    <cellStyle name="Comma 9 6 4 3" xfId="55534"/>
    <cellStyle name="Comma 9 6 4 3 2" xfId="55535"/>
    <cellStyle name="Comma 9 6 4 4" xfId="55536"/>
    <cellStyle name="Comma 9 6 4 5" xfId="55537"/>
    <cellStyle name="Comma 9 6 5" xfId="55538"/>
    <cellStyle name="Comma 9 6 5 2" xfId="55539"/>
    <cellStyle name="Comma 9 6 5 3" xfId="55540"/>
    <cellStyle name="Comma 9 6 6" xfId="55541"/>
    <cellStyle name="Comma 9 6 6 2" xfId="55542"/>
    <cellStyle name="Comma 9 6 6 3" xfId="55543"/>
    <cellStyle name="Comma 9 6 7" xfId="55544"/>
    <cellStyle name="Comma 9 6 7 2" xfId="55545"/>
    <cellStyle name="Comma 9 6 8" xfId="55546"/>
    <cellStyle name="Comma 9 6 9" xfId="55547"/>
    <cellStyle name="Comma 9 7" xfId="4015"/>
    <cellStyle name="Comma 9 7 2" xfId="55548"/>
    <cellStyle name="Comma 9 7 2 2" xfId="55549"/>
    <cellStyle name="Comma 9 7 2 2 2" xfId="55550"/>
    <cellStyle name="Comma 9 7 2 2 3" xfId="55551"/>
    <cellStyle name="Comma 9 7 2 3" xfId="55552"/>
    <cellStyle name="Comma 9 7 2 3 2" xfId="55553"/>
    <cellStyle name="Comma 9 7 2 3 3" xfId="55554"/>
    <cellStyle name="Comma 9 7 2 4" xfId="55555"/>
    <cellStyle name="Comma 9 7 2 4 2" xfId="55556"/>
    <cellStyle name="Comma 9 7 2 5" xfId="55557"/>
    <cellStyle name="Comma 9 7 2 6" xfId="55558"/>
    <cellStyle name="Comma 9 7 3" xfId="55559"/>
    <cellStyle name="Comma 9 7 3 2" xfId="55560"/>
    <cellStyle name="Comma 9 7 3 2 2" xfId="55561"/>
    <cellStyle name="Comma 9 7 3 2 3" xfId="55562"/>
    <cellStyle name="Comma 9 7 3 3" xfId="55563"/>
    <cellStyle name="Comma 9 7 3 3 2" xfId="55564"/>
    <cellStyle name="Comma 9 7 3 3 3" xfId="55565"/>
    <cellStyle name="Comma 9 7 3 4" xfId="55566"/>
    <cellStyle name="Comma 9 7 3 4 2" xfId="55567"/>
    <cellStyle name="Comma 9 7 3 5" xfId="55568"/>
    <cellStyle name="Comma 9 7 3 6" xfId="55569"/>
    <cellStyle name="Comma 9 7 4" xfId="55570"/>
    <cellStyle name="Comma 9 7 4 2" xfId="55571"/>
    <cellStyle name="Comma 9 7 4 2 2" xfId="55572"/>
    <cellStyle name="Comma 9 7 4 2 3" xfId="55573"/>
    <cellStyle name="Comma 9 7 4 3" xfId="55574"/>
    <cellStyle name="Comma 9 7 4 3 2" xfId="55575"/>
    <cellStyle name="Comma 9 7 4 4" xfId="55576"/>
    <cellStyle name="Comma 9 7 4 5" xfId="55577"/>
    <cellStyle name="Comma 9 7 5" xfId="55578"/>
    <cellStyle name="Comma 9 7 5 2" xfId="55579"/>
    <cellStyle name="Comma 9 7 5 3" xfId="55580"/>
    <cellStyle name="Comma 9 7 6" xfId="55581"/>
    <cellStyle name="Comma 9 7 6 2" xfId="55582"/>
    <cellStyle name="Comma 9 7 6 3" xfId="55583"/>
    <cellStyle name="Comma 9 7 7" xfId="55584"/>
    <cellStyle name="Comma 9 7 7 2" xfId="55585"/>
    <cellStyle name="Comma 9 7 8" xfId="55586"/>
    <cellStyle name="Comma 9 7 9" xfId="55587"/>
    <cellStyle name="Comma 9 8" xfId="4016"/>
    <cellStyle name="Comma 9 8 2" xfId="55588"/>
    <cellStyle name="Comma 9 8 2 2" xfId="55589"/>
    <cellStyle name="Comma 9 8 2 3" xfId="55590"/>
    <cellStyle name="Comma 9 8 3" xfId="55591"/>
    <cellStyle name="Comma 9 8 3 2" xfId="55592"/>
    <cellStyle name="Comma 9 8 3 3" xfId="55593"/>
    <cellStyle name="Comma 9 8 4" xfId="55594"/>
    <cellStyle name="Comma 9 8 4 2" xfId="55595"/>
    <cellStyle name="Comma 9 8 5" xfId="55596"/>
    <cellStyle name="Comma 9 8 6" xfId="55597"/>
    <cellStyle name="Comma 9 9" xfId="4017"/>
    <cellStyle name="Comma 9 9 2" xfId="55598"/>
    <cellStyle name="Comma 9 9 2 2" xfId="55599"/>
    <cellStyle name="Comma 9 9 2 3" xfId="55600"/>
    <cellStyle name="Comma 9 9 3" xfId="55601"/>
    <cellStyle name="Comma 9 9 3 2" xfId="55602"/>
    <cellStyle name="Comma 9 9 3 3" xfId="55603"/>
    <cellStyle name="Comma 9 9 4" xfId="55604"/>
    <cellStyle name="Comma 9 9 4 2" xfId="55605"/>
    <cellStyle name="Comma 9 9 5" xfId="55606"/>
    <cellStyle name="Comma 9 9 6" xfId="55607"/>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14616"/>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608"/>
    <cellStyle name="Currency 176" xfId="62057"/>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609"/>
    <cellStyle name="Currency 2 10 2" xfId="55610"/>
    <cellStyle name="Currency 2 11" xfId="55611"/>
    <cellStyle name="Currency 2 2" xfId="4058"/>
    <cellStyle name="Currency 2 2 2" xfId="4059"/>
    <cellStyle name="Currency 2 2 2 2" xfId="10122"/>
    <cellStyle name="Currency 2 2 3" xfId="10123"/>
    <cellStyle name="Currency 2 2 3 2" xfId="55612"/>
    <cellStyle name="Currency 2 2 4" xfId="55613"/>
    <cellStyle name="Currency 2 2 4 2" xfId="55614"/>
    <cellStyle name="Currency 2 3" xfId="4060"/>
    <cellStyle name="Currency 2 3 2" xfId="10124"/>
    <cellStyle name="Currency 2 3 2 2" xfId="14048"/>
    <cellStyle name="Currency 2 3 3" xfId="13723"/>
    <cellStyle name="Currency 2 3 3 2" xfId="55615"/>
    <cellStyle name="Currency 2 4" xfId="10125"/>
    <cellStyle name="Currency 2 4 2" xfId="55616"/>
    <cellStyle name="Currency 2 4 2 2" xfId="55617"/>
    <cellStyle name="Currency 2 4 3" xfId="55618"/>
    <cellStyle name="Currency 2 5" xfId="55619"/>
    <cellStyle name="Currency 2 5 2" xfId="55620"/>
    <cellStyle name="Currency 2 6" xfId="55621"/>
    <cellStyle name="Currency 2 6 2" xfId="55622"/>
    <cellStyle name="Currency 2 7" xfId="55623"/>
    <cellStyle name="Currency 2 7 2" xfId="55624"/>
    <cellStyle name="Currency 2 8" xfId="55625"/>
    <cellStyle name="Currency 2 8 2" xfId="55626"/>
    <cellStyle name="Currency 2 9" xfId="55627"/>
    <cellStyle name="Currency 2 9 2" xfId="55628"/>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629"/>
    <cellStyle name="Currency 4 10 2" xfId="55630"/>
    <cellStyle name="Currency 4 10 2 2" xfId="55631"/>
    <cellStyle name="Currency 4 10 2 3" xfId="55632"/>
    <cellStyle name="Currency 4 10 3" xfId="55633"/>
    <cellStyle name="Currency 4 10 3 2" xfId="55634"/>
    <cellStyle name="Currency 4 10 4" xfId="55635"/>
    <cellStyle name="Currency 4 10 5" xfId="55636"/>
    <cellStyle name="Currency 4 11" xfId="55637"/>
    <cellStyle name="Currency 4 11 2" xfId="55638"/>
    <cellStyle name="Currency 4 11 3" xfId="55639"/>
    <cellStyle name="Currency 4 12" xfId="55640"/>
    <cellStyle name="Currency 4 12 2" xfId="55641"/>
    <cellStyle name="Currency 4 12 3" xfId="55642"/>
    <cellStyle name="Currency 4 13" xfId="55643"/>
    <cellStyle name="Currency 4 13 2" xfId="55644"/>
    <cellStyle name="Currency 4 14" xfId="55645"/>
    <cellStyle name="Currency 4 15" xfId="55646"/>
    <cellStyle name="Currency 4 16" xfId="55647"/>
    <cellStyle name="Currency 4 2" xfId="4101"/>
    <cellStyle name="Currency 4 2 10" xfId="55648"/>
    <cellStyle name="Currency 4 2 10 2" xfId="55649"/>
    <cellStyle name="Currency 4 2 10 3" xfId="55650"/>
    <cellStyle name="Currency 4 2 11" xfId="55651"/>
    <cellStyle name="Currency 4 2 11 2" xfId="55652"/>
    <cellStyle name="Currency 4 2 11 3" xfId="55653"/>
    <cellStyle name="Currency 4 2 12" xfId="55654"/>
    <cellStyle name="Currency 4 2 12 2" xfId="55655"/>
    <cellStyle name="Currency 4 2 13" xfId="55656"/>
    <cellStyle name="Currency 4 2 14" xfId="55657"/>
    <cellStyle name="Currency 4 2 15" xfId="55658"/>
    <cellStyle name="Currency 4 2 2" xfId="4102"/>
    <cellStyle name="Currency 4 2 2 10" xfId="55659"/>
    <cellStyle name="Currency 4 2 2 10 2" xfId="55660"/>
    <cellStyle name="Currency 4 2 2 10 3" xfId="55661"/>
    <cellStyle name="Currency 4 2 2 11" xfId="55662"/>
    <cellStyle name="Currency 4 2 2 11 2" xfId="55663"/>
    <cellStyle name="Currency 4 2 2 12" xfId="55664"/>
    <cellStyle name="Currency 4 2 2 13" xfId="55665"/>
    <cellStyle name="Currency 4 2 2 2" xfId="10219"/>
    <cellStyle name="Currency 4 2 2 2 10" xfId="55666"/>
    <cellStyle name="Currency 4 2 2 2 10 2" xfId="55667"/>
    <cellStyle name="Currency 4 2 2 2 11" xfId="55668"/>
    <cellStyle name="Currency 4 2 2 2 12" xfId="55669"/>
    <cellStyle name="Currency 4 2 2 2 2" xfId="10220"/>
    <cellStyle name="Currency 4 2 2 2 2 10" xfId="55670"/>
    <cellStyle name="Currency 4 2 2 2 2 2" xfId="55671"/>
    <cellStyle name="Currency 4 2 2 2 2 2 2" xfId="55672"/>
    <cellStyle name="Currency 4 2 2 2 2 2 2 2" xfId="55673"/>
    <cellStyle name="Currency 4 2 2 2 2 2 2 2 2" xfId="55674"/>
    <cellStyle name="Currency 4 2 2 2 2 2 2 2 3" xfId="55675"/>
    <cellStyle name="Currency 4 2 2 2 2 2 2 3" xfId="55676"/>
    <cellStyle name="Currency 4 2 2 2 2 2 2 3 2" xfId="55677"/>
    <cellStyle name="Currency 4 2 2 2 2 2 2 3 3" xfId="55678"/>
    <cellStyle name="Currency 4 2 2 2 2 2 2 4" xfId="55679"/>
    <cellStyle name="Currency 4 2 2 2 2 2 2 4 2" xfId="55680"/>
    <cellStyle name="Currency 4 2 2 2 2 2 2 5" xfId="55681"/>
    <cellStyle name="Currency 4 2 2 2 2 2 2 6" xfId="55682"/>
    <cellStyle name="Currency 4 2 2 2 2 2 3" xfId="55683"/>
    <cellStyle name="Currency 4 2 2 2 2 2 3 2" xfId="55684"/>
    <cellStyle name="Currency 4 2 2 2 2 2 3 2 2" xfId="55685"/>
    <cellStyle name="Currency 4 2 2 2 2 2 3 2 3" xfId="55686"/>
    <cellStyle name="Currency 4 2 2 2 2 2 3 3" xfId="55687"/>
    <cellStyle name="Currency 4 2 2 2 2 2 3 3 2" xfId="55688"/>
    <cellStyle name="Currency 4 2 2 2 2 2 3 3 3" xfId="55689"/>
    <cellStyle name="Currency 4 2 2 2 2 2 3 4" xfId="55690"/>
    <cellStyle name="Currency 4 2 2 2 2 2 3 4 2" xfId="55691"/>
    <cellStyle name="Currency 4 2 2 2 2 2 3 5" xfId="55692"/>
    <cellStyle name="Currency 4 2 2 2 2 2 3 6" xfId="55693"/>
    <cellStyle name="Currency 4 2 2 2 2 2 4" xfId="55694"/>
    <cellStyle name="Currency 4 2 2 2 2 2 4 2" xfId="55695"/>
    <cellStyle name="Currency 4 2 2 2 2 2 4 2 2" xfId="55696"/>
    <cellStyle name="Currency 4 2 2 2 2 2 4 2 3" xfId="55697"/>
    <cellStyle name="Currency 4 2 2 2 2 2 4 3" xfId="55698"/>
    <cellStyle name="Currency 4 2 2 2 2 2 4 3 2" xfId="55699"/>
    <cellStyle name="Currency 4 2 2 2 2 2 4 4" xfId="55700"/>
    <cellStyle name="Currency 4 2 2 2 2 2 4 5" xfId="55701"/>
    <cellStyle name="Currency 4 2 2 2 2 2 5" xfId="55702"/>
    <cellStyle name="Currency 4 2 2 2 2 2 5 2" xfId="55703"/>
    <cellStyle name="Currency 4 2 2 2 2 2 5 3" xfId="55704"/>
    <cellStyle name="Currency 4 2 2 2 2 2 6" xfId="55705"/>
    <cellStyle name="Currency 4 2 2 2 2 2 6 2" xfId="55706"/>
    <cellStyle name="Currency 4 2 2 2 2 2 6 3" xfId="55707"/>
    <cellStyle name="Currency 4 2 2 2 2 2 7" xfId="55708"/>
    <cellStyle name="Currency 4 2 2 2 2 2 7 2" xfId="55709"/>
    <cellStyle name="Currency 4 2 2 2 2 2 8" xfId="55710"/>
    <cellStyle name="Currency 4 2 2 2 2 2 9" xfId="55711"/>
    <cellStyle name="Currency 4 2 2 2 2 3" xfId="55712"/>
    <cellStyle name="Currency 4 2 2 2 2 3 2" xfId="55713"/>
    <cellStyle name="Currency 4 2 2 2 2 3 2 2" xfId="55714"/>
    <cellStyle name="Currency 4 2 2 2 2 3 2 3" xfId="55715"/>
    <cellStyle name="Currency 4 2 2 2 2 3 3" xfId="55716"/>
    <cellStyle name="Currency 4 2 2 2 2 3 3 2" xfId="55717"/>
    <cellStyle name="Currency 4 2 2 2 2 3 3 3" xfId="55718"/>
    <cellStyle name="Currency 4 2 2 2 2 3 4" xfId="55719"/>
    <cellStyle name="Currency 4 2 2 2 2 3 4 2" xfId="55720"/>
    <cellStyle name="Currency 4 2 2 2 2 3 5" xfId="55721"/>
    <cellStyle name="Currency 4 2 2 2 2 3 6" xfId="55722"/>
    <cellStyle name="Currency 4 2 2 2 2 4" xfId="55723"/>
    <cellStyle name="Currency 4 2 2 2 2 4 2" xfId="55724"/>
    <cellStyle name="Currency 4 2 2 2 2 4 2 2" xfId="55725"/>
    <cellStyle name="Currency 4 2 2 2 2 4 2 3" xfId="55726"/>
    <cellStyle name="Currency 4 2 2 2 2 4 3" xfId="55727"/>
    <cellStyle name="Currency 4 2 2 2 2 4 3 2" xfId="55728"/>
    <cellStyle name="Currency 4 2 2 2 2 4 3 3" xfId="55729"/>
    <cellStyle name="Currency 4 2 2 2 2 4 4" xfId="55730"/>
    <cellStyle name="Currency 4 2 2 2 2 4 4 2" xfId="55731"/>
    <cellStyle name="Currency 4 2 2 2 2 4 5" xfId="55732"/>
    <cellStyle name="Currency 4 2 2 2 2 4 6" xfId="55733"/>
    <cellStyle name="Currency 4 2 2 2 2 5" xfId="55734"/>
    <cellStyle name="Currency 4 2 2 2 2 5 2" xfId="55735"/>
    <cellStyle name="Currency 4 2 2 2 2 5 2 2" xfId="55736"/>
    <cellStyle name="Currency 4 2 2 2 2 5 2 3" xfId="55737"/>
    <cellStyle name="Currency 4 2 2 2 2 5 3" xfId="55738"/>
    <cellStyle name="Currency 4 2 2 2 2 5 3 2" xfId="55739"/>
    <cellStyle name="Currency 4 2 2 2 2 5 4" xfId="55740"/>
    <cellStyle name="Currency 4 2 2 2 2 5 5" xfId="55741"/>
    <cellStyle name="Currency 4 2 2 2 2 6" xfId="55742"/>
    <cellStyle name="Currency 4 2 2 2 2 6 2" xfId="55743"/>
    <cellStyle name="Currency 4 2 2 2 2 6 3" xfId="55744"/>
    <cellStyle name="Currency 4 2 2 2 2 7" xfId="55745"/>
    <cellStyle name="Currency 4 2 2 2 2 7 2" xfId="55746"/>
    <cellStyle name="Currency 4 2 2 2 2 7 3" xfId="55747"/>
    <cellStyle name="Currency 4 2 2 2 2 8" xfId="55748"/>
    <cellStyle name="Currency 4 2 2 2 2 8 2" xfId="55749"/>
    <cellStyle name="Currency 4 2 2 2 2 9" xfId="55750"/>
    <cellStyle name="Currency 4 2 2 2 3" xfId="55751"/>
    <cellStyle name="Currency 4 2 2 2 3 2" xfId="55752"/>
    <cellStyle name="Currency 4 2 2 2 3 2 2" xfId="55753"/>
    <cellStyle name="Currency 4 2 2 2 3 2 2 2" xfId="55754"/>
    <cellStyle name="Currency 4 2 2 2 3 2 2 3" xfId="55755"/>
    <cellStyle name="Currency 4 2 2 2 3 2 3" xfId="55756"/>
    <cellStyle name="Currency 4 2 2 2 3 2 3 2" xfId="55757"/>
    <cellStyle name="Currency 4 2 2 2 3 2 3 3" xfId="55758"/>
    <cellStyle name="Currency 4 2 2 2 3 2 4" xfId="55759"/>
    <cellStyle name="Currency 4 2 2 2 3 2 4 2" xfId="55760"/>
    <cellStyle name="Currency 4 2 2 2 3 2 5" xfId="55761"/>
    <cellStyle name="Currency 4 2 2 2 3 2 6" xfId="55762"/>
    <cellStyle name="Currency 4 2 2 2 3 3" xfId="55763"/>
    <cellStyle name="Currency 4 2 2 2 3 3 2" xfId="55764"/>
    <cellStyle name="Currency 4 2 2 2 3 3 2 2" xfId="55765"/>
    <cellStyle name="Currency 4 2 2 2 3 3 2 3" xfId="55766"/>
    <cellStyle name="Currency 4 2 2 2 3 3 3" xfId="55767"/>
    <cellStyle name="Currency 4 2 2 2 3 3 3 2" xfId="55768"/>
    <cellStyle name="Currency 4 2 2 2 3 3 3 3" xfId="55769"/>
    <cellStyle name="Currency 4 2 2 2 3 3 4" xfId="55770"/>
    <cellStyle name="Currency 4 2 2 2 3 3 4 2" xfId="55771"/>
    <cellStyle name="Currency 4 2 2 2 3 3 5" xfId="55772"/>
    <cellStyle name="Currency 4 2 2 2 3 3 6" xfId="55773"/>
    <cellStyle name="Currency 4 2 2 2 3 4" xfId="55774"/>
    <cellStyle name="Currency 4 2 2 2 3 4 2" xfId="55775"/>
    <cellStyle name="Currency 4 2 2 2 3 4 2 2" xfId="55776"/>
    <cellStyle name="Currency 4 2 2 2 3 4 2 3" xfId="55777"/>
    <cellStyle name="Currency 4 2 2 2 3 4 3" xfId="55778"/>
    <cellStyle name="Currency 4 2 2 2 3 4 3 2" xfId="55779"/>
    <cellStyle name="Currency 4 2 2 2 3 4 4" xfId="55780"/>
    <cellStyle name="Currency 4 2 2 2 3 4 5" xfId="55781"/>
    <cellStyle name="Currency 4 2 2 2 3 5" xfId="55782"/>
    <cellStyle name="Currency 4 2 2 2 3 5 2" xfId="55783"/>
    <cellStyle name="Currency 4 2 2 2 3 5 3" xfId="55784"/>
    <cellStyle name="Currency 4 2 2 2 3 6" xfId="55785"/>
    <cellStyle name="Currency 4 2 2 2 3 6 2" xfId="55786"/>
    <cellStyle name="Currency 4 2 2 2 3 6 3" xfId="55787"/>
    <cellStyle name="Currency 4 2 2 2 3 7" xfId="55788"/>
    <cellStyle name="Currency 4 2 2 2 3 7 2" xfId="55789"/>
    <cellStyle name="Currency 4 2 2 2 3 8" xfId="55790"/>
    <cellStyle name="Currency 4 2 2 2 3 9" xfId="55791"/>
    <cellStyle name="Currency 4 2 2 2 4" xfId="55792"/>
    <cellStyle name="Currency 4 2 2 2 4 2" xfId="55793"/>
    <cellStyle name="Currency 4 2 2 2 4 2 2" xfId="55794"/>
    <cellStyle name="Currency 4 2 2 2 4 2 2 2" xfId="55795"/>
    <cellStyle name="Currency 4 2 2 2 4 2 2 3" xfId="55796"/>
    <cellStyle name="Currency 4 2 2 2 4 2 3" xfId="55797"/>
    <cellStyle name="Currency 4 2 2 2 4 2 3 2" xfId="55798"/>
    <cellStyle name="Currency 4 2 2 2 4 2 3 3" xfId="55799"/>
    <cellStyle name="Currency 4 2 2 2 4 2 4" xfId="55800"/>
    <cellStyle name="Currency 4 2 2 2 4 2 4 2" xfId="55801"/>
    <cellStyle name="Currency 4 2 2 2 4 2 5" xfId="55802"/>
    <cellStyle name="Currency 4 2 2 2 4 2 6" xfId="55803"/>
    <cellStyle name="Currency 4 2 2 2 4 3" xfId="55804"/>
    <cellStyle name="Currency 4 2 2 2 4 3 2" xfId="55805"/>
    <cellStyle name="Currency 4 2 2 2 4 3 2 2" xfId="55806"/>
    <cellStyle name="Currency 4 2 2 2 4 3 2 3" xfId="55807"/>
    <cellStyle name="Currency 4 2 2 2 4 3 3" xfId="55808"/>
    <cellStyle name="Currency 4 2 2 2 4 3 3 2" xfId="55809"/>
    <cellStyle name="Currency 4 2 2 2 4 3 3 3" xfId="55810"/>
    <cellStyle name="Currency 4 2 2 2 4 3 4" xfId="55811"/>
    <cellStyle name="Currency 4 2 2 2 4 3 4 2" xfId="55812"/>
    <cellStyle name="Currency 4 2 2 2 4 3 5" xfId="55813"/>
    <cellStyle name="Currency 4 2 2 2 4 3 6" xfId="55814"/>
    <cellStyle name="Currency 4 2 2 2 4 4" xfId="55815"/>
    <cellStyle name="Currency 4 2 2 2 4 4 2" xfId="55816"/>
    <cellStyle name="Currency 4 2 2 2 4 4 2 2" xfId="55817"/>
    <cellStyle name="Currency 4 2 2 2 4 4 2 3" xfId="55818"/>
    <cellStyle name="Currency 4 2 2 2 4 4 3" xfId="55819"/>
    <cellStyle name="Currency 4 2 2 2 4 4 3 2" xfId="55820"/>
    <cellStyle name="Currency 4 2 2 2 4 4 4" xfId="55821"/>
    <cellStyle name="Currency 4 2 2 2 4 4 5" xfId="55822"/>
    <cellStyle name="Currency 4 2 2 2 4 5" xfId="55823"/>
    <cellStyle name="Currency 4 2 2 2 4 5 2" xfId="55824"/>
    <cellStyle name="Currency 4 2 2 2 4 5 3" xfId="55825"/>
    <cellStyle name="Currency 4 2 2 2 4 6" xfId="55826"/>
    <cellStyle name="Currency 4 2 2 2 4 6 2" xfId="55827"/>
    <cellStyle name="Currency 4 2 2 2 4 6 3" xfId="55828"/>
    <cellStyle name="Currency 4 2 2 2 4 7" xfId="55829"/>
    <cellStyle name="Currency 4 2 2 2 4 7 2" xfId="55830"/>
    <cellStyle name="Currency 4 2 2 2 4 8" xfId="55831"/>
    <cellStyle name="Currency 4 2 2 2 4 9" xfId="55832"/>
    <cellStyle name="Currency 4 2 2 2 5" xfId="55833"/>
    <cellStyle name="Currency 4 2 2 2 5 2" xfId="55834"/>
    <cellStyle name="Currency 4 2 2 2 5 2 2" xfId="55835"/>
    <cellStyle name="Currency 4 2 2 2 5 2 3" xfId="55836"/>
    <cellStyle name="Currency 4 2 2 2 5 3" xfId="55837"/>
    <cellStyle name="Currency 4 2 2 2 5 3 2" xfId="55838"/>
    <cellStyle name="Currency 4 2 2 2 5 3 3" xfId="55839"/>
    <cellStyle name="Currency 4 2 2 2 5 4" xfId="55840"/>
    <cellStyle name="Currency 4 2 2 2 5 4 2" xfId="55841"/>
    <cellStyle name="Currency 4 2 2 2 5 5" xfId="55842"/>
    <cellStyle name="Currency 4 2 2 2 5 6" xfId="55843"/>
    <cellStyle name="Currency 4 2 2 2 6" xfId="55844"/>
    <cellStyle name="Currency 4 2 2 2 6 2" xfId="55845"/>
    <cellStyle name="Currency 4 2 2 2 6 2 2" xfId="55846"/>
    <cellStyle name="Currency 4 2 2 2 6 2 3" xfId="55847"/>
    <cellStyle name="Currency 4 2 2 2 6 3" xfId="55848"/>
    <cellStyle name="Currency 4 2 2 2 6 3 2" xfId="55849"/>
    <cellStyle name="Currency 4 2 2 2 6 3 3" xfId="55850"/>
    <cellStyle name="Currency 4 2 2 2 6 4" xfId="55851"/>
    <cellStyle name="Currency 4 2 2 2 6 4 2" xfId="55852"/>
    <cellStyle name="Currency 4 2 2 2 6 5" xfId="55853"/>
    <cellStyle name="Currency 4 2 2 2 6 6" xfId="55854"/>
    <cellStyle name="Currency 4 2 2 2 7" xfId="55855"/>
    <cellStyle name="Currency 4 2 2 2 7 2" xfId="55856"/>
    <cellStyle name="Currency 4 2 2 2 7 2 2" xfId="55857"/>
    <cellStyle name="Currency 4 2 2 2 7 2 3" xfId="55858"/>
    <cellStyle name="Currency 4 2 2 2 7 3" xfId="55859"/>
    <cellStyle name="Currency 4 2 2 2 7 3 2" xfId="55860"/>
    <cellStyle name="Currency 4 2 2 2 7 4" xfId="55861"/>
    <cellStyle name="Currency 4 2 2 2 7 5" xfId="55862"/>
    <cellStyle name="Currency 4 2 2 2 8" xfId="55863"/>
    <cellStyle name="Currency 4 2 2 2 8 2" xfId="55864"/>
    <cellStyle name="Currency 4 2 2 2 8 3" xfId="55865"/>
    <cellStyle name="Currency 4 2 2 2 9" xfId="55866"/>
    <cellStyle name="Currency 4 2 2 2 9 2" xfId="55867"/>
    <cellStyle name="Currency 4 2 2 2 9 3" xfId="55868"/>
    <cellStyle name="Currency 4 2 2 3" xfId="10221"/>
    <cellStyle name="Currency 4 2 2 3 10" xfId="55869"/>
    <cellStyle name="Currency 4 2 2 3 2" xfId="55870"/>
    <cellStyle name="Currency 4 2 2 3 2 2" xfId="55871"/>
    <cellStyle name="Currency 4 2 2 3 2 2 2" xfId="55872"/>
    <cellStyle name="Currency 4 2 2 3 2 2 2 2" xfId="55873"/>
    <cellStyle name="Currency 4 2 2 3 2 2 2 3" xfId="55874"/>
    <cellStyle name="Currency 4 2 2 3 2 2 3" xfId="55875"/>
    <cellStyle name="Currency 4 2 2 3 2 2 3 2" xfId="55876"/>
    <cellStyle name="Currency 4 2 2 3 2 2 3 3" xfId="55877"/>
    <cellStyle name="Currency 4 2 2 3 2 2 4" xfId="55878"/>
    <cellStyle name="Currency 4 2 2 3 2 2 4 2" xfId="55879"/>
    <cellStyle name="Currency 4 2 2 3 2 2 5" xfId="55880"/>
    <cellStyle name="Currency 4 2 2 3 2 2 6" xfId="55881"/>
    <cellStyle name="Currency 4 2 2 3 2 3" xfId="55882"/>
    <cellStyle name="Currency 4 2 2 3 2 3 2" xfId="55883"/>
    <cellStyle name="Currency 4 2 2 3 2 3 2 2" xfId="55884"/>
    <cellStyle name="Currency 4 2 2 3 2 3 2 3" xfId="55885"/>
    <cellStyle name="Currency 4 2 2 3 2 3 3" xfId="55886"/>
    <cellStyle name="Currency 4 2 2 3 2 3 3 2" xfId="55887"/>
    <cellStyle name="Currency 4 2 2 3 2 3 3 3" xfId="55888"/>
    <cellStyle name="Currency 4 2 2 3 2 3 4" xfId="55889"/>
    <cellStyle name="Currency 4 2 2 3 2 3 4 2" xfId="55890"/>
    <cellStyle name="Currency 4 2 2 3 2 3 5" xfId="55891"/>
    <cellStyle name="Currency 4 2 2 3 2 3 6" xfId="55892"/>
    <cellStyle name="Currency 4 2 2 3 2 4" xfId="55893"/>
    <cellStyle name="Currency 4 2 2 3 2 4 2" xfId="55894"/>
    <cellStyle name="Currency 4 2 2 3 2 4 2 2" xfId="55895"/>
    <cellStyle name="Currency 4 2 2 3 2 4 2 3" xfId="55896"/>
    <cellStyle name="Currency 4 2 2 3 2 4 3" xfId="55897"/>
    <cellStyle name="Currency 4 2 2 3 2 4 3 2" xfId="55898"/>
    <cellStyle name="Currency 4 2 2 3 2 4 4" xfId="55899"/>
    <cellStyle name="Currency 4 2 2 3 2 4 5" xfId="55900"/>
    <cellStyle name="Currency 4 2 2 3 2 5" xfId="55901"/>
    <cellStyle name="Currency 4 2 2 3 2 5 2" xfId="55902"/>
    <cellStyle name="Currency 4 2 2 3 2 5 3" xfId="55903"/>
    <cellStyle name="Currency 4 2 2 3 2 6" xfId="55904"/>
    <cellStyle name="Currency 4 2 2 3 2 6 2" xfId="55905"/>
    <cellStyle name="Currency 4 2 2 3 2 6 3" xfId="55906"/>
    <cellStyle name="Currency 4 2 2 3 2 7" xfId="55907"/>
    <cellStyle name="Currency 4 2 2 3 2 7 2" xfId="55908"/>
    <cellStyle name="Currency 4 2 2 3 2 8" xfId="55909"/>
    <cellStyle name="Currency 4 2 2 3 2 9" xfId="55910"/>
    <cellStyle name="Currency 4 2 2 3 3" xfId="55911"/>
    <cellStyle name="Currency 4 2 2 3 3 2" xfId="55912"/>
    <cellStyle name="Currency 4 2 2 3 3 2 2" xfId="55913"/>
    <cellStyle name="Currency 4 2 2 3 3 2 3" xfId="55914"/>
    <cellStyle name="Currency 4 2 2 3 3 3" xfId="55915"/>
    <cellStyle name="Currency 4 2 2 3 3 3 2" xfId="55916"/>
    <cellStyle name="Currency 4 2 2 3 3 3 3" xfId="55917"/>
    <cellStyle name="Currency 4 2 2 3 3 4" xfId="55918"/>
    <cellStyle name="Currency 4 2 2 3 3 4 2" xfId="55919"/>
    <cellStyle name="Currency 4 2 2 3 3 5" xfId="55920"/>
    <cellStyle name="Currency 4 2 2 3 3 6" xfId="55921"/>
    <cellStyle name="Currency 4 2 2 3 4" xfId="55922"/>
    <cellStyle name="Currency 4 2 2 3 4 2" xfId="55923"/>
    <cellStyle name="Currency 4 2 2 3 4 2 2" xfId="55924"/>
    <cellStyle name="Currency 4 2 2 3 4 2 3" xfId="55925"/>
    <cellStyle name="Currency 4 2 2 3 4 3" xfId="55926"/>
    <cellStyle name="Currency 4 2 2 3 4 3 2" xfId="55927"/>
    <cellStyle name="Currency 4 2 2 3 4 3 3" xfId="55928"/>
    <cellStyle name="Currency 4 2 2 3 4 4" xfId="55929"/>
    <cellStyle name="Currency 4 2 2 3 4 4 2" xfId="55930"/>
    <cellStyle name="Currency 4 2 2 3 4 5" xfId="55931"/>
    <cellStyle name="Currency 4 2 2 3 4 6" xfId="55932"/>
    <cellStyle name="Currency 4 2 2 3 5" xfId="55933"/>
    <cellStyle name="Currency 4 2 2 3 5 2" xfId="55934"/>
    <cellStyle name="Currency 4 2 2 3 5 2 2" xfId="55935"/>
    <cellStyle name="Currency 4 2 2 3 5 2 3" xfId="55936"/>
    <cellStyle name="Currency 4 2 2 3 5 3" xfId="55937"/>
    <cellStyle name="Currency 4 2 2 3 5 3 2" xfId="55938"/>
    <cellStyle name="Currency 4 2 2 3 5 4" xfId="55939"/>
    <cellStyle name="Currency 4 2 2 3 5 5" xfId="55940"/>
    <cellStyle name="Currency 4 2 2 3 6" xfId="55941"/>
    <cellStyle name="Currency 4 2 2 3 6 2" xfId="55942"/>
    <cellStyle name="Currency 4 2 2 3 6 3" xfId="55943"/>
    <cellStyle name="Currency 4 2 2 3 7" xfId="55944"/>
    <cellStyle name="Currency 4 2 2 3 7 2" xfId="55945"/>
    <cellStyle name="Currency 4 2 2 3 7 3" xfId="55946"/>
    <cellStyle name="Currency 4 2 2 3 8" xfId="55947"/>
    <cellStyle name="Currency 4 2 2 3 8 2" xfId="55948"/>
    <cellStyle name="Currency 4 2 2 3 9" xfId="55949"/>
    <cellStyle name="Currency 4 2 2 4" xfId="10222"/>
    <cellStyle name="Currency 4 2 2 4 2" xfId="55950"/>
    <cellStyle name="Currency 4 2 2 4 2 2" xfId="55951"/>
    <cellStyle name="Currency 4 2 2 4 2 2 2" xfId="55952"/>
    <cellStyle name="Currency 4 2 2 4 2 2 3" xfId="55953"/>
    <cellStyle name="Currency 4 2 2 4 2 3" xfId="55954"/>
    <cellStyle name="Currency 4 2 2 4 2 3 2" xfId="55955"/>
    <cellStyle name="Currency 4 2 2 4 2 3 3" xfId="55956"/>
    <cellStyle name="Currency 4 2 2 4 2 4" xfId="55957"/>
    <cellStyle name="Currency 4 2 2 4 2 4 2" xfId="55958"/>
    <cellStyle name="Currency 4 2 2 4 2 5" xfId="55959"/>
    <cellStyle name="Currency 4 2 2 4 2 6" xfId="55960"/>
    <cellStyle name="Currency 4 2 2 4 3" xfId="55961"/>
    <cellStyle name="Currency 4 2 2 4 3 2" xfId="55962"/>
    <cellStyle name="Currency 4 2 2 4 3 2 2" xfId="55963"/>
    <cellStyle name="Currency 4 2 2 4 3 2 3" xfId="55964"/>
    <cellStyle name="Currency 4 2 2 4 3 3" xfId="55965"/>
    <cellStyle name="Currency 4 2 2 4 3 3 2" xfId="55966"/>
    <cellStyle name="Currency 4 2 2 4 3 3 3" xfId="55967"/>
    <cellStyle name="Currency 4 2 2 4 3 4" xfId="55968"/>
    <cellStyle name="Currency 4 2 2 4 3 4 2" xfId="55969"/>
    <cellStyle name="Currency 4 2 2 4 3 5" xfId="55970"/>
    <cellStyle name="Currency 4 2 2 4 3 6" xfId="55971"/>
    <cellStyle name="Currency 4 2 2 4 4" xfId="55972"/>
    <cellStyle name="Currency 4 2 2 4 4 2" xfId="55973"/>
    <cellStyle name="Currency 4 2 2 4 4 2 2" xfId="55974"/>
    <cellStyle name="Currency 4 2 2 4 4 2 3" xfId="55975"/>
    <cellStyle name="Currency 4 2 2 4 4 3" xfId="55976"/>
    <cellStyle name="Currency 4 2 2 4 4 3 2" xfId="55977"/>
    <cellStyle name="Currency 4 2 2 4 4 4" xfId="55978"/>
    <cellStyle name="Currency 4 2 2 4 4 5" xfId="55979"/>
    <cellStyle name="Currency 4 2 2 4 5" xfId="55980"/>
    <cellStyle name="Currency 4 2 2 4 5 2" xfId="55981"/>
    <cellStyle name="Currency 4 2 2 4 5 3" xfId="55982"/>
    <cellStyle name="Currency 4 2 2 4 6" xfId="55983"/>
    <cellStyle name="Currency 4 2 2 4 6 2" xfId="55984"/>
    <cellStyle name="Currency 4 2 2 4 6 3" xfId="55985"/>
    <cellStyle name="Currency 4 2 2 4 7" xfId="55986"/>
    <cellStyle name="Currency 4 2 2 4 7 2" xfId="55987"/>
    <cellStyle name="Currency 4 2 2 4 8" xfId="55988"/>
    <cellStyle name="Currency 4 2 2 4 9" xfId="55989"/>
    <cellStyle name="Currency 4 2 2 5" xfId="55990"/>
    <cellStyle name="Currency 4 2 2 5 2" xfId="55991"/>
    <cellStyle name="Currency 4 2 2 5 2 2" xfId="55992"/>
    <cellStyle name="Currency 4 2 2 5 2 2 2" xfId="55993"/>
    <cellStyle name="Currency 4 2 2 5 2 2 3" xfId="55994"/>
    <cellStyle name="Currency 4 2 2 5 2 3" xfId="55995"/>
    <cellStyle name="Currency 4 2 2 5 2 3 2" xfId="55996"/>
    <cellStyle name="Currency 4 2 2 5 2 3 3" xfId="55997"/>
    <cellStyle name="Currency 4 2 2 5 2 4" xfId="55998"/>
    <cellStyle name="Currency 4 2 2 5 2 4 2" xfId="55999"/>
    <cellStyle name="Currency 4 2 2 5 2 5" xfId="56000"/>
    <cellStyle name="Currency 4 2 2 5 2 6" xfId="56001"/>
    <cellStyle name="Currency 4 2 2 5 3" xfId="56002"/>
    <cellStyle name="Currency 4 2 2 5 3 2" xfId="56003"/>
    <cellStyle name="Currency 4 2 2 5 3 2 2" xfId="56004"/>
    <cellStyle name="Currency 4 2 2 5 3 2 3" xfId="56005"/>
    <cellStyle name="Currency 4 2 2 5 3 3" xfId="56006"/>
    <cellStyle name="Currency 4 2 2 5 3 3 2" xfId="56007"/>
    <cellStyle name="Currency 4 2 2 5 3 3 3" xfId="56008"/>
    <cellStyle name="Currency 4 2 2 5 3 4" xfId="56009"/>
    <cellStyle name="Currency 4 2 2 5 3 4 2" xfId="56010"/>
    <cellStyle name="Currency 4 2 2 5 3 5" xfId="56011"/>
    <cellStyle name="Currency 4 2 2 5 3 6" xfId="56012"/>
    <cellStyle name="Currency 4 2 2 5 4" xfId="56013"/>
    <cellStyle name="Currency 4 2 2 5 4 2" xfId="56014"/>
    <cellStyle name="Currency 4 2 2 5 4 2 2" xfId="56015"/>
    <cellStyle name="Currency 4 2 2 5 4 2 3" xfId="56016"/>
    <cellStyle name="Currency 4 2 2 5 4 3" xfId="56017"/>
    <cellStyle name="Currency 4 2 2 5 4 3 2" xfId="56018"/>
    <cellStyle name="Currency 4 2 2 5 4 4" xfId="56019"/>
    <cellStyle name="Currency 4 2 2 5 4 5" xfId="56020"/>
    <cellStyle name="Currency 4 2 2 5 5" xfId="56021"/>
    <cellStyle name="Currency 4 2 2 5 5 2" xfId="56022"/>
    <cellStyle name="Currency 4 2 2 5 5 3" xfId="56023"/>
    <cellStyle name="Currency 4 2 2 5 6" xfId="56024"/>
    <cellStyle name="Currency 4 2 2 5 6 2" xfId="56025"/>
    <cellStyle name="Currency 4 2 2 5 6 3" xfId="56026"/>
    <cellStyle name="Currency 4 2 2 5 7" xfId="56027"/>
    <cellStyle name="Currency 4 2 2 5 7 2" xfId="56028"/>
    <cellStyle name="Currency 4 2 2 5 8" xfId="56029"/>
    <cellStyle name="Currency 4 2 2 5 9" xfId="56030"/>
    <cellStyle name="Currency 4 2 2 6" xfId="56031"/>
    <cellStyle name="Currency 4 2 2 6 2" xfId="56032"/>
    <cellStyle name="Currency 4 2 2 6 2 2" xfId="56033"/>
    <cellStyle name="Currency 4 2 2 6 2 3" xfId="56034"/>
    <cellStyle name="Currency 4 2 2 6 3" xfId="56035"/>
    <cellStyle name="Currency 4 2 2 6 3 2" xfId="56036"/>
    <cellStyle name="Currency 4 2 2 6 3 3" xfId="56037"/>
    <cellStyle name="Currency 4 2 2 6 4" xfId="56038"/>
    <cellStyle name="Currency 4 2 2 6 4 2" xfId="56039"/>
    <cellStyle name="Currency 4 2 2 6 5" xfId="56040"/>
    <cellStyle name="Currency 4 2 2 6 6" xfId="56041"/>
    <cellStyle name="Currency 4 2 2 7" xfId="56042"/>
    <cellStyle name="Currency 4 2 2 7 2" xfId="56043"/>
    <cellStyle name="Currency 4 2 2 7 2 2" xfId="56044"/>
    <cellStyle name="Currency 4 2 2 7 2 3" xfId="56045"/>
    <cellStyle name="Currency 4 2 2 7 3" xfId="56046"/>
    <cellStyle name="Currency 4 2 2 7 3 2" xfId="56047"/>
    <cellStyle name="Currency 4 2 2 7 3 3" xfId="56048"/>
    <cellStyle name="Currency 4 2 2 7 4" xfId="56049"/>
    <cellStyle name="Currency 4 2 2 7 4 2" xfId="56050"/>
    <cellStyle name="Currency 4 2 2 7 5" xfId="56051"/>
    <cellStyle name="Currency 4 2 2 7 6" xfId="56052"/>
    <cellStyle name="Currency 4 2 2 8" xfId="56053"/>
    <cellStyle name="Currency 4 2 2 8 2" xfId="56054"/>
    <cellStyle name="Currency 4 2 2 8 2 2" xfId="56055"/>
    <cellStyle name="Currency 4 2 2 8 2 3" xfId="56056"/>
    <cellStyle name="Currency 4 2 2 8 3" xfId="56057"/>
    <cellStyle name="Currency 4 2 2 8 3 2" xfId="56058"/>
    <cellStyle name="Currency 4 2 2 8 4" xfId="56059"/>
    <cellStyle name="Currency 4 2 2 8 5" xfId="56060"/>
    <cellStyle name="Currency 4 2 2 9" xfId="56061"/>
    <cellStyle name="Currency 4 2 2 9 2" xfId="56062"/>
    <cellStyle name="Currency 4 2 2 9 3" xfId="56063"/>
    <cellStyle name="Currency 4 2 3" xfId="4103"/>
    <cellStyle name="Currency 4 2 3 10" xfId="56064"/>
    <cellStyle name="Currency 4 2 3 10 2" xfId="56065"/>
    <cellStyle name="Currency 4 2 3 11" xfId="56066"/>
    <cellStyle name="Currency 4 2 3 12" xfId="56067"/>
    <cellStyle name="Currency 4 2 3 2" xfId="10223"/>
    <cellStyle name="Currency 4 2 3 2 10" xfId="56068"/>
    <cellStyle name="Currency 4 2 3 2 2" xfId="10224"/>
    <cellStyle name="Currency 4 2 3 2 2 2" xfId="56069"/>
    <cellStyle name="Currency 4 2 3 2 2 2 2" xfId="56070"/>
    <cellStyle name="Currency 4 2 3 2 2 2 2 2" xfId="56071"/>
    <cellStyle name="Currency 4 2 3 2 2 2 2 3" xfId="56072"/>
    <cellStyle name="Currency 4 2 3 2 2 2 3" xfId="56073"/>
    <cellStyle name="Currency 4 2 3 2 2 2 3 2" xfId="56074"/>
    <cellStyle name="Currency 4 2 3 2 2 2 3 3" xfId="56075"/>
    <cellStyle name="Currency 4 2 3 2 2 2 4" xfId="56076"/>
    <cellStyle name="Currency 4 2 3 2 2 2 4 2" xfId="56077"/>
    <cellStyle name="Currency 4 2 3 2 2 2 5" xfId="56078"/>
    <cellStyle name="Currency 4 2 3 2 2 2 6" xfId="56079"/>
    <cellStyle name="Currency 4 2 3 2 2 3" xfId="56080"/>
    <cellStyle name="Currency 4 2 3 2 2 3 2" xfId="56081"/>
    <cellStyle name="Currency 4 2 3 2 2 3 2 2" xfId="56082"/>
    <cellStyle name="Currency 4 2 3 2 2 3 2 3" xfId="56083"/>
    <cellStyle name="Currency 4 2 3 2 2 3 3" xfId="56084"/>
    <cellStyle name="Currency 4 2 3 2 2 3 3 2" xfId="56085"/>
    <cellStyle name="Currency 4 2 3 2 2 3 3 3" xfId="56086"/>
    <cellStyle name="Currency 4 2 3 2 2 3 4" xfId="56087"/>
    <cellStyle name="Currency 4 2 3 2 2 3 4 2" xfId="56088"/>
    <cellStyle name="Currency 4 2 3 2 2 3 5" xfId="56089"/>
    <cellStyle name="Currency 4 2 3 2 2 3 6" xfId="56090"/>
    <cellStyle name="Currency 4 2 3 2 2 4" xfId="56091"/>
    <cellStyle name="Currency 4 2 3 2 2 4 2" xfId="56092"/>
    <cellStyle name="Currency 4 2 3 2 2 4 2 2" xfId="56093"/>
    <cellStyle name="Currency 4 2 3 2 2 4 2 3" xfId="56094"/>
    <cellStyle name="Currency 4 2 3 2 2 4 3" xfId="56095"/>
    <cellStyle name="Currency 4 2 3 2 2 4 3 2" xfId="56096"/>
    <cellStyle name="Currency 4 2 3 2 2 4 4" xfId="56097"/>
    <cellStyle name="Currency 4 2 3 2 2 4 5" xfId="56098"/>
    <cellStyle name="Currency 4 2 3 2 2 5" xfId="56099"/>
    <cellStyle name="Currency 4 2 3 2 2 5 2" xfId="56100"/>
    <cellStyle name="Currency 4 2 3 2 2 5 3" xfId="56101"/>
    <cellStyle name="Currency 4 2 3 2 2 6" xfId="56102"/>
    <cellStyle name="Currency 4 2 3 2 2 6 2" xfId="56103"/>
    <cellStyle name="Currency 4 2 3 2 2 6 3" xfId="56104"/>
    <cellStyle name="Currency 4 2 3 2 2 7" xfId="56105"/>
    <cellStyle name="Currency 4 2 3 2 2 7 2" xfId="56106"/>
    <cellStyle name="Currency 4 2 3 2 2 8" xfId="56107"/>
    <cellStyle name="Currency 4 2 3 2 2 9" xfId="56108"/>
    <cellStyle name="Currency 4 2 3 2 3" xfId="56109"/>
    <cellStyle name="Currency 4 2 3 2 3 2" xfId="56110"/>
    <cellStyle name="Currency 4 2 3 2 3 2 2" xfId="56111"/>
    <cellStyle name="Currency 4 2 3 2 3 2 3" xfId="56112"/>
    <cellStyle name="Currency 4 2 3 2 3 3" xfId="56113"/>
    <cellStyle name="Currency 4 2 3 2 3 3 2" xfId="56114"/>
    <cellStyle name="Currency 4 2 3 2 3 3 3" xfId="56115"/>
    <cellStyle name="Currency 4 2 3 2 3 4" xfId="56116"/>
    <cellStyle name="Currency 4 2 3 2 3 4 2" xfId="56117"/>
    <cellStyle name="Currency 4 2 3 2 3 5" xfId="56118"/>
    <cellStyle name="Currency 4 2 3 2 3 6" xfId="56119"/>
    <cellStyle name="Currency 4 2 3 2 4" xfId="56120"/>
    <cellStyle name="Currency 4 2 3 2 4 2" xfId="56121"/>
    <cellStyle name="Currency 4 2 3 2 4 2 2" xfId="56122"/>
    <cellStyle name="Currency 4 2 3 2 4 2 3" xfId="56123"/>
    <cellStyle name="Currency 4 2 3 2 4 3" xfId="56124"/>
    <cellStyle name="Currency 4 2 3 2 4 3 2" xfId="56125"/>
    <cellStyle name="Currency 4 2 3 2 4 3 3" xfId="56126"/>
    <cellStyle name="Currency 4 2 3 2 4 4" xfId="56127"/>
    <cellStyle name="Currency 4 2 3 2 4 4 2" xfId="56128"/>
    <cellStyle name="Currency 4 2 3 2 4 5" xfId="56129"/>
    <cellStyle name="Currency 4 2 3 2 4 6" xfId="56130"/>
    <cellStyle name="Currency 4 2 3 2 5" xfId="56131"/>
    <cellStyle name="Currency 4 2 3 2 5 2" xfId="56132"/>
    <cellStyle name="Currency 4 2 3 2 5 2 2" xfId="56133"/>
    <cellStyle name="Currency 4 2 3 2 5 2 3" xfId="56134"/>
    <cellStyle name="Currency 4 2 3 2 5 3" xfId="56135"/>
    <cellStyle name="Currency 4 2 3 2 5 3 2" xfId="56136"/>
    <cellStyle name="Currency 4 2 3 2 5 4" xfId="56137"/>
    <cellStyle name="Currency 4 2 3 2 5 5" xfId="56138"/>
    <cellStyle name="Currency 4 2 3 2 6" xfId="56139"/>
    <cellStyle name="Currency 4 2 3 2 6 2" xfId="56140"/>
    <cellStyle name="Currency 4 2 3 2 6 3" xfId="56141"/>
    <cellStyle name="Currency 4 2 3 2 7" xfId="56142"/>
    <cellStyle name="Currency 4 2 3 2 7 2" xfId="56143"/>
    <cellStyle name="Currency 4 2 3 2 7 3" xfId="56144"/>
    <cellStyle name="Currency 4 2 3 2 8" xfId="56145"/>
    <cellStyle name="Currency 4 2 3 2 8 2" xfId="56146"/>
    <cellStyle name="Currency 4 2 3 2 9" xfId="56147"/>
    <cellStyle name="Currency 4 2 3 3" xfId="10225"/>
    <cellStyle name="Currency 4 2 3 3 2" xfId="56148"/>
    <cellStyle name="Currency 4 2 3 3 2 2" xfId="56149"/>
    <cellStyle name="Currency 4 2 3 3 2 2 2" xfId="56150"/>
    <cellStyle name="Currency 4 2 3 3 2 2 3" xfId="56151"/>
    <cellStyle name="Currency 4 2 3 3 2 3" xfId="56152"/>
    <cellStyle name="Currency 4 2 3 3 2 3 2" xfId="56153"/>
    <cellStyle name="Currency 4 2 3 3 2 3 3" xfId="56154"/>
    <cellStyle name="Currency 4 2 3 3 2 4" xfId="56155"/>
    <cellStyle name="Currency 4 2 3 3 2 4 2" xfId="56156"/>
    <cellStyle name="Currency 4 2 3 3 2 5" xfId="56157"/>
    <cellStyle name="Currency 4 2 3 3 2 6" xfId="56158"/>
    <cellStyle name="Currency 4 2 3 3 3" xfId="56159"/>
    <cellStyle name="Currency 4 2 3 3 3 2" xfId="56160"/>
    <cellStyle name="Currency 4 2 3 3 3 2 2" xfId="56161"/>
    <cellStyle name="Currency 4 2 3 3 3 2 3" xfId="56162"/>
    <cellStyle name="Currency 4 2 3 3 3 3" xfId="56163"/>
    <cellStyle name="Currency 4 2 3 3 3 3 2" xfId="56164"/>
    <cellStyle name="Currency 4 2 3 3 3 3 3" xfId="56165"/>
    <cellStyle name="Currency 4 2 3 3 3 4" xfId="56166"/>
    <cellStyle name="Currency 4 2 3 3 3 4 2" xfId="56167"/>
    <cellStyle name="Currency 4 2 3 3 3 5" xfId="56168"/>
    <cellStyle name="Currency 4 2 3 3 3 6" xfId="56169"/>
    <cellStyle name="Currency 4 2 3 3 4" xfId="56170"/>
    <cellStyle name="Currency 4 2 3 3 4 2" xfId="56171"/>
    <cellStyle name="Currency 4 2 3 3 4 2 2" xfId="56172"/>
    <cellStyle name="Currency 4 2 3 3 4 2 3" xfId="56173"/>
    <cellStyle name="Currency 4 2 3 3 4 3" xfId="56174"/>
    <cellStyle name="Currency 4 2 3 3 4 3 2" xfId="56175"/>
    <cellStyle name="Currency 4 2 3 3 4 4" xfId="56176"/>
    <cellStyle name="Currency 4 2 3 3 4 5" xfId="56177"/>
    <cellStyle name="Currency 4 2 3 3 5" xfId="56178"/>
    <cellStyle name="Currency 4 2 3 3 5 2" xfId="56179"/>
    <cellStyle name="Currency 4 2 3 3 5 3" xfId="56180"/>
    <cellStyle name="Currency 4 2 3 3 6" xfId="56181"/>
    <cellStyle name="Currency 4 2 3 3 6 2" xfId="56182"/>
    <cellStyle name="Currency 4 2 3 3 6 3" xfId="56183"/>
    <cellStyle name="Currency 4 2 3 3 7" xfId="56184"/>
    <cellStyle name="Currency 4 2 3 3 7 2" xfId="56185"/>
    <cellStyle name="Currency 4 2 3 3 8" xfId="56186"/>
    <cellStyle name="Currency 4 2 3 3 9" xfId="56187"/>
    <cellStyle name="Currency 4 2 3 4" xfId="10226"/>
    <cellStyle name="Currency 4 2 3 4 2" xfId="56188"/>
    <cellStyle name="Currency 4 2 3 4 2 2" xfId="56189"/>
    <cellStyle name="Currency 4 2 3 4 2 2 2" xfId="56190"/>
    <cellStyle name="Currency 4 2 3 4 2 2 3" xfId="56191"/>
    <cellStyle name="Currency 4 2 3 4 2 3" xfId="56192"/>
    <cellStyle name="Currency 4 2 3 4 2 3 2" xfId="56193"/>
    <cellStyle name="Currency 4 2 3 4 2 3 3" xfId="56194"/>
    <cellStyle name="Currency 4 2 3 4 2 4" xfId="56195"/>
    <cellStyle name="Currency 4 2 3 4 2 4 2" xfId="56196"/>
    <cellStyle name="Currency 4 2 3 4 2 5" xfId="56197"/>
    <cellStyle name="Currency 4 2 3 4 2 6" xfId="56198"/>
    <cellStyle name="Currency 4 2 3 4 3" xfId="56199"/>
    <cellStyle name="Currency 4 2 3 4 3 2" xfId="56200"/>
    <cellStyle name="Currency 4 2 3 4 3 2 2" xfId="56201"/>
    <cellStyle name="Currency 4 2 3 4 3 2 3" xfId="56202"/>
    <cellStyle name="Currency 4 2 3 4 3 3" xfId="56203"/>
    <cellStyle name="Currency 4 2 3 4 3 3 2" xfId="56204"/>
    <cellStyle name="Currency 4 2 3 4 3 3 3" xfId="56205"/>
    <cellStyle name="Currency 4 2 3 4 3 4" xfId="56206"/>
    <cellStyle name="Currency 4 2 3 4 3 4 2" xfId="56207"/>
    <cellStyle name="Currency 4 2 3 4 3 5" xfId="56208"/>
    <cellStyle name="Currency 4 2 3 4 3 6" xfId="56209"/>
    <cellStyle name="Currency 4 2 3 4 4" xfId="56210"/>
    <cellStyle name="Currency 4 2 3 4 4 2" xfId="56211"/>
    <cellStyle name="Currency 4 2 3 4 4 2 2" xfId="56212"/>
    <cellStyle name="Currency 4 2 3 4 4 2 3" xfId="56213"/>
    <cellStyle name="Currency 4 2 3 4 4 3" xfId="56214"/>
    <cellStyle name="Currency 4 2 3 4 4 3 2" xfId="56215"/>
    <cellStyle name="Currency 4 2 3 4 4 4" xfId="56216"/>
    <cellStyle name="Currency 4 2 3 4 4 5" xfId="56217"/>
    <cellStyle name="Currency 4 2 3 4 5" xfId="56218"/>
    <cellStyle name="Currency 4 2 3 4 5 2" xfId="56219"/>
    <cellStyle name="Currency 4 2 3 4 5 3" xfId="56220"/>
    <cellStyle name="Currency 4 2 3 4 6" xfId="56221"/>
    <cellStyle name="Currency 4 2 3 4 6 2" xfId="56222"/>
    <cellStyle name="Currency 4 2 3 4 6 3" xfId="56223"/>
    <cellStyle name="Currency 4 2 3 4 7" xfId="56224"/>
    <cellStyle name="Currency 4 2 3 4 7 2" xfId="56225"/>
    <cellStyle name="Currency 4 2 3 4 8" xfId="56226"/>
    <cellStyle name="Currency 4 2 3 4 9" xfId="56227"/>
    <cellStyle name="Currency 4 2 3 5" xfId="56228"/>
    <cellStyle name="Currency 4 2 3 5 2" xfId="56229"/>
    <cellStyle name="Currency 4 2 3 5 2 2" xfId="56230"/>
    <cellStyle name="Currency 4 2 3 5 2 3" xfId="56231"/>
    <cellStyle name="Currency 4 2 3 5 3" xfId="56232"/>
    <cellStyle name="Currency 4 2 3 5 3 2" xfId="56233"/>
    <cellStyle name="Currency 4 2 3 5 3 3" xfId="56234"/>
    <cellStyle name="Currency 4 2 3 5 4" xfId="56235"/>
    <cellStyle name="Currency 4 2 3 5 4 2" xfId="56236"/>
    <cellStyle name="Currency 4 2 3 5 5" xfId="56237"/>
    <cellStyle name="Currency 4 2 3 5 6" xfId="56238"/>
    <cellStyle name="Currency 4 2 3 6" xfId="56239"/>
    <cellStyle name="Currency 4 2 3 6 2" xfId="56240"/>
    <cellStyle name="Currency 4 2 3 6 2 2" xfId="56241"/>
    <cellStyle name="Currency 4 2 3 6 2 3" xfId="56242"/>
    <cellStyle name="Currency 4 2 3 6 3" xfId="56243"/>
    <cellStyle name="Currency 4 2 3 6 3 2" xfId="56244"/>
    <cellStyle name="Currency 4 2 3 6 3 3" xfId="56245"/>
    <cellStyle name="Currency 4 2 3 6 4" xfId="56246"/>
    <cellStyle name="Currency 4 2 3 6 4 2" xfId="56247"/>
    <cellStyle name="Currency 4 2 3 6 5" xfId="56248"/>
    <cellStyle name="Currency 4 2 3 6 6" xfId="56249"/>
    <cellStyle name="Currency 4 2 3 7" xfId="56250"/>
    <cellStyle name="Currency 4 2 3 7 2" xfId="56251"/>
    <cellStyle name="Currency 4 2 3 7 2 2" xfId="56252"/>
    <cellStyle name="Currency 4 2 3 7 2 3" xfId="56253"/>
    <cellStyle name="Currency 4 2 3 7 3" xfId="56254"/>
    <cellStyle name="Currency 4 2 3 7 3 2" xfId="56255"/>
    <cellStyle name="Currency 4 2 3 7 4" xfId="56256"/>
    <cellStyle name="Currency 4 2 3 7 5" xfId="56257"/>
    <cellStyle name="Currency 4 2 3 8" xfId="56258"/>
    <cellStyle name="Currency 4 2 3 8 2" xfId="56259"/>
    <cellStyle name="Currency 4 2 3 8 3" xfId="56260"/>
    <cellStyle name="Currency 4 2 3 9" xfId="56261"/>
    <cellStyle name="Currency 4 2 3 9 2" xfId="56262"/>
    <cellStyle name="Currency 4 2 3 9 3" xfId="56263"/>
    <cellStyle name="Currency 4 2 4" xfId="10227"/>
    <cellStyle name="Currency 4 2 4 10" xfId="56264"/>
    <cellStyle name="Currency 4 2 4 2" xfId="10228"/>
    <cellStyle name="Currency 4 2 4 2 2" xfId="56265"/>
    <cellStyle name="Currency 4 2 4 2 2 2" xfId="56266"/>
    <cellStyle name="Currency 4 2 4 2 2 2 2" xfId="56267"/>
    <cellStyle name="Currency 4 2 4 2 2 2 3" xfId="56268"/>
    <cellStyle name="Currency 4 2 4 2 2 3" xfId="56269"/>
    <cellStyle name="Currency 4 2 4 2 2 3 2" xfId="56270"/>
    <cellStyle name="Currency 4 2 4 2 2 3 3" xfId="56271"/>
    <cellStyle name="Currency 4 2 4 2 2 4" xfId="56272"/>
    <cellStyle name="Currency 4 2 4 2 2 4 2" xfId="56273"/>
    <cellStyle name="Currency 4 2 4 2 2 5" xfId="56274"/>
    <cellStyle name="Currency 4 2 4 2 2 6" xfId="56275"/>
    <cellStyle name="Currency 4 2 4 2 3" xfId="56276"/>
    <cellStyle name="Currency 4 2 4 2 3 2" xfId="56277"/>
    <cellStyle name="Currency 4 2 4 2 3 2 2" xfId="56278"/>
    <cellStyle name="Currency 4 2 4 2 3 2 3" xfId="56279"/>
    <cellStyle name="Currency 4 2 4 2 3 3" xfId="56280"/>
    <cellStyle name="Currency 4 2 4 2 3 3 2" xfId="56281"/>
    <cellStyle name="Currency 4 2 4 2 3 3 3" xfId="56282"/>
    <cellStyle name="Currency 4 2 4 2 3 4" xfId="56283"/>
    <cellStyle name="Currency 4 2 4 2 3 4 2" xfId="56284"/>
    <cellStyle name="Currency 4 2 4 2 3 5" xfId="56285"/>
    <cellStyle name="Currency 4 2 4 2 3 6" xfId="56286"/>
    <cellStyle name="Currency 4 2 4 2 4" xfId="56287"/>
    <cellStyle name="Currency 4 2 4 2 4 2" xfId="56288"/>
    <cellStyle name="Currency 4 2 4 2 4 2 2" xfId="56289"/>
    <cellStyle name="Currency 4 2 4 2 4 2 3" xfId="56290"/>
    <cellStyle name="Currency 4 2 4 2 4 3" xfId="56291"/>
    <cellStyle name="Currency 4 2 4 2 4 3 2" xfId="56292"/>
    <cellStyle name="Currency 4 2 4 2 4 4" xfId="56293"/>
    <cellStyle name="Currency 4 2 4 2 4 5" xfId="56294"/>
    <cellStyle name="Currency 4 2 4 2 5" xfId="56295"/>
    <cellStyle name="Currency 4 2 4 2 5 2" xfId="56296"/>
    <cellStyle name="Currency 4 2 4 2 5 3" xfId="56297"/>
    <cellStyle name="Currency 4 2 4 2 6" xfId="56298"/>
    <cellStyle name="Currency 4 2 4 2 6 2" xfId="56299"/>
    <cellStyle name="Currency 4 2 4 2 6 3" xfId="56300"/>
    <cellStyle name="Currency 4 2 4 2 7" xfId="56301"/>
    <cellStyle name="Currency 4 2 4 2 7 2" xfId="56302"/>
    <cellStyle name="Currency 4 2 4 2 8" xfId="56303"/>
    <cellStyle name="Currency 4 2 4 2 9" xfId="56304"/>
    <cellStyle name="Currency 4 2 4 3" xfId="10229"/>
    <cellStyle name="Currency 4 2 4 3 2" xfId="56305"/>
    <cellStyle name="Currency 4 2 4 3 2 2" xfId="56306"/>
    <cellStyle name="Currency 4 2 4 3 2 3" xfId="56307"/>
    <cellStyle name="Currency 4 2 4 3 3" xfId="56308"/>
    <cellStyle name="Currency 4 2 4 3 3 2" xfId="56309"/>
    <cellStyle name="Currency 4 2 4 3 3 3" xfId="56310"/>
    <cellStyle name="Currency 4 2 4 3 4" xfId="56311"/>
    <cellStyle name="Currency 4 2 4 3 4 2" xfId="56312"/>
    <cellStyle name="Currency 4 2 4 3 5" xfId="56313"/>
    <cellStyle name="Currency 4 2 4 3 6" xfId="56314"/>
    <cellStyle name="Currency 4 2 4 4" xfId="10230"/>
    <cellStyle name="Currency 4 2 4 4 2" xfId="56315"/>
    <cellStyle name="Currency 4 2 4 4 2 2" xfId="56316"/>
    <cellStyle name="Currency 4 2 4 4 2 3" xfId="56317"/>
    <cellStyle name="Currency 4 2 4 4 3" xfId="56318"/>
    <cellStyle name="Currency 4 2 4 4 3 2" xfId="56319"/>
    <cellStyle name="Currency 4 2 4 4 3 3" xfId="56320"/>
    <cellStyle name="Currency 4 2 4 4 4" xfId="56321"/>
    <cellStyle name="Currency 4 2 4 4 4 2" xfId="56322"/>
    <cellStyle name="Currency 4 2 4 4 5" xfId="56323"/>
    <cellStyle name="Currency 4 2 4 4 6" xfId="56324"/>
    <cellStyle name="Currency 4 2 4 5" xfId="56325"/>
    <cellStyle name="Currency 4 2 4 5 2" xfId="56326"/>
    <cellStyle name="Currency 4 2 4 5 2 2" xfId="56327"/>
    <cellStyle name="Currency 4 2 4 5 2 3" xfId="56328"/>
    <cellStyle name="Currency 4 2 4 5 3" xfId="56329"/>
    <cellStyle name="Currency 4 2 4 5 3 2" xfId="56330"/>
    <cellStyle name="Currency 4 2 4 5 4" xfId="56331"/>
    <cellStyle name="Currency 4 2 4 5 5" xfId="56332"/>
    <cellStyle name="Currency 4 2 4 6" xfId="56333"/>
    <cellStyle name="Currency 4 2 4 6 2" xfId="56334"/>
    <cellStyle name="Currency 4 2 4 6 3" xfId="56335"/>
    <cellStyle name="Currency 4 2 4 7" xfId="56336"/>
    <cellStyle name="Currency 4 2 4 7 2" xfId="56337"/>
    <cellStyle name="Currency 4 2 4 7 3" xfId="56338"/>
    <cellStyle name="Currency 4 2 4 8" xfId="56339"/>
    <cellStyle name="Currency 4 2 4 8 2" xfId="56340"/>
    <cellStyle name="Currency 4 2 4 9" xfId="56341"/>
    <cellStyle name="Currency 4 2 5" xfId="10231"/>
    <cellStyle name="Currency 4 2 5 2" xfId="56342"/>
    <cellStyle name="Currency 4 2 5 2 2" xfId="56343"/>
    <cellStyle name="Currency 4 2 5 2 2 2" xfId="56344"/>
    <cellStyle name="Currency 4 2 5 2 2 3" xfId="56345"/>
    <cellStyle name="Currency 4 2 5 2 3" xfId="56346"/>
    <cellStyle name="Currency 4 2 5 2 3 2" xfId="56347"/>
    <cellStyle name="Currency 4 2 5 2 3 3" xfId="56348"/>
    <cellStyle name="Currency 4 2 5 2 4" xfId="56349"/>
    <cellStyle name="Currency 4 2 5 2 4 2" xfId="56350"/>
    <cellStyle name="Currency 4 2 5 2 5" xfId="56351"/>
    <cellStyle name="Currency 4 2 5 2 6" xfId="56352"/>
    <cellStyle name="Currency 4 2 5 3" xfId="56353"/>
    <cellStyle name="Currency 4 2 5 3 2" xfId="56354"/>
    <cellStyle name="Currency 4 2 5 3 2 2" xfId="56355"/>
    <cellStyle name="Currency 4 2 5 3 2 3" xfId="56356"/>
    <cellStyle name="Currency 4 2 5 3 3" xfId="56357"/>
    <cellStyle name="Currency 4 2 5 3 3 2" xfId="56358"/>
    <cellStyle name="Currency 4 2 5 3 3 3" xfId="56359"/>
    <cellStyle name="Currency 4 2 5 3 4" xfId="56360"/>
    <cellStyle name="Currency 4 2 5 3 4 2" xfId="56361"/>
    <cellStyle name="Currency 4 2 5 3 5" xfId="56362"/>
    <cellStyle name="Currency 4 2 5 3 6" xfId="56363"/>
    <cellStyle name="Currency 4 2 5 4" xfId="56364"/>
    <cellStyle name="Currency 4 2 5 4 2" xfId="56365"/>
    <cellStyle name="Currency 4 2 5 4 2 2" xfId="56366"/>
    <cellStyle name="Currency 4 2 5 4 2 3" xfId="56367"/>
    <cellStyle name="Currency 4 2 5 4 3" xfId="56368"/>
    <cellStyle name="Currency 4 2 5 4 3 2" xfId="56369"/>
    <cellStyle name="Currency 4 2 5 4 4" xfId="56370"/>
    <cellStyle name="Currency 4 2 5 4 5" xfId="56371"/>
    <cellStyle name="Currency 4 2 5 5" xfId="56372"/>
    <cellStyle name="Currency 4 2 5 5 2" xfId="56373"/>
    <cellStyle name="Currency 4 2 5 5 3" xfId="56374"/>
    <cellStyle name="Currency 4 2 5 6" xfId="56375"/>
    <cellStyle name="Currency 4 2 5 6 2" xfId="56376"/>
    <cellStyle name="Currency 4 2 5 6 3" xfId="56377"/>
    <cellStyle name="Currency 4 2 5 7" xfId="56378"/>
    <cellStyle name="Currency 4 2 5 7 2" xfId="56379"/>
    <cellStyle name="Currency 4 2 5 8" xfId="56380"/>
    <cellStyle name="Currency 4 2 5 9" xfId="56381"/>
    <cellStyle name="Currency 4 2 6" xfId="13829"/>
    <cellStyle name="Currency 4 2 6 2" xfId="56382"/>
    <cellStyle name="Currency 4 2 6 2 2" xfId="56383"/>
    <cellStyle name="Currency 4 2 6 2 2 2" xfId="56384"/>
    <cellStyle name="Currency 4 2 6 2 2 3" xfId="56385"/>
    <cellStyle name="Currency 4 2 6 2 3" xfId="56386"/>
    <cellStyle name="Currency 4 2 6 2 3 2" xfId="56387"/>
    <cellStyle name="Currency 4 2 6 2 3 3" xfId="56388"/>
    <cellStyle name="Currency 4 2 6 2 4" xfId="56389"/>
    <cellStyle name="Currency 4 2 6 2 4 2" xfId="56390"/>
    <cellStyle name="Currency 4 2 6 2 5" xfId="56391"/>
    <cellStyle name="Currency 4 2 6 2 6" xfId="56392"/>
    <cellStyle name="Currency 4 2 6 3" xfId="56393"/>
    <cellStyle name="Currency 4 2 6 3 2" xfId="56394"/>
    <cellStyle name="Currency 4 2 6 3 2 2" xfId="56395"/>
    <cellStyle name="Currency 4 2 6 3 2 3" xfId="56396"/>
    <cellStyle name="Currency 4 2 6 3 3" xfId="56397"/>
    <cellStyle name="Currency 4 2 6 3 3 2" xfId="56398"/>
    <cellStyle name="Currency 4 2 6 3 3 3" xfId="56399"/>
    <cellStyle name="Currency 4 2 6 3 4" xfId="56400"/>
    <cellStyle name="Currency 4 2 6 3 4 2" xfId="56401"/>
    <cellStyle name="Currency 4 2 6 3 5" xfId="56402"/>
    <cellStyle name="Currency 4 2 6 3 6" xfId="56403"/>
    <cellStyle name="Currency 4 2 6 4" xfId="56404"/>
    <cellStyle name="Currency 4 2 6 4 2" xfId="56405"/>
    <cellStyle name="Currency 4 2 6 4 2 2" xfId="56406"/>
    <cellStyle name="Currency 4 2 6 4 2 3" xfId="56407"/>
    <cellStyle name="Currency 4 2 6 4 3" xfId="56408"/>
    <cellStyle name="Currency 4 2 6 4 3 2" xfId="56409"/>
    <cellStyle name="Currency 4 2 6 4 4" xfId="56410"/>
    <cellStyle name="Currency 4 2 6 4 5" xfId="56411"/>
    <cellStyle name="Currency 4 2 6 5" xfId="56412"/>
    <cellStyle name="Currency 4 2 6 5 2" xfId="56413"/>
    <cellStyle name="Currency 4 2 6 5 3" xfId="56414"/>
    <cellStyle name="Currency 4 2 6 6" xfId="56415"/>
    <cellStyle name="Currency 4 2 6 6 2" xfId="56416"/>
    <cellStyle name="Currency 4 2 6 6 3" xfId="56417"/>
    <cellStyle name="Currency 4 2 6 7" xfId="56418"/>
    <cellStyle name="Currency 4 2 6 7 2" xfId="56419"/>
    <cellStyle name="Currency 4 2 6 8" xfId="56420"/>
    <cellStyle name="Currency 4 2 6 9" xfId="56421"/>
    <cellStyle name="Currency 4 2 7" xfId="56422"/>
    <cellStyle name="Currency 4 2 7 2" xfId="56423"/>
    <cellStyle name="Currency 4 2 7 2 2" xfId="56424"/>
    <cellStyle name="Currency 4 2 7 2 3" xfId="56425"/>
    <cellStyle name="Currency 4 2 7 3" xfId="56426"/>
    <cellStyle name="Currency 4 2 7 3 2" xfId="56427"/>
    <cellStyle name="Currency 4 2 7 3 3" xfId="56428"/>
    <cellStyle name="Currency 4 2 7 4" xfId="56429"/>
    <cellStyle name="Currency 4 2 7 4 2" xfId="56430"/>
    <cellStyle name="Currency 4 2 7 5" xfId="56431"/>
    <cellStyle name="Currency 4 2 7 6" xfId="56432"/>
    <cellStyle name="Currency 4 2 8" xfId="56433"/>
    <cellStyle name="Currency 4 2 8 2" xfId="56434"/>
    <cellStyle name="Currency 4 2 8 2 2" xfId="56435"/>
    <cellStyle name="Currency 4 2 8 2 3" xfId="56436"/>
    <cellStyle name="Currency 4 2 8 3" xfId="56437"/>
    <cellStyle name="Currency 4 2 8 3 2" xfId="56438"/>
    <cellStyle name="Currency 4 2 8 3 3" xfId="56439"/>
    <cellStyle name="Currency 4 2 8 4" xfId="56440"/>
    <cellStyle name="Currency 4 2 8 4 2" xfId="56441"/>
    <cellStyle name="Currency 4 2 8 5" xfId="56442"/>
    <cellStyle name="Currency 4 2 8 6" xfId="56443"/>
    <cellStyle name="Currency 4 2 9" xfId="56444"/>
    <cellStyle name="Currency 4 2 9 2" xfId="56445"/>
    <cellStyle name="Currency 4 2 9 2 2" xfId="56446"/>
    <cellStyle name="Currency 4 2 9 2 3" xfId="56447"/>
    <cellStyle name="Currency 4 2 9 3" xfId="56448"/>
    <cellStyle name="Currency 4 2 9 3 2" xfId="56449"/>
    <cellStyle name="Currency 4 2 9 4" xfId="56450"/>
    <cellStyle name="Currency 4 2 9 5" xfId="56451"/>
    <cellStyle name="Currency 4 3" xfId="4104"/>
    <cellStyle name="Currency 4 3 10" xfId="56452"/>
    <cellStyle name="Currency 4 3 10 2" xfId="56453"/>
    <cellStyle name="Currency 4 3 10 3" xfId="56454"/>
    <cellStyle name="Currency 4 3 11" xfId="56455"/>
    <cellStyle name="Currency 4 3 11 2" xfId="56456"/>
    <cellStyle name="Currency 4 3 12" xfId="56457"/>
    <cellStyle name="Currency 4 3 13" xfId="56458"/>
    <cellStyle name="Currency 4 3 14" xfId="56459"/>
    <cellStyle name="Currency 4 3 2" xfId="10232"/>
    <cellStyle name="Currency 4 3 2 10" xfId="56460"/>
    <cellStyle name="Currency 4 3 2 10 2" xfId="56461"/>
    <cellStyle name="Currency 4 3 2 11" xfId="56462"/>
    <cellStyle name="Currency 4 3 2 12" xfId="56463"/>
    <cellStyle name="Currency 4 3 2 2" xfId="10233"/>
    <cellStyle name="Currency 4 3 2 2 10" xfId="56464"/>
    <cellStyle name="Currency 4 3 2 2 2" xfId="56465"/>
    <cellStyle name="Currency 4 3 2 2 2 2" xfId="56466"/>
    <cellStyle name="Currency 4 3 2 2 2 2 2" xfId="56467"/>
    <cellStyle name="Currency 4 3 2 2 2 2 2 2" xfId="56468"/>
    <cellStyle name="Currency 4 3 2 2 2 2 2 3" xfId="56469"/>
    <cellStyle name="Currency 4 3 2 2 2 2 3" xfId="56470"/>
    <cellStyle name="Currency 4 3 2 2 2 2 3 2" xfId="56471"/>
    <cellStyle name="Currency 4 3 2 2 2 2 3 3" xfId="56472"/>
    <cellStyle name="Currency 4 3 2 2 2 2 4" xfId="56473"/>
    <cellStyle name="Currency 4 3 2 2 2 2 4 2" xfId="56474"/>
    <cellStyle name="Currency 4 3 2 2 2 2 5" xfId="56475"/>
    <cellStyle name="Currency 4 3 2 2 2 2 6" xfId="56476"/>
    <cellStyle name="Currency 4 3 2 2 2 3" xfId="56477"/>
    <cellStyle name="Currency 4 3 2 2 2 3 2" xfId="56478"/>
    <cellStyle name="Currency 4 3 2 2 2 3 2 2" xfId="56479"/>
    <cellStyle name="Currency 4 3 2 2 2 3 2 3" xfId="56480"/>
    <cellStyle name="Currency 4 3 2 2 2 3 3" xfId="56481"/>
    <cellStyle name="Currency 4 3 2 2 2 3 3 2" xfId="56482"/>
    <cellStyle name="Currency 4 3 2 2 2 3 3 3" xfId="56483"/>
    <cellStyle name="Currency 4 3 2 2 2 3 4" xfId="56484"/>
    <cellStyle name="Currency 4 3 2 2 2 3 4 2" xfId="56485"/>
    <cellStyle name="Currency 4 3 2 2 2 3 5" xfId="56486"/>
    <cellStyle name="Currency 4 3 2 2 2 3 6" xfId="56487"/>
    <cellStyle name="Currency 4 3 2 2 2 4" xfId="56488"/>
    <cellStyle name="Currency 4 3 2 2 2 4 2" xfId="56489"/>
    <cellStyle name="Currency 4 3 2 2 2 4 2 2" xfId="56490"/>
    <cellStyle name="Currency 4 3 2 2 2 4 2 3" xfId="56491"/>
    <cellStyle name="Currency 4 3 2 2 2 4 3" xfId="56492"/>
    <cellStyle name="Currency 4 3 2 2 2 4 3 2" xfId="56493"/>
    <cellStyle name="Currency 4 3 2 2 2 4 4" xfId="56494"/>
    <cellStyle name="Currency 4 3 2 2 2 4 5" xfId="56495"/>
    <cellStyle name="Currency 4 3 2 2 2 5" xfId="56496"/>
    <cellStyle name="Currency 4 3 2 2 2 5 2" xfId="56497"/>
    <cellStyle name="Currency 4 3 2 2 2 5 3" xfId="56498"/>
    <cellStyle name="Currency 4 3 2 2 2 6" xfId="56499"/>
    <cellStyle name="Currency 4 3 2 2 2 6 2" xfId="56500"/>
    <cellStyle name="Currency 4 3 2 2 2 6 3" xfId="56501"/>
    <cellStyle name="Currency 4 3 2 2 2 7" xfId="56502"/>
    <cellStyle name="Currency 4 3 2 2 2 7 2" xfId="56503"/>
    <cellStyle name="Currency 4 3 2 2 2 8" xfId="56504"/>
    <cellStyle name="Currency 4 3 2 2 2 9" xfId="56505"/>
    <cellStyle name="Currency 4 3 2 2 3" xfId="56506"/>
    <cellStyle name="Currency 4 3 2 2 3 2" xfId="56507"/>
    <cellStyle name="Currency 4 3 2 2 3 2 2" xfId="56508"/>
    <cellStyle name="Currency 4 3 2 2 3 2 3" xfId="56509"/>
    <cellStyle name="Currency 4 3 2 2 3 3" xfId="56510"/>
    <cellStyle name="Currency 4 3 2 2 3 3 2" xfId="56511"/>
    <cellStyle name="Currency 4 3 2 2 3 3 3" xfId="56512"/>
    <cellStyle name="Currency 4 3 2 2 3 4" xfId="56513"/>
    <cellStyle name="Currency 4 3 2 2 3 4 2" xfId="56514"/>
    <cellStyle name="Currency 4 3 2 2 3 5" xfId="56515"/>
    <cellStyle name="Currency 4 3 2 2 3 6" xfId="56516"/>
    <cellStyle name="Currency 4 3 2 2 4" xfId="56517"/>
    <cellStyle name="Currency 4 3 2 2 4 2" xfId="56518"/>
    <cellStyle name="Currency 4 3 2 2 4 2 2" xfId="56519"/>
    <cellStyle name="Currency 4 3 2 2 4 2 3" xfId="56520"/>
    <cellStyle name="Currency 4 3 2 2 4 3" xfId="56521"/>
    <cellStyle name="Currency 4 3 2 2 4 3 2" xfId="56522"/>
    <cellStyle name="Currency 4 3 2 2 4 3 3" xfId="56523"/>
    <cellStyle name="Currency 4 3 2 2 4 4" xfId="56524"/>
    <cellStyle name="Currency 4 3 2 2 4 4 2" xfId="56525"/>
    <cellStyle name="Currency 4 3 2 2 4 5" xfId="56526"/>
    <cellStyle name="Currency 4 3 2 2 4 6" xfId="56527"/>
    <cellStyle name="Currency 4 3 2 2 5" xfId="56528"/>
    <cellStyle name="Currency 4 3 2 2 5 2" xfId="56529"/>
    <cellStyle name="Currency 4 3 2 2 5 2 2" xfId="56530"/>
    <cellStyle name="Currency 4 3 2 2 5 2 3" xfId="56531"/>
    <cellStyle name="Currency 4 3 2 2 5 3" xfId="56532"/>
    <cellStyle name="Currency 4 3 2 2 5 3 2" xfId="56533"/>
    <cellStyle name="Currency 4 3 2 2 5 4" xfId="56534"/>
    <cellStyle name="Currency 4 3 2 2 5 5" xfId="56535"/>
    <cellStyle name="Currency 4 3 2 2 6" xfId="56536"/>
    <cellStyle name="Currency 4 3 2 2 6 2" xfId="56537"/>
    <cellStyle name="Currency 4 3 2 2 6 3" xfId="56538"/>
    <cellStyle name="Currency 4 3 2 2 7" xfId="56539"/>
    <cellStyle name="Currency 4 3 2 2 7 2" xfId="56540"/>
    <cellStyle name="Currency 4 3 2 2 7 3" xfId="56541"/>
    <cellStyle name="Currency 4 3 2 2 8" xfId="56542"/>
    <cellStyle name="Currency 4 3 2 2 8 2" xfId="56543"/>
    <cellStyle name="Currency 4 3 2 2 9" xfId="56544"/>
    <cellStyle name="Currency 4 3 2 3" xfId="56545"/>
    <cellStyle name="Currency 4 3 2 3 2" xfId="56546"/>
    <cellStyle name="Currency 4 3 2 3 2 2" xfId="56547"/>
    <cellStyle name="Currency 4 3 2 3 2 2 2" xfId="56548"/>
    <cellStyle name="Currency 4 3 2 3 2 2 3" xfId="56549"/>
    <cellStyle name="Currency 4 3 2 3 2 3" xfId="56550"/>
    <cellStyle name="Currency 4 3 2 3 2 3 2" xfId="56551"/>
    <cellStyle name="Currency 4 3 2 3 2 3 3" xfId="56552"/>
    <cellStyle name="Currency 4 3 2 3 2 4" xfId="56553"/>
    <cellStyle name="Currency 4 3 2 3 2 4 2" xfId="56554"/>
    <cellStyle name="Currency 4 3 2 3 2 5" xfId="56555"/>
    <cellStyle name="Currency 4 3 2 3 2 6" xfId="56556"/>
    <cellStyle name="Currency 4 3 2 3 3" xfId="56557"/>
    <cellStyle name="Currency 4 3 2 3 3 2" xfId="56558"/>
    <cellStyle name="Currency 4 3 2 3 3 2 2" xfId="56559"/>
    <cellStyle name="Currency 4 3 2 3 3 2 3" xfId="56560"/>
    <cellStyle name="Currency 4 3 2 3 3 3" xfId="56561"/>
    <cellStyle name="Currency 4 3 2 3 3 3 2" xfId="56562"/>
    <cellStyle name="Currency 4 3 2 3 3 3 3" xfId="56563"/>
    <cellStyle name="Currency 4 3 2 3 3 4" xfId="56564"/>
    <cellStyle name="Currency 4 3 2 3 3 4 2" xfId="56565"/>
    <cellStyle name="Currency 4 3 2 3 3 5" xfId="56566"/>
    <cellStyle name="Currency 4 3 2 3 3 6" xfId="56567"/>
    <cellStyle name="Currency 4 3 2 3 4" xfId="56568"/>
    <cellStyle name="Currency 4 3 2 3 4 2" xfId="56569"/>
    <cellStyle name="Currency 4 3 2 3 4 2 2" xfId="56570"/>
    <cellStyle name="Currency 4 3 2 3 4 2 3" xfId="56571"/>
    <cellStyle name="Currency 4 3 2 3 4 3" xfId="56572"/>
    <cellStyle name="Currency 4 3 2 3 4 3 2" xfId="56573"/>
    <cellStyle name="Currency 4 3 2 3 4 4" xfId="56574"/>
    <cellStyle name="Currency 4 3 2 3 4 5" xfId="56575"/>
    <cellStyle name="Currency 4 3 2 3 5" xfId="56576"/>
    <cellStyle name="Currency 4 3 2 3 5 2" xfId="56577"/>
    <cellStyle name="Currency 4 3 2 3 5 3" xfId="56578"/>
    <cellStyle name="Currency 4 3 2 3 6" xfId="56579"/>
    <cellStyle name="Currency 4 3 2 3 6 2" xfId="56580"/>
    <cellStyle name="Currency 4 3 2 3 6 3" xfId="56581"/>
    <cellStyle name="Currency 4 3 2 3 7" xfId="56582"/>
    <cellStyle name="Currency 4 3 2 3 7 2" xfId="56583"/>
    <cellStyle name="Currency 4 3 2 3 8" xfId="56584"/>
    <cellStyle name="Currency 4 3 2 3 9" xfId="56585"/>
    <cellStyle name="Currency 4 3 2 4" xfId="56586"/>
    <cellStyle name="Currency 4 3 2 4 2" xfId="56587"/>
    <cellStyle name="Currency 4 3 2 4 2 2" xfId="56588"/>
    <cellStyle name="Currency 4 3 2 4 2 2 2" xfId="56589"/>
    <cellStyle name="Currency 4 3 2 4 2 2 3" xfId="56590"/>
    <cellStyle name="Currency 4 3 2 4 2 3" xfId="56591"/>
    <cellStyle name="Currency 4 3 2 4 2 3 2" xfId="56592"/>
    <cellStyle name="Currency 4 3 2 4 2 3 3" xfId="56593"/>
    <cellStyle name="Currency 4 3 2 4 2 4" xfId="56594"/>
    <cellStyle name="Currency 4 3 2 4 2 4 2" xfId="56595"/>
    <cellStyle name="Currency 4 3 2 4 2 5" xfId="56596"/>
    <cellStyle name="Currency 4 3 2 4 2 6" xfId="56597"/>
    <cellStyle name="Currency 4 3 2 4 3" xfId="56598"/>
    <cellStyle name="Currency 4 3 2 4 3 2" xfId="56599"/>
    <cellStyle name="Currency 4 3 2 4 3 2 2" xfId="56600"/>
    <cellStyle name="Currency 4 3 2 4 3 2 3" xfId="56601"/>
    <cellStyle name="Currency 4 3 2 4 3 3" xfId="56602"/>
    <cellStyle name="Currency 4 3 2 4 3 3 2" xfId="56603"/>
    <cellStyle name="Currency 4 3 2 4 3 3 3" xfId="56604"/>
    <cellStyle name="Currency 4 3 2 4 3 4" xfId="56605"/>
    <cellStyle name="Currency 4 3 2 4 3 4 2" xfId="56606"/>
    <cellStyle name="Currency 4 3 2 4 3 5" xfId="56607"/>
    <cellStyle name="Currency 4 3 2 4 3 6" xfId="56608"/>
    <cellStyle name="Currency 4 3 2 4 4" xfId="56609"/>
    <cellStyle name="Currency 4 3 2 4 4 2" xfId="56610"/>
    <cellStyle name="Currency 4 3 2 4 4 2 2" xfId="56611"/>
    <cellStyle name="Currency 4 3 2 4 4 2 3" xfId="56612"/>
    <cellStyle name="Currency 4 3 2 4 4 3" xfId="56613"/>
    <cellStyle name="Currency 4 3 2 4 4 3 2" xfId="56614"/>
    <cellStyle name="Currency 4 3 2 4 4 4" xfId="56615"/>
    <cellStyle name="Currency 4 3 2 4 4 5" xfId="56616"/>
    <cellStyle name="Currency 4 3 2 4 5" xfId="56617"/>
    <cellStyle name="Currency 4 3 2 4 5 2" xfId="56618"/>
    <cellStyle name="Currency 4 3 2 4 5 3" xfId="56619"/>
    <cellStyle name="Currency 4 3 2 4 6" xfId="56620"/>
    <cellStyle name="Currency 4 3 2 4 6 2" xfId="56621"/>
    <cellStyle name="Currency 4 3 2 4 6 3" xfId="56622"/>
    <cellStyle name="Currency 4 3 2 4 7" xfId="56623"/>
    <cellStyle name="Currency 4 3 2 4 7 2" xfId="56624"/>
    <cellStyle name="Currency 4 3 2 4 8" xfId="56625"/>
    <cellStyle name="Currency 4 3 2 4 9" xfId="56626"/>
    <cellStyle name="Currency 4 3 2 5" xfId="56627"/>
    <cellStyle name="Currency 4 3 2 5 2" xfId="56628"/>
    <cellStyle name="Currency 4 3 2 5 2 2" xfId="56629"/>
    <cellStyle name="Currency 4 3 2 5 2 3" xfId="56630"/>
    <cellStyle name="Currency 4 3 2 5 3" xfId="56631"/>
    <cellStyle name="Currency 4 3 2 5 3 2" xfId="56632"/>
    <cellStyle name="Currency 4 3 2 5 3 3" xfId="56633"/>
    <cellStyle name="Currency 4 3 2 5 4" xfId="56634"/>
    <cellStyle name="Currency 4 3 2 5 4 2" xfId="56635"/>
    <cellStyle name="Currency 4 3 2 5 5" xfId="56636"/>
    <cellStyle name="Currency 4 3 2 5 6" xfId="56637"/>
    <cellStyle name="Currency 4 3 2 6" xfId="56638"/>
    <cellStyle name="Currency 4 3 2 6 2" xfId="56639"/>
    <cellStyle name="Currency 4 3 2 6 2 2" xfId="56640"/>
    <cellStyle name="Currency 4 3 2 6 2 3" xfId="56641"/>
    <cellStyle name="Currency 4 3 2 6 3" xfId="56642"/>
    <cellStyle name="Currency 4 3 2 6 3 2" xfId="56643"/>
    <cellStyle name="Currency 4 3 2 6 3 3" xfId="56644"/>
    <cellStyle name="Currency 4 3 2 6 4" xfId="56645"/>
    <cellStyle name="Currency 4 3 2 6 4 2" xfId="56646"/>
    <cellStyle name="Currency 4 3 2 6 5" xfId="56647"/>
    <cellStyle name="Currency 4 3 2 6 6" xfId="56648"/>
    <cellStyle name="Currency 4 3 2 7" xfId="56649"/>
    <cellStyle name="Currency 4 3 2 7 2" xfId="56650"/>
    <cellStyle name="Currency 4 3 2 7 2 2" xfId="56651"/>
    <cellStyle name="Currency 4 3 2 7 2 3" xfId="56652"/>
    <cellStyle name="Currency 4 3 2 7 3" xfId="56653"/>
    <cellStyle name="Currency 4 3 2 7 3 2" xfId="56654"/>
    <cellStyle name="Currency 4 3 2 7 4" xfId="56655"/>
    <cellStyle name="Currency 4 3 2 7 5" xfId="56656"/>
    <cellStyle name="Currency 4 3 2 8" xfId="56657"/>
    <cellStyle name="Currency 4 3 2 8 2" xfId="56658"/>
    <cellStyle name="Currency 4 3 2 8 3" xfId="56659"/>
    <cellStyle name="Currency 4 3 2 9" xfId="56660"/>
    <cellStyle name="Currency 4 3 2 9 2" xfId="56661"/>
    <cellStyle name="Currency 4 3 2 9 3" xfId="56662"/>
    <cellStyle name="Currency 4 3 3" xfId="10234"/>
    <cellStyle name="Currency 4 3 3 10" xfId="56663"/>
    <cellStyle name="Currency 4 3 3 2" xfId="56664"/>
    <cellStyle name="Currency 4 3 3 2 2" xfId="56665"/>
    <cellStyle name="Currency 4 3 3 2 2 2" xfId="56666"/>
    <cellStyle name="Currency 4 3 3 2 2 2 2" xfId="56667"/>
    <cellStyle name="Currency 4 3 3 2 2 2 3" xfId="56668"/>
    <cellStyle name="Currency 4 3 3 2 2 3" xfId="56669"/>
    <cellStyle name="Currency 4 3 3 2 2 3 2" xfId="56670"/>
    <cellStyle name="Currency 4 3 3 2 2 3 3" xfId="56671"/>
    <cellStyle name="Currency 4 3 3 2 2 4" xfId="56672"/>
    <cellStyle name="Currency 4 3 3 2 2 4 2" xfId="56673"/>
    <cellStyle name="Currency 4 3 3 2 2 5" xfId="56674"/>
    <cellStyle name="Currency 4 3 3 2 2 6" xfId="56675"/>
    <cellStyle name="Currency 4 3 3 2 3" xfId="56676"/>
    <cellStyle name="Currency 4 3 3 2 3 2" xfId="56677"/>
    <cellStyle name="Currency 4 3 3 2 3 2 2" xfId="56678"/>
    <cellStyle name="Currency 4 3 3 2 3 2 3" xfId="56679"/>
    <cellStyle name="Currency 4 3 3 2 3 3" xfId="56680"/>
    <cellStyle name="Currency 4 3 3 2 3 3 2" xfId="56681"/>
    <cellStyle name="Currency 4 3 3 2 3 3 3" xfId="56682"/>
    <cellStyle name="Currency 4 3 3 2 3 4" xfId="56683"/>
    <cellStyle name="Currency 4 3 3 2 3 4 2" xfId="56684"/>
    <cellStyle name="Currency 4 3 3 2 3 5" xfId="56685"/>
    <cellStyle name="Currency 4 3 3 2 3 6" xfId="56686"/>
    <cellStyle name="Currency 4 3 3 2 4" xfId="56687"/>
    <cellStyle name="Currency 4 3 3 2 4 2" xfId="56688"/>
    <cellStyle name="Currency 4 3 3 2 4 2 2" xfId="56689"/>
    <cellStyle name="Currency 4 3 3 2 4 2 3" xfId="56690"/>
    <cellStyle name="Currency 4 3 3 2 4 3" xfId="56691"/>
    <cellStyle name="Currency 4 3 3 2 4 3 2" xfId="56692"/>
    <cellStyle name="Currency 4 3 3 2 4 4" xfId="56693"/>
    <cellStyle name="Currency 4 3 3 2 4 5" xfId="56694"/>
    <cellStyle name="Currency 4 3 3 2 5" xfId="56695"/>
    <cellStyle name="Currency 4 3 3 2 5 2" xfId="56696"/>
    <cellStyle name="Currency 4 3 3 2 5 3" xfId="56697"/>
    <cellStyle name="Currency 4 3 3 2 6" xfId="56698"/>
    <cellStyle name="Currency 4 3 3 2 6 2" xfId="56699"/>
    <cellStyle name="Currency 4 3 3 2 6 3" xfId="56700"/>
    <cellStyle name="Currency 4 3 3 2 7" xfId="56701"/>
    <cellStyle name="Currency 4 3 3 2 7 2" xfId="56702"/>
    <cellStyle name="Currency 4 3 3 2 8" xfId="56703"/>
    <cellStyle name="Currency 4 3 3 2 9" xfId="56704"/>
    <cellStyle name="Currency 4 3 3 3" xfId="56705"/>
    <cellStyle name="Currency 4 3 3 3 2" xfId="56706"/>
    <cellStyle name="Currency 4 3 3 3 2 2" xfId="56707"/>
    <cellStyle name="Currency 4 3 3 3 2 3" xfId="56708"/>
    <cellStyle name="Currency 4 3 3 3 3" xfId="56709"/>
    <cellStyle name="Currency 4 3 3 3 3 2" xfId="56710"/>
    <cellStyle name="Currency 4 3 3 3 3 3" xfId="56711"/>
    <cellStyle name="Currency 4 3 3 3 4" xfId="56712"/>
    <cellStyle name="Currency 4 3 3 3 4 2" xfId="56713"/>
    <cellStyle name="Currency 4 3 3 3 5" xfId="56714"/>
    <cellStyle name="Currency 4 3 3 3 6" xfId="56715"/>
    <cellStyle name="Currency 4 3 3 4" xfId="56716"/>
    <cellStyle name="Currency 4 3 3 4 2" xfId="56717"/>
    <cellStyle name="Currency 4 3 3 4 2 2" xfId="56718"/>
    <cellStyle name="Currency 4 3 3 4 2 3" xfId="56719"/>
    <cellStyle name="Currency 4 3 3 4 3" xfId="56720"/>
    <cellStyle name="Currency 4 3 3 4 3 2" xfId="56721"/>
    <cellStyle name="Currency 4 3 3 4 3 3" xfId="56722"/>
    <cellStyle name="Currency 4 3 3 4 4" xfId="56723"/>
    <cellStyle name="Currency 4 3 3 4 4 2" xfId="56724"/>
    <cellStyle name="Currency 4 3 3 4 5" xfId="56725"/>
    <cellStyle name="Currency 4 3 3 4 6" xfId="56726"/>
    <cellStyle name="Currency 4 3 3 5" xfId="56727"/>
    <cellStyle name="Currency 4 3 3 5 2" xfId="56728"/>
    <cellStyle name="Currency 4 3 3 5 2 2" xfId="56729"/>
    <cellStyle name="Currency 4 3 3 5 2 3" xfId="56730"/>
    <cellStyle name="Currency 4 3 3 5 3" xfId="56731"/>
    <cellStyle name="Currency 4 3 3 5 3 2" xfId="56732"/>
    <cellStyle name="Currency 4 3 3 5 4" xfId="56733"/>
    <cellStyle name="Currency 4 3 3 5 5" xfId="56734"/>
    <cellStyle name="Currency 4 3 3 6" xfId="56735"/>
    <cellStyle name="Currency 4 3 3 6 2" xfId="56736"/>
    <cellStyle name="Currency 4 3 3 6 3" xfId="56737"/>
    <cellStyle name="Currency 4 3 3 7" xfId="56738"/>
    <cellStyle name="Currency 4 3 3 7 2" xfId="56739"/>
    <cellStyle name="Currency 4 3 3 7 3" xfId="56740"/>
    <cellStyle name="Currency 4 3 3 8" xfId="56741"/>
    <cellStyle name="Currency 4 3 3 8 2" xfId="56742"/>
    <cellStyle name="Currency 4 3 3 9" xfId="56743"/>
    <cellStyle name="Currency 4 3 4" xfId="10235"/>
    <cellStyle name="Currency 4 3 4 2" xfId="56744"/>
    <cellStyle name="Currency 4 3 4 2 2" xfId="56745"/>
    <cellStyle name="Currency 4 3 4 2 2 2" xfId="56746"/>
    <cellStyle name="Currency 4 3 4 2 2 3" xfId="56747"/>
    <cellStyle name="Currency 4 3 4 2 3" xfId="56748"/>
    <cellStyle name="Currency 4 3 4 2 3 2" xfId="56749"/>
    <cellStyle name="Currency 4 3 4 2 3 3" xfId="56750"/>
    <cellStyle name="Currency 4 3 4 2 4" xfId="56751"/>
    <cellStyle name="Currency 4 3 4 2 4 2" xfId="56752"/>
    <cellStyle name="Currency 4 3 4 2 5" xfId="56753"/>
    <cellStyle name="Currency 4 3 4 2 6" xfId="56754"/>
    <cellStyle name="Currency 4 3 4 3" xfId="56755"/>
    <cellStyle name="Currency 4 3 4 3 2" xfId="56756"/>
    <cellStyle name="Currency 4 3 4 3 2 2" xfId="56757"/>
    <cellStyle name="Currency 4 3 4 3 2 3" xfId="56758"/>
    <cellStyle name="Currency 4 3 4 3 3" xfId="56759"/>
    <cellStyle name="Currency 4 3 4 3 3 2" xfId="56760"/>
    <cellStyle name="Currency 4 3 4 3 3 3" xfId="56761"/>
    <cellStyle name="Currency 4 3 4 3 4" xfId="56762"/>
    <cellStyle name="Currency 4 3 4 3 4 2" xfId="56763"/>
    <cellStyle name="Currency 4 3 4 3 5" xfId="56764"/>
    <cellStyle name="Currency 4 3 4 3 6" xfId="56765"/>
    <cellStyle name="Currency 4 3 4 4" xfId="56766"/>
    <cellStyle name="Currency 4 3 4 4 2" xfId="56767"/>
    <cellStyle name="Currency 4 3 4 4 2 2" xfId="56768"/>
    <cellStyle name="Currency 4 3 4 4 2 3" xfId="56769"/>
    <cellStyle name="Currency 4 3 4 4 3" xfId="56770"/>
    <cellStyle name="Currency 4 3 4 4 3 2" xfId="56771"/>
    <cellStyle name="Currency 4 3 4 4 4" xfId="56772"/>
    <cellStyle name="Currency 4 3 4 4 5" xfId="56773"/>
    <cellStyle name="Currency 4 3 4 5" xfId="56774"/>
    <cellStyle name="Currency 4 3 4 5 2" xfId="56775"/>
    <cellStyle name="Currency 4 3 4 5 3" xfId="56776"/>
    <cellStyle name="Currency 4 3 4 6" xfId="56777"/>
    <cellStyle name="Currency 4 3 4 6 2" xfId="56778"/>
    <cellStyle name="Currency 4 3 4 6 3" xfId="56779"/>
    <cellStyle name="Currency 4 3 4 7" xfId="56780"/>
    <cellStyle name="Currency 4 3 4 7 2" xfId="56781"/>
    <cellStyle name="Currency 4 3 4 8" xfId="56782"/>
    <cellStyle name="Currency 4 3 4 9" xfId="56783"/>
    <cellStyle name="Currency 4 3 5" xfId="14050"/>
    <cellStyle name="Currency 4 3 5 2" xfId="56784"/>
    <cellStyle name="Currency 4 3 5 2 2" xfId="56785"/>
    <cellStyle name="Currency 4 3 5 2 2 2" xfId="56786"/>
    <cellStyle name="Currency 4 3 5 2 2 3" xfId="56787"/>
    <cellStyle name="Currency 4 3 5 2 3" xfId="56788"/>
    <cellStyle name="Currency 4 3 5 2 3 2" xfId="56789"/>
    <cellStyle name="Currency 4 3 5 2 3 3" xfId="56790"/>
    <cellStyle name="Currency 4 3 5 2 4" xfId="56791"/>
    <cellStyle name="Currency 4 3 5 2 4 2" xfId="56792"/>
    <cellStyle name="Currency 4 3 5 2 5" xfId="56793"/>
    <cellStyle name="Currency 4 3 5 2 6" xfId="56794"/>
    <cellStyle name="Currency 4 3 5 3" xfId="56795"/>
    <cellStyle name="Currency 4 3 5 3 2" xfId="56796"/>
    <cellStyle name="Currency 4 3 5 3 2 2" xfId="56797"/>
    <cellStyle name="Currency 4 3 5 3 2 3" xfId="56798"/>
    <cellStyle name="Currency 4 3 5 3 3" xfId="56799"/>
    <cellStyle name="Currency 4 3 5 3 3 2" xfId="56800"/>
    <cellStyle name="Currency 4 3 5 3 3 3" xfId="56801"/>
    <cellStyle name="Currency 4 3 5 3 4" xfId="56802"/>
    <cellStyle name="Currency 4 3 5 3 4 2" xfId="56803"/>
    <cellStyle name="Currency 4 3 5 3 5" xfId="56804"/>
    <cellStyle name="Currency 4 3 5 3 6" xfId="56805"/>
    <cellStyle name="Currency 4 3 5 4" xfId="56806"/>
    <cellStyle name="Currency 4 3 5 4 2" xfId="56807"/>
    <cellStyle name="Currency 4 3 5 4 2 2" xfId="56808"/>
    <cellStyle name="Currency 4 3 5 4 2 3" xfId="56809"/>
    <cellStyle name="Currency 4 3 5 4 3" xfId="56810"/>
    <cellStyle name="Currency 4 3 5 4 3 2" xfId="56811"/>
    <cellStyle name="Currency 4 3 5 4 4" xfId="56812"/>
    <cellStyle name="Currency 4 3 5 4 5" xfId="56813"/>
    <cellStyle name="Currency 4 3 5 5" xfId="56814"/>
    <cellStyle name="Currency 4 3 5 5 2" xfId="56815"/>
    <cellStyle name="Currency 4 3 5 5 3" xfId="56816"/>
    <cellStyle name="Currency 4 3 5 6" xfId="56817"/>
    <cellStyle name="Currency 4 3 5 6 2" xfId="56818"/>
    <cellStyle name="Currency 4 3 5 6 3" xfId="56819"/>
    <cellStyle name="Currency 4 3 5 7" xfId="56820"/>
    <cellStyle name="Currency 4 3 5 7 2" xfId="56821"/>
    <cellStyle name="Currency 4 3 5 8" xfId="56822"/>
    <cellStyle name="Currency 4 3 5 9" xfId="56823"/>
    <cellStyle name="Currency 4 3 6" xfId="56824"/>
    <cellStyle name="Currency 4 3 6 2" xfId="56825"/>
    <cellStyle name="Currency 4 3 6 2 2" xfId="56826"/>
    <cellStyle name="Currency 4 3 6 2 3" xfId="56827"/>
    <cellStyle name="Currency 4 3 6 3" xfId="56828"/>
    <cellStyle name="Currency 4 3 6 3 2" xfId="56829"/>
    <cellStyle name="Currency 4 3 6 3 3" xfId="56830"/>
    <cellStyle name="Currency 4 3 6 4" xfId="56831"/>
    <cellStyle name="Currency 4 3 6 4 2" xfId="56832"/>
    <cellStyle name="Currency 4 3 6 5" xfId="56833"/>
    <cellStyle name="Currency 4 3 6 6" xfId="56834"/>
    <cellStyle name="Currency 4 3 7" xfId="56835"/>
    <cellStyle name="Currency 4 3 7 2" xfId="56836"/>
    <cellStyle name="Currency 4 3 7 2 2" xfId="56837"/>
    <cellStyle name="Currency 4 3 7 2 3" xfId="56838"/>
    <cellStyle name="Currency 4 3 7 3" xfId="56839"/>
    <cellStyle name="Currency 4 3 7 3 2" xfId="56840"/>
    <cellStyle name="Currency 4 3 7 3 3" xfId="56841"/>
    <cellStyle name="Currency 4 3 7 4" xfId="56842"/>
    <cellStyle name="Currency 4 3 7 4 2" xfId="56843"/>
    <cellStyle name="Currency 4 3 7 5" xfId="56844"/>
    <cellStyle name="Currency 4 3 7 6" xfId="56845"/>
    <cellStyle name="Currency 4 3 8" xfId="56846"/>
    <cellStyle name="Currency 4 3 8 2" xfId="56847"/>
    <cellStyle name="Currency 4 3 8 2 2" xfId="56848"/>
    <cellStyle name="Currency 4 3 8 2 3" xfId="56849"/>
    <cellStyle name="Currency 4 3 8 3" xfId="56850"/>
    <cellStyle name="Currency 4 3 8 3 2" xfId="56851"/>
    <cellStyle name="Currency 4 3 8 4" xfId="56852"/>
    <cellStyle name="Currency 4 3 8 5" xfId="56853"/>
    <cellStyle name="Currency 4 3 9" xfId="56854"/>
    <cellStyle name="Currency 4 3 9 2" xfId="56855"/>
    <cellStyle name="Currency 4 3 9 3" xfId="56856"/>
    <cellStyle name="Currency 4 4" xfId="4105"/>
    <cellStyle name="Currency 4 4 10" xfId="56857"/>
    <cellStyle name="Currency 4 4 10 2" xfId="56858"/>
    <cellStyle name="Currency 4 4 11" xfId="56859"/>
    <cellStyle name="Currency 4 4 12" xfId="56860"/>
    <cellStyle name="Currency 4 4 2" xfId="10236"/>
    <cellStyle name="Currency 4 4 2 10" xfId="56861"/>
    <cellStyle name="Currency 4 4 2 2" xfId="10237"/>
    <cellStyle name="Currency 4 4 2 2 2" xfId="56862"/>
    <cellStyle name="Currency 4 4 2 2 2 2" xfId="56863"/>
    <cellStyle name="Currency 4 4 2 2 2 2 2" xfId="56864"/>
    <cellStyle name="Currency 4 4 2 2 2 2 3" xfId="56865"/>
    <cellStyle name="Currency 4 4 2 2 2 3" xfId="56866"/>
    <cellStyle name="Currency 4 4 2 2 2 3 2" xfId="56867"/>
    <cellStyle name="Currency 4 4 2 2 2 3 3" xfId="56868"/>
    <cellStyle name="Currency 4 4 2 2 2 4" xfId="56869"/>
    <cellStyle name="Currency 4 4 2 2 2 4 2" xfId="56870"/>
    <cellStyle name="Currency 4 4 2 2 2 5" xfId="56871"/>
    <cellStyle name="Currency 4 4 2 2 2 6" xfId="56872"/>
    <cellStyle name="Currency 4 4 2 2 3" xfId="56873"/>
    <cellStyle name="Currency 4 4 2 2 3 2" xfId="56874"/>
    <cellStyle name="Currency 4 4 2 2 3 2 2" xfId="56875"/>
    <cellStyle name="Currency 4 4 2 2 3 2 3" xfId="56876"/>
    <cellStyle name="Currency 4 4 2 2 3 3" xfId="56877"/>
    <cellStyle name="Currency 4 4 2 2 3 3 2" xfId="56878"/>
    <cellStyle name="Currency 4 4 2 2 3 3 3" xfId="56879"/>
    <cellStyle name="Currency 4 4 2 2 3 4" xfId="56880"/>
    <cellStyle name="Currency 4 4 2 2 3 4 2" xfId="56881"/>
    <cellStyle name="Currency 4 4 2 2 3 5" xfId="56882"/>
    <cellStyle name="Currency 4 4 2 2 3 6" xfId="56883"/>
    <cellStyle name="Currency 4 4 2 2 4" xfId="56884"/>
    <cellStyle name="Currency 4 4 2 2 4 2" xfId="56885"/>
    <cellStyle name="Currency 4 4 2 2 4 2 2" xfId="56886"/>
    <cellStyle name="Currency 4 4 2 2 4 2 3" xfId="56887"/>
    <cellStyle name="Currency 4 4 2 2 4 3" xfId="56888"/>
    <cellStyle name="Currency 4 4 2 2 4 3 2" xfId="56889"/>
    <cellStyle name="Currency 4 4 2 2 4 4" xfId="56890"/>
    <cellStyle name="Currency 4 4 2 2 4 5" xfId="56891"/>
    <cellStyle name="Currency 4 4 2 2 5" xfId="56892"/>
    <cellStyle name="Currency 4 4 2 2 5 2" xfId="56893"/>
    <cellStyle name="Currency 4 4 2 2 5 3" xfId="56894"/>
    <cellStyle name="Currency 4 4 2 2 6" xfId="56895"/>
    <cellStyle name="Currency 4 4 2 2 6 2" xfId="56896"/>
    <cellStyle name="Currency 4 4 2 2 6 3" xfId="56897"/>
    <cellStyle name="Currency 4 4 2 2 7" xfId="56898"/>
    <cellStyle name="Currency 4 4 2 2 7 2" xfId="56899"/>
    <cellStyle name="Currency 4 4 2 2 8" xfId="56900"/>
    <cellStyle name="Currency 4 4 2 2 9" xfId="56901"/>
    <cellStyle name="Currency 4 4 2 3" xfId="56902"/>
    <cellStyle name="Currency 4 4 2 3 2" xfId="56903"/>
    <cellStyle name="Currency 4 4 2 3 2 2" xfId="56904"/>
    <cellStyle name="Currency 4 4 2 3 2 3" xfId="56905"/>
    <cellStyle name="Currency 4 4 2 3 3" xfId="56906"/>
    <cellStyle name="Currency 4 4 2 3 3 2" xfId="56907"/>
    <cellStyle name="Currency 4 4 2 3 3 3" xfId="56908"/>
    <cellStyle name="Currency 4 4 2 3 4" xfId="56909"/>
    <cellStyle name="Currency 4 4 2 3 4 2" xfId="56910"/>
    <cellStyle name="Currency 4 4 2 3 5" xfId="56911"/>
    <cellStyle name="Currency 4 4 2 3 6" xfId="56912"/>
    <cellStyle name="Currency 4 4 2 4" xfId="56913"/>
    <cellStyle name="Currency 4 4 2 4 2" xfId="56914"/>
    <cellStyle name="Currency 4 4 2 4 2 2" xfId="56915"/>
    <cellStyle name="Currency 4 4 2 4 2 3" xfId="56916"/>
    <cellStyle name="Currency 4 4 2 4 3" xfId="56917"/>
    <cellStyle name="Currency 4 4 2 4 3 2" xfId="56918"/>
    <cellStyle name="Currency 4 4 2 4 3 3" xfId="56919"/>
    <cellStyle name="Currency 4 4 2 4 4" xfId="56920"/>
    <cellStyle name="Currency 4 4 2 4 4 2" xfId="56921"/>
    <cellStyle name="Currency 4 4 2 4 5" xfId="56922"/>
    <cellStyle name="Currency 4 4 2 4 6" xfId="56923"/>
    <cellStyle name="Currency 4 4 2 5" xfId="56924"/>
    <cellStyle name="Currency 4 4 2 5 2" xfId="56925"/>
    <cellStyle name="Currency 4 4 2 5 2 2" xfId="56926"/>
    <cellStyle name="Currency 4 4 2 5 2 3" xfId="56927"/>
    <cellStyle name="Currency 4 4 2 5 3" xfId="56928"/>
    <cellStyle name="Currency 4 4 2 5 3 2" xfId="56929"/>
    <cellStyle name="Currency 4 4 2 5 4" xfId="56930"/>
    <cellStyle name="Currency 4 4 2 5 5" xfId="56931"/>
    <cellStyle name="Currency 4 4 2 6" xfId="56932"/>
    <cellStyle name="Currency 4 4 2 6 2" xfId="56933"/>
    <cellStyle name="Currency 4 4 2 6 3" xfId="56934"/>
    <cellStyle name="Currency 4 4 2 7" xfId="56935"/>
    <cellStyle name="Currency 4 4 2 7 2" xfId="56936"/>
    <cellStyle name="Currency 4 4 2 7 3" xfId="56937"/>
    <cellStyle name="Currency 4 4 2 8" xfId="56938"/>
    <cellStyle name="Currency 4 4 2 8 2" xfId="56939"/>
    <cellStyle name="Currency 4 4 2 9" xfId="56940"/>
    <cellStyle name="Currency 4 4 3" xfId="10238"/>
    <cellStyle name="Currency 4 4 3 2" xfId="56941"/>
    <cellStyle name="Currency 4 4 3 2 2" xfId="56942"/>
    <cellStyle name="Currency 4 4 3 2 2 2" xfId="56943"/>
    <cellStyle name="Currency 4 4 3 2 2 3" xfId="56944"/>
    <cellStyle name="Currency 4 4 3 2 3" xfId="56945"/>
    <cellStyle name="Currency 4 4 3 2 3 2" xfId="56946"/>
    <cellStyle name="Currency 4 4 3 2 3 3" xfId="56947"/>
    <cellStyle name="Currency 4 4 3 2 4" xfId="56948"/>
    <cellStyle name="Currency 4 4 3 2 4 2" xfId="56949"/>
    <cellStyle name="Currency 4 4 3 2 5" xfId="56950"/>
    <cellStyle name="Currency 4 4 3 2 6" xfId="56951"/>
    <cellStyle name="Currency 4 4 3 3" xfId="56952"/>
    <cellStyle name="Currency 4 4 3 3 2" xfId="56953"/>
    <cellStyle name="Currency 4 4 3 3 2 2" xfId="56954"/>
    <cellStyle name="Currency 4 4 3 3 2 3" xfId="56955"/>
    <cellStyle name="Currency 4 4 3 3 3" xfId="56956"/>
    <cellStyle name="Currency 4 4 3 3 3 2" xfId="56957"/>
    <cellStyle name="Currency 4 4 3 3 3 3" xfId="56958"/>
    <cellStyle name="Currency 4 4 3 3 4" xfId="56959"/>
    <cellStyle name="Currency 4 4 3 3 4 2" xfId="56960"/>
    <cellStyle name="Currency 4 4 3 3 5" xfId="56961"/>
    <cellStyle name="Currency 4 4 3 3 6" xfId="56962"/>
    <cellStyle name="Currency 4 4 3 4" xfId="56963"/>
    <cellStyle name="Currency 4 4 3 4 2" xfId="56964"/>
    <cellStyle name="Currency 4 4 3 4 2 2" xfId="56965"/>
    <cellStyle name="Currency 4 4 3 4 2 3" xfId="56966"/>
    <cellStyle name="Currency 4 4 3 4 3" xfId="56967"/>
    <cellStyle name="Currency 4 4 3 4 3 2" xfId="56968"/>
    <cellStyle name="Currency 4 4 3 4 4" xfId="56969"/>
    <cellStyle name="Currency 4 4 3 4 5" xfId="56970"/>
    <cellStyle name="Currency 4 4 3 5" xfId="56971"/>
    <cellStyle name="Currency 4 4 3 5 2" xfId="56972"/>
    <cellStyle name="Currency 4 4 3 5 3" xfId="56973"/>
    <cellStyle name="Currency 4 4 3 6" xfId="56974"/>
    <cellStyle name="Currency 4 4 3 6 2" xfId="56975"/>
    <cellStyle name="Currency 4 4 3 6 3" xfId="56976"/>
    <cellStyle name="Currency 4 4 3 7" xfId="56977"/>
    <cellStyle name="Currency 4 4 3 7 2" xfId="56978"/>
    <cellStyle name="Currency 4 4 3 8" xfId="56979"/>
    <cellStyle name="Currency 4 4 3 9" xfId="56980"/>
    <cellStyle name="Currency 4 4 4" xfId="10239"/>
    <cellStyle name="Currency 4 4 4 2" xfId="56981"/>
    <cellStyle name="Currency 4 4 4 2 2" xfId="56982"/>
    <cellStyle name="Currency 4 4 4 2 2 2" xfId="56983"/>
    <cellStyle name="Currency 4 4 4 2 2 3" xfId="56984"/>
    <cellStyle name="Currency 4 4 4 2 3" xfId="56985"/>
    <cellStyle name="Currency 4 4 4 2 3 2" xfId="56986"/>
    <cellStyle name="Currency 4 4 4 2 3 3" xfId="56987"/>
    <cellStyle name="Currency 4 4 4 2 4" xfId="56988"/>
    <cellStyle name="Currency 4 4 4 2 4 2" xfId="56989"/>
    <cellStyle name="Currency 4 4 4 2 5" xfId="56990"/>
    <cellStyle name="Currency 4 4 4 2 6" xfId="56991"/>
    <cellStyle name="Currency 4 4 4 3" xfId="56992"/>
    <cellStyle name="Currency 4 4 4 3 2" xfId="56993"/>
    <cellStyle name="Currency 4 4 4 3 2 2" xfId="56994"/>
    <cellStyle name="Currency 4 4 4 3 2 3" xfId="56995"/>
    <cellStyle name="Currency 4 4 4 3 3" xfId="56996"/>
    <cellStyle name="Currency 4 4 4 3 3 2" xfId="56997"/>
    <cellStyle name="Currency 4 4 4 3 3 3" xfId="56998"/>
    <cellStyle name="Currency 4 4 4 3 4" xfId="56999"/>
    <cellStyle name="Currency 4 4 4 3 4 2" xfId="57000"/>
    <cellStyle name="Currency 4 4 4 3 5" xfId="57001"/>
    <cellStyle name="Currency 4 4 4 3 6" xfId="57002"/>
    <cellStyle name="Currency 4 4 4 4" xfId="57003"/>
    <cellStyle name="Currency 4 4 4 4 2" xfId="57004"/>
    <cellStyle name="Currency 4 4 4 4 2 2" xfId="57005"/>
    <cellStyle name="Currency 4 4 4 4 2 3" xfId="57006"/>
    <cellStyle name="Currency 4 4 4 4 3" xfId="57007"/>
    <cellStyle name="Currency 4 4 4 4 3 2" xfId="57008"/>
    <cellStyle name="Currency 4 4 4 4 4" xfId="57009"/>
    <cellStyle name="Currency 4 4 4 4 5" xfId="57010"/>
    <cellStyle name="Currency 4 4 4 5" xfId="57011"/>
    <cellStyle name="Currency 4 4 4 5 2" xfId="57012"/>
    <cellStyle name="Currency 4 4 4 5 3" xfId="57013"/>
    <cellStyle name="Currency 4 4 4 6" xfId="57014"/>
    <cellStyle name="Currency 4 4 4 6 2" xfId="57015"/>
    <cellStyle name="Currency 4 4 4 6 3" xfId="57016"/>
    <cellStyle name="Currency 4 4 4 7" xfId="57017"/>
    <cellStyle name="Currency 4 4 4 7 2" xfId="57018"/>
    <cellStyle name="Currency 4 4 4 8" xfId="57019"/>
    <cellStyle name="Currency 4 4 4 9" xfId="57020"/>
    <cellStyle name="Currency 4 4 5" xfId="57021"/>
    <cellStyle name="Currency 4 4 5 2" xfId="57022"/>
    <cellStyle name="Currency 4 4 5 2 2" xfId="57023"/>
    <cellStyle name="Currency 4 4 5 2 3" xfId="57024"/>
    <cellStyle name="Currency 4 4 5 3" xfId="57025"/>
    <cellStyle name="Currency 4 4 5 3 2" xfId="57026"/>
    <cellStyle name="Currency 4 4 5 3 3" xfId="57027"/>
    <cellStyle name="Currency 4 4 5 4" xfId="57028"/>
    <cellStyle name="Currency 4 4 5 4 2" xfId="57029"/>
    <cellStyle name="Currency 4 4 5 5" xfId="57030"/>
    <cellStyle name="Currency 4 4 5 6" xfId="57031"/>
    <cellStyle name="Currency 4 4 6" xfId="57032"/>
    <cellStyle name="Currency 4 4 6 2" xfId="57033"/>
    <cellStyle name="Currency 4 4 6 2 2" xfId="57034"/>
    <cellStyle name="Currency 4 4 6 2 3" xfId="57035"/>
    <cellStyle name="Currency 4 4 6 3" xfId="57036"/>
    <cellStyle name="Currency 4 4 6 3 2" xfId="57037"/>
    <cellStyle name="Currency 4 4 6 3 3" xfId="57038"/>
    <cellStyle name="Currency 4 4 6 4" xfId="57039"/>
    <cellStyle name="Currency 4 4 6 4 2" xfId="57040"/>
    <cellStyle name="Currency 4 4 6 5" xfId="57041"/>
    <cellStyle name="Currency 4 4 6 6" xfId="57042"/>
    <cellStyle name="Currency 4 4 7" xfId="57043"/>
    <cellStyle name="Currency 4 4 7 2" xfId="57044"/>
    <cellStyle name="Currency 4 4 7 2 2" xfId="57045"/>
    <cellStyle name="Currency 4 4 7 2 3" xfId="57046"/>
    <cellStyle name="Currency 4 4 7 3" xfId="57047"/>
    <cellStyle name="Currency 4 4 7 3 2" xfId="57048"/>
    <cellStyle name="Currency 4 4 7 4" xfId="57049"/>
    <cellStyle name="Currency 4 4 7 5" xfId="57050"/>
    <cellStyle name="Currency 4 4 8" xfId="57051"/>
    <cellStyle name="Currency 4 4 8 2" xfId="57052"/>
    <cellStyle name="Currency 4 4 8 3" xfId="57053"/>
    <cellStyle name="Currency 4 4 9" xfId="57054"/>
    <cellStyle name="Currency 4 4 9 2" xfId="57055"/>
    <cellStyle name="Currency 4 4 9 3" xfId="57056"/>
    <cellStyle name="Currency 4 5" xfId="4106"/>
    <cellStyle name="Currency 4 5 10" xfId="57057"/>
    <cellStyle name="Currency 4 5 2" xfId="57058"/>
    <cellStyle name="Currency 4 5 2 2" xfId="57059"/>
    <cellStyle name="Currency 4 5 2 2 2" xfId="57060"/>
    <cellStyle name="Currency 4 5 2 2 2 2" xfId="57061"/>
    <cellStyle name="Currency 4 5 2 2 2 3" xfId="57062"/>
    <cellStyle name="Currency 4 5 2 2 3" xfId="57063"/>
    <cellStyle name="Currency 4 5 2 2 3 2" xfId="57064"/>
    <cellStyle name="Currency 4 5 2 2 3 3" xfId="57065"/>
    <cellStyle name="Currency 4 5 2 2 4" xfId="57066"/>
    <cellStyle name="Currency 4 5 2 2 4 2" xfId="57067"/>
    <cellStyle name="Currency 4 5 2 2 5" xfId="57068"/>
    <cellStyle name="Currency 4 5 2 2 6" xfId="57069"/>
    <cellStyle name="Currency 4 5 2 3" xfId="57070"/>
    <cellStyle name="Currency 4 5 2 3 2" xfId="57071"/>
    <cellStyle name="Currency 4 5 2 3 2 2" xfId="57072"/>
    <cellStyle name="Currency 4 5 2 3 2 3" xfId="57073"/>
    <cellStyle name="Currency 4 5 2 3 3" xfId="57074"/>
    <cellStyle name="Currency 4 5 2 3 3 2" xfId="57075"/>
    <cellStyle name="Currency 4 5 2 3 3 3" xfId="57076"/>
    <cellStyle name="Currency 4 5 2 3 4" xfId="57077"/>
    <cellStyle name="Currency 4 5 2 3 4 2" xfId="57078"/>
    <cellStyle name="Currency 4 5 2 3 5" xfId="57079"/>
    <cellStyle name="Currency 4 5 2 3 6" xfId="57080"/>
    <cellStyle name="Currency 4 5 2 4" xfId="57081"/>
    <cellStyle name="Currency 4 5 2 4 2" xfId="57082"/>
    <cellStyle name="Currency 4 5 2 4 2 2" xfId="57083"/>
    <cellStyle name="Currency 4 5 2 4 2 3" xfId="57084"/>
    <cellStyle name="Currency 4 5 2 4 3" xfId="57085"/>
    <cellStyle name="Currency 4 5 2 4 3 2" xfId="57086"/>
    <cellStyle name="Currency 4 5 2 4 4" xfId="57087"/>
    <cellStyle name="Currency 4 5 2 4 5" xfId="57088"/>
    <cellStyle name="Currency 4 5 2 5" xfId="57089"/>
    <cellStyle name="Currency 4 5 2 5 2" xfId="57090"/>
    <cellStyle name="Currency 4 5 2 5 3" xfId="57091"/>
    <cellStyle name="Currency 4 5 2 6" xfId="57092"/>
    <cellStyle name="Currency 4 5 2 6 2" xfId="57093"/>
    <cellStyle name="Currency 4 5 2 6 3" xfId="57094"/>
    <cellStyle name="Currency 4 5 2 7" xfId="57095"/>
    <cellStyle name="Currency 4 5 2 7 2" xfId="57096"/>
    <cellStyle name="Currency 4 5 2 8" xfId="57097"/>
    <cellStyle name="Currency 4 5 2 9" xfId="57098"/>
    <cellStyle name="Currency 4 5 3" xfId="57099"/>
    <cellStyle name="Currency 4 5 3 2" xfId="57100"/>
    <cellStyle name="Currency 4 5 3 2 2" xfId="57101"/>
    <cellStyle name="Currency 4 5 3 2 3" xfId="57102"/>
    <cellStyle name="Currency 4 5 3 3" xfId="57103"/>
    <cellStyle name="Currency 4 5 3 3 2" xfId="57104"/>
    <cellStyle name="Currency 4 5 3 3 3" xfId="57105"/>
    <cellStyle name="Currency 4 5 3 4" xfId="57106"/>
    <cellStyle name="Currency 4 5 3 4 2" xfId="57107"/>
    <cellStyle name="Currency 4 5 3 5" xfId="57108"/>
    <cellStyle name="Currency 4 5 3 6" xfId="57109"/>
    <cellStyle name="Currency 4 5 4" xfId="57110"/>
    <cellStyle name="Currency 4 5 4 2" xfId="57111"/>
    <cellStyle name="Currency 4 5 4 2 2" xfId="57112"/>
    <cellStyle name="Currency 4 5 4 2 3" xfId="57113"/>
    <cellStyle name="Currency 4 5 4 3" xfId="57114"/>
    <cellStyle name="Currency 4 5 4 3 2" xfId="57115"/>
    <cellStyle name="Currency 4 5 4 3 3" xfId="57116"/>
    <cellStyle name="Currency 4 5 4 4" xfId="57117"/>
    <cellStyle name="Currency 4 5 4 4 2" xfId="57118"/>
    <cellStyle name="Currency 4 5 4 5" xfId="57119"/>
    <cellStyle name="Currency 4 5 4 6" xfId="57120"/>
    <cellStyle name="Currency 4 5 5" xfId="57121"/>
    <cellStyle name="Currency 4 5 5 2" xfId="57122"/>
    <cellStyle name="Currency 4 5 5 2 2" xfId="57123"/>
    <cellStyle name="Currency 4 5 5 2 3" xfId="57124"/>
    <cellStyle name="Currency 4 5 5 3" xfId="57125"/>
    <cellStyle name="Currency 4 5 5 3 2" xfId="57126"/>
    <cellStyle name="Currency 4 5 5 4" xfId="57127"/>
    <cellStyle name="Currency 4 5 5 5" xfId="57128"/>
    <cellStyle name="Currency 4 5 6" xfId="57129"/>
    <cellStyle name="Currency 4 5 6 2" xfId="57130"/>
    <cellStyle name="Currency 4 5 6 3" xfId="57131"/>
    <cellStyle name="Currency 4 5 7" xfId="57132"/>
    <cellStyle name="Currency 4 5 7 2" xfId="57133"/>
    <cellStyle name="Currency 4 5 7 3" xfId="57134"/>
    <cellStyle name="Currency 4 5 8" xfId="57135"/>
    <cellStyle name="Currency 4 5 8 2" xfId="57136"/>
    <cellStyle name="Currency 4 5 9" xfId="57137"/>
    <cellStyle name="Currency 4 6" xfId="14617"/>
    <cellStyle name="Currency 4 6 2" xfId="57138"/>
    <cellStyle name="Currency 4 6 2 2" xfId="57139"/>
    <cellStyle name="Currency 4 6 2 2 2" xfId="57140"/>
    <cellStyle name="Currency 4 6 2 2 3" xfId="57141"/>
    <cellStyle name="Currency 4 6 2 3" xfId="57142"/>
    <cellStyle name="Currency 4 6 2 3 2" xfId="57143"/>
    <cellStyle name="Currency 4 6 2 3 3" xfId="57144"/>
    <cellStyle name="Currency 4 6 2 4" xfId="57145"/>
    <cellStyle name="Currency 4 6 2 4 2" xfId="57146"/>
    <cellStyle name="Currency 4 6 2 5" xfId="57147"/>
    <cellStyle name="Currency 4 6 2 6" xfId="57148"/>
    <cellStyle name="Currency 4 6 3" xfId="57149"/>
    <cellStyle name="Currency 4 6 3 2" xfId="57150"/>
    <cellStyle name="Currency 4 6 3 2 2" xfId="57151"/>
    <cellStyle name="Currency 4 6 3 2 3" xfId="57152"/>
    <cellStyle name="Currency 4 6 3 3" xfId="57153"/>
    <cellStyle name="Currency 4 6 3 3 2" xfId="57154"/>
    <cellStyle name="Currency 4 6 3 3 3" xfId="57155"/>
    <cellStyle name="Currency 4 6 3 4" xfId="57156"/>
    <cellStyle name="Currency 4 6 3 4 2" xfId="57157"/>
    <cellStyle name="Currency 4 6 3 5" xfId="57158"/>
    <cellStyle name="Currency 4 6 3 6" xfId="57159"/>
    <cellStyle name="Currency 4 6 4" xfId="57160"/>
    <cellStyle name="Currency 4 6 4 2" xfId="57161"/>
    <cellStyle name="Currency 4 6 4 2 2" xfId="57162"/>
    <cellStyle name="Currency 4 6 4 2 3" xfId="57163"/>
    <cellStyle name="Currency 4 6 4 3" xfId="57164"/>
    <cellStyle name="Currency 4 6 4 3 2" xfId="57165"/>
    <cellStyle name="Currency 4 6 4 4" xfId="57166"/>
    <cellStyle name="Currency 4 6 4 5" xfId="57167"/>
    <cellStyle name="Currency 4 6 5" xfId="57168"/>
    <cellStyle name="Currency 4 6 5 2" xfId="57169"/>
    <cellStyle name="Currency 4 6 5 3" xfId="57170"/>
    <cellStyle name="Currency 4 6 6" xfId="57171"/>
    <cellStyle name="Currency 4 6 6 2" xfId="57172"/>
    <cellStyle name="Currency 4 6 6 3" xfId="57173"/>
    <cellStyle name="Currency 4 6 7" xfId="57174"/>
    <cellStyle name="Currency 4 6 7 2" xfId="57175"/>
    <cellStyle name="Currency 4 6 8" xfId="57176"/>
    <cellStyle name="Currency 4 6 9" xfId="57177"/>
    <cellStyle name="Currency 4 7" xfId="57178"/>
    <cellStyle name="Currency 4 7 2" xfId="57179"/>
    <cellStyle name="Currency 4 7 2 2" xfId="57180"/>
    <cellStyle name="Currency 4 7 2 2 2" xfId="57181"/>
    <cellStyle name="Currency 4 7 2 2 3" xfId="57182"/>
    <cellStyle name="Currency 4 7 2 3" xfId="57183"/>
    <cellStyle name="Currency 4 7 2 3 2" xfId="57184"/>
    <cellStyle name="Currency 4 7 2 3 3" xfId="57185"/>
    <cellStyle name="Currency 4 7 2 4" xfId="57186"/>
    <cellStyle name="Currency 4 7 2 4 2" xfId="57187"/>
    <cellStyle name="Currency 4 7 2 5" xfId="57188"/>
    <cellStyle name="Currency 4 7 2 6" xfId="57189"/>
    <cellStyle name="Currency 4 7 3" xfId="57190"/>
    <cellStyle name="Currency 4 7 3 2" xfId="57191"/>
    <cellStyle name="Currency 4 7 3 2 2" xfId="57192"/>
    <cellStyle name="Currency 4 7 3 2 3" xfId="57193"/>
    <cellStyle name="Currency 4 7 3 3" xfId="57194"/>
    <cellStyle name="Currency 4 7 3 3 2" xfId="57195"/>
    <cellStyle name="Currency 4 7 3 3 3" xfId="57196"/>
    <cellStyle name="Currency 4 7 3 4" xfId="57197"/>
    <cellStyle name="Currency 4 7 3 4 2" xfId="57198"/>
    <cellStyle name="Currency 4 7 3 5" xfId="57199"/>
    <cellStyle name="Currency 4 7 3 6" xfId="57200"/>
    <cellStyle name="Currency 4 7 4" xfId="57201"/>
    <cellStyle name="Currency 4 7 4 2" xfId="57202"/>
    <cellStyle name="Currency 4 7 4 2 2" xfId="57203"/>
    <cellStyle name="Currency 4 7 4 2 3" xfId="57204"/>
    <cellStyle name="Currency 4 7 4 3" xfId="57205"/>
    <cellStyle name="Currency 4 7 4 3 2" xfId="57206"/>
    <cellStyle name="Currency 4 7 4 4" xfId="57207"/>
    <cellStyle name="Currency 4 7 4 5" xfId="57208"/>
    <cellStyle name="Currency 4 7 5" xfId="57209"/>
    <cellStyle name="Currency 4 7 5 2" xfId="57210"/>
    <cellStyle name="Currency 4 7 5 3" xfId="57211"/>
    <cellStyle name="Currency 4 7 6" xfId="57212"/>
    <cellStyle name="Currency 4 7 6 2" xfId="57213"/>
    <cellStyle name="Currency 4 7 6 3" xfId="57214"/>
    <cellStyle name="Currency 4 7 7" xfId="57215"/>
    <cellStyle name="Currency 4 7 7 2" xfId="57216"/>
    <cellStyle name="Currency 4 7 8" xfId="57217"/>
    <cellStyle name="Currency 4 7 9" xfId="57218"/>
    <cellStyle name="Currency 4 8" xfId="57219"/>
    <cellStyle name="Currency 4 8 2" xfId="57220"/>
    <cellStyle name="Currency 4 8 2 2" xfId="57221"/>
    <cellStyle name="Currency 4 8 2 3" xfId="57222"/>
    <cellStyle name="Currency 4 8 3" xfId="57223"/>
    <cellStyle name="Currency 4 8 3 2" xfId="57224"/>
    <cellStyle name="Currency 4 8 3 3" xfId="57225"/>
    <cellStyle name="Currency 4 8 4" xfId="57226"/>
    <cellStyle name="Currency 4 8 4 2" xfId="57227"/>
    <cellStyle name="Currency 4 8 5" xfId="57228"/>
    <cellStyle name="Currency 4 8 6" xfId="57229"/>
    <cellStyle name="Currency 4 9" xfId="57230"/>
    <cellStyle name="Currency 4 9 2" xfId="57231"/>
    <cellStyle name="Currency 4 9 2 2" xfId="57232"/>
    <cellStyle name="Currency 4 9 2 3" xfId="57233"/>
    <cellStyle name="Currency 4 9 3" xfId="57234"/>
    <cellStyle name="Currency 4 9 3 2" xfId="57235"/>
    <cellStyle name="Currency 4 9 3 3" xfId="57236"/>
    <cellStyle name="Currency 4 9 4" xfId="57237"/>
    <cellStyle name="Currency 4 9 4 2" xfId="57238"/>
    <cellStyle name="Currency 4 9 5" xfId="57239"/>
    <cellStyle name="Currency 4 9 6" xfId="57240"/>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14618"/>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24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xfId="62030" builtinId="53" customBuiltin="1"/>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242"/>
    <cellStyle name="Explanatory Text 2 5" xfId="57243"/>
    <cellStyle name="Explanatory Text 3" xfId="4188"/>
    <cellStyle name="Explanatory Text 3 2" xfId="13726"/>
    <cellStyle name="Explanatory Text 4" xfId="10362"/>
    <cellStyle name="Explanatory Text 4 2" xfId="57244"/>
    <cellStyle name="Explanatory Text 5" xfId="10363"/>
    <cellStyle name="Explanatory Text 5 2" xfId="57245"/>
    <cellStyle name="Explanatory Text 6" xfId="10364"/>
    <cellStyle name="Explanatory Text 6 2" xfId="57246"/>
    <cellStyle name="Explanatory Text 7" xfId="10365"/>
    <cellStyle name="Explanatory Text 7 2" xfId="5724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xfId="62021" builtinId="26" customBuiltin="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248"/>
    <cellStyle name="Good 2 5" xfId="57249"/>
    <cellStyle name="Good 3" xfId="4211"/>
    <cellStyle name="Good 3 2" xfId="13728"/>
    <cellStyle name="Good 4" xfId="10450"/>
    <cellStyle name="Good 4 2" xfId="57250"/>
    <cellStyle name="Good 5" xfId="10451"/>
    <cellStyle name="Good 5 2" xfId="57251"/>
    <cellStyle name="Good 6" xfId="10452"/>
    <cellStyle name="Good 6 2" xfId="57252"/>
    <cellStyle name="Good 7" xfId="10453"/>
    <cellStyle name="Good 7 2" xfId="57253"/>
    <cellStyle name="Good 8" xfId="10454"/>
    <cellStyle name="Good 9" xfId="10455"/>
    <cellStyle name="Heading 1" xfId="62017" builtinId="16" customBuiltin="1"/>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254"/>
    <cellStyle name="Heading 1 2 4" xfId="57255"/>
    <cellStyle name="Heading 1 2 5" xfId="57256"/>
    <cellStyle name="Heading 1 3" xfId="4214"/>
    <cellStyle name="Heading 1 3 2" xfId="4215"/>
    <cellStyle name="Heading 1 3 2 2" xfId="10467"/>
    <cellStyle name="Heading 1 3 3" xfId="57257"/>
    <cellStyle name="Heading 1 4" xfId="10468"/>
    <cellStyle name="Heading 1 4 2" xfId="57258"/>
    <cellStyle name="Heading 1 5" xfId="10469"/>
    <cellStyle name="Heading 1 5 2" xfId="57259"/>
    <cellStyle name="Heading 1 6" xfId="10470"/>
    <cellStyle name="Heading 1 6 2" xfId="57260"/>
    <cellStyle name="Heading 1 7" xfId="10471"/>
    <cellStyle name="Heading 1 7 2" xfId="57261"/>
    <cellStyle name="Heading 1 8" xfId="10472"/>
    <cellStyle name="Heading 1 9" xfId="10473"/>
    <cellStyle name="Heading 2" xfId="62018" builtinId="17" customBuiltin="1"/>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262"/>
    <cellStyle name="Heading 2 2 4" xfId="57263"/>
    <cellStyle name="Heading 2 2 5" xfId="57264"/>
    <cellStyle name="Heading 2 3" xfId="4218"/>
    <cellStyle name="Heading 2 3 2" xfId="4219"/>
    <cellStyle name="Heading 2 3 2 2" xfId="10485"/>
    <cellStyle name="Heading 2 3 3" xfId="57265"/>
    <cellStyle name="Heading 2 4" xfId="10486"/>
    <cellStyle name="Heading 2 4 2" xfId="57266"/>
    <cellStyle name="Heading 2 5" xfId="10487"/>
    <cellStyle name="Heading 2 5 2" xfId="57267"/>
    <cellStyle name="Heading 2 6" xfId="10488"/>
    <cellStyle name="Heading 2 6 2" xfId="57268"/>
    <cellStyle name="Heading 2 7" xfId="10489"/>
    <cellStyle name="Heading 2 7 2" xfId="57269"/>
    <cellStyle name="Heading 2 8" xfId="10490"/>
    <cellStyle name="Heading 2 9" xfId="10491"/>
    <cellStyle name="Heading 3" xfId="62019" builtinId="18" customBuiltin="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70"/>
    <cellStyle name="Heading 3 2 6" xfId="57271"/>
    <cellStyle name="Heading 3 2 7" xfId="57272"/>
    <cellStyle name="Heading 3 3" xfId="4223"/>
    <cellStyle name="Heading 3 3 2" xfId="13730"/>
    <cellStyle name="Heading 3 3 3" xfId="57273"/>
    <cellStyle name="Heading 3 4" xfId="4224"/>
    <cellStyle name="Heading 3 4 2" xfId="13731"/>
    <cellStyle name="Heading 3 5" xfId="4225"/>
    <cellStyle name="Heading 3 5 2" xfId="13732"/>
    <cellStyle name="Heading 3 6" xfId="10500"/>
    <cellStyle name="Heading 3 6 2" xfId="57274"/>
    <cellStyle name="Heading 3 7" xfId="10501"/>
    <cellStyle name="Heading 3 7 2" xfId="57275"/>
    <cellStyle name="Heading 3 8" xfId="10502"/>
    <cellStyle name="Heading 3 8 2" xfId="57276"/>
    <cellStyle name="Heading 3 9" xfId="10503"/>
    <cellStyle name="Heading 3 9 2" xfId="57277"/>
    <cellStyle name="Heading 4" xfId="62020" builtinId="19" customBuiltin="1"/>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78"/>
    <cellStyle name="Heading 4 2 5" xfId="57279"/>
    <cellStyle name="Heading 4 3" xfId="4228"/>
    <cellStyle name="Heading 4 3 2" xfId="13734"/>
    <cellStyle name="Heading 4 4" xfId="10512"/>
    <cellStyle name="Heading 4 4 2" xfId="57280"/>
    <cellStyle name="Heading 4 5" xfId="10513"/>
    <cellStyle name="Heading 4 5 2" xfId="57281"/>
    <cellStyle name="Heading 4 6" xfId="10514"/>
    <cellStyle name="Heading 4 6 2" xfId="57282"/>
    <cellStyle name="Heading 4 7" xfId="10515"/>
    <cellStyle name="Heading 4 7 2" xfId="57283"/>
    <cellStyle name="Heading 4 8" xfId="10516"/>
    <cellStyle name="Heading 4 9" xfId="10517"/>
    <cellStyle name="Hyperlink 2" xfId="4229"/>
    <cellStyle name="Hyperlink 2 2" xfId="57284"/>
    <cellStyle name="Input" xfId="62024" builtinId="20" customBuiltin="1"/>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14619"/>
    <cellStyle name="LineItemValue" xfId="4603"/>
    <cellStyle name="LineItemValue 2" xfId="4604"/>
    <cellStyle name="LineItemValue 2 2" xfId="10820"/>
    <cellStyle name="LineItemValue 2 3" xfId="10821"/>
    <cellStyle name="LineItemValue 3" xfId="4605"/>
    <cellStyle name="LineItemValue 4" xfId="4606"/>
    <cellStyle name="LineItemValue 5" xfId="14620"/>
    <cellStyle name="Linked Cell" xfId="62027" builtinId="24" customBuiltin="1"/>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85"/>
    <cellStyle name="Linked Cell 2 5" xfId="57286"/>
    <cellStyle name="Linked Cell 3" xfId="4609"/>
    <cellStyle name="Linked Cell 3 2" xfId="13751"/>
    <cellStyle name="Linked Cell 4" xfId="10830"/>
    <cellStyle name="Linked Cell 4 2" xfId="57287"/>
    <cellStyle name="Linked Cell 5" xfId="10831"/>
    <cellStyle name="Linked Cell 5 2" xfId="57288"/>
    <cellStyle name="Linked Cell 6" xfId="10832"/>
    <cellStyle name="Linked Cell 6 2" xfId="57289"/>
    <cellStyle name="Linked Cell 7" xfId="10833"/>
    <cellStyle name="Linked Cell 7 2" xfId="57290"/>
    <cellStyle name="Linked Cell 8" xfId="10834"/>
    <cellStyle name="Linked Cell 9" xfId="10835"/>
    <cellStyle name="Milliers [0]_EDYAN" xfId="10836"/>
    <cellStyle name="Milliers_EDYAN" xfId="10837"/>
    <cellStyle name="Monétaire [0]_EDYAN" xfId="10838"/>
    <cellStyle name="Monétaire_EDYAN" xfId="10839"/>
    <cellStyle name="MTH" xfId="57291"/>
    <cellStyle name="Neutral" xfId="62023" builtinId="28" customBuiltin="1"/>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92"/>
    <cellStyle name="Neutral 2 5" xfId="57293"/>
    <cellStyle name="Neutral 3" xfId="4612"/>
    <cellStyle name="Neutral 3 2" xfId="13753"/>
    <cellStyle name="Neutral 4" xfId="10848"/>
    <cellStyle name="Neutral 4 2" xfId="57294"/>
    <cellStyle name="Neutral 5" xfId="10849"/>
    <cellStyle name="Neutral 5 2" xfId="57295"/>
    <cellStyle name="Neutral 6" xfId="10850"/>
    <cellStyle name="Neutral 6 2" xfId="57296"/>
    <cellStyle name="Neutral 7" xfId="10851"/>
    <cellStyle name="Neutral 7 2" xfId="57297"/>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98"/>
    <cellStyle name="Normal 10 3 3" xfId="57299"/>
    <cellStyle name="Normal 10 4" xfId="14621"/>
    <cellStyle name="Normal 11" xfId="4616"/>
    <cellStyle name="Normal 11 10" xfId="57300"/>
    <cellStyle name="Normal 11 10 2" xfId="57301"/>
    <cellStyle name="Normal 11 10 2 2" xfId="57302"/>
    <cellStyle name="Normal 11 10 2 3" xfId="57303"/>
    <cellStyle name="Normal 11 10 3" xfId="57304"/>
    <cellStyle name="Normal 11 10 3 2" xfId="57305"/>
    <cellStyle name="Normal 11 10 4" xfId="57306"/>
    <cellStyle name="Normal 11 10 5" xfId="57307"/>
    <cellStyle name="Normal 11 11" xfId="57308"/>
    <cellStyle name="Normal 11 11 2" xfId="57309"/>
    <cellStyle name="Normal 11 11 3" xfId="57310"/>
    <cellStyle name="Normal 11 12" xfId="57311"/>
    <cellStyle name="Normal 11 12 2" xfId="57312"/>
    <cellStyle name="Normal 11 12 3" xfId="57313"/>
    <cellStyle name="Normal 11 13" xfId="57314"/>
    <cellStyle name="Normal 11 13 2" xfId="57315"/>
    <cellStyle name="Normal 11 14" xfId="57316"/>
    <cellStyle name="Normal 11 15" xfId="57317"/>
    <cellStyle name="Normal 11 16" xfId="57318"/>
    <cellStyle name="Normal 11 2" xfId="4617"/>
    <cellStyle name="Normal 11 2 10" xfId="57319"/>
    <cellStyle name="Normal 11 2 10 2" xfId="57320"/>
    <cellStyle name="Normal 11 2 10 3" xfId="57321"/>
    <cellStyle name="Normal 11 2 11" xfId="57322"/>
    <cellStyle name="Normal 11 2 11 2" xfId="57323"/>
    <cellStyle name="Normal 11 2 11 3" xfId="57324"/>
    <cellStyle name="Normal 11 2 12" xfId="57325"/>
    <cellStyle name="Normal 11 2 12 2" xfId="57326"/>
    <cellStyle name="Normal 11 2 13" xfId="57327"/>
    <cellStyle name="Normal 11 2 14" xfId="57328"/>
    <cellStyle name="Normal 11 2 15" xfId="57329"/>
    <cellStyle name="Normal 11 2 2" xfId="10864"/>
    <cellStyle name="Normal 11 2 2 10" xfId="57330"/>
    <cellStyle name="Normal 11 2 2 10 2" xfId="57331"/>
    <cellStyle name="Normal 11 2 2 10 3" xfId="57332"/>
    <cellStyle name="Normal 11 2 2 11" xfId="57333"/>
    <cellStyle name="Normal 11 2 2 11 2" xfId="57334"/>
    <cellStyle name="Normal 11 2 2 12" xfId="57335"/>
    <cellStyle name="Normal 11 2 2 13" xfId="57336"/>
    <cellStyle name="Normal 11 2 2 2" xfId="57337"/>
    <cellStyle name="Normal 11 2 2 2 10" xfId="57338"/>
    <cellStyle name="Normal 11 2 2 2 10 2" xfId="57339"/>
    <cellStyle name="Normal 11 2 2 2 11" xfId="57340"/>
    <cellStyle name="Normal 11 2 2 2 12" xfId="57341"/>
    <cellStyle name="Normal 11 2 2 2 2" xfId="57342"/>
    <cellStyle name="Normal 11 2 2 2 2 10" xfId="57343"/>
    <cellStyle name="Normal 11 2 2 2 2 2" xfId="57344"/>
    <cellStyle name="Normal 11 2 2 2 2 2 2" xfId="57345"/>
    <cellStyle name="Normal 11 2 2 2 2 2 2 2" xfId="57346"/>
    <cellStyle name="Normal 11 2 2 2 2 2 2 2 2" xfId="57347"/>
    <cellStyle name="Normal 11 2 2 2 2 2 2 2 3" xfId="57348"/>
    <cellStyle name="Normal 11 2 2 2 2 2 2 3" xfId="57349"/>
    <cellStyle name="Normal 11 2 2 2 2 2 2 3 2" xfId="57350"/>
    <cellStyle name="Normal 11 2 2 2 2 2 2 3 3" xfId="57351"/>
    <cellStyle name="Normal 11 2 2 2 2 2 2 4" xfId="57352"/>
    <cellStyle name="Normal 11 2 2 2 2 2 2 4 2" xfId="57353"/>
    <cellStyle name="Normal 11 2 2 2 2 2 2 5" xfId="57354"/>
    <cellStyle name="Normal 11 2 2 2 2 2 2 6" xfId="57355"/>
    <cellStyle name="Normal 11 2 2 2 2 2 3" xfId="57356"/>
    <cellStyle name="Normal 11 2 2 2 2 2 3 2" xfId="57357"/>
    <cellStyle name="Normal 11 2 2 2 2 2 3 2 2" xfId="57358"/>
    <cellStyle name="Normal 11 2 2 2 2 2 3 2 3" xfId="57359"/>
    <cellStyle name="Normal 11 2 2 2 2 2 3 3" xfId="57360"/>
    <cellStyle name="Normal 11 2 2 2 2 2 3 3 2" xfId="57361"/>
    <cellStyle name="Normal 11 2 2 2 2 2 3 3 3" xfId="57362"/>
    <cellStyle name="Normal 11 2 2 2 2 2 3 4" xfId="57363"/>
    <cellStyle name="Normal 11 2 2 2 2 2 3 4 2" xfId="57364"/>
    <cellStyle name="Normal 11 2 2 2 2 2 3 5" xfId="57365"/>
    <cellStyle name="Normal 11 2 2 2 2 2 3 6" xfId="57366"/>
    <cellStyle name="Normal 11 2 2 2 2 2 4" xfId="57367"/>
    <cellStyle name="Normal 11 2 2 2 2 2 4 2" xfId="57368"/>
    <cellStyle name="Normal 11 2 2 2 2 2 4 2 2" xfId="57369"/>
    <cellStyle name="Normal 11 2 2 2 2 2 4 2 3" xfId="57370"/>
    <cellStyle name="Normal 11 2 2 2 2 2 4 3" xfId="57371"/>
    <cellStyle name="Normal 11 2 2 2 2 2 4 3 2" xfId="57372"/>
    <cellStyle name="Normal 11 2 2 2 2 2 4 4" xfId="57373"/>
    <cellStyle name="Normal 11 2 2 2 2 2 4 5" xfId="57374"/>
    <cellStyle name="Normal 11 2 2 2 2 2 5" xfId="57375"/>
    <cellStyle name="Normal 11 2 2 2 2 2 5 2" xfId="57376"/>
    <cellStyle name="Normal 11 2 2 2 2 2 5 3" xfId="57377"/>
    <cellStyle name="Normal 11 2 2 2 2 2 6" xfId="57378"/>
    <cellStyle name="Normal 11 2 2 2 2 2 6 2" xfId="57379"/>
    <cellStyle name="Normal 11 2 2 2 2 2 6 3" xfId="57380"/>
    <cellStyle name="Normal 11 2 2 2 2 2 7" xfId="57381"/>
    <cellStyle name="Normal 11 2 2 2 2 2 7 2" xfId="57382"/>
    <cellStyle name="Normal 11 2 2 2 2 2 8" xfId="57383"/>
    <cellStyle name="Normal 11 2 2 2 2 2 9" xfId="57384"/>
    <cellStyle name="Normal 11 2 2 2 2 3" xfId="57385"/>
    <cellStyle name="Normal 11 2 2 2 2 3 2" xfId="57386"/>
    <cellStyle name="Normal 11 2 2 2 2 3 2 2" xfId="57387"/>
    <cellStyle name="Normal 11 2 2 2 2 3 2 3" xfId="57388"/>
    <cellStyle name="Normal 11 2 2 2 2 3 3" xfId="57389"/>
    <cellStyle name="Normal 11 2 2 2 2 3 3 2" xfId="57390"/>
    <cellStyle name="Normal 11 2 2 2 2 3 3 3" xfId="57391"/>
    <cellStyle name="Normal 11 2 2 2 2 3 4" xfId="57392"/>
    <cellStyle name="Normal 11 2 2 2 2 3 4 2" xfId="57393"/>
    <cellStyle name="Normal 11 2 2 2 2 3 5" xfId="57394"/>
    <cellStyle name="Normal 11 2 2 2 2 3 6" xfId="57395"/>
    <cellStyle name="Normal 11 2 2 2 2 4" xfId="57396"/>
    <cellStyle name="Normal 11 2 2 2 2 4 2" xfId="57397"/>
    <cellStyle name="Normal 11 2 2 2 2 4 2 2" xfId="57398"/>
    <cellStyle name="Normal 11 2 2 2 2 4 2 3" xfId="57399"/>
    <cellStyle name="Normal 11 2 2 2 2 4 3" xfId="57400"/>
    <cellStyle name="Normal 11 2 2 2 2 4 3 2" xfId="57401"/>
    <cellStyle name="Normal 11 2 2 2 2 4 3 3" xfId="57402"/>
    <cellStyle name="Normal 11 2 2 2 2 4 4" xfId="57403"/>
    <cellStyle name="Normal 11 2 2 2 2 4 4 2" xfId="57404"/>
    <cellStyle name="Normal 11 2 2 2 2 4 5" xfId="57405"/>
    <cellStyle name="Normal 11 2 2 2 2 4 6" xfId="57406"/>
    <cellStyle name="Normal 11 2 2 2 2 5" xfId="57407"/>
    <cellStyle name="Normal 11 2 2 2 2 5 2" xfId="57408"/>
    <cellStyle name="Normal 11 2 2 2 2 5 2 2" xfId="57409"/>
    <cellStyle name="Normal 11 2 2 2 2 5 2 3" xfId="57410"/>
    <cellStyle name="Normal 11 2 2 2 2 5 3" xfId="57411"/>
    <cellStyle name="Normal 11 2 2 2 2 5 3 2" xfId="57412"/>
    <cellStyle name="Normal 11 2 2 2 2 5 4" xfId="57413"/>
    <cellStyle name="Normal 11 2 2 2 2 5 5" xfId="57414"/>
    <cellStyle name="Normal 11 2 2 2 2 6" xfId="57415"/>
    <cellStyle name="Normal 11 2 2 2 2 6 2" xfId="57416"/>
    <cellStyle name="Normal 11 2 2 2 2 6 3" xfId="57417"/>
    <cellStyle name="Normal 11 2 2 2 2 7" xfId="57418"/>
    <cellStyle name="Normal 11 2 2 2 2 7 2" xfId="57419"/>
    <cellStyle name="Normal 11 2 2 2 2 7 3" xfId="57420"/>
    <cellStyle name="Normal 11 2 2 2 2 8" xfId="57421"/>
    <cellStyle name="Normal 11 2 2 2 2 8 2" xfId="57422"/>
    <cellStyle name="Normal 11 2 2 2 2 9" xfId="57423"/>
    <cellStyle name="Normal 11 2 2 2 3" xfId="57424"/>
    <cellStyle name="Normal 11 2 2 2 3 2" xfId="57425"/>
    <cellStyle name="Normal 11 2 2 2 3 2 2" xfId="57426"/>
    <cellStyle name="Normal 11 2 2 2 3 2 2 2" xfId="57427"/>
    <cellStyle name="Normal 11 2 2 2 3 2 2 3" xfId="57428"/>
    <cellStyle name="Normal 11 2 2 2 3 2 3" xfId="57429"/>
    <cellStyle name="Normal 11 2 2 2 3 2 3 2" xfId="57430"/>
    <cellStyle name="Normal 11 2 2 2 3 2 3 3" xfId="57431"/>
    <cellStyle name="Normal 11 2 2 2 3 2 4" xfId="57432"/>
    <cellStyle name="Normal 11 2 2 2 3 2 4 2" xfId="57433"/>
    <cellStyle name="Normal 11 2 2 2 3 2 5" xfId="57434"/>
    <cellStyle name="Normal 11 2 2 2 3 2 6" xfId="57435"/>
    <cellStyle name="Normal 11 2 2 2 3 3" xfId="57436"/>
    <cellStyle name="Normal 11 2 2 2 3 3 2" xfId="57437"/>
    <cellStyle name="Normal 11 2 2 2 3 3 2 2" xfId="57438"/>
    <cellStyle name="Normal 11 2 2 2 3 3 2 3" xfId="57439"/>
    <cellStyle name="Normal 11 2 2 2 3 3 3" xfId="57440"/>
    <cellStyle name="Normal 11 2 2 2 3 3 3 2" xfId="57441"/>
    <cellStyle name="Normal 11 2 2 2 3 3 3 3" xfId="57442"/>
    <cellStyle name="Normal 11 2 2 2 3 3 4" xfId="57443"/>
    <cellStyle name="Normal 11 2 2 2 3 3 4 2" xfId="57444"/>
    <cellStyle name="Normal 11 2 2 2 3 3 5" xfId="57445"/>
    <cellStyle name="Normal 11 2 2 2 3 3 6" xfId="57446"/>
    <cellStyle name="Normal 11 2 2 2 3 4" xfId="57447"/>
    <cellStyle name="Normal 11 2 2 2 3 4 2" xfId="57448"/>
    <cellStyle name="Normal 11 2 2 2 3 4 2 2" xfId="57449"/>
    <cellStyle name="Normal 11 2 2 2 3 4 2 3" xfId="57450"/>
    <cellStyle name="Normal 11 2 2 2 3 4 3" xfId="57451"/>
    <cellStyle name="Normal 11 2 2 2 3 4 3 2" xfId="57452"/>
    <cellStyle name="Normal 11 2 2 2 3 4 4" xfId="57453"/>
    <cellStyle name="Normal 11 2 2 2 3 4 5" xfId="57454"/>
    <cellStyle name="Normal 11 2 2 2 3 5" xfId="57455"/>
    <cellStyle name="Normal 11 2 2 2 3 5 2" xfId="57456"/>
    <cellStyle name="Normal 11 2 2 2 3 5 3" xfId="57457"/>
    <cellStyle name="Normal 11 2 2 2 3 6" xfId="57458"/>
    <cellStyle name="Normal 11 2 2 2 3 6 2" xfId="57459"/>
    <cellStyle name="Normal 11 2 2 2 3 6 3" xfId="57460"/>
    <cellStyle name="Normal 11 2 2 2 3 7" xfId="57461"/>
    <cellStyle name="Normal 11 2 2 2 3 7 2" xfId="57462"/>
    <cellStyle name="Normal 11 2 2 2 3 8" xfId="57463"/>
    <cellStyle name="Normal 11 2 2 2 3 9" xfId="57464"/>
    <cellStyle name="Normal 11 2 2 2 4" xfId="57465"/>
    <cellStyle name="Normal 11 2 2 2 4 2" xfId="57466"/>
    <cellStyle name="Normal 11 2 2 2 4 2 2" xfId="57467"/>
    <cellStyle name="Normal 11 2 2 2 4 2 2 2" xfId="57468"/>
    <cellStyle name="Normal 11 2 2 2 4 2 2 3" xfId="57469"/>
    <cellStyle name="Normal 11 2 2 2 4 2 3" xfId="57470"/>
    <cellStyle name="Normal 11 2 2 2 4 2 3 2" xfId="57471"/>
    <cellStyle name="Normal 11 2 2 2 4 2 3 3" xfId="57472"/>
    <cellStyle name="Normal 11 2 2 2 4 2 4" xfId="57473"/>
    <cellStyle name="Normal 11 2 2 2 4 2 4 2" xfId="57474"/>
    <cellStyle name="Normal 11 2 2 2 4 2 5" xfId="57475"/>
    <cellStyle name="Normal 11 2 2 2 4 2 6" xfId="57476"/>
    <cellStyle name="Normal 11 2 2 2 4 3" xfId="57477"/>
    <cellStyle name="Normal 11 2 2 2 4 3 2" xfId="57478"/>
    <cellStyle name="Normal 11 2 2 2 4 3 2 2" xfId="57479"/>
    <cellStyle name="Normal 11 2 2 2 4 3 2 3" xfId="57480"/>
    <cellStyle name="Normal 11 2 2 2 4 3 3" xfId="57481"/>
    <cellStyle name="Normal 11 2 2 2 4 3 3 2" xfId="57482"/>
    <cellStyle name="Normal 11 2 2 2 4 3 3 3" xfId="57483"/>
    <cellStyle name="Normal 11 2 2 2 4 3 4" xfId="57484"/>
    <cellStyle name="Normal 11 2 2 2 4 3 4 2" xfId="57485"/>
    <cellStyle name="Normal 11 2 2 2 4 3 5" xfId="57486"/>
    <cellStyle name="Normal 11 2 2 2 4 3 6" xfId="57487"/>
    <cellStyle name="Normal 11 2 2 2 4 4" xfId="57488"/>
    <cellStyle name="Normal 11 2 2 2 4 4 2" xfId="57489"/>
    <cellStyle name="Normal 11 2 2 2 4 4 2 2" xfId="57490"/>
    <cellStyle name="Normal 11 2 2 2 4 4 2 3" xfId="57491"/>
    <cellStyle name="Normal 11 2 2 2 4 4 3" xfId="57492"/>
    <cellStyle name="Normal 11 2 2 2 4 4 3 2" xfId="57493"/>
    <cellStyle name="Normal 11 2 2 2 4 4 4" xfId="57494"/>
    <cellStyle name="Normal 11 2 2 2 4 4 5" xfId="57495"/>
    <cellStyle name="Normal 11 2 2 2 4 5" xfId="57496"/>
    <cellStyle name="Normal 11 2 2 2 4 5 2" xfId="57497"/>
    <cellStyle name="Normal 11 2 2 2 4 5 3" xfId="57498"/>
    <cellStyle name="Normal 11 2 2 2 4 6" xfId="57499"/>
    <cellStyle name="Normal 11 2 2 2 4 6 2" xfId="57500"/>
    <cellStyle name="Normal 11 2 2 2 4 6 3" xfId="57501"/>
    <cellStyle name="Normal 11 2 2 2 4 7" xfId="57502"/>
    <cellStyle name="Normal 11 2 2 2 4 7 2" xfId="57503"/>
    <cellStyle name="Normal 11 2 2 2 4 8" xfId="57504"/>
    <cellStyle name="Normal 11 2 2 2 4 9" xfId="57505"/>
    <cellStyle name="Normal 11 2 2 2 5" xfId="57506"/>
    <cellStyle name="Normal 11 2 2 2 5 2" xfId="57507"/>
    <cellStyle name="Normal 11 2 2 2 5 2 2" xfId="57508"/>
    <cellStyle name="Normal 11 2 2 2 5 2 3" xfId="57509"/>
    <cellStyle name="Normal 11 2 2 2 5 3" xfId="57510"/>
    <cellStyle name="Normal 11 2 2 2 5 3 2" xfId="57511"/>
    <cellStyle name="Normal 11 2 2 2 5 3 3" xfId="57512"/>
    <cellStyle name="Normal 11 2 2 2 5 4" xfId="57513"/>
    <cellStyle name="Normal 11 2 2 2 5 4 2" xfId="57514"/>
    <cellStyle name="Normal 11 2 2 2 5 5" xfId="57515"/>
    <cellStyle name="Normal 11 2 2 2 5 6" xfId="57516"/>
    <cellStyle name="Normal 11 2 2 2 6" xfId="57517"/>
    <cellStyle name="Normal 11 2 2 2 6 2" xfId="57518"/>
    <cellStyle name="Normal 11 2 2 2 6 2 2" xfId="57519"/>
    <cellStyle name="Normal 11 2 2 2 6 2 3" xfId="57520"/>
    <cellStyle name="Normal 11 2 2 2 6 3" xfId="57521"/>
    <cellStyle name="Normal 11 2 2 2 6 3 2" xfId="57522"/>
    <cellStyle name="Normal 11 2 2 2 6 3 3" xfId="57523"/>
    <cellStyle name="Normal 11 2 2 2 6 4" xfId="57524"/>
    <cellStyle name="Normal 11 2 2 2 6 4 2" xfId="57525"/>
    <cellStyle name="Normal 11 2 2 2 6 5" xfId="57526"/>
    <cellStyle name="Normal 11 2 2 2 6 6" xfId="57527"/>
    <cellStyle name="Normal 11 2 2 2 7" xfId="57528"/>
    <cellStyle name="Normal 11 2 2 2 7 2" xfId="57529"/>
    <cellStyle name="Normal 11 2 2 2 7 2 2" xfId="57530"/>
    <cellStyle name="Normal 11 2 2 2 7 2 3" xfId="57531"/>
    <cellStyle name="Normal 11 2 2 2 7 3" xfId="57532"/>
    <cellStyle name="Normal 11 2 2 2 7 3 2" xfId="57533"/>
    <cellStyle name="Normal 11 2 2 2 7 4" xfId="57534"/>
    <cellStyle name="Normal 11 2 2 2 7 5" xfId="57535"/>
    <cellStyle name="Normal 11 2 2 2 8" xfId="57536"/>
    <cellStyle name="Normal 11 2 2 2 8 2" xfId="57537"/>
    <cellStyle name="Normal 11 2 2 2 8 3" xfId="57538"/>
    <cellStyle name="Normal 11 2 2 2 9" xfId="57539"/>
    <cellStyle name="Normal 11 2 2 2 9 2" xfId="57540"/>
    <cellStyle name="Normal 11 2 2 2 9 3" xfId="57541"/>
    <cellStyle name="Normal 11 2 2 3" xfId="57542"/>
    <cellStyle name="Normal 11 2 2 3 10" xfId="57543"/>
    <cellStyle name="Normal 11 2 2 3 2" xfId="57544"/>
    <cellStyle name="Normal 11 2 2 3 2 2" xfId="57545"/>
    <cellStyle name="Normal 11 2 2 3 2 2 2" xfId="57546"/>
    <cellStyle name="Normal 11 2 2 3 2 2 2 2" xfId="57547"/>
    <cellStyle name="Normal 11 2 2 3 2 2 2 3" xfId="57548"/>
    <cellStyle name="Normal 11 2 2 3 2 2 3" xfId="57549"/>
    <cellStyle name="Normal 11 2 2 3 2 2 3 2" xfId="57550"/>
    <cellStyle name="Normal 11 2 2 3 2 2 3 3" xfId="57551"/>
    <cellStyle name="Normal 11 2 2 3 2 2 4" xfId="57552"/>
    <cellStyle name="Normal 11 2 2 3 2 2 4 2" xfId="57553"/>
    <cellStyle name="Normal 11 2 2 3 2 2 5" xfId="57554"/>
    <cellStyle name="Normal 11 2 2 3 2 2 6" xfId="57555"/>
    <cellStyle name="Normal 11 2 2 3 2 3" xfId="57556"/>
    <cellStyle name="Normal 11 2 2 3 2 3 2" xfId="57557"/>
    <cellStyle name="Normal 11 2 2 3 2 3 2 2" xfId="57558"/>
    <cellStyle name="Normal 11 2 2 3 2 3 2 3" xfId="57559"/>
    <cellStyle name="Normal 11 2 2 3 2 3 3" xfId="57560"/>
    <cellStyle name="Normal 11 2 2 3 2 3 3 2" xfId="57561"/>
    <cellStyle name="Normal 11 2 2 3 2 3 3 3" xfId="57562"/>
    <cellStyle name="Normal 11 2 2 3 2 3 4" xfId="57563"/>
    <cellStyle name="Normal 11 2 2 3 2 3 4 2" xfId="57564"/>
    <cellStyle name="Normal 11 2 2 3 2 3 5" xfId="57565"/>
    <cellStyle name="Normal 11 2 2 3 2 3 6" xfId="57566"/>
    <cellStyle name="Normal 11 2 2 3 2 4" xfId="57567"/>
    <cellStyle name="Normal 11 2 2 3 2 4 2" xfId="57568"/>
    <cellStyle name="Normal 11 2 2 3 2 4 2 2" xfId="57569"/>
    <cellStyle name="Normal 11 2 2 3 2 4 2 3" xfId="57570"/>
    <cellStyle name="Normal 11 2 2 3 2 4 3" xfId="57571"/>
    <cellStyle name="Normal 11 2 2 3 2 4 3 2" xfId="57572"/>
    <cellStyle name="Normal 11 2 2 3 2 4 4" xfId="57573"/>
    <cellStyle name="Normal 11 2 2 3 2 4 5" xfId="57574"/>
    <cellStyle name="Normal 11 2 2 3 2 5" xfId="57575"/>
    <cellStyle name="Normal 11 2 2 3 2 5 2" xfId="57576"/>
    <cellStyle name="Normal 11 2 2 3 2 5 3" xfId="57577"/>
    <cellStyle name="Normal 11 2 2 3 2 6" xfId="57578"/>
    <cellStyle name="Normal 11 2 2 3 2 6 2" xfId="57579"/>
    <cellStyle name="Normal 11 2 2 3 2 6 3" xfId="57580"/>
    <cellStyle name="Normal 11 2 2 3 2 7" xfId="57581"/>
    <cellStyle name="Normal 11 2 2 3 2 7 2" xfId="57582"/>
    <cellStyle name="Normal 11 2 2 3 2 8" xfId="57583"/>
    <cellStyle name="Normal 11 2 2 3 2 9" xfId="57584"/>
    <cellStyle name="Normal 11 2 2 3 3" xfId="57585"/>
    <cellStyle name="Normal 11 2 2 3 3 2" xfId="57586"/>
    <cellStyle name="Normal 11 2 2 3 3 2 2" xfId="57587"/>
    <cellStyle name="Normal 11 2 2 3 3 2 3" xfId="57588"/>
    <cellStyle name="Normal 11 2 2 3 3 3" xfId="57589"/>
    <cellStyle name="Normal 11 2 2 3 3 3 2" xfId="57590"/>
    <cellStyle name="Normal 11 2 2 3 3 3 3" xfId="57591"/>
    <cellStyle name="Normal 11 2 2 3 3 4" xfId="57592"/>
    <cellStyle name="Normal 11 2 2 3 3 4 2" xfId="57593"/>
    <cellStyle name="Normal 11 2 2 3 3 5" xfId="57594"/>
    <cellStyle name="Normal 11 2 2 3 3 6" xfId="57595"/>
    <cellStyle name="Normal 11 2 2 3 4" xfId="57596"/>
    <cellStyle name="Normal 11 2 2 3 4 2" xfId="57597"/>
    <cellStyle name="Normal 11 2 2 3 4 2 2" xfId="57598"/>
    <cellStyle name="Normal 11 2 2 3 4 2 3" xfId="57599"/>
    <cellStyle name="Normal 11 2 2 3 4 3" xfId="57600"/>
    <cellStyle name="Normal 11 2 2 3 4 3 2" xfId="57601"/>
    <cellStyle name="Normal 11 2 2 3 4 3 3" xfId="57602"/>
    <cellStyle name="Normal 11 2 2 3 4 4" xfId="57603"/>
    <cellStyle name="Normal 11 2 2 3 4 4 2" xfId="57604"/>
    <cellStyle name="Normal 11 2 2 3 4 5" xfId="57605"/>
    <cellStyle name="Normal 11 2 2 3 4 6" xfId="57606"/>
    <cellStyle name="Normal 11 2 2 3 5" xfId="57607"/>
    <cellStyle name="Normal 11 2 2 3 5 2" xfId="57608"/>
    <cellStyle name="Normal 11 2 2 3 5 2 2" xfId="57609"/>
    <cellStyle name="Normal 11 2 2 3 5 2 3" xfId="57610"/>
    <cellStyle name="Normal 11 2 2 3 5 3" xfId="57611"/>
    <cellStyle name="Normal 11 2 2 3 5 3 2" xfId="57612"/>
    <cellStyle name="Normal 11 2 2 3 5 4" xfId="57613"/>
    <cellStyle name="Normal 11 2 2 3 5 5" xfId="57614"/>
    <cellStyle name="Normal 11 2 2 3 6" xfId="57615"/>
    <cellStyle name="Normal 11 2 2 3 6 2" xfId="57616"/>
    <cellStyle name="Normal 11 2 2 3 6 3" xfId="57617"/>
    <cellStyle name="Normal 11 2 2 3 7" xfId="57618"/>
    <cellStyle name="Normal 11 2 2 3 7 2" xfId="57619"/>
    <cellStyle name="Normal 11 2 2 3 7 3" xfId="57620"/>
    <cellStyle name="Normal 11 2 2 3 8" xfId="57621"/>
    <cellStyle name="Normal 11 2 2 3 8 2" xfId="57622"/>
    <cellStyle name="Normal 11 2 2 3 9" xfId="57623"/>
    <cellStyle name="Normal 11 2 2 4" xfId="57624"/>
    <cellStyle name="Normal 11 2 2 4 2" xfId="57625"/>
    <cellStyle name="Normal 11 2 2 4 2 2" xfId="57626"/>
    <cellStyle name="Normal 11 2 2 4 2 2 2" xfId="57627"/>
    <cellStyle name="Normal 11 2 2 4 2 2 3" xfId="57628"/>
    <cellStyle name="Normal 11 2 2 4 2 3" xfId="57629"/>
    <cellStyle name="Normal 11 2 2 4 2 3 2" xfId="57630"/>
    <cellStyle name="Normal 11 2 2 4 2 3 3" xfId="57631"/>
    <cellStyle name="Normal 11 2 2 4 2 4" xfId="57632"/>
    <cellStyle name="Normal 11 2 2 4 2 4 2" xfId="57633"/>
    <cellStyle name="Normal 11 2 2 4 2 5" xfId="57634"/>
    <cellStyle name="Normal 11 2 2 4 2 6" xfId="57635"/>
    <cellStyle name="Normal 11 2 2 4 3" xfId="57636"/>
    <cellStyle name="Normal 11 2 2 4 3 2" xfId="57637"/>
    <cellStyle name="Normal 11 2 2 4 3 2 2" xfId="57638"/>
    <cellStyle name="Normal 11 2 2 4 3 2 3" xfId="57639"/>
    <cellStyle name="Normal 11 2 2 4 3 3" xfId="57640"/>
    <cellStyle name="Normal 11 2 2 4 3 3 2" xfId="57641"/>
    <cellStyle name="Normal 11 2 2 4 3 3 3" xfId="57642"/>
    <cellStyle name="Normal 11 2 2 4 3 4" xfId="57643"/>
    <cellStyle name="Normal 11 2 2 4 3 4 2" xfId="57644"/>
    <cellStyle name="Normal 11 2 2 4 3 5" xfId="57645"/>
    <cellStyle name="Normal 11 2 2 4 3 6" xfId="57646"/>
    <cellStyle name="Normal 11 2 2 4 4" xfId="57647"/>
    <cellStyle name="Normal 11 2 2 4 4 2" xfId="57648"/>
    <cellStyle name="Normal 11 2 2 4 4 2 2" xfId="57649"/>
    <cellStyle name="Normal 11 2 2 4 4 2 3" xfId="57650"/>
    <cellStyle name="Normal 11 2 2 4 4 3" xfId="57651"/>
    <cellStyle name="Normal 11 2 2 4 4 3 2" xfId="57652"/>
    <cellStyle name="Normal 11 2 2 4 4 4" xfId="57653"/>
    <cellStyle name="Normal 11 2 2 4 4 5" xfId="57654"/>
    <cellStyle name="Normal 11 2 2 4 5" xfId="57655"/>
    <cellStyle name="Normal 11 2 2 4 5 2" xfId="57656"/>
    <cellStyle name="Normal 11 2 2 4 5 3" xfId="57657"/>
    <cellStyle name="Normal 11 2 2 4 6" xfId="57658"/>
    <cellStyle name="Normal 11 2 2 4 6 2" xfId="57659"/>
    <cellStyle name="Normal 11 2 2 4 6 3" xfId="57660"/>
    <cellStyle name="Normal 11 2 2 4 7" xfId="57661"/>
    <cellStyle name="Normal 11 2 2 4 7 2" xfId="57662"/>
    <cellStyle name="Normal 11 2 2 4 8" xfId="57663"/>
    <cellStyle name="Normal 11 2 2 4 9" xfId="57664"/>
    <cellStyle name="Normal 11 2 2 5" xfId="57665"/>
    <cellStyle name="Normal 11 2 2 5 2" xfId="57666"/>
    <cellStyle name="Normal 11 2 2 5 2 2" xfId="57667"/>
    <cellStyle name="Normal 11 2 2 5 2 2 2" xfId="57668"/>
    <cellStyle name="Normal 11 2 2 5 2 2 3" xfId="57669"/>
    <cellStyle name="Normal 11 2 2 5 2 3" xfId="57670"/>
    <cellStyle name="Normal 11 2 2 5 2 3 2" xfId="57671"/>
    <cellStyle name="Normal 11 2 2 5 2 3 3" xfId="57672"/>
    <cellStyle name="Normal 11 2 2 5 2 4" xfId="57673"/>
    <cellStyle name="Normal 11 2 2 5 2 4 2" xfId="57674"/>
    <cellStyle name="Normal 11 2 2 5 2 5" xfId="57675"/>
    <cellStyle name="Normal 11 2 2 5 2 6" xfId="57676"/>
    <cellStyle name="Normal 11 2 2 5 3" xfId="57677"/>
    <cellStyle name="Normal 11 2 2 5 3 2" xfId="57678"/>
    <cellStyle name="Normal 11 2 2 5 3 2 2" xfId="57679"/>
    <cellStyle name="Normal 11 2 2 5 3 2 3" xfId="57680"/>
    <cellStyle name="Normal 11 2 2 5 3 3" xfId="57681"/>
    <cellStyle name="Normal 11 2 2 5 3 3 2" xfId="57682"/>
    <cellStyle name="Normal 11 2 2 5 3 3 3" xfId="57683"/>
    <cellStyle name="Normal 11 2 2 5 3 4" xfId="57684"/>
    <cellStyle name="Normal 11 2 2 5 3 4 2" xfId="57685"/>
    <cellStyle name="Normal 11 2 2 5 3 5" xfId="57686"/>
    <cellStyle name="Normal 11 2 2 5 3 6" xfId="57687"/>
    <cellStyle name="Normal 11 2 2 5 4" xfId="57688"/>
    <cellStyle name="Normal 11 2 2 5 4 2" xfId="57689"/>
    <cellStyle name="Normal 11 2 2 5 4 2 2" xfId="57690"/>
    <cellStyle name="Normal 11 2 2 5 4 2 3" xfId="57691"/>
    <cellStyle name="Normal 11 2 2 5 4 3" xfId="57692"/>
    <cellStyle name="Normal 11 2 2 5 4 3 2" xfId="57693"/>
    <cellStyle name="Normal 11 2 2 5 4 4" xfId="57694"/>
    <cellStyle name="Normal 11 2 2 5 4 5" xfId="57695"/>
    <cellStyle name="Normal 11 2 2 5 5" xfId="57696"/>
    <cellStyle name="Normal 11 2 2 5 5 2" xfId="57697"/>
    <cellStyle name="Normal 11 2 2 5 5 3" xfId="57698"/>
    <cellStyle name="Normal 11 2 2 5 6" xfId="57699"/>
    <cellStyle name="Normal 11 2 2 5 6 2" xfId="57700"/>
    <cellStyle name="Normal 11 2 2 5 6 3" xfId="57701"/>
    <cellStyle name="Normal 11 2 2 5 7" xfId="57702"/>
    <cellStyle name="Normal 11 2 2 5 7 2" xfId="57703"/>
    <cellStyle name="Normal 11 2 2 5 8" xfId="57704"/>
    <cellStyle name="Normal 11 2 2 5 9" xfId="57705"/>
    <cellStyle name="Normal 11 2 2 6" xfId="57706"/>
    <cellStyle name="Normal 11 2 2 6 2" xfId="57707"/>
    <cellStyle name="Normal 11 2 2 6 2 2" xfId="57708"/>
    <cellStyle name="Normal 11 2 2 6 2 3" xfId="57709"/>
    <cellStyle name="Normal 11 2 2 6 3" xfId="57710"/>
    <cellStyle name="Normal 11 2 2 6 3 2" xfId="57711"/>
    <cellStyle name="Normal 11 2 2 6 3 3" xfId="57712"/>
    <cellStyle name="Normal 11 2 2 6 4" xfId="57713"/>
    <cellStyle name="Normal 11 2 2 6 4 2" xfId="57714"/>
    <cellStyle name="Normal 11 2 2 6 5" xfId="57715"/>
    <cellStyle name="Normal 11 2 2 6 6" xfId="57716"/>
    <cellStyle name="Normal 11 2 2 7" xfId="57717"/>
    <cellStyle name="Normal 11 2 2 7 2" xfId="57718"/>
    <cellStyle name="Normal 11 2 2 7 2 2" xfId="57719"/>
    <cellStyle name="Normal 11 2 2 7 2 3" xfId="57720"/>
    <cellStyle name="Normal 11 2 2 7 3" xfId="57721"/>
    <cellStyle name="Normal 11 2 2 7 3 2" xfId="57722"/>
    <cellStyle name="Normal 11 2 2 7 3 3" xfId="57723"/>
    <cellStyle name="Normal 11 2 2 7 4" xfId="57724"/>
    <cellStyle name="Normal 11 2 2 7 4 2" xfId="57725"/>
    <cellStyle name="Normal 11 2 2 7 5" xfId="57726"/>
    <cellStyle name="Normal 11 2 2 7 6" xfId="57727"/>
    <cellStyle name="Normal 11 2 2 8" xfId="57728"/>
    <cellStyle name="Normal 11 2 2 8 2" xfId="57729"/>
    <cellStyle name="Normal 11 2 2 8 2 2" xfId="57730"/>
    <cellStyle name="Normal 11 2 2 8 2 3" xfId="57731"/>
    <cellStyle name="Normal 11 2 2 8 3" xfId="57732"/>
    <cellStyle name="Normal 11 2 2 8 3 2" xfId="57733"/>
    <cellStyle name="Normal 11 2 2 8 4" xfId="57734"/>
    <cellStyle name="Normal 11 2 2 8 5" xfId="57735"/>
    <cellStyle name="Normal 11 2 2 9" xfId="57736"/>
    <cellStyle name="Normal 11 2 2 9 2" xfId="57737"/>
    <cellStyle name="Normal 11 2 2 9 3" xfId="57738"/>
    <cellStyle name="Normal 11 2 3" xfId="57739"/>
    <cellStyle name="Normal 11 2 3 10" xfId="57740"/>
    <cellStyle name="Normal 11 2 3 10 2" xfId="57741"/>
    <cellStyle name="Normal 11 2 3 11" xfId="57742"/>
    <cellStyle name="Normal 11 2 3 12" xfId="57743"/>
    <cellStyle name="Normal 11 2 3 2" xfId="57744"/>
    <cellStyle name="Normal 11 2 3 2 10" xfId="57745"/>
    <cellStyle name="Normal 11 2 3 2 2" xfId="57746"/>
    <cellStyle name="Normal 11 2 3 2 2 2" xfId="57747"/>
    <cellStyle name="Normal 11 2 3 2 2 2 2" xfId="57748"/>
    <cellStyle name="Normal 11 2 3 2 2 2 2 2" xfId="57749"/>
    <cellStyle name="Normal 11 2 3 2 2 2 2 3" xfId="57750"/>
    <cellStyle name="Normal 11 2 3 2 2 2 3" xfId="57751"/>
    <cellStyle name="Normal 11 2 3 2 2 2 3 2" xfId="57752"/>
    <cellStyle name="Normal 11 2 3 2 2 2 3 3" xfId="57753"/>
    <cellStyle name="Normal 11 2 3 2 2 2 4" xfId="57754"/>
    <cellStyle name="Normal 11 2 3 2 2 2 4 2" xfId="57755"/>
    <cellStyle name="Normal 11 2 3 2 2 2 5" xfId="57756"/>
    <cellStyle name="Normal 11 2 3 2 2 2 6" xfId="57757"/>
    <cellStyle name="Normal 11 2 3 2 2 3" xfId="57758"/>
    <cellStyle name="Normal 11 2 3 2 2 3 2" xfId="57759"/>
    <cellStyle name="Normal 11 2 3 2 2 3 2 2" xfId="57760"/>
    <cellStyle name="Normal 11 2 3 2 2 3 2 3" xfId="57761"/>
    <cellStyle name="Normal 11 2 3 2 2 3 3" xfId="57762"/>
    <cellStyle name="Normal 11 2 3 2 2 3 3 2" xfId="57763"/>
    <cellStyle name="Normal 11 2 3 2 2 3 3 3" xfId="57764"/>
    <cellStyle name="Normal 11 2 3 2 2 3 4" xfId="57765"/>
    <cellStyle name="Normal 11 2 3 2 2 3 4 2" xfId="57766"/>
    <cellStyle name="Normal 11 2 3 2 2 3 5" xfId="57767"/>
    <cellStyle name="Normal 11 2 3 2 2 3 6" xfId="57768"/>
    <cellStyle name="Normal 11 2 3 2 2 4" xfId="57769"/>
    <cellStyle name="Normal 11 2 3 2 2 4 2" xfId="57770"/>
    <cellStyle name="Normal 11 2 3 2 2 4 2 2" xfId="57771"/>
    <cellStyle name="Normal 11 2 3 2 2 4 2 3" xfId="57772"/>
    <cellStyle name="Normal 11 2 3 2 2 4 3" xfId="57773"/>
    <cellStyle name="Normal 11 2 3 2 2 4 3 2" xfId="57774"/>
    <cellStyle name="Normal 11 2 3 2 2 4 4" xfId="57775"/>
    <cellStyle name="Normal 11 2 3 2 2 4 5" xfId="57776"/>
    <cellStyle name="Normal 11 2 3 2 2 5" xfId="57777"/>
    <cellStyle name="Normal 11 2 3 2 2 5 2" xfId="57778"/>
    <cellStyle name="Normal 11 2 3 2 2 5 3" xfId="57779"/>
    <cellStyle name="Normal 11 2 3 2 2 6" xfId="57780"/>
    <cellStyle name="Normal 11 2 3 2 2 6 2" xfId="57781"/>
    <cellStyle name="Normal 11 2 3 2 2 6 3" xfId="57782"/>
    <cellStyle name="Normal 11 2 3 2 2 7" xfId="57783"/>
    <cellStyle name="Normal 11 2 3 2 2 7 2" xfId="57784"/>
    <cellStyle name="Normal 11 2 3 2 2 8" xfId="57785"/>
    <cellStyle name="Normal 11 2 3 2 2 9" xfId="57786"/>
    <cellStyle name="Normal 11 2 3 2 3" xfId="57787"/>
    <cellStyle name="Normal 11 2 3 2 3 2" xfId="57788"/>
    <cellStyle name="Normal 11 2 3 2 3 2 2" xfId="57789"/>
    <cellStyle name="Normal 11 2 3 2 3 2 3" xfId="57790"/>
    <cellStyle name="Normal 11 2 3 2 3 3" xfId="57791"/>
    <cellStyle name="Normal 11 2 3 2 3 3 2" xfId="57792"/>
    <cellStyle name="Normal 11 2 3 2 3 3 3" xfId="57793"/>
    <cellStyle name="Normal 11 2 3 2 3 4" xfId="57794"/>
    <cellStyle name="Normal 11 2 3 2 3 4 2" xfId="57795"/>
    <cellStyle name="Normal 11 2 3 2 3 5" xfId="57796"/>
    <cellStyle name="Normal 11 2 3 2 3 6" xfId="57797"/>
    <cellStyle name="Normal 11 2 3 2 4" xfId="57798"/>
    <cellStyle name="Normal 11 2 3 2 4 2" xfId="57799"/>
    <cellStyle name="Normal 11 2 3 2 4 2 2" xfId="57800"/>
    <cellStyle name="Normal 11 2 3 2 4 2 3" xfId="57801"/>
    <cellStyle name="Normal 11 2 3 2 4 3" xfId="57802"/>
    <cellStyle name="Normal 11 2 3 2 4 3 2" xfId="57803"/>
    <cellStyle name="Normal 11 2 3 2 4 3 3" xfId="57804"/>
    <cellStyle name="Normal 11 2 3 2 4 4" xfId="57805"/>
    <cellStyle name="Normal 11 2 3 2 4 4 2" xfId="57806"/>
    <cellStyle name="Normal 11 2 3 2 4 5" xfId="57807"/>
    <cellStyle name="Normal 11 2 3 2 4 6" xfId="57808"/>
    <cellStyle name="Normal 11 2 3 2 5" xfId="57809"/>
    <cellStyle name="Normal 11 2 3 2 5 2" xfId="57810"/>
    <cellStyle name="Normal 11 2 3 2 5 2 2" xfId="57811"/>
    <cellStyle name="Normal 11 2 3 2 5 2 3" xfId="57812"/>
    <cellStyle name="Normal 11 2 3 2 5 3" xfId="57813"/>
    <cellStyle name="Normal 11 2 3 2 5 3 2" xfId="57814"/>
    <cellStyle name="Normal 11 2 3 2 5 4" xfId="57815"/>
    <cellStyle name="Normal 11 2 3 2 5 5" xfId="57816"/>
    <cellStyle name="Normal 11 2 3 2 6" xfId="57817"/>
    <cellStyle name="Normal 11 2 3 2 6 2" xfId="57818"/>
    <cellStyle name="Normal 11 2 3 2 6 3" xfId="57819"/>
    <cellStyle name="Normal 11 2 3 2 7" xfId="57820"/>
    <cellStyle name="Normal 11 2 3 2 7 2" xfId="57821"/>
    <cellStyle name="Normal 11 2 3 2 7 3" xfId="57822"/>
    <cellStyle name="Normal 11 2 3 2 8" xfId="57823"/>
    <cellStyle name="Normal 11 2 3 2 8 2" xfId="57824"/>
    <cellStyle name="Normal 11 2 3 2 9" xfId="57825"/>
    <cellStyle name="Normal 11 2 3 3" xfId="57826"/>
    <cellStyle name="Normal 11 2 3 3 2" xfId="57827"/>
    <cellStyle name="Normal 11 2 3 3 2 2" xfId="57828"/>
    <cellStyle name="Normal 11 2 3 3 2 2 2" xfId="57829"/>
    <cellStyle name="Normal 11 2 3 3 2 2 3" xfId="57830"/>
    <cellStyle name="Normal 11 2 3 3 2 3" xfId="57831"/>
    <cellStyle name="Normal 11 2 3 3 2 3 2" xfId="57832"/>
    <cellStyle name="Normal 11 2 3 3 2 3 3" xfId="57833"/>
    <cellStyle name="Normal 11 2 3 3 2 4" xfId="57834"/>
    <cellStyle name="Normal 11 2 3 3 2 4 2" xfId="57835"/>
    <cellStyle name="Normal 11 2 3 3 2 5" xfId="57836"/>
    <cellStyle name="Normal 11 2 3 3 2 6" xfId="57837"/>
    <cellStyle name="Normal 11 2 3 3 3" xfId="57838"/>
    <cellStyle name="Normal 11 2 3 3 3 2" xfId="57839"/>
    <cellStyle name="Normal 11 2 3 3 3 2 2" xfId="57840"/>
    <cellStyle name="Normal 11 2 3 3 3 2 3" xfId="57841"/>
    <cellStyle name="Normal 11 2 3 3 3 3" xfId="57842"/>
    <cellStyle name="Normal 11 2 3 3 3 3 2" xfId="57843"/>
    <cellStyle name="Normal 11 2 3 3 3 3 3" xfId="57844"/>
    <cellStyle name="Normal 11 2 3 3 3 4" xfId="57845"/>
    <cellStyle name="Normal 11 2 3 3 3 4 2" xfId="57846"/>
    <cellStyle name="Normal 11 2 3 3 3 5" xfId="57847"/>
    <cellStyle name="Normal 11 2 3 3 3 6" xfId="57848"/>
    <cellStyle name="Normal 11 2 3 3 4" xfId="57849"/>
    <cellStyle name="Normal 11 2 3 3 4 2" xfId="57850"/>
    <cellStyle name="Normal 11 2 3 3 4 2 2" xfId="57851"/>
    <cellStyle name="Normal 11 2 3 3 4 2 3" xfId="57852"/>
    <cellStyle name="Normal 11 2 3 3 4 3" xfId="57853"/>
    <cellStyle name="Normal 11 2 3 3 4 3 2" xfId="57854"/>
    <cellStyle name="Normal 11 2 3 3 4 4" xfId="57855"/>
    <cellStyle name="Normal 11 2 3 3 4 5" xfId="57856"/>
    <cellStyle name="Normal 11 2 3 3 5" xfId="57857"/>
    <cellStyle name="Normal 11 2 3 3 5 2" xfId="57858"/>
    <cellStyle name="Normal 11 2 3 3 5 3" xfId="57859"/>
    <cellStyle name="Normal 11 2 3 3 6" xfId="57860"/>
    <cellStyle name="Normal 11 2 3 3 6 2" xfId="57861"/>
    <cellStyle name="Normal 11 2 3 3 6 3" xfId="57862"/>
    <cellStyle name="Normal 11 2 3 3 7" xfId="57863"/>
    <cellStyle name="Normal 11 2 3 3 7 2" xfId="57864"/>
    <cellStyle name="Normal 11 2 3 3 8" xfId="57865"/>
    <cellStyle name="Normal 11 2 3 3 9" xfId="57866"/>
    <cellStyle name="Normal 11 2 3 4" xfId="57867"/>
    <cellStyle name="Normal 11 2 3 4 2" xfId="57868"/>
    <cellStyle name="Normal 11 2 3 4 2 2" xfId="57869"/>
    <cellStyle name="Normal 11 2 3 4 2 2 2" xfId="57870"/>
    <cellStyle name="Normal 11 2 3 4 2 2 3" xfId="57871"/>
    <cellStyle name="Normal 11 2 3 4 2 3" xfId="57872"/>
    <cellStyle name="Normal 11 2 3 4 2 3 2" xfId="57873"/>
    <cellStyle name="Normal 11 2 3 4 2 3 3" xfId="57874"/>
    <cellStyle name="Normal 11 2 3 4 2 4" xfId="57875"/>
    <cellStyle name="Normal 11 2 3 4 2 4 2" xfId="57876"/>
    <cellStyle name="Normal 11 2 3 4 2 5" xfId="57877"/>
    <cellStyle name="Normal 11 2 3 4 2 6" xfId="57878"/>
    <cellStyle name="Normal 11 2 3 4 3" xfId="57879"/>
    <cellStyle name="Normal 11 2 3 4 3 2" xfId="57880"/>
    <cellStyle name="Normal 11 2 3 4 3 2 2" xfId="57881"/>
    <cellStyle name="Normal 11 2 3 4 3 2 3" xfId="57882"/>
    <cellStyle name="Normal 11 2 3 4 3 3" xfId="57883"/>
    <cellStyle name="Normal 11 2 3 4 3 3 2" xfId="57884"/>
    <cellStyle name="Normal 11 2 3 4 3 3 3" xfId="57885"/>
    <cellStyle name="Normal 11 2 3 4 3 4" xfId="57886"/>
    <cellStyle name="Normal 11 2 3 4 3 4 2" xfId="57887"/>
    <cellStyle name="Normal 11 2 3 4 3 5" xfId="57888"/>
    <cellStyle name="Normal 11 2 3 4 3 6" xfId="57889"/>
    <cellStyle name="Normal 11 2 3 4 4" xfId="57890"/>
    <cellStyle name="Normal 11 2 3 4 4 2" xfId="57891"/>
    <cellStyle name="Normal 11 2 3 4 4 2 2" xfId="57892"/>
    <cellStyle name="Normal 11 2 3 4 4 2 3" xfId="57893"/>
    <cellStyle name="Normal 11 2 3 4 4 3" xfId="57894"/>
    <cellStyle name="Normal 11 2 3 4 4 3 2" xfId="57895"/>
    <cellStyle name="Normal 11 2 3 4 4 4" xfId="57896"/>
    <cellStyle name="Normal 11 2 3 4 4 5" xfId="57897"/>
    <cellStyle name="Normal 11 2 3 4 5" xfId="57898"/>
    <cellStyle name="Normal 11 2 3 4 5 2" xfId="57899"/>
    <cellStyle name="Normal 11 2 3 4 5 3" xfId="57900"/>
    <cellStyle name="Normal 11 2 3 4 6" xfId="57901"/>
    <cellStyle name="Normal 11 2 3 4 6 2" xfId="57902"/>
    <cellStyle name="Normal 11 2 3 4 6 3" xfId="57903"/>
    <cellStyle name="Normal 11 2 3 4 7" xfId="57904"/>
    <cellStyle name="Normal 11 2 3 4 7 2" xfId="57905"/>
    <cellStyle name="Normal 11 2 3 4 8" xfId="57906"/>
    <cellStyle name="Normal 11 2 3 4 9" xfId="57907"/>
    <cellStyle name="Normal 11 2 3 5" xfId="57908"/>
    <cellStyle name="Normal 11 2 3 5 2" xfId="57909"/>
    <cellStyle name="Normal 11 2 3 5 2 2" xfId="57910"/>
    <cellStyle name="Normal 11 2 3 5 2 3" xfId="57911"/>
    <cellStyle name="Normal 11 2 3 5 3" xfId="57912"/>
    <cellStyle name="Normal 11 2 3 5 3 2" xfId="57913"/>
    <cellStyle name="Normal 11 2 3 5 3 3" xfId="57914"/>
    <cellStyle name="Normal 11 2 3 5 4" xfId="57915"/>
    <cellStyle name="Normal 11 2 3 5 4 2" xfId="57916"/>
    <cellStyle name="Normal 11 2 3 5 5" xfId="57917"/>
    <cellStyle name="Normal 11 2 3 5 6" xfId="57918"/>
    <cellStyle name="Normal 11 2 3 6" xfId="57919"/>
    <cellStyle name="Normal 11 2 3 6 2" xfId="57920"/>
    <cellStyle name="Normal 11 2 3 6 2 2" xfId="57921"/>
    <cellStyle name="Normal 11 2 3 6 2 3" xfId="57922"/>
    <cellStyle name="Normal 11 2 3 6 3" xfId="57923"/>
    <cellStyle name="Normal 11 2 3 6 3 2" xfId="57924"/>
    <cellStyle name="Normal 11 2 3 6 3 3" xfId="57925"/>
    <cellStyle name="Normal 11 2 3 6 4" xfId="57926"/>
    <cellStyle name="Normal 11 2 3 6 4 2" xfId="57927"/>
    <cellStyle name="Normal 11 2 3 6 5" xfId="57928"/>
    <cellStyle name="Normal 11 2 3 6 6" xfId="57929"/>
    <cellStyle name="Normal 11 2 3 7" xfId="57930"/>
    <cellStyle name="Normal 11 2 3 7 2" xfId="57931"/>
    <cellStyle name="Normal 11 2 3 7 2 2" xfId="57932"/>
    <cellStyle name="Normal 11 2 3 7 2 3" xfId="57933"/>
    <cellStyle name="Normal 11 2 3 7 3" xfId="57934"/>
    <cellStyle name="Normal 11 2 3 7 3 2" xfId="57935"/>
    <cellStyle name="Normal 11 2 3 7 4" xfId="57936"/>
    <cellStyle name="Normal 11 2 3 7 5" xfId="57937"/>
    <cellStyle name="Normal 11 2 3 8" xfId="57938"/>
    <cellStyle name="Normal 11 2 3 8 2" xfId="57939"/>
    <cellStyle name="Normal 11 2 3 8 3" xfId="57940"/>
    <cellStyle name="Normal 11 2 3 9" xfId="57941"/>
    <cellStyle name="Normal 11 2 3 9 2" xfId="57942"/>
    <cellStyle name="Normal 11 2 3 9 3" xfId="57943"/>
    <cellStyle name="Normal 11 2 4" xfId="57944"/>
    <cellStyle name="Normal 11 2 4 10" xfId="57945"/>
    <cellStyle name="Normal 11 2 4 2" xfId="57946"/>
    <cellStyle name="Normal 11 2 4 2 2" xfId="57947"/>
    <cellStyle name="Normal 11 2 4 2 2 2" xfId="57948"/>
    <cellStyle name="Normal 11 2 4 2 2 2 2" xfId="57949"/>
    <cellStyle name="Normal 11 2 4 2 2 2 3" xfId="57950"/>
    <cellStyle name="Normal 11 2 4 2 2 3" xfId="57951"/>
    <cellStyle name="Normal 11 2 4 2 2 3 2" xfId="57952"/>
    <cellStyle name="Normal 11 2 4 2 2 3 3" xfId="57953"/>
    <cellStyle name="Normal 11 2 4 2 2 4" xfId="57954"/>
    <cellStyle name="Normal 11 2 4 2 2 4 2" xfId="57955"/>
    <cellStyle name="Normal 11 2 4 2 2 5" xfId="57956"/>
    <cellStyle name="Normal 11 2 4 2 2 6" xfId="57957"/>
    <cellStyle name="Normal 11 2 4 2 3" xfId="57958"/>
    <cellStyle name="Normal 11 2 4 2 3 2" xfId="57959"/>
    <cellStyle name="Normal 11 2 4 2 3 2 2" xfId="57960"/>
    <cellStyle name="Normal 11 2 4 2 3 2 3" xfId="57961"/>
    <cellStyle name="Normal 11 2 4 2 3 3" xfId="57962"/>
    <cellStyle name="Normal 11 2 4 2 3 3 2" xfId="57963"/>
    <cellStyle name="Normal 11 2 4 2 3 3 3" xfId="57964"/>
    <cellStyle name="Normal 11 2 4 2 3 4" xfId="57965"/>
    <cellStyle name="Normal 11 2 4 2 3 4 2" xfId="57966"/>
    <cellStyle name="Normal 11 2 4 2 3 5" xfId="57967"/>
    <cellStyle name="Normal 11 2 4 2 3 6" xfId="57968"/>
    <cellStyle name="Normal 11 2 4 2 4" xfId="57969"/>
    <cellStyle name="Normal 11 2 4 2 4 2" xfId="57970"/>
    <cellStyle name="Normal 11 2 4 2 4 2 2" xfId="57971"/>
    <cellStyle name="Normal 11 2 4 2 4 2 3" xfId="57972"/>
    <cellStyle name="Normal 11 2 4 2 4 3" xfId="57973"/>
    <cellStyle name="Normal 11 2 4 2 4 3 2" xfId="57974"/>
    <cellStyle name="Normal 11 2 4 2 4 4" xfId="57975"/>
    <cellStyle name="Normal 11 2 4 2 4 5" xfId="57976"/>
    <cellStyle name="Normal 11 2 4 2 5" xfId="57977"/>
    <cellStyle name="Normal 11 2 4 2 5 2" xfId="57978"/>
    <cellStyle name="Normal 11 2 4 2 5 3" xfId="57979"/>
    <cellStyle name="Normal 11 2 4 2 6" xfId="57980"/>
    <cellStyle name="Normal 11 2 4 2 6 2" xfId="57981"/>
    <cellStyle name="Normal 11 2 4 2 6 3" xfId="57982"/>
    <cellStyle name="Normal 11 2 4 2 7" xfId="57983"/>
    <cellStyle name="Normal 11 2 4 2 7 2" xfId="57984"/>
    <cellStyle name="Normal 11 2 4 2 8" xfId="57985"/>
    <cellStyle name="Normal 11 2 4 2 9" xfId="57986"/>
    <cellStyle name="Normal 11 2 4 3" xfId="57987"/>
    <cellStyle name="Normal 11 2 4 3 2" xfId="57988"/>
    <cellStyle name="Normal 11 2 4 3 2 2" xfId="57989"/>
    <cellStyle name="Normal 11 2 4 3 2 3" xfId="57990"/>
    <cellStyle name="Normal 11 2 4 3 3" xfId="57991"/>
    <cellStyle name="Normal 11 2 4 3 3 2" xfId="57992"/>
    <cellStyle name="Normal 11 2 4 3 3 3" xfId="57993"/>
    <cellStyle name="Normal 11 2 4 3 4" xfId="57994"/>
    <cellStyle name="Normal 11 2 4 3 4 2" xfId="57995"/>
    <cellStyle name="Normal 11 2 4 3 5" xfId="57996"/>
    <cellStyle name="Normal 11 2 4 3 6" xfId="57997"/>
    <cellStyle name="Normal 11 2 4 4" xfId="57998"/>
    <cellStyle name="Normal 11 2 4 4 2" xfId="57999"/>
    <cellStyle name="Normal 11 2 4 4 2 2" xfId="58000"/>
    <cellStyle name="Normal 11 2 4 4 2 3" xfId="58001"/>
    <cellStyle name="Normal 11 2 4 4 3" xfId="58002"/>
    <cellStyle name="Normal 11 2 4 4 3 2" xfId="58003"/>
    <cellStyle name="Normal 11 2 4 4 3 3" xfId="58004"/>
    <cellStyle name="Normal 11 2 4 4 4" xfId="58005"/>
    <cellStyle name="Normal 11 2 4 4 4 2" xfId="58006"/>
    <cellStyle name="Normal 11 2 4 4 5" xfId="58007"/>
    <cellStyle name="Normal 11 2 4 4 6" xfId="58008"/>
    <cellStyle name="Normal 11 2 4 5" xfId="58009"/>
    <cellStyle name="Normal 11 2 4 5 2" xfId="58010"/>
    <cellStyle name="Normal 11 2 4 5 2 2" xfId="58011"/>
    <cellStyle name="Normal 11 2 4 5 2 3" xfId="58012"/>
    <cellStyle name="Normal 11 2 4 5 3" xfId="58013"/>
    <cellStyle name="Normal 11 2 4 5 3 2" xfId="58014"/>
    <cellStyle name="Normal 11 2 4 5 4" xfId="58015"/>
    <cellStyle name="Normal 11 2 4 5 5" xfId="58016"/>
    <cellStyle name="Normal 11 2 4 6" xfId="58017"/>
    <cellStyle name="Normal 11 2 4 6 2" xfId="58018"/>
    <cellStyle name="Normal 11 2 4 6 3" xfId="58019"/>
    <cellStyle name="Normal 11 2 4 7" xfId="58020"/>
    <cellStyle name="Normal 11 2 4 7 2" xfId="58021"/>
    <cellStyle name="Normal 11 2 4 7 3" xfId="58022"/>
    <cellStyle name="Normal 11 2 4 8" xfId="58023"/>
    <cellStyle name="Normal 11 2 4 8 2" xfId="58024"/>
    <cellStyle name="Normal 11 2 4 9" xfId="58025"/>
    <cellStyle name="Normal 11 2 5" xfId="58026"/>
    <cellStyle name="Normal 11 2 5 2" xfId="58027"/>
    <cellStyle name="Normal 11 2 5 2 2" xfId="58028"/>
    <cellStyle name="Normal 11 2 5 2 2 2" xfId="58029"/>
    <cellStyle name="Normal 11 2 5 2 2 3" xfId="58030"/>
    <cellStyle name="Normal 11 2 5 2 3" xfId="58031"/>
    <cellStyle name="Normal 11 2 5 2 3 2" xfId="58032"/>
    <cellStyle name="Normal 11 2 5 2 3 3" xfId="58033"/>
    <cellStyle name="Normal 11 2 5 2 4" xfId="58034"/>
    <cellStyle name="Normal 11 2 5 2 4 2" xfId="58035"/>
    <cellStyle name="Normal 11 2 5 2 5" xfId="58036"/>
    <cellStyle name="Normal 11 2 5 2 6" xfId="58037"/>
    <cellStyle name="Normal 11 2 5 3" xfId="58038"/>
    <cellStyle name="Normal 11 2 5 3 2" xfId="58039"/>
    <cellStyle name="Normal 11 2 5 3 2 2" xfId="58040"/>
    <cellStyle name="Normal 11 2 5 3 2 3" xfId="58041"/>
    <cellStyle name="Normal 11 2 5 3 3" xfId="58042"/>
    <cellStyle name="Normal 11 2 5 3 3 2" xfId="58043"/>
    <cellStyle name="Normal 11 2 5 3 3 3" xfId="58044"/>
    <cellStyle name="Normal 11 2 5 3 4" xfId="58045"/>
    <cellStyle name="Normal 11 2 5 3 4 2" xfId="58046"/>
    <cellStyle name="Normal 11 2 5 3 5" xfId="58047"/>
    <cellStyle name="Normal 11 2 5 3 6" xfId="58048"/>
    <cellStyle name="Normal 11 2 5 4" xfId="58049"/>
    <cellStyle name="Normal 11 2 5 4 2" xfId="58050"/>
    <cellStyle name="Normal 11 2 5 4 2 2" xfId="58051"/>
    <cellStyle name="Normal 11 2 5 4 2 3" xfId="58052"/>
    <cellStyle name="Normal 11 2 5 4 3" xfId="58053"/>
    <cellStyle name="Normal 11 2 5 4 3 2" xfId="58054"/>
    <cellStyle name="Normal 11 2 5 4 4" xfId="58055"/>
    <cellStyle name="Normal 11 2 5 4 5" xfId="58056"/>
    <cellStyle name="Normal 11 2 5 5" xfId="58057"/>
    <cellStyle name="Normal 11 2 5 5 2" xfId="58058"/>
    <cellStyle name="Normal 11 2 5 5 3" xfId="58059"/>
    <cellStyle name="Normal 11 2 5 6" xfId="58060"/>
    <cellStyle name="Normal 11 2 5 6 2" xfId="58061"/>
    <cellStyle name="Normal 11 2 5 6 3" xfId="58062"/>
    <cellStyle name="Normal 11 2 5 7" xfId="58063"/>
    <cellStyle name="Normal 11 2 5 7 2" xfId="58064"/>
    <cellStyle name="Normal 11 2 5 8" xfId="58065"/>
    <cellStyle name="Normal 11 2 5 9" xfId="58066"/>
    <cellStyle name="Normal 11 2 6" xfId="58067"/>
    <cellStyle name="Normal 11 2 6 2" xfId="58068"/>
    <cellStyle name="Normal 11 2 6 2 2" xfId="58069"/>
    <cellStyle name="Normal 11 2 6 2 2 2" xfId="58070"/>
    <cellStyle name="Normal 11 2 6 2 2 3" xfId="58071"/>
    <cellStyle name="Normal 11 2 6 2 3" xfId="58072"/>
    <cellStyle name="Normal 11 2 6 2 3 2" xfId="58073"/>
    <cellStyle name="Normal 11 2 6 2 3 3" xfId="58074"/>
    <cellStyle name="Normal 11 2 6 2 4" xfId="58075"/>
    <cellStyle name="Normal 11 2 6 2 4 2" xfId="58076"/>
    <cellStyle name="Normal 11 2 6 2 5" xfId="58077"/>
    <cellStyle name="Normal 11 2 6 2 6" xfId="58078"/>
    <cellStyle name="Normal 11 2 6 3" xfId="58079"/>
    <cellStyle name="Normal 11 2 6 3 2" xfId="58080"/>
    <cellStyle name="Normal 11 2 6 3 2 2" xfId="58081"/>
    <cellStyle name="Normal 11 2 6 3 2 3" xfId="58082"/>
    <cellStyle name="Normal 11 2 6 3 3" xfId="58083"/>
    <cellStyle name="Normal 11 2 6 3 3 2" xfId="58084"/>
    <cellStyle name="Normal 11 2 6 3 3 3" xfId="58085"/>
    <cellStyle name="Normal 11 2 6 3 4" xfId="58086"/>
    <cellStyle name="Normal 11 2 6 3 4 2" xfId="58087"/>
    <cellStyle name="Normal 11 2 6 3 5" xfId="58088"/>
    <cellStyle name="Normal 11 2 6 3 6" xfId="58089"/>
    <cellStyle name="Normal 11 2 6 4" xfId="58090"/>
    <cellStyle name="Normal 11 2 6 4 2" xfId="58091"/>
    <cellStyle name="Normal 11 2 6 4 2 2" xfId="58092"/>
    <cellStyle name="Normal 11 2 6 4 2 3" xfId="58093"/>
    <cellStyle name="Normal 11 2 6 4 3" xfId="58094"/>
    <cellStyle name="Normal 11 2 6 4 3 2" xfId="58095"/>
    <cellStyle name="Normal 11 2 6 4 4" xfId="58096"/>
    <cellStyle name="Normal 11 2 6 4 5" xfId="58097"/>
    <cellStyle name="Normal 11 2 6 5" xfId="58098"/>
    <cellStyle name="Normal 11 2 6 5 2" xfId="58099"/>
    <cellStyle name="Normal 11 2 6 5 3" xfId="58100"/>
    <cellStyle name="Normal 11 2 6 6" xfId="58101"/>
    <cellStyle name="Normal 11 2 6 6 2" xfId="58102"/>
    <cellStyle name="Normal 11 2 6 6 3" xfId="58103"/>
    <cellStyle name="Normal 11 2 6 7" xfId="58104"/>
    <cellStyle name="Normal 11 2 6 7 2" xfId="58105"/>
    <cellStyle name="Normal 11 2 6 8" xfId="58106"/>
    <cellStyle name="Normal 11 2 6 9" xfId="58107"/>
    <cellStyle name="Normal 11 2 7" xfId="58108"/>
    <cellStyle name="Normal 11 2 7 2" xfId="58109"/>
    <cellStyle name="Normal 11 2 7 2 2" xfId="58110"/>
    <cellStyle name="Normal 11 2 7 2 3" xfId="58111"/>
    <cellStyle name="Normal 11 2 7 3" xfId="58112"/>
    <cellStyle name="Normal 11 2 7 3 2" xfId="58113"/>
    <cellStyle name="Normal 11 2 7 3 3" xfId="58114"/>
    <cellStyle name="Normal 11 2 7 4" xfId="58115"/>
    <cellStyle name="Normal 11 2 7 4 2" xfId="58116"/>
    <cellStyle name="Normal 11 2 7 5" xfId="58117"/>
    <cellStyle name="Normal 11 2 7 6" xfId="58118"/>
    <cellStyle name="Normal 11 2 8" xfId="58119"/>
    <cellStyle name="Normal 11 2 8 2" xfId="58120"/>
    <cellStyle name="Normal 11 2 8 2 2" xfId="58121"/>
    <cellStyle name="Normal 11 2 8 2 3" xfId="58122"/>
    <cellStyle name="Normal 11 2 8 3" xfId="58123"/>
    <cellStyle name="Normal 11 2 8 3 2" xfId="58124"/>
    <cellStyle name="Normal 11 2 8 3 3" xfId="58125"/>
    <cellStyle name="Normal 11 2 8 4" xfId="58126"/>
    <cellStyle name="Normal 11 2 8 4 2" xfId="58127"/>
    <cellStyle name="Normal 11 2 8 5" xfId="58128"/>
    <cellStyle name="Normal 11 2 8 6" xfId="58129"/>
    <cellStyle name="Normal 11 2 9" xfId="58130"/>
    <cellStyle name="Normal 11 2 9 2" xfId="58131"/>
    <cellStyle name="Normal 11 2 9 2 2" xfId="58132"/>
    <cellStyle name="Normal 11 2 9 2 3" xfId="58133"/>
    <cellStyle name="Normal 11 2 9 3" xfId="58134"/>
    <cellStyle name="Normal 11 2 9 3 2" xfId="58135"/>
    <cellStyle name="Normal 11 2 9 4" xfId="58136"/>
    <cellStyle name="Normal 11 2 9 5" xfId="58137"/>
    <cellStyle name="Normal 11 3" xfId="10865"/>
    <cellStyle name="Normal 11 3 10" xfId="58138"/>
    <cellStyle name="Normal 11 3 10 2" xfId="58139"/>
    <cellStyle name="Normal 11 3 10 3" xfId="58140"/>
    <cellStyle name="Normal 11 3 11" xfId="58141"/>
    <cellStyle name="Normal 11 3 11 2" xfId="58142"/>
    <cellStyle name="Normal 11 3 12" xfId="58143"/>
    <cellStyle name="Normal 11 3 13" xfId="58144"/>
    <cellStyle name="Normal 11 3 2" xfId="58145"/>
    <cellStyle name="Normal 11 3 2 10" xfId="58146"/>
    <cellStyle name="Normal 11 3 2 10 2" xfId="58147"/>
    <cellStyle name="Normal 11 3 2 11" xfId="58148"/>
    <cellStyle name="Normal 11 3 2 12" xfId="58149"/>
    <cellStyle name="Normal 11 3 2 2" xfId="58150"/>
    <cellStyle name="Normal 11 3 2 2 10" xfId="58151"/>
    <cellStyle name="Normal 11 3 2 2 2" xfId="58152"/>
    <cellStyle name="Normal 11 3 2 2 2 2" xfId="58153"/>
    <cellStyle name="Normal 11 3 2 2 2 2 2" xfId="58154"/>
    <cellStyle name="Normal 11 3 2 2 2 2 2 2" xfId="58155"/>
    <cellStyle name="Normal 11 3 2 2 2 2 2 3" xfId="58156"/>
    <cellStyle name="Normal 11 3 2 2 2 2 3" xfId="58157"/>
    <cellStyle name="Normal 11 3 2 2 2 2 3 2" xfId="58158"/>
    <cellStyle name="Normal 11 3 2 2 2 2 3 3" xfId="58159"/>
    <cellStyle name="Normal 11 3 2 2 2 2 4" xfId="58160"/>
    <cellStyle name="Normal 11 3 2 2 2 2 4 2" xfId="58161"/>
    <cellStyle name="Normal 11 3 2 2 2 2 5" xfId="58162"/>
    <cellStyle name="Normal 11 3 2 2 2 2 6" xfId="58163"/>
    <cellStyle name="Normal 11 3 2 2 2 3" xfId="58164"/>
    <cellStyle name="Normal 11 3 2 2 2 3 2" xfId="58165"/>
    <cellStyle name="Normal 11 3 2 2 2 3 2 2" xfId="58166"/>
    <cellStyle name="Normal 11 3 2 2 2 3 2 3" xfId="58167"/>
    <cellStyle name="Normal 11 3 2 2 2 3 3" xfId="58168"/>
    <cellStyle name="Normal 11 3 2 2 2 3 3 2" xfId="58169"/>
    <cellStyle name="Normal 11 3 2 2 2 3 3 3" xfId="58170"/>
    <cellStyle name="Normal 11 3 2 2 2 3 4" xfId="58171"/>
    <cellStyle name="Normal 11 3 2 2 2 3 4 2" xfId="58172"/>
    <cellStyle name="Normal 11 3 2 2 2 3 5" xfId="58173"/>
    <cellStyle name="Normal 11 3 2 2 2 3 6" xfId="58174"/>
    <cellStyle name="Normal 11 3 2 2 2 4" xfId="58175"/>
    <cellStyle name="Normal 11 3 2 2 2 4 2" xfId="58176"/>
    <cellStyle name="Normal 11 3 2 2 2 4 2 2" xfId="58177"/>
    <cellStyle name="Normal 11 3 2 2 2 4 2 3" xfId="58178"/>
    <cellStyle name="Normal 11 3 2 2 2 4 3" xfId="58179"/>
    <cellStyle name="Normal 11 3 2 2 2 4 3 2" xfId="58180"/>
    <cellStyle name="Normal 11 3 2 2 2 4 4" xfId="58181"/>
    <cellStyle name="Normal 11 3 2 2 2 4 5" xfId="58182"/>
    <cellStyle name="Normal 11 3 2 2 2 5" xfId="58183"/>
    <cellStyle name="Normal 11 3 2 2 2 5 2" xfId="58184"/>
    <cellStyle name="Normal 11 3 2 2 2 5 3" xfId="58185"/>
    <cellStyle name="Normal 11 3 2 2 2 6" xfId="58186"/>
    <cellStyle name="Normal 11 3 2 2 2 6 2" xfId="58187"/>
    <cellStyle name="Normal 11 3 2 2 2 6 3" xfId="58188"/>
    <cellStyle name="Normal 11 3 2 2 2 7" xfId="58189"/>
    <cellStyle name="Normal 11 3 2 2 2 7 2" xfId="58190"/>
    <cellStyle name="Normal 11 3 2 2 2 8" xfId="58191"/>
    <cellStyle name="Normal 11 3 2 2 2 9" xfId="58192"/>
    <cellStyle name="Normal 11 3 2 2 3" xfId="58193"/>
    <cellStyle name="Normal 11 3 2 2 3 2" xfId="58194"/>
    <cellStyle name="Normal 11 3 2 2 3 2 2" xfId="58195"/>
    <cellStyle name="Normal 11 3 2 2 3 2 3" xfId="58196"/>
    <cellStyle name="Normal 11 3 2 2 3 3" xfId="58197"/>
    <cellStyle name="Normal 11 3 2 2 3 3 2" xfId="58198"/>
    <cellStyle name="Normal 11 3 2 2 3 3 3" xfId="58199"/>
    <cellStyle name="Normal 11 3 2 2 3 4" xfId="58200"/>
    <cellStyle name="Normal 11 3 2 2 3 4 2" xfId="58201"/>
    <cellStyle name="Normal 11 3 2 2 3 5" xfId="58202"/>
    <cellStyle name="Normal 11 3 2 2 3 6" xfId="58203"/>
    <cellStyle name="Normal 11 3 2 2 4" xfId="58204"/>
    <cellStyle name="Normal 11 3 2 2 4 2" xfId="58205"/>
    <cellStyle name="Normal 11 3 2 2 4 2 2" xfId="58206"/>
    <cellStyle name="Normal 11 3 2 2 4 2 3" xfId="58207"/>
    <cellStyle name="Normal 11 3 2 2 4 3" xfId="58208"/>
    <cellStyle name="Normal 11 3 2 2 4 3 2" xfId="58209"/>
    <cellStyle name="Normal 11 3 2 2 4 3 3" xfId="58210"/>
    <cellStyle name="Normal 11 3 2 2 4 4" xfId="58211"/>
    <cellStyle name="Normal 11 3 2 2 4 4 2" xfId="58212"/>
    <cellStyle name="Normal 11 3 2 2 4 5" xfId="58213"/>
    <cellStyle name="Normal 11 3 2 2 4 6" xfId="58214"/>
    <cellStyle name="Normal 11 3 2 2 5" xfId="58215"/>
    <cellStyle name="Normal 11 3 2 2 5 2" xfId="58216"/>
    <cellStyle name="Normal 11 3 2 2 5 2 2" xfId="58217"/>
    <cellStyle name="Normal 11 3 2 2 5 2 3" xfId="58218"/>
    <cellStyle name="Normal 11 3 2 2 5 3" xfId="58219"/>
    <cellStyle name="Normal 11 3 2 2 5 3 2" xfId="58220"/>
    <cellStyle name="Normal 11 3 2 2 5 4" xfId="58221"/>
    <cellStyle name="Normal 11 3 2 2 5 5" xfId="58222"/>
    <cellStyle name="Normal 11 3 2 2 6" xfId="58223"/>
    <cellStyle name="Normal 11 3 2 2 6 2" xfId="58224"/>
    <cellStyle name="Normal 11 3 2 2 6 3" xfId="58225"/>
    <cellStyle name="Normal 11 3 2 2 7" xfId="58226"/>
    <cellStyle name="Normal 11 3 2 2 7 2" xfId="58227"/>
    <cellStyle name="Normal 11 3 2 2 7 3" xfId="58228"/>
    <cellStyle name="Normal 11 3 2 2 8" xfId="58229"/>
    <cellStyle name="Normal 11 3 2 2 8 2" xfId="58230"/>
    <cellStyle name="Normal 11 3 2 2 9" xfId="58231"/>
    <cellStyle name="Normal 11 3 2 3" xfId="58232"/>
    <cellStyle name="Normal 11 3 2 3 2" xfId="58233"/>
    <cellStyle name="Normal 11 3 2 3 2 2" xfId="58234"/>
    <cellStyle name="Normal 11 3 2 3 2 2 2" xfId="58235"/>
    <cellStyle name="Normal 11 3 2 3 2 2 3" xfId="58236"/>
    <cellStyle name="Normal 11 3 2 3 2 3" xfId="58237"/>
    <cellStyle name="Normal 11 3 2 3 2 3 2" xfId="58238"/>
    <cellStyle name="Normal 11 3 2 3 2 3 3" xfId="58239"/>
    <cellStyle name="Normal 11 3 2 3 2 4" xfId="58240"/>
    <cellStyle name="Normal 11 3 2 3 2 4 2" xfId="58241"/>
    <cellStyle name="Normal 11 3 2 3 2 5" xfId="58242"/>
    <cellStyle name="Normal 11 3 2 3 2 6" xfId="58243"/>
    <cellStyle name="Normal 11 3 2 3 3" xfId="58244"/>
    <cellStyle name="Normal 11 3 2 3 3 2" xfId="58245"/>
    <cellStyle name="Normal 11 3 2 3 3 2 2" xfId="58246"/>
    <cellStyle name="Normal 11 3 2 3 3 2 3" xfId="58247"/>
    <cellStyle name="Normal 11 3 2 3 3 3" xfId="58248"/>
    <cellStyle name="Normal 11 3 2 3 3 3 2" xfId="58249"/>
    <cellStyle name="Normal 11 3 2 3 3 3 3" xfId="58250"/>
    <cellStyle name="Normal 11 3 2 3 3 4" xfId="58251"/>
    <cellStyle name="Normal 11 3 2 3 3 4 2" xfId="58252"/>
    <cellStyle name="Normal 11 3 2 3 3 5" xfId="58253"/>
    <cellStyle name="Normal 11 3 2 3 3 6" xfId="58254"/>
    <cellStyle name="Normal 11 3 2 3 4" xfId="58255"/>
    <cellStyle name="Normal 11 3 2 3 4 2" xfId="58256"/>
    <cellStyle name="Normal 11 3 2 3 4 2 2" xfId="58257"/>
    <cellStyle name="Normal 11 3 2 3 4 2 3" xfId="58258"/>
    <cellStyle name="Normal 11 3 2 3 4 3" xfId="58259"/>
    <cellStyle name="Normal 11 3 2 3 4 3 2" xfId="58260"/>
    <cellStyle name="Normal 11 3 2 3 4 4" xfId="58261"/>
    <cellStyle name="Normal 11 3 2 3 4 5" xfId="58262"/>
    <cellStyle name="Normal 11 3 2 3 5" xfId="58263"/>
    <cellStyle name="Normal 11 3 2 3 5 2" xfId="58264"/>
    <cellStyle name="Normal 11 3 2 3 5 3" xfId="58265"/>
    <cellStyle name="Normal 11 3 2 3 6" xfId="58266"/>
    <cellStyle name="Normal 11 3 2 3 6 2" xfId="58267"/>
    <cellStyle name="Normal 11 3 2 3 6 3" xfId="58268"/>
    <cellStyle name="Normal 11 3 2 3 7" xfId="58269"/>
    <cellStyle name="Normal 11 3 2 3 7 2" xfId="58270"/>
    <cellStyle name="Normal 11 3 2 3 8" xfId="58271"/>
    <cellStyle name="Normal 11 3 2 3 9" xfId="58272"/>
    <cellStyle name="Normal 11 3 2 4" xfId="58273"/>
    <cellStyle name="Normal 11 3 2 4 2" xfId="58274"/>
    <cellStyle name="Normal 11 3 2 4 2 2" xfId="58275"/>
    <cellStyle name="Normal 11 3 2 4 2 2 2" xfId="58276"/>
    <cellStyle name="Normal 11 3 2 4 2 2 3" xfId="58277"/>
    <cellStyle name="Normal 11 3 2 4 2 3" xfId="58278"/>
    <cellStyle name="Normal 11 3 2 4 2 3 2" xfId="58279"/>
    <cellStyle name="Normal 11 3 2 4 2 3 3" xfId="58280"/>
    <cellStyle name="Normal 11 3 2 4 2 4" xfId="58281"/>
    <cellStyle name="Normal 11 3 2 4 2 4 2" xfId="58282"/>
    <cellStyle name="Normal 11 3 2 4 2 5" xfId="58283"/>
    <cellStyle name="Normal 11 3 2 4 2 6" xfId="58284"/>
    <cellStyle name="Normal 11 3 2 4 3" xfId="58285"/>
    <cellStyle name="Normal 11 3 2 4 3 2" xfId="58286"/>
    <cellStyle name="Normal 11 3 2 4 3 2 2" xfId="58287"/>
    <cellStyle name="Normal 11 3 2 4 3 2 3" xfId="58288"/>
    <cellStyle name="Normal 11 3 2 4 3 3" xfId="58289"/>
    <cellStyle name="Normal 11 3 2 4 3 3 2" xfId="58290"/>
    <cellStyle name="Normal 11 3 2 4 3 3 3" xfId="58291"/>
    <cellStyle name="Normal 11 3 2 4 3 4" xfId="58292"/>
    <cellStyle name="Normal 11 3 2 4 3 4 2" xfId="58293"/>
    <cellStyle name="Normal 11 3 2 4 3 5" xfId="58294"/>
    <cellStyle name="Normal 11 3 2 4 3 6" xfId="58295"/>
    <cellStyle name="Normal 11 3 2 4 4" xfId="58296"/>
    <cellStyle name="Normal 11 3 2 4 4 2" xfId="58297"/>
    <cellStyle name="Normal 11 3 2 4 4 2 2" xfId="58298"/>
    <cellStyle name="Normal 11 3 2 4 4 2 3" xfId="58299"/>
    <cellStyle name="Normal 11 3 2 4 4 3" xfId="58300"/>
    <cellStyle name="Normal 11 3 2 4 4 3 2" xfId="58301"/>
    <cellStyle name="Normal 11 3 2 4 4 4" xfId="58302"/>
    <cellStyle name="Normal 11 3 2 4 4 5" xfId="58303"/>
    <cellStyle name="Normal 11 3 2 4 5" xfId="58304"/>
    <cellStyle name="Normal 11 3 2 4 5 2" xfId="58305"/>
    <cellStyle name="Normal 11 3 2 4 5 3" xfId="58306"/>
    <cellStyle name="Normal 11 3 2 4 6" xfId="58307"/>
    <cellStyle name="Normal 11 3 2 4 6 2" xfId="58308"/>
    <cellStyle name="Normal 11 3 2 4 6 3" xfId="58309"/>
    <cellStyle name="Normal 11 3 2 4 7" xfId="58310"/>
    <cellStyle name="Normal 11 3 2 4 7 2" xfId="58311"/>
    <cellStyle name="Normal 11 3 2 4 8" xfId="58312"/>
    <cellStyle name="Normal 11 3 2 4 9" xfId="58313"/>
    <cellStyle name="Normal 11 3 2 5" xfId="58314"/>
    <cellStyle name="Normal 11 3 2 5 2" xfId="58315"/>
    <cellStyle name="Normal 11 3 2 5 2 2" xfId="58316"/>
    <cellStyle name="Normal 11 3 2 5 2 3" xfId="58317"/>
    <cellStyle name="Normal 11 3 2 5 3" xfId="58318"/>
    <cellStyle name="Normal 11 3 2 5 3 2" xfId="58319"/>
    <cellStyle name="Normal 11 3 2 5 3 3" xfId="58320"/>
    <cellStyle name="Normal 11 3 2 5 4" xfId="58321"/>
    <cellStyle name="Normal 11 3 2 5 4 2" xfId="58322"/>
    <cellStyle name="Normal 11 3 2 5 5" xfId="58323"/>
    <cellStyle name="Normal 11 3 2 5 6" xfId="58324"/>
    <cellStyle name="Normal 11 3 2 6" xfId="58325"/>
    <cellStyle name="Normal 11 3 2 6 2" xfId="58326"/>
    <cellStyle name="Normal 11 3 2 6 2 2" xfId="58327"/>
    <cellStyle name="Normal 11 3 2 6 2 3" xfId="58328"/>
    <cellStyle name="Normal 11 3 2 6 3" xfId="58329"/>
    <cellStyle name="Normal 11 3 2 6 3 2" xfId="58330"/>
    <cellStyle name="Normal 11 3 2 6 3 3" xfId="58331"/>
    <cellStyle name="Normal 11 3 2 6 4" xfId="58332"/>
    <cellStyle name="Normal 11 3 2 6 4 2" xfId="58333"/>
    <cellStyle name="Normal 11 3 2 6 5" xfId="58334"/>
    <cellStyle name="Normal 11 3 2 6 6" xfId="58335"/>
    <cellStyle name="Normal 11 3 2 7" xfId="58336"/>
    <cellStyle name="Normal 11 3 2 7 2" xfId="58337"/>
    <cellStyle name="Normal 11 3 2 7 2 2" xfId="58338"/>
    <cellStyle name="Normal 11 3 2 7 2 3" xfId="58339"/>
    <cellStyle name="Normal 11 3 2 7 3" xfId="58340"/>
    <cellStyle name="Normal 11 3 2 7 3 2" xfId="58341"/>
    <cellStyle name="Normal 11 3 2 7 4" xfId="58342"/>
    <cellStyle name="Normal 11 3 2 7 5" xfId="58343"/>
    <cellStyle name="Normal 11 3 2 8" xfId="58344"/>
    <cellStyle name="Normal 11 3 2 8 2" xfId="58345"/>
    <cellStyle name="Normal 11 3 2 8 3" xfId="58346"/>
    <cellStyle name="Normal 11 3 2 9" xfId="58347"/>
    <cellStyle name="Normal 11 3 2 9 2" xfId="58348"/>
    <cellStyle name="Normal 11 3 2 9 3" xfId="58349"/>
    <cellStyle name="Normal 11 3 3" xfId="58350"/>
    <cellStyle name="Normal 11 3 3 10" xfId="58351"/>
    <cellStyle name="Normal 11 3 3 2" xfId="58352"/>
    <cellStyle name="Normal 11 3 3 2 2" xfId="58353"/>
    <cellStyle name="Normal 11 3 3 2 2 2" xfId="58354"/>
    <cellStyle name="Normal 11 3 3 2 2 2 2" xfId="58355"/>
    <cellStyle name="Normal 11 3 3 2 2 2 3" xfId="58356"/>
    <cellStyle name="Normal 11 3 3 2 2 3" xfId="58357"/>
    <cellStyle name="Normal 11 3 3 2 2 3 2" xfId="58358"/>
    <cellStyle name="Normal 11 3 3 2 2 3 3" xfId="58359"/>
    <cellStyle name="Normal 11 3 3 2 2 4" xfId="58360"/>
    <cellStyle name="Normal 11 3 3 2 2 4 2" xfId="58361"/>
    <cellStyle name="Normal 11 3 3 2 2 5" xfId="58362"/>
    <cellStyle name="Normal 11 3 3 2 2 6" xfId="58363"/>
    <cellStyle name="Normal 11 3 3 2 3" xfId="58364"/>
    <cellStyle name="Normal 11 3 3 2 3 2" xfId="58365"/>
    <cellStyle name="Normal 11 3 3 2 3 2 2" xfId="58366"/>
    <cellStyle name="Normal 11 3 3 2 3 2 3" xfId="58367"/>
    <cellStyle name="Normal 11 3 3 2 3 3" xfId="58368"/>
    <cellStyle name="Normal 11 3 3 2 3 3 2" xfId="58369"/>
    <cellStyle name="Normal 11 3 3 2 3 3 3" xfId="58370"/>
    <cellStyle name="Normal 11 3 3 2 3 4" xfId="58371"/>
    <cellStyle name="Normal 11 3 3 2 3 4 2" xfId="58372"/>
    <cellStyle name="Normal 11 3 3 2 3 5" xfId="58373"/>
    <cellStyle name="Normal 11 3 3 2 3 6" xfId="58374"/>
    <cellStyle name="Normal 11 3 3 2 4" xfId="58375"/>
    <cellStyle name="Normal 11 3 3 2 4 2" xfId="58376"/>
    <cellStyle name="Normal 11 3 3 2 4 2 2" xfId="58377"/>
    <cellStyle name="Normal 11 3 3 2 4 2 3" xfId="58378"/>
    <cellStyle name="Normal 11 3 3 2 4 3" xfId="58379"/>
    <cellStyle name="Normal 11 3 3 2 4 3 2" xfId="58380"/>
    <cellStyle name="Normal 11 3 3 2 4 4" xfId="58381"/>
    <cellStyle name="Normal 11 3 3 2 4 5" xfId="58382"/>
    <cellStyle name="Normal 11 3 3 2 5" xfId="58383"/>
    <cellStyle name="Normal 11 3 3 2 5 2" xfId="58384"/>
    <cellStyle name="Normal 11 3 3 2 5 3" xfId="58385"/>
    <cellStyle name="Normal 11 3 3 2 6" xfId="58386"/>
    <cellStyle name="Normal 11 3 3 2 6 2" xfId="58387"/>
    <cellStyle name="Normal 11 3 3 2 6 3" xfId="58388"/>
    <cellStyle name="Normal 11 3 3 2 7" xfId="58389"/>
    <cellStyle name="Normal 11 3 3 2 7 2" xfId="58390"/>
    <cellStyle name="Normal 11 3 3 2 8" xfId="58391"/>
    <cellStyle name="Normal 11 3 3 2 9" xfId="58392"/>
    <cellStyle name="Normal 11 3 3 3" xfId="58393"/>
    <cellStyle name="Normal 11 3 3 3 2" xfId="58394"/>
    <cellStyle name="Normal 11 3 3 3 2 2" xfId="58395"/>
    <cellStyle name="Normal 11 3 3 3 2 3" xfId="58396"/>
    <cellStyle name="Normal 11 3 3 3 3" xfId="58397"/>
    <cellStyle name="Normal 11 3 3 3 3 2" xfId="58398"/>
    <cellStyle name="Normal 11 3 3 3 3 3" xfId="58399"/>
    <cellStyle name="Normal 11 3 3 3 4" xfId="58400"/>
    <cellStyle name="Normal 11 3 3 3 4 2" xfId="58401"/>
    <cellStyle name="Normal 11 3 3 3 5" xfId="58402"/>
    <cellStyle name="Normal 11 3 3 3 6" xfId="58403"/>
    <cellStyle name="Normal 11 3 3 4" xfId="58404"/>
    <cellStyle name="Normal 11 3 3 4 2" xfId="58405"/>
    <cellStyle name="Normal 11 3 3 4 2 2" xfId="58406"/>
    <cellStyle name="Normal 11 3 3 4 2 3" xfId="58407"/>
    <cellStyle name="Normal 11 3 3 4 3" xfId="58408"/>
    <cellStyle name="Normal 11 3 3 4 3 2" xfId="58409"/>
    <cellStyle name="Normal 11 3 3 4 3 3" xfId="58410"/>
    <cellStyle name="Normal 11 3 3 4 4" xfId="58411"/>
    <cellStyle name="Normal 11 3 3 4 4 2" xfId="58412"/>
    <cellStyle name="Normal 11 3 3 4 5" xfId="58413"/>
    <cellStyle name="Normal 11 3 3 4 6" xfId="58414"/>
    <cellStyle name="Normal 11 3 3 5" xfId="58415"/>
    <cellStyle name="Normal 11 3 3 5 2" xfId="58416"/>
    <cellStyle name="Normal 11 3 3 5 2 2" xfId="58417"/>
    <cellStyle name="Normal 11 3 3 5 2 3" xfId="58418"/>
    <cellStyle name="Normal 11 3 3 5 3" xfId="58419"/>
    <cellStyle name="Normal 11 3 3 5 3 2" xfId="58420"/>
    <cellStyle name="Normal 11 3 3 5 4" xfId="58421"/>
    <cellStyle name="Normal 11 3 3 5 5" xfId="58422"/>
    <cellStyle name="Normal 11 3 3 6" xfId="58423"/>
    <cellStyle name="Normal 11 3 3 6 2" xfId="58424"/>
    <cellStyle name="Normal 11 3 3 6 3" xfId="58425"/>
    <cellStyle name="Normal 11 3 3 7" xfId="58426"/>
    <cellStyle name="Normal 11 3 3 7 2" xfId="58427"/>
    <cellStyle name="Normal 11 3 3 7 3" xfId="58428"/>
    <cellStyle name="Normal 11 3 3 8" xfId="58429"/>
    <cellStyle name="Normal 11 3 3 8 2" xfId="58430"/>
    <cellStyle name="Normal 11 3 3 9" xfId="58431"/>
    <cellStyle name="Normal 11 3 4" xfId="58432"/>
    <cellStyle name="Normal 11 3 4 2" xfId="58433"/>
    <cellStyle name="Normal 11 3 4 2 2" xfId="58434"/>
    <cellStyle name="Normal 11 3 4 2 2 2" xfId="58435"/>
    <cellStyle name="Normal 11 3 4 2 2 3" xfId="58436"/>
    <cellStyle name="Normal 11 3 4 2 3" xfId="58437"/>
    <cellStyle name="Normal 11 3 4 2 3 2" xfId="58438"/>
    <cellStyle name="Normal 11 3 4 2 3 3" xfId="58439"/>
    <cellStyle name="Normal 11 3 4 2 4" xfId="58440"/>
    <cellStyle name="Normal 11 3 4 2 4 2" xfId="58441"/>
    <cellStyle name="Normal 11 3 4 2 5" xfId="58442"/>
    <cellStyle name="Normal 11 3 4 2 6" xfId="58443"/>
    <cellStyle name="Normal 11 3 4 3" xfId="58444"/>
    <cellStyle name="Normal 11 3 4 3 2" xfId="58445"/>
    <cellStyle name="Normal 11 3 4 3 2 2" xfId="58446"/>
    <cellStyle name="Normal 11 3 4 3 2 3" xfId="58447"/>
    <cellStyle name="Normal 11 3 4 3 3" xfId="58448"/>
    <cellStyle name="Normal 11 3 4 3 3 2" xfId="58449"/>
    <cellStyle name="Normal 11 3 4 3 3 3" xfId="58450"/>
    <cellStyle name="Normal 11 3 4 3 4" xfId="58451"/>
    <cellStyle name="Normal 11 3 4 3 4 2" xfId="58452"/>
    <cellStyle name="Normal 11 3 4 3 5" xfId="58453"/>
    <cellStyle name="Normal 11 3 4 3 6" xfId="58454"/>
    <cellStyle name="Normal 11 3 4 4" xfId="58455"/>
    <cellStyle name="Normal 11 3 4 4 2" xfId="58456"/>
    <cellStyle name="Normal 11 3 4 4 2 2" xfId="58457"/>
    <cellStyle name="Normal 11 3 4 4 2 3" xfId="58458"/>
    <cellStyle name="Normal 11 3 4 4 3" xfId="58459"/>
    <cellStyle name="Normal 11 3 4 4 3 2" xfId="58460"/>
    <cellStyle name="Normal 11 3 4 4 4" xfId="58461"/>
    <cellStyle name="Normal 11 3 4 4 5" xfId="58462"/>
    <cellStyle name="Normal 11 3 4 5" xfId="58463"/>
    <cellStyle name="Normal 11 3 4 5 2" xfId="58464"/>
    <cellStyle name="Normal 11 3 4 5 3" xfId="58465"/>
    <cellStyle name="Normal 11 3 4 6" xfId="58466"/>
    <cellStyle name="Normal 11 3 4 6 2" xfId="58467"/>
    <cellStyle name="Normal 11 3 4 6 3" xfId="58468"/>
    <cellStyle name="Normal 11 3 4 7" xfId="58469"/>
    <cellStyle name="Normal 11 3 4 7 2" xfId="58470"/>
    <cellStyle name="Normal 11 3 4 8" xfId="58471"/>
    <cellStyle name="Normal 11 3 4 9" xfId="58472"/>
    <cellStyle name="Normal 11 3 5" xfId="58473"/>
    <cellStyle name="Normal 11 3 5 2" xfId="58474"/>
    <cellStyle name="Normal 11 3 5 2 2" xfId="58475"/>
    <cellStyle name="Normal 11 3 5 2 2 2" xfId="58476"/>
    <cellStyle name="Normal 11 3 5 2 2 3" xfId="58477"/>
    <cellStyle name="Normal 11 3 5 2 3" xfId="58478"/>
    <cellStyle name="Normal 11 3 5 2 3 2" xfId="58479"/>
    <cellStyle name="Normal 11 3 5 2 3 3" xfId="58480"/>
    <cellStyle name="Normal 11 3 5 2 4" xfId="58481"/>
    <cellStyle name="Normal 11 3 5 2 4 2" xfId="58482"/>
    <cellStyle name="Normal 11 3 5 2 5" xfId="58483"/>
    <cellStyle name="Normal 11 3 5 2 6" xfId="58484"/>
    <cellStyle name="Normal 11 3 5 3" xfId="58485"/>
    <cellStyle name="Normal 11 3 5 3 2" xfId="58486"/>
    <cellStyle name="Normal 11 3 5 3 2 2" xfId="58487"/>
    <cellStyle name="Normal 11 3 5 3 2 3" xfId="58488"/>
    <cellStyle name="Normal 11 3 5 3 3" xfId="58489"/>
    <cellStyle name="Normal 11 3 5 3 3 2" xfId="58490"/>
    <cellStyle name="Normal 11 3 5 3 3 3" xfId="58491"/>
    <cellStyle name="Normal 11 3 5 3 4" xfId="58492"/>
    <cellStyle name="Normal 11 3 5 3 4 2" xfId="58493"/>
    <cellStyle name="Normal 11 3 5 3 5" xfId="58494"/>
    <cellStyle name="Normal 11 3 5 3 6" xfId="58495"/>
    <cellStyle name="Normal 11 3 5 4" xfId="58496"/>
    <cellStyle name="Normal 11 3 5 4 2" xfId="58497"/>
    <cellStyle name="Normal 11 3 5 4 2 2" xfId="58498"/>
    <cellStyle name="Normal 11 3 5 4 2 3" xfId="58499"/>
    <cellStyle name="Normal 11 3 5 4 3" xfId="58500"/>
    <cellStyle name="Normal 11 3 5 4 3 2" xfId="58501"/>
    <cellStyle name="Normal 11 3 5 4 4" xfId="58502"/>
    <cellStyle name="Normal 11 3 5 4 5" xfId="58503"/>
    <cellStyle name="Normal 11 3 5 5" xfId="58504"/>
    <cellStyle name="Normal 11 3 5 5 2" xfId="58505"/>
    <cellStyle name="Normal 11 3 5 5 3" xfId="58506"/>
    <cellStyle name="Normal 11 3 5 6" xfId="58507"/>
    <cellStyle name="Normal 11 3 5 6 2" xfId="58508"/>
    <cellStyle name="Normal 11 3 5 6 3" xfId="58509"/>
    <cellStyle name="Normal 11 3 5 7" xfId="58510"/>
    <cellStyle name="Normal 11 3 5 7 2" xfId="58511"/>
    <cellStyle name="Normal 11 3 5 8" xfId="58512"/>
    <cellStyle name="Normal 11 3 5 9" xfId="58513"/>
    <cellStyle name="Normal 11 3 6" xfId="58514"/>
    <cellStyle name="Normal 11 3 6 2" xfId="58515"/>
    <cellStyle name="Normal 11 3 6 2 2" xfId="58516"/>
    <cellStyle name="Normal 11 3 6 2 3" xfId="58517"/>
    <cellStyle name="Normal 11 3 6 3" xfId="58518"/>
    <cellStyle name="Normal 11 3 6 3 2" xfId="58519"/>
    <cellStyle name="Normal 11 3 6 3 3" xfId="58520"/>
    <cellStyle name="Normal 11 3 6 4" xfId="58521"/>
    <cellStyle name="Normal 11 3 6 4 2" xfId="58522"/>
    <cellStyle name="Normal 11 3 6 5" xfId="58523"/>
    <cellStyle name="Normal 11 3 6 6" xfId="58524"/>
    <cellStyle name="Normal 11 3 7" xfId="58525"/>
    <cellStyle name="Normal 11 3 7 2" xfId="58526"/>
    <cellStyle name="Normal 11 3 7 2 2" xfId="58527"/>
    <cellStyle name="Normal 11 3 7 2 3" xfId="58528"/>
    <cellStyle name="Normal 11 3 7 3" xfId="58529"/>
    <cellStyle name="Normal 11 3 7 3 2" xfId="58530"/>
    <cellStyle name="Normal 11 3 7 3 3" xfId="58531"/>
    <cellStyle name="Normal 11 3 7 4" xfId="58532"/>
    <cellStyle name="Normal 11 3 7 4 2" xfId="58533"/>
    <cellStyle name="Normal 11 3 7 5" xfId="58534"/>
    <cellStyle name="Normal 11 3 7 6" xfId="58535"/>
    <cellStyle name="Normal 11 3 8" xfId="58536"/>
    <cellStyle name="Normal 11 3 8 2" xfId="58537"/>
    <cellStyle name="Normal 11 3 8 2 2" xfId="58538"/>
    <cellStyle name="Normal 11 3 8 2 3" xfId="58539"/>
    <cellStyle name="Normal 11 3 8 3" xfId="58540"/>
    <cellStyle name="Normal 11 3 8 3 2" xfId="58541"/>
    <cellStyle name="Normal 11 3 8 4" xfId="58542"/>
    <cellStyle name="Normal 11 3 8 5" xfId="58543"/>
    <cellStyle name="Normal 11 3 9" xfId="58544"/>
    <cellStyle name="Normal 11 3 9 2" xfId="58545"/>
    <cellStyle name="Normal 11 3 9 3" xfId="58546"/>
    <cellStyle name="Normal 11 4" xfId="58547"/>
    <cellStyle name="Normal 11 4 10" xfId="58548"/>
    <cellStyle name="Normal 11 4 10 2" xfId="58549"/>
    <cellStyle name="Normal 11 4 11" xfId="58550"/>
    <cellStyle name="Normal 11 4 12" xfId="58551"/>
    <cellStyle name="Normal 11 4 2" xfId="58552"/>
    <cellStyle name="Normal 11 4 2 10" xfId="58553"/>
    <cellStyle name="Normal 11 4 2 2" xfId="58554"/>
    <cellStyle name="Normal 11 4 2 2 2" xfId="58555"/>
    <cellStyle name="Normal 11 4 2 2 2 2" xfId="58556"/>
    <cellStyle name="Normal 11 4 2 2 2 2 2" xfId="58557"/>
    <cellStyle name="Normal 11 4 2 2 2 2 3" xfId="58558"/>
    <cellStyle name="Normal 11 4 2 2 2 3" xfId="58559"/>
    <cellStyle name="Normal 11 4 2 2 2 3 2" xfId="58560"/>
    <cellStyle name="Normal 11 4 2 2 2 3 3" xfId="58561"/>
    <cellStyle name="Normal 11 4 2 2 2 4" xfId="58562"/>
    <cellStyle name="Normal 11 4 2 2 2 4 2" xfId="58563"/>
    <cellStyle name="Normal 11 4 2 2 2 5" xfId="58564"/>
    <cellStyle name="Normal 11 4 2 2 2 6" xfId="58565"/>
    <cellStyle name="Normal 11 4 2 2 3" xfId="58566"/>
    <cellStyle name="Normal 11 4 2 2 3 2" xfId="58567"/>
    <cellStyle name="Normal 11 4 2 2 3 2 2" xfId="58568"/>
    <cellStyle name="Normal 11 4 2 2 3 2 3" xfId="58569"/>
    <cellStyle name="Normal 11 4 2 2 3 3" xfId="58570"/>
    <cellStyle name="Normal 11 4 2 2 3 3 2" xfId="58571"/>
    <cellStyle name="Normal 11 4 2 2 3 3 3" xfId="58572"/>
    <cellStyle name="Normal 11 4 2 2 3 4" xfId="58573"/>
    <cellStyle name="Normal 11 4 2 2 3 4 2" xfId="58574"/>
    <cellStyle name="Normal 11 4 2 2 3 5" xfId="58575"/>
    <cellStyle name="Normal 11 4 2 2 3 6" xfId="58576"/>
    <cellStyle name="Normal 11 4 2 2 4" xfId="58577"/>
    <cellStyle name="Normal 11 4 2 2 4 2" xfId="58578"/>
    <cellStyle name="Normal 11 4 2 2 4 2 2" xfId="58579"/>
    <cellStyle name="Normal 11 4 2 2 4 2 3" xfId="58580"/>
    <cellStyle name="Normal 11 4 2 2 4 3" xfId="58581"/>
    <cellStyle name="Normal 11 4 2 2 4 3 2" xfId="58582"/>
    <cellStyle name="Normal 11 4 2 2 4 4" xfId="58583"/>
    <cellStyle name="Normal 11 4 2 2 4 5" xfId="58584"/>
    <cellStyle name="Normal 11 4 2 2 5" xfId="58585"/>
    <cellStyle name="Normal 11 4 2 2 5 2" xfId="58586"/>
    <cellStyle name="Normal 11 4 2 2 5 3" xfId="58587"/>
    <cellStyle name="Normal 11 4 2 2 6" xfId="58588"/>
    <cellStyle name="Normal 11 4 2 2 6 2" xfId="58589"/>
    <cellStyle name="Normal 11 4 2 2 6 3" xfId="58590"/>
    <cellStyle name="Normal 11 4 2 2 7" xfId="58591"/>
    <cellStyle name="Normal 11 4 2 2 7 2" xfId="58592"/>
    <cellStyle name="Normal 11 4 2 2 8" xfId="58593"/>
    <cellStyle name="Normal 11 4 2 2 9" xfId="58594"/>
    <cellStyle name="Normal 11 4 2 3" xfId="58595"/>
    <cellStyle name="Normal 11 4 2 3 2" xfId="58596"/>
    <cellStyle name="Normal 11 4 2 3 2 2" xfId="58597"/>
    <cellStyle name="Normal 11 4 2 3 2 3" xfId="58598"/>
    <cellStyle name="Normal 11 4 2 3 3" xfId="58599"/>
    <cellStyle name="Normal 11 4 2 3 3 2" xfId="58600"/>
    <cellStyle name="Normal 11 4 2 3 3 3" xfId="58601"/>
    <cellStyle name="Normal 11 4 2 3 4" xfId="58602"/>
    <cellStyle name="Normal 11 4 2 3 4 2" xfId="58603"/>
    <cellStyle name="Normal 11 4 2 3 5" xfId="58604"/>
    <cellStyle name="Normal 11 4 2 3 6" xfId="58605"/>
    <cellStyle name="Normal 11 4 2 4" xfId="58606"/>
    <cellStyle name="Normal 11 4 2 4 2" xfId="58607"/>
    <cellStyle name="Normal 11 4 2 4 2 2" xfId="58608"/>
    <cellStyle name="Normal 11 4 2 4 2 3" xfId="58609"/>
    <cellStyle name="Normal 11 4 2 4 3" xfId="58610"/>
    <cellStyle name="Normal 11 4 2 4 3 2" xfId="58611"/>
    <cellStyle name="Normal 11 4 2 4 3 3" xfId="58612"/>
    <cellStyle name="Normal 11 4 2 4 4" xfId="58613"/>
    <cellStyle name="Normal 11 4 2 4 4 2" xfId="58614"/>
    <cellStyle name="Normal 11 4 2 4 5" xfId="58615"/>
    <cellStyle name="Normal 11 4 2 4 6" xfId="58616"/>
    <cellStyle name="Normal 11 4 2 5" xfId="58617"/>
    <cellStyle name="Normal 11 4 2 5 2" xfId="58618"/>
    <cellStyle name="Normal 11 4 2 5 2 2" xfId="58619"/>
    <cellStyle name="Normal 11 4 2 5 2 3" xfId="58620"/>
    <cellStyle name="Normal 11 4 2 5 3" xfId="58621"/>
    <cellStyle name="Normal 11 4 2 5 3 2" xfId="58622"/>
    <cellStyle name="Normal 11 4 2 5 4" xfId="58623"/>
    <cellStyle name="Normal 11 4 2 5 5" xfId="58624"/>
    <cellStyle name="Normal 11 4 2 6" xfId="58625"/>
    <cellStyle name="Normal 11 4 2 6 2" xfId="58626"/>
    <cellStyle name="Normal 11 4 2 6 3" xfId="58627"/>
    <cellStyle name="Normal 11 4 2 7" xfId="58628"/>
    <cellStyle name="Normal 11 4 2 7 2" xfId="58629"/>
    <cellStyle name="Normal 11 4 2 7 3" xfId="58630"/>
    <cellStyle name="Normal 11 4 2 8" xfId="58631"/>
    <cellStyle name="Normal 11 4 2 8 2" xfId="58632"/>
    <cellStyle name="Normal 11 4 2 9" xfId="58633"/>
    <cellStyle name="Normal 11 4 3" xfId="58634"/>
    <cellStyle name="Normal 11 4 3 2" xfId="58635"/>
    <cellStyle name="Normal 11 4 3 2 2" xfId="58636"/>
    <cellStyle name="Normal 11 4 3 2 2 2" xfId="58637"/>
    <cellStyle name="Normal 11 4 3 2 2 3" xfId="58638"/>
    <cellStyle name="Normal 11 4 3 2 3" xfId="58639"/>
    <cellStyle name="Normal 11 4 3 2 3 2" xfId="58640"/>
    <cellStyle name="Normal 11 4 3 2 3 3" xfId="58641"/>
    <cellStyle name="Normal 11 4 3 2 4" xfId="58642"/>
    <cellStyle name="Normal 11 4 3 2 4 2" xfId="58643"/>
    <cellStyle name="Normal 11 4 3 2 5" xfId="58644"/>
    <cellStyle name="Normal 11 4 3 2 6" xfId="58645"/>
    <cellStyle name="Normal 11 4 3 3" xfId="58646"/>
    <cellStyle name="Normal 11 4 3 3 2" xfId="58647"/>
    <cellStyle name="Normal 11 4 3 3 2 2" xfId="58648"/>
    <cellStyle name="Normal 11 4 3 3 2 3" xfId="58649"/>
    <cellStyle name="Normal 11 4 3 3 3" xfId="58650"/>
    <cellStyle name="Normal 11 4 3 3 3 2" xfId="58651"/>
    <cellStyle name="Normal 11 4 3 3 3 3" xfId="58652"/>
    <cellStyle name="Normal 11 4 3 3 4" xfId="58653"/>
    <cellStyle name="Normal 11 4 3 3 4 2" xfId="58654"/>
    <cellStyle name="Normal 11 4 3 3 5" xfId="58655"/>
    <cellStyle name="Normal 11 4 3 3 6" xfId="58656"/>
    <cellStyle name="Normal 11 4 3 4" xfId="58657"/>
    <cellStyle name="Normal 11 4 3 4 2" xfId="58658"/>
    <cellStyle name="Normal 11 4 3 4 2 2" xfId="58659"/>
    <cellStyle name="Normal 11 4 3 4 2 3" xfId="58660"/>
    <cellStyle name="Normal 11 4 3 4 3" xfId="58661"/>
    <cellStyle name="Normal 11 4 3 4 3 2" xfId="58662"/>
    <cellStyle name="Normal 11 4 3 4 4" xfId="58663"/>
    <cellStyle name="Normal 11 4 3 4 5" xfId="58664"/>
    <cellStyle name="Normal 11 4 3 5" xfId="58665"/>
    <cellStyle name="Normal 11 4 3 5 2" xfId="58666"/>
    <cellStyle name="Normal 11 4 3 5 3" xfId="58667"/>
    <cellStyle name="Normal 11 4 3 6" xfId="58668"/>
    <cellStyle name="Normal 11 4 3 6 2" xfId="58669"/>
    <cellStyle name="Normal 11 4 3 6 3" xfId="58670"/>
    <cellStyle name="Normal 11 4 3 7" xfId="58671"/>
    <cellStyle name="Normal 11 4 3 7 2" xfId="58672"/>
    <cellStyle name="Normal 11 4 3 8" xfId="58673"/>
    <cellStyle name="Normal 11 4 3 9" xfId="58674"/>
    <cellStyle name="Normal 11 4 4" xfId="58675"/>
    <cellStyle name="Normal 11 4 4 2" xfId="58676"/>
    <cellStyle name="Normal 11 4 4 2 2" xfId="58677"/>
    <cellStyle name="Normal 11 4 4 2 2 2" xfId="58678"/>
    <cellStyle name="Normal 11 4 4 2 2 3" xfId="58679"/>
    <cellStyle name="Normal 11 4 4 2 3" xfId="58680"/>
    <cellStyle name="Normal 11 4 4 2 3 2" xfId="58681"/>
    <cellStyle name="Normal 11 4 4 2 3 3" xfId="58682"/>
    <cellStyle name="Normal 11 4 4 2 4" xfId="58683"/>
    <cellStyle name="Normal 11 4 4 2 4 2" xfId="58684"/>
    <cellStyle name="Normal 11 4 4 2 5" xfId="58685"/>
    <cellStyle name="Normal 11 4 4 2 6" xfId="58686"/>
    <cellStyle name="Normal 11 4 4 3" xfId="58687"/>
    <cellStyle name="Normal 11 4 4 3 2" xfId="58688"/>
    <cellStyle name="Normal 11 4 4 3 2 2" xfId="58689"/>
    <cellStyle name="Normal 11 4 4 3 2 3" xfId="58690"/>
    <cellStyle name="Normal 11 4 4 3 3" xfId="58691"/>
    <cellStyle name="Normal 11 4 4 3 3 2" xfId="58692"/>
    <cellStyle name="Normal 11 4 4 3 3 3" xfId="58693"/>
    <cellStyle name="Normal 11 4 4 3 4" xfId="58694"/>
    <cellStyle name="Normal 11 4 4 3 4 2" xfId="58695"/>
    <cellStyle name="Normal 11 4 4 3 5" xfId="58696"/>
    <cellStyle name="Normal 11 4 4 3 6" xfId="58697"/>
    <cellStyle name="Normal 11 4 4 4" xfId="58698"/>
    <cellStyle name="Normal 11 4 4 4 2" xfId="58699"/>
    <cellStyle name="Normal 11 4 4 4 2 2" xfId="58700"/>
    <cellStyle name="Normal 11 4 4 4 2 3" xfId="58701"/>
    <cellStyle name="Normal 11 4 4 4 3" xfId="58702"/>
    <cellStyle name="Normal 11 4 4 4 3 2" xfId="58703"/>
    <cellStyle name="Normal 11 4 4 4 4" xfId="58704"/>
    <cellStyle name="Normal 11 4 4 4 5" xfId="58705"/>
    <cellStyle name="Normal 11 4 4 5" xfId="58706"/>
    <cellStyle name="Normal 11 4 4 5 2" xfId="58707"/>
    <cellStyle name="Normal 11 4 4 5 3" xfId="58708"/>
    <cellStyle name="Normal 11 4 4 6" xfId="58709"/>
    <cellStyle name="Normal 11 4 4 6 2" xfId="58710"/>
    <cellStyle name="Normal 11 4 4 6 3" xfId="58711"/>
    <cellStyle name="Normal 11 4 4 7" xfId="58712"/>
    <cellStyle name="Normal 11 4 4 7 2" xfId="58713"/>
    <cellStyle name="Normal 11 4 4 8" xfId="58714"/>
    <cellStyle name="Normal 11 4 4 9" xfId="58715"/>
    <cellStyle name="Normal 11 4 5" xfId="58716"/>
    <cellStyle name="Normal 11 4 5 2" xfId="58717"/>
    <cellStyle name="Normal 11 4 5 2 2" xfId="58718"/>
    <cellStyle name="Normal 11 4 5 2 3" xfId="58719"/>
    <cellStyle name="Normal 11 4 5 3" xfId="58720"/>
    <cellStyle name="Normal 11 4 5 3 2" xfId="58721"/>
    <cellStyle name="Normal 11 4 5 3 3" xfId="58722"/>
    <cellStyle name="Normal 11 4 5 4" xfId="58723"/>
    <cellStyle name="Normal 11 4 5 4 2" xfId="58724"/>
    <cellStyle name="Normal 11 4 5 5" xfId="58725"/>
    <cellStyle name="Normal 11 4 5 6" xfId="58726"/>
    <cellStyle name="Normal 11 4 6" xfId="58727"/>
    <cellStyle name="Normal 11 4 6 2" xfId="58728"/>
    <cellStyle name="Normal 11 4 6 2 2" xfId="58729"/>
    <cellStyle name="Normal 11 4 6 2 3" xfId="58730"/>
    <cellStyle name="Normal 11 4 6 3" xfId="58731"/>
    <cellStyle name="Normal 11 4 6 3 2" xfId="58732"/>
    <cellStyle name="Normal 11 4 6 3 3" xfId="58733"/>
    <cellStyle name="Normal 11 4 6 4" xfId="58734"/>
    <cellStyle name="Normal 11 4 6 4 2" xfId="58735"/>
    <cellStyle name="Normal 11 4 6 5" xfId="58736"/>
    <cellStyle name="Normal 11 4 6 6" xfId="58737"/>
    <cellStyle name="Normal 11 4 7" xfId="58738"/>
    <cellStyle name="Normal 11 4 7 2" xfId="58739"/>
    <cellStyle name="Normal 11 4 7 2 2" xfId="58740"/>
    <cellStyle name="Normal 11 4 7 2 3" xfId="58741"/>
    <cellStyle name="Normal 11 4 7 3" xfId="58742"/>
    <cellStyle name="Normal 11 4 7 3 2" xfId="58743"/>
    <cellStyle name="Normal 11 4 7 4" xfId="58744"/>
    <cellStyle name="Normal 11 4 7 5" xfId="58745"/>
    <cellStyle name="Normal 11 4 8" xfId="58746"/>
    <cellStyle name="Normal 11 4 8 2" xfId="58747"/>
    <cellStyle name="Normal 11 4 8 3" xfId="58748"/>
    <cellStyle name="Normal 11 4 9" xfId="58749"/>
    <cellStyle name="Normal 11 4 9 2" xfId="58750"/>
    <cellStyle name="Normal 11 4 9 3" xfId="58751"/>
    <cellStyle name="Normal 11 5" xfId="58752"/>
    <cellStyle name="Normal 11 5 10" xfId="58753"/>
    <cellStyle name="Normal 11 5 2" xfId="58754"/>
    <cellStyle name="Normal 11 5 2 2" xfId="58755"/>
    <cellStyle name="Normal 11 5 2 2 2" xfId="58756"/>
    <cellStyle name="Normal 11 5 2 2 2 2" xfId="58757"/>
    <cellStyle name="Normal 11 5 2 2 2 3" xfId="58758"/>
    <cellStyle name="Normal 11 5 2 2 3" xfId="58759"/>
    <cellStyle name="Normal 11 5 2 2 3 2" xfId="58760"/>
    <cellStyle name="Normal 11 5 2 2 3 3" xfId="58761"/>
    <cellStyle name="Normal 11 5 2 2 4" xfId="58762"/>
    <cellStyle name="Normal 11 5 2 2 4 2" xfId="58763"/>
    <cellStyle name="Normal 11 5 2 2 5" xfId="58764"/>
    <cellStyle name="Normal 11 5 2 2 6" xfId="58765"/>
    <cellStyle name="Normal 11 5 2 3" xfId="58766"/>
    <cellStyle name="Normal 11 5 2 3 2" xfId="58767"/>
    <cellStyle name="Normal 11 5 2 3 2 2" xfId="58768"/>
    <cellStyle name="Normal 11 5 2 3 2 3" xfId="58769"/>
    <cellStyle name="Normal 11 5 2 3 3" xfId="58770"/>
    <cellStyle name="Normal 11 5 2 3 3 2" xfId="58771"/>
    <cellStyle name="Normal 11 5 2 3 3 3" xfId="58772"/>
    <cellStyle name="Normal 11 5 2 3 4" xfId="58773"/>
    <cellStyle name="Normal 11 5 2 3 4 2" xfId="58774"/>
    <cellStyle name="Normal 11 5 2 3 5" xfId="58775"/>
    <cellStyle name="Normal 11 5 2 3 6" xfId="58776"/>
    <cellStyle name="Normal 11 5 2 4" xfId="58777"/>
    <cellStyle name="Normal 11 5 2 4 2" xfId="58778"/>
    <cellStyle name="Normal 11 5 2 4 2 2" xfId="58779"/>
    <cellStyle name="Normal 11 5 2 4 2 3" xfId="58780"/>
    <cellStyle name="Normal 11 5 2 4 3" xfId="58781"/>
    <cellStyle name="Normal 11 5 2 4 3 2" xfId="58782"/>
    <cellStyle name="Normal 11 5 2 4 4" xfId="58783"/>
    <cellStyle name="Normal 11 5 2 4 5" xfId="58784"/>
    <cellStyle name="Normal 11 5 2 5" xfId="58785"/>
    <cellStyle name="Normal 11 5 2 5 2" xfId="58786"/>
    <cellStyle name="Normal 11 5 2 5 3" xfId="58787"/>
    <cellStyle name="Normal 11 5 2 6" xfId="58788"/>
    <cellStyle name="Normal 11 5 2 6 2" xfId="58789"/>
    <cellStyle name="Normal 11 5 2 6 3" xfId="58790"/>
    <cellStyle name="Normal 11 5 2 7" xfId="58791"/>
    <cellStyle name="Normal 11 5 2 7 2" xfId="58792"/>
    <cellStyle name="Normal 11 5 2 8" xfId="58793"/>
    <cellStyle name="Normal 11 5 2 9" xfId="58794"/>
    <cellStyle name="Normal 11 5 3" xfId="58795"/>
    <cellStyle name="Normal 11 5 3 2" xfId="58796"/>
    <cellStyle name="Normal 11 5 3 2 2" xfId="58797"/>
    <cellStyle name="Normal 11 5 3 2 3" xfId="58798"/>
    <cellStyle name="Normal 11 5 3 3" xfId="58799"/>
    <cellStyle name="Normal 11 5 3 3 2" xfId="58800"/>
    <cellStyle name="Normal 11 5 3 3 3" xfId="58801"/>
    <cellStyle name="Normal 11 5 3 4" xfId="58802"/>
    <cellStyle name="Normal 11 5 3 4 2" xfId="58803"/>
    <cellStyle name="Normal 11 5 3 5" xfId="58804"/>
    <cellStyle name="Normal 11 5 3 6" xfId="58805"/>
    <cellStyle name="Normal 11 5 4" xfId="58806"/>
    <cellStyle name="Normal 11 5 4 2" xfId="58807"/>
    <cellStyle name="Normal 11 5 4 2 2" xfId="58808"/>
    <cellStyle name="Normal 11 5 4 2 3" xfId="58809"/>
    <cellStyle name="Normal 11 5 4 3" xfId="58810"/>
    <cellStyle name="Normal 11 5 4 3 2" xfId="58811"/>
    <cellStyle name="Normal 11 5 4 3 3" xfId="58812"/>
    <cellStyle name="Normal 11 5 4 4" xfId="58813"/>
    <cellStyle name="Normal 11 5 4 4 2" xfId="58814"/>
    <cellStyle name="Normal 11 5 4 5" xfId="58815"/>
    <cellStyle name="Normal 11 5 4 6" xfId="58816"/>
    <cellStyle name="Normal 11 5 5" xfId="58817"/>
    <cellStyle name="Normal 11 5 5 2" xfId="58818"/>
    <cellStyle name="Normal 11 5 5 2 2" xfId="58819"/>
    <cellStyle name="Normal 11 5 5 2 3" xfId="58820"/>
    <cellStyle name="Normal 11 5 5 3" xfId="58821"/>
    <cellStyle name="Normal 11 5 5 3 2" xfId="58822"/>
    <cellStyle name="Normal 11 5 5 4" xfId="58823"/>
    <cellStyle name="Normal 11 5 5 5" xfId="58824"/>
    <cellStyle name="Normal 11 5 6" xfId="58825"/>
    <cellStyle name="Normal 11 5 6 2" xfId="58826"/>
    <cellStyle name="Normal 11 5 6 3" xfId="58827"/>
    <cellStyle name="Normal 11 5 7" xfId="58828"/>
    <cellStyle name="Normal 11 5 7 2" xfId="58829"/>
    <cellStyle name="Normal 11 5 7 3" xfId="58830"/>
    <cellStyle name="Normal 11 5 8" xfId="58831"/>
    <cellStyle name="Normal 11 5 8 2" xfId="58832"/>
    <cellStyle name="Normal 11 5 9" xfId="58833"/>
    <cellStyle name="Normal 11 6" xfId="58834"/>
    <cellStyle name="Normal 11 6 2" xfId="58835"/>
    <cellStyle name="Normal 11 6 2 2" xfId="58836"/>
    <cellStyle name="Normal 11 6 2 2 2" xfId="58837"/>
    <cellStyle name="Normal 11 6 2 2 3" xfId="58838"/>
    <cellStyle name="Normal 11 6 2 3" xfId="58839"/>
    <cellStyle name="Normal 11 6 2 3 2" xfId="58840"/>
    <cellStyle name="Normal 11 6 2 3 3" xfId="58841"/>
    <cellStyle name="Normal 11 6 2 4" xfId="58842"/>
    <cellStyle name="Normal 11 6 2 4 2" xfId="58843"/>
    <cellStyle name="Normal 11 6 2 5" xfId="58844"/>
    <cellStyle name="Normal 11 6 2 6" xfId="58845"/>
    <cellStyle name="Normal 11 6 3" xfId="58846"/>
    <cellStyle name="Normal 11 6 3 2" xfId="58847"/>
    <cellStyle name="Normal 11 6 3 2 2" xfId="58848"/>
    <cellStyle name="Normal 11 6 3 2 3" xfId="58849"/>
    <cellStyle name="Normal 11 6 3 3" xfId="58850"/>
    <cellStyle name="Normal 11 6 3 3 2" xfId="58851"/>
    <cellStyle name="Normal 11 6 3 3 3" xfId="58852"/>
    <cellStyle name="Normal 11 6 3 4" xfId="58853"/>
    <cellStyle name="Normal 11 6 3 4 2" xfId="58854"/>
    <cellStyle name="Normal 11 6 3 5" xfId="58855"/>
    <cellStyle name="Normal 11 6 3 6" xfId="58856"/>
    <cellStyle name="Normal 11 6 4" xfId="58857"/>
    <cellStyle name="Normal 11 6 4 2" xfId="58858"/>
    <cellStyle name="Normal 11 6 4 2 2" xfId="58859"/>
    <cellStyle name="Normal 11 6 4 2 3" xfId="58860"/>
    <cellStyle name="Normal 11 6 4 3" xfId="58861"/>
    <cellStyle name="Normal 11 6 4 3 2" xfId="58862"/>
    <cellStyle name="Normal 11 6 4 4" xfId="58863"/>
    <cellStyle name="Normal 11 6 4 5" xfId="58864"/>
    <cellStyle name="Normal 11 6 5" xfId="58865"/>
    <cellStyle name="Normal 11 6 5 2" xfId="58866"/>
    <cellStyle name="Normal 11 6 5 3" xfId="58867"/>
    <cellStyle name="Normal 11 6 6" xfId="58868"/>
    <cellStyle name="Normal 11 6 6 2" xfId="58869"/>
    <cellStyle name="Normal 11 6 6 3" xfId="58870"/>
    <cellStyle name="Normal 11 6 7" xfId="58871"/>
    <cellStyle name="Normal 11 6 7 2" xfId="58872"/>
    <cellStyle name="Normal 11 6 8" xfId="58873"/>
    <cellStyle name="Normal 11 6 9" xfId="58874"/>
    <cellStyle name="Normal 11 7" xfId="58875"/>
    <cellStyle name="Normal 11 7 2" xfId="58876"/>
    <cellStyle name="Normal 11 7 2 2" xfId="58877"/>
    <cellStyle name="Normal 11 7 2 2 2" xfId="58878"/>
    <cellStyle name="Normal 11 7 2 2 3" xfId="58879"/>
    <cellStyle name="Normal 11 7 2 3" xfId="58880"/>
    <cellStyle name="Normal 11 7 2 3 2" xfId="58881"/>
    <cellStyle name="Normal 11 7 2 3 3" xfId="58882"/>
    <cellStyle name="Normal 11 7 2 4" xfId="58883"/>
    <cellStyle name="Normal 11 7 2 4 2" xfId="58884"/>
    <cellStyle name="Normal 11 7 2 5" xfId="58885"/>
    <cellStyle name="Normal 11 7 2 6" xfId="58886"/>
    <cellStyle name="Normal 11 7 3" xfId="58887"/>
    <cellStyle name="Normal 11 7 3 2" xfId="58888"/>
    <cellStyle name="Normal 11 7 3 2 2" xfId="58889"/>
    <cellStyle name="Normal 11 7 3 2 3" xfId="58890"/>
    <cellStyle name="Normal 11 7 3 3" xfId="58891"/>
    <cellStyle name="Normal 11 7 3 3 2" xfId="58892"/>
    <cellStyle name="Normal 11 7 3 3 3" xfId="58893"/>
    <cellStyle name="Normal 11 7 3 4" xfId="58894"/>
    <cellStyle name="Normal 11 7 3 4 2" xfId="58895"/>
    <cellStyle name="Normal 11 7 3 5" xfId="58896"/>
    <cellStyle name="Normal 11 7 3 6" xfId="58897"/>
    <cellStyle name="Normal 11 7 4" xfId="58898"/>
    <cellStyle name="Normal 11 7 4 2" xfId="58899"/>
    <cellStyle name="Normal 11 7 4 2 2" xfId="58900"/>
    <cellStyle name="Normal 11 7 4 2 3" xfId="58901"/>
    <cellStyle name="Normal 11 7 4 3" xfId="58902"/>
    <cellStyle name="Normal 11 7 4 3 2" xfId="58903"/>
    <cellStyle name="Normal 11 7 4 4" xfId="58904"/>
    <cellStyle name="Normal 11 7 4 5" xfId="58905"/>
    <cellStyle name="Normal 11 7 5" xfId="58906"/>
    <cellStyle name="Normal 11 7 5 2" xfId="58907"/>
    <cellStyle name="Normal 11 7 5 3" xfId="58908"/>
    <cellStyle name="Normal 11 7 6" xfId="58909"/>
    <cellStyle name="Normal 11 7 6 2" xfId="58910"/>
    <cellStyle name="Normal 11 7 6 3" xfId="58911"/>
    <cellStyle name="Normal 11 7 7" xfId="58912"/>
    <cellStyle name="Normal 11 7 7 2" xfId="58913"/>
    <cellStyle name="Normal 11 7 8" xfId="58914"/>
    <cellStyle name="Normal 11 7 9" xfId="58915"/>
    <cellStyle name="Normal 11 8" xfId="58916"/>
    <cellStyle name="Normal 11 8 2" xfId="58917"/>
    <cellStyle name="Normal 11 8 2 2" xfId="58918"/>
    <cellStyle name="Normal 11 8 2 3" xfId="58919"/>
    <cellStyle name="Normal 11 8 3" xfId="58920"/>
    <cellStyle name="Normal 11 8 3 2" xfId="58921"/>
    <cellStyle name="Normal 11 8 3 3" xfId="58922"/>
    <cellStyle name="Normal 11 8 4" xfId="58923"/>
    <cellStyle name="Normal 11 8 4 2" xfId="58924"/>
    <cellStyle name="Normal 11 8 5" xfId="58925"/>
    <cellStyle name="Normal 11 8 6" xfId="58926"/>
    <cellStyle name="Normal 11 9" xfId="58927"/>
    <cellStyle name="Normal 11 9 2" xfId="58928"/>
    <cellStyle name="Normal 11 9 2 2" xfId="58929"/>
    <cellStyle name="Normal 11 9 2 3" xfId="58930"/>
    <cellStyle name="Normal 11 9 3" xfId="58931"/>
    <cellStyle name="Normal 11 9 3 2" xfId="58932"/>
    <cellStyle name="Normal 11 9 3 3" xfId="58933"/>
    <cellStyle name="Normal 11 9 4" xfId="58934"/>
    <cellStyle name="Normal 11 9 4 2" xfId="58935"/>
    <cellStyle name="Normal 11 9 5" xfId="58936"/>
    <cellStyle name="Normal 11 9 6" xfId="58937"/>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2 7" xfId="14510"/>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938"/>
    <cellStyle name="Normal 13 10 2" xfId="58939"/>
    <cellStyle name="Normal 13 10 3" xfId="58940"/>
    <cellStyle name="Normal 13 11" xfId="58941"/>
    <cellStyle name="Normal 13 11 2" xfId="58942"/>
    <cellStyle name="Normal 13 11 3" xfId="58943"/>
    <cellStyle name="Normal 13 12" xfId="58944"/>
    <cellStyle name="Normal 13 12 2" xfId="58945"/>
    <cellStyle name="Normal 13 13" xfId="58946"/>
    <cellStyle name="Normal 13 14" xfId="58947"/>
    <cellStyle name="Normal 13 15" xfId="58948"/>
    <cellStyle name="Normal 13 2" xfId="4685"/>
    <cellStyle name="Normal 13 2 10" xfId="58949"/>
    <cellStyle name="Normal 13 2 10 2" xfId="58950"/>
    <cellStyle name="Normal 13 2 10 3" xfId="58951"/>
    <cellStyle name="Normal 13 2 11" xfId="58952"/>
    <cellStyle name="Normal 13 2 11 2" xfId="58953"/>
    <cellStyle name="Normal 13 2 12" xfId="58954"/>
    <cellStyle name="Normal 13 2 13" xfId="58955"/>
    <cellStyle name="Normal 13 2 14" xfId="58956"/>
    <cellStyle name="Normal 13 2 2" xfId="10866"/>
    <cellStyle name="Normal 13 2 2 10" xfId="58957"/>
    <cellStyle name="Normal 13 2 2 10 2" xfId="58958"/>
    <cellStyle name="Normal 13 2 2 11" xfId="58959"/>
    <cellStyle name="Normal 13 2 2 12" xfId="58960"/>
    <cellStyle name="Normal 13 2 2 13" xfId="58961"/>
    <cellStyle name="Normal 13 2 2 2" xfId="14622"/>
    <cellStyle name="Normal 13 2 2 2 10" xfId="58962"/>
    <cellStyle name="Normal 13 2 2 2 2" xfId="58963"/>
    <cellStyle name="Normal 13 2 2 2 2 2" xfId="58964"/>
    <cellStyle name="Normal 13 2 2 2 2 2 2" xfId="58965"/>
    <cellStyle name="Normal 13 2 2 2 2 2 2 2" xfId="58966"/>
    <cellStyle name="Normal 13 2 2 2 2 2 2 3" xfId="58967"/>
    <cellStyle name="Normal 13 2 2 2 2 2 3" xfId="58968"/>
    <cellStyle name="Normal 13 2 2 2 2 2 3 2" xfId="58969"/>
    <cellStyle name="Normal 13 2 2 2 2 2 3 3" xfId="58970"/>
    <cellStyle name="Normal 13 2 2 2 2 2 4" xfId="58971"/>
    <cellStyle name="Normal 13 2 2 2 2 2 4 2" xfId="58972"/>
    <cellStyle name="Normal 13 2 2 2 2 2 5" xfId="58973"/>
    <cellStyle name="Normal 13 2 2 2 2 2 6" xfId="58974"/>
    <cellStyle name="Normal 13 2 2 2 2 3" xfId="58975"/>
    <cellStyle name="Normal 13 2 2 2 2 3 2" xfId="58976"/>
    <cellStyle name="Normal 13 2 2 2 2 3 2 2" xfId="58977"/>
    <cellStyle name="Normal 13 2 2 2 2 3 2 3" xfId="58978"/>
    <cellStyle name="Normal 13 2 2 2 2 3 3" xfId="58979"/>
    <cellStyle name="Normal 13 2 2 2 2 3 3 2" xfId="58980"/>
    <cellStyle name="Normal 13 2 2 2 2 3 3 3" xfId="58981"/>
    <cellStyle name="Normal 13 2 2 2 2 3 4" xfId="58982"/>
    <cellStyle name="Normal 13 2 2 2 2 3 4 2" xfId="58983"/>
    <cellStyle name="Normal 13 2 2 2 2 3 5" xfId="58984"/>
    <cellStyle name="Normal 13 2 2 2 2 3 6" xfId="58985"/>
    <cellStyle name="Normal 13 2 2 2 2 4" xfId="58986"/>
    <cellStyle name="Normal 13 2 2 2 2 4 2" xfId="58987"/>
    <cellStyle name="Normal 13 2 2 2 2 4 2 2" xfId="58988"/>
    <cellStyle name="Normal 13 2 2 2 2 4 2 3" xfId="58989"/>
    <cellStyle name="Normal 13 2 2 2 2 4 3" xfId="58990"/>
    <cellStyle name="Normal 13 2 2 2 2 4 3 2" xfId="58991"/>
    <cellStyle name="Normal 13 2 2 2 2 4 4" xfId="58992"/>
    <cellStyle name="Normal 13 2 2 2 2 4 5" xfId="58993"/>
    <cellStyle name="Normal 13 2 2 2 2 5" xfId="58994"/>
    <cellStyle name="Normal 13 2 2 2 2 5 2" xfId="58995"/>
    <cellStyle name="Normal 13 2 2 2 2 5 3" xfId="58996"/>
    <cellStyle name="Normal 13 2 2 2 2 6" xfId="58997"/>
    <cellStyle name="Normal 13 2 2 2 2 6 2" xfId="58998"/>
    <cellStyle name="Normal 13 2 2 2 2 6 3" xfId="58999"/>
    <cellStyle name="Normal 13 2 2 2 2 7" xfId="59000"/>
    <cellStyle name="Normal 13 2 2 2 2 7 2" xfId="59001"/>
    <cellStyle name="Normal 13 2 2 2 2 8" xfId="59002"/>
    <cellStyle name="Normal 13 2 2 2 2 9" xfId="59003"/>
    <cellStyle name="Normal 13 2 2 2 3" xfId="59004"/>
    <cellStyle name="Normal 13 2 2 2 3 2" xfId="59005"/>
    <cellStyle name="Normal 13 2 2 2 3 2 2" xfId="59006"/>
    <cellStyle name="Normal 13 2 2 2 3 2 3" xfId="59007"/>
    <cellStyle name="Normal 13 2 2 2 3 3" xfId="59008"/>
    <cellStyle name="Normal 13 2 2 2 3 3 2" xfId="59009"/>
    <cellStyle name="Normal 13 2 2 2 3 3 3" xfId="59010"/>
    <cellStyle name="Normal 13 2 2 2 3 4" xfId="59011"/>
    <cellStyle name="Normal 13 2 2 2 3 4 2" xfId="59012"/>
    <cellStyle name="Normal 13 2 2 2 3 5" xfId="59013"/>
    <cellStyle name="Normal 13 2 2 2 3 6" xfId="59014"/>
    <cellStyle name="Normal 13 2 2 2 4" xfId="59015"/>
    <cellStyle name="Normal 13 2 2 2 4 2" xfId="59016"/>
    <cellStyle name="Normal 13 2 2 2 4 2 2" xfId="59017"/>
    <cellStyle name="Normal 13 2 2 2 4 2 3" xfId="59018"/>
    <cellStyle name="Normal 13 2 2 2 4 3" xfId="59019"/>
    <cellStyle name="Normal 13 2 2 2 4 3 2" xfId="59020"/>
    <cellStyle name="Normal 13 2 2 2 4 3 3" xfId="59021"/>
    <cellStyle name="Normal 13 2 2 2 4 4" xfId="59022"/>
    <cellStyle name="Normal 13 2 2 2 4 4 2" xfId="59023"/>
    <cellStyle name="Normal 13 2 2 2 4 5" xfId="59024"/>
    <cellStyle name="Normal 13 2 2 2 4 6" xfId="59025"/>
    <cellStyle name="Normal 13 2 2 2 5" xfId="59026"/>
    <cellStyle name="Normal 13 2 2 2 5 2" xfId="59027"/>
    <cellStyle name="Normal 13 2 2 2 5 2 2" xfId="59028"/>
    <cellStyle name="Normal 13 2 2 2 5 2 3" xfId="59029"/>
    <cellStyle name="Normal 13 2 2 2 5 3" xfId="59030"/>
    <cellStyle name="Normal 13 2 2 2 5 3 2" xfId="59031"/>
    <cellStyle name="Normal 13 2 2 2 5 4" xfId="59032"/>
    <cellStyle name="Normal 13 2 2 2 5 5" xfId="59033"/>
    <cellStyle name="Normal 13 2 2 2 6" xfId="59034"/>
    <cellStyle name="Normal 13 2 2 2 6 2" xfId="59035"/>
    <cellStyle name="Normal 13 2 2 2 6 3" xfId="59036"/>
    <cellStyle name="Normal 13 2 2 2 7" xfId="59037"/>
    <cellStyle name="Normal 13 2 2 2 7 2" xfId="59038"/>
    <cellStyle name="Normal 13 2 2 2 7 3" xfId="59039"/>
    <cellStyle name="Normal 13 2 2 2 8" xfId="59040"/>
    <cellStyle name="Normal 13 2 2 2 8 2" xfId="59041"/>
    <cellStyle name="Normal 13 2 2 2 9" xfId="59042"/>
    <cellStyle name="Normal 13 2 2 3" xfId="59043"/>
    <cellStyle name="Normal 13 2 2 3 2" xfId="59044"/>
    <cellStyle name="Normal 13 2 2 3 2 2" xfId="59045"/>
    <cellStyle name="Normal 13 2 2 3 2 2 2" xfId="59046"/>
    <cellStyle name="Normal 13 2 2 3 2 2 3" xfId="59047"/>
    <cellStyle name="Normal 13 2 2 3 2 3" xfId="59048"/>
    <cellStyle name="Normal 13 2 2 3 2 3 2" xfId="59049"/>
    <cellStyle name="Normal 13 2 2 3 2 3 3" xfId="59050"/>
    <cellStyle name="Normal 13 2 2 3 2 4" xfId="59051"/>
    <cellStyle name="Normal 13 2 2 3 2 4 2" xfId="59052"/>
    <cellStyle name="Normal 13 2 2 3 2 5" xfId="59053"/>
    <cellStyle name="Normal 13 2 2 3 2 6" xfId="59054"/>
    <cellStyle name="Normal 13 2 2 3 3" xfId="59055"/>
    <cellStyle name="Normal 13 2 2 3 3 2" xfId="59056"/>
    <cellStyle name="Normal 13 2 2 3 3 2 2" xfId="59057"/>
    <cellStyle name="Normal 13 2 2 3 3 2 3" xfId="59058"/>
    <cellStyle name="Normal 13 2 2 3 3 3" xfId="59059"/>
    <cellStyle name="Normal 13 2 2 3 3 3 2" xfId="59060"/>
    <cellStyle name="Normal 13 2 2 3 3 3 3" xfId="59061"/>
    <cellStyle name="Normal 13 2 2 3 3 4" xfId="59062"/>
    <cellStyle name="Normal 13 2 2 3 3 4 2" xfId="59063"/>
    <cellStyle name="Normal 13 2 2 3 3 5" xfId="59064"/>
    <cellStyle name="Normal 13 2 2 3 3 6" xfId="59065"/>
    <cellStyle name="Normal 13 2 2 3 4" xfId="59066"/>
    <cellStyle name="Normal 13 2 2 3 4 2" xfId="59067"/>
    <cellStyle name="Normal 13 2 2 3 4 2 2" xfId="59068"/>
    <cellStyle name="Normal 13 2 2 3 4 2 3" xfId="59069"/>
    <cellStyle name="Normal 13 2 2 3 4 3" xfId="59070"/>
    <cellStyle name="Normal 13 2 2 3 4 3 2" xfId="59071"/>
    <cellStyle name="Normal 13 2 2 3 4 4" xfId="59072"/>
    <cellStyle name="Normal 13 2 2 3 4 5" xfId="59073"/>
    <cellStyle name="Normal 13 2 2 3 5" xfId="59074"/>
    <cellStyle name="Normal 13 2 2 3 5 2" xfId="59075"/>
    <cellStyle name="Normal 13 2 2 3 5 3" xfId="59076"/>
    <cellStyle name="Normal 13 2 2 3 6" xfId="59077"/>
    <cellStyle name="Normal 13 2 2 3 6 2" xfId="59078"/>
    <cellStyle name="Normal 13 2 2 3 6 3" xfId="59079"/>
    <cellStyle name="Normal 13 2 2 3 7" xfId="59080"/>
    <cellStyle name="Normal 13 2 2 3 7 2" xfId="59081"/>
    <cellStyle name="Normal 13 2 2 3 8" xfId="59082"/>
    <cellStyle name="Normal 13 2 2 3 9" xfId="59083"/>
    <cellStyle name="Normal 13 2 2 4" xfId="59084"/>
    <cellStyle name="Normal 13 2 2 4 2" xfId="59085"/>
    <cellStyle name="Normal 13 2 2 4 2 2" xfId="59086"/>
    <cellStyle name="Normal 13 2 2 4 2 2 2" xfId="59087"/>
    <cellStyle name="Normal 13 2 2 4 2 2 3" xfId="59088"/>
    <cellStyle name="Normal 13 2 2 4 2 3" xfId="59089"/>
    <cellStyle name="Normal 13 2 2 4 2 3 2" xfId="59090"/>
    <cellStyle name="Normal 13 2 2 4 2 3 3" xfId="59091"/>
    <cellStyle name="Normal 13 2 2 4 2 4" xfId="59092"/>
    <cellStyle name="Normal 13 2 2 4 2 4 2" xfId="59093"/>
    <cellStyle name="Normal 13 2 2 4 2 5" xfId="59094"/>
    <cellStyle name="Normal 13 2 2 4 2 6" xfId="59095"/>
    <cellStyle name="Normal 13 2 2 4 3" xfId="59096"/>
    <cellStyle name="Normal 13 2 2 4 3 2" xfId="59097"/>
    <cellStyle name="Normal 13 2 2 4 3 2 2" xfId="59098"/>
    <cellStyle name="Normal 13 2 2 4 3 2 3" xfId="59099"/>
    <cellStyle name="Normal 13 2 2 4 3 3" xfId="59100"/>
    <cellStyle name="Normal 13 2 2 4 3 3 2" xfId="59101"/>
    <cellStyle name="Normal 13 2 2 4 3 3 3" xfId="59102"/>
    <cellStyle name="Normal 13 2 2 4 3 4" xfId="59103"/>
    <cellStyle name="Normal 13 2 2 4 3 4 2" xfId="59104"/>
    <cellStyle name="Normal 13 2 2 4 3 5" xfId="59105"/>
    <cellStyle name="Normal 13 2 2 4 3 6" xfId="59106"/>
    <cellStyle name="Normal 13 2 2 4 4" xfId="59107"/>
    <cellStyle name="Normal 13 2 2 4 4 2" xfId="59108"/>
    <cellStyle name="Normal 13 2 2 4 4 2 2" xfId="59109"/>
    <cellStyle name="Normal 13 2 2 4 4 2 3" xfId="59110"/>
    <cellStyle name="Normal 13 2 2 4 4 3" xfId="59111"/>
    <cellStyle name="Normal 13 2 2 4 4 3 2" xfId="59112"/>
    <cellStyle name="Normal 13 2 2 4 4 4" xfId="59113"/>
    <cellStyle name="Normal 13 2 2 4 4 5" xfId="59114"/>
    <cellStyle name="Normal 13 2 2 4 5" xfId="59115"/>
    <cellStyle name="Normal 13 2 2 4 5 2" xfId="59116"/>
    <cellStyle name="Normal 13 2 2 4 5 3" xfId="59117"/>
    <cellStyle name="Normal 13 2 2 4 6" xfId="59118"/>
    <cellStyle name="Normal 13 2 2 4 6 2" xfId="59119"/>
    <cellStyle name="Normal 13 2 2 4 6 3" xfId="59120"/>
    <cellStyle name="Normal 13 2 2 4 7" xfId="59121"/>
    <cellStyle name="Normal 13 2 2 4 7 2" xfId="59122"/>
    <cellStyle name="Normal 13 2 2 4 8" xfId="59123"/>
    <cellStyle name="Normal 13 2 2 4 9" xfId="59124"/>
    <cellStyle name="Normal 13 2 2 5" xfId="59125"/>
    <cellStyle name="Normal 13 2 2 5 2" xfId="59126"/>
    <cellStyle name="Normal 13 2 2 5 2 2" xfId="59127"/>
    <cellStyle name="Normal 13 2 2 5 2 3" xfId="59128"/>
    <cellStyle name="Normal 13 2 2 5 3" xfId="59129"/>
    <cellStyle name="Normal 13 2 2 5 3 2" xfId="59130"/>
    <cellStyle name="Normal 13 2 2 5 3 3" xfId="59131"/>
    <cellStyle name="Normal 13 2 2 5 4" xfId="59132"/>
    <cellStyle name="Normal 13 2 2 5 4 2" xfId="59133"/>
    <cellStyle name="Normal 13 2 2 5 5" xfId="59134"/>
    <cellStyle name="Normal 13 2 2 5 6" xfId="59135"/>
    <cellStyle name="Normal 13 2 2 6" xfId="59136"/>
    <cellStyle name="Normal 13 2 2 6 2" xfId="59137"/>
    <cellStyle name="Normal 13 2 2 6 2 2" xfId="59138"/>
    <cellStyle name="Normal 13 2 2 6 2 3" xfId="59139"/>
    <cellStyle name="Normal 13 2 2 6 3" xfId="59140"/>
    <cellStyle name="Normal 13 2 2 6 3 2" xfId="59141"/>
    <cellStyle name="Normal 13 2 2 6 3 3" xfId="59142"/>
    <cellStyle name="Normal 13 2 2 6 4" xfId="59143"/>
    <cellStyle name="Normal 13 2 2 6 4 2" xfId="59144"/>
    <cellStyle name="Normal 13 2 2 6 5" xfId="59145"/>
    <cellStyle name="Normal 13 2 2 6 6" xfId="59146"/>
    <cellStyle name="Normal 13 2 2 7" xfId="59147"/>
    <cellStyle name="Normal 13 2 2 7 2" xfId="59148"/>
    <cellStyle name="Normal 13 2 2 7 2 2" xfId="59149"/>
    <cellStyle name="Normal 13 2 2 7 2 3" xfId="59150"/>
    <cellStyle name="Normal 13 2 2 7 3" xfId="59151"/>
    <cellStyle name="Normal 13 2 2 7 3 2" xfId="59152"/>
    <cellStyle name="Normal 13 2 2 7 4" xfId="59153"/>
    <cellStyle name="Normal 13 2 2 7 5" xfId="59154"/>
    <cellStyle name="Normal 13 2 2 8" xfId="59155"/>
    <cellStyle name="Normal 13 2 2 8 2" xfId="59156"/>
    <cellStyle name="Normal 13 2 2 8 3" xfId="59157"/>
    <cellStyle name="Normal 13 2 2 9" xfId="59158"/>
    <cellStyle name="Normal 13 2 2 9 2" xfId="59159"/>
    <cellStyle name="Normal 13 2 2 9 3" xfId="59160"/>
    <cellStyle name="Normal 13 2 3" xfId="10867"/>
    <cellStyle name="Normal 13 2 3 10" xfId="59161"/>
    <cellStyle name="Normal 13 2 3 2" xfId="59162"/>
    <cellStyle name="Normal 13 2 3 2 2" xfId="59163"/>
    <cellStyle name="Normal 13 2 3 2 2 2" xfId="59164"/>
    <cellStyle name="Normal 13 2 3 2 2 2 2" xfId="59165"/>
    <cellStyle name="Normal 13 2 3 2 2 2 3" xfId="59166"/>
    <cellStyle name="Normal 13 2 3 2 2 3" xfId="59167"/>
    <cellStyle name="Normal 13 2 3 2 2 3 2" xfId="59168"/>
    <cellStyle name="Normal 13 2 3 2 2 3 3" xfId="59169"/>
    <cellStyle name="Normal 13 2 3 2 2 4" xfId="59170"/>
    <cellStyle name="Normal 13 2 3 2 2 4 2" xfId="59171"/>
    <cellStyle name="Normal 13 2 3 2 2 5" xfId="59172"/>
    <cellStyle name="Normal 13 2 3 2 2 6" xfId="59173"/>
    <cellStyle name="Normal 13 2 3 2 3" xfId="59174"/>
    <cellStyle name="Normal 13 2 3 2 3 2" xfId="59175"/>
    <cellStyle name="Normal 13 2 3 2 3 2 2" xfId="59176"/>
    <cellStyle name="Normal 13 2 3 2 3 2 3" xfId="59177"/>
    <cellStyle name="Normal 13 2 3 2 3 3" xfId="59178"/>
    <cellStyle name="Normal 13 2 3 2 3 3 2" xfId="59179"/>
    <cellStyle name="Normal 13 2 3 2 3 3 3" xfId="59180"/>
    <cellStyle name="Normal 13 2 3 2 3 4" xfId="59181"/>
    <cellStyle name="Normal 13 2 3 2 3 4 2" xfId="59182"/>
    <cellStyle name="Normal 13 2 3 2 3 5" xfId="59183"/>
    <cellStyle name="Normal 13 2 3 2 3 6" xfId="59184"/>
    <cellStyle name="Normal 13 2 3 2 4" xfId="59185"/>
    <cellStyle name="Normal 13 2 3 2 4 2" xfId="59186"/>
    <cellStyle name="Normal 13 2 3 2 4 2 2" xfId="59187"/>
    <cellStyle name="Normal 13 2 3 2 4 2 3" xfId="59188"/>
    <cellStyle name="Normal 13 2 3 2 4 3" xfId="59189"/>
    <cellStyle name="Normal 13 2 3 2 4 3 2" xfId="59190"/>
    <cellStyle name="Normal 13 2 3 2 4 4" xfId="59191"/>
    <cellStyle name="Normal 13 2 3 2 4 5" xfId="59192"/>
    <cellStyle name="Normal 13 2 3 2 5" xfId="59193"/>
    <cellStyle name="Normal 13 2 3 2 5 2" xfId="59194"/>
    <cellStyle name="Normal 13 2 3 2 5 3" xfId="59195"/>
    <cellStyle name="Normal 13 2 3 2 6" xfId="59196"/>
    <cellStyle name="Normal 13 2 3 2 6 2" xfId="59197"/>
    <cellStyle name="Normal 13 2 3 2 6 3" xfId="59198"/>
    <cellStyle name="Normal 13 2 3 2 7" xfId="59199"/>
    <cellStyle name="Normal 13 2 3 2 7 2" xfId="59200"/>
    <cellStyle name="Normal 13 2 3 2 8" xfId="59201"/>
    <cellStyle name="Normal 13 2 3 2 9" xfId="59202"/>
    <cellStyle name="Normal 13 2 3 3" xfId="59203"/>
    <cellStyle name="Normal 13 2 3 3 2" xfId="59204"/>
    <cellStyle name="Normal 13 2 3 3 2 2" xfId="59205"/>
    <cellStyle name="Normal 13 2 3 3 2 3" xfId="59206"/>
    <cellStyle name="Normal 13 2 3 3 3" xfId="59207"/>
    <cellStyle name="Normal 13 2 3 3 3 2" xfId="59208"/>
    <cellStyle name="Normal 13 2 3 3 3 3" xfId="59209"/>
    <cellStyle name="Normal 13 2 3 3 4" xfId="59210"/>
    <cellStyle name="Normal 13 2 3 3 4 2" xfId="59211"/>
    <cellStyle name="Normal 13 2 3 3 5" xfId="59212"/>
    <cellStyle name="Normal 13 2 3 3 6" xfId="59213"/>
    <cellStyle name="Normal 13 2 3 4" xfId="59214"/>
    <cellStyle name="Normal 13 2 3 4 2" xfId="59215"/>
    <cellStyle name="Normal 13 2 3 4 2 2" xfId="59216"/>
    <cellStyle name="Normal 13 2 3 4 2 3" xfId="59217"/>
    <cellStyle name="Normal 13 2 3 4 3" xfId="59218"/>
    <cellStyle name="Normal 13 2 3 4 3 2" xfId="59219"/>
    <cellStyle name="Normal 13 2 3 4 3 3" xfId="59220"/>
    <cellStyle name="Normal 13 2 3 4 4" xfId="59221"/>
    <cellStyle name="Normal 13 2 3 4 4 2" xfId="59222"/>
    <cellStyle name="Normal 13 2 3 4 5" xfId="59223"/>
    <cellStyle name="Normal 13 2 3 4 6" xfId="59224"/>
    <cellStyle name="Normal 13 2 3 5" xfId="59225"/>
    <cellStyle name="Normal 13 2 3 5 2" xfId="59226"/>
    <cellStyle name="Normal 13 2 3 5 2 2" xfId="59227"/>
    <cellStyle name="Normal 13 2 3 5 2 3" xfId="59228"/>
    <cellStyle name="Normal 13 2 3 5 3" xfId="59229"/>
    <cellStyle name="Normal 13 2 3 5 3 2" xfId="59230"/>
    <cellStyle name="Normal 13 2 3 5 4" xfId="59231"/>
    <cellStyle name="Normal 13 2 3 5 5" xfId="59232"/>
    <cellStyle name="Normal 13 2 3 6" xfId="59233"/>
    <cellStyle name="Normal 13 2 3 6 2" xfId="59234"/>
    <cellStyle name="Normal 13 2 3 6 3" xfId="59235"/>
    <cellStyle name="Normal 13 2 3 7" xfId="59236"/>
    <cellStyle name="Normal 13 2 3 7 2" xfId="59237"/>
    <cellStyle name="Normal 13 2 3 7 3" xfId="59238"/>
    <cellStyle name="Normal 13 2 3 8" xfId="59239"/>
    <cellStyle name="Normal 13 2 3 8 2" xfId="59240"/>
    <cellStyle name="Normal 13 2 3 9" xfId="59241"/>
    <cellStyle name="Normal 13 2 4" xfId="14623"/>
    <cellStyle name="Normal 13 2 4 2" xfId="59242"/>
    <cellStyle name="Normal 13 2 4 2 2" xfId="59243"/>
    <cellStyle name="Normal 13 2 4 2 2 2" xfId="59244"/>
    <cellStyle name="Normal 13 2 4 2 2 3" xfId="59245"/>
    <cellStyle name="Normal 13 2 4 2 3" xfId="59246"/>
    <cellStyle name="Normal 13 2 4 2 3 2" xfId="59247"/>
    <cellStyle name="Normal 13 2 4 2 3 3" xfId="59248"/>
    <cellStyle name="Normal 13 2 4 2 4" xfId="59249"/>
    <cellStyle name="Normal 13 2 4 2 4 2" xfId="59250"/>
    <cellStyle name="Normal 13 2 4 2 5" xfId="59251"/>
    <cellStyle name="Normal 13 2 4 2 6" xfId="59252"/>
    <cellStyle name="Normal 13 2 4 3" xfId="59253"/>
    <cellStyle name="Normal 13 2 4 3 2" xfId="59254"/>
    <cellStyle name="Normal 13 2 4 3 2 2" xfId="59255"/>
    <cellStyle name="Normal 13 2 4 3 2 3" xfId="59256"/>
    <cellStyle name="Normal 13 2 4 3 3" xfId="59257"/>
    <cellStyle name="Normal 13 2 4 3 3 2" xfId="59258"/>
    <cellStyle name="Normal 13 2 4 3 3 3" xfId="59259"/>
    <cellStyle name="Normal 13 2 4 3 4" xfId="59260"/>
    <cellStyle name="Normal 13 2 4 3 4 2" xfId="59261"/>
    <cellStyle name="Normal 13 2 4 3 5" xfId="59262"/>
    <cellStyle name="Normal 13 2 4 3 6" xfId="59263"/>
    <cellStyle name="Normal 13 2 4 4" xfId="59264"/>
    <cellStyle name="Normal 13 2 4 4 2" xfId="59265"/>
    <cellStyle name="Normal 13 2 4 4 2 2" xfId="59266"/>
    <cellStyle name="Normal 13 2 4 4 2 3" xfId="59267"/>
    <cellStyle name="Normal 13 2 4 4 3" xfId="59268"/>
    <cellStyle name="Normal 13 2 4 4 3 2" xfId="59269"/>
    <cellStyle name="Normal 13 2 4 4 4" xfId="59270"/>
    <cellStyle name="Normal 13 2 4 4 5" xfId="59271"/>
    <cellStyle name="Normal 13 2 4 5" xfId="59272"/>
    <cellStyle name="Normal 13 2 4 5 2" xfId="59273"/>
    <cellStyle name="Normal 13 2 4 5 3" xfId="59274"/>
    <cellStyle name="Normal 13 2 4 6" xfId="59275"/>
    <cellStyle name="Normal 13 2 4 6 2" xfId="59276"/>
    <cellStyle name="Normal 13 2 4 6 3" xfId="59277"/>
    <cellStyle name="Normal 13 2 4 7" xfId="59278"/>
    <cellStyle name="Normal 13 2 4 7 2" xfId="59279"/>
    <cellStyle name="Normal 13 2 4 8" xfId="59280"/>
    <cellStyle name="Normal 13 2 4 9" xfId="59281"/>
    <cellStyle name="Normal 13 2 5" xfId="59282"/>
    <cellStyle name="Normal 13 2 5 2" xfId="59283"/>
    <cellStyle name="Normal 13 2 5 2 2" xfId="59284"/>
    <cellStyle name="Normal 13 2 5 2 2 2" xfId="59285"/>
    <cellStyle name="Normal 13 2 5 2 2 3" xfId="59286"/>
    <cellStyle name="Normal 13 2 5 2 3" xfId="59287"/>
    <cellStyle name="Normal 13 2 5 2 3 2" xfId="59288"/>
    <cellStyle name="Normal 13 2 5 2 3 3" xfId="59289"/>
    <cellStyle name="Normal 13 2 5 2 4" xfId="59290"/>
    <cellStyle name="Normal 13 2 5 2 4 2" xfId="59291"/>
    <cellStyle name="Normal 13 2 5 2 5" xfId="59292"/>
    <cellStyle name="Normal 13 2 5 2 6" xfId="59293"/>
    <cellStyle name="Normal 13 2 5 3" xfId="59294"/>
    <cellStyle name="Normal 13 2 5 3 2" xfId="59295"/>
    <cellStyle name="Normal 13 2 5 3 2 2" xfId="59296"/>
    <cellStyle name="Normal 13 2 5 3 2 3" xfId="59297"/>
    <cellStyle name="Normal 13 2 5 3 3" xfId="59298"/>
    <cellStyle name="Normal 13 2 5 3 3 2" xfId="59299"/>
    <cellStyle name="Normal 13 2 5 3 3 3" xfId="59300"/>
    <cellStyle name="Normal 13 2 5 3 4" xfId="59301"/>
    <cellStyle name="Normal 13 2 5 3 4 2" xfId="59302"/>
    <cellStyle name="Normal 13 2 5 3 5" xfId="59303"/>
    <cellStyle name="Normal 13 2 5 3 6" xfId="59304"/>
    <cellStyle name="Normal 13 2 5 4" xfId="59305"/>
    <cellStyle name="Normal 13 2 5 4 2" xfId="59306"/>
    <cellStyle name="Normal 13 2 5 4 2 2" xfId="59307"/>
    <cellStyle name="Normal 13 2 5 4 2 3" xfId="59308"/>
    <cellStyle name="Normal 13 2 5 4 3" xfId="59309"/>
    <cellStyle name="Normal 13 2 5 4 3 2" xfId="59310"/>
    <cellStyle name="Normal 13 2 5 4 4" xfId="59311"/>
    <cellStyle name="Normal 13 2 5 4 5" xfId="59312"/>
    <cellStyle name="Normal 13 2 5 5" xfId="59313"/>
    <cellStyle name="Normal 13 2 5 5 2" xfId="59314"/>
    <cellStyle name="Normal 13 2 5 5 3" xfId="59315"/>
    <cellStyle name="Normal 13 2 5 6" xfId="59316"/>
    <cellStyle name="Normal 13 2 5 6 2" xfId="59317"/>
    <cellStyle name="Normal 13 2 5 6 3" xfId="59318"/>
    <cellStyle name="Normal 13 2 5 7" xfId="59319"/>
    <cellStyle name="Normal 13 2 5 7 2" xfId="59320"/>
    <cellStyle name="Normal 13 2 5 8" xfId="59321"/>
    <cellStyle name="Normal 13 2 5 9" xfId="59322"/>
    <cellStyle name="Normal 13 2 6" xfId="59323"/>
    <cellStyle name="Normal 13 2 6 2" xfId="59324"/>
    <cellStyle name="Normal 13 2 6 2 2" xfId="59325"/>
    <cellStyle name="Normal 13 2 6 2 3" xfId="59326"/>
    <cellStyle name="Normal 13 2 6 3" xfId="59327"/>
    <cellStyle name="Normal 13 2 6 3 2" xfId="59328"/>
    <cellStyle name="Normal 13 2 6 3 3" xfId="59329"/>
    <cellStyle name="Normal 13 2 6 4" xfId="59330"/>
    <cellStyle name="Normal 13 2 6 4 2" xfId="59331"/>
    <cellStyle name="Normal 13 2 6 5" xfId="59332"/>
    <cellStyle name="Normal 13 2 6 6" xfId="59333"/>
    <cellStyle name="Normal 13 2 7" xfId="59334"/>
    <cellStyle name="Normal 13 2 7 2" xfId="59335"/>
    <cellStyle name="Normal 13 2 7 2 2" xfId="59336"/>
    <cellStyle name="Normal 13 2 7 2 3" xfId="59337"/>
    <cellStyle name="Normal 13 2 7 3" xfId="59338"/>
    <cellStyle name="Normal 13 2 7 3 2" xfId="59339"/>
    <cellStyle name="Normal 13 2 7 3 3" xfId="59340"/>
    <cellStyle name="Normal 13 2 7 4" xfId="59341"/>
    <cellStyle name="Normal 13 2 7 4 2" xfId="59342"/>
    <cellStyle name="Normal 13 2 7 5" xfId="59343"/>
    <cellStyle name="Normal 13 2 7 6" xfId="59344"/>
    <cellStyle name="Normal 13 2 8" xfId="59345"/>
    <cellStyle name="Normal 13 2 8 2" xfId="59346"/>
    <cellStyle name="Normal 13 2 8 2 2" xfId="59347"/>
    <cellStyle name="Normal 13 2 8 2 3" xfId="59348"/>
    <cellStyle name="Normal 13 2 8 3" xfId="59349"/>
    <cellStyle name="Normal 13 2 8 3 2" xfId="59350"/>
    <cellStyle name="Normal 13 2 8 4" xfId="59351"/>
    <cellStyle name="Normal 13 2 8 5" xfId="59352"/>
    <cellStyle name="Normal 13 2 9" xfId="59353"/>
    <cellStyle name="Normal 13 2 9 2" xfId="59354"/>
    <cellStyle name="Normal 13 2 9 3" xfId="59355"/>
    <cellStyle name="Normal 13 3" xfId="10868"/>
    <cellStyle name="Normal 13 3 10" xfId="59356"/>
    <cellStyle name="Normal 13 3 10 2" xfId="59357"/>
    <cellStyle name="Normal 13 3 11" xfId="59358"/>
    <cellStyle name="Normal 13 3 12" xfId="59359"/>
    <cellStyle name="Normal 13 3 13" xfId="59360"/>
    <cellStyle name="Normal 13 3 2" xfId="14624"/>
    <cellStyle name="Normal 13 3 2 10" xfId="59361"/>
    <cellStyle name="Normal 13 3 2 2" xfId="59362"/>
    <cellStyle name="Normal 13 3 2 2 2" xfId="59363"/>
    <cellStyle name="Normal 13 3 2 2 2 2" xfId="59364"/>
    <cellStyle name="Normal 13 3 2 2 2 2 2" xfId="59365"/>
    <cellStyle name="Normal 13 3 2 2 2 2 3" xfId="59366"/>
    <cellStyle name="Normal 13 3 2 2 2 3" xfId="59367"/>
    <cellStyle name="Normal 13 3 2 2 2 3 2" xfId="59368"/>
    <cellStyle name="Normal 13 3 2 2 2 3 3" xfId="59369"/>
    <cellStyle name="Normal 13 3 2 2 2 4" xfId="59370"/>
    <cellStyle name="Normal 13 3 2 2 2 4 2" xfId="59371"/>
    <cellStyle name="Normal 13 3 2 2 2 5" xfId="59372"/>
    <cellStyle name="Normal 13 3 2 2 2 6" xfId="59373"/>
    <cellStyle name="Normal 13 3 2 2 3" xfId="59374"/>
    <cellStyle name="Normal 13 3 2 2 3 2" xfId="59375"/>
    <cellStyle name="Normal 13 3 2 2 3 2 2" xfId="59376"/>
    <cellStyle name="Normal 13 3 2 2 3 2 3" xfId="59377"/>
    <cellStyle name="Normal 13 3 2 2 3 3" xfId="59378"/>
    <cellStyle name="Normal 13 3 2 2 3 3 2" xfId="59379"/>
    <cellStyle name="Normal 13 3 2 2 3 3 3" xfId="59380"/>
    <cellStyle name="Normal 13 3 2 2 3 4" xfId="59381"/>
    <cellStyle name="Normal 13 3 2 2 3 4 2" xfId="59382"/>
    <cellStyle name="Normal 13 3 2 2 3 5" xfId="59383"/>
    <cellStyle name="Normal 13 3 2 2 3 6" xfId="59384"/>
    <cellStyle name="Normal 13 3 2 2 4" xfId="59385"/>
    <cellStyle name="Normal 13 3 2 2 4 2" xfId="59386"/>
    <cellStyle name="Normal 13 3 2 2 4 2 2" xfId="59387"/>
    <cellStyle name="Normal 13 3 2 2 4 2 3" xfId="59388"/>
    <cellStyle name="Normal 13 3 2 2 4 3" xfId="59389"/>
    <cellStyle name="Normal 13 3 2 2 4 3 2" xfId="59390"/>
    <cellStyle name="Normal 13 3 2 2 4 4" xfId="59391"/>
    <cellStyle name="Normal 13 3 2 2 4 5" xfId="59392"/>
    <cellStyle name="Normal 13 3 2 2 5" xfId="59393"/>
    <cellStyle name="Normal 13 3 2 2 5 2" xfId="59394"/>
    <cellStyle name="Normal 13 3 2 2 5 3" xfId="59395"/>
    <cellStyle name="Normal 13 3 2 2 6" xfId="59396"/>
    <cellStyle name="Normal 13 3 2 2 6 2" xfId="59397"/>
    <cellStyle name="Normal 13 3 2 2 6 3" xfId="59398"/>
    <cellStyle name="Normal 13 3 2 2 7" xfId="59399"/>
    <cellStyle name="Normal 13 3 2 2 7 2" xfId="59400"/>
    <cellStyle name="Normal 13 3 2 2 8" xfId="59401"/>
    <cellStyle name="Normal 13 3 2 2 9" xfId="59402"/>
    <cellStyle name="Normal 13 3 2 3" xfId="59403"/>
    <cellStyle name="Normal 13 3 2 3 2" xfId="59404"/>
    <cellStyle name="Normal 13 3 2 3 2 2" xfId="59405"/>
    <cellStyle name="Normal 13 3 2 3 2 3" xfId="59406"/>
    <cellStyle name="Normal 13 3 2 3 3" xfId="59407"/>
    <cellStyle name="Normal 13 3 2 3 3 2" xfId="59408"/>
    <cellStyle name="Normal 13 3 2 3 3 3" xfId="59409"/>
    <cellStyle name="Normal 13 3 2 3 4" xfId="59410"/>
    <cellStyle name="Normal 13 3 2 3 4 2" xfId="59411"/>
    <cellStyle name="Normal 13 3 2 3 5" xfId="59412"/>
    <cellStyle name="Normal 13 3 2 3 6" xfId="59413"/>
    <cellStyle name="Normal 13 3 2 4" xfId="59414"/>
    <cellStyle name="Normal 13 3 2 4 2" xfId="59415"/>
    <cellStyle name="Normal 13 3 2 4 2 2" xfId="59416"/>
    <cellStyle name="Normal 13 3 2 4 2 3" xfId="59417"/>
    <cellStyle name="Normal 13 3 2 4 3" xfId="59418"/>
    <cellStyle name="Normal 13 3 2 4 3 2" xfId="59419"/>
    <cellStyle name="Normal 13 3 2 4 3 3" xfId="59420"/>
    <cellStyle name="Normal 13 3 2 4 4" xfId="59421"/>
    <cellStyle name="Normal 13 3 2 4 4 2" xfId="59422"/>
    <cellStyle name="Normal 13 3 2 4 5" xfId="59423"/>
    <cellStyle name="Normal 13 3 2 4 6" xfId="59424"/>
    <cellStyle name="Normal 13 3 2 5" xfId="59425"/>
    <cellStyle name="Normal 13 3 2 5 2" xfId="59426"/>
    <cellStyle name="Normal 13 3 2 5 2 2" xfId="59427"/>
    <cellStyle name="Normal 13 3 2 5 2 3" xfId="59428"/>
    <cellStyle name="Normal 13 3 2 5 3" xfId="59429"/>
    <cellStyle name="Normal 13 3 2 5 3 2" xfId="59430"/>
    <cellStyle name="Normal 13 3 2 5 4" xfId="59431"/>
    <cellStyle name="Normal 13 3 2 5 5" xfId="59432"/>
    <cellStyle name="Normal 13 3 2 6" xfId="59433"/>
    <cellStyle name="Normal 13 3 2 6 2" xfId="59434"/>
    <cellStyle name="Normal 13 3 2 6 3" xfId="59435"/>
    <cellStyle name="Normal 13 3 2 7" xfId="59436"/>
    <cellStyle name="Normal 13 3 2 7 2" xfId="59437"/>
    <cellStyle name="Normal 13 3 2 7 3" xfId="59438"/>
    <cellStyle name="Normal 13 3 2 8" xfId="59439"/>
    <cellStyle name="Normal 13 3 2 8 2" xfId="59440"/>
    <cellStyle name="Normal 13 3 2 9" xfId="59441"/>
    <cellStyle name="Normal 13 3 3" xfId="59442"/>
    <cellStyle name="Normal 13 3 3 2" xfId="59443"/>
    <cellStyle name="Normal 13 3 3 2 2" xfId="59444"/>
    <cellStyle name="Normal 13 3 3 2 2 2" xfId="59445"/>
    <cellStyle name="Normal 13 3 3 2 2 3" xfId="59446"/>
    <cellStyle name="Normal 13 3 3 2 3" xfId="59447"/>
    <cellStyle name="Normal 13 3 3 2 3 2" xfId="59448"/>
    <cellStyle name="Normal 13 3 3 2 3 3" xfId="59449"/>
    <cellStyle name="Normal 13 3 3 2 4" xfId="59450"/>
    <cellStyle name="Normal 13 3 3 2 4 2" xfId="59451"/>
    <cellStyle name="Normal 13 3 3 2 5" xfId="59452"/>
    <cellStyle name="Normal 13 3 3 2 6" xfId="59453"/>
    <cellStyle name="Normal 13 3 3 3" xfId="59454"/>
    <cellStyle name="Normal 13 3 3 3 2" xfId="59455"/>
    <cellStyle name="Normal 13 3 3 3 2 2" xfId="59456"/>
    <cellStyle name="Normal 13 3 3 3 2 3" xfId="59457"/>
    <cellStyle name="Normal 13 3 3 3 3" xfId="59458"/>
    <cellStyle name="Normal 13 3 3 3 3 2" xfId="59459"/>
    <cellStyle name="Normal 13 3 3 3 3 3" xfId="59460"/>
    <cellStyle name="Normal 13 3 3 3 4" xfId="59461"/>
    <cellStyle name="Normal 13 3 3 3 4 2" xfId="59462"/>
    <cellStyle name="Normal 13 3 3 3 5" xfId="59463"/>
    <cellStyle name="Normal 13 3 3 3 6" xfId="59464"/>
    <cellStyle name="Normal 13 3 3 4" xfId="59465"/>
    <cellStyle name="Normal 13 3 3 4 2" xfId="59466"/>
    <cellStyle name="Normal 13 3 3 4 2 2" xfId="59467"/>
    <cellStyle name="Normal 13 3 3 4 2 3" xfId="59468"/>
    <cellStyle name="Normal 13 3 3 4 3" xfId="59469"/>
    <cellStyle name="Normal 13 3 3 4 3 2" xfId="59470"/>
    <cellStyle name="Normal 13 3 3 4 4" xfId="59471"/>
    <cellStyle name="Normal 13 3 3 4 5" xfId="59472"/>
    <cellStyle name="Normal 13 3 3 5" xfId="59473"/>
    <cellStyle name="Normal 13 3 3 5 2" xfId="59474"/>
    <cellStyle name="Normal 13 3 3 5 3" xfId="59475"/>
    <cellStyle name="Normal 13 3 3 6" xfId="59476"/>
    <cellStyle name="Normal 13 3 3 6 2" xfId="59477"/>
    <cellStyle name="Normal 13 3 3 6 3" xfId="59478"/>
    <cellStyle name="Normal 13 3 3 7" xfId="59479"/>
    <cellStyle name="Normal 13 3 3 7 2" xfId="59480"/>
    <cellStyle name="Normal 13 3 3 8" xfId="59481"/>
    <cellStyle name="Normal 13 3 3 9" xfId="59482"/>
    <cellStyle name="Normal 13 3 4" xfId="59483"/>
    <cellStyle name="Normal 13 3 4 2" xfId="59484"/>
    <cellStyle name="Normal 13 3 4 2 2" xfId="59485"/>
    <cellStyle name="Normal 13 3 4 2 2 2" xfId="59486"/>
    <cellStyle name="Normal 13 3 4 2 2 3" xfId="59487"/>
    <cellStyle name="Normal 13 3 4 2 3" xfId="59488"/>
    <cellStyle name="Normal 13 3 4 2 3 2" xfId="59489"/>
    <cellStyle name="Normal 13 3 4 2 3 3" xfId="59490"/>
    <cellStyle name="Normal 13 3 4 2 4" xfId="59491"/>
    <cellStyle name="Normal 13 3 4 2 4 2" xfId="59492"/>
    <cellStyle name="Normal 13 3 4 2 5" xfId="59493"/>
    <cellStyle name="Normal 13 3 4 2 6" xfId="59494"/>
    <cellStyle name="Normal 13 3 4 3" xfId="59495"/>
    <cellStyle name="Normal 13 3 4 3 2" xfId="59496"/>
    <cellStyle name="Normal 13 3 4 3 2 2" xfId="59497"/>
    <cellStyle name="Normal 13 3 4 3 2 3" xfId="59498"/>
    <cellStyle name="Normal 13 3 4 3 3" xfId="59499"/>
    <cellStyle name="Normal 13 3 4 3 3 2" xfId="59500"/>
    <cellStyle name="Normal 13 3 4 3 3 3" xfId="59501"/>
    <cellStyle name="Normal 13 3 4 3 4" xfId="59502"/>
    <cellStyle name="Normal 13 3 4 3 4 2" xfId="59503"/>
    <cellStyle name="Normal 13 3 4 3 5" xfId="59504"/>
    <cellStyle name="Normal 13 3 4 3 6" xfId="59505"/>
    <cellStyle name="Normal 13 3 4 4" xfId="59506"/>
    <cellStyle name="Normal 13 3 4 4 2" xfId="59507"/>
    <cellStyle name="Normal 13 3 4 4 2 2" xfId="59508"/>
    <cellStyle name="Normal 13 3 4 4 2 3" xfId="59509"/>
    <cellStyle name="Normal 13 3 4 4 3" xfId="59510"/>
    <cellStyle name="Normal 13 3 4 4 3 2" xfId="59511"/>
    <cellStyle name="Normal 13 3 4 4 4" xfId="59512"/>
    <cellStyle name="Normal 13 3 4 4 5" xfId="59513"/>
    <cellStyle name="Normal 13 3 4 5" xfId="59514"/>
    <cellStyle name="Normal 13 3 4 5 2" xfId="59515"/>
    <cellStyle name="Normal 13 3 4 5 3" xfId="59516"/>
    <cellStyle name="Normal 13 3 4 6" xfId="59517"/>
    <cellStyle name="Normal 13 3 4 6 2" xfId="59518"/>
    <cellStyle name="Normal 13 3 4 6 3" xfId="59519"/>
    <cellStyle name="Normal 13 3 4 7" xfId="59520"/>
    <cellStyle name="Normal 13 3 4 7 2" xfId="59521"/>
    <cellStyle name="Normal 13 3 4 8" xfId="59522"/>
    <cellStyle name="Normal 13 3 4 9" xfId="59523"/>
    <cellStyle name="Normal 13 3 5" xfId="59524"/>
    <cellStyle name="Normal 13 3 5 2" xfId="59525"/>
    <cellStyle name="Normal 13 3 5 2 2" xfId="59526"/>
    <cellStyle name="Normal 13 3 5 2 3" xfId="59527"/>
    <cellStyle name="Normal 13 3 5 3" xfId="59528"/>
    <cellStyle name="Normal 13 3 5 3 2" xfId="59529"/>
    <cellStyle name="Normal 13 3 5 3 3" xfId="59530"/>
    <cellStyle name="Normal 13 3 5 4" xfId="59531"/>
    <cellStyle name="Normal 13 3 5 4 2" xfId="59532"/>
    <cellStyle name="Normal 13 3 5 5" xfId="59533"/>
    <cellStyle name="Normal 13 3 5 6" xfId="59534"/>
    <cellStyle name="Normal 13 3 6" xfId="59535"/>
    <cellStyle name="Normal 13 3 6 2" xfId="59536"/>
    <cellStyle name="Normal 13 3 6 2 2" xfId="59537"/>
    <cellStyle name="Normal 13 3 6 2 3" xfId="59538"/>
    <cellStyle name="Normal 13 3 6 3" xfId="59539"/>
    <cellStyle name="Normal 13 3 6 3 2" xfId="59540"/>
    <cellStyle name="Normal 13 3 6 3 3" xfId="59541"/>
    <cellStyle name="Normal 13 3 6 4" xfId="59542"/>
    <cellStyle name="Normal 13 3 6 4 2" xfId="59543"/>
    <cellStyle name="Normal 13 3 6 5" xfId="59544"/>
    <cellStyle name="Normal 13 3 6 6" xfId="59545"/>
    <cellStyle name="Normal 13 3 7" xfId="59546"/>
    <cellStyle name="Normal 13 3 7 2" xfId="59547"/>
    <cellStyle name="Normal 13 3 7 2 2" xfId="59548"/>
    <cellStyle name="Normal 13 3 7 2 3" xfId="59549"/>
    <cellStyle name="Normal 13 3 7 3" xfId="59550"/>
    <cellStyle name="Normal 13 3 7 3 2" xfId="59551"/>
    <cellStyle name="Normal 13 3 7 4" xfId="59552"/>
    <cellStyle name="Normal 13 3 7 5" xfId="59553"/>
    <cellStyle name="Normal 13 3 8" xfId="59554"/>
    <cellStyle name="Normal 13 3 8 2" xfId="59555"/>
    <cellStyle name="Normal 13 3 8 3" xfId="59556"/>
    <cellStyle name="Normal 13 3 9" xfId="59557"/>
    <cellStyle name="Normal 13 3 9 2" xfId="59558"/>
    <cellStyle name="Normal 13 3 9 3" xfId="59559"/>
    <cellStyle name="Normal 13 4" xfId="14625"/>
    <cellStyle name="Normal 13 4 10" xfId="59560"/>
    <cellStyle name="Normal 13 4 2" xfId="59561"/>
    <cellStyle name="Normal 13 4 2 2" xfId="59562"/>
    <cellStyle name="Normal 13 4 2 2 2" xfId="59563"/>
    <cellStyle name="Normal 13 4 2 2 2 2" xfId="59564"/>
    <cellStyle name="Normal 13 4 2 2 2 3" xfId="59565"/>
    <cellStyle name="Normal 13 4 2 2 3" xfId="59566"/>
    <cellStyle name="Normal 13 4 2 2 3 2" xfId="59567"/>
    <cellStyle name="Normal 13 4 2 2 3 3" xfId="59568"/>
    <cellStyle name="Normal 13 4 2 2 4" xfId="59569"/>
    <cellStyle name="Normal 13 4 2 2 4 2" xfId="59570"/>
    <cellStyle name="Normal 13 4 2 2 5" xfId="59571"/>
    <cellStyle name="Normal 13 4 2 2 6" xfId="59572"/>
    <cellStyle name="Normal 13 4 2 3" xfId="59573"/>
    <cellStyle name="Normal 13 4 2 3 2" xfId="59574"/>
    <cellStyle name="Normal 13 4 2 3 2 2" xfId="59575"/>
    <cellStyle name="Normal 13 4 2 3 2 3" xfId="59576"/>
    <cellStyle name="Normal 13 4 2 3 3" xfId="59577"/>
    <cellStyle name="Normal 13 4 2 3 3 2" xfId="59578"/>
    <cellStyle name="Normal 13 4 2 3 3 3" xfId="59579"/>
    <cellStyle name="Normal 13 4 2 3 4" xfId="59580"/>
    <cellStyle name="Normal 13 4 2 3 4 2" xfId="59581"/>
    <cellStyle name="Normal 13 4 2 3 5" xfId="59582"/>
    <cellStyle name="Normal 13 4 2 3 6" xfId="59583"/>
    <cellStyle name="Normal 13 4 2 4" xfId="59584"/>
    <cellStyle name="Normal 13 4 2 4 2" xfId="59585"/>
    <cellStyle name="Normal 13 4 2 4 2 2" xfId="59586"/>
    <cellStyle name="Normal 13 4 2 4 2 3" xfId="59587"/>
    <cellStyle name="Normal 13 4 2 4 3" xfId="59588"/>
    <cellStyle name="Normal 13 4 2 4 3 2" xfId="59589"/>
    <cellStyle name="Normal 13 4 2 4 4" xfId="59590"/>
    <cellStyle name="Normal 13 4 2 4 5" xfId="59591"/>
    <cellStyle name="Normal 13 4 2 5" xfId="59592"/>
    <cellStyle name="Normal 13 4 2 5 2" xfId="59593"/>
    <cellStyle name="Normal 13 4 2 5 3" xfId="59594"/>
    <cellStyle name="Normal 13 4 2 6" xfId="59595"/>
    <cellStyle name="Normal 13 4 2 6 2" xfId="59596"/>
    <cellStyle name="Normal 13 4 2 6 3" xfId="59597"/>
    <cellStyle name="Normal 13 4 2 7" xfId="59598"/>
    <cellStyle name="Normal 13 4 2 7 2" xfId="59599"/>
    <cellStyle name="Normal 13 4 2 8" xfId="59600"/>
    <cellStyle name="Normal 13 4 2 9" xfId="59601"/>
    <cellStyle name="Normal 13 4 3" xfId="59602"/>
    <cellStyle name="Normal 13 4 3 2" xfId="59603"/>
    <cellStyle name="Normal 13 4 3 2 2" xfId="59604"/>
    <cellStyle name="Normal 13 4 3 2 3" xfId="59605"/>
    <cellStyle name="Normal 13 4 3 3" xfId="59606"/>
    <cellStyle name="Normal 13 4 3 3 2" xfId="59607"/>
    <cellStyle name="Normal 13 4 3 3 3" xfId="59608"/>
    <cellStyle name="Normal 13 4 3 4" xfId="59609"/>
    <cellStyle name="Normal 13 4 3 4 2" xfId="59610"/>
    <cellStyle name="Normal 13 4 3 5" xfId="59611"/>
    <cellStyle name="Normal 13 4 3 6" xfId="59612"/>
    <cellStyle name="Normal 13 4 4" xfId="59613"/>
    <cellStyle name="Normal 13 4 4 2" xfId="59614"/>
    <cellStyle name="Normal 13 4 4 2 2" xfId="59615"/>
    <cellStyle name="Normal 13 4 4 2 3" xfId="59616"/>
    <cellStyle name="Normal 13 4 4 3" xfId="59617"/>
    <cellStyle name="Normal 13 4 4 3 2" xfId="59618"/>
    <cellStyle name="Normal 13 4 4 3 3" xfId="59619"/>
    <cellStyle name="Normal 13 4 4 4" xfId="59620"/>
    <cellStyle name="Normal 13 4 4 4 2" xfId="59621"/>
    <cellStyle name="Normal 13 4 4 5" xfId="59622"/>
    <cellStyle name="Normal 13 4 4 6" xfId="59623"/>
    <cellStyle name="Normal 13 4 5" xfId="59624"/>
    <cellStyle name="Normal 13 4 5 2" xfId="59625"/>
    <cellStyle name="Normal 13 4 5 2 2" xfId="59626"/>
    <cellStyle name="Normal 13 4 5 2 3" xfId="59627"/>
    <cellStyle name="Normal 13 4 5 3" xfId="59628"/>
    <cellStyle name="Normal 13 4 5 3 2" xfId="59629"/>
    <cellStyle name="Normal 13 4 5 4" xfId="59630"/>
    <cellStyle name="Normal 13 4 5 5" xfId="59631"/>
    <cellStyle name="Normal 13 4 6" xfId="59632"/>
    <cellStyle name="Normal 13 4 6 2" xfId="59633"/>
    <cellStyle name="Normal 13 4 6 3" xfId="59634"/>
    <cellStyle name="Normal 13 4 7" xfId="59635"/>
    <cellStyle name="Normal 13 4 7 2" xfId="59636"/>
    <cellStyle name="Normal 13 4 7 3" xfId="59637"/>
    <cellStyle name="Normal 13 4 8" xfId="59638"/>
    <cellStyle name="Normal 13 4 8 2" xfId="59639"/>
    <cellStyle name="Normal 13 4 9" xfId="59640"/>
    <cellStyle name="Normal 13 5" xfId="14626"/>
    <cellStyle name="Normal 13 5 2" xfId="59641"/>
    <cellStyle name="Normal 13 5 2 2" xfId="59642"/>
    <cellStyle name="Normal 13 5 2 2 2" xfId="59643"/>
    <cellStyle name="Normal 13 5 2 2 3" xfId="59644"/>
    <cellStyle name="Normal 13 5 2 3" xfId="59645"/>
    <cellStyle name="Normal 13 5 2 3 2" xfId="59646"/>
    <cellStyle name="Normal 13 5 2 3 3" xfId="59647"/>
    <cellStyle name="Normal 13 5 2 4" xfId="59648"/>
    <cellStyle name="Normal 13 5 2 4 2" xfId="59649"/>
    <cellStyle name="Normal 13 5 2 5" xfId="59650"/>
    <cellStyle name="Normal 13 5 2 6" xfId="59651"/>
    <cellStyle name="Normal 13 5 3" xfId="59652"/>
    <cellStyle name="Normal 13 5 3 2" xfId="59653"/>
    <cellStyle name="Normal 13 5 3 2 2" xfId="59654"/>
    <cellStyle name="Normal 13 5 3 2 3" xfId="59655"/>
    <cellStyle name="Normal 13 5 3 3" xfId="59656"/>
    <cellStyle name="Normal 13 5 3 3 2" xfId="59657"/>
    <cellStyle name="Normal 13 5 3 3 3" xfId="59658"/>
    <cellStyle name="Normal 13 5 3 4" xfId="59659"/>
    <cellStyle name="Normal 13 5 3 4 2" xfId="59660"/>
    <cellStyle name="Normal 13 5 3 5" xfId="59661"/>
    <cellStyle name="Normal 13 5 3 6" xfId="59662"/>
    <cellStyle name="Normal 13 5 4" xfId="59663"/>
    <cellStyle name="Normal 13 5 4 2" xfId="59664"/>
    <cellStyle name="Normal 13 5 4 2 2" xfId="59665"/>
    <cellStyle name="Normal 13 5 4 2 3" xfId="59666"/>
    <cellStyle name="Normal 13 5 4 3" xfId="59667"/>
    <cellStyle name="Normal 13 5 4 3 2" xfId="59668"/>
    <cellStyle name="Normal 13 5 4 4" xfId="59669"/>
    <cellStyle name="Normal 13 5 4 5" xfId="59670"/>
    <cellStyle name="Normal 13 5 5" xfId="59671"/>
    <cellStyle name="Normal 13 5 5 2" xfId="59672"/>
    <cellStyle name="Normal 13 5 5 3" xfId="59673"/>
    <cellStyle name="Normal 13 5 6" xfId="59674"/>
    <cellStyle name="Normal 13 5 6 2" xfId="59675"/>
    <cellStyle name="Normal 13 5 6 3" xfId="59676"/>
    <cellStyle name="Normal 13 5 7" xfId="59677"/>
    <cellStyle name="Normal 13 5 7 2" xfId="59678"/>
    <cellStyle name="Normal 13 5 8" xfId="59679"/>
    <cellStyle name="Normal 13 5 9" xfId="59680"/>
    <cellStyle name="Normal 13 6" xfId="59681"/>
    <cellStyle name="Normal 13 6 2" xfId="59682"/>
    <cellStyle name="Normal 13 6 2 2" xfId="59683"/>
    <cellStyle name="Normal 13 6 2 2 2" xfId="59684"/>
    <cellStyle name="Normal 13 6 2 2 3" xfId="59685"/>
    <cellStyle name="Normal 13 6 2 3" xfId="59686"/>
    <cellStyle name="Normal 13 6 2 3 2" xfId="59687"/>
    <cellStyle name="Normal 13 6 2 3 3" xfId="59688"/>
    <cellStyle name="Normal 13 6 2 4" xfId="59689"/>
    <cellStyle name="Normal 13 6 2 4 2" xfId="59690"/>
    <cellStyle name="Normal 13 6 2 5" xfId="59691"/>
    <cellStyle name="Normal 13 6 2 6" xfId="59692"/>
    <cellStyle name="Normal 13 6 3" xfId="59693"/>
    <cellStyle name="Normal 13 6 3 2" xfId="59694"/>
    <cellStyle name="Normal 13 6 3 2 2" xfId="59695"/>
    <cellStyle name="Normal 13 6 3 2 3" xfId="59696"/>
    <cellStyle name="Normal 13 6 3 3" xfId="59697"/>
    <cellStyle name="Normal 13 6 3 3 2" xfId="59698"/>
    <cellStyle name="Normal 13 6 3 3 3" xfId="59699"/>
    <cellStyle name="Normal 13 6 3 4" xfId="59700"/>
    <cellStyle name="Normal 13 6 3 4 2" xfId="59701"/>
    <cellStyle name="Normal 13 6 3 5" xfId="59702"/>
    <cellStyle name="Normal 13 6 3 6" xfId="59703"/>
    <cellStyle name="Normal 13 6 4" xfId="59704"/>
    <cellStyle name="Normal 13 6 4 2" xfId="59705"/>
    <cellStyle name="Normal 13 6 4 2 2" xfId="59706"/>
    <cellStyle name="Normal 13 6 4 2 3" xfId="59707"/>
    <cellStyle name="Normal 13 6 4 3" xfId="59708"/>
    <cellStyle name="Normal 13 6 4 3 2" xfId="59709"/>
    <cellStyle name="Normal 13 6 4 4" xfId="59710"/>
    <cellStyle name="Normal 13 6 4 5" xfId="59711"/>
    <cellStyle name="Normal 13 6 5" xfId="59712"/>
    <cellStyle name="Normal 13 6 5 2" xfId="59713"/>
    <cellStyle name="Normal 13 6 5 3" xfId="59714"/>
    <cellStyle name="Normal 13 6 6" xfId="59715"/>
    <cellStyle name="Normal 13 6 6 2" xfId="59716"/>
    <cellStyle name="Normal 13 6 6 3" xfId="59717"/>
    <cellStyle name="Normal 13 6 7" xfId="59718"/>
    <cellStyle name="Normal 13 6 7 2" xfId="59719"/>
    <cellStyle name="Normal 13 6 8" xfId="59720"/>
    <cellStyle name="Normal 13 6 9" xfId="59721"/>
    <cellStyle name="Normal 13 7" xfId="59722"/>
    <cellStyle name="Normal 13 7 2" xfId="59723"/>
    <cellStyle name="Normal 13 7 2 2" xfId="59724"/>
    <cellStyle name="Normal 13 7 2 3" xfId="59725"/>
    <cellStyle name="Normal 13 7 3" xfId="59726"/>
    <cellStyle name="Normal 13 7 3 2" xfId="59727"/>
    <cellStyle name="Normal 13 7 3 3" xfId="59728"/>
    <cellStyle name="Normal 13 7 4" xfId="59729"/>
    <cellStyle name="Normal 13 7 4 2" xfId="59730"/>
    <cellStyle name="Normal 13 7 5" xfId="59731"/>
    <cellStyle name="Normal 13 7 6" xfId="59732"/>
    <cellStyle name="Normal 13 8" xfId="59733"/>
    <cellStyle name="Normal 13 8 2" xfId="59734"/>
    <cellStyle name="Normal 13 8 2 2" xfId="59735"/>
    <cellStyle name="Normal 13 8 2 3" xfId="59736"/>
    <cellStyle name="Normal 13 8 3" xfId="59737"/>
    <cellStyle name="Normal 13 8 3 2" xfId="59738"/>
    <cellStyle name="Normal 13 8 3 3" xfId="59739"/>
    <cellStyle name="Normal 13 8 4" xfId="59740"/>
    <cellStyle name="Normal 13 8 4 2" xfId="59741"/>
    <cellStyle name="Normal 13 8 5" xfId="59742"/>
    <cellStyle name="Normal 13 8 6" xfId="59743"/>
    <cellStyle name="Normal 13 9" xfId="59744"/>
    <cellStyle name="Normal 13 9 2" xfId="59745"/>
    <cellStyle name="Normal 13 9 2 2" xfId="59746"/>
    <cellStyle name="Normal 13 9 2 3" xfId="59747"/>
    <cellStyle name="Normal 13 9 3" xfId="59748"/>
    <cellStyle name="Normal 13 9 3 2" xfId="59749"/>
    <cellStyle name="Normal 13 9 4" xfId="59750"/>
    <cellStyle name="Normal 13 9 5" xfId="59751"/>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752"/>
    <cellStyle name="Normal 15" xfId="4692"/>
    <cellStyle name="Normal 15 10" xfId="59753"/>
    <cellStyle name="Normal 15 10 2" xfId="59754"/>
    <cellStyle name="Normal 15 10 3" xfId="59755"/>
    <cellStyle name="Normal 15 11" xfId="59756"/>
    <cellStyle name="Normal 15 11 2" xfId="59757"/>
    <cellStyle name="Normal 15 12" xfId="59758"/>
    <cellStyle name="Normal 15 13" xfId="59759"/>
    <cellStyle name="Normal 15 14" xfId="59760"/>
    <cellStyle name="Normal 15 2" xfId="4693"/>
    <cellStyle name="Normal 15 2 10" xfId="10886"/>
    <cellStyle name="Normal 15 2 10 2" xfId="59761"/>
    <cellStyle name="Normal 15 2 11" xfId="10887"/>
    <cellStyle name="Normal 15 2 12" xfId="59762"/>
    <cellStyle name="Normal 15 2 13" xfId="59763"/>
    <cellStyle name="Normal 15 2 2" xfId="4694"/>
    <cellStyle name="Normal 15 2 2 10" xfId="59764"/>
    <cellStyle name="Normal 15 2 2 11" xfId="59765"/>
    <cellStyle name="Normal 15 2 2 2" xfId="4695"/>
    <cellStyle name="Normal 15 2 2 2 10" xfId="59766"/>
    <cellStyle name="Normal 15 2 2 2 2" xfId="4696"/>
    <cellStyle name="Normal 15 2 2 2 2 2" xfId="4697"/>
    <cellStyle name="Normal 15 2 2 2 2 2 2" xfId="59767"/>
    <cellStyle name="Normal 15 2 2 2 2 2 3" xfId="59768"/>
    <cellStyle name="Normal 15 2 2 2 2 3" xfId="14061"/>
    <cellStyle name="Normal 15 2 2 2 2 3 2" xfId="59769"/>
    <cellStyle name="Normal 15 2 2 2 2 3 3" xfId="59770"/>
    <cellStyle name="Normal 15 2 2 2 2 4" xfId="59771"/>
    <cellStyle name="Normal 15 2 2 2 2 4 2" xfId="59772"/>
    <cellStyle name="Normal 15 2 2 2 2 5" xfId="59773"/>
    <cellStyle name="Normal 15 2 2 2 2 6" xfId="59774"/>
    <cellStyle name="Normal 15 2 2 2 2 7" xfId="59775"/>
    <cellStyle name="Normal 15 2 2 2 3" xfId="4698"/>
    <cellStyle name="Normal 15 2 2 2 3 2" xfId="14062"/>
    <cellStyle name="Normal 15 2 2 2 3 2 2" xfId="59776"/>
    <cellStyle name="Normal 15 2 2 2 3 2 3" xfId="59777"/>
    <cellStyle name="Normal 15 2 2 2 3 3" xfId="59778"/>
    <cellStyle name="Normal 15 2 2 2 3 3 2" xfId="59779"/>
    <cellStyle name="Normal 15 2 2 2 3 3 3" xfId="59780"/>
    <cellStyle name="Normal 15 2 2 2 3 4" xfId="59781"/>
    <cellStyle name="Normal 15 2 2 2 3 4 2" xfId="59782"/>
    <cellStyle name="Normal 15 2 2 2 3 5" xfId="59783"/>
    <cellStyle name="Normal 15 2 2 2 3 6" xfId="59784"/>
    <cellStyle name="Normal 15 2 2 2 3 7" xfId="59785"/>
    <cellStyle name="Normal 15 2 2 2 4" xfId="10888"/>
    <cellStyle name="Normal 15 2 2 2 4 2" xfId="59786"/>
    <cellStyle name="Normal 15 2 2 2 4 2 2" xfId="59787"/>
    <cellStyle name="Normal 15 2 2 2 4 2 3" xfId="59788"/>
    <cellStyle name="Normal 15 2 2 2 4 3" xfId="59789"/>
    <cellStyle name="Normal 15 2 2 2 4 3 2" xfId="59790"/>
    <cellStyle name="Normal 15 2 2 2 4 4" xfId="59791"/>
    <cellStyle name="Normal 15 2 2 2 4 5" xfId="59792"/>
    <cellStyle name="Normal 15 2 2 2 5" xfId="10889"/>
    <cellStyle name="Normal 15 2 2 2 5 2" xfId="59793"/>
    <cellStyle name="Normal 15 2 2 2 5 3" xfId="59794"/>
    <cellStyle name="Normal 15 2 2 2 6" xfId="10890"/>
    <cellStyle name="Normal 15 2 2 2 6 2" xfId="59795"/>
    <cellStyle name="Normal 15 2 2 2 6 3" xfId="59796"/>
    <cellStyle name="Normal 15 2 2 2 7" xfId="59797"/>
    <cellStyle name="Normal 15 2 2 2 7 2" xfId="59798"/>
    <cellStyle name="Normal 15 2 2 2 8" xfId="59799"/>
    <cellStyle name="Normal 15 2 2 2 9" xfId="59800"/>
    <cellStyle name="Normal 15 2 2 3" xfId="4699"/>
    <cellStyle name="Normal 15 2 2 3 2" xfId="4700"/>
    <cellStyle name="Normal 15 2 2 3 2 2" xfId="59801"/>
    <cellStyle name="Normal 15 2 2 3 2 3" xfId="59802"/>
    <cellStyle name="Normal 15 2 2 3 3" xfId="14063"/>
    <cellStyle name="Normal 15 2 2 3 3 2" xfId="59803"/>
    <cellStyle name="Normal 15 2 2 3 3 3" xfId="59804"/>
    <cellStyle name="Normal 15 2 2 3 4" xfId="59805"/>
    <cellStyle name="Normal 15 2 2 3 4 2" xfId="59806"/>
    <cellStyle name="Normal 15 2 2 3 5" xfId="59807"/>
    <cellStyle name="Normal 15 2 2 3 6" xfId="59808"/>
    <cellStyle name="Normal 15 2 2 3 7" xfId="59809"/>
    <cellStyle name="Normal 15 2 2 4" xfId="4701"/>
    <cellStyle name="Normal 15 2 2 4 2" xfId="14064"/>
    <cellStyle name="Normal 15 2 2 4 2 2" xfId="59810"/>
    <cellStyle name="Normal 15 2 2 4 2 3" xfId="59811"/>
    <cellStyle name="Normal 15 2 2 4 3" xfId="59812"/>
    <cellStyle name="Normal 15 2 2 4 3 2" xfId="59813"/>
    <cellStyle name="Normal 15 2 2 4 3 3" xfId="59814"/>
    <cellStyle name="Normal 15 2 2 4 4" xfId="59815"/>
    <cellStyle name="Normal 15 2 2 4 4 2" xfId="59816"/>
    <cellStyle name="Normal 15 2 2 4 5" xfId="59817"/>
    <cellStyle name="Normal 15 2 2 4 6" xfId="59818"/>
    <cellStyle name="Normal 15 2 2 4 7" xfId="59819"/>
    <cellStyle name="Normal 15 2 2 5" xfId="10891"/>
    <cellStyle name="Normal 15 2 2 5 2" xfId="59820"/>
    <cellStyle name="Normal 15 2 2 5 2 2" xfId="59821"/>
    <cellStyle name="Normal 15 2 2 5 2 3" xfId="59822"/>
    <cellStyle name="Normal 15 2 2 5 3" xfId="59823"/>
    <cellStyle name="Normal 15 2 2 5 3 2" xfId="59824"/>
    <cellStyle name="Normal 15 2 2 5 4" xfId="59825"/>
    <cellStyle name="Normal 15 2 2 5 5" xfId="59826"/>
    <cellStyle name="Normal 15 2 2 6" xfId="10892"/>
    <cellStyle name="Normal 15 2 2 6 2" xfId="59827"/>
    <cellStyle name="Normal 15 2 2 6 3" xfId="59828"/>
    <cellStyle name="Normal 15 2 2 7" xfId="10893"/>
    <cellStyle name="Normal 15 2 2 7 2" xfId="59829"/>
    <cellStyle name="Normal 15 2 2 7 3" xfId="59830"/>
    <cellStyle name="Normal 15 2 2 8" xfId="59831"/>
    <cellStyle name="Normal 15 2 2 8 2" xfId="59832"/>
    <cellStyle name="Normal 15 2 2 9" xfId="59833"/>
    <cellStyle name="Normal 15 2 3" xfId="4702"/>
    <cellStyle name="Normal 15 2 3 10" xfId="59834"/>
    <cellStyle name="Normal 15 2 3 2" xfId="4703"/>
    <cellStyle name="Normal 15 2 3 2 2" xfId="4704"/>
    <cellStyle name="Normal 15 2 3 2 2 2" xfId="10894"/>
    <cellStyle name="Normal 15 2 3 2 2 3" xfId="59835"/>
    <cellStyle name="Normal 15 2 3 2 2 4" xfId="59836"/>
    <cellStyle name="Normal 15 2 3 2 3" xfId="10895"/>
    <cellStyle name="Normal 15 2 3 2 3 2" xfId="59837"/>
    <cellStyle name="Normal 15 2 3 2 3 3" xfId="59838"/>
    <cellStyle name="Normal 15 2 3 2 4" xfId="10896"/>
    <cellStyle name="Normal 15 2 3 2 4 2" xfId="59839"/>
    <cellStyle name="Normal 15 2 3 2 5" xfId="10897"/>
    <cellStyle name="Normal 15 2 3 2 6" xfId="10898"/>
    <cellStyle name="Normal 15 2 3 2 7" xfId="59840"/>
    <cellStyle name="Normal 15 2 3 3" xfId="4705"/>
    <cellStyle name="Normal 15 2 3 3 2" xfId="10899"/>
    <cellStyle name="Normal 15 2 3 3 2 2" xfId="59841"/>
    <cellStyle name="Normal 15 2 3 3 2 3" xfId="59842"/>
    <cellStyle name="Normal 15 2 3 3 3" xfId="59843"/>
    <cellStyle name="Normal 15 2 3 3 3 2" xfId="59844"/>
    <cellStyle name="Normal 15 2 3 3 3 3" xfId="59845"/>
    <cellStyle name="Normal 15 2 3 3 4" xfId="59846"/>
    <cellStyle name="Normal 15 2 3 3 4 2" xfId="59847"/>
    <cellStyle name="Normal 15 2 3 3 5" xfId="59848"/>
    <cellStyle name="Normal 15 2 3 3 6" xfId="59849"/>
    <cellStyle name="Normal 15 2 3 3 7" xfId="59850"/>
    <cellStyle name="Normal 15 2 3 4" xfId="10900"/>
    <cellStyle name="Normal 15 2 3 4 2" xfId="59851"/>
    <cellStyle name="Normal 15 2 3 4 2 2" xfId="59852"/>
    <cellStyle name="Normal 15 2 3 4 2 3" xfId="59853"/>
    <cellStyle name="Normal 15 2 3 4 3" xfId="59854"/>
    <cellStyle name="Normal 15 2 3 4 3 2" xfId="59855"/>
    <cellStyle name="Normal 15 2 3 4 4" xfId="59856"/>
    <cellStyle name="Normal 15 2 3 4 5" xfId="59857"/>
    <cellStyle name="Normal 15 2 3 5" xfId="10901"/>
    <cellStyle name="Normal 15 2 3 5 2" xfId="59858"/>
    <cellStyle name="Normal 15 2 3 5 3" xfId="59859"/>
    <cellStyle name="Normal 15 2 3 6" xfId="10902"/>
    <cellStyle name="Normal 15 2 3 6 2" xfId="59860"/>
    <cellStyle name="Normal 15 2 3 6 3" xfId="59861"/>
    <cellStyle name="Normal 15 2 3 7" xfId="10903"/>
    <cellStyle name="Normal 15 2 3 7 2" xfId="59862"/>
    <cellStyle name="Normal 15 2 3 8" xfId="59863"/>
    <cellStyle name="Normal 15 2 3 9" xfId="59864"/>
    <cellStyle name="Normal 15 2 4" xfId="4706"/>
    <cellStyle name="Normal 15 2 4 10" xfId="59865"/>
    <cellStyle name="Normal 15 2 4 2" xfId="4707"/>
    <cellStyle name="Normal 15 2 4 2 2" xfId="10904"/>
    <cellStyle name="Normal 15 2 4 2 2 2" xfId="59866"/>
    <cellStyle name="Normal 15 2 4 2 2 3" xfId="59867"/>
    <cellStyle name="Normal 15 2 4 2 3" xfId="59868"/>
    <cellStyle name="Normal 15 2 4 2 3 2" xfId="59869"/>
    <cellStyle name="Normal 15 2 4 2 3 3" xfId="59870"/>
    <cellStyle name="Normal 15 2 4 2 4" xfId="59871"/>
    <cellStyle name="Normal 15 2 4 2 4 2" xfId="59872"/>
    <cellStyle name="Normal 15 2 4 2 5" xfId="59873"/>
    <cellStyle name="Normal 15 2 4 2 6" xfId="59874"/>
    <cellStyle name="Normal 15 2 4 2 7" xfId="59875"/>
    <cellStyle name="Normal 15 2 4 3" xfId="10905"/>
    <cellStyle name="Normal 15 2 4 3 2" xfId="59876"/>
    <cellStyle name="Normal 15 2 4 3 2 2" xfId="59877"/>
    <cellStyle name="Normal 15 2 4 3 2 3" xfId="59878"/>
    <cellStyle name="Normal 15 2 4 3 3" xfId="59879"/>
    <cellStyle name="Normal 15 2 4 3 3 2" xfId="59880"/>
    <cellStyle name="Normal 15 2 4 3 3 3" xfId="59881"/>
    <cellStyle name="Normal 15 2 4 3 4" xfId="59882"/>
    <cellStyle name="Normal 15 2 4 3 4 2" xfId="59883"/>
    <cellStyle name="Normal 15 2 4 3 5" xfId="59884"/>
    <cellStyle name="Normal 15 2 4 3 6" xfId="59885"/>
    <cellStyle name="Normal 15 2 4 4" xfId="10906"/>
    <cellStyle name="Normal 15 2 4 4 2" xfId="59886"/>
    <cellStyle name="Normal 15 2 4 4 2 2" xfId="59887"/>
    <cellStyle name="Normal 15 2 4 4 2 3" xfId="59888"/>
    <cellStyle name="Normal 15 2 4 4 3" xfId="59889"/>
    <cellStyle name="Normal 15 2 4 4 3 2" xfId="59890"/>
    <cellStyle name="Normal 15 2 4 4 4" xfId="59891"/>
    <cellStyle name="Normal 15 2 4 4 5" xfId="59892"/>
    <cellStyle name="Normal 15 2 4 5" xfId="10907"/>
    <cellStyle name="Normal 15 2 4 5 2" xfId="59893"/>
    <cellStyle name="Normal 15 2 4 5 3" xfId="59894"/>
    <cellStyle name="Normal 15 2 4 6" xfId="10908"/>
    <cellStyle name="Normal 15 2 4 6 2" xfId="59895"/>
    <cellStyle name="Normal 15 2 4 6 3" xfId="59896"/>
    <cellStyle name="Normal 15 2 4 7" xfId="59897"/>
    <cellStyle name="Normal 15 2 4 7 2" xfId="59898"/>
    <cellStyle name="Normal 15 2 4 8" xfId="59899"/>
    <cellStyle name="Normal 15 2 4 9" xfId="59900"/>
    <cellStyle name="Normal 15 2 5" xfId="4708"/>
    <cellStyle name="Normal 15 2 5 2" xfId="4709"/>
    <cellStyle name="Normal 15 2 5 2 2" xfId="10909"/>
    <cellStyle name="Normal 15 2 5 2 3" xfId="59901"/>
    <cellStyle name="Normal 15 2 5 2 4" xfId="59902"/>
    <cellStyle name="Normal 15 2 5 3" xfId="10910"/>
    <cellStyle name="Normal 15 2 5 3 2" xfId="59903"/>
    <cellStyle name="Normal 15 2 5 3 3" xfId="59904"/>
    <cellStyle name="Normal 15 2 5 4" xfId="10911"/>
    <cellStyle name="Normal 15 2 5 4 2" xfId="59905"/>
    <cellStyle name="Normal 15 2 5 5" xfId="10912"/>
    <cellStyle name="Normal 15 2 5 6" xfId="59906"/>
    <cellStyle name="Normal 15 2 5 7" xfId="59907"/>
    <cellStyle name="Normal 15 2 6" xfId="4710"/>
    <cellStyle name="Normal 15 2 6 2" xfId="10913"/>
    <cellStyle name="Normal 15 2 6 2 2" xfId="59908"/>
    <cellStyle name="Normal 15 2 6 2 3" xfId="59909"/>
    <cellStyle name="Normal 15 2 6 3" xfId="59910"/>
    <cellStyle name="Normal 15 2 6 3 2" xfId="59911"/>
    <cellStyle name="Normal 15 2 6 3 3" xfId="59912"/>
    <cellStyle name="Normal 15 2 6 4" xfId="59913"/>
    <cellStyle name="Normal 15 2 6 4 2" xfId="59914"/>
    <cellStyle name="Normal 15 2 6 5" xfId="59915"/>
    <cellStyle name="Normal 15 2 6 6" xfId="59916"/>
    <cellStyle name="Normal 15 2 6 7" xfId="59917"/>
    <cellStyle name="Normal 15 2 7" xfId="10914"/>
    <cellStyle name="Normal 15 2 7 2" xfId="59918"/>
    <cellStyle name="Normal 15 2 7 2 2" xfId="59919"/>
    <cellStyle name="Normal 15 2 7 2 3" xfId="59920"/>
    <cellStyle name="Normal 15 2 7 3" xfId="59921"/>
    <cellStyle name="Normal 15 2 7 3 2" xfId="59922"/>
    <cellStyle name="Normal 15 2 7 4" xfId="59923"/>
    <cellStyle name="Normal 15 2 7 5" xfId="59924"/>
    <cellStyle name="Normal 15 2 8" xfId="10915"/>
    <cellStyle name="Normal 15 2 8 2" xfId="59925"/>
    <cellStyle name="Normal 15 2 8 3" xfId="59926"/>
    <cellStyle name="Normal 15 2 9" xfId="10916"/>
    <cellStyle name="Normal 15 2 9 2" xfId="59927"/>
    <cellStyle name="Normal 15 2 9 3" xfId="59928"/>
    <cellStyle name="Normal 15 3" xfId="4711"/>
    <cellStyle name="Normal 15 3 10" xfId="59929"/>
    <cellStyle name="Normal 15 3 11" xfId="59930"/>
    <cellStyle name="Normal 15 3 2" xfId="4712"/>
    <cellStyle name="Normal 15 3 2 10" xfId="59931"/>
    <cellStyle name="Normal 15 3 2 2" xfId="4713"/>
    <cellStyle name="Normal 15 3 2 2 2" xfId="4714"/>
    <cellStyle name="Normal 15 3 2 2 2 2" xfId="59932"/>
    <cellStyle name="Normal 15 3 2 2 2 3" xfId="59933"/>
    <cellStyle name="Normal 15 3 2 2 3" xfId="14065"/>
    <cellStyle name="Normal 15 3 2 2 3 2" xfId="59934"/>
    <cellStyle name="Normal 15 3 2 2 3 3" xfId="59935"/>
    <cellStyle name="Normal 15 3 2 2 4" xfId="59936"/>
    <cellStyle name="Normal 15 3 2 2 4 2" xfId="59937"/>
    <cellStyle name="Normal 15 3 2 2 5" xfId="59938"/>
    <cellStyle name="Normal 15 3 2 2 6" xfId="59939"/>
    <cellStyle name="Normal 15 3 2 2 7" xfId="59940"/>
    <cellStyle name="Normal 15 3 2 3" xfId="4715"/>
    <cellStyle name="Normal 15 3 2 3 2" xfId="14066"/>
    <cellStyle name="Normal 15 3 2 3 2 2" xfId="59941"/>
    <cellStyle name="Normal 15 3 2 3 2 3" xfId="59942"/>
    <cellStyle name="Normal 15 3 2 3 3" xfId="59943"/>
    <cellStyle name="Normal 15 3 2 3 3 2" xfId="59944"/>
    <cellStyle name="Normal 15 3 2 3 3 3" xfId="59945"/>
    <cellStyle name="Normal 15 3 2 3 4" xfId="59946"/>
    <cellStyle name="Normal 15 3 2 3 4 2" xfId="59947"/>
    <cellStyle name="Normal 15 3 2 3 5" xfId="59948"/>
    <cellStyle name="Normal 15 3 2 3 6" xfId="59949"/>
    <cellStyle name="Normal 15 3 2 3 7" xfId="59950"/>
    <cellStyle name="Normal 15 3 2 4" xfId="10917"/>
    <cellStyle name="Normal 15 3 2 4 2" xfId="59951"/>
    <cellStyle name="Normal 15 3 2 4 2 2" xfId="59952"/>
    <cellStyle name="Normal 15 3 2 4 2 3" xfId="59953"/>
    <cellStyle name="Normal 15 3 2 4 3" xfId="59954"/>
    <cellStyle name="Normal 15 3 2 4 3 2" xfId="59955"/>
    <cellStyle name="Normal 15 3 2 4 4" xfId="59956"/>
    <cellStyle name="Normal 15 3 2 4 5" xfId="59957"/>
    <cellStyle name="Normal 15 3 2 5" xfId="10918"/>
    <cellStyle name="Normal 15 3 2 5 2" xfId="59958"/>
    <cellStyle name="Normal 15 3 2 5 3" xfId="59959"/>
    <cellStyle name="Normal 15 3 2 6" xfId="10919"/>
    <cellStyle name="Normal 15 3 2 6 2" xfId="59960"/>
    <cellStyle name="Normal 15 3 2 6 3" xfId="59961"/>
    <cellStyle name="Normal 15 3 2 7" xfId="59962"/>
    <cellStyle name="Normal 15 3 2 7 2" xfId="59963"/>
    <cellStyle name="Normal 15 3 2 8" xfId="59964"/>
    <cellStyle name="Normal 15 3 2 9" xfId="59965"/>
    <cellStyle name="Normal 15 3 3" xfId="4716"/>
    <cellStyle name="Normal 15 3 3 2" xfId="4717"/>
    <cellStyle name="Normal 15 3 3 2 2" xfId="59966"/>
    <cellStyle name="Normal 15 3 3 2 3" xfId="59967"/>
    <cellStyle name="Normal 15 3 3 3" xfId="14067"/>
    <cellStyle name="Normal 15 3 3 3 2" xfId="59968"/>
    <cellStyle name="Normal 15 3 3 3 3" xfId="59969"/>
    <cellStyle name="Normal 15 3 3 4" xfId="59970"/>
    <cellStyle name="Normal 15 3 3 4 2" xfId="59971"/>
    <cellStyle name="Normal 15 3 3 5" xfId="59972"/>
    <cellStyle name="Normal 15 3 3 6" xfId="59973"/>
    <cellStyle name="Normal 15 3 3 7" xfId="59974"/>
    <cellStyle name="Normal 15 3 4" xfId="4718"/>
    <cellStyle name="Normal 15 3 4 2" xfId="14068"/>
    <cellStyle name="Normal 15 3 4 2 2" xfId="59975"/>
    <cellStyle name="Normal 15 3 4 2 3" xfId="59976"/>
    <cellStyle name="Normal 15 3 4 3" xfId="59977"/>
    <cellStyle name="Normal 15 3 4 3 2" xfId="59978"/>
    <cellStyle name="Normal 15 3 4 3 3" xfId="59979"/>
    <cellStyle name="Normal 15 3 4 4" xfId="59980"/>
    <cellStyle name="Normal 15 3 4 4 2" xfId="59981"/>
    <cellStyle name="Normal 15 3 4 5" xfId="59982"/>
    <cellStyle name="Normal 15 3 4 6" xfId="59983"/>
    <cellStyle name="Normal 15 3 4 7" xfId="59984"/>
    <cellStyle name="Normal 15 3 5" xfId="10920"/>
    <cellStyle name="Normal 15 3 5 2" xfId="59985"/>
    <cellStyle name="Normal 15 3 5 2 2" xfId="59986"/>
    <cellStyle name="Normal 15 3 5 2 3" xfId="59987"/>
    <cellStyle name="Normal 15 3 5 3" xfId="59988"/>
    <cellStyle name="Normal 15 3 5 3 2" xfId="59989"/>
    <cellStyle name="Normal 15 3 5 4" xfId="59990"/>
    <cellStyle name="Normal 15 3 5 5" xfId="59991"/>
    <cellStyle name="Normal 15 3 6" xfId="10921"/>
    <cellStyle name="Normal 15 3 6 2" xfId="59992"/>
    <cellStyle name="Normal 15 3 6 3" xfId="59993"/>
    <cellStyle name="Normal 15 3 7" xfId="10922"/>
    <cellStyle name="Normal 15 3 7 2" xfId="59994"/>
    <cellStyle name="Normal 15 3 7 3" xfId="59995"/>
    <cellStyle name="Normal 15 3 8" xfId="59996"/>
    <cellStyle name="Normal 15 3 8 2" xfId="59997"/>
    <cellStyle name="Normal 15 3 9" xfId="59998"/>
    <cellStyle name="Normal 15 4" xfId="4719"/>
    <cellStyle name="Normal 15 4 10" xfId="59999"/>
    <cellStyle name="Normal 15 4 2" xfId="4720"/>
    <cellStyle name="Normal 15 4 2 2" xfId="4721"/>
    <cellStyle name="Normal 15 4 2 2 2" xfId="10923"/>
    <cellStyle name="Normal 15 4 2 2 3" xfId="60000"/>
    <cellStyle name="Normal 15 4 2 2 4" xfId="60001"/>
    <cellStyle name="Normal 15 4 2 3" xfId="10924"/>
    <cellStyle name="Normal 15 4 2 3 2" xfId="60002"/>
    <cellStyle name="Normal 15 4 2 3 3" xfId="60003"/>
    <cellStyle name="Normal 15 4 2 4" xfId="10925"/>
    <cellStyle name="Normal 15 4 2 4 2" xfId="60004"/>
    <cellStyle name="Normal 15 4 2 5" xfId="10926"/>
    <cellStyle name="Normal 15 4 2 6" xfId="10927"/>
    <cellStyle name="Normal 15 4 2 7" xfId="60005"/>
    <cellStyle name="Normal 15 4 3" xfId="4722"/>
    <cellStyle name="Normal 15 4 3 2" xfId="10928"/>
    <cellStyle name="Normal 15 4 3 2 2" xfId="60006"/>
    <cellStyle name="Normal 15 4 3 2 3" xfId="60007"/>
    <cellStyle name="Normal 15 4 3 3" xfId="60008"/>
    <cellStyle name="Normal 15 4 3 3 2" xfId="60009"/>
    <cellStyle name="Normal 15 4 3 3 3" xfId="60010"/>
    <cellStyle name="Normal 15 4 3 4" xfId="60011"/>
    <cellStyle name="Normal 15 4 3 4 2" xfId="60012"/>
    <cellStyle name="Normal 15 4 3 5" xfId="60013"/>
    <cellStyle name="Normal 15 4 3 6" xfId="60014"/>
    <cellStyle name="Normal 15 4 3 7" xfId="60015"/>
    <cellStyle name="Normal 15 4 4" xfId="10929"/>
    <cellStyle name="Normal 15 4 4 2" xfId="60016"/>
    <cellStyle name="Normal 15 4 4 2 2" xfId="60017"/>
    <cellStyle name="Normal 15 4 4 2 3" xfId="60018"/>
    <cellStyle name="Normal 15 4 4 3" xfId="60019"/>
    <cellStyle name="Normal 15 4 4 3 2" xfId="60020"/>
    <cellStyle name="Normal 15 4 4 4" xfId="60021"/>
    <cellStyle name="Normal 15 4 4 5" xfId="60022"/>
    <cellStyle name="Normal 15 4 5" xfId="10930"/>
    <cellStyle name="Normal 15 4 5 2" xfId="60023"/>
    <cellStyle name="Normal 15 4 5 3" xfId="60024"/>
    <cellStyle name="Normal 15 4 6" xfId="10931"/>
    <cellStyle name="Normal 15 4 6 2" xfId="60025"/>
    <cellStyle name="Normal 15 4 6 3" xfId="60026"/>
    <cellStyle name="Normal 15 4 7" xfId="10932"/>
    <cellStyle name="Normal 15 4 7 2" xfId="60027"/>
    <cellStyle name="Normal 15 4 8" xfId="60028"/>
    <cellStyle name="Normal 15 4 9" xfId="60029"/>
    <cellStyle name="Normal 15 5" xfId="4723"/>
    <cellStyle name="Normal 15 5 10" xfId="60030"/>
    <cellStyle name="Normal 15 5 2" xfId="4724"/>
    <cellStyle name="Normal 15 5 2 2" xfId="10933"/>
    <cellStyle name="Normal 15 5 2 2 2" xfId="60031"/>
    <cellStyle name="Normal 15 5 2 2 3" xfId="60032"/>
    <cellStyle name="Normal 15 5 2 3" xfId="10934"/>
    <cellStyle name="Normal 15 5 2 3 2" xfId="60033"/>
    <cellStyle name="Normal 15 5 2 3 3" xfId="60034"/>
    <cellStyle name="Normal 15 5 2 4" xfId="60035"/>
    <cellStyle name="Normal 15 5 2 4 2" xfId="60036"/>
    <cellStyle name="Normal 15 5 2 5" xfId="60037"/>
    <cellStyle name="Normal 15 5 2 6" xfId="60038"/>
    <cellStyle name="Normal 15 5 2 7" xfId="60039"/>
    <cellStyle name="Normal 15 5 3" xfId="10935"/>
    <cellStyle name="Normal 15 5 3 2" xfId="60040"/>
    <cellStyle name="Normal 15 5 3 2 2" xfId="60041"/>
    <cellStyle name="Normal 15 5 3 2 3" xfId="60042"/>
    <cellStyle name="Normal 15 5 3 3" xfId="60043"/>
    <cellStyle name="Normal 15 5 3 3 2" xfId="60044"/>
    <cellStyle name="Normal 15 5 3 3 3" xfId="60045"/>
    <cellStyle name="Normal 15 5 3 4" xfId="60046"/>
    <cellStyle name="Normal 15 5 3 4 2" xfId="60047"/>
    <cellStyle name="Normal 15 5 3 5" xfId="60048"/>
    <cellStyle name="Normal 15 5 3 6" xfId="60049"/>
    <cellStyle name="Normal 15 5 4" xfId="10936"/>
    <cellStyle name="Normal 15 5 4 2" xfId="60050"/>
    <cellStyle name="Normal 15 5 4 2 2" xfId="60051"/>
    <cellStyle name="Normal 15 5 4 2 3" xfId="60052"/>
    <cellStyle name="Normal 15 5 4 3" xfId="60053"/>
    <cellStyle name="Normal 15 5 4 3 2" xfId="60054"/>
    <cellStyle name="Normal 15 5 4 4" xfId="60055"/>
    <cellStyle name="Normal 15 5 4 5" xfId="60056"/>
    <cellStyle name="Normal 15 5 5" xfId="10937"/>
    <cellStyle name="Normal 15 5 5 2" xfId="60057"/>
    <cellStyle name="Normal 15 5 5 3" xfId="60058"/>
    <cellStyle name="Normal 15 5 6" xfId="60059"/>
    <cellStyle name="Normal 15 5 6 2" xfId="60060"/>
    <cellStyle name="Normal 15 5 6 3" xfId="60061"/>
    <cellStyle name="Normal 15 5 7" xfId="60062"/>
    <cellStyle name="Normal 15 5 7 2" xfId="60063"/>
    <cellStyle name="Normal 15 5 8" xfId="60064"/>
    <cellStyle name="Normal 15 5 9" xfId="60065"/>
    <cellStyle name="Normal 15 6" xfId="4725"/>
    <cellStyle name="Normal 15 6 2" xfId="4726"/>
    <cellStyle name="Normal 15 6 2 2" xfId="10938"/>
    <cellStyle name="Normal 15 6 2 3" xfId="60066"/>
    <cellStyle name="Normal 15 6 2 4" xfId="60067"/>
    <cellStyle name="Normal 15 6 3" xfId="10939"/>
    <cellStyle name="Normal 15 6 3 2" xfId="60068"/>
    <cellStyle name="Normal 15 6 3 3" xfId="60069"/>
    <cellStyle name="Normal 15 6 4" xfId="10940"/>
    <cellStyle name="Normal 15 6 4 2" xfId="60070"/>
    <cellStyle name="Normal 15 6 5" xfId="10941"/>
    <cellStyle name="Normal 15 6 6" xfId="60071"/>
    <cellStyle name="Normal 15 6 7" xfId="60072"/>
    <cellStyle name="Normal 15 7" xfId="4727"/>
    <cellStyle name="Normal 15 7 2" xfId="10942"/>
    <cellStyle name="Normal 15 7 2 2" xfId="10943"/>
    <cellStyle name="Normal 15 7 2 3" xfId="60073"/>
    <cellStyle name="Normal 15 7 3" xfId="10944"/>
    <cellStyle name="Normal 15 7 3 2" xfId="60074"/>
    <cellStyle name="Normal 15 7 3 3" xfId="60075"/>
    <cellStyle name="Normal 15 7 4" xfId="10945"/>
    <cellStyle name="Normal 15 7 4 2" xfId="60076"/>
    <cellStyle name="Normal 15 7 5" xfId="10946"/>
    <cellStyle name="Normal 15 7 6" xfId="60077"/>
    <cellStyle name="Normal 15 7 7" xfId="60078"/>
    <cellStyle name="Normal 15 8" xfId="14458"/>
    <cellStyle name="Normal 15 8 2" xfId="60079"/>
    <cellStyle name="Normal 15 8 2 2" xfId="60080"/>
    <cellStyle name="Normal 15 8 2 3" xfId="60081"/>
    <cellStyle name="Normal 15 8 3" xfId="60082"/>
    <cellStyle name="Normal 15 8 3 2" xfId="60083"/>
    <cellStyle name="Normal 15 8 4" xfId="60084"/>
    <cellStyle name="Normal 15 8 5" xfId="60085"/>
    <cellStyle name="Normal 15 9" xfId="60086"/>
    <cellStyle name="Normal 15 9 2" xfId="60087"/>
    <cellStyle name="Normal 15 9 3" xfId="60088"/>
    <cellStyle name="Normal 16" xfId="4728"/>
    <cellStyle name="Normal 16 2" xfId="4729"/>
    <cellStyle name="Normal 16 2 2" xfId="10947"/>
    <cellStyle name="Normal 16 2 2 2" xfId="14627"/>
    <cellStyle name="Normal 16 2 3" xfId="14628"/>
    <cellStyle name="Normal 16 2 4" xfId="14629"/>
    <cellStyle name="Normal 16 3" xfId="14414"/>
    <cellStyle name="Normal 16 3 2" xfId="14630"/>
    <cellStyle name="Normal 16 4" xfId="14631"/>
    <cellStyle name="Normal 16 4 2" xfId="60089"/>
    <cellStyle name="Normal 16 5" xfId="14632"/>
    <cellStyle name="Normal 16 6" xfId="60090"/>
    <cellStyle name="Normal 17" xfId="4730"/>
    <cellStyle name="Normal 17 10" xfId="60091"/>
    <cellStyle name="Normal 17 10 2" xfId="60092"/>
    <cellStyle name="Normal 17 11" xfId="60093"/>
    <cellStyle name="Normal 17 12" xfId="60094"/>
    <cellStyle name="Normal 17 13" xfId="60095"/>
    <cellStyle name="Normal 17 2" xfId="4731"/>
    <cellStyle name="Normal 17 2 10" xfId="60096"/>
    <cellStyle name="Normal 17 2 11" xfId="60097"/>
    <cellStyle name="Normal 17 2 2" xfId="4732"/>
    <cellStyle name="Normal 17 2 2 10" xfId="60098"/>
    <cellStyle name="Normal 17 2 2 2" xfId="4733"/>
    <cellStyle name="Normal 17 2 2 2 2" xfId="4734"/>
    <cellStyle name="Normal 17 2 2 2 2 2" xfId="60099"/>
    <cellStyle name="Normal 17 2 2 2 2 3" xfId="60100"/>
    <cellStyle name="Normal 17 2 2 2 3" xfId="14069"/>
    <cellStyle name="Normal 17 2 2 2 3 2" xfId="60101"/>
    <cellStyle name="Normal 17 2 2 2 3 3" xfId="60102"/>
    <cellStyle name="Normal 17 2 2 2 4" xfId="60103"/>
    <cellStyle name="Normal 17 2 2 2 4 2" xfId="60104"/>
    <cellStyle name="Normal 17 2 2 2 5" xfId="60105"/>
    <cellStyle name="Normal 17 2 2 2 6" xfId="60106"/>
    <cellStyle name="Normal 17 2 2 2 7" xfId="60107"/>
    <cellStyle name="Normal 17 2 2 3" xfId="4735"/>
    <cellStyle name="Normal 17 2 2 3 2" xfId="14070"/>
    <cellStyle name="Normal 17 2 2 3 2 2" xfId="60108"/>
    <cellStyle name="Normal 17 2 2 3 2 3" xfId="60109"/>
    <cellStyle name="Normal 17 2 2 3 3" xfId="60110"/>
    <cellStyle name="Normal 17 2 2 3 3 2" xfId="60111"/>
    <cellStyle name="Normal 17 2 2 3 3 3" xfId="60112"/>
    <cellStyle name="Normal 17 2 2 3 4" xfId="60113"/>
    <cellStyle name="Normal 17 2 2 3 4 2" xfId="60114"/>
    <cellStyle name="Normal 17 2 2 3 5" xfId="60115"/>
    <cellStyle name="Normal 17 2 2 3 6" xfId="60116"/>
    <cellStyle name="Normal 17 2 2 3 7" xfId="60117"/>
    <cellStyle name="Normal 17 2 2 4" xfId="10948"/>
    <cellStyle name="Normal 17 2 2 4 2" xfId="60118"/>
    <cellStyle name="Normal 17 2 2 4 2 2" xfId="60119"/>
    <cellStyle name="Normal 17 2 2 4 2 3" xfId="60120"/>
    <cellStyle name="Normal 17 2 2 4 3" xfId="60121"/>
    <cellStyle name="Normal 17 2 2 4 3 2" xfId="60122"/>
    <cellStyle name="Normal 17 2 2 4 4" xfId="60123"/>
    <cellStyle name="Normal 17 2 2 4 5" xfId="60124"/>
    <cellStyle name="Normal 17 2 2 5" xfId="10949"/>
    <cellStyle name="Normal 17 2 2 5 2" xfId="60125"/>
    <cellStyle name="Normal 17 2 2 5 3" xfId="60126"/>
    <cellStyle name="Normal 17 2 2 6" xfId="10950"/>
    <cellStyle name="Normal 17 2 2 6 2" xfId="60127"/>
    <cellStyle name="Normal 17 2 2 6 3" xfId="60128"/>
    <cellStyle name="Normal 17 2 2 7" xfId="60129"/>
    <cellStyle name="Normal 17 2 2 7 2" xfId="60130"/>
    <cellStyle name="Normal 17 2 2 8" xfId="60131"/>
    <cellStyle name="Normal 17 2 2 9" xfId="60132"/>
    <cellStyle name="Normal 17 2 3" xfId="4736"/>
    <cellStyle name="Normal 17 2 3 2" xfId="4737"/>
    <cellStyle name="Normal 17 2 3 2 2" xfId="60133"/>
    <cellStyle name="Normal 17 2 3 2 3" xfId="60134"/>
    <cellStyle name="Normal 17 2 3 3" xfId="14071"/>
    <cellStyle name="Normal 17 2 3 3 2" xfId="60135"/>
    <cellStyle name="Normal 17 2 3 3 3" xfId="60136"/>
    <cellStyle name="Normal 17 2 3 4" xfId="60137"/>
    <cellStyle name="Normal 17 2 3 4 2" xfId="60138"/>
    <cellStyle name="Normal 17 2 3 5" xfId="60139"/>
    <cellStyle name="Normal 17 2 3 6" xfId="60140"/>
    <cellStyle name="Normal 17 2 3 7" xfId="60141"/>
    <cellStyle name="Normal 17 2 4" xfId="4738"/>
    <cellStyle name="Normal 17 2 4 2" xfId="14072"/>
    <cellStyle name="Normal 17 2 4 2 2" xfId="60142"/>
    <cellStyle name="Normal 17 2 4 2 3" xfId="60143"/>
    <cellStyle name="Normal 17 2 4 3" xfId="60144"/>
    <cellStyle name="Normal 17 2 4 3 2" xfId="60145"/>
    <cellStyle name="Normal 17 2 4 3 3" xfId="60146"/>
    <cellStyle name="Normal 17 2 4 4" xfId="60147"/>
    <cellStyle name="Normal 17 2 4 4 2" xfId="60148"/>
    <cellStyle name="Normal 17 2 4 5" xfId="60149"/>
    <cellStyle name="Normal 17 2 4 6" xfId="60150"/>
    <cellStyle name="Normal 17 2 4 7" xfId="60151"/>
    <cellStyle name="Normal 17 2 5" xfId="10951"/>
    <cellStyle name="Normal 17 2 5 2" xfId="60152"/>
    <cellStyle name="Normal 17 2 5 2 2" xfId="60153"/>
    <cellStyle name="Normal 17 2 5 2 3" xfId="60154"/>
    <cellStyle name="Normal 17 2 5 3" xfId="60155"/>
    <cellStyle name="Normal 17 2 5 3 2" xfId="60156"/>
    <cellStyle name="Normal 17 2 5 4" xfId="60157"/>
    <cellStyle name="Normal 17 2 5 5" xfId="60158"/>
    <cellStyle name="Normal 17 2 6" xfId="10952"/>
    <cellStyle name="Normal 17 2 6 2" xfId="60159"/>
    <cellStyle name="Normal 17 2 6 3" xfId="60160"/>
    <cellStyle name="Normal 17 2 7" xfId="10953"/>
    <cellStyle name="Normal 17 2 7 2" xfId="60161"/>
    <cellStyle name="Normal 17 2 7 3" xfId="60162"/>
    <cellStyle name="Normal 17 2 8" xfId="10954"/>
    <cellStyle name="Normal 17 2 8 2" xfId="60163"/>
    <cellStyle name="Normal 17 2 9" xfId="60164"/>
    <cellStyle name="Normal 17 3" xfId="4739"/>
    <cellStyle name="Normal 17 3 10" xfId="60165"/>
    <cellStyle name="Normal 17 3 2" xfId="4740"/>
    <cellStyle name="Normal 17 3 2 2" xfId="4741"/>
    <cellStyle name="Normal 17 3 2 2 2" xfId="10955"/>
    <cellStyle name="Normal 17 3 2 2 3" xfId="60166"/>
    <cellStyle name="Normal 17 3 2 2 4" xfId="60167"/>
    <cellStyle name="Normal 17 3 2 3" xfId="10956"/>
    <cellStyle name="Normal 17 3 2 3 2" xfId="60168"/>
    <cellStyle name="Normal 17 3 2 3 3" xfId="60169"/>
    <cellStyle name="Normal 17 3 2 4" xfId="10957"/>
    <cellStyle name="Normal 17 3 2 4 2" xfId="60170"/>
    <cellStyle name="Normal 17 3 2 5" xfId="10958"/>
    <cellStyle name="Normal 17 3 2 6" xfId="60171"/>
    <cellStyle name="Normal 17 3 2 7" xfId="60172"/>
    <cellStyle name="Normal 17 3 3" xfId="4742"/>
    <cellStyle name="Normal 17 3 3 2" xfId="10959"/>
    <cellStyle name="Normal 17 3 3 2 2" xfId="60173"/>
    <cellStyle name="Normal 17 3 3 2 3" xfId="60174"/>
    <cellStyle name="Normal 17 3 3 3" xfId="60175"/>
    <cellStyle name="Normal 17 3 3 3 2" xfId="60176"/>
    <cellStyle name="Normal 17 3 3 3 3" xfId="60177"/>
    <cellStyle name="Normal 17 3 3 4" xfId="60178"/>
    <cellStyle name="Normal 17 3 3 4 2" xfId="60179"/>
    <cellStyle name="Normal 17 3 3 5" xfId="60180"/>
    <cellStyle name="Normal 17 3 3 6" xfId="60181"/>
    <cellStyle name="Normal 17 3 3 7" xfId="60182"/>
    <cellStyle name="Normal 17 3 4" xfId="10960"/>
    <cellStyle name="Normal 17 3 4 2" xfId="60183"/>
    <cellStyle name="Normal 17 3 4 2 2" xfId="60184"/>
    <cellStyle name="Normal 17 3 4 2 3" xfId="60185"/>
    <cellStyle name="Normal 17 3 4 3" xfId="60186"/>
    <cellStyle name="Normal 17 3 4 3 2" xfId="60187"/>
    <cellStyle name="Normal 17 3 4 4" xfId="60188"/>
    <cellStyle name="Normal 17 3 4 5" xfId="60189"/>
    <cellStyle name="Normal 17 3 5" xfId="10961"/>
    <cellStyle name="Normal 17 3 5 2" xfId="60190"/>
    <cellStyle name="Normal 17 3 5 3" xfId="60191"/>
    <cellStyle name="Normal 17 3 6" xfId="10962"/>
    <cellStyle name="Normal 17 3 6 2" xfId="60192"/>
    <cellStyle name="Normal 17 3 6 3" xfId="60193"/>
    <cellStyle name="Normal 17 3 7" xfId="10963"/>
    <cellStyle name="Normal 17 3 7 2" xfId="60194"/>
    <cellStyle name="Normal 17 3 8" xfId="60195"/>
    <cellStyle name="Normal 17 3 9" xfId="60196"/>
    <cellStyle name="Normal 17 4" xfId="4743"/>
    <cellStyle name="Normal 17 4 10" xfId="60197"/>
    <cellStyle name="Normal 17 4 2" xfId="4744"/>
    <cellStyle name="Normal 17 4 2 2" xfId="10964"/>
    <cellStyle name="Normal 17 4 2 2 2" xfId="60198"/>
    <cellStyle name="Normal 17 4 2 2 3" xfId="60199"/>
    <cellStyle name="Normal 17 4 2 3" xfId="60200"/>
    <cellStyle name="Normal 17 4 2 3 2" xfId="60201"/>
    <cellStyle name="Normal 17 4 2 3 3" xfId="60202"/>
    <cellStyle name="Normal 17 4 2 4" xfId="60203"/>
    <cellStyle name="Normal 17 4 2 4 2" xfId="60204"/>
    <cellStyle name="Normal 17 4 2 5" xfId="60205"/>
    <cellStyle name="Normal 17 4 2 6" xfId="60206"/>
    <cellStyle name="Normal 17 4 2 7" xfId="60207"/>
    <cellStyle name="Normal 17 4 3" xfId="10965"/>
    <cellStyle name="Normal 17 4 3 2" xfId="60208"/>
    <cellStyle name="Normal 17 4 3 2 2" xfId="60209"/>
    <cellStyle name="Normal 17 4 3 2 3" xfId="60210"/>
    <cellStyle name="Normal 17 4 3 3" xfId="60211"/>
    <cellStyle name="Normal 17 4 3 3 2" xfId="60212"/>
    <cellStyle name="Normal 17 4 3 3 3" xfId="60213"/>
    <cellStyle name="Normal 17 4 3 4" xfId="60214"/>
    <cellStyle name="Normal 17 4 3 4 2" xfId="60215"/>
    <cellStyle name="Normal 17 4 3 5" xfId="60216"/>
    <cellStyle name="Normal 17 4 3 6" xfId="60217"/>
    <cellStyle name="Normal 17 4 4" xfId="10966"/>
    <cellStyle name="Normal 17 4 4 2" xfId="60218"/>
    <cellStyle name="Normal 17 4 4 2 2" xfId="60219"/>
    <cellStyle name="Normal 17 4 4 2 3" xfId="60220"/>
    <cellStyle name="Normal 17 4 4 3" xfId="60221"/>
    <cellStyle name="Normal 17 4 4 3 2" xfId="60222"/>
    <cellStyle name="Normal 17 4 4 4" xfId="60223"/>
    <cellStyle name="Normal 17 4 4 5" xfId="60224"/>
    <cellStyle name="Normal 17 4 5" xfId="10967"/>
    <cellStyle name="Normal 17 4 5 2" xfId="60225"/>
    <cellStyle name="Normal 17 4 5 3" xfId="60226"/>
    <cellStyle name="Normal 17 4 6" xfId="60227"/>
    <cellStyle name="Normal 17 4 6 2" xfId="60228"/>
    <cellStyle name="Normal 17 4 6 3" xfId="60229"/>
    <cellStyle name="Normal 17 4 7" xfId="60230"/>
    <cellStyle name="Normal 17 4 7 2" xfId="60231"/>
    <cellStyle name="Normal 17 4 8" xfId="60232"/>
    <cellStyle name="Normal 17 4 9" xfId="60233"/>
    <cellStyle name="Normal 17 5" xfId="4745"/>
    <cellStyle name="Normal 17 5 2" xfId="4746"/>
    <cellStyle name="Normal 17 5 2 2" xfId="10968"/>
    <cellStyle name="Normal 17 5 2 3" xfId="60234"/>
    <cellStyle name="Normal 17 5 2 4" xfId="60235"/>
    <cellStyle name="Normal 17 5 3" xfId="10969"/>
    <cellStyle name="Normal 17 5 3 2" xfId="60236"/>
    <cellStyle name="Normal 17 5 3 3" xfId="60237"/>
    <cellStyle name="Normal 17 5 4" xfId="10970"/>
    <cellStyle name="Normal 17 5 4 2" xfId="60238"/>
    <cellStyle name="Normal 17 5 5" xfId="10971"/>
    <cellStyle name="Normal 17 5 6" xfId="60239"/>
    <cellStyle name="Normal 17 5 7" xfId="60240"/>
    <cellStyle name="Normal 17 6" xfId="4747"/>
    <cellStyle name="Normal 17 6 2" xfId="10972"/>
    <cellStyle name="Normal 17 6 2 2" xfId="10973"/>
    <cellStyle name="Normal 17 6 2 3" xfId="60241"/>
    <cellStyle name="Normal 17 6 3" xfId="10974"/>
    <cellStyle name="Normal 17 6 3 2" xfId="60242"/>
    <cellStyle name="Normal 17 6 3 3" xfId="60243"/>
    <cellStyle name="Normal 17 6 4" xfId="10975"/>
    <cellStyle name="Normal 17 6 4 2" xfId="60244"/>
    <cellStyle name="Normal 17 6 5" xfId="10976"/>
    <cellStyle name="Normal 17 6 6" xfId="60245"/>
    <cellStyle name="Normal 17 6 7" xfId="60246"/>
    <cellStyle name="Normal 17 7" xfId="10977"/>
    <cellStyle name="Normal 17 7 2" xfId="60247"/>
    <cellStyle name="Normal 17 7 2 2" xfId="60248"/>
    <cellStyle name="Normal 17 7 2 3" xfId="60249"/>
    <cellStyle name="Normal 17 7 3" xfId="60250"/>
    <cellStyle name="Normal 17 7 3 2" xfId="60251"/>
    <cellStyle name="Normal 17 7 4" xfId="60252"/>
    <cellStyle name="Normal 17 7 5" xfId="60253"/>
    <cellStyle name="Normal 17 8" xfId="60254"/>
    <cellStyle name="Normal 17 8 2" xfId="60255"/>
    <cellStyle name="Normal 17 8 3" xfId="60256"/>
    <cellStyle name="Normal 17 9" xfId="60257"/>
    <cellStyle name="Normal 17 9 2" xfId="60258"/>
    <cellStyle name="Normal 17 9 3" xfId="60259"/>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60"/>
    <cellStyle name="Normal 18 5" xfId="60261"/>
    <cellStyle name="Normal 18 5 2" xfId="60262"/>
    <cellStyle name="Normal 18 6" xfId="60263"/>
    <cellStyle name="Normal 18 7" xfId="60264"/>
    <cellStyle name="Normal 18 8" xfId="60265"/>
    <cellStyle name="Normal 19" xfId="4752"/>
    <cellStyle name="Normal 19 2" xfId="4753"/>
    <cellStyle name="Normal 19 2 2" xfId="10992"/>
    <cellStyle name="Normal 19 2 2 2" xfId="14633"/>
    <cellStyle name="Normal 19 2 3" xfId="14634"/>
    <cellStyle name="Normal 19 2 4" xfId="14635"/>
    <cellStyle name="Normal 19 3" xfId="14415"/>
    <cellStyle name="Normal 19 3 2" xfId="14636"/>
    <cellStyle name="Normal 19 4" xfId="14637"/>
    <cellStyle name="Normal 19 4 2" xfId="60266"/>
    <cellStyle name="Normal 19 5" xfId="14638"/>
    <cellStyle name="Normal 19 6" xfId="6026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68"/>
    <cellStyle name="Normal 2 2 2 3" xfId="4762"/>
    <cellStyle name="Normal 2 2 2 3 2" xfId="11006"/>
    <cellStyle name="Normal 2 2 2 3 3" xfId="6026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3" xfId="4770"/>
    <cellStyle name="Normal 2 3 2" xfId="4771"/>
    <cellStyle name="Normal 2 3 2 2" xfId="11052"/>
    <cellStyle name="Normal 2 3 2 3" xfId="11053"/>
    <cellStyle name="Normal 2 3 2 4" xfId="60270"/>
    <cellStyle name="Normal 2 3 3" xfId="11054"/>
    <cellStyle name="Normal 2 3 3 2" xfId="60271"/>
    <cellStyle name="Normal 2 3 3 3" xfId="6027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73"/>
    <cellStyle name="Normal 2 4 2 3" xfId="11069"/>
    <cellStyle name="Normal 2 4 2 3 2" xfId="60274"/>
    <cellStyle name="Normal 2 4 2 4" xfId="60275"/>
    <cellStyle name="Normal 2 4 2 5" xfId="60276"/>
    <cellStyle name="Normal 2 4 3" xfId="4774"/>
    <cellStyle name="Normal 2 4 3 2" xfId="11070"/>
    <cellStyle name="Normal 2 4 3 2 2" xfId="60277"/>
    <cellStyle name="Normal 2 4 3 3" xfId="60278"/>
    <cellStyle name="Normal 2 4 3 3 2" xfId="60279"/>
    <cellStyle name="Normal 2 4 3 4" xfId="60280"/>
    <cellStyle name="Normal 2 4 3 5" xfId="60281"/>
    <cellStyle name="Normal 2 4 4" xfId="4775"/>
    <cellStyle name="Normal 2 4 4 2" xfId="11071"/>
    <cellStyle name="Normal 2 4 4 2 2" xfId="60282"/>
    <cellStyle name="Normal 2 4 4 3" xfId="60283"/>
    <cellStyle name="Normal 2 4 4 4" xfId="60284"/>
    <cellStyle name="Normal 2 4 5" xfId="11072"/>
    <cellStyle name="Normal 2 4 5 2" xfId="60285"/>
    <cellStyle name="Normal 2 4 6" xfId="60286"/>
    <cellStyle name="Normal 2 4 7" xfId="60287"/>
    <cellStyle name="Normal 2 4 8" xfId="6028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14639"/>
    <cellStyle name="Normal 2 6 3" xfId="11095"/>
    <cellStyle name="Normal 2 6 3 2" xfId="60289"/>
    <cellStyle name="Normal 2 6 4" xfId="14640"/>
    <cellStyle name="Normal 2 6 4 2" xfId="60290"/>
    <cellStyle name="Normal 2 6 5" xfId="60291"/>
    <cellStyle name="Normal 2 6 5 2" xfId="60292"/>
    <cellStyle name="Normal 2 6 6" xfId="60293"/>
    <cellStyle name="Normal 2 6 7" xfId="60294"/>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95"/>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96"/>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97"/>
    <cellStyle name="Normal 20 5" xfId="60298"/>
    <cellStyle name="Normal 20 5 2" xfId="60299"/>
    <cellStyle name="Normal 20 6" xfId="60300"/>
    <cellStyle name="Normal 20 7" xfId="60301"/>
    <cellStyle name="Normal 20 8" xfId="60302"/>
    <cellStyle name="Normal 21" xfId="4803"/>
    <cellStyle name="Normal 21 2" xfId="4804"/>
    <cellStyle name="Normal 21 2 2" xfId="14641"/>
    <cellStyle name="Normal 21 3" xfId="14642"/>
    <cellStyle name="Normal 21 3 2" xfId="60303"/>
    <cellStyle name="Normal 21 4" xfId="60304"/>
    <cellStyle name="Normal 21 4 2" xfId="60305"/>
    <cellStyle name="Normal 21 5" xfId="60306"/>
    <cellStyle name="Normal 21 5 2" xfId="60307"/>
    <cellStyle name="Normal 21 6" xfId="60308"/>
    <cellStyle name="Normal 21 7" xfId="60309"/>
    <cellStyle name="Normal 21 8" xfId="60310"/>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311"/>
    <cellStyle name="Normal 22 4" xfId="14643"/>
    <cellStyle name="Normal 22 4 2" xfId="60312"/>
    <cellStyle name="Normal 22 5" xfId="60313"/>
    <cellStyle name="Normal 22 6" xfId="60314"/>
    <cellStyle name="Normal 23" xfId="4808"/>
    <cellStyle name="Normal 23 2" xfId="4809"/>
    <cellStyle name="Normal 23 2 2" xfId="11133"/>
    <cellStyle name="Normal 23 2 2 2" xfId="14644"/>
    <cellStyle name="Normal 23 2 3" xfId="11134"/>
    <cellStyle name="Normal 23 2 4" xfId="11135"/>
    <cellStyle name="Normal 23 2 5" xfId="11136"/>
    <cellStyle name="Normal 23 3" xfId="4810"/>
    <cellStyle name="Normal 23 3 2" xfId="14645"/>
    <cellStyle name="Normal 23 3 3" xfId="14646"/>
    <cellStyle name="Normal 23 4" xfId="14647"/>
    <cellStyle name="Normal 23 5" xfId="14648"/>
    <cellStyle name="Normal 24" xfId="4811"/>
    <cellStyle name="Normal 24 2" xfId="4812"/>
    <cellStyle name="Normal 24 2 2" xfId="14649"/>
    <cellStyle name="Normal 24 3" xfId="4813"/>
    <cellStyle name="Normal 24 4" xfId="14650"/>
    <cellStyle name="Normal 25" xfId="4814"/>
    <cellStyle name="Normal 25 2" xfId="4815"/>
    <cellStyle name="Normal 25 3" xfId="60315"/>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316"/>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14651"/>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317"/>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318"/>
    <cellStyle name="Normal 46 3" xfId="11564"/>
    <cellStyle name="Normal 46 4" xfId="14509"/>
    <cellStyle name="Normal 47" xfId="8"/>
    <cellStyle name="Normal 47 2" xfId="11565"/>
    <cellStyle name="Normal 47 3" xfId="11566"/>
    <cellStyle name="Normal 47 4" xfId="14511"/>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1465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319"/>
    <cellStyle name="Normal 5 4 2 4 2 2 2 3" xfId="60320"/>
    <cellStyle name="Normal 5 4 2 4 2 2 2 4" xfId="60321"/>
    <cellStyle name="Normal 5 4 2 4 2 2 3" xfId="60322"/>
    <cellStyle name="Normal 5 4 2 4 2 2 3 2" xfId="60323"/>
    <cellStyle name="Normal 5 4 2 4 2 2 3 3" xfId="60324"/>
    <cellStyle name="Normal 5 4 2 4 2 2 4" xfId="60325"/>
    <cellStyle name="Normal 5 4 2 4 2 2 4 2" xfId="60326"/>
    <cellStyle name="Normal 5 4 2 4 2 2 5" xfId="60327"/>
    <cellStyle name="Normal 5 4 2 4 2 2 6" xfId="60328"/>
    <cellStyle name="Normal 5 4 2 4 2 3" xfId="5504"/>
    <cellStyle name="Normal 5 4 2 4 2 3 2" xfId="60329"/>
    <cellStyle name="Normal 5 4 2 4 2 4" xfId="60330"/>
    <cellStyle name="Normal 5 4 2 4 2 5" xfId="60331"/>
    <cellStyle name="Normal 5 4 2 4 3" xfId="5505"/>
    <cellStyle name="Normal 5 4 2 4 3 2" xfId="5506"/>
    <cellStyle name="Normal 5 4 2 4 4" xfId="5507"/>
    <cellStyle name="Normal 5 4 2 4 4 2" xfId="60332"/>
    <cellStyle name="Normal 5 4 2 4 5" xfId="60333"/>
    <cellStyle name="Normal 5 4 2 4 6" xfId="60334"/>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335"/>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36"/>
    <cellStyle name="Normal 5 5 2 3" xfId="5604"/>
    <cellStyle name="Normal 5 5 2 3 2" xfId="5605"/>
    <cellStyle name="Normal 5 5 2 3 2 2" xfId="5606"/>
    <cellStyle name="Normal 5 5 2 3 2 2 2" xfId="60337"/>
    <cellStyle name="Normal 5 5 2 3 2 2 2 2" xfId="60338"/>
    <cellStyle name="Normal 5 5 2 3 2 2 2 3" xfId="60339"/>
    <cellStyle name="Normal 5 5 2 3 2 2 2 4" xfId="60340"/>
    <cellStyle name="Normal 5 5 2 3 2 2 3" xfId="60341"/>
    <cellStyle name="Normal 5 5 2 3 2 2 3 2" xfId="60342"/>
    <cellStyle name="Normal 5 5 2 3 2 2 3 3" xfId="60343"/>
    <cellStyle name="Normal 5 5 2 3 2 2 4" xfId="60344"/>
    <cellStyle name="Normal 5 5 2 3 2 2 4 2" xfId="60345"/>
    <cellStyle name="Normal 5 5 2 3 2 2 5" xfId="60346"/>
    <cellStyle name="Normal 5 5 2 3 2 2 6" xfId="60347"/>
    <cellStyle name="Normal 5 5 2 3 2 3" xfId="60348"/>
    <cellStyle name="Normal 5 5 2 3 2 3 2" xfId="60349"/>
    <cellStyle name="Normal 5 5 2 3 2 4" xfId="60350"/>
    <cellStyle name="Normal 5 5 2 3 2 5" xfId="60351"/>
    <cellStyle name="Normal 5 5 2 3 3" xfId="5607"/>
    <cellStyle name="Normal 5 5 2 3 3 2" xfId="60352"/>
    <cellStyle name="Normal 5 5 2 3 4" xfId="60353"/>
    <cellStyle name="Normal 5 5 2 3 4 2" xfId="60354"/>
    <cellStyle name="Normal 5 5 2 3 5" xfId="60355"/>
    <cellStyle name="Normal 5 5 2 3 6" xfId="60356"/>
    <cellStyle name="Normal 5 5 2 4" xfId="5608"/>
    <cellStyle name="Normal 5 5 2 4 2" xfId="5609"/>
    <cellStyle name="Normal 5 5 2 5" xfId="5610"/>
    <cellStyle name="Normal 5 5 2 5 2" xfId="60357"/>
    <cellStyle name="Normal 5 5 2 6" xfId="60358"/>
    <cellStyle name="Normal 5 5 2 7" xfId="60359"/>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60"/>
    <cellStyle name="Normal 5 5 8 2" xfId="60361"/>
    <cellStyle name="Normal 5 5 9" xfId="60362"/>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63"/>
    <cellStyle name="Normal 85" xfId="14468"/>
    <cellStyle name="Normal 86" xfId="62056"/>
    <cellStyle name="Normal 86 2" xfId="62061"/>
    <cellStyle name="Normal 87" xfId="62059"/>
    <cellStyle name="Normal 87 2" xfId="62062"/>
    <cellStyle name="Normal 88" xfId="62064"/>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14653"/>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14654"/>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14655"/>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14656"/>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14657"/>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14658"/>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25" xfId="14659"/>
    <cellStyle name="Note 26" xfId="62060"/>
    <cellStyle name="Note 3" xfId="6422"/>
    <cellStyle name="Note 3 10" xfId="6423"/>
    <cellStyle name="Note 3 10 2" xfId="11887"/>
    <cellStyle name="Note 3 11" xfId="6424"/>
    <cellStyle name="Note 3 12" xfId="6425"/>
    <cellStyle name="Note 3 13" xfId="14660"/>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14661"/>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14662"/>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14663"/>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14664"/>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14665"/>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63"/>
    <cellStyle name="Note 5 10 2 3" xfId="60364"/>
    <cellStyle name="Note 5 10 3" xfId="60365"/>
    <cellStyle name="Note 5 10 3 2" xfId="60366"/>
    <cellStyle name="Note 5 10 4" xfId="60367"/>
    <cellStyle name="Note 5 10 5" xfId="60368"/>
    <cellStyle name="Note 5 11" xfId="6592"/>
    <cellStyle name="Note 5 11 2" xfId="60369"/>
    <cellStyle name="Note 5 11 3" xfId="60370"/>
    <cellStyle name="Note 5 12" xfId="6593"/>
    <cellStyle name="Note 5 12 2" xfId="60371"/>
    <cellStyle name="Note 5 12 3" xfId="60372"/>
    <cellStyle name="Note 5 13" xfId="13788"/>
    <cellStyle name="Note 5 13 2" xfId="60373"/>
    <cellStyle name="Note 5 14" xfId="60374"/>
    <cellStyle name="Note 5 15" xfId="60375"/>
    <cellStyle name="Note 5 16" xfId="60376"/>
    <cellStyle name="Note 5 2" xfId="6594"/>
    <cellStyle name="Note 5 2 10" xfId="6595"/>
    <cellStyle name="Note 5 2 10 2" xfId="60377"/>
    <cellStyle name="Note 5 2 10 3" xfId="60378"/>
    <cellStyle name="Note 5 2 11" xfId="6596"/>
    <cellStyle name="Note 5 2 11 2" xfId="60379"/>
    <cellStyle name="Note 5 2 11 3" xfId="60380"/>
    <cellStyle name="Note 5 2 12" xfId="13789"/>
    <cellStyle name="Note 5 2 12 2" xfId="60381"/>
    <cellStyle name="Note 5 2 13" xfId="60382"/>
    <cellStyle name="Note 5 2 14" xfId="60383"/>
    <cellStyle name="Note 5 2 15" xfId="60384"/>
    <cellStyle name="Note 5 2 2" xfId="6597"/>
    <cellStyle name="Note 5 2 2 10" xfId="60385"/>
    <cellStyle name="Note 5 2 2 10 2" xfId="60386"/>
    <cellStyle name="Note 5 2 2 10 3" xfId="60387"/>
    <cellStyle name="Note 5 2 2 11" xfId="60388"/>
    <cellStyle name="Note 5 2 2 11 2" xfId="60389"/>
    <cellStyle name="Note 5 2 2 12" xfId="60390"/>
    <cellStyle name="Note 5 2 2 13" xfId="60391"/>
    <cellStyle name="Note 5 2 2 2" xfId="6598"/>
    <cellStyle name="Note 5 2 2 2 10" xfId="60392"/>
    <cellStyle name="Note 5 2 2 2 10 2" xfId="60393"/>
    <cellStyle name="Note 5 2 2 2 11" xfId="60394"/>
    <cellStyle name="Note 5 2 2 2 12" xfId="60395"/>
    <cellStyle name="Note 5 2 2 2 2" xfId="14666"/>
    <cellStyle name="Note 5 2 2 2 2 10" xfId="60396"/>
    <cellStyle name="Note 5 2 2 2 2 2" xfId="60397"/>
    <cellStyle name="Note 5 2 2 2 2 2 2" xfId="60398"/>
    <cellStyle name="Note 5 2 2 2 2 2 2 2" xfId="60399"/>
    <cellStyle name="Note 5 2 2 2 2 2 2 2 2" xfId="60400"/>
    <cellStyle name="Note 5 2 2 2 2 2 2 2 3" xfId="60401"/>
    <cellStyle name="Note 5 2 2 2 2 2 2 3" xfId="60402"/>
    <cellStyle name="Note 5 2 2 2 2 2 2 3 2" xfId="60403"/>
    <cellStyle name="Note 5 2 2 2 2 2 2 3 3" xfId="60404"/>
    <cellStyle name="Note 5 2 2 2 2 2 2 4" xfId="60405"/>
    <cellStyle name="Note 5 2 2 2 2 2 2 4 2" xfId="60406"/>
    <cellStyle name="Note 5 2 2 2 2 2 2 5" xfId="60407"/>
    <cellStyle name="Note 5 2 2 2 2 2 2 6" xfId="60408"/>
    <cellStyle name="Note 5 2 2 2 2 2 3" xfId="60409"/>
    <cellStyle name="Note 5 2 2 2 2 2 3 2" xfId="60410"/>
    <cellStyle name="Note 5 2 2 2 2 2 3 2 2" xfId="60411"/>
    <cellStyle name="Note 5 2 2 2 2 2 3 2 3" xfId="60412"/>
    <cellStyle name="Note 5 2 2 2 2 2 3 3" xfId="60413"/>
    <cellStyle name="Note 5 2 2 2 2 2 3 3 2" xfId="60414"/>
    <cellStyle name="Note 5 2 2 2 2 2 3 3 3" xfId="60415"/>
    <cellStyle name="Note 5 2 2 2 2 2 3 4" xfId="60416"/>
    <cellStyle name="Note 5 2 2 2 2 2 3 4 2" xfId="60417"/>
    <cellStyle name="Note 5 2 2 2 2 2 3 5" xfId="60418"/>
    <cellStyle name="Note 5 2 2 2 2 2 3 6" xfId="60419"/>
    <cellStyle name="Note 5 2 2 2 2 2 4" xfId="60420"/>
    <cellStyle name="Note 5 2 2 2 2 2 4 2" xfId="60421"/>
    <cellStyle name="Note 5 2 2 2 2 2 4 2 2" xfId="60422"/>
    <cellStyle name="Note 5 2 2 2 2 2 4 2 3" xfId="60423"/>
    <cellStyle name="Note 5 2 2 2 2 2 4 3" xfId="60424"/>
    <cellStyle name="Note 5 2 2 2 2 2 4 3 2" xfId="60425"/>
    <cellStyle name="Note 5 2 2 2 2 2 4 4" xfId="60426"/>
    <cellStyle name="Note 5 2 2 2 2 2 4 5" xfId="60427"/>
    <cellStyle name="Note 5 2 2 2 2 2 5" xfId="60428"/>
    <cellStyle name="Note 5 2 2 2 2 2 5 2" xfId="60429"/>
    <cellStyle name="Note 5 2 2 2 2 2 5 3" xfId="60430"/>
    <cellStyle name="Note 5 2 2 2 2 2 6" xfId="60431"/>
    <cellStyle name="Note 5 2 2 2 2 2 6 2" xfId="60432"/>
    <cellStyle name="Note 5 2 2 2 2 2 6 3" xfId="60433"/>
    <cellStyle name="Note 5 2 2 2 2 2 7" xfId="60434"/>
    <cellStyle name="Note 5 2 2 2 2 2 7 2" xfId="60435"/>
    <cellStyle name="Note 5 2 2 2 2 2 8" xfId="60436"/>
    <cellStyle name="Note 5 2 2 2 2 2 9" xfId="60437"/>
    <cellStyle name="Note 5 2 2 2 2 3" xfId="60438"/>
    <cellStyle name="Note 5 2 2 2 2 3 2" xfId="60439"/>
    <cellStyle name="Note 5 2 2 2 2 3 2 2" xfId="60440"/>
    <cellStyle name="Note 5 2 2 2 2 3 2 3" xfId="60441"/>
    <cellStyle name="Note 5 2 2 2 2 3 3" xfId="60442"/>
    <cellStyle name="Note 5 2 2 2 2 3 3 2" xfId="60443"/>
    <cellStyle name="Note 5 2 2 2 2 3 3 3" xfId="60444"/>
    <cellStyle name="Note 5 2 2 2 2 3 4" xfId="60445"/>
    <cellStyle name="Note 5 2 2 2 2 3 4 2" xfId="60446"/>
    <cellStyle name="Note 5 2 2 2 2 3 5" xfId="60447"/>
    <cellStyle name="Note 5 2 2 2 2 3 6" xfId="60448"/>
    <cellStyle name="Note 5 2 2 2 2 4" xfId="60449"/>
    <cellStyle name="Note 5 2 2 2 2 4 2" xfId="60450"/>
    <cellStyle name="Note 5 2 2 2 2 4 2 2" xfId="60451"/>
    <cellStyle name="Note 5 2 2 2 2 4 2 3" xfId="60452"/>
    <cellStyle name="Note 5 2 2 2 2 4 3" xfId="60453"/>
    <cellStyle name="Note 5 2 2 2 2 4 3 2" xfId="60454"/>
    <cellStyle name="Note 5 2 2 2 2 4 3 3" xfId="60455"/>
    <cellStyle name="Note 5 2 2 2 2 4 4" xfId="60456"/>
    <cellStyle name="Note 5 2 2 2 2 4 4 2" xfId="60457"/>
    <cellStyle name="Note 5 2 2 2 2 4 5" xfId="60458"/>
    <cellStyle name="Note 5 2 2 2 2 4 6" xfId="60459"/>
    <cellStyle name="Note 5 2 2 2 2 5" xfId="60460"/>
    <cellStyle name="Note 5 2 2 2 2 5 2" xfId="60461"/>
    <cellStyle name="Note 5 2 2 2 2 5 2 2" xfId="60462"/>
    <cellStyle name="Note 5 2 2 2 2 5 2 3" xfId="60463"/>
    <cellStyle name="Note 5 2 2 2 2 5 3" xfId="60464"/>
    <cellStyle name="Note 5 2 2 2 2 5 3 2" xfId="60465"/>
    <cellStyle name="Note 5 2 2 2 2 5 4" xfId="60466"/>
    <cellStyle name="Note 5 2 2 2 2 5 5" xfId="60467"/>
    <cellStyle name="Note 5 2 2 2 2 6" xfId="60468"/>
    <cellStyle name="Note 5 2 2 2 2 6 2" xfId="60469"/>
    <cellStyle name="Note 5 2 2 2 2 6 3" xfId="60470"/>
    <cellStyle name="Note 5 2 2 2 2 7" xfId="60471"/>
    <cellStyle name="Note 5 2 2 2 2 7 2" xfId="60472"/>
    <cellStyle name="Note 5 2 2 2 2 7 3" xfId="60473"/>
    <cellStyle name="Note 5 2 2 2 2 8" xfId="60474"/>
    <cellStyle name="Note 5 2 2 2 2 8 2" xfId="60475"/>
    <cellStyle name="Note 5 2 2 2 2 9" xfId="60476"/>
    <cellStyle name="Note 5 2 2 2 3" xfId="60477"/>
    <cellStyle name="Note 5 2 2 2 3 2" xfId="60478"/>
    <cellStyle name="Note 5 2 2 2 3 2 2" xfId="60479"/>
    <cellStyle name="Note 5 2 2 2 3 2 2 2" xfId="60480"/>
    <cellStyle name="Note 5 2 2 2 3 2 2 3" xfId="60481"/>
    <cellStyle name="Note 5 2 2 2 3 2 3" xfId="60482"/>
    <cellStyle name="Note 5 2 2 2 3 2 3 2" xfId="60483"/>
    <cellStyle name="Note 5 2 2 2 3 2 3 3" xfId="60484"/>
    <cellStyle name="Note 5 2 2 2 3 2 4" xfId="60485"/>
    <cellStyle name="Note 5 2 2 2 3 2 4 2" xfId="60486"/>
    <cellStyle name="Note 5 2 2 2 3 2 5" xfId="60487"/>
    <cellStyle name="Note 5 2 2 2 3 2 6" xfId="60488"/>
    <cellStyle name="Note 5 2 2 2 3 3" xfId="60489"/>
    <cellStyle name="Note 5 2 2 2 3 3 2" xfId="60490"/>
    <cellStyle name="Note 5 2 2 2 3 3 2 2" xfId="60491"/>
    <cellStyle name="Note 5 2 2 2 3 3 2 3" xfId="60492"/>
    <cellStyle name="Note 5 2 2 2 3 3 3" xfId="60493"/>
    <cellStyle name="Note 5 2 2 2 3 3 3 2" xfId="60494"/>
    <cellStyle name="Note 5 2 2 2 3 3 3 3" xfId="60495"/>
    <cellStyle name="Note 5 2 2 2 3 3 4" xfId="60496"/>
    <cellStyle name="Note 5 2 2 2 3 3 4 2" xfId="60497"/>
    <cellStyle name="Note 5 2 2 2 3 3 5" xfId="60498"/>
    <cellStyle name="Note 5 2 2 2 3 3 6" xfId="60499"/>
    <cellStyle name="Note 5 2 2 2 3 4" xfId="60500"/>
    <cellStyle name="Note 5 2 2 2 3 4 2" xfId="60501"/>
    <cellStyle name="Note 5 2 2 2 3 4 2 2" xfId="60502"/>
    <cellStyle name="Note 5 2 2 2 3 4 2 3" xfId="60503"/>
    <cellStyle name="Note 5 2 2 2 3 4 3" xfId="60504"/>
    <cellStyle name="Note 5 2 2 2 3 4 3 2" xfId="60505"/>
    <cellStyle name="Note 5 2 2 2 3 4 4" xfId="60506"/>
    <cellStyle name="Note 5 2 2 2 3 4 5" xfId="60507"/>
    <cellStyle name="Note 5 2 2 2 3 5" xfId="60508"/>
    <cellStyle name="Note 5 2 2 2 3 5 2" xfId="60509"/>
    <cellStyle name="Note 5 2 2 2 3 5 3" xfId="60510"/>
    <cellStyle name="Note 5 2 2 2 3 6" xfId="60511"/>
    <cellStyle name="Note 5 2 2 2 3 6 2" xfId="60512"/>
    <cellStyle name="Note 5 2 2 2 3 6 3" xfId="60513"/>
    <cellStyle name="Note 5 2 2 2 3 7" xfId="60514"/>
    <cellStyle name="Note 5 2 2 2 3 7 2" xfId="60515"/>
    <cellStyle name="Note 5 2 2 2 3 8" xfId="60516"/>
    <cellStyle name="Note 5 2 2 2 3 9" xfId="60517"/>
    <cellStyle name="Note 5 2 2 2 4" xfId="60518"/>
    <cellStyle name="Note 5 2 2 2 4 2" xfId="60519"/>
    <cellStyle name="Note 5 2 2 2 4 2 2" xfId="60520"/>
    <cellStyle name="Note 5 2 2 2 4 2 2 2" xfId="60521"/>
    <cellStyle name="Note 5 2 2 2 4 2 2 3" xfId="60522"/>
    <cellStyle name="Note 5 2 2 2 4 2 3" xfId="60523"/>
    <cellStyle name="Note 5 2 2 2 4 2 3 2" xfId="60524"/>
    <cellStyle name="Note 5 2 2 2 4 2 3 3" xfId="60525"/>
    <cellStyle name="Note 5 2 2 2 4 2 4" xfId="60526"/>
    <cellStyle name="Note 5 2 2 2 4 2 4 2" xfId="60527"/>
    <cellStyle name="Note 5 2 2 2 4 2 5" xfId="60528"/>
    <cellStyle name="Note 5 2 2 2 4 2 6" xfId="60529"/>
    <cellStyle name="Note 5 2 2 2 4 3" xfId="60530"/>
    <cellStyle name="Note 5 2 2 2 4 3 2" xfId="60531"/>
    <cellStyle name="Note 5 2 2 2 4 3 2 2" xfId="60532"/>
    <cellStyle name="Note 5 2 2 2 4 3 2 3" xfId="60533"/>
    <cellStyle name="Note 5 2 2 2 4 3 3" xfId="60534"/>
    <cellStyle name="Note 5 2 2 2 4 3 3 2" xfId="60535"/>
    <cellStyle name="Note 5 2 2 2 4 3 3 3" xfId="60536"/>
    <cellStyle name="Note 5 2 2 2 4 3 4" xfId="60537"/>
    <cellStyle name="Note 5 2 2 2 4 3 4 2" xfId="60538"/>
    <cellStyle name="Note 5 2 2 2 4 3 5" xfId="60539"/>
    <cellStyle name="Note 5 2 2 2 4 3 6" xfId="60540"/>
    <cellStyle name="Note 5 2 2 2 4 4" xfId="60541"/>
    <cellStyle name="Note 5 2 2 2 4 4 2" xfId="60542"/>
    <cellStyle name="Note 5 2 2 2 4 4 2 2" xfId="60543"/>
    <cellStyle name="Note 5 2 2 2 4 4 2 3" xfId="60544"/>
    <cellStyle name="Note 5 2 2 2 4 4 3" xfId="60545"/>
    <cellStyle name="Note 5 2 2 2 4 4 3 2" xfId="60546"/>
    <cellStyle name="Note 5 2 2 2 4 4 4" xfId="60547"/>
    <cellStyle name="Note 5 2 2 2 4 4 5" xfId="60548"/>
    <cellStyle name="Note 5 2 2 2 4 5" xfId="60549"/>
    <cellStyle name="Note 5 2 2 2 4 5 2" xfId="60550"/>
    <cellStyle name="Note 5 2 2 2 4 5 3" xfId="60551"/>
    <cellStyle name="Note 5 2 2 2 4 6" xfId="60552"/>
    <cellStyle name="Note 5 2 2 2 4 6 2" xfId="60553"/>
    <cellStyle name="Note 5 2 2 2 4 6 3" xfId="60554"/>
    <cellStyle name="Note 5 2 2 2 4 7" xfId="60555"/>
    <cellStyle name="Note 5 2 2 2 4 7 2" xfId="60556"/>
    <cellStyle name="Note 5 2 2 2 4 8" xfId="60557"/>
    <cellStyle name="Note 5 2 2 2 4 9" xfId="60558"/>
    <cellStyle name="Note 5 2 2 2 5" xfId="60559"/>
    <cellStyle name="Note 5 2 2 2 5 2" xfId="60560"/>
    <cellStyle name="Note 5 2 2 2 5 2 2" xfId="60561"/>
    <cellStyle name="Note 5 2 2 2 5 2 3" xfId="60562"/>
    <cellStyle name="Note 5 2 2 2 5 3" xfId="60563"/>
    <cellStyle name="Note 5 2 2 2 5 3 2" xfId="60564"/>
    <cellStyle name="Note 5 2 2 2 5 3 3" xfId="60565"/>
    <cellStyle name="Note 5 2 2 2 5 4" xfId="60566"/>
    <cellStyle name="Note 5 2 2 2 5 4 2" xfId="60567"/>
    <cellStyle name="Note 5 2 2 2 5 5" xfId="60568"/>
    <cellStyle name="Note 5 2 2 2 5 6" xfId="60569"/>
    <cellStyle name="Note 5 2 2 2 6" xfId="60570"/>
    <cellStyle name="Note 5 2 2 2 6 2" xfId="60571"/>
    <cellStyle name="Note 5 2 2 2 6 2 2" xfId="60572"/>
    <cellStyle name="Note 5 2 2 2 6 2 3" xfId="60573"/>
    <cellStyle name="Note 5 2 2 2 6 3" xfId="60574"/>
    <cellStyle name="Note 5 2 2 2 6 3 2" xfId="60575"/>
    <cellStyle name="Note 5 2 2 2 6 3 3" xfId="60576"/>
    <cellStyle name="Note 5 2 2 2 6 4" xfId="60577"/>
    <cellStyle name="Note 5 2 2 2 6 4 2" xfId="60578"/>
    <cellStyle name="Note 5 2 2 2 6 5" xfId="60579"/>
    <cellStyle name="Note 5 2 2 2 6 6" xfId="60580"/>
    <cellStyle name="Note 5 2 2 2 7" xfId="60581"/>
    <cellStyle name="Note 5 2 2 2 7 2" xfId="60582"/>
    <cellStyle name="Note 5 2 2 2 7 2 2" xfId="60583"/>
    <cellStyle name="Note 5 2 2 2 7 2 3" xfId="60584"/>
    <cellStyle name="Note 5 2 2 2 7 3" xfId="60585"/>
    <cellStyle name="Note 5 2 2 2 7 3 2" xfId="60586"/>
    <cellStyle name="Note 5 2 2 2 7 4" xfId="60587"/>
    <cellStyle name="Note 5 2 2 2 7 5" xfId="60588"/>
    <cellStyle name="Note 5 2 2 2 8" xfId="60589"/>
    <cellStyle name="Note 5 2 2 2 8 2" xfId="60590"/>
    <cellStyle name="Note 5 2 2 2 8 3" xfId="60591"/>
    <cellStyle name="Note 5 2 2 2 9" xfId="60592"/>
    <cellStyle name="Note 5 2 2 2 9 2" xfId="60593"/>
    <cellStyle name="Note 5 2 2 2 9 3" xfId="60594"/>
    <cellStyle name="Note 5 2 2 3" xfId="6599"/>
    <cellStyle name="Note 5 2 2 3 10" xfId="60595"/>
    <cellStyle name="Note 5 2 2 3 2" xfId="60596"/>
    <cellStyle name="Note 5 2 2 3 2 2" xfId="60597"/>
    <cellStyle name="Note 5 2 2 3 2 2 2" xfId="60598"/>
    <cellStyle name="Note 5 2 2 3 2 2 2 2" xfId="60599"/>
    <cellStyle name="Note 5 2 2 3 2 2 2 3" xfId="60600"/>
    <cellStyle name="Note 5 2 2 3 2 2 3" xfId="60601"/>
    <cellStyle name="Note 5 2 2 3 2 2 3 2" xfId="60602"/>
    <cellStyle name="Note 5 2 2 3 2 2 3 3" xfId="60603"/>
    <cellStyle name="Note 5 2 2 3 2 2 4" xfId="60604"/>
    <cellStyle name="Note 5 2 2 3 2 2 4 2" xfId="60605"/>
    <cellStyle name="Note 5 2 2 3 2 2 5" xfId="60606"/>
    <cellStyle name="Note 5 2 2 3 2 2 6" xfId="60607"/>
    <cellStyle name="Note 5 2 2 3 2 3" xfId="60608"/>
    <cellStyle name="Note 5 2 2 3 2 3 2" xfId="60609"/>
    <cellStyle name="Note 5 2 2 3 2 3 2 2" xfId="60610"/>
    <cellStyle name="Note 5 2 2 3 2 3 2 3" xfId="60611"/>
    <cellStyle name="Note 5 2 2 3 2 3 3" xfId="60612"/>
    <cellStyle name="Note 5 2 2 3 2 3 3 2" xfId="60613"/>
    <cellStyle name="Note 5 2 2 3 2 3 3 3" xfId="60614"/>
    <cellStyle name="Note 5 2 2 3 2 3 4" xfId="60615"/>
    <cellStyle name="Note 5 2 2 3 2 3 4 2" xfId="60616"/>
    <cellStyle name="Note 5 2 2 3 2 3 5" xfId="60617"/>
    <cellStyle name="Note 5 2 2 3 2 3 6" xfId="60618"/>
    <cellStyle name="Note 5 2 2 3 2 4" xfId="60619"/>
    <cellStyle name="Note 5 2 2 3 2 4 2" xfId="60620"/>
    <cellStyle name="Note 5 2 2 3 2 4 2 2" xfId="60621"/>
    <cellStyle name="Note 5 2 2 3 2 4 2 3" xfId="60622"/>
    <cellStyle name="Note 5 2 2 3 2 4 3" xfId="60623"/>
    <cellStyle name="Note 5 2 2 3 2 4 3 2" xfId="60624"/>
    <cellStyle name="Note 5 2 2 3 2 4 4" xfId="60625"/>
    <cellStyle name="Note 5 2 2 3 2 4 5" xfId="60626"/>
    <cellStyle name="Note 5 2 2 3 2 5" xfId="60627"/>
    <cellStyle name="Note 5 2 2 3 2 5 2" xfId="60628"/>
    <cellStyle name="Note 5 2 2 3 2 5 3" xfId="60629"/>
    <cellStyle name="Note 5 2 2 3 2 6" xfId="60630"/>
    <cellStyle name="Note 5 2 2 3 2 6 2" xfId="60631"/>
    <cellStyle name="Note 5 2 2 3 2 6 3" xfId="60632"/>
    <cellStyle name="Note 5 2 2 3 2 7" xfId="60633"/>
    <cellStyle name="Note 5 2 2 3 2 7 2" xfId="60634"/>
    <cellStyle name="Note 5 2 2 3 2 8" xfId="60635"/>
    <cellStyle name="Note 5 2 2 3 2 9" xfId="60636"/>
    <cellStyle name="Note 5 2 2 3 3" xfId="60637"/>
    <cellStyle name="Note 5 2 2 3 3 2" xfId="60638"/>
    <cellStyle name="Note 5 2 2 3 3 2 2" xfId="60639"/>
    <cellStyle name="Note 5 2 2 3 3 2 3" xfId="60640"/>
    <cellStyle name="Note 5 2 2 3 3 3" xfId="60641"/>
    <cellStyle name="Note 5 2 2 3 3 3 2" xfId="60642"/>
    <cellStyle name="Note 5 2 2 3 3 3 3" xfId="60643"/>
    <cellStyle name="Note 5 2 2 3 3 4" xfId="60644"/>
    <cellStyle name="Note 5 2 2 3 3 4 2" xfId="60645"/>
    <cellStyle name="Note 5 2 2 3 3 5" xfId="60646"/>
    <cellStyle name="Note 5 2 2 3 3 6" xfId="60647"/>
    <cellStyle name="Note 5 2 2 3 4" xfId="60648"/>
    <cellStyle name="Note 5 2 2 3 4 2" xfId="60649"/>
    <cellStyle name="Note 5 2 2 3 4 2 2" xfId="60650"/>
    <cellStyle name="Note 5 2 2 3 4 2 3" xfId="60651"/>
    <cellStyle name="Note 5 2 2 3 4 3" xfId="60652"/>
    <cellStyle name="Note 5 2 2 3 4 3 2" xfId="60653"/>
    <cellStyle name="Note 5 2 2 3 4 3 3" xfId="60654"/>
    <cellStyle name="Note 5 2 2 3 4 4" xfId="60655"/>
    <cellStyle name="Note 5 2 2 3 4 4 2" xfId="60656"/>
    <cellStyle name="Note 5 2 2 3 4 5" xfId="60657"/>
    <cellStyle name="Note 5 2 2 3 4 6" xfId="60658"/>
    <cellStyle name="Note 5 2 2 3 5" xfId="60659"/>
    <cellStyle name="Note 5 2 2 3 5 2" xfId="60660"/>
    <cellStyle name="Note 5 2 2 3 5 2 2" xfId="60661"/>
    <cellStyle name="Note 5 2 2 3 5 2 3" xfId="60662"/>
    <cellStyle name="Note 5 2 2 3 5 3" xfId="60663"/>
    <cellStyle name="Note 5 2 2 3 5 3 2" xfId="60664"/>
    <cellStyle name="Note 5 2 2 3 5 4" xfId="60665"/>
    <cellStyle name="Note 5 2 2 3 5 5" xfId="60666"/>
    <cellStyle name="Note 5 2 2 3 6" xfId="60667"/>
    <cellStyle name="Note 5 2 2 3 6 2" xfId="60668"/>
    <cellStyle name="Note 5 2 2 3 6 3" xfId="60669"/>
    <cellStyle name="Note 5 2 2 3 7" xfId="60670"/>
    <cellStyle name="Note 5 2 2 3 7 2" xfId="60671"/>
    <cellStyle name="Note 5 2 2 3 7 3" xfId="60672"/>
    <cellStyle name="Note 5 2 2 3 8" xfId="60673"/>
    <cellStyle name="Note 5 2 2 3 8 2" xfId="60674"/>
    <cellStyle name="Note 5 2 2 3 9" xfId="60675"/>
    <cellStyle name="Note 5 2 2 4" xfId="14667"/>
    <cellStyle name="Note 5 2 2 4 2" xfId="60676"/>
    <cellStyle name="Note 5 2 2 4 2 2" xfId="60677"/>
    <cellStyle name="Note 5 2 2 4 2 2 2" xfId="60678"/>
    <cellStyle name="Note 5 2 2 4 2 2 3" xfId="60679"/>
    <cellStyle name="Note 5 2 2 4 2 3" xfId="60680"/>
    <cellStyle name="Note 5 2 2 4 2 3 2" xfId="60681"/>
    <cellStyle name="Note 5 2 2 4 2 3 3" xfId="60682"/>
    <cellStyle name="Note 5 2 2 4 2 4" xfId="60683"/>
    <cellStyle name="Note 5 2 2 4 2 4 2" xfId="60684"/>
    <cellStyle name="Note 5 2 2 4 2 5" xfId="60685"/>
    <cellStyle name="Note 5 2 2 4 2 6" xfId="60686"/>
    <cellStyle name="Note 5 2 2 4 3" xfId="60687"/>
    <cellStyle name="Note 5 2 2 4 3 2" xfId="60688"/>
    <cellStyle name="Note 5 2 2 4 3 2 2" xfId="60689"/>
    <cellStyle name="Note 5 2 2 4 3 2 3" xfId="60690"/>
    <cellStyle name="Note 5 2 2 4 3 3" xfId="60691"/>
    <cellStyle name="Note 5 2 2 4 3 3 2" xfId="60692"/>
    <cellStyle name="Note 5 2 2 4 3 3 3" xfId="60693"/>
    <cellStyle name="Note 5 2 2 4 3 4" xfId="60694"/>
    <cellStyle name="Note 5 2 2 4 3 4 2" xfId="60695"/>
    <cellStyle name="Note 5 2 2 4 3 5" xfId="60696"/>
    <cellStyle name="Note 5 2 2 4 3 6" xfId="60697"/>
    <cellStyle name="Note 5 2 2 4 4" xfId="60698"/>
    <cellStyle name="Note 5 2 2 4 4 2" xfId="60699"/>
    <cellStyle name="Note 5 2 2 4 4 2 2" xfId="60700"/>
    <cellStyle name="Note 5 2 2 4 4 2 3" xfId="60701"/>
    <cellStyle name="Note 5 2 2 4 4 3" xfId="60702"/>
    <cellStyle name="Note 5 2 2 4 4 3 2" xfId="60703"/>
    <cellStyle name="Note 5 2 2 4 4 4" xfId="60704"/>
    <cellStyle name="Note 5 2 2 4 4 5" xfId="60705"/>
    <cellStyle name="Note 5 2 2 4 5" xfId="60706"/>
    <cellStyle name="Note 5 2 2 4 5 2" xfId="60707"/>
    <cellStyle name="Note 5 2 2 4 5 3" xfId="60708"/>
    <cellStyle name="Note 5 2 2 4 6" xfId="60709"/>
    <cellStyle name="Note 5 2 2 4 6 2" xfId="60710"/>
    <cellStyle name="Note 5 2 2 4 6 3" xfId="60711"/>
    <cellStyle name="Note 5 2 2 4 7" xfId="60712"/>
    <cellStyle name="Note 5 2 2 4 7 2" xfId="60713"/>
    <cellStyle name="Note 5 2 2 4 8" xfId="60714"/>
    <cellStyle name="Note 5 2 2 4 9" xfId="60715"/>
    <cellStyle name="Note 5 2 2 5" xfId="60716"/>
    <cellStyle name="Note 5 2 2 5 2" xfId="60717"/>
    <cellStyle name="Note 5 2 2 5 2 2" xfId="60718"/>
    <cellStyle name="Note 5 2 2 5 2 2 2" xfId="60719"/>
    <cellStyle name="Note 5 2 2 5 2 2 3" xfId="60720"/>
    <cellStyle name="Note 5 2 2 5 2 3" xfId="60721"/>
    <cellStyle name="Note 5 2 2 5 2 3 2" xfId="60722"/>
    <cellStyle name="Note 5 2 2 5 2 3 3" xfId="60723"/>
    <cellStyle name="Note 5 2 2 5 2 4" xfId="60724"/>
    <cellStyle name="Note 5 2 2 5 2 4 2" xfId="60725"/>
    <cellStyle name="Note 5 2 2 5 2 5" xfId="60726"/>
    <cellStyle name="Note 5 2 2 5 2 6" xfId="60727"/>
    <cellStyle name="Note 5 2 2 5 3" xfId="60728"/>
    <cellStyle name="Note 5 2 2 5 3 2" xfId="60729"/>
    <cellStyle name="Note 5 2 2 5 3 2 2" xfId="60730"/>
    <cellStyle name="Note 5 2 2 5 3 2 3" xfId="60731"/>
    <cellStyle name="Note 5 2 2 5 3 3" xfId="60732"/>
    <cellStyle name="Note 5 2 2 5 3 3 2" xfId="60733"/>
    <cellStyle name="Note 5 2 2 5 3 3 3" xfId="60734"/>
    <cellStyle name="Note 5 2 2 5 3 4" xfId="60735"/>
    <cellStyle name="Note 5 2 2 5 3 4 2" xfId="60736"/>
    <cellStyle name="Note 5 2 2 5 3 5" xfId="60737"/>
    <cellStyle name="Note 5 2 2 5 3 6" xfId="60738"/>
    <cellStyle name="Note 5 2 2 5 4" xfId="60739"/>
    <cellStyle name="Note 5 2 2 5 4 2" xfId="60740"/>
    <cellStyle name="Note 5 2 2 5 4 2 2" xfId="60741"/>
    <cellStyle name="Note 5 2 2 5 4 2 3" xfId="60742"/>
    <cellStyle name="Note 5 2 2 5 4 3" xfId="60743"/>
    <cellStyle name="Note 5 2 2 5 4 3 2" xfId="60744"/>
    <cellStyle name="Note 5 2 2 5 4 4" xfId="60745"/>
    <cellStyle name="Note 5 2 2 5 4 5" xfId="60746"/>
    <cellStyle name="Note 5 2 2 5 5" xfId="60747"/>
    <cellStyle name="Note 5 2 2 5 5 2" xfId="60748"/>
    <cellStyle name="Note 5 2 2 5 5 3" xfId="60749"/>
    <cellStyle name="Note 5 2 2 5 6" xfId="60750"/>
    <cellStyle name="Note 5 2 2 5 6 2" xfId="60751"/>
    <cellStyle name="Note 5 2 2 5 6 3" xfId="60752"/>
    <cellStyle name="Note 5 2 2 5 7" xfId="60753"/>
    <cellStyle name="Note 5 2 2 5 7 2" xfId="60754"/>
    <cellStyle name="Note 5 2 2 5 8" xfId="60755"/>
    <cellStyle name="Note 5 2 2 5 9" xfId="60756"/>
    <cellStyle name="Note 5 2 2 6" xfId="60757"/>
    <cellStyle name="Note 5 2 2 6 2" xfId="60758"/>
    <cellStyle name="Note 5 2 2 6 2 2" xfId="60759"/>
    <cellStyle name="Note 5 2 2 6 2 3" xfId="60760"/>
    <cellStyle name="Note 5 2 2 6 3" xfId="60761"/>
    <cellStyle name="Note 5 2 2 6 3 2" xfId="60762"/>
    <cellStyle name="Note 5 2 2 6 3 3" xfId="60763"/>
    <cellStyle name="Note 5 2 2 6 4" xfId="60764"/>
    <cellStyle name="Note 5 2 2 6 4 2" xfId="60765"/>
    <cellStyle name="Note 5 2 2 6 5" xfId="60766"/>
    <cellStyle name="Note 5 2 2 6 6" xfId="60767"/>
    <cellStyle name="Note 5 2 2 7" xfId="60768"/>
    <cellStyle name="Note 5 2 2 7 2" xfId="60769"/>
    <cellStyle name="Note 5 2 2 7 2 2" xfId="60770"/>
    <cellStyle name="Note 5 2 2 7 2 3" xfId="60771"/>
    <cellStyle name="Note 5 2 2 7 3" xfId="60772"/>
    <cellStyle name="Note 5 2 2 7 3 2" xfId="60773"/>
    <cellStyle name="Note 5 2 2 7 3 3" xfId="60774"/>
    <cellStyle name="Note 5 2 2 7 4" xfId="60775"/>
    <cellStyle name="Note 5 2 2 7 4 2" xfId="60776"/>
    <cellStyle name="Note 5 2 2 7 5" xfId="60777"/>
    <cellStyle name="Note 5 2 2 7 6" xfId="60778"/>
    <cellStyle name="Note 5 2 2 8" xfId="60779"/>
    <cellStyle name="Note 5 2 2 8 2" xfId="60780"/>
    <cellStyle name="Note 5 2 2 8 2 2" xfId="60781"/>
    <cellStyle name="Note 5 2 2 8 2 3" xfId="60782"/>
    <cellStyle name="Note 5 2 2 8 3" xfId="60783"/>
    <cellStyle name="Note 5 2 2 8 3 2" xfId="60784"/>
    <cellStyle name="Note 5 2 2 8 4" xfId="60785"/>
    <cellStyle name="Note 5 2 2 8 5" xfId="60786"/>
    <cellStyle name="Note 5 2 2 9" xfId="60787"/>
    <cellStyle name="Note 5 2 2 9 2" xfId="60788"/>
    <cellStyle name="Note 5 2 2 9 3" xfId="60789"/>
    <cellStyle name="Note 5 2 3" xfId="6600"/>
    <cellStyle name="Note 5 2 3 10" xfId="60790"/>
    <cellStyle name="Note 5 2 3 10 2" xfId="60791"/>
    <cellStyle name="Note 5 2 3 11" xfId="60792"/>
    <cellStyle name="Note 5 2 3 12" xfId="60793"/>
    <cellStyle name="Note 5 2 3 2" xfId="6601"/>
    <cellStyle name="Note 5 2 3 2 10" xfId="60794"/>
    <cellStyle name="Note 5 2 3 2 2" xfId="60795"/>
    <cellStyle name="Note 5 2 3 2 2 2" xfId="60796"/>
    <cellStyle name="Note 5 2 3 2 2 2 2" xfId="60797"/>
    <cellStyle name="Note 5 2 3 2 2 2 2 2" xfId="60798"/>
    <cellStyle name="Note 5 2 3 2 2 2 2 3" xfId="60799"/>
    <cellStyle name="Note 5 2 3 2 2 2 3" xfId="60800"/>
    <cellStyle name="Note 5 2 3 2 2 2 3 2" xfId="60801"/>
    <cellStyle name="Note 5 2 3 2 2 2 3 3" xfId="60802"/>
    <cellStyle name="Note 5 2 3 2 2 2 4" xfId="60803"/>
    <cellStyle name="Note 5 2 3 2 2 2 4 2" xfId="60804"/>
    <cellStyle name="Note 5 2 3 2 2 2 5" xfId="60805"/>
    <cellStyle name="Note 5 2 3 2 2 2 6" xfId="60806"/>
    <cellStyle name="Note 5 2 3 2 2 3" xfId="60807"/>
    <cellStyle name="Note 5 2 3 2 2 3 2" xfId="60808"/>
    <cellStyle name="Note 5 2 3 2 2 3 2 2" xfId="60809"/>
    <cellStyle name="Note 5 2 3 2 2 3 2 3" xfId="60810"/>
    <cellStyle name="Note 5 2 3 2 2 3 3" xfId="60811"/>
    <cellStyle name="Note 5 2 3 2 2 3 3 2" xfId="60812"/>
    <cellStyle name="Note 5 2 3 2 2 3 3 3" xfId="60813"/>
    <cellStyle name="Note 5 2 3 2 2 3 4" xfId="60814"/>
    <cellStyle name="Note 5 2 3 2 2 3 4 2" xfId="60815"/>
    <cellStyle name="Note 5 2 3 2 2 3 5" xfId="60816"/>
    <cellStyle name="Note 5 2 3 2 2 3 6" xfId="60817"/>
    <cellStyle name="Note 5 2 3 2 2 4" xfId="60818"/>
    <cellStyle name="Note 5 2 3 2 2 4 2" xfId="60819"/>
    <cellStyle name="Note 5 2 3 2 2 4 2 2" xfId="60820"/>
    <cellStyle name="Note 5 2 3 2 2 4 2 3" xfId="60821"/>
    <cellStyle name="Note 5 2 3 2 2 4 3" xfId="60822"/>
    <cellStyle name="Note 5 2 3 2 2 4 3 2" xfId="60823"/>
    <cellStyle name="Note 5 2 3 2 2 4 4" xfId="60824"/>
    <cellStyle name="Note 5 2 3 2 2 4 5" xfId="60825"/>
    <cellStyle name="Note 5 2 3 2 2 5" xfId="60826"/>
    <cellStyle name="Note 5 2 3 2 2 5 2" xfId="60827"/>
    <cellStyle name="Note 5 2 3 2 2 5 3" xfId="60828"/>
    <cellStyle name="Note 5 2 3 2 2 6" xfId="60829"/>
    <cellStyle name="Note 5 2 3 2 2 6 2" xfId="60830"/>
    <cellStyle name="Note 5 2 3 2 2 6 3" xfId="60831"/>
    <cellStyle name="Note 5 2 3 2 2 7" xfId="60832"/>
    <cellStyle name="Note 5 2 3 2 2 7 2" xfId="60833"/>
    <cellStyle name="Note 5 2 3 2 2 8" xfId="60834"/>
    <cellStyle name="Note 5 2 3 2 2 9" xfId="60835"/>
    <cellStyle name="Note 5 2 3 2 3" xfId="60836"/>
    <cellStyle name="Note 5 2 3 2 3 2" xfId="60837"/>
    <cellStyle name="Note 5 2 3 2 3 2 2" xfId="60838"/>
    <cellStyle name="Note 5 2 3 2 3 2 3" xfId="60839"/>
    <cellStyle name="Note 5 2 3 2 3 3" xfId="60840"/>
    <cellStyle name="Note 5 2 3 2 3 3 2" xfId="60841"/>
    <cellStyle name="Note 5 2 3 2 3 3 3" xfId="60842"/>
    <cellStyle name="Note 5 2 3 2 3 4" xfId="60843"/>
    <cellStyle name="Note 5 2 3 2 3 4 2" xfId="60844"/>
    <cellStyle name="Note 5 2 3 2 3 5" xfId="60845"/>
    <cellStyle name="Note 5 2 3 2 3 6" xfId="60846"/>
    <cellStyle name="Note 5 2 3 2 4" xfId="60847"/>
    <cellStyle name="Note 5 2 3 2 4 2" xfId="60848"/>
    <cellStyle name="Note 5 2 3 2 4 2 2" xfId="60849"/>
    <cellStyle name="Note 5 2 3 2 4 2 3" xfId="60850"/>
    <cellStyle name="Note 5 2 3 2 4 3" xfId="60851"/>
    <cellStyle name="Note 5 2 3 2 4 3 2" xfId="60852"/>
    <cellStyle name="Note 5 2 3 2 4 3 3" xfId="60853"/>
    <cellStyle name="Note 5 2 3 2 4 4" xfId="60854"/>
    <cellStyle name="Note 5 2 3 2 4 4 2" xfId="60855"/>
    <cellStyle name="Note 5 2 3 2 4 5" xfId="60856"/>
    <cellStyle name="Note 5 2 3 2 4 6" xfId="60857"/>
    <cellStyle name="Note 5 2 3 2 5" xfId="60858"/>
    <cellStyle name="Note 5 2 3 2 5 2" xfId="60859"/>
    <cellStyle name="Note 5 2 3 2 5 2 2" xfId="60860"/>
    <cellStyle name="Note 5 2 3 2 5 2 3" xfId="60861"/>
    <cellStyle name="Note 5 2 3 2 5 3" xfId="60862"/>
    <cellStyle name="Note 5 2 3 2 5 3 2" xfId="60863"/>
    <cellStyle name="Note 5 2 3 2 5 4" xfId="60864"/>
    <cellStyle name="Note 5 2 3 2 5 5" xfId="60865"/>
    <cellStyle name="Note 5 2 3 2 6" xfId="60866"/>
    <cellStyle name="Note 5 2 3 2 6 2" xfId="60867"/>
    <cellStyle name="Note 5 2 3 2 6 3" xfId="60868"/>
    <cellStyle name="Note 5 2 3 2 7" xfId="60869"/>
    <cellStyle name="Note 5 2 3 2 7 2" xfId="60870"/>
    <cellStyle name="Note 5 2 3 2 7 3" xfId="60871"/>
    <cellStyle name="Note 5 2 3 2 8" xfId="60872"/>
    <cellStyle name="Note 5 2 3 2 8 2" xfId="60873"/>
    <cellStyle name="Note 5 2 3 2 9" xfId="60874"/>
    <cellStyle name="Note 5 2 3 3" xfId="14668"/>
    <cellStyle name="Note 5 2 3 3 2" xfId="60875"/>
    <cellStyle name="Note 5 2 3 3 2 2" xfId="60876"/>
    <cellStyle name="Note 5 2 3 3 2 2 2" xfId="60877"/>
    <cellStyle name="Note 5 2 3 3 2 2 3" xfId="60878"/>
    <cellStyle name="Note 5 2 3 3 2 3" xfId="60879"/>
    <cellStyle name="Note 5 2 3 3 2 3 2" xfId="60880"/>
    <cellStyle name="Note 5 2 3 3 2 3 3" xfId="60881"/>
    <cellStyle name="Note 5 2 3 3 2 4" xfId="60882"/>
    <cellStyle name="Note 5 2 3 3 2 4 2" xfId="60883"/>
    <cellStyle name="Note 5 2 3 3 2 5" xfId="60884"/>
    <cellStyle name="Note 5 2 3 3 2 6" xfId="60885"/>
    <cellStyle name="Note 5 2 3 3 3" xfId="60886"/>
    <cellStyle name="Note 5 2 3 3 3 2" xfId="60887"/>
    <cellStyle name="Note 5 2 3 3 3 2 2" xfId="60888"/>
    <cellStyle name="Note 5 2 3 3 3 2 3" xfId="60889"/>
    <cellStyle name="Note 5 2 3 3 3 3" xfId="60890"/>
    <cellStyle name="Note 5 2 3 3 3 3 2" xfId="60891"/>
    <cellStyle name="Note 5 2 3 3 3 3 3" xfId="60892"/>
    <cellStyle name="Note 5 2 3 3 3 4" xfId="60893"/>
    <cellStyle name="Note 5 2 3 3 3 4 2" xfId="60894"/>
    <cellStyle name="Note 5 2 3 3 3 5" xfId="60895"/>
    <cellStyle name="Note 5 2 3 3 3 6" xfId="60896"/>
    <cellStyle name="Note 5 2 3 3 4" xfId="60897"/>
    <cellStyle name="Note 5 2 3 3 4 2" xfId="60898"/>
    <cellStyle name="Note 5 2 3 3 4 2 2" xfId="60899"/>
    <cellStyle name="Note 5 2 3 3 4 2 3" xfId="60900"/>
    <cellStyle name="Note 5 2 3 3 4 3" xfId="60901"/>
    <cellStyle name="Note 5 2 3 3 4 3 2" xfId="60902"/>
    <cellStyle name="Note 5 2 3 3 4 4" xfId="60903"/>
    <cellStyle name="Note 5 2 3 3 4 5" xfId="60904"/>
    <cellStyle name="Note 5 2 3 3 5" xfId="60905"/>
    <cellStyle name="Note 5 2 3 3 5 2" xfId="60906"/>
    <cellStyle name="Note 5 2 3 3 5 3" xfId="60907"/>
    <cellStyle name="Note 5 2 3 3 6" xfId="60908"/>
    <cellStyle name="Note 5 2 3 3 6 2" xfId="60909"/>
    <cellStyle name="Note 5 2 3 3 6 3" xfId="60910"/>
    <cellStyle name="Note 5 2 3 3 7" xfId="60911"/>
    <cellStyle name="Note 5 2 3 3 7 2" xfId="60912"/>
    <cellStyle name="Note 5 2 3 3 8" xfId="60913"/>
    <cellStyle name="Note 5 2 3 3 9" xfId="60914"/>
    <cellStyle name="Note 5 2 3 4" xfId="60915"/>
    <cellStyle name="Note 5 2 3 4 2" xfId="60916"/>
    <cellStyle name="Note 5 2 3 4 2 2" xfId="60917"/>
    <cellStyle name="Note 5 2 3 4 2 2 2" xfId="60918"/>
    <cellStyle name="Note 5 2 3 4 2 2 3" xfId="60919"/>
    <cellStyle name="Note 5 2 3 4 2 3" xfId="60920"/>
    <cellStyle name="Note 5 2 3 4 2 3 2" xfId="60921"/>
    <cellStyle name="Note 5 2 3 4 2 3 3" xfId="60922"/>
    <cellStyle name="Note 5 2 3 4 2 4" xfId="60923"/>
    <cellStyle name="Note 5 2 3 4 2 4 2" xfId="60924"/>
    <cellStyle name="Note 5 2 3 4 2 5" xfId="60925"/>
    <cellStyle name="Note 5 2 3 4 2 6" xfId="60926"/>
    <cellStyle name="Note 5 2 3 4 3" xfId="60927"/>
    <cellStyle name="Note 5 2 3 4 3 2" xfId="60928"/>
    <cellStyle name="Note 5 2 3 4 3 2 2" xfId="60929"/>
    <cellStyle name="Note 5 2 3 4 3 2 3" xfId="60930"/>
    <cellStyle name="Note 5 2 3 4 3 3" xfId="60931"/>
    <cellStyle name="Note 5 2 3 4 3 3 2" xfId="60932"/>
    <cellStyle name="Note 5 2 3 4 3 3 3" xfId="60933"/>
    <cellStyle name="Note 5 2 3 4 3 4" xfId="60934"/>
    <cellStyle name="Note 5 2 3 4 3 4 2" xfId="60935"/>
    <cellStyle name="Note 5 2 3 4 3 5" xfId="60936"/>
    <cellStyle name="Note 5 2 3 4 3 6" xfId="60937"/>
    <cellStyle name="Note 5 2 3 4 4" xfId="60938"/>
    <cellStyle name="Note 5 2 3 4 4 2" xfId="60939"/>
    <cellStyle name="Note 5 2 3 4 4 2 2" xfId="60940"/>
    <cellStyle name="Note 5 2 3 4 4 2 3" xfId="60941"/>
    <cellStyle name="Note 5 2 3 4 4 3" xfId="60942"/>
    <cellStyle name="Note 5 2 3 4 4 3 2" xfId="60943"/>
    <cellStyle name="Note 5 2 3 4 4 4" xfId="60944"/>
    <cellStyle name="Note 5 2 3 4 4 5" xfId="60945"/>
    <cellStyle name="Note 5 2 3 4 5" xfId="60946"/>
    <cellStyle name="Note 5 2 3 4 5 2" xfId="60947"/>
    <cellStyle name="Note 5 2 3 4 5 3" xfId="60948"/>
    <cellStyle name="Note 5 2 3 4 6" xfId="60949"/>
    <cellStyle name="Note 5 2 3 4 6 2" xfId="60950"/>
    <cellStyle name="Note 5 2 3 4 6 3" xfId="60951"/>
    <cellStyle name="Note 5 2 3 4 7" xfId="60952"/>
    <cellStyle name="Note 5 2 3 4 7 2" xfId="60953"/>
    <cellStyle name="Note 5 2 3 4 8" xfId="60954"/>
    <cellStyle name="Note 5 2 3 4 9" xfId="60955"/>
    <cellStyle name="Note 5 2 3 5" xfId="60956"/>
    <cellStyle name="Note 5 2 3 5 2" xfId="60957"/>
    <cellStyle name="Note 5 2 3 5 2 2" xfId="60958"/>
    <cellStyle name="Note 5 2 3 5 2 3" xfId="60959"/>
    <cellStyle name="Note 5 2 3 5 3" xfId="60960"/>
    <cellStyle name="Note 5 2 3 5 3 2" xfId="60961"/>
    <cellStyle name="Note 5 2 3 5 3 3" xfId="60962"/>
    <cellStyle name="Note 5 2 3 5 4" xfId="60963"/>
    <cellStyle name="Note 5 2 3 5 4 2" xfId="60964"/>
    <cellStyle name="Note 5 2 3 5 5" xfId="60965"/>
    <cellStyle name="Note 5 2 3 5 6" xfId="60966"/>
    <cellStyle name="Note 5 2 3 6" xfId="60967"/>
    <cellStyle name="Note 5 2 3 6 2" xfId="60968"/>
    <cellStyle name="Note 5 2 3 6 2 2" xfId="60969"/>
    <cellStyle name="Note 5 2 3 6 2 3" xfId="60970"/>
    <cellStyle name="Note 5 2 3 6 3" xfId="60971"/>
    <cellStyle name="Note 5 2 3 6 3 2" xfId="60972"/>
    <cellStyle name="Note 5 2 3 6 3 3" xfId="60973"/>
    <cellStyle name="Note 5 2 3 6 4" xfId="60974"/>
    <cellStyle name="Note 5 2 3 6 4 2" xfId="60975"/>
    <cellStyle name="Note 5 2 3 6 5" xfId="60976"/>
    <cellStyle name="Note 5 2 3 6 6" xfId="60977"/>
    <cellStyle name="Note 5 2 3 7" xfId="60978"/>
    <cellStyle name="Note 5 2 3 7 2" xfId="60979"/>
    <cellStyle name="Note 5 2 3 7 2 2" xfId="60980"/>
    <cellStyle name="Note 5 2 3 7 2 3" xfId="60981"/>
    <cellStyle name="Note 5 2 3 7 3" xfId="60982"/>
    <cellStyle name="Note 5 2 3 7 3 2" xfId="60983"/>
    <cellStyle name="Note 5 2 3 7 4" xfId="60984"/>
    <cellStyle name="Note 5 2 3 7 5" xfId="60985"/>
    <cellStyle name="Note 5 2 3 8" xfId="60986"/>
    <cellStyle name="Note 5 2 3 8 2" xfId="60987"/>
    <cellStyle name="Note 5 2 3 8 3" xfId="60988"/>
    <cellStyle name="Note 5 2 3 9" xfId="60989"/>
    <cellStyle name="Note 5 2 3 9 2" xfId="60990"/>
    <cellStyle name="Note 5 2 3 9 3" xfId="60991"/>
    <cellStyle name="Note 5 2 4" xfId="6602"/>
    <cellStyle name="Note 5 2 4 10" xfId="60992"/>
    <cellStyle name="Note 5 2 4 2" xfId="11901"/>
    <cellStyle name="Note 5 2 4 2 2" xfId="60993"/>
    <cellStyle name="Note 5 2 4 2 2 2" xfId="60994"/>
    <cellStyle name="Note 5 2 4 2 2 2 2" xfId="60995"/>
    <cellStyle name="Note 5 2 4 2 2 2 3" xfId="60996"/>
    <cellStyle name="Note 5 2 4 2 2 3" xfId="60997"/>
    <cellStyle name="Note 5 2 4 2 2 3 2" xfId="60998"/>
    <cellStyle name="Note 5 2 4 2 2 3 3" xfId="60999"/>
    <cellStyle name="Note 5 2 4 2 2 4" xfId="61000"/>
    <cellStyle name="Note 5 2 4 2 2 4 2" xfId="61001"/>
    <cellStyle name="Note 5 2 4 2 2 5" xfId="61002"/>
    <cellStyle name="Note 5 2 4 2 2 6" xfId="61003"/>
    <cellStyle name="Note 5 2 4 2 3" xfId="61004"/>
    <cellStyle name="Note 5 2 4 2 3 2" xfId="61005"/>
    <cellStyle name="Note 5 2 4 2 3 2 2" xfId="61006"/>
    <cellStyle name="Note 5 2 4 2 3 2 3" xfId="61007"/>
    <cellStyle name="Note 5 2 4 2 3 3" xfId="61008"/>
    <cellStyle name="Note 5 2 4 2 3 3 2" xfId="61009"/>
    <cellStyle name="Note 5 2 4 2 3 3 3" xfId="61010"/>
    <cellStyle name="Note 5 2 4 2 3 4" xfId="61011"/>
    <cellStyle name="Note 5 2 4 2 3 4 2" xfId="61012"/>
    <cellStyle name="Note 5 2 4 2 3 5" xfId="61013"/>
    <cellStyle name="Note 5 2 4 2 3 6" xfId="61014"/>
    <cellStyle name="Note 5 2 4 2 4" xfId="61015"/>
    <cellStyle name="Note 5 2 4 2 4 2" xfId="61016"/>
    <cellStyle name="Note 5 2 4 2 4 2 2" xfId="61017"/>
    <cellStyle name="Note 5 2 4 2 4 2 3" xfId="61018"/>
    <cellStyle name="Note 5 2 4 2 4 3" xfId="61019"/>
    <cellStyle name="Note 5 2 4 2 4 3 2" xfId="61020"/>
    <cellStyle name="Note 5 2 4 2 4 4" xfId="61021"/>
    <cellStyle name="Note 5 2 4 2 4 5" xfId="61022"/>
    <cellStyle name="Note 5 2 4 2 5" xfId="61023"/>
    <cellStyle name="Note 5 2 4 2 5 2" xfId="61024"/>
    <cellStyle name="Note 5 2 4 2 5 3" xfId="61025"/>
    <cellStyle name="Note 5 2 4 2 6" xfId="61026"/>
    <cellStyle name="Note 5 2 4 2 6 2" xfId="61027"/>
    <cellStyle name="Note 5 2 4 2 6 3" xfId="61028"/>
    <cellStyle name="Note 5 2 4 2 7" xfId="61029"/>
    <cellStyle name="Note 5 2 4 2 7 2" xfId="61030"/>
    <cellStyle name="Note 5 2 4 2 8" xfId="61031"/>
    <cellStyle name="Note 5 2 4 2 9" xfId="61032"/>
    <cellStyle name="Note 5 2 4 3" xfId="61033"/>
    <cellStyle name="Note 5 2 4 3 2" xfId="61034"/>
    <cellStyle name="Note 5 2 4 3 2 2" xfId="61035"/>
    <cellStyle name="Note 5 2 4 3 2 3" xfId="61036"/>
    <cellStyle name="Note 5 2 4 3 3" xfId="61037"/>
    <cellStyle name="Note 5 2 4 3 3 2" xfId="61038"/>
    <cellStyle name="Note 5 2 4 3 3 3" xfId="61039"/>
    <cellStyle name="Note 5 2 4 3 4" xfId="61040"/>
    <cellStyle name="Note 5 2 4 3 4 2" xfId="61041"/>
    <cellStyle name="Note 5 2 4 3 5" xfId="61042"/>
    <cellStyle name="Note 5 2 4 3 6" xfId="61043"/>
    <cellStyle name="Note 5 2 4 4" xfId="61044"/>
    <cellStyle name="Note 5 2 4 4 2" xfId="61045"/>
    <cellStyle name="Note 5 2 4 4 2 2" xfId="61046"/>
    <cellStyle name="Note 5 2 4 4 2 3" xfId="61047"/>
    <cellStyle name="Note 5 2 4 4 3" xfId="61048"/>
    <cellStyle name="Note 5 2 4 4 3 2" xfId="61049"/>
    <cellStyle name="Note 5 2 4 4 3 3" xfId="61050"/>
    <cellStyle name="Note 5 2 4 4 4" xfId="61051"/>
    <cellStyle name="Note 5 2 4 4 4 2" xfId="61052"/>
    <cellStyle name="Note 5 2 4 4 5" xfId="61053"/>
    <cellStyle name="Note 5 2 4 4 6" xfId="61054"/>
    <cellStyle name="Note 5 2 4 5" xfId="61055"/>
    <cellStyle name="Note 5 2 4 5 2" xfId="61056"/>
    <cellStyle name="Note 5 2 4 5 2 2" xfId="61057"/>
    <cellStyle name="Note 5 2 4 5 2 3" xfId="61058"/>
    <cellStyle name="Note 5 2 4 5 3" xfId="61059"/>
    <cellStyle name="Note 5 2 4 5 3 2" xfId="61060"/>
    <cellStyle name="Note 5 2 4 5 4" xfId="61061"/>
    <cellStyle name="Note 5 2 4 5 5" xfId="61062"/>
    <cellStyle name="Note 5 2 4 6" xfId="61063"/>
    <cellStyle name="Note 5 2 4 6 2" xfId="61064"/>
    <cellStyle name="Note 5 2 4 6 3" xfId="61065"/>
    <cellStyle name="Note 5 2 4 7" xfId="61066"/>
    <cellStyle name="Note 5 2 4 7 2" xfId="61067"/>
    <cellStyle name="Note 5 2 4 7 3" xfId="61068"/>
    <cellStyle name="Note 5 2 4 8" xfId="61069"/>
    <cellStyle name="Note 5 2 4 8 2" xfId="61070"/>
    <cellStyle name="Note 5 2 4 9" xfId="61071"/>
    <cellStyle name="Note 5 2 5" xfId="6603"/>
    <cellStyle name="Note 5 2 5 2" xfId="11902"/>
    <cellStyle name="Note 5 2 5 2 2" xfId="61072"/>
    <cellStyle name="Note 5 2 5 2 2 2" xfId="61073"/>
    <cellStyle name="Note 5 2 5 2 2 3" xfId="61074"/>
    <cellStyle name="Note 5 2 5 2 3" xfId="61075"/>
    <cellStyle name="Note 5 2 5 2 3 2" xfId="61076"/>
    <cellStyle name="Note 5 2 5 2 3 3" xfId="61077"/>
    <cellStyle name="Note 5 2 5 2 4" xfId="61078"/>
    <cellStyle name="Note 5 2 5 2 4 2" xfId="61079"/>
    <cellStyle name="Note 5 2 5 2 5" xfId="61080"/>
    <cellStyle name="Note 5 2 5 2 6" xfId="61081"/>
    <cellStyle name="Note 5 2 5 3" xfId="61082"/>
    <cellStyle name="Note 5 2 5 3 2" xfId="61083"/>
    <cellStyle name="Note 5 2 5 3 2 2" xfId="61084"/>
    <cellStyle name="Note 5 2 5 3 2 3" xfId="61085"/>
    <cellStyle name="Note 5 2 5 3 3" xfId="61086"/>
    <cellStyle name="Note 5 2 5 3 3 2" xfId="61087"/>
    <cellStyle name="Note 5 2 5 3 3 3" xfId="61088"/>
    <cellStyle name="Note 5 2 5 3 4" xfId="61089"/>
    <cellStyle name="Note 5 2 5 3 4 2" xfId="61090"/>
    <cellStyle name="Note 5 2 5 3 5" xfId="61091"/>
    <cellStyle name="Note 5 2 5 3 6" xfId="61092"/>
    <cellStyle name="Note 5 2 5 4" xfId="61093"/>
    <cellStyle name="Note 5 2 5 4 2" xfId="61094"/>
    <cellStyle name="Note 5 2 5 4 2 2" xfId="61095"/>
    <cellStyle name="Note 5 2 5 4 2 3" xfId="61096"/>
    <cellStyle name="Note 5 2 5 4 3" xfId="61097"/>
    <cellStyle name="Note 5 2 5 4 3 2" xfId="61098"/>
    <cellStyle name="Note 5 2 5 4 4" xfId="61099"/>
    <cellStyle name="Note 5 2 5 4 5" xfId="61100"/>
    <cellStyle name="Note 5 2 5 5" xfId="61101"/>
    <cellStyle name="Note 5 2 5 5 2" xfId="61102"/>
    <cellStyle name="Note 5 2 5 5 3" xfId="61103"/>
    <cellStyle name="Note 5 2 5 6" xfId="61104"/>
    <cellStyle name="Note 5 2 5 6 2" xfId="61105"/>
    <cellStyle name="Note 5 2 5 6 3" xfId="61106"/>
    <cellStyle name="Note 5 2 5 7" xfId="61107"/>
    <cellStyle name="Note 5 2 5 7 2" xfId="61108"/>
    <cellStyle name="Note 5 2 5 8" xfId="61109"/>
    <cellStyle name="Note 5 2 5 9" xfId="61110"/>
    <cellStyle name="Note 5 2 6" xfId="6604"/>
    <cellStyle name="Note 5 2 6 2" xfId="11903"/>
    <cellStyle name="Note 5 2 6 2 2" xfId="61111"/>
    <cellStyle name="Note 5 2 6 2 2 2" xfId="61112"/>
    <cellStyle name="Note 5 2 6 2 2 3" xfId="61113"/>
    <cellStyle name="Note 5 2 6 2 3" xfId="61114"/>
    <cellStyle name="Note 5 2 6 2 3 2" xfId="61115"/>
    <cellStyle name="Note 5 2 6 2 3 3" xfId="61116"/>
    <cellStyle name="Note 5 2 6 2 4" xfId="61117"/>
    <cellStyle name="Note 5 2 6 2 4 2" xfId="61118"/>
    <cellStyle name="Note 5 2 6 2 5" xfId="61119"/>
    <cellStyle name="Note 5 2 6 2 6" xfId="61120"/>
    <cellStyle name="Note 5 2 6 3" xfId="61121"/>
    <cellStyle name="Note 5 2 6 3 2" xfId="61122"/>
    <cellStyle name="Note 5 2 6 3 2 2" xfId="61123"/>
    <cellStyle name="Note 5 2 6 3 2 3" xfId="61124"/>
    <cellStyle name="Note 5 2 6 3 3" xfId="61125"/>
    <cellStyle name="Note 5 2 6 3 3 2" xfId="61126"/>
    <cellStyle name="Note 5 2 6 3 3 3" xfId="61127"/>
    <cellStyle name="Note 5 2 6 3 4" xfId="61128"/>
    <cellStyle name="Note 5 2 6 3 4 2" xfId="61129"/>
    <cellStyle name="Note 5 2 6 3 5" xfId="61130"/>
    <cellStyle name="Note 5 2 6 3 6" xfId="61131"/>
    <cellStyle name="Note 5 2 6 4" xfId="61132"/>
    <cellStyle name="Note 5 2 6 4 2" xfId="61133"/>
    <cellStyle name="Note 5 2 6 4 2 2" xfId="61134"/>
    <cellStyle name="Note 5 2 6 4 2 3" xfId="61135"/>
    <cellStyle name="Note 5 2 6 4 3" xfId="61136"/>
    <cellStyle name="Note 5 2 6 4 3 2" xfId="61137"/>
    <cellStyle name="Note 5 2 6 4 4" xfId="61138"/>
    <cellStyle name="Note 5 2 6 4 5" xfId="61139"/>
    <cellStyle name="Note 5 2 6 5" xfId="61140"/>
    <cellStyle name="Note 5 2 6 5 2" xfId="61141"/>
    <cellStyle name="Note 5 2 6 5 3" xfId="61142"/>
    <cellStyle name="Note 5 2 6 6" xfId="61143"/>
    <cellStyle name="Note 5 2 6 6 2" xfId="61144"/>
    <cellStyle name="Note 5 2 6 6 3" xfId="61145"/>
    <cellStyle name="Note 5 2 6 7" xfId="61146"/>
    <cellStyle name="Note 5 2 6 7 2" xfId="61147"/>
    <cellStyle name="Note 5 2 6 8" xfId="61148"/>
    <cellStyle name="Note 5 2 6 9" xfId="61149"/>
    <cellStyle name="Note 5 2 7" xfId="6605"/>
    <cellStyle name="Note 5 2 7 2" xfId="11904"/>
    <cellStyle name="Note 5 2 7 2 2" xfId="61150"/>
    <cellStyle name="Note 5 2 7 2 3" xfId="61151"/>
    <cellStyle name="Note 5 2 7 3" xfId="61152"/>
    <cellStyle name="Note 5 2 7 3 2" xfId="61153"/>
    <cellStyle name="Note 5 2 7 3 3" xfId="61154"/>
    <cellStyle name="Note 5 2 7 4" xfId="61155"/>
    <cellStyle name="Note 5 2 7 4 2" xfId="61156"/>
    <cellStyle name="Note 5 2 7 5" xfId="61157"/>
    <cellStyle name="Note 5 2 7 6" xfId="61158"/>
    <cellStyle name="Note 5 2 8" xfId="6606"/>
    <cellStyle name="Note 5 2 8 2" xfId="11905"/>
    <cellStyle name="Note 5 2 8 2 2" xfId="61159"/>
    <cellStyle name="Note 5 2 8 2 3" xfId="61160"/>
    <cellStyle name="Note 5 2 8 3" xfId="61161"/>
    <cellStyle name="Note 5 2 8 3 2" xfId="61162"/>
    <cellStyle name="Note 5 2 8 3 3" xfId="61163"/>
    <cellStyle name="Note 5 2 8 4" xfId="61164"/>
    <cellStyle name="Note 5 2 8 4 2" xfId="61165"/>
    <cellStyle name="Note 5 2 8 5" xfId="61166"/>
    <cellStyle name="Note 5 2 8 6" xfId="61167"/>
    <cellStyle name="Note 5 2 9" xfId="6607"/>
    <cellStyle name="Note 5 2 9 2" xfId="11906"/>
    <cellStyle name="Note 5 2 9 2 2" xfId="61168"/>
    <cellStyle name="Note 5 2 9 2 3" xfId="61169"/>
    <cellStyle name="Note 5 2 9 3" xfId="61170"/>
    <cellStyle name="Note 5 2 9 3 2" xfId="61171"/>
    <cellStyle name="Note 5 2 9 4" xfId="61172"/>
    <cellStyle name="Note 5 2 9 5" xfId="61173"/>
    <cellStyle name="Note 5 3" xfId="6608"/>
    <cellStyle name="Note 5 3 10" xfId="61174"/>
    <cellStyle name="Note 5 3 10 2" xfId="61175"/>
    <cellStyle name="Note 5 3 10 3" xfId="61176"/>
    <cellStyle name="Note 5 3 11" xfId="61177"/>
    <cellStyle name="Note 5 3 11 2" xfId="61178"/>
    <cellStyle name="Note 5 3 12" xfId="61179"/>
    <cellStyle name="Note 5 3 13" xfId="61180"/>
    <cellStyle name="Note 5 3 14" xfId="61181"/>
    <cellStyle name="Note 5 3 2" xfId="6609"/>
    <cellStyle name="Note 5 3 2 10" xfId="61182"/>
    <cellStyle name="Note 5 3 2 10 2" xfId="61183"/>
    <cellStyle name="Note 5 3 2 11" xfId="61184"/>
    <cellStyle name="Note 5 3 2 12" xfId="61185"/>
    <cellStyle name="Note 5 3 2 2" xfId="14669"/>
    <cellStyle name="Note 5 3 2 2 10" xfId="61186"/>
    <cellStyle name="Note 5 3 2 2 2" xfId="61187"/>
    <cellStyle name="Note 5 3 2 2 2 2" xfId="61188"/>
    <cellStyle name="Note 5 3 2 2 2 2 2" xfId="61189"/>
    <cellStyle name="Note 5 3 2 2 2 2 2 2" xfId="61190"/>
    <cellStyle name="Note 5 3 2 2 2 2 2 3" xfId="61191"/>
    <cellStyle name="Note 5 3 2 2 2 2 3" xfId="61192"/>
    <cellStyle name="Note 5 3 2 2 2 2 3 2" xfId="61193"/>
    <cellStyle name="Note 5 3 2 2 2 2 3 3" xfId="61194"/>
    <cellStyle name="Note 5 3 2 2 2 2 4" xfId="61195"/>
    <cellStyle name="Note 5 3 2 2 2 2 4 2" xfId="61196"/>
    <cellStyle name="Note 5 3 2 2 2 2 5" xfId="61197"/>
    <cellStyle name="Note 5 3 2 2 2 2 6" xfId="61198"/>
    <cellStyle name="Note 5 3 2 2 2 3" xfId="61199"/>
    <cellStyle name="Note 5 3 2 2 2 3 2" xfId="61200"/>
    <cellStyle name="Note 5 3 2 2 2 3 2 2" xfId="61201"/>
    <cellStyle name="Note 5 3 2 2 2 3 2 3" xfId="61202"/>
    <cellStyle name="Note 5 3 2 2 2 3 3" xfId="61203"/>
    <cellStyle name="Note 5 3 2 2 2 3 3 2" xfId="61204"/>
    <cellStyle name="Note 5 3 2 2 2 3 3 3" xfId="61205"/>
    <cellStyle name="Note 5 3 2 2 2 3 4" xfId="61206"/>
    <cellStyle name="Note 5 3 2 2 2 3 4 2" xfId="61207"/>
    <cellStyle name="Note 5 3 2 2 2 3 5" xfId="61208"/>
    <cellStyle name="Note 5 3 2 2 2 3 6" xfId="61209"/>
    <cellStyle name="Note 5 3 2 2 2 4" xfId="61210"/>
    <cellStyle name="Note 5 3 2 2 2 4 2" xfId="61211"/>
    <cellStyle name="Note 5 3 2 2 2 4 2 2" xfId="61212"/>
    <cellStyle name="Note 5 3 2 2 2 4 2 3" xfId="61213"/>
    <cellStyle name="Note 5 3 2 2 2 4 3" xfId="61214"/>
    <cellStyle name="Note 5 3 2 2 2 4 3 2" xfId="61215"/>
    <cellStyle name="Note 5 3 2 2 2 4 4" xfId="61216"/>
    <cellStyle name="Note 5 3 2 2 2 4 5" xfId="61217"/>
    <cellStyle name="Note 5 3 2 2 2 5" xfId="61218"/>
    <cellStyle name="Note 5 3 2 2 2 5 2" xfId="61219"/>
    <cellStyle name="Note 5 3 2 2 2 5 3" xfId="61220"/>
    <cellStyle name="Note 5 3 2 2 2 6" xfId="61221"/>
    <cellStyle name="Note 5 3 2 2 2 6 2" xfId="61222"/>
    <cellStyle name="Note 5 3 2 2 2 6 3" xfId="61223"/>
    <cellStyle name="Note 5 3 2 2 2 7" xfId="61224"/>
    <cellStyle name="Note 5 3 2 2 2 7 2" xfId="61225"/>
    <cellStyle name="Note 5 3 2 2 2 8" xfId="61226"/>
    <cellStyle name="Note 5 3 2 2 2 9" xfId="61227"/>
    <cellStyle name="Note 5 3 2 2 3" xfId="61228"/>
    <cellStyle name="Note 5 3 2 2 3 2" xfId="61229"/>
    <cellStyle name="Note 5 3 2 2 3 2 2" xfId="61230"/>
    <cellStyle name="Note 5 3 2 2 3 2 3" xfId="61231"/>
    <cellStyle name="Note 5 3 2 2 3 3" xfId="61232"/>
    <cellStyle name="Note 5 3 2 2 3 3 2" xfId="61233"/>
    <cellStyle name="Note 5 3 2 2 3 3 3" xfId="61234"/>
    <cellStyle name="Note 5 3 2 2 3 4" xfId="61235"/>
    <cellStyle name="Note 5 3 2 2 3 4 2" xfId="61236"/>
    <cellStyle name="Note 5 3 2 2 3 5" xfId="61237"/>
    <cellStyle name="Note 5 3 2 2 3 6" xfId="61238"/>
    <cellStyle name="Note 5 3 2 2 4" xfId="61239"/>
    <cellStyle name="Note 5 3 2 2 4 2" xfId="61240"/>
    <cellStyle name="Note 5 3 2 2 4 2 2" xfId="61241"/>
    <cellStyle name="Note 5 3 2 2 4 2 3" xfId="61242"/>
    <cellStyle name="Note 5 3 2 2 4 3" xfId="61243"/>
    <cellStyle name="Note 5 3 2 2 4 3 2" xfId="61244"/>
    <cellStyle name="Note 5 3 2 2 4 3 3" xfId="61245"/>
    <cellStyle name="Note 5 3 2 2 4 4" xfId="61246"/>
    <cellStyle name="Note 5 3 2 2 4 4 2" xfId="61247"/>
    <cellStyle name="Note 5 3 2 2 4 5" xfId="61248"/>
    <cellStyle name="Note 5 3 2 2 4 6" xfId="61249"/>
    <cellStyle name="Note 5 3 2 2 5" xfId="61250"/>
    <cellStyle name="Note 5 3 2 2 5 2" xfId="61251"/>
    <cellStyle name="Note 5 3 2 2 5 2 2" xfId="61252"/>
    <cellStyle name="Note 5 3 2 2 5 2 3" xfId="61253"/>
    <cellStyle name="Note 5 3 2 2 5 3" xfId="61254"/>
    <cellStyle name="Note 5 3 2 2 5 3 2" xfId="61255"/>
    <cellStyle name="Note 5 3 2 2 5 4" xfId="61256"/>
    <cellStyle name="Note 5 3 2 2 5 5" xfId="61257"/>
    <cellStyle name="Note 5 3 2 2 6" xfId="61258"/>
    <cellStyle name="Note 5 3 2 2 6 2" xfId="61259"/>
    <cellStyle name="Note 5 3 2 2 6 3" xfId="61260"/>
    <cellStyle name="Note 5 3 2 2 7" xfId="61261"/>
    <cellStyle name="Note 5 3 2 2 7 2" xfId="61262"/>
    <cellStyle name="Note 5 3 2 2 7 3" xfId="61263"/>
    <cellStyle name="Note 5 3 2 2 8" xfId="61264"/>
    <cellStyle name="Note 5 3 2 2 8 2" xfId="61265"/>
    <cellStyle name="Note 5 3 2 2 9" xfId="61266"/>
    <cellStyle name="Note 5 3 2 3" xfId="61267"/>
    <cellStyle name="Note 5 3 2 3 2" xfId="61268"/>
    <cellStyle name="Note 5 3 2 3 2 2" xfId="61269"/>
    <cellStyle name="Note 5 3 2 3 2 2 2" xfId="61270"/>
    <cellStyle name="Note 5 3 2 3 2 2 3" xfId="61271"/>
    <cellStyle name="Note 5 3 2 3 2 3" xfId="61272"/>
    <cellStyle name="Note 5 3 2 3 2 3 2" xfId="61273"/>
    <cellStyle name="Note 5 3 2 3 2 3 3" xfId="61274"/>
    <cellStyle name="Note 5 3 2 3 2 4" xfId="61275"/>
    <cellStyle name="Note 5 3 2 3 2 4 2" xfId="61276"/>
    <cellStyle name="Note 5 3 2 3 2 5" xfId="61277"/>
    <cellStyle name="Note 5 3 2 3 2 6" xfId="61278"/>
    <cellStyle name="Note 5 3 2 3 3" xfId="61279"/>
    <cellStyle name="Note 5 3 2 3 3 2" xfId="61280"/>
    <cellStyle name="Note 5 3 2 3 3 2 2" xfId="61281"/>
    <cellStyle name="Note 5 3 2 3 3 2 3" xfId="61282"/>
    <cellStyle name="Note 5 3 2 3 3 3" xfId="61283"/>
    <cellStyle name="Note 5 3 2 3 3 3 2" xfId="61284"/>
    <cellStyle name="Note 5 3 2 3 3 3 3" xfId="61285"/>
    <cellStyle name="Note 5 3 2 3 3 4" xfId="61286"/>
    <cellStyle name="Note 5 3 2 3 3 4 2" xfId="61287"/>
    <cellStyle name="Note 5 3 2 3 3 5" xfId="61288"/>
    <cellStyle name="Note 5 3 2 3 3 6" xfId="61289"/>
    <cellStyle name="Note 5 3 2 3 4" xfId="61290"/>
    <cellStyle name="Note 5 3 2 3 4 2" xfId="61291"/>
    <cellStyle name="Note 5 3 2 3 4 2 2" xfId="61292"/>
    <cellStyle name="Note 5 3 2 3 4 2 3" xfId="61293"/>
    <cellStyle name="Note 5 3 2 3 4 3" xfId="61294"/>
    <cellStyle name="Note 5 3 2 3 4 3 2" xfId="61295"/>
    <cellStyle name="Note 5 3 2 3 4 4" xfId="61296"/>
    <cellStyle name="Note 5 3 2 3 4 5" xfId="61297"/>
    <cellStyle name="Note 5 3 2 3 5" xfId="61298"/>
    <cellStyle name="Note 5 3 2 3 5 2" xfId="61299"/>
    <cellStyle name="Note 5 3 2 3 5 3" xfId="61300"/>
    <cellStyle name="Note 5 3 2 3 6" xfId="61301"/>
    <cellStyle name="Note 5 3 2 3 6 2" xfId="61302"/>
    <cellStyle name="Note 5 3 2 3 6 3" xfId="61303"/>
    <cellStyle name="Note 5 3 2 3 7" xfId="61304"/>
    <cellStyle name="Note 5 3 2 3 7 2" xfId="61305"/>
    <cellStyle name="Note 5 3 2 3 8" xfId="61306"/>
    <cellStyle name="Note 5 3 2 3 9" xfId="61307"/>
    <cellStyle name="Note 5 3 2 4" xfId="61308"/>
    <cellStyle name="Note 5 3 2 4 2" xfId="61309"/>
    <cellStyle name="Note 5 3 2 4 2 2" xfId="61310"/>
    <cellStyle name="Note 5 3 2 4 2 2 2" xfId="61311"/>
    <cellStyle name="Note 5 3 2 4 2 2 3" xfId="61312"/>
    <cellStyle name="Note 5 3 2 4 2 3" xfId="61313"/>
    <cellStyle name="Note 5 3 2 4 2 3 2" xfId="61314"/>
    <cellStyle name="Note 5 3 2 4 2 3 3" xfId="61315"/>
    <cellStyle name="Note 5 3 2 4 2 4" xfId="61316"/>
    <cellStyle name="Note 5 3 2 4 2 4 2" xfId="61317"/>
    <cellStyle name="Note 5 3 2 4 2 5" xfId="61318"/>
    <cellStyle name="Note 5 3 2 4 2 6" xfId="61319"/>
    <cellStyle name="Note 5 3 2 4 3" xfId="61320"/>
    <cellStyle name="Note 5 3 2 4 3 2" xfId="61321"/>
    <cellStyle name="Note 5 3 2 4 3 2 2" xfId="61322"/>
    <cellStyle name="Note 5 3 2 4 3 2 3" xfId="61323"/>
    <cellStyle name="Note 5 3 2 4 3 3" xfId="61324"/>
    <cellStyle name="Note 5 3 2 4 3 3 2" xfId="61325"/>
    <cellStyle name="Note 5 3 2 4 3 3 3" xfId="61326"/>
    <cellStyle name="Note 5 3 2 4 3 4" xfId="61327"/>
    <cellStyle name="Note 5 3 2 4 3 4 2" xfId="61328"/>
    <cellStyle name="Note 5 3 2 4 3 5" xfId="61329"/>
    <cellStyle name="Note 5 3 2 4 3 6" xfId="61330"/>
    <cellStyle name="Note 5 3 2 4 4" xfId="61331"/>
    <cellStyle name="Note 5 3 2 4 4 2" xfId="61332"/>
    <cellStyle name="Note 5 3 2 4 4 2 2" xfId="61333"/>
    <cellStyle name="Note 5 3 2 4 4 2 3" xfId="61334"/>
    <cellStyle name="Note 5 3 2 4 4 3" xfId="61335"/>
    <cellStyle name="Note 5 3 2 4 4 3 2" xfId="61336"/>
    <cellStyle name="Note 5 3 2 4 4 4" xfId="61337"/>
    <cellStyle name="Note 5 3 2 4 4 5" xfId="61338"/>
    <cellStyle name="Note 5 3 2 4 5" xfId="61339"/>
    <cellStyle name="Note 5 3 2 4 5 2" xfId="61340"/>
    <cellStyle name="Note 5 3 2 4 5 3" xfId="61341"/>
    <cellStyle name="Note 5 3 2 4 6" xfId="61342"/>
    <cellStyle name="Note 5 3 2 4 6 2" xfId="61343"/>
    <cellStyle name="Note 5 3 2 4 6 3" xfId="61344"/>
    <cellStyle name="Note 5 3 2 4 7" xfId="61345"/>
    <cellStyle name="Note 5 3 2 4 7 2" xfId="61346"/>
    <cellStyle name="Note 5 3 2 4 8" xfId="61347"/>
    <cellStyle name="Note 5 3 2 4 9" xfId="61348"/>
    <cellStyle name="Note 5 3 2 5" xfId="61349"/>
    <cellStyle name="Note 5 3 2 5 2" xfId="61350"/>
    <cellStyle name="Note 5 3 2 5 2 2" xfId="61351"/>
    <cellStyle name="Note 5 3 2 5 2 3" xfId="61352"/>
    <cellStyle name="Note 5 3 2 5 3" xfId="61353"/>
    <cellStyle name="Note 5 3 2 5 3 2" xfId="61354"/>
    <cellStyle name="Note 5 3 2 5 3 3" xfId="61355"/>
    <cellStyle name="Note 5 3 2 5 4" xfId="61356"/>
    <cellStyle name="Note 5 3 2 5 4 2" xfId="61357"/>
    <cellStyle name="Note 5 3 2 5 5" xfId="61358"/>
    <cellStyle name="Note 5 3 2 5 6" xfId="61359"/>
    <cellStyle name="Note 5 3 2 6" xfId="61360"/>
    <cellStyle name="Note 5 3 2 6 2" xfId="61361"/>
    <cellStyle name="Note 5 3 2 6 2 2" xfId="61362"/>
    <cellStyle name="Note 5 3 2 6 2 3" xfId="61363"/>
    <cellStyle name="Note 5 3 2 6 3" xfId="61364"/>
    <cellStyle name="Note 5 3 2 6 3 2" xfId="61365"/>
    <cellStyle name="Note 5 3 2 6 3 3" xfId="61366"/>
    <cellStyle name="Note 5 3 2 6 4" xfId="61367"/>
    <cellStyle name="Note 5 3 2 6 4 2" xfId="61368"/>
    <cellStyle name="Note 5 3 2 6 5" xfId="61369"/>
    <cellStyle name="Note 5 3 2 6 6" xfId="61370"/>
    <cellStyle name="Note 5 3 2 7" xfId="61371"/>
    <cellStyle name="Note 5 3 2 7 2" xfId="61372"/>
    <cellStyle name="Note 5 3 2 7 2 2" xfId="61373"/>
    <cellStyle name="Note 5 3 2 7 2 3" xfId="61374"/>
    <cellStyle name="Note 5 3 2 7 3" xfId="61375"/>
    <cellStyle name="Note 5 3 2 7 3 2" xfId="61376"/>
    <cellStyle name="Note 5 3 2 7 4" xfId="61377"/>
    <cellStyle name="Note 5 3 2 7 5" xfId="61378"/>
    <cellStyle name="Note 5 3 2 8" xfId="61379"/>
    <cellStyle name="Note 5 3 2 8 2" xfId="61380"/>
    <cellStyle name="Note 5 3 2 8 3" xfId="61381"/>
    <cellStyle name="Note 5 3 2 9" xfId="61382"/>
    <cellStyle name="Note 5 3 2 9 2" xfId="61383"/>
    <cellStyle name="Note 5 3 2 9 3" xfId="61384"/>
    <cellStyle name="Note 5 3 3" xfId="6610"/>
    <cellStyle name="Note 5 3 3 10" xfId="61385"/>
    <cellStyle name="Note 5 3 3 2" xfId="61386"/>
    <cellStyle name="Note 5 3 3 2 2" xfId="61387"/>
    <cellStyle name="Note 5 3 3 2 2 2" xfId="61388"/>
    <cellStyle name="Note 5 3 3 2 2 2 2" xfId="61389"/>
    <cellStyle name="Note 5 3 3 2 2 2 3" xfId="61390"/>
    <cellStyle name="Note 5 3 3 2 2 3" xfId="61391"/>
    <cellStyle name="Note 5 3 3 2 2 3 2" xfId="61392"/>
    <cellStyle name="Note 5 3 3 2 2 3 3" xfId="61393"/>
    <cellStyle name="Note 5 3 3 2 2 4" xfId="61394"/>
    <cellStyle name="Note 5 3 3 2 2 4 2" xfId="61395"/>
    <cellStyle name="Note 5 3 3 2 2 5" xfId="61396"/>
    <cellStyle name="Note 5 3 3 2 2 6" xfId="61397"/>
    <cellStyle name="Note 5 3 3 2 3" xfId="61398"/>
    <cellStyle name="Note 5 3 3 2 3 2" xfId="61399"/>
    <cellStyle name="Note 5 3 3 2 3 2 2" xfId="61400"/>
    <cellStyle name="Note 5 3 3 2 3 2 3" xfId="61401"/>
    <cellStyle name="Note 5 3 3 2 3 3" xfId="61402"/>
    <cellStyle name="Note 5 3 3 2 3 3 2" xfId="61403"/>
    <cellStyle name="Note 5 3 3 2 3 3 3" xfId="61404"/>
    <cellStyle name="Note 5 3 3 2 3 4" xfId="61405"/>
    <cellStyle name="Note 5 3 3 2 3 4 2" xfId="61406"/>
    <cellStyle name="Note 5 3 3 2 3 5" xfId="61407"/>
    <cellStyle name="Note 5 3 3 2 3 6" xfId="61408"/>
    <cellStyle name="Note 5 3 3 2 4" xfId="61409"/>
    <cellStyle name="Note 5 3 3 2 4 2" xfId="61410"/>
    <cellStyle name="Note 5 3 3 2 4 2 2" xfId="61411"/>
    <cellStyle name="Note 5 3 3 2 4 2 3" xfId="61412"/>
    <cellStyle name="Note 5 3 3 2 4 3" xfId="61413"/>
    <cellStyle name="Note 5 3 3 2 4 3 2" xfId="61414"/>
    <cellStyle name="Note 5 3 3 2 4 4" xfId="61415"/>
    <cellStyle name="Note 5 3 3 2 4 5" xfId="61416"/>
    <cellStyle name="Note 5 3 3 2 5" xfId="61417"/>
    <cellStyle name="Note 5 3 3 2 5 2" xfId="61418"/>
    <cellStyle name="Note 5 3 3 2 5 3" xfId="61419"/>
    <cellStyle name="Note 5 3 3 2 6" xfId="61420"/>
    <cellStyle name="Note 5 3 3 2 6 2" xfId="61421"/>
    <cellStyle name="Note 5 3 3 2 6 3" xfId="61422"/>
    <cellStyle name="Note 5 3 3 2 7" xfId="61423"/>
    <cellStyle name="Note 5 3 3 2 7 2" xfId="61424"/>
    <cellStyle name="Note 5 3 3 2 8" xfId="61425"/>
    <cellStyle name="Note 5 3 3 2 9" xfId="61426"/>
    <cellStyle name="Note 5 3 3 3" xfId="61427"/>
    <cellStyle name="Note 5 3 3 3 2" xfId="61428"/>
    <cellStyle name="Note 5 3 3 3 2 2" xfId="61429"/>
    <cellStyle name="Note 5 3 3 3 2 3" xfId="61430"/>
    <cellStyle name="Note 5 3 3 3 3" xfId="61431"/>
    <cellStyle name="Note 5 3 3 3 3 2" xfId="61432"/>
    <cellStyle name="Note 5 3 3 3 3 3" xfId="61433"/>
    <cellStyle name="Note 5 3 3 3 4" xfId="61434"/>
    <cellStyle name="Note 5 3 3 3 4 2" xfId="61435"/>
    <cellStyle name="Note 5 3 3 3 5" xfId="61436"/>
    <cellStyle name="Note 5 3 3 3 6" xfId="61437"/>
    <cellStyle name="Note 5 3 3 4" xfId="61438"/>
    <cellStyle name="Note 5 3 3 4 2" xfId="61439"/>
    <cellStyle name="Note 5 3 3 4 2 2" xfId="61440"/>
    <cellStyle name="Note 5 3 3 4 2 3" xfId="61441"/>
    <cellStyle name="Note 5 3 3 4 3" xfId="61442"/>
    <cellStyle name="Note 5 3 3 4 3 2" xfId="61443"/>
    <cellStyle name="Note 5 3 3 4 3 3" xfId="61444"/>
    <cellStyle name="Note 5 3 3 4 4" xfId="61445"/>
    <cellStyle name="Note 5 3 3 4 4 2" xfId="61446"/>
    <cellStyle name="Note 5 3 3 4 5" xfId="61447"/>
    <cellStyle name="Note 5 3 3 4 6" xfId="61448"/>
    <cellStyle name="Note 5 3 3 5" xfId="61449"/>
    <cellStyle name="Note 5 3 3 5 2" xfId="61450"/>
    <cellStyle name="Note 5 3 3 5 2 2" xfId="61451"/>
    <cellStyle name="Note 5 3 3 5 2 3" xfId="61452"/>
    <cellStyle name="Note 5 3 3 5 3" xfId="61453"/>
    <cellStyle name="Note 5 3 3 5 3 2" xfId="61454"/>
    <cellStyle name="Note 5 3 3 5 4" xfId="61455"/>
    <cellStyle name="Note 5 3 3 5 5" xfId="61456"/>
    <cellStyle name="Note 5 3 3 6" xfId="61457"/>
    <cellStyle name="Note 5 3 3 6 2" xfId="61458"/>
    <cellStyle name="Note 5 3 3 6 3" xfId="61459"/>
    <cellStyle name="Note 5 3 3 7" xfId="61460"/>
    <cellStyle name="Note 5 3 3 7 2" xfId="61461"/>
    <cellStyle name="Note 5 3 3 7 3" xfId="61462"/>
    <cellStyle name="Note 5 3 3 8" xfId="61463"/>
    <cellStyle name="Note 5 3 3 8 2" xfId="61464"/>
    <cellStyle name="Note 5 3 3 9" xfId="61465"/>
    <cellStyle name="Note 5 3 4" xfId="13790"/>
    <cellStyle name="Note 5 3 4 2" xfId="61466"/>
    <cellStyle name="Note 5 3 4 2 2" xfId="61467"/>
    <cellStyle name="Note 5 3 4 2 2 2" xfId="61468"/>
    <cellStyle name="Note 5 3 4 2 2 3" xfId="61469"/>
    <cellStyle name="Note 5 3 4 2 3" xfId="61470"/>
    <cellStyle name="Note 5 3 4 2 3 2" xfId="61471"/>
    <cellStyle name="Note 5 3 4 2 3 3" xfId="61472"/>
    <cellStyle name="Note 5 3 4 2 4" xfId="61473"/>
    <cellStyle name="Note 5 3 4 2 4 2" xfId="61474"/>
    <cellStyle name="Note 5 3 4 2 5" xfId="61475"/>
    <cellStyle name="Note 5 3 4 2 6" xfId="61476"/>
    <cellStyle name="Note 5 3 4 3" xfId="61477"/>
    <cellStyle name="Note 5 3 4 3 2" xfId="61478"/>
    <cellStyle name="Note 5 3 4 3 2 2" xfId="61479"/>
    <cellStyle name="Note 5 3 4 3 2 3" xfId="61480"/>
    <cellStyle name="Note 5 3 4 3 3" xfId="61481"/>
    <cellStyle name="Note 5 3 4 3 3 2" xfId="61482"/>
    <cellStyle name="Note 5 3 4 3 3 3" xfId="61483"/>
    <cellStyle name="Note 5 3 4 3 4" xfId="61484"/>
    <cellStyle name="Note 5 3 4 3 4 2" xfId="61485"/>
    <cellStyle name="Note 5 3 4 3 5" xfId="61486"/>
    <cellStyle name="Note 5 3 4 3 6" xfId="61487"/>
    <cellStyle name="Note 5 3 4 4" xfId="61488"/>
    <cellStyle name="Note 5 3 4 4 2" xfId="61489"/>
    <cellStyle name="Note 5 3 4 4 2 2" xfId="61490"/>
    <cellStyle name="Note 5 3 4 4 2 3" xfId="61491"/>
    <cellStyle name="Note 5 3 4 4 3" xfId="61492"/>
    <cellStyle name="Note 5 3 4 4 3 2" xfId="61493"/>
    <cellStyle name="Note 5 3 4 4 4" xfId="61494"/>
    <cellStyle name="Note 5 3 4 4 5" xfId="61495"/>
    <cellStyle name="Note 5 3 4 5" xfId="61496"/>
    <cellStyle name="Note 5 3 4 5 2" xfId="61497"/>
    <cellStyle name="Note 5 3 4 5 3" xfId="61498"/>
    <cellStyle name="Note 5 3 4 6" xfId="61499"/>
    <cellStyle name="Note 5 3 4 6 2" xfId="61500"/>
    <cellStyle name="Note 5 3 4 6 3" xfId="61501"/>
    <cellStyle name="Note 5 3 4 7" xfId="61502"/>
    <cellStyle name="Note 5 3 4 7 2" xfId="61503"/>
    <cellStyle name="Note 5 3 4 8" xfId="61504"/>
    <cellStyle name="Note 5 3 4 9" xfId="61505"/>
    <cellStyle name="Note 5 3 5" xfId="61506"/>
    <cellStyle name="Note 5 3 5 2" xfId="61507"/>
    <cellStyle name="Note 5 3 5 2 2" xfId="61508"/>
    <cellStyle name="Note 5 3 5 2 2 2" xfId="61509"/>
    <cellStyle name="Note 5 3 5 2 2 3" xfId="61510"/>
    <cellStyle name="Note 5 3 5 2 3" xfId="61511"/>
    <cellStyle name="Note 5 3 5 2 3 2" xfId="61512"/>
    <cellStyle name="Note 5 3 5 2 3 3" xfId="61513"/>
    <cellStyle name="Note 5 3 5 2 4" xfId="61514"/>
    <cellStyle name="Note 5 3 5 2 4 2" xfId="61515"/>
    <cellStyle name="Note 5 3 5 2 5" xfId="61516"/>
    <cellStyle name="Note 5 3 5 2 6" xfId="61517"/>
    <cellStyle name="Note 5 3 5 3" xfId="61518"/>
    <cellStyle name="Note 5 3 5 3 2" xfId="61519"/>
    <cellStyle name="Note 5 3 5 3 2 2" xfId="61520"/>
    <cellStyle name="Note 5 3 5 3 2 3" xfId="61521"/>
    <cellStyle name="Note 5 3 5 3 3" xfId="61522"/>
    <cellStyle name="Note 5 3 5 3 3 2" xfId="61523"/>
    <cellStyle name="Note 5 3 5 3 3 3" xfId="61524"/>
    <cellStyle name="Note 5 3 5 3 4" xfId="61525"/>
    <cellStyle name="Note 5 3 5 3 4 2" xfId="61526"/>
    <cellStyle name="Note 5 3 5 3 5" xfId="61527"/>
    <cellStyle name="Note 5 3 5 3 6" xfId="61528"/>
    <cellStyle name="Note 5 3 5 4" xfId="61529"/>
    <cellStyle name="Note 5 3 5 4 2" xfId="61530"/>
    <cellStyle name="Note 5 3 5 4 2 2" xfId="61531"/>
    <cellStyle name="Note 5 3 5 4 2 3" xfId="61532"/>
    <cellStyle name="Note 5 3 5 4 3" xfId="61533"/>
    <cellStyle name="Note 5 3 5 4 3 2" xfId="61534"/>
    <cellStyle name="Note 5 3 5 4 4" xfId="61535"/>
    <cellStyle name="Note 5 3 5 4 5" xfId="61536"/>
    <cellStyle name="Note 5 3 5 5" xfId="61537"/>
    <cellStyle name="Note 5 3 5 5 2" xfId="61538"/>
    <cellStyle name="Note 5 3 5 5 3" xfId="61539"/>
    <cellStyle name="Note 5 3 5 6" xfId="61540"/>
    <cellStyle name="Note 5 3 5 6 2" xfId="61541"/>
    <cellStyle name="Note 5 3 5 6 3" xfId="61542"/>
    <cellStyle name="Note 5 3 5 7" xfId="61543"/>
    <cellStyle name="Note 5 3 5 7 2" xfId="61544"/>
    <cellStyle name="Note 5 3 5 8" xfId="61545"/>
    <cellStyle name="Note 5 3 5 9" xfId="61546"/>
    <cellStyle name="Note 5 3 6" xfId="61547"/>
    <cellStyle name="Note 5 3 6 2" xfId="61548"/>
    <cellStyle name="Note 5 3 6 2 2" xfId="61549"/>
    <cellStyle name="Note 5 3 6 2 3" xfId="61550"/>
    <cellStyle name="Note 5 3 6 3" xfId="61551"/>
    <cellStyle name="Note 5 3 6 3 2" xfId="61552"/>
    <cellStyle name="Note 5 3 6 3 3" xfId="61553"/>
    <cellStyle name="Note 5 3 6 4" xfId="61554"/>
    <cellStyle name="Note 5 3 6 4 2" xfId="61555"/>
    <cellStyle name="Note 5 3 6 5" xfId="61556"/>
    <cellStyle name="Note 5 3 6 6" xfId="61557"/>
    <cellStyle name="Note 5 3 7" xfId="61558"/>
    <cellStyle name="Note 5 3 7 2" xfId="61559"/>
    <cellStyle name="Note 5 3 7 2 2" xfId="61560"/>
    <cellStyle name="Note 5 3 7 2 3" xfId="61561"/>
    <cellStyle name="Note 5 3 7 3" xfId="61562"/>
    <cellStyle name="Note 5 3 7 3 2" xfId="61563"/>
    <cellStyle name="Note 5 3 7 3 3" xfId="61564"/>
    <cellStyle name="Note 5 3 7 4" xfId="61565"/>
    <cellStyle name="Note 5 3 7 4 2" xfId="61566"/>
    <cellStyle name="Note 5 3 7 5" xfId="61567"/>
    <cellStyle name="Note 5 3 7 6" xfId="61568"/>
    <cellStyle name="Note 5 3 8" xfId="61569"/>
    <cellStyle name="Note 5 3 8 2" xfId="61570"/>
    <cellStyle name="Note 5 3 8 2 2" xfId="61571"/>
    <cellStyle name="Note 5 3 8 2 3" xfId="61572"/>
    <cellStyle name="Note 5 3 8 3" xfId="61573"/>
    <cellStyle name="Note 5 3 8 3 2" xfId="61574"/>
    <cellStyle name="Note 5 3 8 4" xfId="61575"/>
    <cellStyle name="Note 5 3 8 5" xfId="61576"/>
    <cellStyle name="Note 5 3 9" xfId="61577"/>
    <cellStyle name="Note 5 3 9 2" xfId="61578"/>
    <cellStyle name="Note 5 3 9 3" xfId="61579"/>
    <cellStyle name="Note 5 4" xfId="6611"/>
    <cellStyle name="Note 5 4 10" xfId="61580"/>
    <cellStyle name="Note 5 4 10 2" xfId="61581"/>
    <cellStyle name="Note 5 4 11" xfId="61582"/>
    <cellStyle name="Note 5 4 12" xfId="61583"/>
    <cellStyle name="Note 5 4 2" xfId="6612"/>
    <cellStyle name="Note 5 4 2 10" xfId="61584"/>
    <cellStyle name="Note 5 4 2 2" xfId="61585"/>
    <cellStyle name="Note 5 4 2 2 2" xfId="61586"/>
    <cellStyle name="Note 5 4 2 2 2 2" xfId="61587"/>
    <cellStyle name="Note 5 4 2 2 2 2 2" xfId="61588"/>
    <cellStyle name="Note 5 4 2 2 2 2 3" xfId="61589"/>
    <cellStyle name="Note 5 4 2 2 2 3" xfId="61590"/>
    <cellStyle name="Note 5 4 2 2 2 3 2" xfId="61591"/>
    <cellStyle name="Note 5 4 2 2 2 3 3" xfId="61592"/>
    <cellStyle name="Note 5 4 2 2 2 4" xfId="61593"/>
    <cellStyle name="Note 5 4 2 2 2 4 2" xfId="61594"/>
    <cellStyle name="Note 5 4 2 2 2 5" xfId="61595"/>
    <cellStyle name="Note 5 4 2 2 2 6" xfId="61596"/>
    <cellStyle name="Note 5 4 2 2 3" xfId="61597"/>
    <cellStyle name="Note 5 4 2 2 3 2" xfId="61598"/>
    <cellStyle name="Note 5 4 2 2 3 2 2" xfId="61599"/>
    <cellStyle name="Note 5 4 2 2 3 2 3" xfId="61600"/>
    <cellStyle name="Note 5 4 2 2 3 3" xfId="61601"/>
    <cellStyle name="Note 5 4 2 2 3 3 2" xfId="61602"/>
    <cellStyle name="Note 5 4 2 2 3 3 3" xfId="61603"/>
    <cellStyle name="Note 5 4 2 2 3 4" xfId="61604"/>
    <cellStyle name="Note 5 4 2 2 3 4 2" xfId="61605"/>
    <cellStyle name="Note 5 4 2 2 3 5" xfId="61606"/>
    <cellStyle name="Note 5 4 2 2 3 6" xfId="61607"/>
    <cellStyle name="Note 5 4 2 2 4" xfId="61608"/>
    <cellStyle name="Note 5 4 2 2 4 2" xfId="61609"/>
    <cellStyle name="Note 5 4 2 2 4 2 2" xfId="61610"/>
    <cellStyle name="Note 5 4 2 2 4 2 3" xfId="61611"/>
    <cellStyle name="Note 5 4 2 2 4 3" xfId="61612"/>
    <cellStyle name="Note 5 4 2 2 4 3 2" xfId="61613"/>
    <cellStyle name="Note 5 4 2 2 4 4" xfId="61614"/>
    <cellStyle name="Note 5 4 2 2 4 5" xfId="61615"/>
    <cellStyle name="Note 5 4 2 2 5" xfId="61616"/>
    <cellStyle name="Note 5 4 2 2 5 2" xfId="61617"/>
    <cellStyle name="Note 5 4 2 2 5 3" xfId="61618"/>
    <cellStyle name="Note 5 4 2 2 6" xfId="61619"/>
    <cellStyle name="Note 5 4 2 2 6 2" xfId="61620"/>
    <cellStyle name="Note 5 4 2 2 6 3" xfId="61621"/>
    <cellStyle name="Note 5 4 2 2 7" xfId="61622"/>
    <cellStyle name="Note 5 4 2 2 7 2" xfId="61623"/>
    <cellStyle name="Note 5 4 2 2 8" xfId="61624"/>
    <cellStyle name="Note 5 4 2 2 9" xfId="61625"/>
    <cellStyle name="Note 5 4 2 3" xfId="61626"/>
    <cellStyle name="Note 5 4 2 3 2" xfId="61627"/>
    <cellStyle name="Note 5 4 2 3 2 2" xfId="61628"/>
    <cellStyle name="Note 5 4 2 3 2 3" xfId="61629"/>
    <cellStyle name="Note 5 4 2 3 3" xfId="61630"/>
    <cellStyle name="Note 5 4 2 3 3 2" xfId="61631"/>
    <cellStyle name="Note 5 4 2 3 3 3" xfId="61632"/>
    <cellStyle name="Note 5 4 2 3 4" xfId="61633"/>
    <cellStyle name="Note 5 4 2 3 4 2" xfId="61634"/>
    <cellStyle name="Note 5 4 2 3 5" xfId="61635"/>
    <cellStyle name="Note 5 4 2 3 6" xfId="61636"/>
    <cellStyle name="Note 5 4 2 4" xfId="61637"/>
    <cellStyle name="Note 5 4 2 4 2" xfId="61638"/>
    <cellStyle name="Note 5 4 2 4 2 2" xfId="61639"/>
    <cellStyle name="Note 5 4 2 4 2 3" xfId="61640"/>
    <cellStyle name="Note 5 4 2 4 3" xfId="61641"/>
    <cellStyle name="Note 5 4 2 4 3 2" xfId="61642"/>
    <cellStyle name="Note 5 4 2 4 3 3" xfId="61643"/>
    <cellStyle name="Note 5 4 2 4 4" xfId="61644"/>
    <cellStyle name="Note 5 4 2 4 4 2" xfId="61645"/>
    <cellStyle name="Note 5 4 2 4 5" xfId="61646"/>
    <cellStyle name="Note 5 4 2 4 6" xfId="61647"/>
    <cellStyle name="Note 5 4 2 5" xfId="61648"/>
    <cellStyle name="Note 5 4 2 5 2" xfId="61649"/>
    <cellStyle name="Note 5 4 2 5 2 2" xfId="61650"/>
    <cellStyle name="Note 5 4 2 5 2 3" xfId="61651"/>
    <cellStyle name="Note 5 4 2 5 3" xfId="61652"/>
    <cellStyle name="Note 5 4 2 5 3 2" xfId="61653"/>
    <cellStyle name="Note 5 4 2 5 4" xfId="61654"/>
    <cellStyle name="Note 5 4 2 5 5" xfId="61655"/>
    <cellStyle name="Note 5 4 2 6" xfId="61656"/>
    <cellStyle name="Note 5 4 2 6 2" xfId="61657"/>
    <cellStyle name="Note 5 4 2 6 3" xfId="61658"/>
    <cellStyle name="Note 5 4 2 7" xfId="61659"/>
    <cellStyle name="Note 5 4 2 7 2" xfId="61660"/>
    <cellStyle name="Note 5 4 2 7 3" xfId="61661"/>
    <cellStyle name="Note 5 4 2 8" xfId="61662"/>
    <cellStyle name="Note 5 4 2 8 2" xfId="61663"/>
    <cellStyle name="Note 5 4 2 9" xfId="61664"/>
    <cellStyle name="Note 5 4 3" xfId="14670"/>
    <cellStyle name="Note 5 4 3 2" xfId="61665"/>
    <cellStyle name="Note 5 4 3 2 2" xfId="61666"/>
    <cellStyle name="Note 5 4 3 2 2 2" xfId="61667"/>
    <cellStyle name="Note 5 4 3 2 2 3" xfId="61668"/>
    <cellStyle name="Note 5 4 3 2 3" xfId="61669"/>
    <cellStyle name="Note 5 4 3 2 3 2" xfId="61670"/>
    <cellStyle name="Note 5 4 3 2 3 3" xfId="61671"/>
    <cellStyle name="Note 5 4 3 2 4" xfId="61672"/>
    <cellStyle name="Note 5 4 3 2 4 2" xfId="61673"/>
    <cellStyle name="Note 5 4 3 2 5" xfId="61674"/>
    <cellStyle name="Note 5 4 3 2 6" xfId="61675"/>
    <cellStyle name="Note 5 4 3 3" xfId="61676"/>
    <cellStyle name="Note 5 4 3 3 2" xfId="61677"/>
    <cellStyle name="Note 5 4 3 3 2 2" xfId="61678"/>
    <cellStyle name="Note 5 4 3 3 2 3" xfId="61679"/>
    <cellStyle name="Note 5 4 3 3 3" xfId="61680"/>
    <cellStyle name="Note 5 4 3 3 3 2" xfId="61681"/>
    <cellStyle name="Note 5 4 3 3 3 3" xfId="61682"/>
    <cellStyle name="Note 5 4 3 3 4" xfId="61683"/>
    <cellStyle name="Note 5 4 3 3 4 2" xfId="61684"/>
    <cellStyle name="Note 5 4 3 3 5" xfId="61685"/>
    <cellStyle name="Note 5 4 3 3 6" xfId="61686"/>
    <cellStyle name="Note 5 4 3 4" xfId="61687"/>
    <cellStyle name="Note 5 4 3 4 2" xfId="61688"/>
    <cellStyle name="Note 5 4 3 4 2 2" xfId="61689"/>
    <cellStyle name="Note 5 4 3 4 2 3" xfId="61690"/>
    <cellStyle name="Note 5 4 3 4 3" xfId="61691"/>
    <cellStyle name="Note 5 4 3 4 3 2" xfId="61692"/>
    <cellStyle name="Note 5 4 3 4 4" xfId="61693"/>
    <cellStyle name="Note 5 4 3 4 5" xfId="61694"/>
    <cellStyle name="Note 5 4 3 5" xfId="61695"/>
    <cellStyle name="Note 5 4 3 5 2" xfId="61696"/>
    <cellStyle name="Note 5 4 3 5 3" xfId="61697"/>
    <cellStyle name="Note 5 4 3 6" xfId="61698"/>
    <cellStyle name="Note 5 4 3 6 2" xfId="61699"/>
    <cellStyle name="Note 5 4 3 6 3" xfId="61700"/>
    <cellStyle name="Note 5 4 3 7" xfId="61701"/>
    <cellStyle name="Note 5 4 3 7 2" xfId="61702"/>
    <cellStyle name="Note 5 4 3 8" xfId="61703"/>
    <cellStyle name="Note 5 4 3 9" xfId="61704"/>
    <cellStyle name="Note 5 4 4" xfId="61705"/>
    <cellStyle name="Note 5 4 4 2" xfId="61706"/>
    <cellStyle name="Note 5 4 4 2 2" xfId="61707"/>
    <cellStyle name="Note 5 4 4 2 2 2" xfId="61708"/>
    <cellStyle name="Note 5 4 4 2 2 3" xfId="61709"/>
    <cellStyle name="Note 5 4 4 2 3" xfId="61710"/>
    <cellStyle name="Note 5 4 4 2 3 2" xfId="61711"/>
    <cellStyle name="Note 5 4 4 2 3 3" xfId="61712"/>
    <cellStyle name="Note 5 4 4 2 4" xfId="61713"/>
    <cellStyle name="Note 5 4 4 2 4 2" xfId="61714"/>
    <cellStyle name="Note 5 4 4 2 5" xfId="61715"/>
    <cellStyle name="Note 5 4 4 2 6" xfId="61716"/>
    <cellStyle name="Note 5 4 4 3" xfId="61717"/>
    <cellStyle name="Note 5 4 4 3 2" xfId="61718"/>
    <cellStyle name="Note 5 4 4 3 2 2" xfId="61719"/>
    <cellStyle name="Note 5 4 4 3 2 3" xfId="61720"/>
    <cellStyle name="Note 5 4 4 3 3" xfId="61721"/>
    <cellStyle name="Note 5 4 4 3 3 2" xfId="61722"/>
    <cellStyle name="Note 5 4 4 3 3 3" xfId="61723"/>
    <cellStyle name="Note 5 4 4 3 4" xfId="61724"/>
    <cellStyle name="Note 5 4 4 3 4 2" xfId="61725"/>
    <cellStyle name="Note 5 4 4 3 5" xfId="61726"/>
    <cellStyle name="Note 5 4 4 3 6" xfId="61727"/>
    <cellStyle name="Note 5 4 4 4" xfId="61728"/>
    <cellStyle name="Note 5 4 4 4 2" xfId="61729"/>
    <cellStyle name="Note 5 4 4 4 2 2" xfId="61730"/>
    <cellStyle name="Note 5 4 4 4 2 3" xfId="61731"/>
    <cellStyle name="Note 5 4 4 4 3" xfId="61732"/>
    <cellStyle name="Note 5 4 4 4 3 2" xfId="61733"/>
    <cellStyle name="Note 5 4 4 4 4" xfId="61734"/>
    <cellStyle name="Note 5 4 4 4 5" xfId="61735"/>
    <cellStyle name="Note 5 4 4 5" xfId="61736"/>
    <cellStyle name="Note 5 4 4 5 2" xfId="61737"/>
    <cellStyle name="Note 5 4 4 5 3" xfId="61738"/>
    <cellStyle name="Note 5 4 4 6" xfId="61739"/>
    <cellStyle name="Note 5 4 4 6 2" xfId="61740"/>
    <cellStyle name="Note 5 4 4 6 3" xfId="61741"/>
    <cellStyle name="Note 5 4 4 7" xfId="61742"/>
    <cellStyle name="Note 5 4 4 7 2" xfId="61743"/>
    <cellStyle name="Note 5 4 4 8" xfId="61744"/>
    <cellStyle name="Note 5 4 4 9" xfId="61745"/>
    <cellStyle name="Note 5 4 5" xfId="61746"/>
    <cellStyle name="Note 5 4 5 2" xfId="61747"/>
    <cellStyle name="Note 5 4 5 2 2" xfId="61748"/>
    <cellStyle name="Note 5 4 5 2 3" xfId="61749"/>
    <cellStyle name="Note 5 4 5 3" xfId="61750"/>
    <cellStyle name="Note 5 4 5 3 2" xfId="61751"/>
    <cellStyle name="Note 5 4 5 3 3" xfId="61752"/>
    <cellStyle name="Note 5 4 5 4" xfId="61753"/>
    <cellStyle name="Note 5 4 5 4 2" xfId="61754"/>
    <cellStyle name="Note 5 4 5 5" xfId="61755"/>
    <cellStyle name="Note 5 4 5 6" xfId="61756"/>
    <cellStyle name="Note 5 4 6" xfId="61757"/>
    <cellStyle name="Note 5 4 6 2" xfId="61758"/>
    <cellStyle name="Note 5 4 6 2 2" xfId="61759"/>
    <cellStyle name="Note 5 4 6 2 3" xfId="61760"/>
    <cellStyle name="Note 5 4 6 3" xfId="61761"/>
    <cellStyle name="Note 5 4 6 3 2" xfId="61762"/>
    <cellStyle name="Note 5 4 6 3 3" xfId="61763"/>
    <cellStyle name="Note 5 4 6 4" xfId="61764"/>
    <cellStyle name="Note 5 4 6 4 2" xfId="61765"/>
    <cellStyle name="Note 5 4 6 5" xfId="61766"/>
    <cellStyle name="Note 5 4 6 6" xfId="61767"/>
    <cellStyle name="Note 5 4 7" xfId="61768"/>
    <cellStyle name="Note 5 4 7 2" xfId="61769"/>
    <cellStyle name="Note 5 4 7 2 2" xfId="61770"/>
    <cellStyle name="Note 5 4 7 2 3" xfId="61771"/>
    <cellStyle name="Note 5 4 7 3" xfId="61772"/>
    <cellStyle name="Note 5 4 7 3 2" xfId="61773"/>
    <cellStyle name="Note 5 4 7 4" xfId="61774"/>
    <cellStyle name="Note 5 4 7 5" xfId="61775"/>
    <cellStyle name="Note 5 4 8" xfId="61776"/>
    <cellStyle name="Note 5 4 8 2" xfId="61777"/>
    <cellStyle name="Note 5 4 8 3" xfId="61778"/>
    <cellStyle name="Note 5 4 9" xfId="61779"/>
    <cellStyle name="Note 5 4 9 2" xfId="61780"/>
    <cellStyle name="Note 5 4 9 3" xfId="61781"/>
    <cellStyle name="Note 5 5" xfId="6613"/>
    <cellStyle name="Note 5 5 10" xfId="61782"/>
    <cellStyle name="Note 5 5 2" xfId="11907"/>
    <cellStyle name="Note 5 5 2 2" xfId="61783"/>
    <cellStyle name="Note 5 5 2 2 2" xfId="61784"/>
    <cellStyle name="Note 5 5 2 2 2 2" xfId="61785"/>
    <cellStyle name="Note 5 5 2 2 2 3" xfId="61786"/>
    <cellStyle name="Note 5 5 2 2 3" xfId="61787"/>
    <cellStyle name="Note 5 5 2 2 3 2" xfId="61788"/>
    <cellStyle name="Note 5 5 2 2 3 3" xfId="61789"/>
    <cellStyle name="Note 5 5 2 2 4" xfId="61790"/>
    <cellStyle name="Note 5 5 2 2 4 2" xfId="61791"/>
    <cellStyle name="Note 5 5 2 2 5" xfId="61792"/>
    <cellStyle name="Note 5 5 2 2 6" xfId="61793"/>
    <cellStyle name="Note 5 5 2 3" xfId="61794"/>
    <cellStyle name="Note 5 5 2 3 2" xfId="61795"/>
    <cellStyle name="Note 5 5 2 3 2 2" xfId="61796"/>
    <cellStyle name="Note 5 5 2 3 2 3" xfId="61797"/>
    <cellStyle name="Note 5 5 2 3 3" xfId="61798"/>
    <cellStyle name="Note 5 5 2 3 3 2" xfId="61799"/>
    <cellStyle name="Note 5 5 2 3 3 3" xfId="61800"/>
    <cellStyle name="Note 5 5 2 3 4" xfId="61801"/>
    <cellStyle name="Note 5 5 2 3 4 2" xfId="61802"/>
    <cellStyle name="Note 5 5 2 3 5" xfId="61803"/>
    <cellStyle name="Note 5 5 2 3 6" xfId="61804"/>
    <cellStyle name="Note 5 5 2 4" xfId="61805"/>
    <cellStyle name="Note 5 5 2 4 2" xfId="61806"/>
    <cellStyle name="Note 5 5 2 4 2 2" xfId="61807"/>
    <cellStyle name="Note 5 5 2 4 2 3" xfId="61808"/>
    <cellStyle name="Note 5 5 2 4 3" xfId="61809"/>
    <cellStyle name="Note 5 5 2 4 3 2" xfId="61810"/>
    <cellStyle name="Note 5 5 2 4 4" xfId="61811"/>
    <cellStyle name="Note 5 5 2 4 5" xfId="61812"/>
    <cellStyle name="Note 5 5 2 5" xfId="61813"/>
    <cellStyle name="Note 5 5 2 5 2" xfId="61814"/>
    <cellStyle name="Note 5 5 2 5 3" xfId="61815"/>
    <cellStyle name="Note 5 5 2 6" xfId="61816"/>
    <cellStyle name="Note 5 5 2 6 2" xfId="61817"/>
    <cellStyle name="Note 5 5 2 6 3" xfId="61818"/>
    <cellStyle name="Note 5 5 2 7" xfId="61819"/>
    <cellStyle name="Note 5 5 2 7 2" xfId="61820"/>
    <cellStyle name="Note 5 5 2 8" xfId="61821"/>
    <cellStyle name="Note 5 5 2 9" xfId="61822"/>
    <cellStyle name="Note 5 5 3" xfId="61823"/>
    <cellStyle name="Note 5 5 3 2" xfId="61824"/>
    <cellStyle name="Note 5 5 3 2 2" xfId="61825"/>
    <cellStyle name="Note 5 5 3 2 3" xfId="61826"/>
    <cellStyle name="Note 5 5 3 3" xfId="61827"/>
    <cellStyle name="Note 5 5 3 3 2" xfId="61828"/>
    <cellStyle name="Note 5 5 3 3 3" xfId="61829"/>
    <cellStyle name="Note 5 5 3 4" xfId="61830"/>
    <cellStyle name="Note 5 5 3 4 2" xfId="61831"/>
    <cellStyle name="Note 5 5 3 5" xfId="61832"/>
    <cellStyle name="Note 5 5 3 6" xfId="61833"/>
    <cellStyle name="Note 5 5 4" xfId="61834"/>
    <cellStyle name="Note 5 5 4 2" xfId="61835"/>
    <cellStyle name="Note 5 5 4 2 2" xfId="61836"/>
    <cellStyle name="Note 5 5 4 2 3" xfId="61837"/>
    <cellStyle name="Note 5 5 4 3" xfId="61838"/>
    <cellStyle name="Note 5 5 4 3 2" xfId="61839"/>
    <cellStyle name="Note 5 5 4 3 3" xfId="61840"/>
    <cellStyle name="Note 5 5 4 4" xfId="61841"/>
    <cellStyle name="Note 5 5 4 4 2" xfId="61842"/>
    <cellStyle name="Note 5 5 4 5" xfId="61843"/>
    <cellStyle name="Note 5 5 4 6" xfId="61844"/>
    <cellStyle name="Note 5 5 5" xfId="61845"/>
    <cellStyle name="Note 5 5 5 2" xfId="61846"/>
    <cellStyle name="Note 5 5 5 2 2" xfId="61847"/>
    <cellStyle name="Note 5 5 5 2 3" xfId="61848"/>
    <cellStyle name="Note 5 5 5 3" xfId="61849"/>
    <cellStyle name="Note 5 5 5 3 2" xfId="61850"/>
    <cellStyle name="Note 5 5 5 4" xfId="61851"/>
    <cellStyle name="Note 5 5 5 5" xfId="61852"/>
    <cellStyle name="Note 5 5 6" xfId="61853"/>
    <cellStyle name="Note 5 5 6 2" xfId="61854"/>
    <cellStyle name="Note 5 5 6 3" xfId="61855"/>
    <cellStyle name="Note 5 5 7" xfId="61856"/>
    <cellStyle name="Note 5 5 7 2" xfId="61857"/>
    <cellStyle name="Note 5 5 7 3" xfId="61858"/>
    <cellStyle name="Note 5 5 8" xfId="61859"/>
    <cellStyle name="Note 5 5 8 2" xfId="61860"/>
    <cellStyle name="Note 5 5 9" xfId="61861"/>
    <cellStyle name="Note 5 6" xfId="6614"/>
    <cellStyle name="Note 5 6 2" xfId="11908"/>
    <cellStyle name="Note 5 6 2 2" xfId="61862"/>
    <cellStyle name="Note 5 6 2 2 2" xfId="61863"/>
    <cellStyle name="Note 5 6 2 2 3" xfId="61864"/>
    <cellStyle name="Note 5 6 2 3" xfId="61865"/>
    <cellStyle name="Note 5 6 2 3 2" xfId="61866"/>
    <cellStyle name="Note 5 6 2 3 3" xfId="61867"/>
    <cellStyle name="Note 5 6 2 4" xfId="61868"/>
    <cellStyle name="Note 5 6 2 4 2" xfId="61869"/>
    <cellStyle name="Note 5 6 2 5" xfId="61870"/>
    <cellStyle name="Note 5 6 2 6" xfId="61871"/>
    <cellStyle name="Note 5 6 3" xfId="61872"/>
    <cellStyle name="Note 5 6 3 2" xfId="61873"/>
    <cellStyle name="Note 5 6 3 2 2" xfId="61874"/>
    <cellStyle name="Note 5 6 3 2 3" xfId="61875"/>
    <cellStyle name="Note 5 6 3 3" xfId="61876"/>
    <cellStyle name="Note 5 6 3 3 2" xfId="61877"/>
    <cellStyle name="Note 5 6 3 3 3" xfId="61878"/>
    <cellStyle name="Note 5 6 3 4" xfId="61879"/>
    <cellStyle name="Note 5 6 3 4 2" xfId="61880"/>
    <cellStyle name="Note 5 6 3 5" xfId="61881"/>
    <cellStyle name="Note 5 6 3 6" xfId="61882"/>
    <cellStyle name="Note 5 6 4" xfId="61883"/>
    <cellStyle name="Note 5 6 4 2" xfId="61884"/>
    <cellStyle name="Note 5 6 4 2 2" xfId="61885"/>
    <cellStyle name="Note 5 6 4 2 3" xfId="61886"/>
    <cellStyle name="Note 5 6 4 3" xfId="61887"/>
    <cellStyle name="Note 5 6 4 3 2" xfId="61888"/>
    <cellStyle name="Note 5 6 4 4" xfId="61889"/>
    <cellStyle name="Note 5 6 4 5" xfId="61890"/>
    <cellStyle name="Note 5 6 5" xfId="61891"/>
    <cellStyle name="Note 5 6 5 2" xfId="61892"/>
    <cellStyle name="Note 5 6 5 3" xfId="61893"/>
    <cellStyle name="Note 5 6 6" xfId="61894"/>
    <cellStyle name="Note 5 6 6 2" xfId="61895"/>
    <cellStyle name="Note 5 6 6 3" xfId="61896"/>
    <cellStyle name="Note 5 6 7" xfId="61897"/>
    <cellStyle name="Note 5 6 7 2" xfId="61898"/>
    <cellStyle name="Note 5 6 8" xfId="61899"/>
    <cellStyle name="Note 5 6 9" xfId="61900"/>
    <cellStyle name="Note 5 7" xfId="6615"/>
    <cellStyle name="Note 5 7 2" xfId="11909"/>
    <cellStyle name="Note 5 7 2 2" xfId="61901"/>
    <cellStyle name="Note 5 7 2 2 2" xfId="61902"/>
    <cellStyle name="Note 5 7 2 2 3" xfId="61903"/>
    <cellStyle name="Note 5 7 2 3" xfId="61904"/>
    <cellStyle name="Note 5 7 2 3 2" xfId="61905"/>
    <cellStyle name="Note 5 7 2 3 3" xfId="61906"/>
    <cellStyle name="Note 5 7 2 4" xfId="61907"/>
    <cellStyle name="Note 5 7 2 4 2" xfId="61908"/>
    <cellStyle name="Note 5 7 2 5" xfId="61909"/>
    <cellStyle name="Note 5 7 2 6" xfId="61910"/>
    <cellStyle name="Note 5 7 3" xfId="61911"/>
    <cellStyle name="Note 5 7 3 2" xfId="61912"/>
    <cellStyle name="Note 5 7 3 2 2" xfId="61913"/>
    <cellStyle name="Note 5 7 3 2 3" xfId="61914"/>
    <cellStyle name="Note 5 7 3 3" xfId="61915"/>
    <cellStyle name="Note 5 7 3 3 2" xfId="61916"/>
    <cellStyle name="Note 5 7 3 3 3" xfId="61917"/>
    <cellStyle name="Note 5 7 3 4" xfId="61918"/>
    <cellStyle name="Note 5 7 3 4 2" xfId="61919"/>
    <cellStyle name="Note 5 7 3 5" xfId="61920"/>
    <cellStyle name="Note 5 7 3 6" xfId="61921"/>
    <cellStyle name="Note 5 7 4" xfId="61922"/>
    <cellStyle name="Note 5 7 4 2" xfId="61923"/>
    <cellStyle name="Note 5 7 4 2 2" xfId="61924"/>
    <cellStyle name="Note 5 7 4 2 3" xfId="61925"/>
    <cellStyle name="Note 5 7 4 3" xfId="61926"/>
    <cellStyle name="Note 5 7 4 3 2" xfId="61927"/>
    <cellStyle name="Note 5 7 4 4" xfId="61928"/>
    <cellStyle name="Note 5 7 4 5" xfId="61929"/>
    <cellStyle name="Note 5 7 5" xfId="61930"/>
    <cellStyle name="Note 5 7 5 2" xfId="61931"/>
    <cellStyle name="Note 5 7 5 3" xfId="61932"/>
    <cellStyle name="Note 5 7 6" xfId="61933"/>
    <cellStyle name="Note 5 7 6 2" xfId="61934"/>
    <cellStyle name="Note 5 7 6 3" xfId="61935"/>
    <cellStyle name="Note 5 7 7" xfId="61936"/>
    <cellStyle name="Note 5 7 7 2" xfId="61937"/>
    <cellStyle name="Note 5 7 8" xfId="61938"/>
    <cellStyle name="Note 5 7 9" xfId="61939"/>
    <cellStyle name="Note 5 8" xfId="6616"/>
    <cellStyle name="Note 5 8 2" xfId="11910"/>
    <cellStyle name="Note 5 8 2 2" xfId="61940"/>
    <cellStyle name="Note 5 8 2 3" xfId="61941"/>
    <cellStyle name="Note 5 8 3" xfId="61942"/>
    <cellStyle name="Note 5 8 3 2" xfId="61943"/>
    <cellStyle name="Note 5 8 3 3" xfId="61944"/>
    <cellStyle name="Note 5 8 4" xfId="61945"/>
    <cellStyle name="Note 5 8 4 2" xfId="61946"/>
    <cellStyle name="Note 5 8 5" xfId="61947"/>
    <cellStyle name="Note 5 8 6" xfId="61948"/>
    <cellStyle name="Note 5 9" xfId="6617"/>
    <cellStyle name="Note 5 9 2" xfId="11911"/>
    <cellStyle name="Note 5 9 2 2" xfId="61949"/>
    <cellStyle name="Note 5 9 2 3" xfId="61950"/>
    <cellStyle name="Note 5 9 3" xfId="61951"/>
    <cellStyle name="Note 5 9 3 2" xfId="61952"/>
    <cellStyle name="Note 5 9 3 3" xfId="61953"/>
    <cellStyle name="Note 5 9 4" xfId="61954"/>
    <cellStyle name="Note 5 9 4 2" xfId="61955"/>
    <cellStyle name="Note 5 9 5" xfId="61956"/>
    <cellStyle name="Note 5 9 6" xfId="61957"/>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xfId="62025" builtinId="21" customBuiltin="1"/>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58"/>
    <cellStyle name="Output 5" xfId="11979"/>
    <cellStyle name="Output 5 2" xfId="61959"/>
    <cellStyle name="Output 6" xfId="11980"/>
    <cellStyle name="Output 6 2" xfId="61960"/>
    <cellStyle name="Output 7" xfId="11981"/>
    <cellStyle name="Output 7 2" xfId="61961"/>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14671"/>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14672"/>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14673"/>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14674"/>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62"/>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63"/>
    <cellStyle name="Percent 2 4 3" xfId="61964"/>
    <cellStyle name="Percent 2 5" xfId="61965"/>
    <cellStyle name="Percent 2 5 2" xfId="61966"/>
    <cellStyle name="Percent 2 6" xfId="61967"/>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68"/>
    <cellStyle name="Percent 3 5 3" xfId="6947"/>
    <cellStyle name="Percent 3 5 3 2" xfId="6948"/>
    <cellStyle name="Percent 3 5 3 2 2" xfId="6949"/>
    <cellStyle name="Percent 3 5 3 3" xfId="6950"/>
    <cellStyle name="Percent 3 5 3 3 2" xfId="61969"/>
    <cellStyle name="Percent 3 5 3 4" xfId="61970"/>
    <cellStyle name="Percent 3 5 3 5" xfId="61971"/>
    <cellStyle name="Percent 3 5 4" xfId="6951"/>
    <cellStyle name="Percent 3 5 4 2" xfId="6952"/>
    <cellStyle name="Percent 3 5 4 2 2" xfId="61972"/>
    <cellStyle name="Percent 3 5 4 2 2 2" xfId="61973"/>
    <cellStyle name="Percent 3 5 4 2 2 2 2" xfId="61974"/>
    <cellStyle name="Percent 3 5 4 2 2 2 3" xfId="61975"/>
    <cellStyle name="Percent 3 5 4 2 2 2 4" xfId="61976"/>
    <cellStyle name="Percent 3 5 4 2 2 3" xfId="61977"/>
    <cellStyle name="Percent 3 5 4 2 2 3 2" xfId="61978"/>
    <cellStyle name="Percent 3 5 4 2 2 3 3" xfId="61979"/>
    <cellStyle name="Percent 3 5 4 2 2 4" xfId="61980"/>
    <cellStyle name="Percent 3 5 4 2 2 4 2" xfId="61981"/>
    <cellStyle name="Percent 3 5 4 2 2 5" xfId="61982"/>
    <cellStyle name="Percent 3 5 4 2 2 6" xfId="61983"/>
    <cellStyle name="Percent 3 5 4 2 3" xfId="61984"/>
    <cellStyle name="Percent 3 5 4 2 3 2" xfId="61985"/>
    <cellStyle name="Percent 3 5 4 2 4" xfId="61986"/>
    <cellStyle name="Percent 3 5 4 2 5" xfId="61987"/>
    <cellStyle name="Percent 3 5 4 3" xfId="61988"/>
    <cellStyle name="Percent 3 5 4 3 2" xfId="61989"/>
    <cellStyle name="Percent 3 5 4 4" xfId="61990"/>
    <cellStyle name="Percent 3 5 4 4 2" xfId="61991"/>
    <cellStyle name="Percent 3 5 4 5" xfId="61992"/>
    <cellStyle name="Percent 3 5 4 6" xfId="61993"/>
    <cellStyle name="Percent 3 5 5" xfId="6953"/>
    <cellStyle name="Percent 3 5 5 2" xfId="61994"/>
    <cellStyle name="Percent 3 5 6" xfId="14304"/>
    <cellStyle name="Percent 3 5 6 2" xfId="61995"/>
    <cellStyle name="Percent 3 5 7" xfId="61996"/>
    <cellStyle name="Percent 3 5 8" xfId="61997"/>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98"/>
    <cellStyle name="Percent 5 4" xfId="61999"/>
    <cellStyle name="Percent 5 5" xfId="62000"/>
    <cellStyle name="Percent 6" xfId="7004"/>
    <cellStyle name="Percent 6 2" xfId="7005"/>
    <cellStyle name="Percent 6 2 2" xfId="62001"/>
    <cellStyle name="Percent 6 3" xfId="13811"/>
    <cellStyle name="Percent 6 3 2" xfId="62002"/>
    <cellStyle name="Percent 6 4" xfId="62003"/>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2004"/>
    <cellStyle name="PSInt" xfId="7027"/>
    <cellStyle name="PSSpacer" xfId="7028"/>
    <cellStyle name="PSSpacer 2" xfId="62005"/>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14675"/>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14676"/>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14677"/>
    <cellStyle name="RowAcctSOBValue" xfId="7041"/>
    <cellStyle name="RowAcctSOBValue 2" xfId="7042"/>
    <cellStyle name="RowAcctSOBValue 2 2" xfId="12113"/>
    <cellStyle name="RowAcctSOBValue 2 3" xfId="12114"/>
    <cellStyle name="RowAcctSOBValue 3" xfId="7043"/>
    <cellStyle name="RowAcctSOBValue 4" xfId="14678"/>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14679"/>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14680"/>
    <cellStyle name="RowColSetLeftPrompt" xfId="7054"/>
    <cellStyle name="RowColSetLeftPrompt 2" xfId="7055"/>
    <cellStyle name="RowColSetLeftPrompt 2 2" xfId="12121"/>
    <cellStyle name="RowColSetLeftPrompt 2 3" xfId="12122"/>
    <cellStyle name="RowColSetLeftPrompt 3" xfId="7056"/>
    <cellStyle name="RowColSetLeftPrompt 4" xfId="14681"/>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14682"/>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14683"/>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14684"/>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xfId="62031" builtinId="25" customBuiltin="1"/>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6"/>
    <cellStyle name="Total 6" xfId="13479"/>
    <cellStyle name="Total 6 2" xfId="62007"/>
    <cellStyle name="Total 7" xfId="13480"/>
    <cellStyle name="Total 7 2" xfId="62008"/>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14685"/>
    <cellStyle name="Währung_KURSE3Q" xfId="14418"/>
    <cellStyle name="Warning Text" xfId="62029" builtinId="11" customBuiltin="1"/>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9"/>
    <cellStyle name="Warning Text 2 5" xfId="62010"/>
    <cellStyle name="Warning Text 2 6" xfId="62011"/>
    <cellStyle name="Warning Text 3" xfId="8678"/>
    <cellStyle name="Warning Text 3 2" xfId="13815"/>
    <cellStyle name="Warning Text 3 3" xfId="62012"/>
    <cellStyle name="Warning Text 4" xfId="8679"/>
    <cellStyle name="Warning Text 4 2" xfId="13816"/>
    <cellStyle name="Warning Text 5" xfId="13494"/>
    <cellStyle name="Warning Text 5 2" xfId="62013"/>
    <cellStyle name="Warning Text 6" xfId="13495"/>
    <cellStyle name="Warning Text 6 2" xfId="62014"/>
    <cellStyle name="Warning Text 7" xfId="13496"/>
    <cellStyle name="Warning Text 7 2" xfId="62015"/>
    <cellStyle name="Warning Text 8" xfId="13497"/>
    <cellStyle name="Warning Text 8 2" xfId="62016"/>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Normal="100" workbookViewId="0">
      <selection activeCell="C14" sqref="C14"/>
    </sheetView>
  </sheetViews>
  <sheetFormatPr defaultRowHeight="12.75" x14ac:dyDescent="0.2"/>
  <cols>
    <col min="1" max="1" width="6.85546875" style="21" customWidth="1"/>
    <col min="2" max="2" width="43.85546875" style="21" customWidth="1"/>
    <col min="3" max="3" width="18.140625" style="21" customWidth="1"/>
    <col min="4" max="4" width="15.5703125" style="21" customWidth="1"/>
    <col min="5" max="5" width="4.28515625" style="21" customWidth="1"/>
    <col min="6" max="6" width="15.5703125" style="21" customWidth="1"/>
    <col min="7" max="7" width="1.85546875" style="21" customWidth="1"/>
    <col min="8" max="16384" width="9.140625" style="21"/>
  </cols>
  <sheetData>
    <row r="1" spans="1:6" s="16" customFormat="1" ht="20.100000000000001" customHeight="1" x14ac:dyDescent="0.2">
      <c r="A1" s="300" t="s">
        <v>496</v>
      </c>
      <c r="B1" s="300"/>
      <c r="C1" s="300"/>
      <c r="D1" s="300"/>
      <c r="E1" s="300"/>
      <c r="F1" s="300"/>
    </row>
    <row r="2" spans="1:6" s="16" customFormat="1" ht="20.100000000000001" customHeight="1" x14ac:dyDescent="0.2">
      <c r="A2" s="300" t="s">
        <v>1255</v>
      </c>
      <c r="B2" s="300"/>
      <c r="C2" s="300"/>
      <c r="D2" s="300"/>
      <c r="E2" s="300"/>
      <c r="F2" s="300"/>
    </row>
    <row r="3" spans="1:6" s="16" customFormat="1" ht="20.100000000000001" customHeight="1" x14ac:dyDescent="0.2">
      <c r="A3" s="300" t="s">
        <v>162</v>
      </c>
      <c r="B3" s="300"/>
      <c r="C3" s="300"/>
      <c r="D3" s="300"/>
      <c r="E3" s="300"/>
      <c r="F3" s="300"/>
    </row>
    <row r="4" spans="1:6" s="16" customFormat="1" ht="20.100000000000001" customHeight="1" x14ac:dyDescent="0.2">
      <c r="A4" s="300" t="s">
        <v>1139</v>
      </c>
      <c r="B4" s="300"/>
      <c r="C4" s="300"/>
      <c r="D4" s="300"/>
      <c r="E4" s="300"/>
      <c r="F4" s="300"/>
    </row>
    <row r="5" spans="1:6" s="16" customFormat="1" ht="20.100000000000001" customHeight="1" x14ac:dyDescent="0.2">
      <c r="A5" s="301" t="s">
        <v>1145</v>
      </c>
      <c r="B5" s="300"/>
      <c r="C5" s="300"/>
      <c r="D5" s="300"/>
      <c r="E5" s="300"/>
      <c r="F5" s="300"/>
    </row>
    <row r="6" spans="1:6" s="16" customFormat="1" ht="20.100000000000001" customHeight="1" x14ac:dyDescent="0.2">
      <c r="A6" s="296"/>
      <c r="B6" s="296"/>
      <c r="C6" s="296"/>
      <c r="D6" s="296"/>
      <c r="E6" s="296"/>
      <c r="F6" s="296"/>
    </row>
    <row r="7" spans="1:6" s="16" customFormat="1" ht="20.100000000000001" customHeight="1" x14ac:dyDescent="0.2">
      <c r="A7" s="18" t="s">
        <v>140</v>
      </c>
      <c r="E7" s="19"/>
      <c r="F7" s="19" t="s">
        <v>163</v>
      </c>
    </row>
    <row r="8" spans="1:6" s="16" customFormat="1" ht="20.100000000000001" customHeight="1" x14ac:dyDescent="0.2">
      <c r="A8" s="16" t="s">
        <v>164</v>
      </c>
      <c r="E8" s="19"/>
      <c r="F8" s="19" t="s">
        <v>142</v>
      </c>
    </row>
    <row r="9" spans="1:6" s="16" customFormat="1" ht="20.100000000000001" customHeight="1" x14ac:dyDescent="0.2">
      <c r="A9" s="18" t="s">
        <v>165</v>
      </c>
      <c r="E9" s="20"/>
      <c r="F9" s="20" t="s">
        <v>1164</v>
      </c>
    </row>
    <row r="10" spans="1:6" s="16" customFormat="1" ht="20.100000000000001" customHeight="1" x14ac:dyDescent="0.2"/>
    <row r="11" spans="1:6" ht="58.5" customHeight="1" x14ac:dyDescent="0.2">
      <c r="A11" s="45" t="s">
        <v>96</v>
      </c>
      <c r="B11" s="46" t="s">
        <v>166</v>
      </c>
      <c r="C11" s="45" t="s">
        <v>167</v>
      </c>
      <c r="D11" s="45" t="s">
        <v>168</v>
      </c>
      <c r="E11" s="45"/>
      <c r="F11" s="45" t="s">
        <v>169</v>
      </c>
    </row>
    <row r="12" spans="1:6" ht="23.1" customHeight="1" x14ac:dyDescent="0.2">
      <c r="A12" s="47"/>
      <c r="B12" s="48"/>
      <c r="C12" s="48"/>
      <c r="D12" s="49" t="s">
        <v>99</v>
      </c>
      <c r="E12" s="49"/>
      <c r="F12" s="49" t="s">
        <v>99</v>
      </c>
    </row>
    <row r="13" spans="1:6" ht="23.1" customHeight="1" x14ac:dyDescent="0.2">
      <c r="A13" s="22"/>
      <c r="B13" s="23" t="s">
        <v>1033</v>
      </c>
      <c r="C13" s="27"/>
      <c r="D13" s="30"/>
      <c r="E13" s="30"/>
      <c r="F13" s="30"/>
    </row>
    <row r="14" spans="1:6" ht="18.95" customHeight="1" x14ac:dyDescent="0.2">
      <c r="A14" s="26">
        <v>1</v>
      </c>
      <c r="B14" s="23" t="s">
        <v>170</v>
      </c>
      <c r="C14" s="27" t="s">
        <v>171</v>
      </c>
      <c r="D14" s="24">
        <v>972396710.28999996</v>
      </c>
      <c r="E14" s="24"/>
      <c r="F14" s="50">
        <v>1244613620.6835377</v>
      </c>
    </row>
    <row r="15" spans="1:6" ht="18.95" customHeight="1" x14ac:dyDescent="0.2">
      <c r="A15" s="26">
        <v>2</v>
      </c>
      <c r="B15" s="23" t="s">
        <v>172</v>
      </c>
      <c r="C15" s="27" t="s">
        <v>173</v>
      </c>
      <c r="D15" s="24">
        <v>0</v>
      </c>
      <c r="E15" s="24"/>
      <c r="F15" s="50">
        <v>0</v>
      </c>
    </row>
    <row r="16" spans="1:6" ht="18.95" customHeight="1" x14ac:dyDescent="0.2">
      <c r="A16" s="26">
        <v>3</v>
      </c>
      <c r="B16" s="23" t="s">
        <v>174</v>
      </c>
      <c r="C16" s="27" t="s">
        <v>175</v>
      </c>
      <c r="D16" s="35">
        <v>-341634828.74138117</v>
      </c>
      <c r="E16" s="24"/>
      <c r="F16" s="51">
        <v>-373470159.87169391</v>
      </c>
    </row>
    <row r="17" spans="1:6" ht="18.95" customHeight="1" x14ac:dyDescent="0.2">
      <c r="A17" s="26">
        <v>4</v>
      </c>
      <c r="B17" s="23" t="s">
        <v>176</v>
      </c>
      <c r="C17" s="27"/>
      <c r="D17" s="24">
        <f>SUM(D14:D16)</f>
        <v>630761881.54861879</v>
      </c>
      <c r="E17" s="24"/>
      <c r="F17" s="24">
        <f>SUM(F14:F16)</f>
        <v>871143460.81184387</v>
      </c>
    </row>
    <row r="18" spans="1:6" ht="18.95" customHeight="1" x14ac:dyDescent="0.2">
      <c r="A18" s="26">
        <v>5</v>
      </c>
      <c r="B18" s="23" t="s">
        <v>177</v>
      </c>
      <c r="C18" s="27" t="s">
        <v>178</v>
      </c>
      <c r="D18" s="35">
        <v>6873393.7740000002</v>
      </c>
      <c r="E18" s="24"/>
      <c r="F18" s="51">
        <v>24905873.017692305</v>
      </c>
    </row>
    <row r="19" spans="1:6" ht="18.95" customHeight="1" x14ac:dyDescent="0.2">
      <c r="A19" s="26">
        <v>6</v>
      </c>
      <c r="B19" s="23" t="s">
        <v>179</v>
      </c>
      <c r="C19" s="27"/>
      <c r="D19" s="24">
        <f>SUM(D17:D18)</f>
        <v>637635275.32261884</v>
      </c>
      <c r="E19" s="24"/>
      <c r="F19" s="24">
        <f>SUM(F17:F18)</f>
        <v>896049333.8295362</v>
      </c>
    </row>
    <row r="20" spans="1:6" ht="8.25" customHeight="1" x14ac:dyDescent="0.2">
      <c r="A20" s="26"/>
      <c r="B20" s="23"/>
      <c r="C20" s="27"/>
      <c r="D20" s="24"/>
      <c r="E20" s="24"/>
      <c r="F20" s="50"/>
    </row>
    <row r="21" spans="1:6" ht="18.95" customHeight="1" x14ac:dyDescent="0.2">
      <c r="A21" s="26">
        <v>7</v>
      </c>
      <c r="B21" s="23" t="s">
        <v>180</v>
      </c>
      <c r="C21" s="27" t="s">
        <v>181</v>
      </c>
      <c r="D21" s="24">
        <v>9147384.1849676184</v>
      </c>
      <c r="E21" s="24"/>
      <c r="F21" s="50">
        <v>9932408.8288240321</v>
      </c>
    </row>
    <row r="22" spans="1:6" ht="18.95" customHeight="1" x14ac:dyDescent="0.2">
      <c r="A22" s="26">
        <v>8</v>
      </c>
      <c r="B22" s="23" t="s">
        <v>182</v>
      </c>
      <c r="C22" s="27" t="s">
        <v>181</v>
      </c>
      <c r="D22" s="24">
        <v>29355027.956129562</v>
      </c>
      <c r="E22" s="24"/>
      <c r="F22" s="50">
        <v>27741112.995517291</v>
      </c>
    </row>
    <row r="23" spans="1:6" ht="18.95" customHeight="1" x14ac:dyDescent="0.2">
      <c r="A23" s="26">
        <v>9</v>
      </c>
      <c r="B23" s="23" t="s">
        <v>183</v>
      </c>
      <c r="C23" s="27" t="s">
        <v>184</v>
      </c>
      <c r="D23" s="24">
        <v>51880.390759477239</v>
      </c>
      <c r="E23" s="24"/>
      <c r="F23" s="50">
        <v>-53440.570000000036</v>
      </c>
    </row>
    <row r="24" spans="1:6" ht="18.95" customHeight="1" x14ac:dyDescent="0.2">
      <c r="A24" s="26">
        <v>10</v>
      </c>
      <c r="B24" s="23" t="s">
        <v>185</v>
      </c>
      <c r="C24" s="27" t="s">
        <v>184</v>
      </c>
      <c r="D24" s="24">
        <v>-174281670.68055716</v>
      </c>
      <c r="E24" s="24"/>
      <c r="F24" s="50">
        <v>-221284687.9888722</v>
      </c>
    </row>
    <row r="25" spans="1:6" ht="18.95" customHeight="1" x14ac:dyDescent="0.2">
      <c r="A25" s="26">
        <v>11</v>
      </c>
      <c r="B25" s="23" t="s">
        <v>186</v>
      </c>
      <c r="C25" s="27" t="s">
        <v>184</v>
      </c>
      <c r="D25" s="24">
        <v>0</v>
      </c>
      <c r="E25" s="24"/>
      <c r="F25" s="50">
        <v>0</v>
      </c>
    </row>
    <row r="26" spans="1:6" ht="18.95" customHeight="1" x14ac:dyDescent="0.2">
      <c r="A26" s="26">
        <v>12</v>
      </c>
      <c r="B26" s="23" t="s">
        <v>187</v>
      </c>
      <c r="C26" s="27" t="s">
        <v>184</v>
      </c>
      <c r="D26" s="35">
        <v>0</v>
      </c>
      <c r="E26" s="24"/>
      <c r="F26" s="51">
        <v>0</v>
      </c>
    </row>
    <row r="27" spans="1:6" ht="18.95" customHeight="1" x14ac:dyDescent="0.2">
      <c r="A27" s="26"/>
      <c r="B27" s="23"/>
      <c r="C27" s="27"/>
      <c r="D27" s="24"/>
      <c r="E27" s="24"/>
      <c r="F27" s="50"/>
    </row>
    <row r="28" spans="1:6" ht="18.95" customHeight="1" thickBot="1" x14ac:dyDescent="0.25">
      <c r="A28" s="26">
        <v>13</v>
      </c>
      <c r="B28" s="23" t="s">
        <v>188</v>
      </c>
      <c r="C28" s="27"/>
      <c r="D28" s="39">
        <f>SUM(D19:D26)</f>
        <v>501907897.17391837</v>
      </c>
      <c r="E28" s="24"/>
      <c r="F28" s="39">
        <f>SUM(F19:F26)</f>
        <v>712384727.09500527</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6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365"/>
  <sheetViews>
    <sheetView topLeftCell="A167" zoomScaleNormal="100" workbookViewId="0">
      <selection activeCell="C201" sqref="C201"/>
    </sheetView>
  </sheetViews>
  <sheetFormatPr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01" t="str">
        <f>'Rate Case Constants'!C9</f>
        <v>LOUISVILLE GAS AND ELECTRIC COMPANY</v>
      </c>
      <c r="B1" s="300"/>
      <c r="C1" s="300"/>
      <c r="D1" s="300"/>
      <c r="E1" s="300"/>
      <c r="F1" s="300"/>
      <c r="G1" s="300"/>
      <c r="H1" s="300"/>
      <c r="I1" s="300"/>
    </row>
    <row r="2" spans="1:9" s="16" customFormat="1" ht="20.100000000000001" customHeight="1" x14ac:dyDescent="0.2">
      <c r="A2" s="301" t="str">
        <f>'Rate Case Constants'!C10</f>
        <v>CASE NO. 2016-00371 - GAS OPERATIONS</v>
      </c>
      <c r="B2" s="300"/>
      <c r="C2" s="300"/>
      <c r="D2" s="300"/>
      <c r="E2" s="300"/>
      <c r="F2" s="300"/>
      <c r="G2" s="300"/>
      <c r="H2" s="300"/>
      <c r="I2" s="300"/>
    </row>
    <row r="3" spans="1:9" s="16" customFormat="1" ht="20.100000000000001" customHeight="1" x14ac:dyDescent="0.2">
      <c r="A3" s="300" t="s">
        <v>105</v>
      </c>
      <c r="B3" s="300"/>
      <c r="C3" s="300"/>
      <c r="D3" s="300"/>
      <c r="E3" s="300"/>
      <c r="F3" s="300"/>
      <c r="G3" s="300"/>
      <c r="H3" s="300"/>
      <c r="I3" s="300"/>
    </row>
    <row r="4" spans="1:9" s="16" customFormat="1" ht="20.100000000000001" customHeight="1" x14ac:dyDescent="0.2">
      <c r="A4" s="301" t="str">
        <f>'Rate Case Constants'!C16</f>
        <v>FOR THE 12 MONTHS ENDED FEBRUARY 28, 2017</v>
      </c>
      <c r="B4" s="300"/>
      <c r="C4" s="300"/>
      <c r="D4" s="300"/>
      <c r="E4" s="300"/>
      <c r="F4" s="300"/>
      <c r="G4" s="300"/>
      <c r="H4" s="300"/>
      <c r="I4" s="300"/>
    </row>
    <row r="5" spans="1:9" s="16" customFormat="1" ht="20.100000000000001" customHeight="1" x14ac:dyDescent="0.2">
      <c r="A5" s="17"/>
      <c r="B5" s="17"/>
      <c r="C5" s="17"/>
      <c r="D5" s="17"/>
      <c r="E5" s="17"/>
      <c r="F5" s="17"/>
      <c r="G5" s="87"/>
      <c r="H5" s="87"/>
      <c r="I5" s="17"/>
    </row>
    <row r="6" spans="1:9" s="16" customFormat="1" ht="20.100000000000001" customHeight="1" x14ac:dyDescent="0.2">
      <c r="A6" s="18" t="s">
        <v>94</v>
      </c>
      <c r="B6" s="18"/>
      <c r="I6" s="19" t="s">
        <v>104</v>
      </c>
    </row>
    <row r="7" spans="1:9" s="16" customFormat="1" ht="20.100000000000001" customHeight="1" x14ac:dyDescent="0.2">
      <c r="A7" s="16" t="str">
        <f>'Rate Case Constants'!C29</f>
        <v>TYPE OF FILING: __X__ ORIGINAL  _____ UPDATED  _____ REVISED</v>
      </c>
      <c r="I7" s="19" t="s">
        <v>1043</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8.5" customHeight="1" x14ac:dyDescent="0.2">
      <c r="A10" s="31" t="s">
        <v>96</v>
      </c>
      <c r="B10" s="31" t="s">
        <v>97</v>
      </c>
      <c r="C10" s="32" t="s">
        <v>101</v>
      </c>
      <c r="D10" s="31" t="s">
        <v>100</v>
      </c>
      <c r="E10" s="31" t="s">
        <v>98</v>
      </c>
      <c r="F10" s="31" t="s">
        <v>102</v>
      </c>
      <c r="G10" s="31" t="s">
        <v>274</v>
      </c>
      <c r="H10" s="31" t="s">
        <v>144</v>
      </c>
      <c r="I10" s="31" t="s">
        <v>103</v>
      </c>
    </row>
    <row r="11" spans="1:9" ht="18.95" customHeight="1" x14ac:dyDescent="0.2">
      <c r="A11" s="27"/>
      <c r="B11" s="27"/>
      <c r="C11" s="23"/>
      <c r="D11" s="33" t="s">
        <v>69</v>
      </c>
      <c r="E11" s="33" t="s">
        <v>70</v>
      </c>
      <c r="F11" s="33" t="s">
        <v>106</v>
      </c>
      <c r="G11" s="33" t="s">
        <v>107</v>
      </c>
      <c r="H11" s="33" t="s">
        <v>239</v>
      </c>
      <c r="I11" s="33" t="s">
        <v>71</v>
      </c>
    </row>
    <row r="12" spans="1:9" ht="18.95" customHeight="1" x14ac:dyDescent="0.2">
      <c r="A12" s="22"/>
      <c r="B12" s="22"/>
      <c r="C12" s="29"/>
      <c r="D12" s="30" t="s">
        <v>99</v>
      </c>
      <c r="E12" s="30"/>
      <c r="F12" s="30" t="s">
        <v>99</v>
      </c>
      <c r="G12" s="30" t="s">
        <v>99</v>
      </c>
      <c r="H12" s="30" t="s">
        <v>99</v>
      </c>
      <c r="I12" s="30" t="s">
        <v>1015</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1013</v>
      </c>
      <c r="D14" s="24"/>
      <c r="E14" s="25"/>
      <c r="F14" s="24"/>
      <c r="G14" s="24"/>
      <c r="H14" s="24"/>
      <c r="I14" s="24"/>
    </row>
    <row r="15" spans="1:9" ht="18.95" customHeight="1" x14ac:dyDescent="0.2">
      <c r="A15" s="26">
        <f t="shared" ref="A15:A22" si="0">A14+1</f>
        <v>3</v>
      </c>
      <c r="B15" s="27">
        <v>480</v>
      </c>
      <c r="C15" s="23" t="s">
        <v>109</v>
      </c>
      <c r="D15" s="24">
        <f>SUMIFS('SCH C-2.2 B'!$P$11:$P$112,'SCH C-2.2 B'!$B$11:$B$112,'SCH C-2.1 B'!$B15)*-1</f>
        <v>202983080.18876377</v>
      </c>
      <c r="E15" s="25">
        <f>IF(D15=0,0,F15/D15)</f>
        <v>1</v>
      </c>
      <c r="F15" s="24">
        <f>SUMIFS('SCH C-2.2 B'!$P$11:$P$112,'SCH C-2.2 B'!$B$11:$B$112,'SCH C-2.1 B'!$B15)*-1</f>
        <v>202983080.18876377</v>
      </c>
      <c r="G15" s="24">
        <f>'SCH D-2 B'!K16</f>
        <v>-99382395.950800762</v>
      </c>
      <c r="H15" s="24">
        <f>SUM(F15:G15)</f>
        <v>103600684.23796301</v>
      </c>
      <c r="I15" s="40"/>
    </row>
    <row r="16" spans="1:9" ht="18.95" customHeight="1" x14ac:dyDescent="0.2">
      <c r="A16" s="26">
        <f t="shared" si="0"/>
        <v>4</v>
      </c>
      <c r="B16" s="27">
        <v>481.1</v>
      </c>
      <c r="C16" s="23" t="s">
        <v>110</v>
      </c>
      <c r="D16" s="24">
        <f>SUMIFS('SCH C-2.2 B'!$P$11:$P$112,'SCH C-2.2 B'!$B$11:$B$112,'SCH C-2.1 B'!$B16)*-1</f>
        <v>75500649.189722449</v>
      </c>
      <c r="E16" s="25">
        <f t="shared" ref="E16:E18" si="1">IF(D16=0,0,F16/D16)</f>
        <v>1</v>
      </c>
      <c r="F16" s="24">
        <f>SUMIFS('SCH C-2.2 B'!$P$11:$P$112,'SCH C-2.2 B'!$B$11:$B$112,'SCH C-2.1 B'!$B16)*-1</f>
        <v>75500649.189722449</v>
      </c>
      <c r="G16" s="24">
        <f>'SCH D-2 B'!K17</f>
        <v>-43599607.517256625</v>
      </c>
      <c r="H16" s="24">
        <f t="shared" ref="H16:H18" si="2">SUM(F16:G16)</f>
        <v>31901041.672465824</v>
      </c>
      <c r="I16" s="40"/>
    </row>
    <row r="17" spans="1:9" ht="18.95" customHeight="1" x14ac:dyDescent="0.2">
      <c r="A17" s="26">
        <f t="shared" si="0"/>
        <v>5</v>
      </c>
      <c r="B17" s="27">
        <v>481.2</v>
      </c>
      <c r="C17" s="23" t="s">
        <v>111</v>
      </c>
      <c r="D17" s="24">
        <f>SUMIFS('SCH C-2.2 B'!$P$11:$P$112,'SCH C-2.2 B'!$B$11:$B$112,'SCH C-2.1 B'!$B17)*-1</f>
        <v>9814630.702255493</v>
      </c>
      <c r="E17" s="25">
        <f t="shared" si="1"/>
        <v>1</v>
      </c>
      <c r="F17" s="24">
        <f>SUMIFS('SCH C-2.2 B'!$P$11:$P$112,'SCH C-2.2 B'!$B$11:$B$112,'SCH C-2.1 B'!$B17)*-1</f>
        <v>9814630.702255493</v>
      </c>
      <c r="G17" s="24">
        <f>'SCH D-2 B'!K18</f>
        <v>-6615988.2264020629</v>
      </c>
      <c r="H17" s="24">
        <f t="shared" si="2"/>
        <v>3198642.4758534301</v>
      </c>
      <c r="I17" s="40"/>
    </row>
    <row r="18" spans="1:9" ht="18.95" customHeight="1" x14ac:dyDescent="0.2">
      <c r="A18" s="26">
        <f>A17+1</f>
        <v>6</v>
      </c>
      <c r="B18" s="26">
        <v>482</v>
      </c>
      <c r="C18" s="10" t="s">
        <v>112</v>
      </c>
      <c r="D18" s="35">
        <f>SUMIFS('SCH C-2.2 B'!$P$11:$P$112,'SCH C-2.2 B'!$B$11:$B$112,'SCH C-2.1 B'!$B18)*-1</f>
        <v>9182385.0705060922</v>
      </c>
      <c r="E18" s="25">
        <f t="shared" si="1"/>
        <v>1</v>
      </c>
      <c r="F18" s="35">
        <f>SUMIFS('SCH C-2.2 B'!$P$11:$P$112,'SCH C-2.2 B'!$B$11:$B$112,'SCH C-2.1 B'!$B18)*-1</f>
        <v>9182385.0705060922</v>
      </c>
      <c r="G18" s="35">
        <f>'SCH D-2 B'!K19</f>
        <v>-5831911.2036565961</v>
      </c>
      <c r="H18" s="35">
        <f t="shared" si="2"/>
        <v>3350473.866849496</v>
      </c>
      <c r="I18" s="40"/>
    </row>
    <row r="19" spans="1:9" ht="18.95" customHeight="1" x14ac:dyDescent="0.2">
      <c r="A19" s="26">
        <f t="shared" si="0"/>
        <v>7</v>
      </c>
      <c r="B19" s="26"/>
      <c r="C19" s="23" t="s">
        <v>113</v>
      </c>
      <c r="D19" s="24">
        <f>SUM(D15:D18)</f>
        <v>297480745.1512478</v>
      </c>
      <c r="F19" s="24">
        <f>SUM(F15:F18)</f>
        <v>297480745.1512478</v>
      </c>
      <c r="G19" s="24">
        <f>SUM(G15:G18)</f>
        <v>-155429902.89811605</v>
      </c>
      <c r="H19" s="24">
        <f>SUM(H15:H18)</f>
        <v>142050842.25313175</v>
      </c>
      <c r="I19" s="40"/>
    </row>
    <row r="20" spans="1:9" ht="18.95" customHeight="1" x14ac:dyDescent="0.2">
      <c r="A20" s="26">
        <f t="shared" si="0"/>
        <v>8</v>
      </c>
      <c r="B20" s="26" t="s">
        <v>1011</v>
      </c>
      <c r="C20" s="23" t="s">
        <v>114</v>
      </c>
      <c r="D20" s="24">
        <f>SUMIFS('SCH C-2.2 B'!$P$11:$P$112,'SCH C-2.2 B'!$B$11:$B$112,'SCH C-2.1 B'!$B20)*-1</f>
        <v>4103380.6433496461</v>
      </c>
      <c r="E20" s="25">
        <f t="shared" ref="E20" si="3">IF(D20=0,0,F20/D20)</f>
        <v>1</v>
      </c>
      <c r="F20" s="24">
        <f>SUMIFS('SCH C-2.2 B'!$P$11:$P$112,'SCH C-2.2 B'!$B$11:$B$112,'SCH C-2.1 B'!$B20)*-1</f>
        <v>4103380.6433496461</v>
      </c>
      <c r="G20" s="24">
        <f>'SCH D-2 B'!K21</f>
        <v>-878978.08280964673</v>
      </c>
      <c r="H20" s="24">
        <f t="shared" ref="H20:H21" si="4">SUM(F20:G20)</f>
        <v>3224402.5605399995</v>
      </c>
    </row>
    <row r="21" spans="1:9" ht="18.95" customHeight="1" x14ac:dyDescent="0.2">
      <c r="A21" s="26">
        <f t="shared" si="0"/>
        <v>9</v>
      </c>
      <c r="B21" s="27">
        <v>496</v>
      </c>
      <c r="C21" s="23" t="s">
        <v>115</v>
      </c>
      <c r="D21" s="35">
        <f>SUMIFS('SCH C-2.2 B'!$P$11:$P$112,'SCH C-2.2 B'!$B$11:$B$112,'SCH C-2.1 B'!$B21)*-1</f>
        <v>0</v>
      </c>
      <c r="E21" s="25">
        <v>1</v>
      </c>
      <c r="F21" s="35">
        <f>SUMIFS('SCH C-2.2 B'!$P$11:$P$112,'SCH C-2.2 B'!$B$11:$B$112,'SCH C-2.1 B'!$B21)*-1</f>
        <v>0</v>
      </c>
      <c r="G21" s="35">
        <f>'SCH D-2 B'!K22</f>
        <v>0</v>
      </c>
      <c r="H21" s="35">
        <f t="shared" si="4"/>
        <v>0</v>
      </c>
      <c r="I21" s="40"/>
    </row>
    <row r="22" spans="1:9" ht="18.95" customHeight="1" x14ac:dyDescent="0.2">
      <c r="A22" s="26">
        <f t="shared" si="0"/>
        <v>10</v>
      </c>
      <c r="C22" s="23" t="s">
        <v>1012</v>
      </c>
      <c r="D22" s="36">
        <f>SUM(D19:D21)</f>
        <v>301584125.79459745</v>
      </c>
      <c r="F22" s="36">
        <f>SUM(F19:F21)</f>
        <v>301584125.79459745</v>
      </c>
      <c r="G22" s="36">
        <f>SUM(G19:G21)</f>
        <v>-156308880.98092571</v>
      </c>
      <c r="H22" s="36">
        <f>SUM(H19:H21)</f>
        <v>145275244.81367174</v>
      </c>
      <c r="I22" s="40"/>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B'!$P$11:$P$112,'SCH C-2.2 B'!$B$11:$B$112,'SCH C-2.1 B'!$B25)*-1</f>
        <v>1122585.4951333334</v>
      </c>
      <c r="E25" s="25">
        <f t="shared" ref="E25:E29" si="5">IF(D25=0,0,F25/D25)</f>
        <v>1</v>
      </c>
      <c r="F25" s="24">
        <f>SUMIFS('SCH C-2.2 B'!$P$11:$P$112,'SCH C-2.2 B'!$B$11:$B$112,'SCH C-2.1 B'!$B25)*-1</f>
        <v>1122585.4951333334</v>
      </c>
      <c r="G25" s="24">
        <f>'SCH D-2 B'!K26</f>
        <v>0</v>
      </c>
      <c r="H25" s="24">
        <f t="shared" ref="H25:H29" si="6">SUM(F25:G25)</f>
        <v>1122585.4951333334</v>
      </c>
    </row>
    <row r="26" spans="1:9" ht="18.95" customHeight="1" x14ac:dyDescent="0.2">
      <c r="A26" s="26">
        <f t="shared" ref="A26:A29" si="7">A25+1</f>
        <v>13</v>
      </c>
      <c r="B26" s="26">
        <v>488</v>
      </c>
      <c r="C26" s="10" t="s">
        <v>873</v>
      </c>
      <c r="D26" s="24">
        <f>SUMIFS('SCH C-2.2 B'!$P$11:$P$112,'SCH C-2.2 B'!$B$11:$B$112,'SCH C-2.1 B'!$B26)*-1</f>
        <v>104384.13579999999</v>
      </c>
      <c r="E26" s="25">
        <f t="shared" si="5"/>
        <v>1</v>
      </c>
      <c r="F26" s="24">
        <f>SUMIFS('SCH C-2.2 B'!$P$11:$P$112,'SCH C-2.2 B'!$B$11:$B$112,'SCH C-2.1 B'!$B26)*-1</f>
        <v>104384.13579999999</v>
      </c>
      <c r="G26" s="24">
        <f>'SCH D-2 B'!K27</f>
        <v>0</v>
      </c>
      <c r="H26" s="24">
        <f t="shared" si="6"/>
        <v>104384.13579999999</v>
      </c>
      <c r="I26" s="40"/>
    </row>
    <row r="27" spans="1:9" ht="18.95" customHeight="1" x14ac:dyDescent="0.2">
      <c r="A27" s="26">
        <f t="shared" si="7"/>
        <v>14</v>
      </c>
      <c r="B27" s="26" t="s">
        <v>845</v>
      </c>
      <c r="C27" s="4" t="s">
        <v>846</v>
      </c>
      <c r="D27" s="24">
        <f>SUMIFS('SCH C-2.2 B'!$P$11:$P$112,'SCH C-2.2 B'!$B$11:$B$112,'SCH C-2.1 B'!$B27)*-1</f>
        <v>8649308.588300094</v>
      </c>
      <c r="E27" s="25">
        <f t="shared" si="5"/>
        <v>1</v>
      </c>
      <c r="F27" s="24">
        <f>SUMIFS('SCH C-2.2 B'!$P$11:$P$112,'SCH C-2.2 B'!$B$11:$B$112,'SCH C-2.1 B'!$B27)*-1</f>
        <v>8649308.588300094</v>
      </c>
      <c r="G27" s="24">
        <f>'SCH D-2 B'!K28</f>
        <v>-909630.22013922944</v>
      </c>
      <c r="H27" s="24">
        <f t="shared" si="6"/>
        <v>7739678.3681608643</v>
      </c>
      <c r="I27" s="40"/>
    </row>
    <row r="28" spans="1:9" ht="18.95" customHeight="1" x14ac:dyDescent="0.2">
      <c r="A28" s="26">
        <f t="shared" si="7"/>
        <v>15</v>
      </c>
      <c r="B28" s="26">
        <v>493</v>
      </c>
      <c r="C28" s="4" t="s">
        <v>847</v>
      </c>
      <c r="D28" s="24">
        <f>SUMIFS('SCH C-2.2 B'!$P$11:$P$112,'SCH C-2.2 B'!$B$11:$B$112,'SCH C-2.1 B'!$B28)*-1</f>
        <v>387520.80603333347</v>
      </c>
      <c r="E28" s="25">
        <f t="shared" si="5"/>
        <v>1</v>
      </c>
      <c r="F28" s="24">
        <f>SUMIFS('SCH C-2.2 B'!$P$11:$P$112,'SCH C-2.2 B'!$B$11:$B$112,'SCH C-2.1 B'!$B28)*-1</f>
        <v>387520.80603333347</v>
      </c>
      <c r="G28" s="24">
        <f>'SCH D-2 B'!K29</f>
        <v>0</v>
      </c>
      <c r="H28" s="24">
        <f t="shared" si="6"/>
        <v>387520.80603333347</v>
      </c>
      <c r="I28" s="40"/>
    </row>
    <row r="29" spans="1:9" ht="18.95" customHeight="1" x14ac:dyDescent="0.2">
      <c r="A29" s="26">
        <f t="shared" si="7"/>
        <v>16</v>
      </c>
      <c r="B29" s="26">
        <v>495</v>
      </c>
      <c r="C29" s="4" t="s">
        <v>848</v>
      </c>
      <c r="D29" s="35">
        <f>SUMIFS('SCH C-2.2 B'!$P$11:$P$112,'SCH C-2.2 B'!$B$11:$B$112,'SCH C-2.1 B'!$B29)*-1</f>
        <v>731.00093333333336</v>
      </c>
      <c r="E29" s="25">
        <f t="shared" si="5"/>
        <v>1</v>
      </c>
      <c r="F29" s="35">
        <f>SUMIFS('SCH C-2.2 B'!$P$11:$P$112,'SCH C-2.2 B'!$B$11:$B$112,'SCH C-2.1 B'!$B29)*-1</f>
        <v>731.00093333333336</v>
      </c>
      <c r="G29" s="35">
        <f>'SCH D-2 B'!K30</f>
        <v>0</v>
      </c>
      <c r="H29" s="35">
        <f t="shared" si="6"/>
        <v>731.00093333333336</v>
      </c>
      <c r="I29" s="40"/>
    </row>
    <row r="30" spans="1:9" ht="18.95" customHeight="1" x14ac:dyDescent="0.2">
      <c r="A30" s="26">
        <f>A29+1</f>
        <v>17</v>
      </c>
      <c r="B30" s="26"/>
      <c r="C30" s="23" t="s">
        <v>134</v>
      </c>
      <c r="D30" s="36">
        <f>SUM(D25:D29)</f>
        <v>10264530.026200095</v>
      </c>
      <c r="F30" s="36">
        <f t="shared" ref="F30:H30" si="8">SUM(F25:F29)</f>
        <v>10264530.026200095</v>
      </c>
      <c r="G30" s="36">
        <f t="shared" si="8"/>
        <v>-909630.22013922944</v>
      </c>
      <c r="H30" s="36">
        <f t="shared" si="8"/>
        <v>9354899.8060608655</v>
      </c>
    </row>
    <row r="31" spans="1:9" ht="18.95" customHeight="1" x14ac:dyDescent="0.2">
      <c r="A31" s="26"/>
      <c r="B31" s="26"/>
      <c r="C31" s="23"/>
    </row>
    <row r="32" spans="1:9" ht="18.95" customHeight="1" x14ac:dyDescent="0.2">
      <c r="A32" s="26">
        <f>A30+1</f>
        <v>18</v>
      </c>
      <c r="B32" s="26"/>
      <c r="C32" s="42" t="s">
        <v>76</v>
      </c>
      <c r="D32" s="35">
        <f>D22+D30</f>
        <v>311848655.82079756</v>
      </c>
      <c r="F32" s="35">
        <f>F22+F30</f>
        <v>311848655.82079756</v>
      </c>
      <c r="G32" s="35">
        <f>G22+G30</f>
        <v>-157218511.20106494</v>
      </c>
      <c r="H32" s="35">
        <f>H22+H30</f>
        <v>154630144.61973262</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40" si="9">A35+1</f>
        <v>21</v>
      </c>
      <c r="B36" s="26"/>
      <c r="C36" s="34" t="s">
        <v>1017</v>
      </c>
    </row>
    <row r="37" spans="1:9" ht="18.95" customHeight="1" x14ac:dyDescent="0.2">
      <c r="A37" s="26">
        <f t="shared" si="9"/>
        <v>22</v>
      </c>
      <c r="B37" s="38" t="s">
        <v>849</v>
      </c>
      <c r="C37" s="4" t="s">
        <v>874</v>
      </c>
      <c r="D37" s="24">
        <f>SUMIFS('SCH C-2.2 B'!$P$11:$P$112,'SCH C-2.2 B'!$B$11:$B$112,'SCH C-2.1 B'!$B37)</f>
        <v>132877175.1022124</v>
      </c>
      <c r="E37" s="25">
        <f t="shared" ref="E37:E40" si="10">IF(D37=0,0,F37/D37)</f>
        <v>1</v>
      </c>
      <c r="F37" s="24">
        <f>SUMIFS('SCH C-2.2 B'!$P$11:$P$112,'SCH C-2.2 B'!$B$11:$B$112,'SCH C-2.1 B'!$B37)</f>
        <v>132877175.1022124</v>
      </c>
      <c r="G37" s="24">
        <f>'SCH D-2 B'!K38</f>
        <v>-132877175.10221241</v>
      </c>
      <c r="H37" s="24">
        <f t="shared" ref="H37:H40" si="11">SUM(F37:G37)</f>
        <v>0</v>
      </c>
      <c r="I37" s="40"/>
    </row>
    <row r="38" spans="1:9" ht="18.95" customHeight="1" x14ac:dyDescent="0.2">
      <c r="A38" s="26">
        <f t="shared" si="9"/>
        <v>23</v>
      </c>
      <c r="B38" s="148" t="s">
        <v>850</v>
      </c>
      <c r="C38" s="4" t="s">
        <v>875</v>
      </c>
      <c r="D38" s="24">
        <f>SUMIFS('SCH C-2.2 B'!$P$11:$P$112,'SCH C-2.2 B'!$B$11:$B$112,'SCH C-2.1 B'!$B38)</f>
        <v>0</v>
      </c>
      <c r="E38" s="25">
        <f t="shared" si="10"/>
        <v>0</v>
      </c>
      <c r="F38" s="24">
        <f>SUMIFS('SCH C-2.2 B'!$P$11:$P$112,'SCH C-2.2 B'!$B$11:$B$112,'SCH C-2.1 B'!$B38)</f>
        <v>0</v>
      </c>
      <c r="G38" s="24">
        <f>'SCH D-2 B'!K39</f>
        <v>0</v>
      </c>
      <c r="H38" s="24">
        <f t="shared" si="11"/>
        <v>0</v>
      </c>
      <c r="I38" s="40"/>
    </row>
    <row r="39" spans="1:9" ht="18.95" customHeight="1" x14ac:dyDescent="0.2">
      <c r="A39" s="26">
        <f t="shared" si="9"/>
        <v>24</v>
      </c>
      <c r="B39" s="148" t="s">
        <v>851</v>
      </c>
      <c r="C39" s="4" t="s">
        <v>876</v>
      </c>
      <c r="D39" s="24">
        <f>SUMIFS('SCH C-2.2 B'!$P$11:$P$112,'SCH C-2.2 B'!$B$11:$B$112,'SCH C-2.1 B'!$B39)</f>
        <v>-3132616.7099999906</v>
      </c>
      <c r="E39" s="25">
        <f t="shared" si="10"/>
        <v>1</v>
      </c>
      <c r="F39" s="24">
        <f>SUMIFS('SCH C-2.2 B'!$P$11:$P$112,'SCH C-2.2 B'!$B$11:$B$112,'SCH C-2.1 B'!$B39)</f>
        <v>-3132616.7099999906</v>
      </c>
      <c r="G39" s="24">
        <f>'SCH D-2 B'!K40</f>
        <v>3132616.7099999902</v>
      </c>
      <c r="H39" s="24">
        <f t="shared" si="11"/>
        <v>0</v>
      </c>
      <c r="I39" s="40"/>
    </row>
    <row r="40" spans="1:9" ht="18.95" customHeight="1" x14ac:dyDescent="0.2">
      <c r="A40" s="26">
        <f t="shared" si="9"/>
        <v>25</v>
      </c>
      <c r="B40" s="148" t="s">
        <v>852</v>
      </c>
      <c r="C40" s="4" t="s">
        <v>877</v>
      </c>
      <c r="D40" s="24">
        <f>SUMIFS('SCH C-2.2 B'!$P$11:$P$112,'SCH C-2.2 B'!$B$11:$B$112,'SCH C-2.1 B'!$B40)</f>
        <v>-4976533.5600000005</v>
      </c>
      <c r="E40" s="25">
        <f t="shared" si="10"/>
        <v>1</v>
      </c>
      <c r="F40" s="24">
        <f>SUMIFS('SCH C-2.2 B'!$P$11:$P$112,'SCH C-2.2 B'!$B$11:$B$112,'SCH C-2.1 B'!$B40)</f>
        <v>-4976533.5600000005</v>
      </c>
      <c r="G40" s="24">
        <f>'SCH D-2 B'!K41</f>
        <v>4976533.5599999996</v>
      </c>
      <c r="H40" s="24">
        <f t="shared" si="11"/>
        <v>0</v>
      </c>
      <c r="I40" s="40"/>
    </row>
    <row r="41" spans="1:9" s="16" customFormat="1" ht="20.100000000000001" customHeight="1" x14ac:dyDescent="0.2">
      <c r="A41" s="300" t="str">
        <f>$A$1</f>
        <v>LOUISVILLE GAS AND ELECTRIC COMPANY</v>
      </c>
      <c r="B41" s="300"/>
      <c r="C41" s="300"/>
      <c r="D41" s="300"/>
      <c r="E41" s="300"/>
      <c r="F41" s="300"/>
      <c r="G41" s="300"/>
      <c r="H41" s="300"/>
      <c r="I41" s="300"/>
    </row>
    <row r="42" spans="1:9" s="16" customFormat="1" ht="20.100000000000001" customHeight="1" x14ac:dyDescent="0.2">
      <c r="A42" s="300" t="str">
        <f>$A$2</f>
        <v>CASE NO. 2016-00371 - GAS OPERATIONS</v>
      </c>
      <c r="B42" s="300"/>
      <c r="C42" s="300"/>
      <c r="D42" s="300"/>
      <c r="E42" s="300"/>
      <c r="F42" s="300"/>
      <c r="G42" s="300"/>
      <c r="H42" s="300"/>
      <c r="I42" s="300"/>
    </row>
    <row r="43" spans="1:9" s="16" customFormat="1" ht="20.100000000000001" customHeight="1" x14ac:dyDescent="0.2">
      <c r="A43" s="300" t="s">
        <v>105</v>
      </c>
      <c r="B43" s="300"/>
      <c r="C43" s="300"/>
      <c r="D43" s="300"/>
      <c r="E43" s="300"/>
      <c r="F43" s="300"/>
      <c r="G43" s="300"/>
      <c r="H43" s="300"/>
      <c r="I43" s="300"/>
    </row>
    <row r="44" spans="1:9" s="16" customFormat="1" ht="20.100000000000001" customHeight="1" x14ac:dyDescent="0.2">
      <c r="A44" s="300" t="str">
        <f>$A$4</f>
        <v>FOR THE 12 MONTHS ENDED FEBRUARY 28, 2017</v>
      </c>
      <c r="B44" s="300"/>
      <c r="C44" s="300"/>
      <c r="D44" s="300"/>
      <c r="E44" s="300"/>
      <c r="F44" s="300"/>
      <c r="G44" s="300"/>
      <c r="H44" s="300"/>
      <c r="I44" s="300"/>
    </row>
    <row r="45" spans="1:9" s="16" customFormat="1" ht="20.100000000000001" customHeight="1" x14ac:dyDescent="0.2">
      <c r="A45" s="28"/>
      <c r="B45" s="28"/>
      <c r="C45" s="28"/>
      <c r="D45" s="28"/>
      <c r="E45" s="28"/>
      <c r="F45" s="28"/>
      <c r="G45" s="87"/>
      <c r="H45" s="87"/>
      <c r="I45" s="28"/>
    </row>
    <row r="46" spans="1:9" s="16" customFormat="1" ht="20.100000000000001" customHeight="1" x14ac:dyDescent="0.2">
      <c r="A46" s="18" t="s">
        <v>94</v>
      </c>
      <c r="B46" s="18"/>
      <c r="I46" s="19" t="s">
        <v>104</v>
      </c>
    </row>
    <row r="47" spans="1:9" s="16" customFormat="1" ht="20.100000000000001" customHeight="1" x14ac:dyDescent="0.2">
      <c r="A47" s="16" t="str">
        <f>$A$7</f>
        <v>TYPE OF FILING: __X__ ORIGINAL  _____ UPDATED  _____ REVISED</v>
      </c>
      <c r="I47" s="19" t="s">
        <v>1044</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274</v>
      </c>
      <c r="H50" s="31" t="s">
        <v>144</v>
      </c>
      <c r="I50" s="31" t="s">
        <v>103</v>
      </c>
    </row>
    <row r="51" spans="1:9" ht="18.95" customHeight="1" x14ac:dyDescent="0.2">
      <c r="A51" s="27"/>
      <c r="B51" s="27"/>
      <c r="C51" s="23"/>
      <c r="D51" s="33" t="s">
        <v>69</v>
      </c>
      <c r="E51" s="33" t="s">
        <v>70</v>
      </c>
      <c r="F51" s="33" t="s">
        <v>106</v>
      </c>
      <c r="G51" s="33" t="s">
        <v>107</v>
      </c>
      <c r="H51" s="33" t="s">
        <v>239</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48" t="s">
        <v>853</v>
      </c>
      <c r="C53" s="4" t="s">
        <v>878</v>
      </c>
      <c r="D53" s="24">
        <f>SUMIFS('SCH C-2.2 B'!$P$11:$P$112,'SCH C-2.2 B'!$B$11:$B$112,'SCH C-2.1 B'!$B53)</f>
        <v>823405.54</v>
      </c>
      <c r="E53" s="25">
        <f t="shared" ref="E53:E56" si="12">IF(D53=0,0,F53/D53)</f>
        <v>1</v>
      </c>
      <c r="F53" s="24">
        <f>SUMIFS('SCH C-2.2 B'!$P$11:$P$112,'SCH C-2.2 B'!$B$11:$B$112,'SCH C-2.1 B'!$B53)</f>
        <v>823405.54</v>
      </c>
      <c r="G53" s="24">
        <f>'SCH D-2 B'!K54</f>
        <v>0</v>
      </c>
      <c r="H53" s="24">
        <f t="shared" ref="H53:H57" si="13">SUM(F53:G53)</f>
        <v>823405.54</v>
      </c>
      <c r="I53" s="40"/>
    </row>
    <row r="54" spans="1:9" ht="18.95" customHeight="1" x14ac:dyDescent="0.2">
      <c r="A54" s="26">
        <f t="shared" ref="A54:A57" si="14">A53+1</f>
        <v>27</v>
      </c>
      <c r="B54" s="148" t="s">
        <v>854</v>
      </c>
      <c r="C54" s="4" t="s">
        <v>879</v>
      </c>
      <c r="D54" s="24">
        <f>SUMIFS('SCH C-2.2 B'!$P$11:$P$112,'SCH C-2.2 B'!$B$11:$B$112,'SCH C-2.1 B'!$B54)</f>
        <v>613378.99400480092</v>
      </c>
      <c r="E54" s="25">
        <f t="shared" si="12"/>
        <v>1</v>
      </c>
      <c r="F54" s="24">
        <f>SUMIFS('SCH C-2.2 B'!$P$11:$P$112,'SCH C-2.2 B'!$B$11:$B$112,'SCH C-2.1 B'!$B54)</f>
        <v>613378.99400480092</v>
      </c>
      <c r="G54" s="24">
        <f>'SCH D-2 B'!K55</f>
        <v>-613378.99400479905</v>
      </c>
      <c r="H54" s="24">
        <f t="shared" si="13"/>
        <v>1.862645149230957E-9</v>
      </c>
      <c r="I54" s="40"/>
    </row>
    <row r="55" spans="1:9" ht="18.95" customHeight="1" x14ac:dyDescent="0.2">
      <c r="A55" s="26">
        <f t="shared" si="14"/>
        <v>28</v>
      </c>
      <c r="B55" s="148">
        <v>810</v>
      </c>
      <c r="C55" s="4" t="s">
        <v>880</v>
      </c>
      <c r="D55" s="24">
        <f>SUMIFS('SCH C-2.2 B'!$P$11:$P$112,'SCH C-2.2 B'!$B$11:$B$112,'SCH C-2.1 B'!$B55)</f>
        <v>-472821.47</v>
      </c>
      <c r="E55" s="25">
        <f t="shared" si="12"/>
        <v>1</v>
      </c>
      <c r="F55" s="24">
        <f>SUMIFS('SCH C-2.2 B'!$P$11:$P$112,'SCH C-2.2 B'!$B$11:$B$112,'SCH C-2.1 B'!$B55)</f>
        <v>-472821.47</v>
      </c>
      <c r="G55" s="24">
        <f>'SCH D-2 B'!K56</f>
        <v>0</v>
      </c>
      <c r="H55" s="24">
        <f t="shared" si="13"/>
        <v>-472821.47</v>
      </c>
      <c r="I55" s="40"/>
    </row>
    <row r="56" spans="1:9" ht="18.95" customHeight="1" x14ac:dyDescent="0.2">
      <c r="A56" s="26">
        <f t="shared" si="14"/>
        <v>29</v>
      </c>
      <c r="B56" s="148" t="s">
        <v>855</v>
      </c>
      <c r="C56" s="4" t="s">
        <v>881</v>
      </c>
      <c r="D56" s="24">
        <f>SUMIFS('SCH C-2.2 B'!$P$11:$P$112,'SCH C-2.2 B'!$B$11:$B$112,'SCH C-2.1 B'!$B56)</f>
        <v>-41462.649999999987</v>
      </c>
      <c r="E56" s="25">
        <f t="shared" si="12"/>
        <v>1</v>
      </c>
      <c r="F56" s="24">
        <f>SUMIFS('SCH C-2.2 B'!$P$11:$P$112,'SCH C-2.2 B'!$B$11:$B$112,'SCH C-2.1 B'!$B56)</f>
        <v>-41462.649999999987</v>
      </c>
      <c r="G56" s="24">
        <f>'SCH D-2 B'!K57</f>
        <v>41462.649999999987</v>
      </c>
      <c r="H56" s="24">
        <f t="shared" si="13"/>
        <v>0</v>
      </c>
      <c r="I56" s="40"/>
    </row>
    <row r="57" spans="1:9" ht="18.95" customHeight="1" x14ac:dyDescent="0.2">
      <c r="A57" s="26">
        <f t="shared" si="14"/>
        <v>30</v>
      </c>
      <c r="B57" s="148">
        <v>813</v>
      </c>
      <c r="C57" s="4" t="s">
        <v>882</v>
      </c>
      <c r="D57" s="24">
        <f>SUMIFS('SCH C-2.2 B'!$P$11:$P$112,'SCH C-2.2 B'!$B$11:$B$112,'SCH C-2.1 B'!$B57)</f>
        <v>0</v>
      </c>
      <c r="E57" s="25">
        <f>IF(D57=0,1,F57/D57)</f>
        <v>1</v>
      </c>
      <c r="F57" s="24">
        <f>SUMIFS('SCH C-2.2 B'!$P$11:$P$112,'SCH C-2.2 B'!$B$11:$B$112,'SCH C-2.1 B'!$B57)</f>
        <v>0</v>
      </c>
      <c r="G57" s="24">
        <f>'SCH D-2 B'!K58</f>
        <v>0</v>
      </c>
      <c r="H57" s="24">
        <f t="shared" si="13"/>
        <v>0</v>
      </c>
      <c r="I57" s="40"/>
    </row>
    <row r="58" spans="1:9" ht="18.95" customHeight="1" x14ac:dyDescent="0.2">
      <c r="A58" s="26">
        <f>A57+1</f>
        <v>31</v>
      </c>
      <c r="B58" s="148"/>
      <c r="C58" s="2" t="s">
        <v>1018</v>
      </c>
      <c r="D58" s="36">
        <f>SUM(D37:D40,D53:D57)</f>
        <v>125690525.24621721</v>
      </c>
      <c r="F58" s="36">
        <f t="shared" ref="F58:H58" si="15">SUM(F37:F40,F53:F57)</f>
        <v>125690525.24621721</v>
      </c>
      <c r="G58" s="36">
        <f t="shared" si="15"/>
        <v>-125339941.17621721</v>
      </c>
      <c r="H58" s="36">
        <f t="shared" si="15"/>
        <v>350584.07000000193</v>
      </c>
      <c r="I58" s="40"/>
    </row>
    <row r="59" spans="1:9" ht="18.95" customHeight="1" x14ac:dyDescent="0.2">
      <c r="B59" s="148"/>
      <c r="C59" s="2"/>
      <c r="I59" s="40"/>
    </row>
    <row r="60" spans="1:9" ht="18.95" customHeight="1" x14ac:dyDescent="0.2">
      <c r="A60" s="26">
        <f>A58+1</f>
        <v>32</v>
      </c>
      <c r="B60" s="148"/>
      <c r="C60" s="37" t="s">
        <v>1014</v>
      </c>
      <c r="I60" s="40"/>
    </row>
    <row r="61" spans="1:9" ht="18.95" customHeight="1" x14ac:dyDescent="0.2">
      <c r="A61" s="26">
        <f>A60+1</f>
        <v>33</v>
      </c>
      <c r="B61" s="148" t="s">
        <v>884</v>
      </c>
      <c r="C61" s="4" t="s">
        <v>910</v>
      </c>
      <c r="D61" s="24">
        <f>SUMIFS('SCH C-2.2 B'!$P$11:$P$112,'SCH C-2.2 B'!$B$11:$B$112,'SCH C-2.1 B'!$B61)</f>
        <v>877188.47</v>
      </c>
      <c r="E61" s="25">
        <f t="shared" ref="E61:E77" si="16">IF(D61=0,0,F61/D61)</f>
        <v>1</v>
      </c>
      <c r="F61" s="24">
        <f>SUMIFS('SCH C-2.2 B'!$P$11:$P$112,'SCH C-2.2 B'!$B$11:$B$112,'SCH C-2.1 B'!$B61)</f>
        <v>877188.47</v>
      </c>
      <c r="G61" s="24">
        <f>'SCH D-2 B'!K62</f>
        <v>0</v>
      </c>
      <c r="H61" s="24">
        <f t="shared" ref="H61:H77" si="17">SUM(F61:G61)</f>
        <v>877188.47</v>
      </c>
      <c r="I61" s="40"/>
    </row>
    <row r="62" spans="1:9" ht="18.95" customHeight="1" x14ac:dyDescent="0.2">
      <c r="A62" s="26">
        <f t="shared" ref="A62:A70" si="18">A61+1</f>
        <v>34</v>
      </c>
      <c r="B62" s="148" t="s">
        <v>885</v>
      </c>
      <c r="C62" s="4" t="s">
        <v>841</v>
      </c>
      <c r="D62" s="24">
        <f>SUMIFS('SCH C-2.2 B'!$P$11:$P$112,'SCH C-2.2 B'!$B$11:$B$112,'SCH C-2.1 B'!$B62)</f>
        <v>62660.419999999984</v>
      </c>
      <c r="E62" s="25">
        <f t="shared" si="16"/>
        <v>1</v>
      </c>
      <c r="F62" s="24">
        <f>SUMIFS('SCH C-2.2 B'!$P$11:$P$112,'SCH C-2.2 B'!$B$11:$B$112,'SCH C-2.1 B'!$B62)</f>
        <v>62660.419999999984</v>
      </c>
      <c r="G62" s="24">
        <f>'SCH D-2 B'!K63</f>
        <v>0</v>
      </c>
      <c r="H62" s="24">
        <f t="shared" si="17"/>
        <v>62660.419999999984</v>
      </c>
      <c r="I62" s="40"/>
    </row>
    <row r="63" spans="1:9" ht="18.95" customHeight="1" x14ac:dyDescent="0.2">
      <c r="A63" s="26">
        <f t="shared" si="18"/>
        <v>35</v>
      </c>
      <c r="B63" s="148" t="s">
        <v>886</v>
      </c>
      <c r="C63" s="4" t="s">
        <v>842</v>
      </c>
      <c r="D63" s="24">
        <f>SUMIFS('SCH C-2.2 B'!$P$11:$P$112,'SCH C-2.2 B'!$B$11:$B$112,'SCH C-2.1 B'!$B63)</f>
        <v>603833.70999999985</v>
      </c>
      <c r="E63" s="25">
        <f t="shared" si="16"/>
        <v>1</v>
      </c>
      <c r="F63" s="24">
        <f>SUMIFS('SCH C-2.2 B'!$P$11:$P$112,'SCH C-2.2 B'!$B$11:$B$112,'SCH C-2.1 B'!$B63)</f>
        <v>603833.70999999985</v>
      </c>
      <c r="G63" s="24">
        <f>'SCH D-2 B'!K64</f>
        <v>0</v>
      </c>
      <c r="H63" s="24">
        <f t="shared" si="17"/>
        <v>603833.70999999985</v>
      </c>
      <c r="I63" s="40"/>
    </row>
    <row r="64" spans="1:9" ht="18.95" customHeight="1" x14ac:dyDescent="0.2">
      <c r="A64" s="26">
        <f t="shared" si="18"/>
        <v>36</v>
      </c>
      <c r="B64" s="148" t="s">
        <v>887</v>
      </c>
      <c r="C64" s="4" t="s">
        <v>906</v>
      </c>
      <c r="D64" s="24">
        <f>SUMIFS('SCH C-2.2 B'!$P$11:$P$112,'SCH C-2.2 B'!$B$11:$B$112,'SCH C-2.1 B'!$B64)</f>
        <v>2069335.32</v>
      </c>
      <c r="E64" s="25">
        <f t="shared" si="16"/>
        <v>1</v>
      </c>
      <c r="F64" s="24">
        <f>SUMIFS('SCH C-2.2 B'!$P$11:$P$112,'SCH C-2.2 B'!$B$11:$B$112,'SCH C-2.1 B'!$B64)</f>
        <v>2069335.32</v>
      </c>
      <c r="G64" s="24">
        <f>'SCH D-2 B'!K65</f>
        <v>0</v>
      </c>
      <c r="H64" s="24">
        <f t="shared" si="17"/>
        <v>2069335.32</v>
      </c>
    </row>
    <row r="65" spans="1:9" ht="18.95" customHeight="1" x14ac:dyDescent="0.2">
      <c r="A65" s="26">
        <f t="shared" si="18"/>
        <v>37</v>
      </c>
      <c r="B65" s="148" t="s">
        <v>888</v>
      </c>
      <c r="C65" s="4" t="s">
        <v>907</v>
      </c>
      <c r="D65" s="24">
        <f>SUMIFS('SCH C-2.2 B'!$P$11:$P$112,'SCH C-2.2 B'!$B$11:$B$112,'SCH C-2.1 B'!$B65)</f>
        <v>537298.47</v>
      </c>
      <c r="E65" s="25">
        <f t="shared" si="16"/>
        <v>1</v>
      </c>
      <c r="F65" s="24">
        <f>SUMIFS('SCH C-2.2 B'!$P$11:$P$112,'SCH C-2.2 B'!$B$11:$B$112,'SCH C-2.1 B'!$B65)</f>
        <v>537298.47</v>
      </c>
      <c r="G65" s="24">
        <f>'SCH D-2 B'!K66</f>
        <v>0</v>
      </c>
      <c r="H65" s="24">
        <f t="shared" si="17"/>
        <v>537298.47</v>
      </c>
      <c r="I65" s="40"/>
    </row>
    <row r="66" spans="1:9" ht="18.95" customHeight="1" x14ac:dyDescent="0.2">
      <c r="A66" s="26">
        <f t="shared" si="18"/>
        <v>38</v>
      </c>
      <c r="B66" s="148" t="s">
        <v>889</v>
      </c>
      <c r="C66" s="4" t="s">
        <v>908</v>
      </c>
      <c r="D66" s="24">
        <f>SUMIFS('SCH C-2.2 B'!$P$11:$P$112,'SCH C-2.2 B'!$B$11:$B$112,'SCH C-2.1 B'!$B66)</f>
        <v>1469318.12</v>
      </c>
      <c r="E66" s="25">
        <f t="shared" si="16"/>
        <v>1</v>
      </c>
      <c r="F66" s="24">
        <f>SUMIFS('SCH C-2.2 B'!$P$11:$P$112,'SCH C-2.2 B'!$B$11:$B$112,'SCH C-2.1 B'!$B66)</f>
        <v>1469318.12</v>
      </c>
      <c r="G66" s="24">
        <f>'SCH D-2 B'!K67</f>
        <v>0</v>
      </c>
      <c r="H66" s="24">
        <f t="shared" si="17"/>
        <v>1469318.12</v>
      </c>
      <c r="I66" s="40"/>
    </row>
    <row r="67" spans="1:9" ht="18.95" customHeight="1" x14ac:dyDescent="0.2">
      <c r="A67" s="26">
        <f t="shared" si="18"/>
        <v>39</v>
      </c>
      <c r="B67" s="148" t="s">
        <v>890</v>
      </c>
      <c r="C67" s="4" t="s">
        <v>843</v>
      </c>
      <c r="D67" s="24">
        <f>SUMIFS('SCH C-2.2 B'!$P$11:$P$112,'SCH C-2.2 B'!$B$11:$B$112,'SCH C-2.1 B'!$B67)</f>
        <v>1614202.42</v>
      </c>
      <c r="E67" s="25">
        <f t="shared" si="16"/>
        <v>1</v>
      </c>
      <c r="F67" s="24">
        <f>SUMIFS('SCH C-2.2 B'!$P$11:$P$112,'SCH C-2.2 B'!$B$11:$B$112,'SCH C-2.1 B'!$B67)</f>
        <v>1614202.42</v>
      </c>
      <c r="G67" s="24">
        <f>'SCH D-2 B'!K68</f>
        <v>-1614202.4200000002</v>
      </c>
      <c r="H67" s="24">
        <f t="shared" si="17"/>
        <v>0</v>
      </c>
      <c r="I67" s="40"/>
    </row>
    <row r="68" spans="1:9" ht="18.95" customHeight="1" x14ac:dyDescent="0.2">
      <c r="A68" s="26">
        <f t="shared" si="18"/>
        <v>40</v>
      </c>
      <c r="B68" s="148" t="s">
        <v>891</v>
      </c>
      <c r="C68" s="4" t="s">
        <v>17</v>
      </c>
      <c r="D68" s="24">
        <f>SUMIFS('SCH C-2.2 B'!$P$11:$P$112,'SCH C-2.2 B'!$B$11:$B$112,'SCH C-2.1 B'!$B68)</f>
        <v>9172.44</v>
      </c>
      <c r="E68" s="25">
        <f t="shared" si="16"/>
        <v>1</v>
      </c>
      <c r="F68" s="24">
        <f>SUMIFS('SCH C-2.2 B'!$P$11:$P$112,'SCH C-2.2 B'!$B$11:$B$112,'SCH C-2.1 B'!$B68)</f>
        <v>9172.44</v>
      </c>
      <c r="G68" s="24">
        <f>'SCH D-2 B'!K69</f>
        <v>0</v>
      </c>
      <c r="H68" s="24">
        <f t="shared" si="17"/>
        <v>9172.44</v>
      </c>
      <c r="I68" s="40"/>
    </row>
    <row r="69" spans="1:9" ht="18.95" customHeight="1" x14ac:dyDescent="0.2">
      <c r="A69" s="26">
        <f t="shared" si="18"/>
        <v>41</v>
      </c>
      <c r="B69" s="148" t="s">
        <v>892</v>
      </c>
      <c r="C69" s="4" t="s">
        <v>909</v>
      </c>
      <c r="D69" s="24">
        <f>SUMIFS('SCH C-2.2 B'!$P$11:$P$112,'SCH C-2.2 B'!$B$11:$B$112,'SCH C-2.1 B'!$B69)</f>
        <v>148253.38</v>
      </c>
      <c r="E69" s="25">
        <f t="shared" si="16"/>
        <v>1</v>
      </c>
      <c r="F69" s="24">
        <f>SUMIFS('SCH C-2.2 B'!$P$11:$P$112,'SCH C-2.2 B'!$B$11:$B$112,'SCH C-2.1 B'!$B69)</f>
        <v>148253.38</v>
      </c>
      <c r="G69" s="24">
        <f>'SCH D-2 B'!K70</f>
        <v>0</v>
      </c>
      <c r="H69" s="24">
        <f t="shared" si="17"/>
        <v>148253.38</v>
      </c>
      <c r="I69" s="40"/>
    </row>
    <row r="70" spans="1:9" ht="18.95" customHeight="1" x14ac:dyDescent="0.2">
      <c r="A70" s="26">
        <f t="shared" si="18"/>
        <v>42</v>
      </c>
      <c r="B70" s="148" t="s">
        <v>893</v>
      </c>
      <c r="C70" s="4" t="s">
        <v>844</v>
      </c>
      <c r="D70" s="24">
        <f>SUMIFS('SCH C-2.2 B'!$P$11:$P$112,'SCH C-2.2 B'!$B$11:$B$112,'SCH C-2.1 B'!$B70)</f>
        <v>0</v>
      </c>
      <c r="E70" s="25">
        <f t="shared" si="16"/>
        <v>0</v>
      </c>
      <c r="F70" s="24">
        <f>SUMIFS('SCH C-2.2 B'!$P$11:$P$112,'SCH C-2.2 B'!$B$11:$B$112,'SCH C-2.1 B'!$B70)</f>
        <v>0</v>
      </c>
      <c r="G70" s="24">
        <f>'SCH D-2 B'!K71</f>
        <v>0</v>
      </c>
      <c r="H70" s="24">
        <f t="shared" si="17"/>
        <v>0</v>
      </c>
      <c r="I70" s="40"/>
    </row>
    <row r="71" spans="1:9" ht="18.95" customHeight="1" x14ac:dyDescent="0.2">
      <c r="A71" s="26">
        <f>A70+1</f>
        <v>43</v>
      </c>
      <c r="B71" s="148" t="s">
        <v>894</v>
      </c>
      <c r="C71" s="4" t="s">
        <v>15</v>
      </c>
      <c r="D71" s="24">
        <f>SUMIFS('SCH C-2.2 B'!$P$11:$P$112,'SCH C-2.2 B'!$B$11:$B$112,'SCH C-2.1 B'!$B71)</f>
        <v>544681.61999999988</v>
      </c>
      <c r="E71" s="25">
        <f t="shared" si="16"/>
        <v>1</v>
      </c>
      <c r="F71" s="24">
        <f>SUMIFS('SCH C-2.2 B'!$P$11:$P$112,'SCH C-2.2 B'!$B$11:$B$112,'SCH C-2.1 B'!$B71)</f>
        <v>544681.61999999988</v>
      </c>
      <c r="G71" s="24">
        <f>'SCH D-2 B'!K72</f>
        <v>0</v>
      </c>
      <c r="H71" s="24">
        <f t="shared" si="17"/>
        <v>544681.61999999988</v>
      </c>
      <c r="I71" s="40"/>
    </row>
    <row r="72" spans="1:9" ht="18.95" customHeight="1" x14ac:dyDescent="0.2">
      <c r="A72" s="26">
        <f t="shared" ref="A72:A78" si="19">A71+1</f>
        <v>44</v>
      </c>
      <c r="B72" s="148" t="s">
        <v>895</v>
      </c>
      <c r="C72" s="4" t="s">
        <v>913</v>
      </c>
      <c r="D72" s="24">
        <f>SUMIFS('SCH C-2.2 B'!$P$11:$P$112,'SCH C-2.2 B'!$B$11:$B$112,'SCH C-2.1 B'!$B72)</f>
        <v>427268.14000000007</v>
      </c>
      <c r="E72" s="25">
        <f t="shared" si="16"/>
        <v>1</v>
      </c>
      <c r="F72" s="24">
        <f>SUMIFS('SCH C-2.2 B'!$P$11:$P$112,'SCH C-2.2 B'!$B$11:$B$112,'SCH C-2.1 B'!$B72)</f>
        <v>427268.14000000007</v>
      </c>
      <c r="G72" s="24">
        <f>'SCH D-2 B'!K73</f>
        <v>0</v>
      </c>
      <c r="H72" s="24">
        <f t="shared" si="17"/>
        <v>427268.14000000007</v>
      </c>
      <c r="I72" s="40"/>
    </row>
    <row r="73" spans="1:9" ht="18.95" customHeight="1" x14ac:dyDescent="0.2">
      <c r="A73" s="26">
        <f t="shared" si="19"/>
        <v>45</v>
      </c>
      <c r="B73" s="148" t="s">
        <v>896</v>
      </c>
      <c r="C73" s="4" t="s">
        <v>911</v>
      </c>
      <c r="D73" s="24">
        <f>SUMIFS('SCH C-2.2 B'!$P$11:$P$112,'SCH C-2.2 B'!$B$11:$B$112,'SCH C-2.1 B'!$B73)</f>
        <v>457034.93</v>
      </c>
      <c r="E73" s="25">
        <f t="shared" si="16"/>
        <v>1</v>
      </c>
      <c r="F73" s="24">
        <f>SUMIFS('SCH C-2.2 B'!$P$11:$P$112,'SCH C-2.2 B'!$B$11:$B$112,'SCH C-2.1 B'!$B73)</f>
        <v>457034.93</v>
      </c>
      <c r="G73" s="24">
        <f>'SCH D-2 B'!K74</f>
        <v>0</v>
      </c>
      <c r="H73" s="24">
        <f t="shared" si="17"/>
        <v>457034.93</v>
      </c>
      <c r="I73" s="40"/>
    </row>
    <row r="74" spans="1:9" ht="18.95" customHeight="1" x14ac:dyDescent="0.2">
      <c r="A74" s="26">
        <f t="shared" si="19"/>
        <v>46</v>
      </c>
      <c r="B74" s="148" t="s">
        <v>897</v>
      </c>
      <c r="C74" s="4" t="s">
        <v>912</v>
      </c>
      <c r="D74" s="24">
        <f>SUMIFS('SCH C-2.2 B'!$P$11:$P$112,'SCH C-2.2 B'!$B$11:$B$112,'SCH C-2.1 B'!$B74)</f>
        <v>602578.47999999975</v>
      </c>
      <c r="E74" s="25">
        <f t="shared" si="16"/>
        <v>1</v>
      </c>
      <c r="F74" s="24">
        <f>SUMIFS('SCH C-2.2 B'!$P$11:$P$112,'SCH C-2.2 B'!$B$11:$B$112,'SCH C-2.1 B'!$B74)</f>
        <v>602578.47999999975</v>
      </c>
      <c r="G74" s="24">
        <f>'SCH D-2 B'!K75</f>
        <v>0</v>
      </c>
      <c r="H74" s="24">
        <f t="shared" si="17"/>
        <v>602578.47999999975</v>
      </c>
      <c r="I74" s="40"/>
    </row>
    <row r="75" spans="1:9" ht="18.95" customHeight="1" x14ac:dyDescent="0.2">
      <c r="A75" s="26">
        <f t="shared" si="19"/>
        <v>47</v>
      </c>
      <c r="B75" s="148" t="s">
        <v>898</v>
      </c>
      <c r="C75" s="4" t="s">
        <v>914</v>
      </c>
      <c r="D75" s="24">
        <f>SUMIFS('SCH C-2.2 B'!$P$11:$P$112,'SCH C-2.2 B'!$B$11:$B$112,'SCH C-2.1 B'!$B75)</f>
        <v>37048.92</v>
      </c>
      <c r="E75" s="25">
        <f t="shared" si="16"/>
        <v>1</v>
      </c>
      <c r="F75" s="24">
        <f>SUMIFS('SCH C-2.2 B'!$P$11:$P$112,'SCH C-2.2 B'!$B$11:$B$112,'SCH C-2.1 B'!$B75)</f>
        <v>37048.92</v>
      </c>
      <c r="G75" s="24">
        <f>'SCH D-2 B'!K76</f>
        <v>0</v>
      </c>
      <c r="H75" s="24">
        <f t="shared" si="17"/>
        <v>37048.92</v>
      </c>
      <c r="I75" s="40"/>
    </row>
    <row r="76" spans="1:9" ht="18.95" customHeight="1" x14ac:dyDescent="0.2">
      <c r="A76" s="26">
        <f t="shared" si="19"/>
        <v>48</v>
      </c>
      <c r="B76" s="148" t="s">
        <v>899</v>
      </c>
      <c r="C76" s="4" t="s">
        <v>915</v>
      </c>
      <c r="D76" s="24">
        <f>SUMIFS('SCH C-2.2 B'!$P$11:$P$112,'SCH C-2.2 B'!$B$11:$B$112,'SCH C-2.1 B'!$B76)</f>
        <v>915968.14999999991</v>
      </c>
      <c r="E76" s="25">
        <f t="shared" si="16"/>
        <v>1</v>
      </c>
      <c r="F76" s="24">
        <f>SUMIFS('SCH C-2.2 B'!$P$11:$P$112,'SCH C-2.2 B'!$B$11:$B$112,'SCH C-2.1 B'!$B76)</f>
        <v>915968.14999999991</v>
      </c>
      <c r="G76" s="24">
        <f>'SCH D-2 B'!K77</f>
        <v>0</v>
      </c>
      <c r="H76" s="24">
        <f t="shared" si="17"/>
        <v>915968.14999999991</v>
      </c>
    </row>
    <row r="77" spans="1:9" ht="18.95" customHeight="1" x14ac:dyDescent="0.2">
      <c r="A77" s="26">
        <f t="shared" si="19"/>
        <v>49</v>
      </c>
      <c r="B77" s="148" t="s">
        <v>900</v>
      </c>
      <c r="C77" s="4" t="s">
        <v>916</v>
      </c>
      <c r="D77" s="24">
        <f>SUMIFS('SCH C-2.2 B'!$P$11:$P$112,'SCH C-2.2 B'!$B$11:$B$112,'SCH C-2.1 B'!$B77)</f>
        <v>316043.53000000003</v>
      </c>
      <c r="E77" s="25">
        <f t="shared" si="16"/>
        <v>1</v>
      </c>
      <c r="F77" s="24">
        <f>SUMIFS('SCH C-2.2 B'!$P$11:$P$112,'SCH C-2.2 B'!$B$11:$B$112,'SCH C-2.1 B'!$B77)</f>
        <v>316043.53000000003</v>
      </c>
      <c r="G77" s="24">
        <f>'SCH D-2 B'!K78</f>
        <v>0</v>
      </c>
      <c r="H77" s="24">
        <f t="shared" si="17"/>
        <v>316043.53000000003</v>
      </c>
    </row>
    <row r="78" spans="1:9" ht="18.95" customHeight="1" x14ac:dyDescent="0.2">
      <c r="A78" s="26">
        <f t="shared" si="19"/>
        <v>50</v>
      </c>
      <c r="B78" s="148"/>
      <c r="C78" s="2" t="s">
        <v>1016</v>
      </c>
      <c r="D78" s="36">
        <f>SUM(D61:D77)</f>
        <v>10691886.52</v>
      </c>
      <c r="F78" s="36">
        <f t="shared" ref="F78:H78" si="20">SUM(F61:F77)</f>
        <v>10691886.52</v>
      </c>
      <c r="G78" s="36">
        <f t="shared" si="20"/>
        <v>-1614202.4200000002</v>
      </c>
      <c r="H78" s="36">
        <f t="shared" si="20"/>
        <v>9077684.0999999978</v>
      </c>
    </row>
    <row r="79" spans="1:9" ht="18.95" customHeight="1" x14ac:dyDescent="0.2">
      <c r="B79" s="148"/>
      <c r="C79" s="2"/>
      <c r="I79" s="40"/>
    </row>
    <row r="80" spans="1:9" ht="18.95" customHeight="1" x14ac:dyDescent="0.2">
      <c r="A80" s="26"/>
      <c r="B80" s="3"/>
      <c r="C80" s="4"/>
      <c r="D80" s="24"/>
      <c r="E80" s="25"/>
      <c r="F80" s="24"/>
      <c r="G80" s="24"/>
      <c r="H80" s="24"/>
      <c r="I80" s="40"/>
    </row>
    <row r="81" spans="1:9" s="16" customFormat="1" ht="20.100000000000001" customHeight="1" x14ac:dyDescent="0.2">
      <c r="A81" s="300" t="str">
        <f>$A$1</f>
        <v>LOUISVILLE GAS AND ELECTRIC COMPANY</v>
      </c>
      <c r="B81" s="300"/>
      <c r="C81" s="300"/>
      <c r="D81" s="300"/>
      <c r="E81" s="300"/>
      <c r="F81" s="300"/>
      <c r="G81" s="300"/>
      <c r="H81" s="300"/>
      <c r="I81" s="300"/>
    </row>
    <row r="82" spans="1:9" s="16" customFormat="1" ht="20.100000000000001" customHeight="1" x14ac:dyDescent="0.2">
      <c r="A82" s="300" t="str">
        <f>$A$2</f>
        <v>CASE NO. 2016-00371 - GAS OPERATIONS</v>
      </c>
      <c r="B82" s="300"/>
      <c r="C82" s="300"/>
      <c r="D82" s="300"/>
      <c r="E82" s="300"/>
      <c r="F82" s="300"/>
      <c r="G82" s="300"/>
      <c r="H82" s="300"/>
      <c r="I82" s="300"/>
    </row>
    <row r="83" spans="1:9" s="16" customFormat="1" ht="20.100000000000001" customHeight="1" x14ac:dyDescent="0.2">
      <c r="A83" s="300" t="s">
        <v>105</v>
      </c>
      <c r="B83" s="300"/>
      <c r="C83" s="300"/>
      <c r="D83" s="300"/>
      <c r="E83" s="300"/>
      <c r="F83" s="300"/>
      <c r="G83" s="300"/>
      <c r="H83" s="300"/>
      <c r="I83" s="300"/>
    </row>
    <row r="84" spans="1:9" s="16" customFormat="1" ht="20.100000000000001" customHeight="1" x14ac:dyDescent="0.2">
      <c r="A84" s="300" t="str">
        <f>$A$4</f>
        <v>FOR THE 12 MONTHS ENDED FEBRUARY 28, 2017</v>
      </c>
      <c r="B84" s="300"/>
      <c r="C84" s="300"/>
      <c r="D84" s="300"/>
      <c r="E84" s="300"/>
      <c r="F84" s="300"/>
      <c r="G84" s="300"/>
      <c r="H84" s="300"/>
      <c r="I84" s="300"/>
    </row>
    <row r="85" spans="1:9" s="16" customFormat="1" ht="20.100000000000001" customHeight="1" x14ac:dyDescent="0.2">
      <c r="A85" s="87"/>
      <c r="B85" s="87"/>
      <c r="C85" s="87"/>
      <c r="D85" s="87"/>
      <c r="E85" s="87"/>
      <c r="F85" s="87"/>
      <c r="G85" s="87"/>
      <c r="H85" s="87"/>
      <c r="I85" s="87"/>
    </row>
    <row r="86" spans="1:9" s="16" customFormat="1" ht="20.100000000000001" customHeight="1" x14ac:dyDescent="0.2">
      <c r="A86" s="18" t="s">
        <v>94</v>
      </c>
      <c r="B86" s="18"/>
      <c r="I86" s="19" t="s">
        <v>104</v>
      </c>
    </row>
    <row r="87" spans="1:9" s="16" customFormat="1" ht="20.100000000000001" customHeight="1" x14ac:dyDescent="0.2">
      <c r="A87" s="16" t="str">
        <f>$A$7</f>
        <v>TYPE OF FILING: __X__ ORIGINAL  _____ UPDATED  _____ REVISED</v>
      </c>
      <c r="I87" s="19" t="s">
        <v>1045</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274</v>
      </c>
      <c r="H90" s="31" t="s">
        <v>144</v>
      </c>
      <c r="I90" s="31" t="s">
        <v>103</v>
      </c>
    </row>
    <row r="91" spans="1:9" ht="18.95" customHeight="1" x14ac:dyDescent="0.2">
      <c r="A91" s="27"/>
      <c r="B91" s="27"/>
      <c r="C91" s="23"/>
      <c r="D91" s="33" t="s">
        <v>69</v>
      </c>
      <c r="E91" s="33" t="s">
        <v>70</v>
      </c>
      <c r="F91" s="33" t="s">
        <v>106</v>
      </c>
      <c r="G91" s="33" t="s">
        <v>107</v>
      </c>
      <c r="H91" s="33" t="s">
        <v>239</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48"/>
      <c r="C93" s="37" t="s">
        <v>117</v>
      </c>
      <c r="I93" s="40"/>
    </row>
    <row r="94" spans="1:9" ht="18.95" customHeight="1" x14ac:dyDescent="0.2">
      <c r="A94" s="26">
        <f>A93+1</f>
        <v>52</v>
      </c>
      <c r="B94" s="148" t="s">
        <v>901</v>
      </c>
      <c r="C94" s="4" t="s">
        <v>910</v>
      </c>
      <c r="D94" s="24">
        <f>SUMIFS('SCH C-2.2 B'!$P$11:$P$112,'SCH C-2.2 B'!$B$11:$B$112,'SCH C-2.1 B'!$B94)</f>
        <v>921451.14999999991</v>
      </c>
      <c r="E94" s="25">
        <f t="shared" ref="E94:E100" si="21">IF(D94=0,1,F94/D94)</f>
        <v>1</v>
      </c>
      <c r="F94" s="24">
        <f>SUMIFS('SCH C-2.2 B'!$P$11:$P$112,'SCH C-2.2 B'!$B$11:$B$112,'SCH C-2.1 B'!$B94)</f>
        <v>921451.14999999991</v>
      </c>
      <c r="G94" s="24">
        <f>'SCH D-2 B'!K95</f>
        <v>0</v>
      </c>
      <c r="H94" s="24">
        <f t="shared" ref="H94:H100" si="22">SUM(F94:G94)</f>
        <v>921451.14999999991</v>
      </c>
      <c r="I94" s="40"/>
    </row>
    <row r="95" spans="1:9" ht="18.95" customHeight="1" x14ac:dyDescent="0.2">
      <c r="A95" s="26">
        <f t="shared" ref="A95:A101" si="23">A94+1</f>
        <v>53</v>
      </c>
      <c r="B95" s="148" t="s">
        <v>902</v>
      </c>
      <c r="C95" s="4" t="s">
        <v>16</v>
      </c>
      <c r="D95" s="24">
        <f>SUMIFS('SCH C-2.2 B'!$P$11:$P$112,'SCH C-2.2 B'!$B$11:$B$112,'SCH C-2.1 B'!$B95)</f>
        <v>399113.72</v>
      </c>
      <c r="E95" s="25">
        <f t="shared" si="21"/>
        <v>1</v>
      </c>
      <c r="F95" s="24">
        <f>SUMIFS('SCH C-2.2 B'!$P$11:$P$112,'SCH C-2.2 B'!$B$11:$B$112,'SCH C-2.1 B'!$B95)</f>
        <v>399113.72</v>
      </c>
      <c r="G95" s="24">
        <f>'SCH D-2 B'!K96</f>
        <v>0</v>
      </c>
      <c r="H95" s="24">
        <f t="shared" si="22"/>
        <v>399113.72</v>
      </c>
      <c r="I95" s="40"/>
    </row>
    <row r="96" spans="1:9" ht="18.95" customHeight="1" x14ac:dyDescent="0.2">
      <c r="A96" s="26">
        <f t="shared" si="23"/>
        <v>54</v>
      </c>
      <c r="B96" s="148">
        <v>852</v>
      </c>
      <c r="C96" s="4" t="s">
        <v>917</v>
      </c>
      <c r="D96" s="24">
        <f>SUMIFS('SCH C-2.2 B'!$P$11:$P$112,'SCH C-2.2 B'!$B$11:$B$112,'SCH C-2.1 B'!$B96)</f>
        <v>0</v>
      </c>
      <c r="E96" s="25">
        <f t="shared" si="21"/>
        <v>1</v>
      </c>
      <c r="F96" s="24">
        <f>SUMIFS('SCH C-2.2 B'!$P$11:$P$112,'SCH C-2.2 B'!$B$11:$B$112,'SCH C-2.1 B'!$B96)</f>
        <v>0</v>
      </c>
      <c r="G96" s="24">
        <f>'SCH D-2 B'!K97</f>
        <v>0</v>
      </c>
      <c r="H96" s="24">
        <f t="shared" si="22"/>
        <v>0</v>
      </c>
      <c r="I96" s="40"/>
    </row>
    <row r="97" spans="1:9" ht="18.95" customHeight="1" x14ac:dyDescent="0.2">
      <c r="A97" s="26">
        <f t="shared" si="23"/>
        <v>55</v>
      </c>
      <c r="B97" s="148" t="s">
        <v>903</v>
      </c>
      <c r="C97" s="4" t="s">
        <v>918</v>
      </c>
      <c r="D97" s="24">
        <f>SUMIFS('SCH C-2.2 B'!$P$11:$P$112,'SCH C-2.2 B'!$B$11:$B$112,'SCH C-2.1 B'!$B97)</f>
        <v>661742.61</v>
      </c>
      <c r="E97" s="25">
        <f t="shared" si="21"/>
        <v>1</v>
      </c>
      <c r="F97" s="24">
        <f>SUMIFS('SCH C-2.2 B'!$P$11:$P$112,'SCH C-2.2 B'!$B$11:$B$112,'SCH C-2.1 B'!$B97)</f>
        <v>661742.61</v>
      </c>
      <c r="G97" s="24">
        <f>'SCH D-2 B'!K98</f>
        <v>0</v>
      </c>
      <c r="H97" s="24">
        <f t="shared" si="22"/>
        <v>661742.61</v>
      </c>
      <c r="I97" s="40"/>
    </row>
    <row r="98" spans="1:9" ht="18.95" customHeight="1" x14ac:dyDescent="0.2">
      <c r="A98" s="26">
        <f t="shared" si="23"/>
        <v>56</v>
      </c>
      <c r="B98" s="148">
        <v>859</v>
      </c>
      <c r="C98" s="4" t="s">
        <v>17</v>
      </c>
      <c r="D98" s="24">
        <f>SUMIFS('SCH C-2.2 B'!$P$11:$P$112,'SCH C-2.2 B'!$B$11:$B$112,'SCH C-2.1 B'!$B98)</f>
        <v>0</v>
      </c>
      <c r="E98" s="25">
        <f t="shared" si="21"/>
        <v>1</v>
      </c>
      <c r="F98" s="24">
        <f>SUMIFS('SCH C-2.2 B'!$P$11:$P$112,'SCH C-2.2 B'!$B$11:$B$112,'SCH C-2.1 B'!$B98)</f>
        <v>0</v>
      </c>
      <c r="G98" s="24">
        <f>'SCH D-2 B'!K99</f>
        <v>0</v>
      </c>
      <c r="H98" s="24">
        <f t="shared" si="22"/>
        <v>0</v>
      </c>
      <c r="I98" s="40"/>
    </row>
    <row r="99" spans="1:9" ht="18.95" customHeight="1" x14ac:dyDescent="0.2">
      <c r="A99" s="26">
        <f t="shared" si="23"/>
        <v>57</v>
      </c>
      <c r="B99" s="148" t="s">
        <v>904</v>
      </c>
      <c r="C99" s="4" t="s">
        <v>919</v>
      </c>
      <c r="D99" s="24">
        <f>SUMIFS('SCH C-2.2 B'!$P$11:$P$112,'SCH C-2.2 B'!$B$11:$B$112,'SCH C-2.1 B'!$B99)</f>
        <v>3112.5299999999988</v>
      </c>
      <c r="E99" s="25">
        <f t="shared" si="21"/>
        <v>1</v>
      </c>
      <c r="F99" s="24">
        <f>SUMIFS('SCH C-2.2 B'!$P$11:$P$112,'SCH C-2.2 B'!$B$11:$B$112,'SCH C-2.1 B'!$B99)</f>
        <v>3112.5299999999988</v>
      </c>
      <c r="G99" s="24">
        <f>'SCH D-2 B'!K100</f>
        <v>0</v>
      </c>
      <c r="H99" s="24">
        <f t="shared" si="22"/>
        <v>3112.5299999999988</v>
      </c>
    </row>
    <row r="100" spans="1:9" ht="18.95" customHeight="1" x14ac:dyDescent="0.2">
      <c r="A100" s="26">
        <f t="shared" si="23"/>
        <v>58</v>
      </c>
      <c r="B100" s="148" t="s">
        <v>905</v>
      </c>
      <c r="C100" s="10" t="s">
        <v>920</v>
      </c>
      <c r="D100" s="24">
        <f>SUMIFS('SCH C-2.2 B'!$P$11:$P$112,'SCH C-2.2 B'!$B$11:$B$112,'SCH C-2.1 B'!$B100)</f>
        <v>1673149.26</v>
      </c>
      <c r="E100" s="25">
        <f t="shared" si="21"/>
        <v>1</v>
      </c>
      <c r="F100" s="24">
        <f>SUMIFS('SCH C-2.2 B'!$P$11:$P$112,'SCH C-2.2 B'!$B$11:$B$112,'SCH C-2.1 B'!$B100)</f>
        <v>1673149.26</v>
      </c>
      <c r="G100" s="24">
        <f>'SCH D-2 B'!K101</f>
        <v>0</v>
      </c>
      <c r="H100" s="24">
        <f t="shared" si="22"/>
        <v>1673149.26</v>
      </c>
    </row>
    <row r="101" spans="1:9" ht="18.95" customHeight="1" x14ac:dyDescent="0.2">
      <c r="A101" s="26">
        <f t="shared" si="23"/>
        <v>59</v>
      </c>
      <c r="B101" s="148"/>
      <c r="C101" s="10" t="s">
        <v>83</v>
      </c>
      <c r="D101" s="36">
        <f>SUM(D94:D100)</f>
        <v>3658569.27</v>
      </c>
      <c r="F101" s="36">
        <f t="shared" ref="F101:H101" si="24">SUM(F94:F100)</f>
        <v>3658569.27</v>
      </c>
      <c r="G101" s="36">
        <f t="shared" si="24"/>
        <v>0</v>
      </c>
      <c r="H101" s="36">
        <f t="shared" si="24"/>
        <v>3658569.27</v>
      </c>
    </row>
    <row r="102" spans="1:9" ht="18.95" customHeight="1" x14ac:dyDescent="0.2">
      <c r="A102" s="26"/>
      <c r="B102" s="148"/>
      <c r="C102" s="10"/>
      <c r="I102" s="40"/>
    </row>
    <row r="103" spans="1:9" ht="18.95" customHeight="1" x14ac:dyDescent="0.2">
      <c r="A103" s="26">
        <f>A101+1</f>
        <v>60</v>
      </c>
      <c r="B103" s="148"/>
      <c r="C103" s="37" t="s">
        <v>118</v>
      </c>
      <c r="I103" s="40"/>
    </row>
    <row r="104" spans="1:9" ht="18.95" customHeight="1" x14ac:dyDescent="0.2">
      <c r="A104" s="26">
        <f>A103+1</f>
        <v>61</v>
      </c>
      <c r="B104" s="148" t="s">
        <v>856</v>
      </c>
      <c r="C104" s="4" t="s">
        <v>910</v>
      </c>
      <c r="D104" s="24">
        <f>SUMIFS('SCH C-2.2 B'!$P$11:$P$112,'SCH C-2.2 B'!$B$11:$B$112,'SCH C-2.1 B'!$B104)</f>
        <v>0</v>
      </c>
      <c r="E104" s="25">
        <f t="shared" ref="E104:E121" si="25">IF(D104=0,1,F104/D104)</f>
        <v>1</v>
      </c>
      <c r="F104" s="24">
        <f>SUMIFS('SCH C-2.2 B'!$P$11:$P$112,'SCH C-2.2 B'!$B$11:$B$112,'SCH C-2.1 B'!$B104)</f>
        <v>0</v>
      </c>
      <c r="G104" s="24">
        <f>'SCH D-2 B'!K105</f>
        <v>0</v>
      </c>
      <c r="H104" s="24">
        <f t="shared" ref="H104:H121" si="26">SUM(F104:G104)</f>
        <v>0</v>
      </c>
      <c r="I104" s="40"/>
    </row>
    <row r="105" spans="1:9" ht="18.95" customHeight="1" x14ac:dyDescent="0.2">
      <c r="A105" s="26">
        <f t="shared" ref="A105:A121" si="27">A104+1</f>
        <v>62</v>
      </c>
      <c r="B105" s="148" t="s">
        <v>857</v>
      </c>
      <c r="C105" s="4" t="s">
        <v>921</v>
      </c>
      <c r="D105" s="24">
        <f>SUMIFS('SCH C-2.2 B'!$P$11:$P$112,'SCH C-2.2 B'!$B$11:$B$112,'SCH C-2.1 B'!$B105)</f>
        <v>629736.61</v>
      </c>
      <c r="E105" s="25">
        <f t="shared" si="25"/>
        <v>1</v>
      </c>
      <c r="F105" s="24">
        <f>SUMIFS('SCH C-2.2 B'!$P$11:$P$112,'SCH C-2.2 B'!$B$11:$B$112,'SCH C-2.1 B'!$B105)</f>
        <v>629736.61</v>
      </c>
      <c r="G105" s="24">
        <f>'SCH D-2 B'!K106</f>
        <v>0</v>
      </c>
      <c r="H105" s="24">
        <f t="shared" si="26"/>
        <v>629736.61</v>
      </c>
      <c r="I105" s="40"/>
    </row>
    <row r="106" spans="1:9" ht="18.95" customHeight="1" x14ac:dyDescent="0.2">
      <c r="A106" s="26">
        <f t="shared" si="27"/>
        <v>63</v>
      </c>
      <c r="B106" s="148" t="s">
        <v>858</v>
      </c>
      <c r="C106" s="4" t="s">
        <v>922</v>
      </c>
      <c r="D106" s="24">
        <f>SUMIFS('SCH C-2.2 B'!$P$11:$P$112,'SCH C-2.2 B'!$B$11:$B$112,'SCH C-2.1 B'!$B106)</f>
        <v>3248120.6899999972</v>
      </c>
      <c r="E106" s="25">
        <f t="shared" si="25"/>
        <v>1</v>
      </c>
      <c r="F106" s="24">
        <f>SUMIFS('SCH C-2.2 B'!$P$11:$P$112,'SCH C-2.2 B'!$B$11:$B$112,'SCH C-2.1 B'!$B106)</f>
        <v>3248120.6899999972</v>
      </c>
      <c r="G106" s="24">
        <f>'SCH D-2 B'!K107</f>
        <v>16568.089999999997</v>
      </c>
      <c r="H106" s="24">
        <f t="shared" si="26"/>
        <v>3264688.779999997</v>
      </c>
      <c r="I106" s="40"/>
    </row>
    <row r="107" spans="1:9" ht="18.95" customHeight="1" x14ac:dyDescent="0.2">
      <c r="A107" s="26">
        <f t="shared" si="27"/>
        <v>64</v>
      </c>
      <c r="B107" s="148" t="s">
        <v>859</v>
      </c>
      <c r="C107" s="4" t="s">
        <v>929</v>
      </c>
      <c r="D107" s="24">
        <f>SUMIFS('SCH C-2.2 B'!$P$11:$P$112,'SCH C-2.2 B'!$B$11:$B$112,'SCH C-2.1 B'!$B107)</f>
        <v>1112310.55</v>
      </c>
      <c r="E107" s="25">
        <f t="shared" si="25"/>
        <v>1</v>
      </c>
      <c r="F107" s="24">
        <f>SUMIFS('SCH C-2.2 B'!$P$11:$P$112,'SCH C-2.2 B'!$B$11:$B$112,'SCH C-2.1 B'!$B107)</f>
        <v>1112310.55</v>
      </c>
      <c r="G107" s="24">
        <f>'SCH D-2 B'!K108</f>
        <v>0</v>
      </c>
      <c r="H107" s="24">
        <f t="shared" si="26"/>
        <v>1112310.55</v>
      </c>
      <c r="I107" s="40"/>
    </row>
    <row r="108" spans="1:9" ht="18.95" customHeight="1" x14ac:dyDescent="0.2">
      <c r="A108" s="26">
        <f t="shared" si="27"/>
        <v>65</v>
      </c>
      <c r="B108" s="148" t="s">
        <v>860</v>
      </c>
      <c r="C108" s="4" t="s">
        <v>930</v>
      </c>
      <c r="D108" s="24">
        <f>SUMIFS('SCH C-2.2 B'!$P$11:$P$112,'SCH C-2.2 B'!$B$11:$B$112,'SCH C-2.1 B'!$B108)</f>
        <v>474948.51</v>
      </c>
      <c r="E108" s="25">
        <f t="shared" si="25"/>
        <v>1</v>
      </c>
      <c r="F108" s="24">
        <f>SUMIFS('SCH C-2.2 B'!$P$11:$P$112,'SCH C-2.2 B'!$B$11:$B$112,'SCH C-2.1 B'!$B108)</f>
        <v>474948.51</v>
      </c>
      <c r="G108" s="24">
        <f>'SCH D-2 B'!K109</f>
        <v>0</v>
      </c>
      <c r="H108" s="24">
        <f t="shared" si="26"/>
        <v>474948.51</v>
      </c>
      <c r="I108" s="40"/>
    </row>
    <row r="109" spans="1:9" ht="18.95" customHeight="1" x14ac:dyDescent="0.2">
      <c r="A109" s="26">
        <f t="shared" si="27"/>
        <v>66</v>
      </c>
      <c r="B109" s="148">
        <v>877</v>
      </c>
      <c r="C109" s="4" t="s">
        <v>931</v>
      </c>
      <c r="D109" s="24">
        <f>SUMIFS('SCH C-2.2 B'!$P$11:$P$112,'SCH C-2.2 B'!$B$11:$B$112,'SCH C-2.1 B'!$B109)</f>
        <v>174703.99</v>
      </c>
      <c r="E109" s="25">
        <f t="shared" si="25"/>
        <v>1</v>
      </c>
      <c r="F109" s="24">
        <f>SUMIFS('SCH C-2.2 B'!$P$11:$P$112,'SCH C-2.2 B'!$B$11:$B$112,'SCH C-2.1 B'!$B109)</f>
        <v>174703.99</v>
      </c>
      <c r="G109" s="24">
        <f>'SCH D-2 B'!K110</f>
        <v>0</v>
      </c>
      <c r="H109" s="24">
        <f t="shared" si="26"/>
        <v>174703.99</v>
      </c>
      <c r="I109" s="40"/>
    </row>
    <row r="110" spans="1:9" ht="18.95" customHeight="1" x14ac:dyDescent="0.2">
      <c r="A110" s="26">
        <f t="shared" si="27"/>
        <v>67</v>
      </c>
      <c r="B110" s="148" t="s">
        <v>861</v>
      </c>
      <c r="C110" s="4" t="s">
        <v>923</v>
      </c>
      <c r="D110" s="24">
        <f>SUMIFS('SCH C-2.2 B'!$P$11:$P$112,'SCH C-2.2 B'!$B$11:$B$112,'SCH C-2.1 B'!$B110)</f>
        <v>1883598.949999999</v>
      </c>
      <c r="E110" s="25">
        <f t="shared" si="25"/>
        <v>1</v>
      </c>
      <c r="F110" s="24">
        <f>SUMIFS('SCH C-2.2 B'!$P$11:$P$112,'SCH C-2.2 B'!$B$11:$B$112,'SCH C-2.1 B'!$B110)</f>
        <v>1883598.949999999</v>
      </c>
      <c r="G110" s="24">
        <f>'SCH D-2 B'!K111</f>
        <v>-658319.44999999995</v>
      </c>
      <c r="H110" s="24">
        <f t="shared" si="26"/>
        <v>1225279.4999999991</v>
      </c>
      <c r="I110" s="40"/>
    </row>
    <row r="111" spans="1:9" ht="18.95" customHeight="1" x14ac:dyDescent="0.2">
      <c r="A111" s="26">
        <f t="shared" si="27"/>
        <v>68</v>
      </c>
      <c r="B111" s="148" t="s">
        <v>862</v>
      </c>
      <c r="C111" s="4" t="s">
        <v>924</v>
      </c>
      <c r="D111" s="24">
        <f>SUMIFS('SCH C-2.2 B'!$P$11:$P$112,'SCH C-2.2 B'!$B$11:$B$112,'SCH C-2.1 B'!$B111)</f>
        <v>155277.58999999962</v>
      </c>
      <c r="E111" s="25">
        <f t="shared" si="25"/>
        <v>1</v>
      </c>
      <c r="F111" s="24">
        <f>SUMIFS('SCH C-2.2 B'!$P$11:$P$112,'SCH C-2.2 B'!$B$11:$B$112,'SCH C-2.1 B'!$B111)</f>
        <v>155277.58999999962</v>
      </c>
      <c r="G111" s="24">
        <f>'SCH D-2 B'!K112</f>
        <v>179598.88</v>
      </c>
      <c r="H111" s="24">
        <f t="shared" si="26"/>
        <v>334876.46999999962</v>
      </c>
      <c r="I111" s="40"/>
    </row>
    <row r="112" spans="1:9" ht="18.95" customHeight="1" x14ac:dyDescent="0.2">
      <c r="A112" s="26">
        <f t="shared" si="27"/>
        <v>69</v>
      </c>
      <c r="B112" s="148" t="s">
        <v>863</v>
      </c>
      <c r="C112" s="4" t="s">
        <v>17</v>
      </c>
      <c r="D112" s="24">
        <f>SUMIFS('SCH C-2.2 B'!$P$11:$P$112,'SCH C-2.2 B'!$B$11:$B$112,'SCH C-2.1 B'!$B112)</f>
        <v>3702413.3599999985</v>
      </c>
      <c r="E112" s="25">
        <f t="shared" si="25"/>
        <v>1</v>
      </c>
      <c r="F112" s="24">
        <f>SUMIFS('SCH C-2.2 B'!$P$11:$P$112,'SCH C-2.2 B'!$B$11:$B$112,'SCH C-2.1 B'!$B112)</f>
        <v>3702413.3599999985</v>
      </c>
      <c r="G112" s="24">
        <f>'SCH D-2 B'!K113</f>
        <v>-241747.72</v>
      </c>
      <c r="H112" s="24">
        <f t="shared" si="26"/>
        <v>3460665.6399999983</v>
      </c>
      <c r="I112" s="40"/>
    </row>
    <row r="113" spans="1:9" ht="18.95" customHeight="1" x14ac:dyDescent="0.2">
      <c r="A113" s="26">
        <f t="shared" si="27"/>
        <v>70</v>
      </c>
      <c r="B113" s="148" t="s">
        <v>864</v>
      </c>
      <c r="C113" s="4" t="s">
        <v>925</v>
      </c>
      <c r="D113" s="24">
        <f>SUMIFS('SCH C-2.2 B'!$P$11:$P$112,'SCH C-2.2 B'!$B$11:$B$112,'SCH C-2.1 B'!$B113)</f>
        <v>6647.8899999999994</v>
      </c>
      <c r="E113" s="25">
        <f t="shared" si="25"/>
        <v>1</v>
      </c>
      <c r="F113" s="24">
        <f>SUMIFS('SCH C-2.2 B'!$P$11:$P$112,'SCH C-2.2 B'!$B$11:$B$112,'SCH C-2.1 B'!$B113)</f>
        <v>6647.8899999999994</v>
      </c>
      <c r="G113" s="24">
        <f>'SCH D-2 B'!K114</f>
        <v>0</v>
      </c>
      <c r="H113" s="24">
        <f t="shared" si="26"/>
        <v>6647.8899999999994</v>
      </c>
      <c r="I113" s="40"/>
    </row>
    <row r="114" spans="1:9" ht="18.95" customHeight="1" x14ac:dyDescent="0.2">
      <c r="A114" s="26">
        <f t="shared" si="27"/>
        <v>71</v>
      </c>
      <c r="B114" s="148" t="s">
        <v>865</v>
      </c>
      <c r="C114" s="4" t="s">
        <v>15</v>
      </c>
      <c r="D114" s="24">
        <f>SUMIFS('SCH C-2.2 B'!$P$11:$P$112,'SCH C-2.2 B'!$B$11:$B$112,'SCH C-2.1 B'!$B114)</f>
        <v>0</v>
      </c>
      <c r="E114" s="25">
        <f t="shared" si="25"/>
        <v>1</v>
      </c>
      <c r="F114" s="24">
        <f>SUMIFS('SCH C-2.2 B'!$P$11:$P$112,'SCH C-2.2 B'!$B$11:$B$112,'SCH C-2.1 B'!$B114)</f>
        <v>0</v>
      </c>
      <c r="G114" s="24">
        <f>'SCH D-2 B'!K115</f>
        <v>0</v>
      </c>
      <c r="H114" s="24">
        <f t="shared" si="26"/>
        <v>0</v>
      </c>
      <c r="I114" s="40"/>
    </row>
    <row r="115" spans="1:9" ht="18.95" customHeight="1" x14ac:dyDescent="0.2">
      <c r="A115" s="26">
        <f t="shared" si="27"/>
        <v>72</v>
      </c>
      <c r="B115" s="148" t="s">
        <v>866</v>
      </c>
      <c r="C115" s="4" t="s">
        <v>926</v>
      </c>
      <c r="D115" s="24">
        <f>SUMIFS('SCH C-2.2 B'!$P$11:$P$112,'SCH C-2.2 B'!$B$11:$B$112,'SCH C-2.1 B'!$B115)</f>
        <v>0</v>
      </c>
      <c r="E115" s="25">
        <f t="shared" si="25"/>
        <v>1</v>
      </c>
      <c r="F115" s="24">
        <f>SUMIFS('SCH C-2.2 B'!$P$11:$P$112,'SCH C-2.2 B'!$B$11:$B$112,'SCH C-2.1 B'!$B115)</f>
        <v>0</v>
      </c>
      <c r="G115" s="24">
        <f>'SCH D-2 B'!K116</f>
        <v>0</v>
      </c>
      <c r="H115" s="24">
        <f t="shared" si="26"/>
        <v>0</v>
      </c>
      <c r="I115" s="40"/>
    </row>
    <row r="116" spans="1:9" ht="18.95" customHeight="1" x14ac:dyDescent="0.2">
      <c r="A116" s="26">
        <f t="shared" si="27"/>
        <v>73</v>
      </c>
      <c r="B116" s="148" t="s">
        <v>867</v>
      </c>
      <c r="C116" s="4" t="s">
        <v>927</v>
      </c>
      <c r="D116" s="24">
        <f>SUMIFS('SCH C-2.2 B'!$P$11:$P$112,'SCH C-2.2 B'!$B$11:$B$112,'SCH C-2.1 B'!$B116)</f>
        <v>9447453.8099999987</v>
      </c>
      <c r="E116" s="25">
        <f t="shared" si="25"/>
        <v>1</v>
      </c>
      <c r="F116" s="24">
        <f>SUMIFS('SCH C-2.2 B'!$P$11:$P$112,'SCH C-2.2 B'!$B$11:$B$112,'SCH C-2.1 B'!$B116)</f>
        <v>9447453.8099999987</v>
      </c>
      <c r="G116" s="24">
        <f>'SCH D-2 B'!K117</f>
        <v>240978.67999999996</v>
      </c>
      <c r="H116" s="24">
        <f t="shared" si="26"/>
        <v>9688432.4899999984</v>
      </c>
      <c r="I116" s="40"/>
    </row>
    <row r="117" spans="1:9" ht="18.95" customHeight="1" x14ac:dyDescent="0.2">
      <c r="A117" s="26">
        <f t="shared" si="27"/>
        <v>74</v>
      </c>
      <c r="B117" s="148" t="s">
        <v>868</v>
      </c>
      <c r="C117" s="4" t="s">
        <v>928</v>
      </c>
      <c r="D117" s="24">
        <f>SUMIFS('SCH C-2.2 B'!$P$11:$P$112,'SCH C-2.2 B'!$B$11:$B$112,'SCH C-2.1 B'!$B117)</f>
        <v>122256.07</v>
      </c>
      <c r="E117" s="25">
        <f t="shared" si="25"/>
        <v>1</v>
      </c>
      <c r="F117" s="24">
        <f>SUMIFS('SCH C-2.2 B'!$P$11:$P$112,'SCH C-2.2 B'!$B$11:$B$112,'SCH C-2.1 B'!$B117)</f>
        <v>122256.07</v>
      </c>
      <c r="G117" s="24">
        <f>'SCH D-2 B'!K118</f>
        <v>0</v>
      </c>
      <c r="H117" s="24">
        <f t="shared" si="26"/>
        <v>122256.07</v>
      </c>
      <c r="I117" s="40"/>
    </row>
    <row r="118" spans="1:9" ht="18.95" customHeight="1" x14ac:dyDescent="0.2">
      <c r="A118" s="26">
        <f t="shared" si="27"/>
        <v>75</v>
      </c>
      <c r="B118" s="148" t="s">
        <v>869</v>
      </c>
      <c r="C118" s="4" t="s">
        <v>932</v>
      </c>
      <c r="D118" s="24">
        <f>SUMIFS('SCH C-2.2 B'!$P$11:$P$112,'SCH C-2.2 B'!$B$11:$B$112,'SCH C-2.1 B'!$B118)</f>
        <v>282554.79000000004</v>
      </c>
      <c r="E118" s="25">
        <f t="shared" si="25"/>
        <v>1</v>
      </c>
      <c r="F118" s="24">
        <f>SUMIFS('SCH C-2.2 B'!$P$11:$P$112,'SCH C-2.2 B'!$B$11:$B$112,'SCH C-2.1 B'!$B118)</f>
        <v>282554.79000000004</v>
      </c>
      <c r="G118" s="24">
        <f>'SCH D-2 B'!K119</f>
        <v>0</v>
      </c>
      <c r="H118" s="24">
        <f t="shared" si="26"/>
        <v>282554.79000000004</v>
      </c>
      <c r="I118" s="40"/>
    </row>
    <row r="119" spans="1:9" ht="18.95" customHeight="1" x14ac:dyDescent="0.2">
      <c r="A119" s="26">
        <f t="shared" si="27"/>
        <v>76</v>
      </c>
      <c r="B119" s="148">
        <v>891</v>
      </c>
      <c r="C119" s="4" t="s">
        <v>933</v>
      </c>
      <c r="D119" s="24">
        <f>SUMIFS('SCH C-2.2 B'!$P$11:$P$112,'SCH C-2.2 B'!$B$11:$B$112,'SCH C-2.1 B'!$B119)</f>
        <v>313509.89999999991</v>
      </c>
      <c r="E119" s="25">
        <f t="shared" si="25"/>
        <v>1</v>
      </c>
      <c r="F119" s="24">
        <f>SUMIFS('SCH C-2.2 B'!$P$11:$P$112,'SCH C-2.2 B'!$B$11:$B$112,'SCH C-2.1 B'!$B119)</f>
        <v>313509.89999999991</v>
      </c>
      <c r="G119" s="24">
        <f>'SCH D-2 B'!K120</f>
        <v>0</v>
      </c>
      <c r="H119" s="24">
        <f t="shared" si="26"/>
        <v>313509.89999999991</v>
      </c>
      <c r="I119" s="40"/>
    </row>
    <row r="120" spans="1:9" ht="18.95" customHeight="1" x14ac:dyDescent="0.2">
      <c r="A120" s="26">
        <f t="shared" si="27"/>
        <v>77</v>
      </c>
      <c r="B120" s="148" t="s">
        <v>870</v>
      </c>
      <c r="C120" s="4" t="s">
        <v>934</v>
      </c>
      <c r="D120" s="24">
        <f>SUMIFS('SCH C-2.2 B'!$P$11:$P$112,'SCH C-2.2 B'!$B$11:$B$112,'SCH C-2.1 B'!$B120)</f>
        <v>1850451.1599999992</v>
      </c>
      <c r="E120" s="25">
        <f t="shared" si="25"/>
        <v>1</v>
      </c>
      <c r="F120" s="24">
        <f>SUMIFS('SCH C-2.2 B'!$P$11:$P$112,'SCH C-2.2 B'!$B$11:$B$112,'SCH C-2.1 B'!$B120)</f>
        <v>1850451.1599999992</v>
      </c>
      <c r="G120" s="24">
        <f>'SCH D-2 B'!K121</f>
        <v>-608582.63</v>
      </c>
      <c r="H120" s="24">
        <f t="shared" si="26"/>
        <v>1241868.5299999993</v>
      </c>
      <c r="I120" s="40"/>
    </row>
    <row r="121" spans="1:9" ht="18.95" customHeight="1" x14ac:dyDescent="0.2">
      <c r="A121" s="26">
        <f t="shared" si="27"/>
        <v>78</v>
      </c>
      <c r="B121" s="148" t="s">
        <v>871</v>
      </c>
      <c r="C121" s="4" t="s">
        <v>935</v>
      </c>
      <c r="D121" s="24">
        <f>SUMIFS('SCH C-2.2 B'!$P$11:$P$112,'SCH C-2.2 B'!$B$11:$B$112,'SCH C-2.1 B'!$B121)</f>
        <v>0</v>
      </c>
      <c r="E121" s="25">
        <f t="shared" si="25"/>
        <v>1</v>
      </c>
      <c r="F121" s="24">
        <f>SUMIFS('SCH C-2.2 B'!$P$11:$P$112,'SCH C-2.2 B'!$B$11:$B$112,'SCH C-2.1 B'!$B121)</f>
        <v>0</v>
      </c>
      <c r="G121" s="24">
        <f>'SCH D-2 B'!K122</f>
        <v>0</v>
      </c>
      <c r="H121" s="24">
        <f t="shared" si="26"/>
        <v>0</v>
      </c>
      <c r="I121" s="40"/>
    </row>
    <row r="122" spans="1:9" s="16" customFormat="1" ht="20.100000000000001" customHeight="1" x14ac:dyDescent="0.2">
      <c r="A122" s="300" t="str">
        <f>$A$1</f>
        <v>LOUISVILLE GAS AND ELECTRIC COMPANY</v>
      </c>
      <c r="B122" s="300"/>
      <c r="C122" s="300"/>
      <c r="D122" s="300"/>
      <c r="E122" s="300"/>
      <c r="F122" s="300"/>
      <c r="G122" s="300"/>
      <c r="H122" s="300"/>
      <c r="I122" s="300"/>
    </row>
    <row r="123" spans="1:9" s="16" customFormat="1" ht="20.100000000000001" customHeight="1" x14ac:dyDescent="0.2">
      <c r="A123" s="300" t="str">
        <f>$A$2</f>
        <v>CASE NO. 2016-00371 - GAS OPERATIONS</v>
      </c>
      <c r="B123" s="300"/>
      <c r="C123" s="300"/>
      <c r="D123" s="300"/>
      <c r="E123" s="300"/>
      <c r="F123" s="300"/>
      <c r="G123" s="300"/>
      <c r="H123" s="300"/>
      <c r="I123" s="300"/>
    </row>
    <row r="124" spans="1:9" s="16" customFormat="1" ht="20.100000000000001" customHeight="1" x14ac:dyDescent="0.2">
      <c r="A124" s="300" t="s">
        <v>105</v>
      </c>
      <c r="B124" s="300"/>
      <c r="C124" s="300"/>
      <c r="D124" s="300"/>
      <c r="E124" s="300"/>
      <c r="F124" s="300"/>
      <c r="G124" s="300"/>
      <c r="H124" s="300"/>
      <c r="I124" s="300"/>
    </row>
    <row r="125" spans="1:9" s="16" customFormat="1" ht="20.100000000000001" customHeight="1" x14ac:dyDescent="0.2">
      <c r="A125" s="300" t="str">
        <f>$A$4</f>
        <v>FOR THE 12 MONTHS ENDED FEBRUARY 28, 2017</v>
      </c>
      <c r="B125" s="300"/>
      <c r="C125" s="300"/>
      <c r="D125" s="300"/>
      <c r="E125" s="300"/>
      <c r="F125" s="300"/>
      <c r="G125" s="300"/>
      <c r="H125" s="300"/>
      <c r="I125" s="300"/>
    </row>
    <row r="126" spans="1:9" s="16" customFormat="1" ht="20.100000000000001" customHeight="1" x14ac:dyDescent="0.2">
      <c r="A126" s="28"/>
      <c r="B126" s="28"/>
      <c r="C126" s="28"/>
      <c r="D126" s="28"/>
      <c r="E126" s="28"/>
      <c r="F126" s="28"/>
      <c r="G126" s="87"/>
      <c r="H126" s="87"/>
      <c r="I126" s="28"/>
    </row>
    <row r="127" spans="1:9" s="16" customFormat="1" ht="20.100000000000001" customHeight="1" x14ac:dyDescent="0.2">
      <c r="A127" s="18" t="s">
        <v>94</v>
      </c>
      <c r="B127" s="18"/>
      <c r="I127" s="19" t="s">
        <v>104</v>
      </c>
    </row>
    <row r="128" spans="1:9" s="16" customFormat="1" ht="20.100000000000001" customHeight="1" x14ac:dyDescent="0.2">
      <c r="A128" s="16" t="str">
        <f>$A$7</f>
        <v>TYPE OF FILING: __X__ ORIGINAL  _____ UPDATED  _____ REVISED</v>
      </c>
      <c r="I128" s="19" t="s">
        <v>1046</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274</v>
      </c>
      <c r="H131" s="31" t="s">
        <v>144</v>
      </c>
      <c r="I131" s="31" t="s">
        <v>103</v>
      </c>
    </row>
    <row r="132" spans="1:9" ht="18.95" customHeight="1" x14ac:dyDescent="0.2">
      <c r="A132" s="27"/>
      <c r="B132" s="27"/>
      <c r="C132" s="23"/>
      <c r="D132" s="33" t="s">
        <v>69</v>
      </c>
      <c r="E132" s="33" t="s">
        <v>70</v>
      </c>
      <c r="F132" s="33" t="s">
        <v>106</v>
      </c>
      <c r="G132" s="33" t="s">
        <v>107</v>
      </c>
      <c r="H132" s="33" t="s">
        <v>239</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48" t="s">
        <v>872</v>
      </c>
      <c r="C134" s="4" t="s">
        <v>916</v>
      </c>
      <c r="D134" s="24">
        <f>SUMIFS('SCH C-2.2 B'!$P$11:$P$112,'SCH C-2.2 B'!$B$11:$B$112,'SCH C-2.1 B'!$B134)</f>
        <v>487707.79000000004</v>
      </c>
      <c r="E134" s="25">
        <f t="shared" ref="E134" si="28">IF(D134=0,0,F134/D134)</f>
        <v>1</v>
      </c>
      <c r="F134" s="24">
        <f>SUMIFS('SCH C-2.2 B'!$P$11:$P$112,'SCH C-2.2 B'!$B$11:$B$112,'SCH C-2.1 B'!$B134)</f>
        <v>487707.79000000004</v>
      </c>
      <c r="G134" s="24">
        <f>'SCH D-2 B'!K135</f>
        <v>0</v>
      </c>
      <c r="H134" s="24">
        <f t="shared" ref="H134" si="29">SUM(F134:G134)</f>
        <v>487707.79000000004</v>
      </c>
      <c r="I134" s="40"/>
    </row>
    <row r="135" spans="1:9" ht="18.95" customHeight="1" x14ac:dyDescent="0.2">
      <c r="A135" s="26">
        <f>A134+1</f>
        <v>75</v>
      </c>
      <c r="B135" s="148"/>
      <c r="C135" s="10" t="s">
        <v>84</v>
      </c>
      <c r="D135" s="36">
        <f>SUM(D104:D121,D134)</f>
        <v>23891691.659999993</v>
      </c>
      <c r="F135" s="36">
        <f t="shared" ref="F135:H135" si="30">SUM(F104:F121,F134)</f>
        <v>23891691.659999993</v>
      </c>
      <c r="G135" s="36">
        <f t="shared" si="30"/>
        <v>-1071504.1499999999</v>
      </c>
      <c r="H135" s="36">
        <f t="shared" si="30"/>
        <v>22820187.50999999</v>
      </c>
      <c r="I135" s="40"/>
    </row>
    <row r="136" spans="1:9" ht="18.95" customHeight="1" x14ac:dyDescent="0.2">
      <c r="B136" s="148"/>
      <c r="C136" s="4"/>
      <c r="I136" s="40"/>
    </row>
    <row r="137" spans="1:9" ht="18.95" customHeight="1" x14ac:dyDescent="0.2">
      <c r="A137" s="26">
        <f>A135+1</f>
        <v>76</v>
      </c>
      <c r="B137" s="148"/>
      <c r="C137" s="37" t="s">
        <v>119</v>
      </c>
      <c r="I137" s="40"/>
    </row>
    <row r="138" spans="1:9" ht="18.95" customHeight="1" x14ac:dyDescent="0.2">
      <c r="A138" s="26">
        <f>A137+1</f>
        <v>77</v>
      </c>
      <c r="B138" s="148">
        <v>901</v>
      </c>
      <c r="C138" s="4" t="s">
        <v>22</v>
      </c>
      <c r="D138" s="24">
        <f>SUMIFS('SCH C-2.2 B'!$P$11:$P$112,'SCH C-2.2 B'!$B$11:$B$112,'SCH C-2.1 B'!$B138)</f>
        <v>860302.7677076275</v>
      </c>
      <c r="E138" s="25">
        <f t="shared" ref="E138:E142" si="31">IF(D138=0,0,F138/D138)</f>
        <v>1</v>
      </c>
      <c r="F138" s="24">
        <f>SUMIFS('SCH C-2.2 B'!$P$11:$P$112,'SCH C-2.2 B'!$B$11:$B$112,'SCH C-2.1 B'!$B138)</f>
        <v>860302.7677076275</v>
      </c>
      <c r="G138" s="24">
        <f>'SCH D-2 B'!K139</f>
        <v>0</v>
      </c>
      <c r="H138" s="24">
        <f t="shared" ref="H138:H142" si="32">SUM(F138:G138)</f>
        <v>860302.7677076275</v>
      </c>
      <c r="I138" s="40"/>
    </row>
    <row r="139" spans="1:9" ht="18.95" customHeight="1" x14ac:dyDescent="0.2">
      <c r="A139" s="26">
        <f t="shared" ref="A139:A143" si="33">A138+1</f>
        <v>78</v>
      </c>
      <c r="B139" s="148">
        <v>902</v>
      </c>
      <c r="C139" s="4" t="s">
        <v>18</v>
      </c>
      <c r="D139" s="24">
        <f>SUMIFS('SCH C-2.2 B'!$P$11:$P$112,'SCH C-2.2 B'!$B$11:$B$112,'SCH C-2.1 B'!$B139)</f>
        <v>1921443.0299999979</v>
      </c>
      <c r="E139" s="25">
        <f t="shared" si="31"/>
        <v>1</v>
      </c>
      <c r="F139" s="24">
        <f>SUMIFS('SCH C-2.2 B'!$P$11:$P$112,'SCH C-2.2 B'!$B$11:$B$112,'SCH C-2.1 B'!$B139)</f>
        <v>1921443.0299999979</v>
      </c>
      <c r="G139" s="24">
        <f>'SCH D-2 B'!K140</f>
        <v>0</v>
      </c>
      <c r="H139" s="24">
        <f t="shared" si="32"/>
        <v>1921443.0299999979</v>
      </c>
      <c r="I139" s="40"/>
    </row>
    <row r="140" spans="1:9" ht="18.95" customHeight="1" x14ac:dyDescent="0.2">
      <c r="A140" s="26">
        <f>A139+1</f>
        <v>79</v>
      </c>
      <c r="B140" s="148">
        <v>903</v>
      </c>
      <c r="C140" s="4" t="s">
        <v>19</v>
      </c>
      <c r="D140" s="24">
        <f>SUMIFS('SCH C-2.2 B'!$P$11:$P$112,'SCH C-2.2 B'!$B$11:$B$112,'SCH C-2.1 B'!$B140)</f>
        <v>5411342.9999999981</v>
      </c>
      <c r="E140" s="25">
        <f t="shared" si="31"/>
        <v>1</v>
      </c>
      <c r="F140" s="24">
        <f>SUMIFS('SCH C-2.2 B'!$P$11:$P$112,'SCH C-2.2 B'!$B$11:$B$112,'SCH C-2.1 B'!$B140)</f>
        <v>5411342.9999999981</v>
      </c>
      <c r="G140" s="24">
        <f>'SCH D-2 B'!K141</f>
        <v>0</v>
      </c>
      <c r="H140" s="24">
        <f t="shared" si="32"/>
        <v>5411342.9999999981</v>
      </c>
      <c r="I140" s="40"/>
    </row>
    <row r="141" spans="1:9" ht="18.95" customHeight="1" x14ac:dyDescent="0.2">
      <c r="A141" s="26">
        <f t="shared" si="33"/>
        <v>80</v>
      </c>
      <c r="B141" s="148">
        <v>904</v>
      </c>
      <c r="C141" s="4" t="s">
        <v>20</v>
      </c>
      <c r="D141" s="24">
        <f>SUMIFS('SCH C-2.2 B'!$P$11:$P$112,'SCH C-2.2 B'!$B$11:$B$112,'SCH C-2.1 B'!$B141)</f>
        <v>506658.66733367078</v>
      </c>
      <c r="E141" s="25">
        <f t="shared" si="31"/>
        <v>1</v>
      </c>
      <c r="F141" s="24">
        <f>SUMIFS('SCH C-2.2 B'!$P$11:$P$112,'SCH C-2.2 B'!$B$11:$B$112,'SCH C-2.1 B'!$B141)</f>
        <v>506658.66733367078</v>
      </c>
      <c r="G141" s="24">
        <f>'SCH D-2 B'!K142</f>
        <v>-257943.62575913288</v>
      </c>
      <c r="H141" s="24">
        <f t="shared" si="32"/>
        <v>248715.0415745379</v>
      </c>
      <c r="I141" s="40"/>
    </row>
    <row r="142" spans="1:9" ht="18.95" customHeight="1" x14ac:dyDescent="0.2">
      <c r="A142" s="26">
        <f t="shared" si="33"/>
        <v>81</v>
      </c>
      <c r="B142" s="148">
        <v>905</v>
      </c>
      <c r="C142" s="4" t="s">
        <v>21</v>
      </c>
      <c r="D142" s="24">
        <f>SUMIFS('SCH C-2.2 B'!$P$11:$P$112,'SCH C-2.2 B'!$B$11:$B$112,'SCH C-2.1 B'!$B142)</f>
        <v>-7847.2800000000007</v>
      </c>
      <c r="E142" s="25">
        <f t="shared" si="31"/>
        <v>1</v>
      </c>
      <c r="F142" s="24">
        <f>SUMIFS('SCH C-2.2 B'!$P$11:$P$112,'SCH C-2.2 B'!$B$11:$B$112,'SCH C-2.1 B'!$B142)</f>
        <v>-7847.2800000000007</v>
      </c>
      <c r="G142" s="24">
        <f>'SCH D-2 B'!K143</f>
        <v>0</v>
      </c>
      <c r="H142" s="24">
        <f t="shared" si="32"/>
        <v>-7847.2800000000007</v>
      </c>
      <c r="I142" s="40"/>
    </row>
    <row r="143" spans="1:9" ht="18.95" customHeight="1" x14ac:dyDescent="0.2">
      <c r="A143" s="26">
        <f t="shared" si="33"/>
        <v>82</v>
      </c>
      <c r="B143" s="148"/>
      <c r="C143" s="10" t="s">
        <v>120</v>
      </c>
      <c r="D143" s="36">
        <f>SUM(D138:D142)</f>
        <v>8691900.1850412954</v>
      </c>
      <c r="F143" s="36">
        <f>SUM(F138:F142)</f>
        <v>8691900.1850412954</v>
      </c>
      <c r="G143" s="36">
        <f>SUM(G138:G142)</f>
        <v>-257943.62575913288</v>
      </c>
      <c r="H143" s="36">
        <f>SUM(H138:H142)</f>
        <v>8433956.5592821632</v>
      </c>
      <c r="I143" s="40"/>
    </row>
    <row r="144" spans="1:9" ht="18.95" customHeight="1" x14ac:dyDescent="0.2">
      <c r="B144" s="148"/>
      <c r="C144" s="4"/>
      <c r="I144" s="40"/>
    </row>
    <row r="145" spans="1:9" ht="18.95" customHeight="1" x14ac:dyDescent="0.2">
      <c r="A145" s="26">
        <f>A143+1</f>
        <v>83</v>
      </c>
      <c r="B145" s="148"/>
      <c r="C145" s="37" t="s">
        <v>121</v>
      </c>
      <c r="I145" s="40"/>
    </row>
    <row r="146" spans="1:9" ht="18.95" customHeight="1" x14ac:dyDescent="0.2">
      <c r="A146" s="26">
        <f>A145+1</f>
        <v>84</v>
      </c>
      <c r="B146" s="148">
        <v>907</v>
      </c>
      <c r="C146" s="4" t="s">
        <v>23</v>
      </c>
      <c r="D146" s="24">
        <f>SUMIFS('SCH C-2.2 B'!$P$11:$P$112,'SCH C-2.2 B'!$B$11:$B$112,'SCH C-2.1 B'!$B146)</f>
        <v>85541.329999999987</v>
      </c>
      <c r="E146" s="25">
        <f t="shared" ref="E146:E149" si="34">IF(D146=0,0,F146/D146)</f>
        <v>1</v>
      </c>
      <c r="F146" s="24">
        <f>SUMIFS('SCH C-2.2 B'!$P$11:$P$112,'SCH C-2.2 B'!$B$11:$B$112,'SCH C-2.1 B'!$B146)</f>
        <v>85541.329999999987</v>
      </c>
      <c r="G146" s="24">
        <f>'SCH D-2 B'!K147</f>
        <v>0</v>
      </c>
      <c r="H146" s="24">
        <f t="shared" ref="H146:H149" si="35">SUM(F146:G146)</f>
        <v>85541.329999999987</v>
      </c>
      <c r="I146" s="40"/>
    </row>
    <row r="147" spans="1:9" ht="18.95" customHeight="1" x14ac:dyDescent="0.2">
      <c r="A147" s="26">
        <f t="shared" ref="A147:A150" si="36">A146+1</f>
        <v>85</v>
      </c>
      <c r="B147" s="148">
        <v>908</v>
      </c>
      <c r="C147" s="4" t="s">
        <v>24</v>
      </c>
      <c r="D147" s="24">
        <f>SUMIFS('SCH C-2.2 B'!$P$11:$P$112,'SCH C-2.2 B'!$B$11:$B$112,'SCH C-2.1 B'!$B147)</f>
        <v>3934735.2899999963</v>
      </c>
      <c r="E147" s="25">
        <f t="shared" si="34"/>
        <v>1</v>
      </c>
      <c r="F147" s="24">
        <f>SUMIFS('SCH C-2.2 B'!$P$11:$P$112,'SCH C-2.2 B'!$B$11:$B$112,'SCH C-2.1 B'!$B147)</f>
        <v>3934735.2899999963</v>
      </c>
      <c r="G147" s="24">
        <f>'SCH D-2 B'!K148</f>
        <v>-3520261.1999999997</v>
      </c>
      <c r="H147" s="24">
        <f t="shared" si="35"/>
        <v>414474.08999999659</v>
      </c>
      <c r="I147" s="40"/>
    </row>
    <row r="148" spans="1:9" ht="18.95" customHeight="1" x14ac:dyDescent="0.2">
      <c r="A148" s="26">
        <f t="shared" si="36"/>
        <v>86</v>
      </c>
      <c r="B148" s="148">
        <v>909</v>
      </c>
      <c r="C148" s="4" t="s">
        <v>25</v>
      </c>
      <c r="D148" s="24">
        <f>SUMIFS('SCH C-2.2 B'!$P$11:$P$112,'SCH C-2.2 B'!$B$11:$B$112,'SCH C-2.1 B'!$B148)</f>
        <v>89408.039999999979</v>
      </c>
      <c r="E148" s="25">
        <f t="shared" si="34"/>
        <v>1</v>
      </c>
      <c r="F148" s="24">
        <f>SUMIFS('SCH C-2.2 B'!$P$11:$P$112,'SCH C-2.2 B'!$B$11:$B$112,'SCH C-2.1 B'!$B148)</f>
        <v>89408.039999999979</v>
      </c>
      <c r="G148" s="24">
        <f>'SCH D-2 B'!K149</f>
        <v>0</v>
      </c>
      <c r="H148" s="24">
        <f t="shared" si="35"/>
        <v>89408.039999999979</v>
      </c>
      <c r="I148" s="40"/>
    </row>
    <row r="149" spans="1:9" ht="18.95" customHeight="1" x14ac:dyDescent="0.2">
      <c r="A149" s="26">
        <f t="shared" si="36"/>
        <v>87</v>
      </c>
      <c r="B149" s="148">
        <v>910</v>
      </c>
      <c r="C149" s="4" t="s">
        <v>26</v>
      </c>
      <c r="D149" s="24">
        <f>SUMIFS('SCH C-2.2 B'!$P$11:$P$112,'SCH C-2.2 B'!$B$11:$B$112,'SCH C-2.1 B'!$B149)</f>
        <v>182560.08</v>
      </c>
      <c r="E149" s="25">
        <f t="shared" si="34"/>
        <v>1</v>
      </c>
      <c r="F149" s="24">
        <f>SUMIFS('SCH C-2.2 B'!$P$11:$P$112,'SCH C-2.2 B'!$B$11:$B$112,'SCH C-2.1 B'!$B149)</f>
        <v>182560.08</v>
      </c>
      <c r="G149" s="24">
        <f>'SCH D-2 B'!K150</f>
        <v>0</v>
      </c>
      <c r="H149" s="24">
        <f t="shared" si="35"/>
        <v>182560.08</v>
      </c>
      <c r="I149" s="40"/>
    </row>
    <row r="150" spans="1:9" ht="18.95" customHeight="1" x14ac:dyDescent="0.2">
      <c r="A150" s="26">
        <f t="shared" si="36"/>
        <v>88</v>
      </c>
      <c r="B150" s="148"/>
      <c r="C150" s="10" t="s">
        <v>122</v>
      </c>
      <c r="D150" s="36">
        <f>SUM(D146:D149)</f>
        <v>4292244.7399999965</v>
      </c>
      <c r="F150" s="36">
        <f>SUM(F146:F149)</f>
        <v>4292244.7399999965</v>
      </c>
      <c r="G150" s="36">
        <f>SUM(G146:G149)</f>
        <v>-3520261.1999999997</v>
      </c>
      <c r="H150" s="36">
        <f>SUM(H146:H149)</f>
        <v>771983.53999999643</v>
      </c>
      <c r="I150" s="40"/>
    </row>
    <row r="151" spans="1:9" ht="18.95" customHeight="1" x14ac:dyDescent="0.2">
      <c r="A151" s="26"/>
      <c r="B151" s="148"/>
      <c r="C151" s="4"/>
      <c r="I151" s="40"/>
    </row>
    <row r="152" spans="1:9" ht="18.95" customHeight="1" x14ac:dyDescent="0.2">
      <c r="A152" s="26">
        <f>A150+1</f>
        <v>89</v>
      </c>
      <c r="B152" s="148"/>
      <c r="C152" s="37" t="s">
        <v>123</v>
      </c>
      <c r="I152" s="40"/>
    </row>
    <row r="153" spans="1:9" ht="18.95" customHeight="1" x14ac:dyDescent="0.2">
      <c r="A153" s="26">
        <f>A152+1</f>
        <v>90</v>
      </c>
      <c r="B153" s="148">
        <v>911</v>
      </c>
      <c r="C153" s="4" t="s">
        <v>27</v>
      </c>
      <c r="D153" s="24">
        <f>SUMIFS('SCH C-2.2 B'!$P$11:$P$112,'SCH C-2.2 B'!$B$11:$B$112,'SCH C-2.1 B'!$B153)</f>
        <v>0</v>
      </c>
      <c r="E153" s="25">
        <f t="shared" ref="E153:E156" si="37">IF(D153=0,1,F153/D153)</f>
        <v>1</v>
      </c>
      <c r="F153" s="24">
        <f>SUMIFS('SCH C-2.2 B'!$P$11:$P$112,'SCH C-2.2 B'!$B$11:$B$112,'SCH C-2.1 B'!$B153)</f>
        <v>0</v>
      </c>
      <c r="G153" s="24">
        <f>'SCH D-2 B'!K154</f>
        <v>0</v>
      </c>
      <c r="H153" s="24">
        <f t="shared" ref="H153:H156" si="38">SUM(F153:G153)</f>
        <v>0</v>
      </c>
      <c r="I153" s="40"/>
    </row>
    <row r="154" spans="1:9" ht="18.95" customHeight="1" x14ac:dyDescent="0.2">
      <c r="A154" s="26">
        <f t="shared" ref="A154:A157" si="39">A153+1</f>
        <v>91</v>
      </c>
      <c r="B154" s="148">
        <v>912</v>
      </c>
      <c r="C154" s="4" t="s">
        <v>28</v>
      </c>
      <c r="D154" s="24">
        <f>SUMIFS('SCH C-2.2 B'!$P$11:$P$112,'SCH C-2.2 B'!$B$11:$B$112,'SCH C-2.1 B'!$B154)</f>
        <v>0</v>
      </c>
      <c r="E154" s="25">
        <f t="shared" si="37"/>
        <v>1</v>
      </c>
      <c r="F154" s="24">
        <f>SUMIFS('SCH C-2.2 B'!$P$11:$P$112,'SCH C-2.2 B'!$B$11:$B$112,'SCH C-2.1 B'!$B154)</f>
        <v>0</v>
      </c>
      <c r="G154" s="24">
        <f>'SCH D-2 B'!K155</f>
        <v>0</v>
      </c>
      <c r="H154" s="24">
        <f t="shared" si="38"/>
        <v>0</v>
      </c>
      <c r="I154" s="40"/>
    </row>
    <row r="155" spans="1:9" ht="18.95" customHeight="1" x14ac:dyDescent="0.2">
      <c r="A155" s="26">
        <f t="shared" si="39"/>
        <v>92</v>
      </c>
      <c r="B155" s="148">
        <v>913</v>
      </c>
      <c r="C155" s="4" t="s">
        <v>29</v>
      </c>
      <c r="D155" s="24">
        <f>SUMIFS('SCH C-2.2 B'!$P$11:$P$112,'SCH C-2.2 B'!$B$11:$B$112,'SCH C-2.1 B'!$B155)</f>
        <v>269419.5299999998</v>
      </c>
      <c r="E155" s="25">
        <f t="shared" si="37"/>
        <v>1</v>
      </c>
      <c r="F155" s="24">
        <f>SUMIFS('SCH C-2.2 B'!$P$11:$P$112,'SCH C-2.2 B'!$B$11:$B$112,'SCH C-2.1 B'!$B155)</f>
        <v>269419.5299999998</v>
      </c>
      <c r="G155" s="24">
        <f>'SCH D-2 B'!K156</f>
        <v>0</v>
      </c>
      <c r="H155" s="24">
        <f t="shared" si="38"/>
        <v>269419.5299999998</v>
      </c>
      <c r="I155" s="40"/>
    </row>
    <row r="156" spans="1:9" ht="18.95" customHeight="1" x14ac:dyDescent="0.2">
      <c r="A156" s="26">
        <f t="shared" si="39"/>
        <v>93</v>
      </c>
      <c r="B156" s="148">
        <v>916</v>
      </c>
      <c r="C156" s="4" t="s">
        <v>30</v>
      </c>
      <c r="D156" s="24">
        <f>SUMIFS('SCH C-2.2 B'!$P$11:$P$112,'SCH C-2.2 B'!$B$11:$B$112,'SCH C-2.1 B'!$B156)</f>
        <v>0</v>
      </c>
      <c r="E156" s="25">
        <f t="shared" si="37"/>
        <v>1</v>
      </c>
      <c r="F156" s="24">
        <f>SUMIFS('SCH C-2.2 B'!$P$11:$P$112,'SCH C-2.2 B'!$B$11:$B$112,'SCH C-2.1 B'!$B156)</f>
        <v>0</v>
      </c>
      <c r="G156" s="24">
        <f>'SCH D-2 B'!K157</f>
        <v>0</v>
      </c>
      <c r="H156" s="24">
        <f t="shared" si="38"/>
        <v>0</v>
      </c>
      <c r="I156" s="40"/>
    </row>
    <row r="157" spans="1:9" ht="18.95" customHeight="1" x14ac:dyDescent="0.2">
      <c r="A157" s="26">
        <f t="shared" si="39"/>
        <v>94</v>
      </c>
      <c r="B157" s="148"/>
      <c r="C157" s="2" t="s">
        <v>124</v>
      </c>
      <c r="D157" s="36">
        <f>SUM(D153:D156)</f>
        <v>269419.5299999998</v>
      </c>
      <c r="F157" s="36">
        <f>SUM(F153:F156)</f>
        <v>269419.5299999998</v>
      </c>
      <c r="G157" s="36">
        <f>SUM(G153:G156)</f>
        <v>0</v>
      </c>
      <c r="H157" s="36">
        <f>SUM(H153:H156)</f>
        <v>269419.5299999998</v>
      </c>
      <c r="I157" s="40"/>
    </row>
    <row r="158" spans="1:9" ht="18.95" customHeight="1" x14ac:dyDescent="0.2">
      <c r="B158" s="148"/>
      <c r="C158" s="4"/>
      <c r="I158" s="40"/>
    </row>
    <row r="159" spans="1:9" ht="18.95" customHeight="1" x14ac:dyDescent="0.2">
      <c r="A159" s="26">
        <f>A157+1</f>
        <v>95</v>
      </c>
      <c r="B159" s="148"/>
      <c r="C159" s="37" t="s">
        <v>125</v>
      </c>
      <c r="I159" s="40"/>
    </row>
    <row r="160" spans="1:9" ht="18.95" customHeight="1" x14ac:dyDescent="0.2">
      <c r="A160" s="26">
        <f>A159+1</f>
        <v>96</v>
      </c>
      <c r="B160" s="148">
        <v>920</v>
      </c>
      <c r="C160" s="4" t="s">
        <v>31</v>
      </c>
      <c r="D160" s="24">
        <f>SUMIFS('SCH C-2.2 B'!$P$11:$P$112,'SCH C-2.2 B'!$B$11:$B$112,'SCH C-2.1 B'!$B160)</f>
        <v>7304267.5690667769</v>
      </c>
      <c r="E160" s="25">
        <f t="shared" ref="E160:E162" si="40">IF(D160=0,0,F160/D160)</f>
        <v>1</v>
      </c>
      <c r="F160" s="24">
        <f>SUMIFS('SCH C-2.2 B'!$P$11:$P$112,'SCH C-2.2 B'!$B$11:$B$112,'SCH C-2.1 B'!$B160)</f>
        <v>7304267.5690667769</v>
      </c>
      <c r="G160" s="24">
        <f>'SCH D-2 B'!K161</f>
        <v>0</v>
      </c>
      <c r="H160" s="24">
        <f t="shared" ref="H160:H162" si="41">SUM(F160:G160)</f>
        <v>7304267.5690667769</v>
      </c>
      <c r="I160" s="40"/>
    </row>
    <row r="161" spans="1:9" ht="18.95" customHeight="1" x14ac:dyDescent="0.2">
      <c r="A161" s="26">
        <f t="shared" ref="A161:A162" si="42">A160+1</f>
        <v>97</v>
      </c>
      <c r="B161" s="148">
        <v>921</v>
      </c>
      <c r="C161" s="4" t="s">
        <v>32</v>
      </c>
      <c r="D161" s="24">
        <f>SUMIFS('SCH C-2.2 B'!$P$11:$P$112,'SCH C-2.2 B'!$B$11:$B$112,'SCH C-2.1 B'!$B161)</f>
        <v>1643592.1219221819</v>
      </c>
      <c r="E161" s="25">
        <f t="shared" si="40"/>
        <v>1</v>
      </c>
      <c r="F161" s="24">
        <f>SUMIFS('SCH C-2.2 B'!$P$11:$P$112,'SCH C-2.2 B'!$B$11:$B$112,'SCH C-2.1 B'!$B161)</f>
        <v>1643592.1219221819</v>
      </c>
      <c r="G161" s="24">
        <f>'SCH D-2 B'!K162</f>
        <v>0</v>
      </c>
      <c r="H161" s="24">
        <f t="shared" si="41"/>
        <v>1643592.1219221819</v>
      </c>
      <c r="I161" s="40"/>
    </row>
    <row r="162" spans="1:9" ht="18.95" customHeight="1" x14ac:dyDescent="0.2">
      <c r="A162" s="26">
        <f t="shared" si="42"/>
        <v>98</v>
      </c>
      <c r="B162" s="148">
        <v>922</v>
      </c>
      <c r="C162" s="4" t="s">
        <v>33</v>
      </c>
      <c r="D162" s="24">
        <f>SUMIFS('SCH C-2.2 B'!$P$11:$P$112,'SCH C-2.2 B'!$B$11:$B$112,'SCH C-2.1 B'!$B162)</f>
        <v>-886567.82</v>
      </c>
      <c r="E162" s="25">
        <f t="shared" si="40"/>
        <v>1</v>
      </c>
      <c r="F162" s="24">
        <f>SUMIFS('SCH C-2.2 B'!$P$11:$P$112,'SCH C-2.2 B'!$B$11:$B$112,'SCH C-2.1 B'!$B162)</f>
        <v>-886567.82</v>
      </c>
      <c r="G162" s="24">
        <f>'SCH D-2 B'!K163</f>
        <v>0</v>
      </c>
      <c r="H162" s="24">
        <f t="shared" si="41"/>
        <v>-886567.82</v>
      </c>
      <c r="I162" s="40"/>
    </row>
    <row r="163" spans="1:9" s="16" customFormat="1" ht="20.100000000000001" customHeight="1" x14ac:dyDescent="0.2">
      <c r="A163" s="300" t="str">
        <f>$A$1</f>
        <v>LOUISVILLE GAS AND ELECTRIC COMPANY</v>
      </c>
      <c r="B163" s="300"/>
      <c r="C163" s="300"/>
      <c r="D163" s="300"/>
      <c r="E163" s="300"/>
      <c r="F163" s="300"/>
      <c r="G163" s="300"/>
      <c r="H163" s="300"/>
      <c r="I163" s="300"/>
    </row>
    <row r="164" spans="1:9" s="16" customFormat="1" ht="20.100000000000001" customHeight="1" x14ac:dyDescent="0.2">
      <c r="A164" s="300" t="str">
        <f>$A$2</f>
        <v>CASE NO. 2016-00371 - GAS OPERATIONS</v>
      </c>
      <c r="B164" s="300"/>
      <c r="C164" s="300"/>
      <c r="D164" s="300"/>
      <c r="E164" s="300"/>
      <c r="F164" s="300"/>
      <c r="G164" s="300"/>
      <c r="H164" s="300"/>
      <c r="I164" s="300"/>
    </row>
    <row r="165" spans="1:9" s="16" customFormat="1" ht="20.100000000000001" customHeight="1" x14ac:dyDescent="0.2">
      <c r="A165" s="300" t="s">
        <v>105</v>
      </c>
      <c r="B165" s="300"/>
      <c r="C165" s="300"/>
      <c r="D165" s="300"/>
      <c r="E165" s="300"/>
      <c r="F165" s="300"/>
      <c r="G165" s="300"/>
      <c r="H165" s="300"/>
      <c r="I165" s="300"/>
    </row>
    <row r="166" spans="1:9" s="16" customFormat="1" ht="20.100000000000001" customHeight="1" x14ac:dyDescent="0.2">
      <c r="A166" s="300" t="str">
        <f>$A$4</f>
        <v>FOR THE 12 MONTHS ENDED FEBRUARY 28, 2017</v>
      </c>
      <c r="B166" s="300"/>
      <c r="C166" s="300"/>
      <c r="D166" s="300"/>
      <c r="E166" s="300"/>
      <c r="F166" s="300"/>
      <c r="G166" s="300"/>
      <c r="H166" s="300"/>
      <c r="I166" s="300"/>
    </row>
    <row r="167" spans="1:9" s="16" customFormat="1" ht="20.100000000000001" customHeight="1" x14ac:dyDescent="0.2">
      <c r="A167" s="87"/>
      <c r="B167" s="87"/>
      <c r="C167" s="87"/>
      <c r="D167" s="87"/>
      <c r="E167" s="87"/>
      <c r="F167" s="87"/>
      <c r="G167" s="87"/>
      <c r="H167" s="87"/>
      <c r="I167" s="87"/>
    </row>
    <row r="168" spans="1:9" s="16" customFormat="1" ht="20.100000000000001" customHeight="1" x14ac:dyDescent="0.2">
      <c r="A168" s="18" t="s">
        <v>94</v>
      </c>
      <c r="B168" s="18"/>
      <c r="I168" s="19" t="s">
        <v>104</v>
      </c>
    </row>
    <row r="169" spans="1:9" s="16" customFormat="1" ht="20.100000000000001" customHeight="1" x14ac:dyDescent="0.2">
      <c r="A169" s="16" t="str">
        <f>$A$7</f>
        <v>TYPE OF FILING: __X__ ORIGINAL  _____ UPDATED  _____ REVISED</v>
      </c>
      <c r="I169" s="19" t="s">
        <v>1047</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274</v>
      </c>
      <c r="H172" s="31" t="s">
        <v>144</v>
      </c>
      <c r="I172" s="31" t="s">
        <v>103</v>
      </c>
    </row>
    <row r="173" spans="1:9" ht="18.95" customHeight="1" x14ac:dyDescent="0.2">
      <c r="A173" s="27"/>
      <c r="B173" s="27"/>
      <c r="C173" s="23"/>
      <c r="D173" s="33" t="s">
        <v>69</v>
      </c>
      <c r="E173" s="33" t="s">
        <v>70</v>
      </c>
      <c r="F173" s="33" t="s">
        <v>106</v>
      </c>
      <c r="G173" s="33" t="s">
        <v>107</v>
      </c>
      <c r="H173" s="33" t="s">
        <v>239</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48">
        <v>923</v>
      </c>
      <c r="C175" s="4" t="s">
        <v>34</v>
      </c>
      <c r="D175" s="24">
        <f>SUMIFS('SCH C-2.2 B'!$P$11:$P$112,'SCH C-2.2 B'!$B$11:$B$112,'SCH C-2.1 B'!$B175)</f>
        <v>4234134.879999998</v>
      </c>
      <c r="E175" s="25">
        <f t="shared" ref="E175:E185" si="43">IF(D175=0,0,F175/D175)</f>
        <v>1</v>
      </c>
      <c r="F175" s="24">
        <f>SUMIFS('SCH C-2.2 B'!$P$11:$P$112,'SCH C-2.2 B'!$B$11:$B$112,'SCH C-2.1 B'!$B175)</f>
        <v>4234134.879999998</v>
      </c>
      <c r="G175" s="24">
        <f>'SCH D-2 B'!K176</f>
        <v>0</v>
      </c>
      <c r="H175" s="24">
        <f t="shared" ref="H175:H185" si="44">SUM(F175:G175)</f>
        <v>4234134.879999998</v>
      </c>
      <c r="I175" s="40"/>
    </row>
    <row r="176" spans="1:9" ht="18.95" customHeight="1" x14ac:dyDescent="0.2">
      <c r="A176" s="26">
        <f t="shared" ref="A176:A195" si="45">A175+1</f>
        <v>100</v>
      </c>
      <c r="B176" s="148">
        <v>924</v>
      </c>
      <c r="C176" s="4" t="s">
        <v>0</v>
      </c>
      <c r="D176" s="24">
        <f>SUMIFS('SCH C-2.2 B'!$P$11:$P$112,'SCH C-2.2 B'!$B$11:$B$112,'SCH C-2.1 B'!$B176)</f>
        <v>183471.89018618438</v>
      </c>
      <c r="E176" s="25">
        <f t="shared" si="43"/>
        <v>1</v>
      </c>
      <c r="F176" s="24">
        <f>SUMIFS('SCH C-2.2 B'!$P$11:$P$112,'SCH C-2.2 B'!$B$11:$B$112,'SCH C-2.1 B'!$B176)</f>
        <v>183471.89018618438</v>
      </c>
      <c r="G176" s="24">
        <f>'SCH D-2 B'!K177</f>
        <v>0</v>
      </c>
      <c r="H176" s="24">
        <f t="shared" si="44"/>
        <v>183471.89018618438</v>
      </c>
      <c r="I176" s="40"/>
    </row>
    <row r="177" spans="1:11" ht="18.95" customHeight="1" x14ac:dyDescent="0.2">
      <c r="A177" s="26">
        <f t="shared" si="45"/>
        <v>101</v>
      </c>
      <c r="B177" s="148">
        <v>925</v>
      </c>
      <c r="C177" s="4" t="s">
        <v>35</v>
      </c>
      <c r="D177" s="24">
        <f>SUMIFS('SCH C-2.2 B'!$P$11:$P$112,'SCH C-2.2 B'!$B$11:$B$112,'SCH C-2.1 B'!$B177)</f>
        <v>705836.88999999978</v>
      </c>
      <c r="E177" s="25">
        <f t="shared" si="43"/>
        <v>1</v>
      </c>
      <c r="F177" s="24">
        <f>SUMIFS('SCH C-2.2 B'!$P$11:$P$112,'SCH C-2.2 B'!$B$11:$B$112,'SCH C-2.1 B'!$B177)</f>
        <v>705836.88999999978</v>
      </c>
      <c r="G177" s="24">
        <f>'SCH D-2 B'!K178</f>
        <v>0</v>
      </c>
      <c r="H177" s="24">
        <f t="shared" si="44"/>
        <v>705836.88999999978</v>
      </c>
      <c r="I177" s="40"/>
    </row>
    <row r="178" spans="1:11" ht="18.95" customHeight="1" x14ac:dyDescent="0.2">
      <c r="A178" s="26">
        <f t="shared" si="45"/>
        <v>102</v>
      </c>
      <c r="B178" s="148">
        <v>926</v>
      </c>
      <c r="C178" s="4" t="s">
        <v>36</v>
      </c>
      <c r="D178" s="24">
        <f>SUMIFS('SCH C-2.2 B'!$P$11:$P$112,'SCH C-2.2 B'!$B$11:$B$112,'SCH C-2.1 B'!$B178)</f>
        <v>7948690.9099999964</v>
      </c>
      <c r="E178" s="25">
        <f t="shared" si="43"/>
        <v>1</v>
      </c>
      <c r="F178" s="24">
        <f>SUMIFS('SCH C-2.2 B'!$P$11:$P$112,'SCH C-2.2 B'!$B$11:$B$112,'SCH C-2.1 B'!$B178)</f>
        <v>7948690.9099999964</v>
      </c>
      <c r="G178" s="24">
        <f>'SCH D-2 B'!K179</f>
        <v>0</v>
      </c>
      <c r="H178" s="24">
        <f t="shared" si="44"/>
        <v>7948690.9099999964</v>
      </c>
      <c r="I178" s="40"/>
    </row>
    <row r="179" spans="1:11" ht="18.95" customHeight="1" x14ac:dyDescent="0.2">
      <c r="A179" s="26">
        <f t="shared" si="45"/>
        <v>103</v>
      </c>
      <c r="B179" s="148">
        <v>927</v>
      </c>
      <c r="C179" s="4" t="s">
        <v>37</v>
      </c>
      <c r="D179" s="24">
        <f>SUMIFS('SCH C-2.2 B'!$P$11:$P$112,'SCH C-2.2 B'!$B$11:$B$112,'SCH C-2.1 B'!$B179)</f>
        <v>0</v>
      </c>
      <c r="E179" s="25">
        <f t="shared" si="43"/>
        <v>0</v>
      </c>
      <c r="F179" s="24">
        <f>SUMIFS('SCH C-2.2 B'!$P$11:$P$112,'SCH C-2.2 B'!$B$11:$B$112,'SCH C-2.1 B'!$B179)</f>
        <v>0</v>
      </c>
      <c r="G179" s="24">
        <f>'SCH D-2 B'!K180</f>
        <v>0</v>
      </c>
      <c r="H179" s="24">
        <f t="shared" si="44"/>
        <v>0</v>
      </c>
      <c r="I179" s="40"/>
    </row>
    <row r="180" spans="1:11" ht="18.95" customHeight="1" x14ac:dyDescent="0.2">
      <c r="A180" s="26">
        <f t="shared" si="45"/>
        <v>104</v>
      </c>
      <c r="B180" s="148">
        <v>928</v>
      </c>
      <c r="C180" s="4" t="s">
        <v>38</v>
      </c>
      <c r="D180" s="24">
        <f>SUMIFS('SCH C-2.2 B'!$P$11:$P$112,'SCH C-2.2 B'!$B$11:$B$112,'SCH C-2.1 B'!$B180)</f>
        <v>103861.64000000003</v>
      </c>
      <c r="E180" s="25">
        <f t="shared" si="43"/>
        <v>1</v>
      </c>
      <c r="F180" s="24">
        <f>SUMIFS('SCH C-2.2 B'!$P$11:$P$112,'SCH C-2.2 B'!$B$11:$B$112,'SCH C-2.1 B'!$B180)</f>
        <v>103861.64000000003</v>
      </c>
      <c r="G180" s="24">
        <f>'SCH D-2 B'!K181</f>
        <v>0</v>
      </c>
      <c r="H180" s="24">
        <f t="shared" si="44"/>
        <v>103861.64000000003</v>
      </c>
      <c r="I180" s="40"/>
    </row>
    <row r="181" spans="1:11" ht="18.95" customHeight="1" x14ac:dyDescent="0.2">
      <c r="A181" s="26">
        <f>A180+1</f>
        <v>105</v>
      </c>
      <c r="B181" s="148">
        <v>929</v>
      </c>
      <c r="C181" s="4" t="s">
        <v>39</v>
      </c>
      <c r="D181" s="24">
        <f>SUMIFS('SCH C-2.2 B'!$P$11:$P$112,'SCH C-2.2 B'!$B$11:$B$112,'SCH C-2.1 B'!$B181)</f>
        <v>-566865.48</v>
      </c>
      <c r="E181" s="25">
        <f t="shared" si="43"/>
        <v>1</v>
      </c>
      <c r="F181" s="24">
        <f>SUMIFS('SCH C-2.2 B'!$P$11:$P$112,'SCH C-2.2 B'!$B$11:$B$112,'SCH C-2.1 B'!$B181)</f>
        <v>-566865.48</v>
      </c>
      <c r="G181" s="24">
        <f>'SCH D-2 B'!K182</f>
        <v>0</v>
      </c>
      <c r="H181" s="24">
        <f t="shared" si="44"/>
        <v>-566865.48</v>
      </c>
      <c r="I181" s="40"/>
    </row>
    <row r="182" spans="1:11" ht="18.95" customHeight="1" x14ac:dyDescent="0.2">
      <c r="A182" s="26">
        <f t="shared" si="45"/>
        <v>106</v>
      </c>
      <c r="B182" s="148">
        <v>930.1</v>
      </c>
      <c r="C182" s="4" t="s">
        <v>40</v>
      </c>
      <c r="D182" s="24">
        <f>SUMIFS('SCH C-2.2 B'!$P$11:$P$112,'SCH C-2.2 B'!$B$11:$B$112,'SCH C-2.1 B'!$B182)</f>
        <v>30846.510000000009</v>
      </c>
      <c r="E182" s="25">
        <f t="shared" si="43"/>
        <v>1</v>
      </c>
      <c r="F182" s="24">
        <f>SUMIFS('SCH C-2.2 B'!$P$11:$P$112,'SCH C-2.2 B'!$B$11:$B$112,'SCH C-2.1 B'!$B182)</f>
        <v>30846.510000000009</v>
      </c>
      <c r="G182" s="24">
        <f>'SCH D-2 B'!K183</f>
        <v>0</v>
      </c>
      <c r="H182" s="24">
        <f t="shared" si="44"/>
        <v>30846.510000000009</v>
      </c>
      <c r="I182" s="40"/>
    </row>
    <row r="183" spans="1:11" ht="18.95" customHeight="1" x14ac:dyDescent="0.2">
      <c r="A183" s="26">
        <f t="shared" si="45"/>
        <v>107</v>
      </c>
      <c r="B183" s="148">
        <v>930.2</v>
      </c>
      <c r="C183" s="4" t="s">
        <v>41</v>
      </c>
      <c r="D183" s="24">
        <f>SUMIFS('SCH C-2.2 B'!$P$11:$P$112,'SCH C-2.2 B'!$B$11:$B$112,'SCH C-2.1 B'!$B183)</f>
        <v>834221.75578856212</v>
      </c>
      <c r="E183" s="25">
        <f t="shared" si="43"/>
        <v>1</v>
      </c>
      <c r="F183" s="24">
        <f>SUMIFS('SCH C-2.2 B'!$P$11:$P$112,'SCH C-2.2 B'!$B$11:$B$112,'SCH C-2.1 B'!$B183)</f>
        <v>834221.75578856212</v>
      </c>
      <c r="G183" s="24">
        <f>'SCH D-2 B'!K184</f>
        <v>0</v>
      </c>
      <c r="H183" s="24">
        <f t="shared" si="44"/>
        <v>834221.75578856212</v>
      </c>
      <c r="I183" s="40"/>
    </row>
    <row r="184" spans="1:11" ht="18.95" customHeight="1" x14ac:dyDescent="0.2">
      <c r="A184" s="26">
        <f t="shared" si="45"/>
        <v>108</v>
      </c>
      <c r="B184" s="148">
        <v>931</v>
      </c>
      <c r="C184" s="4" t="s">
        <v>14</v>
      </c>
      <c r="D184" s="24">
        <f>SUMIFS('SCH C-2.2 B'!$P$11:$P$112,'SCH C-2.2 B'!$B$11:$B$112,'SCH C-2.1 B'!$B184)</f>
        <v>315508.24999999977</v>
      </c>
      <c r="E184" s="25">
        <f t="shared" si="43"/>
        <v>1</v>
      </c>
      <c r="F184" s="24">
        <f>SUMIFS('SCH C-2.2 B'!$P$11:$P$112,'SCH C-2.2 B'!$B$11:$B$112,'SCH C-2.1 B'!$B184)</f>
        <v>315508.24999999977</v>
      </c>
      <c r="G184" s="24">
        <f>'SCH D-2 B'!K185</f>
        <v>0</v>
      </c>
      <c r="H184" s="24">
        <f t="shared" si="44"/>
        <v>315508.24999999977</v>
      </c>
      <c r="I184" s="40"/>
    </row>
    <row r="185" spans="1:11" ht="18.95" customHeight="1" x14ac:dyDescent="0.2">
      <c r="A185" s="26">
        <f t="shared" si="45"/>
        <v>109</v>
      </c>
      <c r="B185" s="148">
        <v>935</v>
      </c>
      <c r="C185" s="4" t="s">
        <v>42</v>
      </c>
      <c r="D185" s="24">
        <f>SUMIFS('SCH C-2.2 B'!$P$11:$P$112,'SCH C-2.2 B'!$B$11:$B$112,'SCH C-2.1 B'!$B185)</f>
        <v>305183.92773600441</v>
      </c>
      <c r="E185" s="25">
        <f t="shared" si="43"/>
        <v>1</v>
      </c>
      <c r="F185" s="24">
        <f>SUMIFS('SCH C-2.2 B'!$P$11:$P$112,'SCH C-2.2 B'!$B$11:$B$112,'SCH C-2.1 B'!$B185)</f>
        <v>305183.92773600441</v>
      </c>
      <c r="G185" s="24">
        <f>'SCH D-2 B'!K186</f>
        <v>0</v>
      </c>
      <c r="H185" s="24">
        <f t="shared" si="44"/>
        <v>305183.92773600441</v>
      </c>
      <c r="I185" s="40"/>
    </row>
    <row r="186" spans="1:11" ht="18.95" customHeight="1" x14ac:dyDescent="0.2">
      <c r="A186" s="26">
        <f t="shared" si="45"/>
        <v>110</v>
      </c>
      <c r="C186" s="10" t="s">
        <v>126</v>
      </c>
      <c r="D186" s="36">
        <f>SUM(D160:D162,D175:D185)</f>
        <v>22156183.044699706</v>
      </c>
      <c r="F186" s="36">
        <f t="shared" ref="F186:H186" si="46">SUM(F160:F162,F175:F185)</f>
        <v>22156183.044699706</v>
      </c>
      <c r="G186" s="36">
        <f t="shared" si="46"/>
        <v>0</v>
      </c>
      <c r="H186" s="36">
        <f t="shared" si="46"/>
        <v>22156183.044699706</v>
      </c>
      <c r="I186" s="40"/>
    </row>
    <row r="187" spans="1:11" ht="18.95" customHeight="1" x14ac:dyDescent="0.2">
      <c r="A187" s="26"/>
      <c r="I187" s="40"/>
    </row>
    <row r="188" spans="1:11" ht="18.95" customHeight="1" x14ac:dyDescent="0.2">
      <c r="A188" s="26">
        <f>A186+1</f>
        <v>111</v>
      </c>
      <c r="C188" s="10" t="s">
        <v>128</v>
      </c>
      <c r="D188" s="35">
        <f>SUM(D58,D78,D101,D135,D143,D150,D157,D186)</f>
        <v>199342420.19595823</v>
      </c>
      <c r="F188" s="35">
        <f t="shared" ref="F188:H188" si="47">SUM(F58,F78,F101,F135,F143,F150,F157,F186)</f>
        <v>199342420.19595823</v>
      </c>
      <c r="G188" s="35">
        <f t="shared" si="47"/>
        <v>-131803852.57197636</v>
      </c>
      <c r="H188" s="35">
        <f t="shared" si="47"/>
        <v>67538567.623981863</v>
      </c>
      <c r="I188" s="40"/>
    </row>
    <row r="189" spans="1:11" ht="18.95" customHeight="1" x14ac:dyDescent="0.2">
      <c r="A189" s="26"/>
      <c r="C189" s="10"/>
      <c r="I189" s="40"/>
    </row>
    <row r="190" spans="1:11" ht="18.95" customHeight="1" x14ac:dyDescent="0.2">
      <c r="A190" s="26">
        <f>A188+1</f>
        <v>112</v>
      </c>
      <c r="B190" s="38" t="s">
        <v>129</v>
      </c>
      <c r="C190" s="10" t="s">
        <v>130</v>
      </c>
      <c r="D190" s="24">
        <f>SUMIFS('SCH C-2.2 B'!$P$11:$P$112,'SCH C-2.2 B'!$B$11:$B$112,'SCH C-2.1 B'!$B190)</f>
        <v>34926003.113358244</v>
      </c>
      <c r="E190" s="25">
        <f t="shared" ref="E190:E191" si="48">IF(D190=0,0,F190/D190)</f>
        <v>1</v>
      </c>
      <c r="F190" s="24">
        <f>SUMIFS('SCH C-2.2 B'!$P$11:$P$112,'SCH C-2.2 B'!$B$11:$B$112,'SCH C-2.1 B'!$B190)</f>
        <v>34926003.113358244</v>
      </c>
      <c r="G190" s="24">
        <f>'SCH D-2 B'!K191</f>
        <v>-6200951.3275860827</v>
      </c>
      <c r="H190" s="24">
        <f t="shared" ref="H190:H195" si="49">SUM(F190:G190)</f>
        <v>28725051.78577216</v>
      </c>
      <c r="I190" s="40"/>
    </row>
    <row r="191" spans="1:11" ht="18.95" customHeight="1" x14ac:dyDescent="0.2">
      <c r="A191" s="26">
        <f t="shared" si="45"/>
        <v>113</v>
      </c>
      <c r="B191" s="148">
        <v>408.1</v>
      </c>
      <c r="C191" s="10" t="s">
        <v>10</v>
      </c>
      <c r="D191" s="24">
        <f>SUMIFS('SCH C-2.2 B'!$P$11:$P$112,'SCH C-2.2 B'!$B$11:$B$112,'SCH C-2.1 B'!$B191)</f>
        <v>10476551.219365699</v>
      </c>
      <c r="E191" s="25">
        <f t="shared" si="48"/>
        <v>1</v>
      </c>
      <c r="F191" s="24">
        <f>SUMIFS('SCH C-2.2 B'!$P$11:$P$112,'SCH C-2.2 B'!$B$11:$B$112,'SCH C-2.1 B'!$B191)</f>
        <v>10476551.219365699</v>
      </c>
      <c r="G191" s="24">
        <f>'SCH D-2 B'!K192</f>
        <v>-2181842.9812502204</v>
      </c>
      <c r="H191" s="24">
        <f t="shared" si="49"/>
        <v>8294708.2381154783</v>
      </c>
      <c r="I191" s="40"/>
    </row>
    <row r="192" spans="1:11" ht="18.95" customHeight="1" x14ac:dyDescent="0.2">
      <c r="A192" s="26">
        <f t="shared" si="45"/>
        <v>114</v>
      </c>
      <c r="B192" s="38" t="s">
        <v>131</v>
      </c>
      <c r="C192" s="10" t="s">
        <v>132</v>
      </c>
      <c r="D192" s="24">
        <f>18117455-D194</f>
        <v>18175558</v>
      </c>
      <c r="E192" s="25">
        <v>1</v>
      </c>
      <c r="F192" s="24">
        <f>D192*E192</f>
        <v>18175558</v>
      </c>
      <c r="G192" s="24">
        <f>'SCH D-2 B'!K193</f>
        <v>-4532007.6135548316</v>
      </c>
      <c r="H192" s="24">
        <f t="shared" si="49"/>
        <v>13643550.386445168</v>
      </c>
      <c r="I192" s="40"/>
      <c r="K192" s="24"/>
    </row>
    <row r="193" spans="1:11" ht="18.95" customHeight="1" x14ac:dyDescent="0.2">
      <c r="A193" s="26">
        <f t="shared" si="45"/>
        <v>115</v>
      </c>
      <c r="B193" s="38" t="s">
        <v>131</v>
      </c>
      <c r="C193" s="10" t="s">
        <v>133</v>
      </c>
      <c r="D193" s="24">
        <v>3234120</v>
      </c>
      <c r="E193" s="25">
        <v>1</v>
      </c>
      <c r="F193" s="24">
        <f>D193*E193</f>
        <v>3234120</v>
      </c>
      <c r="G193" s="24">
        <f>'SCH D-2 B'!K194</f>
        <v>-798376.13866701629</v>
      </c>
      <c r="H193" s="24">
        <f t="shared" si="49"/>
        <v>2435743.8613329837</v>
      </c>
      <c r="I193" s="40"/>
      <c r="K193" s="24"/>
    </row>
    <row r="194" spans="1:11" ht="18.95" customHeight="1" x14ac:dyDescent="0.2">
      <c r="A194" s="26">
        <f t="shared" si="45"/>
        <v>116</v>
      </c>
      <c r="B194" s="38">
        <v>411.4</v>
      </c>
      <c r="C194" s="10" t="s">
        <v>136</v>
      </c>
      <c r="D194" s="24">
        <v>-58103</v>
      </c>
      <c r="E194" s="25">
        <v>1</v>
      </c>
      <c r="F194" s="24">
        <f>D194*E194</f>
        <v>-58103</v>
      </c>
      <c r="G194" s="24">
        <f>'SCH D-2 B'!K195</f>
        <v>0</v>
      </c>
      <c r="H194" s="24">
        <f t="shared" si="49"/>
        <v>-58103</v>
      </c>
      <c r="I194" s="40"/>
    </row>
    <row r="195" spans="1:11" ht="18.95" customHeight="1" x14ac:dyDescent="0.2">
      <c r="A195" s="26">
        <f t="shared" si="45"/>
        <v>117</v>
      </c>
      <c r="B195" s="38">
        <v>411.8</v>
      </c>
      <c r="C195" s="10" t="s">
        <v>137</v>
      </c>
      <c r="D195" s="35">
        <f>SUMIFS('SCH C-2.2 B'!$P$11:$P$112,'SCH C-2.2 B'!$B$11:$B$112,'SCH C-2.1 B'!$B195)</f>
        <v>0</v>
      </c>
      <c r="E195" s="25">
        <v>1</v>
      </c>
      <c r="F195" s="35">
        <f>SUMIFS('SCH C-2.2 B'!$P$11:$P$112,'SCH C-2.2 B'!$B$11:$B$112,'SCH C-2.1 B'!$B195)</f>
        <v>0</v>
      </c>
      <c r="G195" s="35">
        <f>'SCH D-2 B'!K196</f>
        <v>0</v>
      </c>
      <c r="H195" s="35">
        <f t="shared" si="49"/>
        <v>0</v>
      </c>
      <c r="I195" s="40"/>
    </row>
    <row r="196" spans="1:11" ht="18.95" customHeight="1" x14ac:dyDescent="0.2">
      <c r="B196" s="148"/>
      <c r="C196" s="10"/>
      <c r="I196" s="40"/>
    </row>
    <row r="197" spans="1:11" ht="18.95" customHeight="1" thickBot="1" x14ac:dyDescent="0.25">
      <c r="A197" s="26">
        <f>A195+1</f>
        <v>118</v>
      </c>
      <c r="B197" s="148"/>
      <c r="C197" s="43" t="s">
        <v>47</v>
      </c>
      <c r="D197" s="39">
        <f>SUM(D188:D195)</f>
        <v>266096549.52868214</v>
      </c>
      <c r="F197" s="39">
        <f>SUM(F188:F195)</f>
        <v>266096549.52868214</v>
      </c>
      <c r="G197" s="39">
        <f>SUM(G188:G195)</f>
        <v>-145517030.63303453</v>
      </c>
      <c r="H197" s="39">
        <f>SUM(H188:H195)</f>
        <v>120579518.89564764</v>
      </c>
      <c r="I197" s="40"/>
    </row>
    <row r="198" spans="1:11" ht="18.95" customHeight="1" thickTop="1" x14ac:dyDescent="0.2">
      <c r="B198" s="148"/>
      <c r="C198" s="43"/>
      <c r="I198" s="40"/>
    </row>
    <row r="199" spans="1:11" ht="18.95" customHeight="1" thickBot="1" x14ac:dyDescent="0.25">
      <c r="A199" s="26">
        <f>A197+1</f>
        <v>119</v>
      </c>
      <c r="B199" s="148"/>
      <c r="C199" s="43" t="s">
        <v>48</v>
      </c>
      <c r="D199" s="39">
        <f>D32-D197</f>
        <v>45752106.29211542</v>
      </c>
      <c r="F199" s="39">
        <f>F32-F197</f>
        <v>45752106.29211542</v>
      </c>
      <c r="G199" s="39">
        <f>G32-G197</f>
        <v>-11701480.568030417</v>
      </c>
      <c r="H199" s="39">
        <f>H32-H197</f>
        <v>34050625.724084973</v>
      </c>
      <c r="I199" s="40"/>
    </row>
    <row r="200" spans="1:11" ht="18.95" customHeight="1" thickTop="1" x14ac:dyDescent="0.2">
      <c r="B200" s="148"/>
    </row>
    <row r="201" spans="1:11" ht="18.95" customHeight="1" x14ac:dyDescent="0.2">
      <c r="B201" s="148"/>
      <c r="F201" s="24">
        <f>F199+F194+F193+F192</f>
        <v>67103681.29211542</v>
      </c>
      <c r="G201" s="24">
        <f>'SCH D-2 B'!K200</f>
        <v>-11701480.568030417</v>
      </c>
      <c r="H201" s="24"/>
    </row>
    <row r="202" spans="1:11" ht="18.95" customHeight="1" x14ac:dyDescent="0.2">
      <c r="B202" s="3"/>
      <c r="F202" s="24"/>
      <c r="G202" s="133"/>
    </row>
    <row r="203" spans="1:11" ht="18.95" customHeight="1" x14ac:dyDescent="0.2">
      <c r="B203" s="3"/>
      <c r="G203" s="24"/>
    </row>
    <row r="204" spans="1:11" ht="18.95" customHeight="1" x14ac:dyDescent="0.2">
      <c r="B204" s="3"/>
      <c r="G204" s="133"/>
    </row>
    <row r="205" spans="1:11" ht="18.95" customHeight="1" x14ac:dyDescent="0.2">
      <c r="B205" s="3"/>
      <c r="G205" s="24"/>
    </row>
    <row r="206" spans="1:11" ht="18.95" customHeight="1" x14ac:dyDescent="0.2">
      <c r="B206" s="3"/>
      <c r="G206" s="24"/>
    </row>
    <row r="207" spans="1:11" ht="18.95" customHeight="1" x14ac:dyDescent="0.2"/>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I1"/>
    <mergeCell ref="A2:I2"/>
    <mergeCell ref="A3:I3"/>
    <mergeCell ref="A4:I4"/>
    <mergeCell ref="A41:I41"/>
    <mergeCell ref="A166:I166"/>
    <mergeCell ref="A42:I42"/>
    <mergeCell ref="A43:I43"/>
    <mergeCell ref="A44:I44"/>
    <mergeCell ref="A122:I122"/>
    <mergeCell ref="A123:I123"/>
    <mergeCell ref="A81:I81"/>
    <mergeCell ref="A82:I82"/>
    <mergeCell ref="A83:I83"/>
    <mergeCell ref="A84:I84"/>
    <mergeCell ref="A124:I124"/>
    <mergeCell ref="A125:I125"/>
    <mergeCell ref="A163:I163"/>
    <mergeCell ref="A164:I164"/>
    <mergeCell ref="A165:I165"/>
  </mergeCells>
  <pageMargins left="0.7" right="0.7" top="1" bottom="0.75" header="0.3" footer="0.3"/>
  <pageSetup scale="60" fitToHeight="0" orientation="landscape" r:id="rId1"/>
  <rowBreaks count="2" manualBreakCount="2">
    <brk id="40" max="9" man="1"/>
    <brk id="8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365"/>
  <sheetViews>
    <sheetView topLeftCell="A173" zoomScaleNormal="100" workbookViewId="0">
      <selection activeCell="C212" sqref="C212"/>
    </sheetView>
  </sheetViews>
  <sheetFormatPr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01" t="str">
        <f>'Rate Case Constants'!C9</f>
        <v>LOUISVILLE GAS AND ELECTRIC COMPANY</v>
      </c>
      <c r="B1" s="300"/>
      <c r="C1" s="300"/>
      <c r="D1" s="300"/>
      <c r="E1" s="300"/>
      <c r="F1" s="300"/>
      <c r="G1" s="300"/>
      <c r="H1" s="300"/>
      <c r="I1" s="300"/>
    </row>
    <row r="2" spans="1:9" s="16" customFormat="1" ht="20.100000000000001" customHeight="1" x14ac:dyDescent="0.2">
      <c r="A2" s="301" t="str">
        <f>'Rate Case Constants'!C10</f>
        <v>CASE NO. 2016-00371 - GAS OPERATIONS</v>
      </c>
      <c r="B2" s="300"/>
      <c r="C2" s="300"/>
      <c r="D2" s="300"/>
      <c r="E2" s="300"/>
      <c r="F2" s="300"/>
      <c r="G2" s="300"/>
      <c r="H2" s="300"/>
      <c r="I2" s="300"/>
    </row>
    <row r="3" spans="1:9" s="16" customFormat="1" ht="20.100000000000001" customHeight="1" x14ac:dyDescent="0.2">
      <c r="A3" s="300" t="s">
        <v>105</v>
      </c>
      <c r="B3" s="300"/>
      <c r="C3" s="300"/>
      <c r="D3" s="300"/>
      <c r="E3" s="300"/>
      <c r="F3" s="300"/>
      <c r="G3" s="300"/>
      <c r="H3" s="300"/>
      <c r="I3" s="300"/>
    </row>
    <row r="4" spans="1:9" s="16" customFormat="1" ht="20.100000000000001" customHeight="1" x14ac:dyDescent="0.2">
      <c r="A4" s="300" t="str">
        <f>'Rate Case Constants'!C22</f>
        <v>FOR THE 12 MONTHS ENDED JUNE 30, 2018</v>
      </c>
      <c r="B4" s="300"/>
      <c r="C4" s="300"/>
      <c r="D4" s="300"/>
      <c r="E4" s="300"/>
      <c r="F4" s="300"/>
      <c r="G4" s="300"/>
      <c r="H4" s="300"/>
      <c r="I4" s="300"/>
    </row>
    <row r="5" spans="1:9" s="16" customFormat="1" ht="20.100000000000001" customHeight="1" x14ac:dyDescent="0.2">
      <c r="A5" s="144"/>
      <c r="B5" s="144"/>
      <c r="C5" s="144"/>
      <c r="D5" s="144"/>
      <c r="E5" s="144"/>
      <c r="F5" s="144"/>
      <c r="G5" s="171"/>
      <c r="H5" s="144"/>
      <c r="I5" s="144"/>
    </row>
    <row r="6" spans="1:9" s="16" customFormat="1" ht="20.100000000000001" customHeight="1" x14ac:dyDescent="0.2">
      <c r="A6" s="18" t="s">
        <v>138</v>
      </c>
      <c r="B6" s="18"/>
      <c r="I6" s="19" t="s">
        <v>104</v>
      </c>
    </row>
    <row r="7" spans="1:9" s="16" customFormat="1" ht="20.100000000000001" customHeight="1" x14ac:dyDescent="0.2">
      <c r="A7" s="16" t="str">
        <f>'Rate Case Constants'!C29</f>
        <v>TYPE OF FILING: __X__ ORIGINAL  _____ UPDATED  _____ REVISED</v>
      </c>
      <c r="I7" s="19" t="s">
        <v>1019</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7" customHeight="1" x14ac:dyDescent="0.2">
      <c r="A10" s="31" t="s">
        <v>96</v>
      </c>
      <c r="B10" s="31" t="s">
        <v>97</v>
      </c>
      <c r="C10" s="31" t="s">
        <v>101</v>
      </c>
      <c r="D10" s="31" t="s">
        <v>100</v>
      </c>
      <c r="E10" s="31" t="s">
        <v>98</v>
      </c>
      <c r="F10" s="31" t="s">
        <v>102</v>
      </c>
      <c r="G10" s="31" t="s">
        <v>274</v>
      </c>
      <c r="H10" s="31" t="s">
        <v>840</v>
      </c>
      <c r="I10" s="31" t="s">
        <v>103</v>
      </c>
    </row>
    <row r="11" spans="1:9" ht="18.95" customHeight="1" x14ac:dyDescent="0.2">
      <c r="A11" s="27"/>
      <c r="B11" s="27"/>
      <c r="C11" s="23"/>
      <c r="D11" s="33" t="s">
        <v>69</v>
      </c>
      <c r="E11" s="33" t="s">
        <v>70</v>
      </c>
      <c r="F11" s="33" t="s">
        <v>106</v>
      </c>
      <c r="G11" s="33" t="s">
        <v>107</v>
      </c>
      <c r="H11" s="33" t="s">
        <v>239</v>
      </c>
      <c r="I11" s="33" t="s">
        <v>71</v>
      </c>
    </row>
    <row r="12" spans="1:9" ht="18.95" customHeight="1" x14ac:dyDescent="0.2">
      <c r="A12" s="22"/>
      <c r="B12" s="22"/>
      <c r="C12" s="29"/>
      <c r="D12" s="30" t="s">
        <v>99</v>
      </c>
      <c r="E12" s="30"/>
      <c r="F12" s="30" t="s">
        <v>99</v>
      </c>
      <c r="G12" s="30" t="s">
        <v>99</v>
      </c>
      <c r="H12" s="30" t="s">
        <v>99</v>
      </c>
      <c r="I12" s="30" t="s">
        <v>1015</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1013</v>
      </c>
      <c r="D14" s="24"/>
      <c r="E14" s="25"/>
      <c r="F14" s="24"/>
      <c r="G14" s="24"/>
      <c r="H14" s="24"/>
      <c r="I14" s="24"/>
    </row>
    <row r="15" spans="1:9" ht="18.95" customHeight="1" x14ac:dyDescent="0.2">
      <c r="A15" s="26">
        <f t="shared" ref="A15:A22" si="0">A14+1</f>
        <v>3</v>
      </c>
      <c r="B15" s="27">
        <v>480</v>
      </c>
      <c r="C15" s="23" t="s">
        <v>109</v>
      </c>
      <c r="D15" s="24">
        <f>SUMIFS('SCH C-2.2 F'!$P$11:$P$112,'SCH C-2.2 F'!$B$11:$B$112,'SCH C-2.1 F'!$B15)*-1</f>
        <v>214163791.26380724</v>
      </c>
      <c r="E15" s="25">
        <f>IF(D15=0,1,F15/D15)</f>
        <v>1</v>
      </c>
      <c r="F15" s="24">
        <f>SUMIFS('SCH C-2.2 F'!$P$11:$P$112,'SCH C-2.2 F'!$B$11:$B$112,'SCH C-2.1 F'!$B15)*-1</f>
        <v>214163791.26380724</v>
      </c>
      <c r="G15" s="24">
        <f>'SCH D-2 F'!K16</f>
        <v>-89896369.765902922</v>
      </c>
      <c r="H15" s="24">
        <f>SUM(F15:G15)</f>
        <v>124267421.49790432</v>
      </c>
      <c r="I15" s="40"/>
    </row>
    <row r="16" spans="1:9" ht="18.95" customHeight="1" x14ac:dyDescent="0.2">
      <c r="A16" s="26">
        <f t="shared" si="0"/>
        <v>4</v>
      </c>
      <c r="B16" s="27">
        <v>481.1</v>
      </c>
      <c r="C16" s="23" t="s">
        <v>110</v>
      </c>
      <c r="D16" s="24">
        <f>SUMIFS('SCH C-2.2 F'!$P$11:$P$112,'SCH C-2.2 F'!$B$11:$B$112,'SCH C-2.1 F'!$B16)*-1</f>
        <v>80629639.672493637</v>
      </c>
      <c r="E16" s="25">
        <f t="shared" ref="E16:E18" si="1">IF(D16=0,1,F16/D16)</f>
        <v>1</v>
      </c>
      <c r="F16" s="24">
        <f>SUMIFS('SCH C-2.2 F'!$P$11:$P$112,'SCH C-2.2 F'!$B$11:$B$112,'SCH C-2.1 F'!$B16)*-1</f>
        <v>80629639.672493637</v>
      </c>
      <c r="G16" s="24">
        <f>'SCH D-2 F'!K17</f>
        <v>-40652371.792527989</v>
      </c>
      <c r="H16" s="24">
        <f t="shared" ref="H16:H18" si="2">SUM(F16:G16)</f>
        <v>39977267.879965648</v>
      </c>
      <c r="I16" s="40"/>
    </row>
    <row r="17" spans="1:9" ht="18.95" customHeight="1" x14ac:dyDescent="0.2">
      <c r="A17" s="26">
        <f t="shared" si="0"/>
        <v>5</v>
      </c>
      <c r="B17" s="27">
        <v>481.2</v>
      </c>
      <c r="C17" s="23" t="s">
        <v>111</v>
      </c>
      <c r="D17" s="24">
        <f>SUMIFS('SCH C-2.2 F'!$P$11:$P$112,'SCH C-2.2 F'!$B$11:$B$112,'SCH C-2.1 F'!$B17)*-1</f>
        <v>10822691.746937634</v>
      </c>
      <c r="E17" s="25">
        <f t="shared" si="1"/>
        <v>1</v>
      </c>
      <c r="F17" s="24">
        <f>SUMIFS('SCH C-2.2 F'!$P$11:$P$112,'SCH C-2.2 F'!$B$11:$B$112,'SCH C-2.1 F'!$B17)*-1</f>
        <v>10822691.746937634</v>
      </c>
      <c r="G17" s="24">
        <f>'SCH D-2 F'!K18</f>
        <v>-6374638.7690350404</v>
      </c>
      <c r="H17" s="24">
        <f t="shared" si="2"/>
        <v>4448052.977902594</v>
      </c>
      <c r="I17" s="40"/>
    </row>
    <row r="18" spans="1:9" ht="18.95" customHeight="1" x14ac:dyDescent="0.2">
      <c r="A18" s="26">
        <f>A17+1</f>
        <v>6</v>
      </c>
      <c r="B18" s="26">
        <v>482</v>
      </c>
      <c r="C18" s="10" t="s">
        <v>112</v>
      </c>
      <c r="D18" s="35">
        <f>SUMIFS('SCH C-2.2 F'!$P$11:$P$112,'SCH C-2.2 F'!$B$11:$B$112,'SCH C-2.1 F'!$B18)*-1</f>
        <v>10286200.462519746</v>
      </c>
      <c r="E18" s="25">
        <f t="shared" si="1"/>
        <v>1</v>
      </c>
      <c r="F18" s="35">
        <f>SUMIFS('SCH C-2.2 F'!$P$11:$P$112,'SCH C-2.2 F'!$B$11:$B$112,'SCH C-2.1 F'!$B18)*-1</f>
        <v>10286200.462519746</v>
      </c>
      <c r="G18" s="35">
        <f>'SCH D-2 F'!K19</f>
        <v>-5929359.6198615003</v>
      </c>
      <c r="H18" s="35">
        <f t="shared" si="2"/>
        <v>4356840.8426582459</v>
      </c>
      <c r="I18" s="40"/>
    </row>
    <row r="19" spans="1:9" ht="18.95" customHeight="1" x14ac:dyDescent="0.2">
      <c r="A19" s="26">
        <f t="shared" si="0"/>
        <v>7</v>
      </c>
      <c r="B19" s="26"/>
      <c r="C19" s="23" t="s">
        <v>113</v>
      </c>
      <c r="D19" s="24">
        <f>SUM(D15:D18)</f>
        <v>315902323.14575827</v>
      </c>
      <c r="F19" s="24">
        <f>SUM(F15:F18)</f>
        <v>315902323.14575827</v>
      </c>
      <c r="G19" s="24">
        <f>SUM(G15:G18)</f>
        <v>-142852739.94732746</v>
      </c>
      <c r="H19" s="24">
        <f>SUM(H15:H18)</f>
        <v>173049583.19843081</v>
      </c>
    </row>
    <row r="20" spans="1:9" ht="18.95" customHeight="1" x14ac:dyDescent="0.2">
      <c r="A20" s="26">
        <f t="shared" si="0"/>
        <v>8</v>
      </c>
      <c r="B20" s="26" t="s">
        <v>1011</v>
      </c>
      <c r="C20" s="23" t="s">
        <v>114</v>
      </c>
      <c r="D20" s="24">
        <f>SUMIFS('SCH C-2.2 F'!$P$11:$P$112,'SCH C-2.2 F'!$B$11:$B$112,'SCH C-2.1 F'!$B20)*-1</f>
        <v>2922300.5552032627</v>
      </c>
      <c r="E20" s="25">
        <f t="shared" ref="E20" si="3">IF(D20=0,0,F20/D20)</f>
        <v>1</v>
      </c>
      <c r="F20" s="24">
        <f>SUMIFS('SCH C-2.2 F'!$P$11:$P$112,'SCH C-2.2 F'!$B$11:$B$112,'SCH C-2.1 F'!$B20)*-1</f>
        <v>2922300.5552032627</v>
      </c>
      <c r="G20" s="24">
        <f>'SCH D-2 F'!K21</f>
        <v>-630517.4517832686</v>
      </c>
      <c r="H20" s="24">
        <f t="shared" ref="H20:H21" si="4">SUM(F20:G20)</f>
        <v>2291783.103419994</v>
      </c>
      <c r="I20" s="40"/>
    </row>
    <row r="21" spans="1:9" ht="18.95" customHeight="1" x14ac:dyDescent="0.2">
      <c r="A21" s="26">
        <f t="shared" si="0"/>
        <v>9</v>
      </c>
      <c r="B21" s="27">
        <v>496</v>
      </c>
      <c r="C21" s="23" t="s">
        <v>115</v>
      </c>
      <c r="D21" s="35">
        <f>SUMIFS('SCH C-2.2 F'!$P$11:$P$112,'SCH C-2.2 F'!$B$11:$B$112,'SCH C-2.1 F'!$B21)*-1</f>
        <v>0</v>
      </c>
      <c r="E21" s="25">
        <v>1</v>
      </c>
      <c r="F21" s="35">
        <f>SUMIFS('SCH C-2.2 F'!$P$11:$P$112,'SCH C-2.2 F'!$B$11:$B$112,'SCH C-2.1 F'!$B21)*-1</f>
        <v>0</v>
      </c>
      <c r="G21" s="35">
        <f>'SCH D-2 F'!K22</f>
        <v>0</v>
      </c>
      <c r="H21" s="35">
        <f t="shared" si="4"/>
        <v>0</v>
      </c>
      <c r="I21" s="40"/>
    </row>
    <row r="22" spans="1:9" ht="18.95" customHeight="1" x14ac:dyDescent="0.2">
      <c r="A22" s="26">
        <f t="shared" si="0"/>
        <v>10</v>
      </c>
      <c r="C22" s="23" t="s">
        <v>1012</v>
      </c>
      <c r="D22" s="36">
        <f>SUM(D19:D21)</f>
        <v>318824623.70096153</v>
      </c>
      <c r="F22" s="36">
        <f>SUM(F19:F21)</f>
        <v>318824623.70096153</v>
      </c>
      <c r="G22" s="36">
        <f>SUM(G19:G21)</f>
        <v>-143483257.39911073</v>
      </c>
      <c r="H22" s="36">
        <f>SUM(H19:H21)</f>
        <v>175341366.3018508</v>
      </c>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F'!$P$11:$P$112,'SCH C-2.2 F'!$B$11:$B$112,'SCH C-2.1 F'!$B25)*-1</f>
        <v>1168994.7114640004</v>
      </c>
      <c r="E25" s="25">
        <f t="shared" ref="E25:E28" si="5">IF(D25=0,0,F25/D25)</f>
        <v>1</v>
      </c>
      <c r="F25" s="24">
        <f>SUMIFS('SCH C-2.2 F'!$P$11:$P$112,'SCH C-2.2 F'!$B$11:$B$112,'SCH C-2.1 F'!$B25)*-1</f>
        <v>1168994.7114640004</v>
      </c>
      <c r="G25" s="24">
        <f>'SCH D-2 F'!K26</f>
        <v>0</v>
      </c>
      <c r="H25" s="24">
        <f t="shared" ref="H25:H28" si="6">SUM(F25:G25)</f>
        <v>1168994.7114640004</v>
      </c>
      <c r="I25" s="40"/>
    </row>
    <row r="26" spans="1:9" ht="18.95" customHeight="1" x14ac:dyDescent="0.2">
      <c r="A26" s="26">
        <f t="shared" ref="A26:A29" si="7">A25+1</f>
        <v>13</v>
      </c>
      <c r="B26" s="26">
        <v>488</v>
      </c>
      <c r="C26" s="10" t="s">
        <v>873</v>
      </c>
      <c r="D26" s="24">
        <f>SUMIFS('SCH C-2.2 F'!$P$11:$P$112,'SCH C-2.2 F'!$B$11:$B$112,'SCH C-2.1 F'!$B26)*-1</f>
        <v>88362.623460000017</v>
      </c>
      <c r="E26" s="25">
        <f t="shared" si="5"/>
        <v>1</v>
      </c>
      <c r="F26" s="24">
        <f>SUMIFS('SCH C-2.2 F'!$P$11:$P$112,'SCH C-2.2 F'!$B$11:$B$112,'SCH C-2.1 F'!$B26)*-1</f>
        <v>88362.623460000017</v>
      </c>
      <c r="G26" s="24">
        <f>'SCH D-2 F'!K27</f>
        <v>0</v>
      </c>
      <c r="H26" s="24">
        <f t="shared" si="6"/>
        <v>88362.623460000017</v>
      </c>
      <c r="I26" s="40"/>
    </row>
    <row r="27" spans="1:9" ht="18.95" customHeight="1" x14ac:dyDescent="0.2">
      <c r="A27" s="26">
        <f t="shared" si="7"/>
        <v>14</v>
      </c>
      <c r="B27" s="26" t="s">
        <v>845</v>
      </c>
      <c r="C27" s="4" t="s">
        <v>846</v>
      </c>
      <c r="D27" s="24">
        <f>SUMIFS('SCH C-2.2 F'!$P$11:$P$112,'SCH C-2.2 F'!$B$11:$B$112,'SCH C-2.1 F'!$B27)*-1</f>
        <v>9076883.3523519728</v>
      </c>
      <c r="E27" s="25">
        <f t="shared" si="5"/>
        <v>1</v>
      </c>
      <c r="F27" s="24">
        <f>SUMIFS('SCH C-2.2 F'!$P$11:$P$112,'SCH C-2.2 F'!$B$11:$B$112,'SCH C-2.1 F'!$B27)*-1</f>
        <v>9076883.3523519728</v>
      </c>
      <c r="G27" s="24">
        <f>'SCH D-2 F'!K28</f>
        <v>-1947792.7033186217</v>
      </c>
      <c r="H27" s="24">
        <f t="shared" si="6"/>
        <v>7129090.6490333509</v>
      </c>
      <c r="I27" s="40"/>
    </row>
    <row r="28" spans="1:9" ht="18.95" customHeight="1" x14ac:dyDescent="0.2">
      <c r="A28" s="26">
        <f t="shared" si="7"/>
        <v>15</v>
      </c>
      <c r="B28" s="26">
        <v>493</v>
      </c>
      <c r="C28" s="4" t="s">
        <v>847</v>
      </c>
      <c r="D28" s="24">
        <f>SUMIFS('SCH C-2.2 F'!$P$11:$P$112,'SCH C-2.2 F'!$B$11:$B$112,'SCH C-2.1 F'!$B28)*-1</f>
        <v>388452.21705799975</v>
      </c>
      <c r="E28" s="25">
        <f t="shared" si="5"/>
        <v>1</v>
      </c>
      <c r="F28" s="24">
        <f>SUMIFS('SCH C-2.2 F'!$P$11:$P$112,'SCH C-2.2 F'!$B$11:$B$112,'SCH C-2.1 F'!$B28)*-1</f>
        <v>388452.21705799975</v>
      </c>
      <c r="G28" s="24">
        <f>'SCH D-2 F'!K29</f>
        <v>0</v>
      </c>
      <c r="H28" s="24">
        <f t="shared" si="6"/>
        <v>388452.21705799975</v>
      </c>
      <c r="I28" s="40"/>
    </row>
    <row r="29" spans="1:9" ht="18.95" customHeight="1" x14ac:dyDescent="0.2">
      <c r="A29" s="26">
        <f t="shared" si="7"/>
        <v>16</v>
      </c>
      <c r="B29" s="26">
        <v>495</v>
      </c>
      <c r="C29" s="4" t="s">
        <v>848</v>
      </c>
      <c r="D29" s="35">
        <f>SUMIFS('SCH C-2.2 F'!$P$11:$P$112,'SCH C-2.2 F'!$B$11:$B$112,'SCH C-2.1 F'!$B29)*-1</f>
        <v>650.04855199999975</v>
      </c>
      <c r="E29" s="25">
        <f t="shared" ref="E29" si="8">IF(D29=0,0,F29/D29)</f>
        <v>1</v>
      </c>
      <c r="F29" s="35">
        <f>SUMIFS('SCH C-2.2 F'!$P$11:$P$112,'SCH C-2.2 F'!$B$11:$B$112,'SCH C-2.1 F'!$B29)*-1</f>
        <v>650.04855199999975</v>
      </c>
      <c r="G29" s="35">
        <f>'SCH D-2 F'!K30</f>
        <v>0</v>
      </c>
      <c r="H29" s="35">
        <f t="shared" ref="H29" si="9">SUM(F29:G29)</f>
        <v>650.04855199999975</v>
      </c>
      <c r="I29" s="40"/>
    </row>
    <row r="30" spans="1:9" ht="18.95" customHeight="1" x14ac:dyDescent="0.2">
      <c r="A30" s="26">
        <f>A29+1</f>
        <v>17</v>
      </c>
      <c r="B30" s="26"/>
      <c r="C30" s="23" t="s">
        <v>134</v>
      </c>
      <c r="D30" s="36">
        <f>SUM(D25:D29)</f>
        <v>10723342.952885972</v>
      </c>
      <c r="F30" s="36">
        <f t="shared" ref="F30:H30" si="10">SUM(F25:F29)</f>
        <v>10723342.952885972</v>
      </c>
      <c r="G30" s="36">
        <f t="shared" si="10"/>
        <v>-1947792.7033186217</v>
      </c>
      <c r="H30" s="36">
        <f t="shared" si="10"/>
        <v>8775550.2495673522</v>
      </c>
    </row>
    <row r="31" spans="1:9" ht="18.95" customHeight="1" x14ac:dyDescent="0.2">
      <c r="A31" s="26"/>
      <c r="B31" s="26"/>
      <c r="C31" s="23"/>
    </row>
    <row r="32" spans="1:9" ht="18.95" customHeight="1" x14ac:dyDescent="0.2">
      <c r="A32" s="26">
        <f>A30+1</f>
        <v>18</v>
      </c>
      <c r="B32" s="26"/>
      <c r="C32" s="42" t="s">
        <v>76</v>
      </c>
      <c r="D32" s="35">
        <f>D22+D30</f>
        <v>329547966.65384752</v>
      </c>
      <c r="F32" s="35">
        <f>F22+F30</f>
        <v>329547966.65384752</v>
      </c>
      <c r="G32" s="35">
        <f>G22+G30</f>
        <v>-145431050.10242936</v>
      </c>
      <c r="H32" s="35">
        <f>H22+H30</f>
        <v>184116916.55141816</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7" si="11">A35+1</f>
        <v>21</v>
      </c>
      <c r="B36" s="26"/>
      <c r="C36" s="34" t="s">
        <v>1017</v>
      </c>
    </row>
    <row r="37" spans="1:9" ht="18.95" customHeight="1" x14ac:dyDescent="0.2">
      <c r="A37" s="26">
        <f t="shared" si="11"/>
        <v>22</v>
      </c>
      <c r="B37" s="38" t="s">
        <v>849</v>
      </c>
      <c r="C37" s="4" t="s">
        <v>874</v>
      </c>
      <c r="D37" s="24">
        <f>SUMIFS('SCH C-2.2 F'!$P$11:$P$112,'SCH C-2.2 F'!$B$11:$B$112,'SCH C-2.1 F'!$B37)</f>
        <v>135931099.83374938</v>
      </c>
      <c r="E37" s="25">
        <f t="shared" ref="E37" si="12">IF(D37=0,0,F37/D37)</f>
        <v>1</v>
      </c>
      <c r="F37" s="24">
        <f>SUMIFS('SCH C-2.2 F'!$P$11:$P$112,'SCH C-2.2 F'!$B$11:$B$112,'SCH C-2.1 F'!$B37)</f>
        <v>135931099.83374938</v>
      </c>
      <c r="G37" s="24">
        <f>'SCH D-2 F'!K38</f>
        <v>-135931099.83374935</v>
      </c>
      <c r="H37" s="24">
        <f t="shared" ref="H37:H57" si="13">SUM(F37:G37)</f>
        <v>0</v>
      </c>
      <c r="I37" s="40"/>
    </row>
    <row r="38" spans="1:9" ht="18.95" customHeight="1" x14ac:dyDescent="0.2">
      <c r="A38" s="26">
        <f t="shared" si="11"/>
        <v>23</v>
      </c>
      <c r="B38" s="145" t="s">
        <v>850</v>
      </c>
      <c r="C38" s="4" t="s">
        <v>875</v>
      </c>
      <c r="D38" s="24">
        <f>SUMIFS('SCH C-2.2 F'!$P$11:$P$112,'SCH C-2.2 F'!$B$11:$B$112,'SCH C-2.1 F'!$B38)</f>
        <v>0</v>
      </c>
      <c r="E38" s="25">
        <f t="shared" ref="E38:E40" si="14">IF(D38=0,1,F38/D38)</f>
        <v>1</v>
      </c>
      <c r="F38" s="24">
        <f>SUMIFS('SCH C-2.2 F'!$P$11:$P$112,'SCH C-2.2 F'!$B$11:$B$112,'SCH C-2.1 F'!$B38)</f>
        <v>0</v>
      </c>
      <c r="G38" s="24">
        <f>'SCH D-2 F'!K39</f>
        <v>0</v>
      </c>
      <c r="H38" s="24">
        <f t="shared" si="13"/>
        <v>0</v>
      </c>
      <c r="I38" s="40"/>
    </row>
    <row r="39" spans="1:9" ht="18.95" customHeight="1" x14ac:dyDescent="0.2">
      <c r="A39" s="26">
        <f t="shared" si="11"/>
        <v>24</v>
      </c>
      <c r="B39" s="145" t="s">
        <v>851</v>
      </c>
      <c r="C39" s="4" t="s">
        <v>876</v>
      </c>
      <c r="D39" s="24">
        <f>SUMIFS('SCH C-2.2 F'!$P$11:$P$112,'SCH C-2.2 F'!$B$11:$B$112,'SCH C-2.1 F'!$B39)</f>
        <v>0</v>
      </c>
      <c r="E39" s="25">
        <f t="shared" si="14"/>
        <v>1</v>
      </c>
      <c r="F39" s="24">
        <f>SUMIFS('SCH C-2.2 F'!$P$11:$P$112,'SCH C-2.2 F'!$B$11:$B$112,'SCH C-2.1 F'!$B39)</f>
        <v>0</v>
      </c>
      <c r="G39" s="24">
        <f>'SCH D-2 F'!K40</f>
        <v>0</v>
      </c>
      <c r="H39" s="24">
        <f t="shared" si="13"/>
        <v>0</v>
      </c>
      <c r="I39" s="40"/>
    </row>
    <row r="40" spans="1:9" ht="18.95" customHeight="1" x14ac:dyDescent="0.2">
      <c r="A40" s="26">
        <f t="shared" si="11"/>
        <v>25</v>
      </c>
      <c r="B40" s="145" t="s">
        <v>852</v>
      </c>
      <c r="C40" s="4" t="s">
        <v>877</v>
      </c>
      <c r="D40" s="24">
        <f>SUMIFS('SCH C-2.2 F'!$P$11:$P$112,'SCH C-2.2 F'!$B$11:$B$112,'SCH C-2.1 F'!$B40)</f>
        <v>0</v>
      </c>
      <c r="E40" s="25">
        <f t="shared" si="14"/>
        <v>1</v>
      </c>
      <c r="F40" s="24">
        <f>SUMIFS('SCH C-2.2 F'!$P$11:$P$112,'SCH C-2.2 F'!$B$11:$B$112,'SCH C-2.1 F'!$B40)</f>
        <v>0</v>
      </c>
      <c r="G40" s="24">
        <f>'SCH D-2 F'!K41</f>
        <v>0</v>
      </c>
      <c r="H40" s="24">
        <f t="shared" si="13"/>
        <v>0</v>
      </c>
      <c r="I40" s="40"/>
    </row>
    <row r="41" spans="1:9" s="16" customFormat="1" ht="20.100000000000001" customHeight="1" x14ac:dyDescent="0.2">
      <c r="A41" s="300" t="str">
        <f>$A$1</f>
        <v>LOUISVILLE GAS AND ELECTRIC COMPANY</v>
      </c>
      <c r="B41" s="300"/>
      <c r="C41" s="300"/>
      <c r="D41" s="300"/>
      <c r="E41" s="300"/>
      <c r="F41" s="300"/>
      <c r="G41" s="300"/>
      <c r="H41" s="300"/>
      <c r="I41" s="300"/>
    </row>
    <row r="42" spans="1:9" s="16" customFormat="1" ht="20.100000000000001" customHeight="1" x14ac:dyDescent="0.2">
      <c r="A42" s="300" t="str">
        <f>$A$2</f>
        <v>CASE NO. 2016-00371 - GAS OPERATIONS</v>
      </c>
      <c r="B42" s="300"/>
      <c r="C42" s="300"/>
      <c r="D42" s="300"/>
      <c r="E42" s="300"/>
      <c r="F42" s="300"/>
      <c r="G42" s="300"/>
      <c r="H42" s="300"/>
      <c r="I42" s="300"/>
    </row>
    <row r="43" spans="1:9" s="16" customFormat="1" ht="20.100000000000001" customHeight="1" x14ac:dyDescent="0.2">
      <c r="A43" s="300" t="s">
        <v>105</v>
      </c>
      <c r="B43" s="300"/>
      <c r="C43" s="300"/>
      <c r="D43" s="300"/>
      <c r="E43" s="300"/>
      <c r="F43" s="300"/>
      <c r="G43" s="300"/>
      <c r="H43" s="300"/>
      <c r="I43" s="300"/>
    </row>
    <row r="44" spans="1:9" s="16" customFormat="1" ht="20.100000000000001" customHeight="1" x14ac:dyDescent="0.2">
      <c r="A44" s="300" t="str">
        <f>$A$4</f>
        <v>FOR THE 12 MONTHS ENDED JUNE 30, 2018</v>
      </c>
      <c r="B44" s="300"/>
      <c r="C44" s="300"/>
      <c r="D44" s="300"/>
      <c r="E44" s="300"/>
      <c r="F44" s="300"/>
      <c r="G44" s="300"/>
      <c r="H44" s="300"/>
      <c r="I44" s="300"/>
    </row>
    <row r="45" spans="1:9" s="16" customFormat="1" ht="20.100000000000001" customHeight="1" x14ac:dyDescent="0.2">
      <c r="A45" s="144"/>
      <c r="B45" s="144"/>
      <c r="C45" s="144"/>
      <c r="D45" s="144"/>
      <c r="E45" s="144"/>
      <c r="F45" s="144"/>
      <c r="G45" s="171"/>
      <c r="H45" s="144"/>
      <c r="I45" s="144"/>
    </row>
    <row r="46" spans="1:9" s="16" customFormat="1" ht="20.100000000000001" customHeight="1" x14ac:dyDescent="0.2">
      <c r="A46" s="18" t="str">
        <f>$A$6</f>
        <v>DATA:____BASE  PERIOD__X__FORECASTED  PERIOD</v>
      </c>
      <c r="B46" s="18"/>
      <c r="I46" s="19" t="s">
        <v>104</v>
      </c>
    </row>
    <row r="47" spans="1:9" s="16" customFormat="1" ht="20.100000000000001" customHeight="1" x14ac:dyDescent="0.2">
      <c r="A47" s="16" t="str">
        <f>$A$7</f>
        <v>TYPE OF FILING: __X__ ORIGINAL  _____ UPDATED  _____ REVISED</v>
      </c>
      <c r="I47" s="19" t="s">
        <v>1039</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274</v>
      </c>
      <c r="H50" s="31" t="s">
        <v>840</v>
      </c>
      <c r="I50" s="31" t="s">
        <v>103</v>
      </c>
    </row>
    <row r="51" spans="1:9" ht="18.95" customHeight="1" x14ac:dyDescent="0.2">
      <c r="A51" s="27"/>
      <c r="B51" s="27"/>
      <c r="C51" s="23"/>
      <c r="D51" s="33" t="s">
        <v>69</v>
      </c>
      <c r="E51" s="33" t="s">
        <v>70</v>
      </c>
      <c r="F51" s="33" t="s">
        <v>106</v>
      </c>
      <c r="G51" s="33" t="s">
        <v>107</v>
      </c>
      <c r="H51" s="33" t="s">
        <v>239</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45" t="s">
        <v>853</v>
      </c>
      <c r="C53" s="4" t="s">
        <v>878</v>
      </c>
      <c r="D53" s="24">
        <f>SUMIFS('SCH C-2.2 F'!$P$11:$P$112,'SCH C-2.2 F'!$B$11:$B$112,'SCH C-2.1 F'!$B53)</f>
        <v>846043</v>
      </c>
      <c r="E53" s="25">
        <f t="shared" ref="E53:E55" si="15">IF(D53=0,0,F53/D53)</f>
        <v>1</v>
      </c>
      <c r="F53" s="24">
        <f>SUMIFS('SCH C-2.2 F'!$P$11:$P$112,'SCH C-2.2 F'!$B$11:$B$112,'SCH C-2.1 F'!$B53)</f>
        <v>846043</v>
      </c>
      <c r="G53" s="24">
        <f>'SCH D-2 F'!K54</f>
        <v>0</v>
      </c>
      <c r="H53" s="24">
        <f t="shared" si="13"/>
        <v>846043</v>
      </c>
      <c r="I53" s="40"/>
    </row>
    <row r="54" spans="1:9" ht="18.95" customHeight="1" x14ac:dyDescent="0.2">
      <c r="A54" s="26">
        <f t="shared" si="11"/>
        <v>27</v>
      </c>
      <c r="B54" s="145" t="s">
        <v>854</v>
      </c>
      <c r="C54" s="4" t="s">
        <v>879</v>
      </c>
      <c r="D54" s="24">
        <f>SUMIFS('SCH C-2.2 F'!$P$11:$P$112,'SCH C-2.2 F'!$B$11:$B$112,'SCH C-2.1 F'!$B54)</f>
        <v>-1885127.9429924325</v>
      </c>
      <c r="E54" s="25">
        <f t="shared" si="15"/>
        <v>1</v>
      </c>
      <c r="F54" s="24">
        <f>SUMIFS('SCH C-2.2 F'!$P$11:$P$112,'SCH C-2.2 F'!$B$11:$B$112,'SCH C-2.1 F'!$B54)</f>
        <v>-1885127.9429924325</v>
      </c>
      <c r="G54" s="24">
        <f>'SCH D-2 F'!K55</f>
        <v>1885127.9429924288</v>
      </c>
      <c r="H54" s="24">
        <f t="shared" si="13"/>
        <v>-3.7252902984619141E-9</v>
      </c>
      <c r="I54" s="40"/>
    </row>
    <row r="55" spans="1:9" ht="18.95" customHeight="1" x14ac:dyDescent="0.2">
      <c r="A55" s="26">
        <f t="shared" si="11"/>
        <v>28</v>
      </c>
      <c r="B55" s="145">
        <v>810</v>
      </c>
      <c r="C55" s="4" t="s">
        <v>880</v>
      </c>
      <c r="D55" s="24">
        <f>SUMIFS('SCH C-2.2 F'!$P$11:$P$112,'SCH C-2.2 F'!$B$11:$B$112,'SCH C-2.1 F'!$B55)</f>
        <v>-489044</v>
      </c>
      <c r="E55" s="25">
        <f t="shared" si="15"/>
        <v>1</v>
      </c>
      <c r="F55" s="24">
        <f>SUMIFS('SCH C-2.2 F'!$P$11:$P$112,'SCH C-2.2 F'!$B$11:$B$112,'SCH C-2.1 F'!$B55)</f>
        <v>-489044</v>
      </c>
      <c r="G55" s="24">
        <f>'SCH D-2 F'!K56</f>
        <v>0</v>
      </c>
      <c r="H55" s="24">
        <f t="shared" si="13"/>
        <v>-489044</v>
      </c>
      <c r="I55" s="40"/>
    </row>
    <row r="56" spans="1:9" ht="18.95" customHeight="1" x14ac:dyDescent="0.2">
      <c r="A56" s="26">
        <f t="shared" si="11"/>
        <v>29</v>
      </c>
      <c r="B56" s="145" t="s">
        <v>855</v>
      </c>
      <c r="C56" s="4" t="s">
        <v>881</v>
      </c>
      <c r="D56" s="24">
        <f>SUMIFS('SCH C-2.2 F'!$P$11:$P$112,'SCH C-2.2 F'!$B$11:$B$112,'SCH C-2.1 F'!$B56)</f>
        <v>0</v>
      </c>
      <c r="E56" s="25">
        <f t="shared" ref="E56:E57" si="16">IF(D56=0,1,F56/D56)</f>
        <v>1</v>
      </c>
      <c r="F56" s="24">
        <f>SUMIFS('SCH C-2.2 F'!$P$11:$P$112,'SCH C-2.2 F'!$B$11:$B$112,'SCH C-2.1 F'!$B56)</f>
        <v>0</v>
      </c>
      <c r="G56" s="24">
        <f>'SCH D-2 F'!K57</f>
        <v>0</v>
      </c>
      <c r="H56" s="24">
        <f t="shared" si="13"/>
        <v>0</v>
      </c>
      <c r="I56" s="40"/>
    </row>
    <row r="57" spans="1:9" ht="18.95" customHeight="1" x14ac:dyDescent="0.2">
      <c r="A57" s="26">
        <f t="shared" si="11"/>
        <v>30</v>
      </c>
      <c r="B57" s="145">
        <v>813</v>
      </c>
      <c r="C57" s="4" t="s">
        <v>882</v>
      </c>
      <c r="D57" s="24">
        <f>SUMIFS('SCH C-2.2 F'!$P$11:$P$112,'SCH C-2.2 F'!$B$11:$B$112,'SCH C-2.1 F'!$B57)</f>
        <v>0</v>
      </c>
      <c r="E57" s="25">
        <f t="shared" si="16"/>
        <v>1</v>
      </c>
      <c r="F57" s="24">
        <f>SUMIFS('SCH C-2.2 F'!$P$11:$P$112,'SCH C-2.2 F'!$B$11:$B$112,'SCH C-2.1 F'!$B57)</f>
        <v>0</v>
      </c>
      <c r="G57" s="24">
        <f>'SCH D-2 F'!K58</f>
        <v>0</v>
      </c>
      <c r="H57" s="24">
        <f t="shared" si="13"/>
        <v>0</v>
      </c>
      <c r="I57" s="40"/>
    </row>
    <row r="58" spans="1:9" ht="18.95" customHeight="1" x14ac:dyDescent="0.2">
      <c r="A58" s="26">
        <f>A57+1</f>
        <v>31</v>
      </c>
      <c r="B58" s="145"/>
      <c r="C58" s="2" t="s">
        <v>1018</v>
      </c>
      <c r="D58" s="36">
        <f>SUM(D37:D40,D53:D57)</f>
        <v>134402970.89075696</v>
      </c>
      <c r="F58" s="36">
        <f t="shared" ref="F58:G58" si="17">SUM(F37:F40,F53:F57)</f>
        <v>134402970.89075696</v>
      </c>
      <c r="G58" s="36">
        <f t="shared" si="17"/>
        <v>-134045971.89075692</v>
      </c>
      <c r="H58" s="36">
        <f>SUM(H37:H40,H53:H57)</f>
        <v>356998.99999999627</v>
      </c>
      <c r="I58" s="40"/>
    </row>
    <row r="59" spans="1:9" ht="18.95" customHeight="1" x14ac:dyDescent="0.2">
      <c r="B59" s="145"/>
      <c r="C59" s="2"/>
      <c r="I59" s="40"/>
    </row>
    <row r="60" spans="1:9" ht="18.95" customHeight="1" x14ac:dyDescent="0.2">
      <c r="A60" s="26">
        <f>A58+1</f>
        <v>32</v>
      </c>
      <c r="B60" s="145"/>
      <c r="C60" s="37" t="s">
        <v>1014</v>
      </c>
    </row>
    <row r="61" spans="1:9" ht="18.95" customHeight="1" x14ac:dyDescent="0.2">
      <c r="A61" s="26">
        <f>A60+1</f>
        <v>33</v>
      </c>
      <c r="B61" s="145" t="s">
        <v>884</v>
      </c>
      <c r="C61" s="4" t="s">
        <v>910</v>
      </c>
      <c r="D61" s="24">
        <f>SUMIFS('SCH C-2.2 F'!$P$11:$P$112,'SCH C-2.2 F'!$B$11:$B$112,'SCH C-2.1 F'!$B61)</f>
        <v>669590</v>
      </c>
      <c r="E61" s="25">
        <f t="shared" ref="E61:E77" si="18">IF(D61=0,0,F61/D61)</f>
        <v>1</v>
      </c>
      <c r="F61" s="24">
        <f>SUMIFS('SCH C-2.2 F'!$P$11:$P$112,'SCH C-2.2 F'!$B$11:$B$112,'SCH C-2.1 F'!$B61)</f>
        <v>669590</v>
      </c>
      <c r="G61" s="24">
        <f>'SCH D-2 F'!K62</f>
        <v>0</v>
      </c>
      <c r="H61" s="24">
        <f t="shared" ref="H61:H77" si="19">SUM(F61:G61)</f>
        <v>669590</v>
      </c>
      <c r="I61" s="40"/>
    </row>
    <row r="62" spans="1:9" ht="18.95" customHeight="1" x14ac:dyDescent="0.2">
      <c r="A62" s="26">
        <f t="shared" ref="A62:A101" si="20">A61+1</f>
        <v>34</v>
      </c>
      <c r="B62" s="145" t="s">
        <v>885</v>
      </c>
      <c r="C62" s="4" t="s">
        <v>841</v>
      </c>
      <c r="D62" s="24">
        <f>SUMIFS('SCH C-2.2 F'!$P$11:$P$112,'SCH C-2.2 F'!$B$11:$B$112,'SCH C-2.1 F'!$B62)</f>
        <v>38570</v>
      </c>
      <c r="E62" s="25">
        <f t="shared" si="18"/>
        <v>1</v>
      </c>
      <c r="F62" s="24">
        <f>SUMIFS('SCH C-2.2 F'!$P$11:$P$112,'SCH C-2.2 F'!$B$11:$B$112,'SCH C-2.1 F'!$B62)</f>
        <v>38570</v>
      </c>
      <c r="G62" s="24">
        <f>'SCH D-2 F'!K63</f>
        <v>0</v>
      </c>
      <c r="H62" s="24">
        <f t="shared" si="19"/>
        <v>38570</v>
      </c>
      <c r="I62" s="40"/>
    </row>
    <row r="63" spans="1:9" ht="18.95" customHeight="1" x14ac:dyDescent="0.2">
      <c r="A63" s="26">
        <f t="shared" si="20"/>
        <v>35</v>
      </c>
      <c r="B63" s="145" t="s">
        <v>886</v>
      </c>
      <c r="C63" s="4" t="s">
        <v>842</v>
      </c>
      <c r="D63" s="24">
        <f>SUMIFS('SCH C-2.2 F'!$P$11:$P$112,'SCH C-2.2 F'!$B$11:$B$112,'SCH C-2.1 F'!$B63)</f>
        <v>908360</v>
      </c>
      <c r="E63" s="25">
        <f t="shared" si="18"/>
        <v>1</v>
      </c>
      <c r="F63" s="24">
        <f>SUMIFS('SCH C-2.2 F'!$P$11:$P$112,'SCH C-2.2 F'!$B$11:$B$112,'SCH C-2.1 F'!$B63)</f>
        <v>908360</v>
      </c>
      <c r="G63" s="24">
        <f>'SCH D-2 F'!K64</f>
        <v>0</v>
      </c>
      <c r="H63" s="24">
        <f t="shared" si="19"/>
        <v>908360</v>
      </c>
      <c r="I63" s="40"/>
    </row>
    <row r="64" spans="1:9" ht="18.95" customHeight="1" x14ac:dyDescent="0.2">
      <c r="A64" s="26">
        <f t="shared" si="20"/>
        <v>36</v>
      </c>
      <c r="B64" s="145" t="s">
        <v>887</v>
      </c>
      <c r="C64" s="4" t="s">
        <v>906</v>
      </c>
      <c r="D64" s="24">
        <f>SUMIFS('SCH C-2.2 F'!$P$11:$P$112,'SCH C-2.2 F'!$B$11:$B$112,'SCH C-2.1 F'!$B64)</f>
        <v>3082282</v>
      </c>
      <c r="E64" s="25">
        <f t="shared" si="18"/>
        <v>1</v>
      </c>
      <c r="F64" s="24">
        <f>SUMIFS('SCH C-2.2 F'!$P$11:$P$112,'SCH C-2.2 F'!$B$11:$B$112,'SCH C-2.1 F'!$B64)</f>
        <v>3082282</v>
      </c>
      <c r="G64" s="24">
        <f>'SCH D-2 F'!K65</f>
        <v>0</v>
      </c>
      <c r="H64" s="24">
        <f t="shared" si="19"/>
        <v>3082282</v>
      </c>
      <c r="I64" s="40"/>
    </row>
    <row r="65" spans="1:9" ht="18.95" customHeight="1" x14ac:dyDescent="0.2">
      <c r="A65" s="26">
        <f t="shared" si="20"/>
        <v>37</v>
      </c>
      <c r="B65" s="145" t="s">
        <v>888</v>
      </c>
      <c r="C65" s="4" t="s">
        <v>907</v>
      </c>
      <c r="D65" s="24">
        <f>SUMIFS('SCH C-2.2 F'!$P$11:$P$112,'SCH C-2.2 F'!$B$11:$B$112,'SCH C-2.1 F'!$B65)</f>
        <v>631000</v>
      </c>
      <c r="E65" s="25">
        <f t="shared" si="18"/>
        <v>1</v>
      </c>
      <c r="F65" s="24">
        <f>SUMIFS('SCH C-2.2 F'!$P$11:$P$112,'SCH C-2.2 F'!$B$11:$B$112,'SCH C-2.1 F'!$B65)</f>
        <v>631000</v>
      </c>
      <c r="G65" s="24">
        <f>'SCH D-2 F'!K66</f>
        <v>0</v>
      </c>
      <c r="H65" s="24">
        <f t="shared" si="19"/>
        <v>631000</v>
      </c>
      <c r="I65" s="40"/>
    </row>
    <row r="66" spans="1:9" ht="18.95" customHeight="1" x14ac:dyDescent="0.2">
      <c r="A66" s="26">
        <f t="shared" si="20"/>
        <v>38</v>
      </c>
      <c r="B66" s="145" t="s">
        <v>889</v>
      </c>
      <c r="C66" s="4" t="s">
        <v>908</v>
      </c>
      <c r="D66" s="24">
        <f>SUMIFS('SCH C-2.2 F'!$P$11:$P$112,'SCH C-2.2 F'!$B$11:$B$112,'SCH C-2.1 F'!$B66)</f>
        <v>1439653</v>
      </c>
      <c r="E66" s="25">
        <f t="shared" si="18"/>
        <v>1</v>
      </c>
      <c r="F66" s="24">
        <f>SUMIFS('SCH C-2.2 F'!$P$11:$P$112,'SCH C-2.2 F'!$B$11:$B$112,'SCH C-2.1 F'!$B66)</f>
        <v>1439653</v>
      </c>
      <c r="G66" s="24">
        <f>'SCH D-2 F'!K67</f>
        <v>0</v>
      </c>
      <c r="H66" s="24">
        <f t="shared" si="19"/>
        <v>1439653</v>
      </c>
      <c r="I66" s="40"/>
    </row>
    <row r="67" spans="1:9" ht="18.95" customHeight="1" x14ac:dyDescent="0.2">
      <c r="A67" s="26">
        <f t="shared" si="20"/>
        <v>39</v>
      </c>
      <c r="B67" s="145" t="s">
        <v>890</v>
      </c>
      <c r="C67" s="4" t="s">
        <v>843</v>
      </c>
      <c r="D67" s="24">
        <f>SUMIFS('SCH C-2.2 F'!$P$11:$P$112,'SCH C-2.2 F'!$B$11:$B$112,'SCH C-2.1 F'!$B67)</f>
        <v>1607000</v>
      </c>
      <c r="E67" s="25">
        <f t="shared" ref="E67:E71" si="21">IF(D67=0,1,F67/D67)</f>
        <v>1</v>
      </c>
      <c r="F67" s="24">
        <f>SUMIFS('SCH C-2.2 F'!$P$11:$P$112,'SCH C-2.2 F'!$B$11:$B$112,'SCH C-2.1 F'!$B67)</f>
        <v>1607000</v>
      </c>
      <c r="G67" s="24">
        <f>'SCH D-2 F'!K68</f>
        <v>-1607000</v>
      </c>
      <c r="H67" s="24">
        <f t="shared" si="19"/>
        <v>0</v>
      </c>
      <c r="I67" s="40"/>
    </row>
    <row r="68" spans="1:9" ht="18.95" customHeight="1" x14ac:dyDescent="0.2">
      <c r="A68" s="26">
        <f t="shared" si="20"/>
        <v>40</v>
      </c>
      <c r="B68" s="145" t="s">
        <v>891</v>
      </c>
      <c r="C68" s="4" t="s">
        <v>17</v>
      </c>
      <c r="D68" s="24">
        <f>SUMIFS('SCH C-2.2 F'!$P$11:$P$112,'SCH C-2.2 F'!$B$11:$B$112,'SCH C-2.1 F'!$B68)</f>
        <v>0</v>
      </c>
      <c r="E68" s="25">
        <f t="shared" si="21"/>
        <v>1</v>
      </c>
      <c r="F68" s="24">
        <f>SUMIFS('SCH C-2.2 F'!$P$11:$P$112,'SCH C-2.2 F'!$B$11:$B$112,'SCH C-2.1 F'!$B68)</f>
        <v>0</v>
      </c>
      <c r="G68" s="24">
        <f>'SCH D-2 F'!K69</f>
        <v>0</v>
      </c>
      <c r="H68" s="24">
        <f t="shared" si="19"/>
        <v>0</v>
      </c>
      <c r="I68" s="40"/>
    </row>
    <row r="69" spans="1:9" ht="18.95" customHeight="1" x14ac:dyDescent="0.2">
      <c r="A69" s="26">
        <f t="shared" si="20"/>
        <v>41</v>
      </c>
      <c r="B69" s="145" t="s">
        <v>892</v>
      </c>
      <c r="C69" s="4" t="s">
        <v>909</v>
      </c>
      <c r="D69" s="24">
        <f>SUMIFS('SCH C-2.2 F'!$P$11:$P$112,'SCH C-2.2 F'!$B$11:$B$112,'SCH C-2.1 F'!$B69)</f>
        <v>136735</v>
      </c>
      <c r="E69" s="25">
        <f t="shared" si="21"/>
        <v>1</v>
      </c>
      <c r="F69" s="24">
        <f>SUMIFS('SCH C-2.2 F'!$P$11:$P$112,'SCH C-2.2 F'!$B$11:$B$112,'SCH C-2.1 F'!$B69)</f>
        <v>136735</v>
      </c>
      <c r="G69" s="24">
        <f>'SCH D-2 F'!K70</f>
        <v>0</v>
      </c>
      <c r="H69" s="24">
        <f t="shared" si="19"/>
        <v>136735</v>
      </c>
      <c r="I69" s="40"/>
    </row>
    <row r="70" spans="1:9" ht="18.95" customHeight="1" x14ac:dyDescent="0.2">
      <c r="A70" s="26">
        <f t="shared" si="20"/>
        <v>42</v>
      </c>
      <c r="B70" s="145" t="s">
        <v>893</v>
      </c>
      <c r="C70" s="4" t="s">
        <v>844</v>
      </c>
      <c r="D70" s="24">
        <f>SUMIFS('SCH C-2.2 F'!$P$11:$P$112,'SCH C-2.2 F'!$B$11:$B$112,'SCH C-2.1 F'!$B70)</f>
        <v>0</v>
      </c>
      <c r="E70" s="25">
        <f t="shared" si="21"/>
        <v>1</v>
      </c>
      <c r="F70" s="24">
        <f>SUMIFS('SCH C-2.2 F'!$P$11:$P$112,'SCH C-2.2 F'!$B$11:$B$112,'SCH C-2.1 F'!$B70)</f>
        <v>0</v>
      </c>
      <c r="G70" s="24">
        <f>'SCH D-2 F'!K71</f>
        <v>0</v>
      </c>
      <c r="H70" s="24">
        <f t="shared" si="19"/>
        <v>0</v>
      </c>
      <c r="I70" s="40"/>
    </row>
    <row r="71" spans="1:9" ht="18.95" customHeight="1" x14ac:dyDescent="0.2">
      <c r="A71" s="26">
        <f>A70+1</f>
        <v>43</v>
      </c>
      <c r="B71" s="148" t="s">
        <v>894</v>
      </c>
      <c r="C71" s="4" t="s">
        <v>15</v>
      </c>
      <c r="D71" s="24">
        <f>SUMIFS('SCH C-2.2 F'!$P$11:$P$112,'SCH C-2.2 F'!$B$11:$B$112,'SCH C-2.1 F'!$B71)</f>
        <v>481346</v>
      </c>
      <c r="E71" s="25">
        <f t="shared" si="21"/>
        <v>1</v>
      </c>
      <c r="F71" s="24">
        <f>SUMIFS('SCH C-2.2 F'!$P$11:$P$112,'SCH C-2.2 F'!$B$11:$B$112,'SCH C-2.1 F'!$B71)</f>
        <v>481346</v>
      </c>
      <c r="G71" s="24">
        <f>'SCH D-2 F'!K72</f>
        <v>0</v>
      </c>
      <c r="H71" s="24">
        <f t="shared" ref="H71:H76" si="22">SUM(F71:G71)</f>
        <v>481346</v>
      </c>
      <c r="I71" s="40"/>
    </row>
    <row r="72" spans="1:9" ht="18.95" customHeight="1" x14ac:dyDescent="0.2">
      <c r="A72" s="26">
        <f t="shared" ref="A72:A78" si="23">A71+1</f>
        <v>44</v>
      </c>
      <c r="B72" s="148" t="s">
        <v>895</v>
      </c>
      <c r="C72" s="4" t="s">
        <v>913</v>
      </c>
      <c r="D72" s="24">
        <f>SUMIFS('SCH C-2.2 F'!$P$11:$P$112,'SCH C-2.2 F'!$B$11:$B$112,'SCH C-2.1 F'!$B72)</f>
        <v>655057</v>
      </c>
      <c r="E72" s="25">
        <f t="shared" ref="E72:E76" si="24">IF(D72=0,0,F72/D72)</f>
        <v>1</v>
      </c>
      <c r="F72" s="24">
        <f>SUMIFS('SCH C-2.2 F'!$P$11:$P$112,'SCH C-2.2 F'!$B$11:$B$112,'SCH C-2.1 F'!$B72)</f>
        <v>655057</v>
      </c>
      <c r="G72" s="24">
        <f>'SCH D-2 F'!K73</f>
        <v>0</v>
      </c>
      <c r="H72" s="24">
        <f t="shared" si="22"/>
        <v>655057</v>
      </c>
      <c r="I72" s="40"/>
    </row>
    <row r="73" spans="1:9" ht="18.95" customHeight="1" x14ac:dyDescent="0.2">
      <c r="A73" s="26">
        <f t="shared" si="23"/>
        <v>45</v>
      </c>
      <c r="B73" s="148" t="s">
        <v>896</v>
      </c>
      <c r="C73" s="4" t="s">
        <v>911</v>
      </c>
      <c r="D73" s="24">
        <f>SUMIFS('SCH C-2.2 F'!$P$11:$P$112,'SCH C-2.2 F'!$B$11:$B$112,'SCH C-2.1 F'!$B73)</f>
        <v>148661</v>
      </c>
      <c r="E73" s="25">
        <f t="shared" si="24"/>
        <v>1</v>
      </c>
      <c r="F73" s="24">
        <f>SUMIFS('SCH C-2.2 F'!$P$11:$P$112,'SCH C-2.2 F'!$B$11:$B$112,'SCH C-2.1 F'!$B73)</f>
        <v>148661</v>
      </c>
      <c r="G73" s="24">
        <f>'SCH D-2 F'!K74</f>
        <v>0</v>
      </c>
      <c r="H73" s="24">
        <f t="shared" si="22"/>
        <v>148661</v>
      </c>
      <c r="I73" s="40"/>
    </row>
    <row r="74" spans="1:9" ht="18.95" customHeight="1" x14ac:dyDescent="0.2">
      <c r="A74" s="26">
        <f t="shared" si="23"/>
        <v>46</v>
      </c>
      <c r="B74" s="148" t="s">
        <v>897</v>
      </c>
      <c r="C74" s="4" t="s">
        <v>912</v>
      </c>
      <c r="D74" s="24">
        <f>SUMIFS('SCH C-2.2 F'!$P$11:$P$112,'SCH C-2.2 F'!$B$11:$B$112,'SCH C-2.1 F'!$B74)</f>
        <v>479611</v>
      </c>
      <c r="E74" s="25">
        <f t="shared" si="24"/>
        <v>1</v>
      </c>
      <c r="F74" s="24">
        <f>SUMIFS('SCH C-2.2 F'!$P$11:$P$112,'SCH C-2.2 F'!$B$11:$B$112,'SCH C-2.1 F'!$B74)</f>
        <v>479611</v>
      </c>
      <c r="G74" s="24">
        <f>'SCH D-2 F'!K75</f>
        <v>0</v>
      </c>
      <c r="H74" s="24">
        <f t="shared" si="22"/>
        <v>479611</v>
      </c>
      <c r="I74" s="40"/>
    </row>
    <row r="75" spans="1:9" ht="18.95" customHeight="1" x14ac:dyDescent="0.2">
      <c r="A75" s="26">
        <f t="shared" si="23"/>
        <v>47</v>
      </c>
      <c r="B75" s="148" t="s">
        <v>898</v>
      </c>
      <c r="C75" s="4" t="s">
        <v>914</v>
      </c>
      <c r="D75" s="24">
        <f>SUMIFS('SCH C-2.2 F'!$P$11:$P$112,'SCH C-2.2 F'!$B$11:$B$112,'SCH C-2.1 F'!$B75)</f>
        <v>27400</v>
      </c>
      <c r="E75" s="25">
        <f t="shared" si="24"/>
        <v>1</v>
      </c>
      <c r="F75" s="24">
        <f>SUMIFS('SCH C-2.2 F'!$P$11:$P$112,'SCH C-2.2 F'!$B$11:$B$112,'SCH C-2.1 F'!$B75)</f>
        <v>27400</v>
      </c>
      <c r="G75" s="24">
        <f>'SCH D-2 F'!K76</f>
        <v>0</v>
      </c>
      <c r="H75" s="24">
        <f t="shared" si="22"/>
        <v>27400</v>
      </c>
      <c r="I75" s="40"/>
    </row>
    <row r="76" spans="1:9" ht="18.95" customHeight="1" x14ac:dyDescent="0.2">
      <c r="A76" s="26">
        <f t="shared" si="23"/>
        <v>48</v>
      </c>
      <c r="B76" s="148" t="s">
        <v>899</v>
      </c>
      <c r="C76" s="4" t="s">
        <v>915</v>
      </c>
      <c r="D76" s="24">
        <f>SUMIFS('SCH C-2.2 F'!$P$11:$P$112,'SCH C-2.2 F'!$B$11:$B$112,'SCH C-2.1 F'!$B76)</f>
        <v>642528</v>
      </c>
      <c r="E76" s="25">
        <f t="shared" si="24"/>
        <v>1</v>
      </c>
      <c r="F76" s="24">
        <f>SUMIFS('SCH C-2.2 F'!$P$11:$P$112,'SCH C-2.2 F'!$B$11:$B$112,'SCH C-2.1 F'!$B76)</f>
        <v>642528</v>
      </c>
      <c r="G76" s="24">
        <f>'SCH D-2 F'!K77</f>
        <v>0</v>
      </c>
      <c r="H76" s="24">
        <f t="shared" si="22"/>
        <v>642528</v>
      </c>
      <c r="I76" s="40"/>
    </row>
    <row r="77" spans="1:9" ht="18.95" customHeight="1" x14ac:dyDescent="0.2">
      <c r="A77" s="26">
        <f t="shared" si="23"/>
        <v>49</v>
      </c>
      <c r="B77" s="145" t="s">
        <v>900</v>
      </c>
      <c r="C77" s="4" t="s">
        <v>916</v>
      </c>
      <c r="D77" s="24">
        <f>SUMIFS('SCH C-2.2 F'!$P$11:$P$112,'SCH C-2.2 F'!$B$11:$B$112,'SCH C-2.1 F'!$B77)</f>
        <v>344250</v>
      </c>
      <c r="E77" s="25">
        <f t="shared" si="18"/>
        <v>1</v>
      </c>
      <c r="F77" s="24">
        <f>SUMIFS('SCH C-2.2 F'!$P$11:$P$112,'SCH C-2.2 F'!$B$11:$B$112,'SCH C-2.1 F'!$B77)</f>
        <v>344250</v>
      </c>
      <c r="G77" s="24">
        <f>'SCH D-2 F'!K78</f>
        <v>0</v>
      </c>
      <c r="H77" s="24">
        <f t="shared" si="19"/>
        <v>344250</v>
      </c>
      <c r="I77" s="40"/>
    </row>
    <row r="78" spans="1:9" ht="18.95" customHeight="1" x14ac:dyDescent="0.2">
      <c r="A78" s="26">
        <f t="shared" si="23"/>
        <v>50</v>
      </c>
      <c r="B78" s="148"/>
      <c r="C78" s="2" t="s">
        <v>1016</v>
      </c>
      <c r="D78" s="36">
        <f>SUM(D61:D77)</f>
        <v>11292043</v>
      </c>
      <c r="F78" s="36">
        <f t="shared" ref="F78:H78" si="25">SUM(F61:F77)</f>
        <v>11292043</v>
      </c>
      <c r="G78" s="36">
        <f t="shared" si="25"/>
        <v>-1607000</v>
      </c>
      <c r="H78" s="36">
        <f t="shared" si="25"/>
        <v>9685043</v>
      </c>
      <c r="I78" s="40"/>
    </row>
    <row r="79" spans="1:9" ht="18.95" customHeight="1" x14ac:dyDescent="0.2">
      <c r="B79" s="148"/>
      <c r="C79" s="2"/>
      <c r="I79" s="40"/>
    </row>
    <row r="80" spans="1:9" ht="18.95" customHeight="1" x14ac:dyDescent="0.2">
      <c r="A80" s="26"/>
      <c r="B80" s="145"/>
      <c r="C80" s="4"/>
      <c r="D80" s="24"/>
      <c r="E80" s="25"/>
      <c r="F80" s="24"/>
      <c r="G80" s="24"/>
      <c r="H80" s="24"/>
      <c r="I80" s="40"/>
    </row>
    <row r="81" spans="1:9" s="16" customFormat="1" ht="20.100000000000001" customHeight="1" x14ac:dyDescent="0.2">
      <c r="A81" s="300" t="str">
        <f>$A$1</f>
        <v>LOUISVILLE GAS AND ELECTRIC COMPANY</v>
      </c>
      <c r="B81" s="300"/>
      <c r="C81" s="300"/>
      <c r="D81" s="300"/>
      <c r="E81" s="300"/>
      <c r="F81" s="300"/>
      <c r="G81" s="300"/>
      <c r="H81" s="300"/>
      <c r="I81" s="300"/>
    </row>
    <row r="82" spans="1:9" s="16" customFormat="1" ht="20.100000000000001" customHeight="1" x14ac:dyDescent="0.2">
      <c r="A82" s="300" t="str">
        <f>$A$2</f>
        <v>CASE NO. 2016-00371 - GAS OPERATIONS</v>
      </c>
      <c r="B82" s="300"/>
      <c r="C82" s="300"/>
      <c r="D82" s="300"/>
      <c r="E82" s="300"/>
      <c r="F82" s="300"/>
      <c r="G82" s="300"/>
      <c r="H82" s="300"/>
      <c r="I82" s="300"/>
    </row>
    <row r="83" spans="1:9" s="16" customFormat="1" ht="20.100000000000001" customHeight="1" x14ac:dyDescent="0.2">
      <c r="A83" s="300" t="s">
        <v>105</v>
      </c>
      <c r="B83" s="300"/>
      <c r="C83" s="300"/>
      <c r="D83" s="300"/>
      <c r="E83" s="300"/>
      <c r="F83" s="300"/>
      <c r="G83" s="300"/>
      <c r="H83" s="300"/>
      <c r="I83" s="300"/>
    </row>
    <row r="84" spans="1:9" s="16" customFormat="1" ht="20.100000000000001" customHeight="1" x14ac:dyDescent="0.2">
      <c r="A84" s="300" t="str">
        <f>$A$4</f>
        <v>FOR THE 12 MONTHS ENDED JUNE 30, 2018</v>
      </c>
      <c r="B84" s="300"/>
      <c r="C84" s="300"/>
      <c r="D84" s="300"/>
      <c r="E84" s="300"/>
      <c r="F84" s="300"/>
      <c r="G84" s="300"/>
      <c r="H84" s="300"/>
      <c r="I84" s="300"/>
    </row>
    <row r="85" spans="1:9" s="16" customFormat="1" ht="20.100000000000001" customHeight="1" x14ac:dyDescent="0.2">
      <c r="A85" s="144"/>
      <c r="B85" s="144"/>
      <c r="C85" s="144"/>
      <c r="D85" s="144"/>
      <c r="E85" s="144"/>
      <c r="F85" s="144"/>
      <c r="G85" s="171"/>
      <c r="H85" s="144"/>
      <c r="I85" s="144"/>
    </row>
    <row r="86" spans="1:9" s="16" customFormat="1" ht="20.100000000000001" customHeight="1" x14ac:dyDescent="0.2">
      <c r="A86" s="18" t="str">
        <f>$A$6</f>
        <v>DATA:____BASE  PERIOD__X__FORECASTED  PERIOD</v>
      </c>
      <c r="B86" s="18"/>
      <c r="I86" s="19" t="s">
        <v>104</v>
      </c>
    </row>
    <row r="87" spans="1:9" s="16" customFormat="1" ht="20.100000000000001" customHeight="1" x14ac:dyDescent="0.2">
      <c r="A87" s="16" t="str">
        <f>$A$7</f>
        <v>TYPE OF FILING: __X__ ORIGINAL  _____ UPDATED  _____ REVISED</v>
      </c>
      <c r="I87" s="19" t="s">
        <v>1040</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274</v>
      </c>
      <c r="H90" s="31" t="s">
        <v>840</v>
      </c>
      <c r="I90" s="31" t="s">
        <v>103</v>
      </c>
    </row>
    <row r="91" spans="1:9" ht="18.95" customHeight="1" x14ac:dyDescent="0.2">
      <c r="A91" s="27"/>
      <c r="B91" s="27"/>
      <c r="C91" s="23"/>
      <c r="D91" s="33" t="s">
        <v>69</v>
      </c>
      <c r="E91" s="33" t="s">
        <v>70</v>
      </c>
      <c r="F91" s="33" t="s">
        <v>106</v>
      </c>
      <c r="G91" s="33" t="s">
        <v>107</v>
      </c>
      <c r="H91" s="33" t="s">
        <v>239</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45"/>
      <c r="C93" s="37" t="s">
        <v>117</v>
      </c>
    </row>
    <row r="94" spans="1:9" ht="18.95" customHeight="1" x14ac:dyDescent="0.2">
      <c r="A94" s="26">
        <f>A93+1</f>
        <v>52</v>
      </c>
      <c r="B94" s="145" t="s">
        <v>901</v>
      </c>
      <c r="C94" s="4" t="s">
        <v>910</v>
      </c>
      <c r="D94" s="24">
        <f>SUMIFS('SCH C-2.2 F'!$P$11:$P$112,'SCH C-2.2 F'!$B$11:$B$112,'SCH C-2.1 F'!$B94)</f>
        <v>750507</v>
      </c>
      <c r="E94" s="25">
        <f t="shared" ref="E94" si="26">IF(D94=0,0,F94/D94)</f>
        <v>1</v>
      </c>
      <c r="F94" s="24">
        <f>SUMIFS('SCH C-2.2 F'!$P$11:$P$112,'SCH C-2.2 F'!$B$11:$B$112,'SCH C-2.1 F'!$B94)</f>
        <v>750507</v>
      </c>
      <c r="G94" s="24">
        <f>'SCH D-2 F'!K95</f>
        <v>0</v>
      </c>
      <c r="H94" s="24">
        <f t="shared" ref="H94:H99" si="27">SUM(F94:G94)</f>
        <v>750507</v>
      </c>
      <c r="I94" s="40"/>
    </row>
    <row r="95" spans="1:9" ht="18.95" customHeight="1" x14ac:dyDescent="0.2">
      <c r="A95" s="26">
        <f t="shared" si="20"/>
        <v>53</v>
      </c>
      <c r="B95" s="145" t="s">
        <v>902</v>
      </c>
      <c r="C95" s="4" t="s">
        <v>16</v>
      </c>
      <c r="D95" s="24">
        <f>SUMIFS('SCH C-2.2 F'!$P$11:$P$112,'SCH C-2.2 F'!$B$11:$B$112,'SCH C-2.1 F'!$B95)</f>
        <v>451026</v>
      </c>
      <c r="E95" s="25">
        <f t="shared" ref="E95:E99" si="28">IF(D95=0,1,F95/D95)</f>
        <v>1</v>
      </c>
      <c r="F95" s="24">
        <f>SUMIFS('SCH C-2.2 F'!$P$11:$P$112,'SCH C-2.2 F'!$B$11:$B$112,'SCH C-2.1 F'!$B95)</f>
        <v>451026</v>
      </c>
      <c r="G95" s="24">
        <f>'SCH D-2 F'!K96</f>
        <v>0</v>
      </c>
      <c r="H95" s="24">
        <f t="shared" si="27"/>
        <v>451026</v>
      </c>
      <c r="I95" s="40"/>
    </row>
    <row r="96" spans="1:9" ht="18.95" customHeight="1" x14ac:dyDescent="0.2">
      <c r="A96" s="26">
        <f t="shared" si="20"/>
        <v>54</v>
      </c>
      <c r="B96" s="145">
        <v>852</v>
      </c>
      <c r="C96" s="4" t="s">
        <v>917</v>
      </c>
      <c r="D96" s="24">
        <f>SUMIFS('SCH C-2.2 F'!$P$11:$P$112,'SCH C-2.2 F'!$B$11:$B$112,'SCH C-2.1 F'!$B96)</f>
        <v>0</v>
      </c>
      <c r="E96" s="25">
        <f t="shared" si="28"/>
        <v>1</v>
      </c>
      <c r="F96" s="24">
        <f>SUMIFS('SCH C-2.2 F'!$P$11:$P$112,'SCH C-2.2 F'!$B$11:$B$112,'SCH C-2.1 F'!$B96)</f>
        <v>0</v>
      </c>
      <c r="G96" s="24">
        <f>'SCH D-2 F'!K97</f>
        <v>0</v>
      </c>
      <c r="H96" s="24">
        <f t="shared" si="27"/>
        <v>0</v>
      </c>
      <c r="I96" s="40"/>
    </row>
    <row r="97" spans="1:9" ht="18.95" customHeight="1" x14ac:dyDescent="0.2">
      <c r="A97" s="26">
        <f t="shared" si="20"/>
        <v>55</v>
      </c>
      <c r="B97" s="145" t="s">
        <v>903</v>
      </c>
      <c r="C97" s="4" t="s">
        <v>918</v>
      </c>
      <c r="D97" s="24">
        <f>SUMIFS('SCH C-2.2 F'!$P$11:$P$112,'SCH C-2.2 F'!$B$11:$B$112,'SCH C-2.1 F'!$B97)</f>
        <v>635707</v>
      </c>
      <c r="E97" s="25">
        <f t="shared" si="28"/>
        <v>1</v>
      </c>
      <c r="F97" s="24">
        <f>SUMIFS('SCH C-2.2 F'!$P$11:$P$112,'SCH C-2.2 F'!$B$11:$B$112,'SCH C-2.1 F'!$B97)</f>
        <v>635707</v>
      </c>
      <c r="G97" s="24">
        <f>'SCH D-2 F'!K98</f>
        <v>0</v>
      </c>
      <c r="H97" s="24">
        <f t="shared" si="27"/>
        <v>635707</v>
      </c>
      <c r="I97" s="40"/>
    </row>
    <row r="98" spans="1:9" ht="18.95" customHeight="1" x14ac:dyDescent="0.2">
      <c r="A98" s="26">
        <f t="shared" si="20"/>
        <v>56</v>
      </c>
      <c r="B98" s="145">
        <v>859</v>
      </c>
      <c r="C98" s="4" t="s">
        <v>17</v>
      </c>
      <c r="D98" s="24">
        <f>SUMIFS('SCH C-2.2 F'!$P$11:$P$112,'SCH C-2.2 F'!$B$11:$B$112,'SCH C-2.1 F'!$B98)</f>
        <v>0</v>
      </c>
      <c r="E98" s="25">
        <f t="shared" si="28"/>
        <v>1</v>
      </c>
      <c r="F98" s="24">
        <f>SUMIFS('SCH C-2.2 F'!$P$11:$P$112,'SCH C-2.2 F'!$B$11:$B$112,'SCH C-2.1 F'!$B98)</f>
        <v>0</v>
      </c>
      <c r="G98" s="24">
        <f>'SCH D-2 F'!K99</f>
        <v>0</v>
      </c>
      <c r="H98" s="24">
        <f t="shared" si="27"/>
        <v>0</v>
      </c>
      <c r="I98" s="40"/>
    </row>
    <row r="99" spans="1:9" ht="18.95" customHeight="1" x14ac:dyDescent="0.2">
      <c r="A99" s="26">
        <f t="shared" si="20"/>
        <v>57</v>
      </c>
      <c r="B99" s="145" t="s">
        <v>904</v>
      </c>
      <c r="C99" s="4" t="s">
        <v>919</v>
      </c>
      <c r="D99" s="24">
        <f>SUMIFS('SCH C-2.2 F'!$P$11:$P$112,'SCH C-2.2 F'!$B$11:$B$112,'SCH C-2.1 F'!$B99)</f>
        <v>9030</v>
      </c>
      <c r="E99" s="25">
        <f t="shared" si="28"/>
        <v>1</v>
      </c>
      <c r="F99" s="24">
        <f>SUMIFS('SCH C-2.2 F'!$P$11:$P$112,'SCH C-2.2 F'!$B$11:$B$112,'SCH C-2.1 F'!$B99)</f>
        <v>9030</v>
      </c>
      <c r="G99" s="24">
        <f>'SCH D-2 F'!K100</f>
        <v>0</v>
      </c>
      <c r="H99" s="24">
        <f t="shared" si="27"/>
        <v>9030</v>
      </c>
      <c r="I99" s="40"/>
    </row>
    <row r="100" spans="1:9" ht="18.95" customHeight="1" x14ac:dyDescent="0.2">
      <c r="A100" s="26">
        <f t="shared" si="20"/>
        <v>58</v>
      </c>
      <c r="B100" s="145" t="s">
        <v>905</v>
      </c>
      <c r="C100" s="10" t="s">
        <v>920</v>
      </c>
      <c r="D100" s="24">
        <f>SUMIFS('SCH C-2.2 F'!$P$11:$P$112,'SCH C-2.2 F'!$B$11:$B$112,'SCH C-2.1 F'!$B100)</f>
        <v>2016347</v>
      </c>
      <c r="E100" s="25">
        <f t="shared" ref="E100" si="29">IF(D100=0,0,F100/D100)</f>
        <v>1</v>
      </c>
      <c r="F100" s="24">
        <f>SUMIFS('SCH C-2.2 F'!$P$11:$P$112,'SCH C-2.2 F'!$B$11:$B$112,'SCH C-2.1 F'!$B100)</f>
        <v>2016347</v>
      </c>
      <c r="G100" s="24">
        <f>'SCH D-2 F'!K101</f>
        <v>0</v>
      </c>
      <c r="H100" s="24">
        <f t="shared" ref="H100" si="30">SUM(F100:G100)</f>
        <v>2016347</v>
      </c>
    </row>
    <row r="101" spans="1:9" ht="18.95" customHeight="1" x14ac:dyDescent="0.2">
      <c r="A101" s="26">
        <f t="shared" si="20"/>
        <v>59</v>
      </c>
      <c r="B101" s="148"/>
      <c r="C101" s="10" t="s">
        <v>83</v>
      </c>
      <c r="D101" s="36">
        <f>SUM(D94:D100)</f>
        <v>3862617</v>
      </c>
      <c r="F101" s="36">
        <f t="shared" ref="F101:G101" si="31">SUM(F94:F100)</f>
        <v>3862617</v>
      </c>
      <c r="G101" s="36">
        <f t="shared" si="31"/>
        <v>0</v>
      </c>
      <c r="H101" s="36">
        <f>SUM(H94:H100)</f>
        <v>3862617</v>
      </c>
      <c r="I101" s="40"/>
    </row>
    <row r="102" spans="1:9" ht="18.95" customHeight="1" x14ac:dyDescent="0.2">
      <c r="A102" s="26"/>
      <c r="B102" s="145"/>
      <c r="C102" s="10"/>
    </row>
    <row r="103" spans="1:9" ht="18.95" customHeight="1" x14ac:dyDescent="0.2">
      <c r="A103" s="26">
        <f>A101+1</f>
        <v>60</v>
      </c>
      <c r="B103" s="145"/>
      <c r="C103" s="37" t="s">
        <v>118</v>
      </c>
      <c r="I103" s="40"/>
    </row>
    <row r="104" spans="1:9" ht="18.95" customHeight="1" x14ac:dyDescent="0.2">
      <c r="A104" s="26">
        <f>A103+1</f>
        <v>61</v>
      </c>
      <c r="B104" s="145" t="s">
        <v>856</v>
      </c>
      <c r="C104" s="4" t="s">
        <v>910</v>
      </c>
      <c r="D104" s="24">
        <f>SUMIFS('SCH C-2.2 F'!$P$11:$P$112,'SCH C-2.2 F'!$B$11:$B$112,'SCH C-2.1 F'!$B104)</f>
        <v>0</v>
      </c>
      <c r="E104" s="25">
        <f t="shared" ref="E104:E114" si="32">IF(D104=0,1,F104/D104)</f>
        <v>1</v>
      </c>
      <c r="F104" s="24">
        <f>SUMIFS('SCH C-2.2 F'!$P$11:$P$112,'SCH C-2.2 F'!$B$11:$B$112,'SCH C-2.1 F'!$B104)</f>
        <v>0</v>
      </c>
      <c r="G104" s="24">
        <f>'SCH D-2 F'!K105</f>
        <v>0</v>
      </c>
      <c r="H104" s="24">
        <f t="shared" ref="H104:H134" si="33">SUM(F104:G104)</f>
        <v>0</v>
      </c>
      <c r="I104" s="40"/>
    </row>
    <row r="105" spans="1:9" ht="18.95" customHeight="1" x14ac:dyDescent="0.2">
      <c r="A105" s="26">
        <f t="shared" ref="A105:A121" si="34">A104+1</f>
        <v>62</v>
      </c>
      <c r="B105" s="145" t="s">
        <v>857</v>
      </c>
      <c r="C105" s="4" t="s">
        <v>921</v>
      </c>
      <c r="D105" s="24">
        <f>SUMIFS('SCH C-2.2 F'!$P$11:$P$112,'SCH C-2.2 F'!$B$11:$B$112,'SCH C-2.1 F'!$B105)</f>
        <v>912592</v>
      </c>
      <c r="E105" s="25">
        <f t="shared" si="32"/>
        <v>1</v>
      </c>
      <c r="F105" s="24">
        <f>SUMIFS('SCH C-2.2 F'!$P$11:$P$112,'SCH C-2.2 F'!$B$11:$B$112,'SCH C-2.1 F'!$B105)</f>
        <v>912592</v>
      </c>
      <c r="G105" s="24">
        <f>'SCH D-2 F'!K106</f>
        <v>0</v>
      </c>
      <c r="H105" s="24">
        <f t="shared" si="33"/>
        <v>912592</v>
      </c>
      <c r="I105" s="40"/>
    </row>
    <row r="106" spans="1:9" ht="18.95" customHeight="1" x14ac:dyDescent="0.2">
      <c r="A106" s="26">
        <f t="shared" si="34"/>
        <v>63</v>
      </c>
      <c r="B106" s="145" t="s">
        <v>858</v>
      </c>
      <c r="C106" s="4" t="s">
        <v>922</v>
      </c>
      <c r="D106" s="24">
        <f>SUMIFS('SCH C-2.2 F'!$P$11:$P$112,'SCH C-2.2 F'!$B$11:$B$112,'SCH C-2.1 F'!$B106)</f>
        <v>3595470.9999999981</v>
      </c>
      <c r="E106" s="25">
        <f t="shared" si="32"/>
        <v>1</v>
      </c>
      <c r="F106" s="24">
        <f>SUMIFS('SCH C-2.2 F'!$P$11:$P$112,'SCH C-2.2 F'!$B$11:$B$112,'SCH C-2.1 F'!$B106)</f>
        <v>3595470.9999999981</v>
      </c>
      <c r="G106" s="24">
        <f>'SCH D-2 F'!K107</f>
        <v>6830</v>
      </c>
      <c r="H106" s="24">
        <f t="shared" si="33"/>
        <v>3602300.9999999981</v>
      </c>
      <c r="I106" s="40"/>
    </row>
    <row r="107" spans="1:9" ht="18.95" customHeight="1" x14ac:dyDescent="0.2">
      <c r="A107" s="26">
        <f t="shared" si="34"/>
        <v>64</v>
      </c>
      <c r="B107" s="145" t="s">
        <v>859</v>
      </c>
      <c r="C107" s="4" t="s">
        <v>929</v>
      </c>
      <c r="D107" s="24">
        <f>SUMIFS('SCH C-2.2 F'!$P$11:$P$112,'SCH C-2.2 F'!$B$11:$B$112,'SCH C-2.1 F'!$B107)</f>
        <v>1161507</v>
      </c>
      <c r="E107" s="25">
        <f t="shared" si="32"/>
        <v>1</v>
      </c>
      <c r="F107" s="24">
        <f>SUMIFS('SCH C-2.2 F'!$P$11:$P$112,'SCH C-2.2 F'!$B$11:$B$112,'SCH C-2.1 F'!$B107)</f>
        <v>1161507</v>
      </c>
      <c r="G107" s="24">
        <f>'SCH D-2 F'!K108</f>
        <v>0</v>
      </c>
      <c r="H107" s="24">
        <f t="shared" si="33"/>
        <v>1161507</v>
      </c>
      <c r="I107" s="40"/>
    </row>
    <row r="108" spans="1:9" ht="18.95" customHeight="1" x14ac:dyDescent="0.2">
      <c r="A108" s="26">
        <f t="shared" si="34"/>
        <v>65</v>
      </c>
      <c r="B108" s="145" t="s">
        <v>860</v>
      </c>
      <c r="C108" s="4" t="s">
        <v>930</v>
      </c>
      <c r="D108" s="24">
        <f>SUMIFS('SCH C-2.2 F'!$P$11:$P$112,'SCH C-2.2 F'!$B$11:$B$112,'SCH C-2.1 F'!$B108)</f>
        <v>490681</v>
      </c>
      <c r="E108" s="25">
        <f t="shared" si="32"/>
        <v>1</v>
      </c>
      <c r="F108" s="24">
        <f>SUMIFS('SCH C-2.2 F'!$P$11:$P$112,'SCH C-2.2 F'!$B$11:$B$112,'SCH C-2.1 F'!$B108)</f>
        <v>490681</v>
      </c>
      <c r="G108" s="24">
        <f>'SCH D-2 F'!K109</f>
        <v>0</v>
      </c>
      <c r="H108" s="24">
        <f t="shared" si="33"/>
        <v>490681</v>
      </c>
      <c r="I108" s="40"/>
    </row>
    <row r="109" spans="1:9" ht="18.95" customHeight="1" x14ac:dyDescent="0.2">
      <c r="A109" s="26">
        <f t="shared" si="34"/>
        <v>66</v>
      </c>
      <c r="B109" s="145">
        <v>877</v>
      </c>
      <c r="C109" s="4" t="s">
        <v>931</v>
      </c>
      <c r="D109" s="24">
        <f>SUMIFS('SCH C-2.2 F'!$P$11:$P$112,'SCH C-2.2 F'!$B$11:$B$112,'SCH C-2.1 F'!$B109)</f>
        <v>250192</v>
      </c>
      <c r="E109" s="25">
        <f t="shared" si="32"/>
        <v>1</v>
      </c>
      <c r="F109" s="24">
        <f>SUMIFS('SCH C-2.2 F'!$P$11:$P$112,'SCH C-2.2 F'!$B$11:$B$112,'SCH C-2.1 F'!$B109)</f>
        <v>250192</v>
      </c>
      <c r="G109" s="24">
        <f>'SCH D-2 F'!K110</f>
        <v>0</v>
      </c>
      <c r="H109" s="24">
        <f t="shared" si="33"/>
        <v>250192</v>
      </c>
      <c r="I109" s="40"/>
    </row>
    <row r="110" spans="1:9" ht="18.95" customHeight="1" x14ac:dyDescent="0.2">
      <c r="A110" s="26">
        <f t="shared" si="34"/>
        <v>67</v>
      </c>
      <c r="B110" s="145" t="s">
        <v>861</v>
      </c>
      <c r="C110" s="4" t="s">
        <v>923</v>
      </c>
      <c r="D110" s="24">
        <f>SUMIFS('SCH C-2.2 F'!$P$11:$P$112,'SCH C-2.2 F'!$B$11:$B$112,'SCH C-2.1 F'!$B110)</f>
        <v>1650830.9999999981</v>
      </c>
      <c r="E110" s="25">
        <f t="shared" si="32"/>
        <v>1</v>
      </c>
      <c r="F110" s="24">
        <f>SUMIFS('SCH C-2.2 F'!$P$11:$P$112,'SCH C-2.2 F'!$B$11:$B$112,'SCH C-2.1 F'!$B110)</f>
        <v>1650830.9999999981</v>
      </c>
      <c r="G110" s="24">
        <f>'SCH D-2 F'!K111</f>
        <v>-279500</v>
      </c>
      <c r="H110" s="24">
        <f t="shared" si="33"/>
        <v>1371330.9999999981</v>
      </c>
      <c r="I110" s="40"/>
    </row>
    <row r="111" spans="1:9" ht="18.95" customHeight="1" x14ac:dyDescent="0.2">
      <c r="A111" s="26">
        <f t="shared" si="34"/>
        <v>68</v>
      </c>
      <c r="B111" s="145" t="s">
        <v>862</v>
      </c>
      <c r="C111" s="4" t="s">
        <v>924</v>
      </c>
      <c r="D111" s="24">
        <f>SUMIFS('SCH C-2.2 F'!$P$11:$P$112,'SCH C-2.2 F'!$B$11:$B$112,'SCH C-2.1 F'!$B111)</f>
        <v>88332.999999999942</v>
      </c>
      <c r="E111" s="25">
        <f t="shared" si="32"/>
        <v>1</v>
      </c>
      <c r="F111" s="24">
        <f>SUMIFS('SCH C-2.2 F'!$P$11:$P$112,'SCH C-2.2 F'!$B$11:$B$112,'SCH C-2.1 F'!$B111)</f>
        <v>88332.999999999942</v>
      </c>
      <c r="G111" s="24">
        <f>'SCH D-2 F'!K112</f>
        <v>73596.999999999985</v>
      </c>
      <c r="H111" s="24">
        <f t="shared" si="33"/>
        <v>161929.99999999994</v>
      </c>
      <c r="I111" s="40"/>
    </row>
    <row r="112" spans="1:9" ht="18.95" customHeight="1" x14ac:dyDescent="0.2">
      <c r="A112" s="26">
        <f t="shared" si="34"/>
        <v>69</v>
      </c>
      <c r="B112" s="145" t="s">
        <v>863</v>
      </c>
      <c r="C112" s="4" t="s">
        <v>17</v>
      </c>
      <c r="D112" s="24">
        <f>SUMIFS('SCH C-2.2 F'!$P$11:$P$112,'SCH C-2.2 F'!$B$11:$B$112,'SCH C-2.1 F'!$B112)</f>
        <v>4118265.9999999981</v>
      </c>
      <c r="E112" s="25">
        <f t="shared" si="32"/>
        <v>1</v>
      </c>
      <c r="F112" s="24">
        <f>SUMIFS('SCH C-2.2 F'!$P$11:$P$112,'SCH C-2.2 F'!$B$11:$B$112,'SCH C-2.1 F'!$B112)</f>
        <v>4118265.9999999981</v>
      </c>
      <c r="G112" s="24">
        <f>'SCH D-2 F'!K113</f>
        <v>-107201.00000000001</v>
      </c>
      <c r="H112" s="24">
        <f t="shared" si="33"/>
        <v>4011064.9999999981</v>
      </c>
      <c r="I112" s="40"/>
    </row>
    <row r="113" spans="1:9" ht="18.95" customHeight="1" x14ac:dyDescent="0.2">
      <c r="A113" s="26">
        <f t="shared" si="34"/>
        <v>70</v>
      </c>
      <c r="B113" s="145" t="s">
        <v>864</v>
      </c>
      <c r="C113" s="4" t="s">
        <v>925</v>
      </c>
      <c r="D113" s="24">
        <f>SUMIFS('SCH C-2.2 F'!$P$11:$P$112,'SCH C-2.2 F'!$B$11:$B$112,'SCH C-2.1 F'!$B113)</f>
        <v>6755</v>
      </c>
      <c r="E113" s="25">
        <f t="shared" si="32"/>
        <v>1</v>
      </c>
      <c r="F113" s="24">
        <f>SUMIFS('SCH C-2.2 F'!$P$11:$P$112,'SCH C-2.2 F'!$B$11:$B$112,'SCH C-2.1 F'!$B113)</f>
        <v>6755</v>
      </c>
      <c r="G113" s="24">
        <f>'SCH D-2 F'!K114</f>
        <v>0</v>
      </c>
      <c r="H113" s="24">
        <f t="shared" si="33"/>
        <v>6755</v>
      </c>
      <c r="I113" s="40"/>
    </row>
    <row r="114" spans="1:9" ht="18.95" customHeight="1" x14ac:dyDescent="0.2">
      <c r="A114" s="26">
        <f t="shared" si="34"/>
        <v>71</v>
      </c>
      <c r="B114" s="145" t="s">
        <v>865</v>
      </c>
      <c r="C114" s="4" t="s">
        <v>15</v>
      </c>
      <c r="D114" s="24">
        <f>SUMIFS('SCH C-2.2 F'!$P$11:$P$112,'SCH C-2.2 F'!$B$11:$B$112,'SCH C-2.1 F'!$B114)</f>
        <v>0</v>
      </c>
      <c r="E114" s="25">
        <f t="shared" si="32"/>
        <v>1</v>
      </c>
      <c r="F114" s="24">
        <f>SUMIFS('SCH C-2.2 F'!$P$11:$P$112,'SCH C-2.2 F'!$B$11:$B$112,'SCH C-2.1 F'!$B114)</f>
        <v>0</v>
      </c>
      <c r="G114" s="24">
        <f>'SCH D-2 F'!K115</f>
        <v>0</v>
      </c>
      <c r="H114" s="24">
        <f t="shared" si="33"/>
        <v>0</v>
      </c>
      <c r="I114" s="40"/>
    </row>
    <row r="115" spans="1:9" ht="18.95" customHeight="1" x14ac:dyDescent="0.2">
      <c r="A115" s="26">
        <f t="shared" si="34"/>
        <v>72</v>
      </c>
      <c r="B115" s="145" t="s">
        <v>866</v>
      </c>
      <c r="C115" s="4" t="s">
        <v>926</v>
      </c>
      <c r="D115" s="24">
        <f>SUMIFS('SCH C-2.2 F'!$P$11:$P$112,'SCH C-2.2 F'!$B$11:$B$112,'SCH C-2.1 F'!$B115)</f>
        <v>0</v>
      </c>
      <c r="E115" s="25">
        <f t="shared" ref="E115:E116" si="35">IF(D115=0,0,F115/D115)</f>
        <v>0</v>
      </c>
      <c r="F115" s="24">
        <f>SUMIFS('SCH C-2.2 F'!$P$11:$P$112,'SCH C-2.2 F'!$B$11:$B$112,'SCH C-2.1 F'!$B115)</f>
        <v>0</v>
      </c>
      <c r="G115" s="24">
        <f>'SCH D-2 F'!K116</f>
        <v>0</v>
      </c>
      <c r="H115" s="24">
        <f t="shared" si="33"/>
        <v>0</v>
      </c>
      <c r="I115" s="40"/>
    </row>
    <row r="116" spans="1:9" ht="18.95" customHeight="1" x14ac:dyDescent="0.2">
      <c r="A116" s="26">
        <f t="shared" si="34"/>
        <v>73</v>
      </c>
      <c r="B116" s="145" t="s">
        <v>867</v>
      </c>
      <c r="C116" s="4" t="s">
        <v>927</v>
      </c>
      <c r="D116" s="24">
        <f>SUMIFS('SCH C-2.2 F'!$P$11:$P$112,'SCH C-2.2 F'!$B$11:$B$112,'SCH C-2.1 F'!$B116)</f>
        <v>9926381.9999999981</v>
      </c>
      <c r="E116" s="25">
        <f t="shared" si="35"/>
        <v>1</v>
      </c>
      <c r="F116" s="24">
        <f>SUMIFS('SCH C-2.2 F'!$P$11:$P$112,'SCH C-2.2 F'!$B$11:$B$112,'SCH C-2.1 F'!$B116)</f>
        <v>9926381.9999999981</v>
      </c>
      <c r="G116" s="24">
        <f>'SCH D-2 F'!K117</f>
        <v>90849.999999999913</v>
      </c>
      <c r="H116" s="24">
        <f t="shared" si="33"/>
        <v>10017231.999999998</v>
      </c>
      <c r="I116" s="40"/>
    </row>
    <row r="117" spans="1:9" ht="18.95" customHeight="1" x14ac:dyDescent="0.2">
      <c r="A117" s="26">
        <f t="shared" si="34"/>
        <v>74</v>
      </c>
      <c r="B117" s="148" t="s">
        <v>868</v>
      </c>
      <c r="C117" s="4" t="s">
        <v>928</v>
      </c>
      <c r="D117" s="24">
        <f>SUMIFS('SCH C-2.2 F'!$P$11:$P$112,'SCH C-2.2 F'!$B$11:$B$112,'SCH C-2.1 F'!$B117)</f>
        <v>166690</v>
      </c>
      <c r="E117" s="25">
        <f t="shared" ref="E117:E120" si="36">IF(D117=0,0,F117/D117)</f>
        <v>1</v>
      </c>
      <c r="F117" s="24">
        <f>SUMIFS('SCH C-2.2 F'!$P$11:$P$112,'SCH C-2.2 F'!$B$11:$B$112,'SCH C-2.1 F'!$B117)</f>
        <v>166690</v>
      </c>
      <c r="G117" s="24">
        <f>'SCH D-2 F'!K118</f>
        <v>0</v>
      </c>
      <c r="H117" s="24">
        <f t="shared" ref="H117:H120" si="37">SUM(F117:G117)</f>
        <v>166690</v>
      </c>
      <c r="I117" s="40"/>
    </row>
    <row r="118" spans="1:9" ht="18.95" customHeight="1" x14ac:dyDescent="0.2">
      <c r="A118" s="26">
        <f t="shared" si="34"/>
        <v>75</v>
      </c>
      <c r="B118" s="148" t="s">
        <v>869</v>
      </c>
      <c r="C118" s="4" t="s">
        <v>932</v>
      </c>
      <c r="D118" s="24">
        <f>SUMIFS('SCH C-2.2 F'!$P$11:$P$112,'SCH C-2.2 F'!$B$11:$B$112,'SCH C-2.1 F'!$B118)</f>
        <v>286414</v>
      </c>
      <c r="E118" s="25">
        <f t="shared" si="36"/>
        <v>1</v>
      </c>
      <c r="F118" s="24">
        <f>SUMIFS('SCH C-2.2 F'!$P$11:$P$112,'SCH C-2.2 F'!$B$11:$B$112,'SCH C-2.1 F'!$B118)</f>
        <v>286414</v>
      </c>
      <c r="G118" s="24">
        <f>'SCH D-2 F'!K119</f>
        <v>0</v>
      </c>
      <c r="H118" s="24">
        <f t="shared" si="37"/>
        <v>286414</v>
      </c>
      <c r="I118" s="40"/>
    </row>
    <row r="119" spans="1:9" ht="18.95" customHeight="1" x14ac:dyDescent="0.2">
      <c r="A119" s="26">
        <f t="shared" si="34"/>
        <v>76</v>
      </c>
      <c r="B119" s="148">
        <v>891</v>
      </c>
      <c r="C119" s="4" t="s">
        <v>933</v>
      </c>
      <c r="D119" s="24">
        <f>SUMIFS('SCH C-2.2 F'!$P$11:$P$112,'SCH C-2.2 F'!$B$11:$B$112,'SCH C-2.1 F'!$B119)</f>
        <v>415357</v>
      </c>
      <c r="E119" s="25">
        <f t="shared" si="36"/>
        <v>1</v>
      </c>
      <c r="F119" s="24">
        <f>SUMIFS('SCH C-2.2 F'!$P$11:$P$112,'SCH C-2.2 F'!$B$11:$B$112,'SCH C-2.1 F'!$B119)</f>
        <v>415357</v>
      </c>
      <c r="G119" s="24">
        <f>'SCH D-2 F'!K120</f>
        <v>0</v>
      </c>
      <c r="H119" s="24">
        <f t="shared" si="37"/>
        <v>415357</v>
      </c>
      <c r="I119" s="40"/>
    </row>
    <row r="120" spans="1:9" ht="18.95" customHeight="1" x14ac:dyDescent="0.2">
      <c r="A120" s="26">
        <f t="shared" si="34"/>
        <v>77</v>
      </c>
      <c r="B120" s="148" t="s">
        <v>870</v>
      </c>
      <c r="C120" s="4" t="s">
        <v>934</v>
      </c>
      <c r="D120" s="24">
        <f>SUMIFS('SCH C-2.2 F'!$P$11:$P$112,'SCH C-2.2 F'!$B$11:$B$112,'SCH C-2.1 F'!$B120)</f>
        <v>2213991</v>
      </c>
      <c r="E120" s="25">
        <f t="shared" si="36"/>
        <v>1</v>
      </c>
      <c r="F120" s="24">
        <f>SUMIFS('SCH C-2.2 F'!$P$11:$P$112,'SCH C-2.2 F'!$B$11:$B$112,'SCH C-2.1 F'!$B120)</f>
        <v>2213991</v>
      </c>
      <c r="G120" s="24">
        <f>'SCH D-2 F'!K121</f>
        <v>-1141162</v>
      </c>
      <c r="H120" s="24">
        <f t="shared" si="37"/>
        <v>1072829</v>
      </c>
      <c r="I120" s="40"/>
    </row>
    <row r="121" spans="1:9" ht="18.95" customHeight="1" x14ac:dyDescent="0.2">
      <c r="A121" s="26">
        <f t="shared" si="34"/>
        <v>78</v>
      </c>
      <c r="B121" s="148" t="s">
        <v>871</v>
      </c>
      <c r="C121" s="4" t="s">
        <v>935</v>
      </c>
      <c r="D121" s="24">
        <f>SUMIFS('SCH C-2.2 F'!$P$11:$P$112,'SCH C-2.2 F'!$B$11:$B$112,'SCH C-2.1 F'!$B121)</f>
        <v>15198</v>
      </c>
      <c r="E121" s="25">
        <f>IF(D121=0,1,F121/D121)</f>
        <v>1</v>
      </c>
      <c r="F121" s="24">
        <f>SUMIFS('SCH C-2.2 F'!$P$11:$P$112,'SCH C-2.2 F'!$B$11:$B$112,'SCH C-2.1 F'!$B121)</f>
        <v>15198</v>
      </c>
      <c r="G121" s="24">
        <f>'SCH D-2 F'!K122</f>
        <v>0</v>
      </c>
      <c r="H121" s="24">
        <f t="shared" ref="H121" si="38">SUM(F121:G121)</f>
        <v>15198</v>
      </c>
      <c r="I121" s="40"/>
    </row>
    <row r="122" spans="1:9" s="16" customFormat="1" ht="20.100000000000001" customHeight="1" x14ac:dyDescent="0.2">
      <c r="A122" s="300" t="str">
        <f>$A$1</f>
        <v>LOUISVILLE GAS AND ELECTRIC COMPANY</v>
      </c>
      <c r="B122" s="300"/>
      <c r="C122" s="300"/>
      <c r="D122" s="300"/>
      <c r="E122" s="300"/>
      <c r="F122" s="300"/>
      <c r="G122" s="300"/>
      <c r="H122" s="300"/>
      <c r="I122" s="300"/>
    </row>
    <row r="123" spans="1:9" s="16" customFormat="1" ht="20.100000000000001" customHeight="1" x14ac:dyDescent="0.2">
      <c r="A123" s="300" t="str">
        <f>$A$2</f>
        <v>CASE NO. 2016-00371 - GAS OPERATIONS</v>
      </c>
      <c r="B123" s="300"/>
      <c r="C123" s="300"/>
      <c r="D123" s="300"/>
      <c r="E123" s="300"/>
      <c r="F123" s="300"/>
      <c r="G123" s="300"/>
      <c r="H123" s="300"/>
      <c r="I123" s="300"/>
    </row>
    <row r="124" spans="1:9" s="16" customFormat="1" ht="20.100000000000001" customHeight="1" x14ac:dyDescent="0.2">
      <c r="A124" s="300" t="s">
        <v>105</v>
      </c>
      <c r="B124" s="300"/>
      <c r="C124" s="300"/>
      <c r="D124" s="300"/>
      <c r="E124" s="300"/>
      <c r="F124" s="300"/>
      <c r="G124" s="300"/>
      <c r="H124" s="300"/>
      <c r="I124" s="300"/>
    </row>
    <row r="125" spans="1:9" s="16" customFormat="1" ht="20.100000000000001" customHeight="1" x14ac:dyDescent="0.2">
      <c r="A125" s="300" t="str">
        <f>$A$4</f>
        <v>FOR THE 12 MONTHS ENDED JUNE 30, 2018</v>
      </c>
      <c r="B125" s="300"/>
      <c r="C125" s="300"/>
      <c r="D125" s="300"/>
      <c r="E125" s="300"/>
      <c r="F125" s="300"/>
      <c r="G125" s="300"/>
      <c r="H125" s="300"/>
      <c r="I125" s="300"/>
    </row>
    <row r="126" spans="1:9" s="16" customFormat="1" ht="20.100000000000001" customHeight="1" x14ac:dyDescent="0.2">
      <c r="A126" s="144"/>
      <c r="B126" s="144"/>
      <c r="C126" s="144"/>
      <c r="D126" s="144"/>
      <c r="E126" s="144"/>
      <c r="F126" s="144"/>
      <c r="G126" s="171"/>
      <c r="H126" s="144"/>
      <c r="I126" s="144"/>
    </row>
    <row r="127" spans="1:9" s="16" customFormat="1" ht="20.100000000000001" customHeight="1" x14ac:dyDescent="0.2">
      <c r="A127" s="18" t="str">
        <f>$A$6</f>
        <v>DATA:____BASE  PERIOD__X__FORECASTED  PERIOD</v>
      </c>
      <c r="B127" s="18"/>
      <c r="I127" s="19" t="s">
        <v>104</v>
      </c>
    </row>
    <row r="128" spans="1:9" s="16" customFormat="1" ht="20.100000000000001" customHeight="1" x14ac:dyDescent="0.2">
      <c r="A128" s="16" t="str">
        <f>$A$7</f>
        <v>TYPE OF FILING: __X__ ORIGINAL  _____ UPDATED  _____ REVISED</v>
      </c>
      <c r="I128" s="19" t="s">
        <v>1041</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274</v>
      </c>
      <c r="H131" s="31" t="s">
        <v>840</v>
      </c>
      <c r="I131" s="31" t="s">
        <v>103</v>
      </c>
    </row>
    <row r="132" spans="1:9" ht="18.95" customHeight="1" x14ac:dyDescent="0.2">
      <c r="A132" s="27"/>
      <c r="B132" s="27"/>
      <c r="C132" s="23"/>
      <c r="D132" s="33" t="s">
        <v>69</v>
      </c>
      <c r="E132" s="33" t="s">
        <v>70</v>
      </c>
      <c r="F132" s="33" t="s">
        <v>106</v>
      </c>
      <c r="G132" s="33" t="s">
        <v>107</v>
      </c>
      <c r="H132" s="33" t="s">
        <v>239</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45" t="s">
        <v>872</v>
      </c>
      <c r="C134" s="4" t="s">
        <v>916</v>
      </c>
      <c r="D134" s="24">
        <f>SUMIFS('SCH C-2.2 F'!$P$11:$P$112,'SCH C-2.2 F'!$B$11:$B$112,'SCH C-2.1 F'!$B134)</f>
        <v>561398</v>
      </c>
      <c r="E134" s="25">
        <f t="shared" ref="E134" si="39">IF(D134=0,0,F134/D134)</f>
        <v>1</v>
      </c>
      <c r="F134" s="24">
        <f>SUMIFS('SCH C-2.2 F'!$P$11:$P$112,'SCH C-2.2 F'!$B$11:$B$112,'SCH C-2.1 F'!$B134)</f>
        <v>561398</v>
      </c>
      <c r="G134" s="24">
        <f>'SCH D-2 F'!K135</f>
        <v>0</v>
      </c>
      <c r="H134" s="24">
        <f t="shared" si="33"/>
        <v>561398</v>
      </c>
      <c r="I134" s="40"/>
    </row>
    <row r="135" spans="1:9" ht="18.95" customHeight="1" x14ac:dyDescent="0.2">
      <c r="A135" s="26">
        <f>A134+1</f>
        <v>75</v>
      </c>
      <c r="B135" s="145"/>
      <c r="C135" s="10" t="s">
        <v>84</v>
      </c>
      <c r="D135" s="36">
        <f>SUM(D104:D121,D134)</f>
        <v>25860057.999999993</v>
      </c>
      <c r="F135" s="36">
        <f t="shared" ref="F135:G135" si="40">SUM(F104:F121,F134)</f>
        <v>25860057.999999993</v>
      </c>
      <c r="G135" s="36">
        <f t="shared" si="40"/>
        <v>-1356586</v>
      </c>
      <c r="H135" s="36">
        <f>SUM(H104:H121,H134)</f>
        <v>24503471.999999993</v>
      </c>
      <c r="I135" s="40"/>
    </row>
    <row r="136" spans="1:9" ht="18.95" customHeight="1" x14ac:dyDescent="0.2">
      <c r="B136" s="145"/>
      <c r="C136" s="4"/>
      <c r="I136" s="40"/>
    </row>
    <row r="137" spans="1:9" ht="18.95" customHeight="1" x14ac:dyDescent="0.2">
      <c r="A137" s="26">
        <f>A135+1</f>
        <v>76</v>
      </c>
      <c r="B137" s="145"/>
      <c r="C137" s="37" t="s">
        <v>119</v>
      </c>
      <c r="I137" s="40"/>
    </row>
    <row r="138" spans="1:9" ht="18.95" customHeight="1" x14ac:dyDescent="0.2">
      <c r="A138" s="26">
        <f>A137+1</f>
        <v>77</v>
      </c>
      <c r="B138" s="145">
        <v>901</v>
      </c>
      <c r="C138" s="4" t="s">
        <v>22</v>
      </c>
      <c r="D138" s="24">
        <f>SUMIFS('SCH C-2.2 F'!$P$11:$P$112,'SCH C-2.2 F'!$B$11:$B$112,'SCH C-2.1 F'!$B138)</f>
        <v>1016772.1944566141</v>
      </c>
      <c r="E138" s="25">
        <f t="shared" ref="E138:E139" si="41">IF(D138=0,0,F138/D138)</f>
        <v>1</v>
      </c>
      <c r="F138" s="24">
        <f>SUMIFS('SCH C-2.2 F'!$P$11:$P$112,'SCH C-2.2 F'!$B$11:$B$112,'SCH C-2.1 F'!$B138)</f>
        <v>1016772.1944566141</v>
      </c>
      <c r="G138" s="24">
        <f>'SCH D-2 F'!K139</f>
        <v>0</v>
      </c>
      <c r="H138" s="24">
        <f t="shared" ref="H138:H142" si="42">SUM(F138:G138)</f>
        <v>1016772.1944566141</v>
      </c>
      <c r="I138" s="40"/>
    </row>
    <row r="139" spans="1:9" ht="18.95" customHeight="1" x14ac:dyDescent="0.2">
      <c r="A139" s="26">
        <f t="shared" ref="A139:A143" si="43">A138+1</f>
        <v>78</v>
      </c>
      <c r="B139" s="145">
        <v>902</v>
      </c>
      <c r="C139" s="4" t="s">
        <v>18</v>
      </c>
      <c r="D139" s="24">
        <f>SUMIFS('SCH C-2.2 F'!$P$11:$P$112,'SCH C-2.2 F'!$B$11:$B$112,'SCH C-2.1 F'!$B139)</f>
        <v>2000722.68</v>
      </c>
      <c r="E139" s="25">
        <f t="shared" si="41"/>
        <v>1</v>
      </c>
      <c r="F139" s="24">
        <f>SUMIFS('SCH C-2.2 F'!$P$11:$P$112,'SCH C-2.2 F'!$B$11:$B$112,'SCH C-2.1 F'!$B139)</f>
        <v>2000722.68</v>
      </c>
      <c r="G139" s="24">
        <f>'SCH D-2 F'!K140</f>
        <v>0</v>
      </c>
      <c r="H139" s="24">
        <f t="shared" si="42"/>
        <v>2000722.68</v>
      </c>
      <c r="I139" s="40"/>
    </row>
    <row r="140" spans="1:9" ht="18.95" customHeight="1" x14ac:dyDescent="0.2">
      <c r="A140" s="26">
        <f>A139+1</f>
        <v>79</v>
      </c>
      <c r="B140" s="145">
        <v>903</v>
      </c>
      <c r="C140" s="4" t="s">
        <v>19</v>
      </c>
      <c r="D140" s="24">
        <f>SUMIFS('SCH C-2.2 F'!$P$11:$P$112,'SCH C-2.2 F'!$B$11:$B$112,'SCH C-2.1 F'!$B140)</f>
        <v>5889512.4719878752</v>
      </c>
      <c r="E140" s="25">
        <f t="shared" ref="E140:E142" si="44">IF(D140=0,0,F140/D140)</f>
        <v>1</v>
      </c>
      <c r="F140" s="24">
        <f>SUMIFS('SCH C-2.2 F'!$P$11:$P$112,'SCH C-2.2 F'!$B$11:$B$112,'SCH C-2.1 F'!$B140)</f>
        <v>5889512.4719878752</v>
      </c>
      <c r="G140" s="24">
        <f>'SCH D-2 F'!K141</f>
        <v>0</v>
      </c>
      <c r="H140" s="24">
        <f t="shared" si="42"/>
        <v>5889512.4719878752</v>
      </c>
      <c r="I140" s="40"/>
    </row>
    <row r="141" spans="1:9" ht="18.95" customHeight="1" x14ac:dyDescent="0.2">
      <c r="A141" s="26">
        <f t="shared" si="43"/>
        <v>80</v>
      </c>
      <c r="B141" s="145">
        <v>904</v>
      </c>
      <c r="C141" s="4" t="s">
        <v>20</v>
      </c>
      <c r="D141" s="24">
        <f>SUMIFS('SCH C-2.2 F'!$P$11:$P$112,'SCH C-2.2 F'!$B$11:$B$112,'SCH C-2.1 F'!$B141)</f>
        <v>660292.4336312369</v>
      </c>
      <c r="E141" s="25">
        <f t="shared" si="44"/>
        <v>1</v>
      </c>
      <c r="F141" s="24">
        <f>SUMIFS('SCH C-2.2 F'!$P$11:$P$112,'SCH C-2.2 F'!$B$11:$B$112,'SCH C-2.1 F'!$B141)</f>
        <v>660292.4336312369</v>
      </c>
      <c r="G141" s="24">
        <f>'SCH D-2 F'!K142</f>
        <v>-248425.95702161879</v>
      </c>
      <c r="H141" s="24">
        <f t="shared" si="42"/>
        <v>411866.47660961811</v>
      </c>
      <c r="I141" s="40"/>
    </row>
    <row r="142" spans="1:9" ht="18.95" customHeight="1" x14ac:dyDescent="0.2">
      <c r="A142" s="26">
        <f t="shared" si="43"/>
        <v>81</v>
      </c>
      <c r="B142" s="145">
        <v>905</v>
      </c>
      <c r="C142" s="4" t="s">
        <v>21</v>
      </c>
      <c r="D142" s="24">
        <f>SUMIFS('SCH C-2.2 F'!$P$11:$P$112,'SCH C-2.2 F'!$B$11:$B$112,'SCH C-2.1 F'!$B142)</f>
        <v>1012.0000000000002</v>
      </c>
      <c r="E142" s="25">
        <f t="shared" si="44"/>
        <v>1</v>
      </c>
      <c r="F142" s="24">
        <f>SUMIFS('SCH C-2.2 F'!$P$11:$P$112,'SCH C-2.2 F'!$B$11:$B$112,'SCH C-2.1 F'!$B142)</f>
        <v>1012.0000000000002</v>
      </c>
      <c r="G142" s="24">
        <f>'SCH D-2 F'!K143</f>
        <v>0</v>
      </c>
      <c r="H142" s="24">
        <f t="shared" si="42"/>
        <v>1012.0000000000002</v>
      </c>
      <c r="I142" s="40"/>
    </row>
    <row r="143" spans="1:9" ht="18.95" customHeight="1" x14ac:dyDescent="0.2">
      <c r="A143" s="26">
        <f t="shared" si="43"/>
        <v>82</v>
      </c>
      <c r="B143" s="145"/>
      <c r="C143" s="10" t="s">
        <v>120</v>
      </c>
      <c r="D143" s="36">
        <f>SUM(D138:D142)</f>
        <v>9568311.780075727</v>
      </c>
      <c r="F143" s="36">
        <f>SUM(F138:F142)</f>
        <v>9568311.780075727</v>
      </c>
      <c r="G143" s="36">
        <f>SUM(G138:G142)</f>
        <v>-248425.95702161879</v>
      </c>
      <c r="H143" s="36">
        <f>SUM(H138:H142)</f>
        <v>9319885.8230541069</v>
      </c>
      <c r="I143" s="40"/>
    </row>
    <row r="144" spans="1:9" ht="18.95" customHeight="1" x14ac:dyDescent="0.2">
      <c r="B144" s="145"/>
      <c r="C144" s="4"/>
      <c r="I144" s="40"/>
    </row>
    <row r="145" spans="1:9" ht="18.95" customHeight="1" x14ac:dyDescent="0.2">
      <c r="A145" s="26">
        <f>A143+1</f>
        <v>83</v>
      </c>
      <c r="B145" s="145"/>
      <c r="C145" s="37" t="s">
        <v>121</v>
      </c>
      <c r="I145" s="40"/>
    </row>
    <row r="146" spans="1:9" ht="18.95" customHeight="1" x14ac:dyDescent="0.2">
      <c r="A146" s="26">
        <f>A145+1</f>
        <v>84</v>
      </c>
      <c r="B146" s="145">
        <v>907</v>
      </c>
      <c r="C146" s="4" t="s">
        <v>23</v>
      </c>
      <c r="D146" s="24">
        <f>SUMIFS('SCH C-2.2 F'!$P$11:$P$112,'SCH C-2.2 F'!$B$11:$B$112,'SCH C-2.1 F'!$B146)</f>
        <v>102831.74</v>
      </c>
      <c r="E146" s="25">
        <f t="shared" ref="E146:E149" si="45">IF(D146=0,0,F146/D146)</f>
        <v>1</v>
      </c>
      <c r="F146" s="24">
        <f>SUMIFS('SCH C-2.2 F'!$P$11:$P$112,'SCH C-2.2 F'!$B$11:$B$112,'SCH C-2.1 F'!$B146)</f>
        <v>102831.74</v>
      </c>
      <c r="G146" s="24">
        <f>'SCH D-2 F'!K147</f>
        <v>0</v>
      </c>
      <c r="H146" s="24">
        <f t="shared" ref="H146:H149" si="46">SUM(F146:G146)</f>
        <v>102831.74</v>
      </c>
      <c r="I146" s="40"/>
    </row>
    <row r="147" spans="1:9" ht="18.95" customHeight="1" x14ac:dyDescent="0.2">
      <c r="A147" s="26">
        <f t="shared" ref="A147:A150" si="47">A146+1</f>
        <v>85</v>
      </c>
      <c r="B147" s="145">
        <v>908</v>
      </c>
      <c r="C147" s="4" t="s">
        <v>24</v>
      </c>
      <c r="D147" s="24">
        <f>SUMIFS('SCH C-2.2 F'!$P$11:$P$112,'SCH C-2.2 F'!$B$11:$B$112,'SCH C-2.1 F'!$B147)</f>
        <v>4402924.5199999986</v>
      </c>
      <c r="E147" s="25">
        <f t="shared" si="45"/>
        <v>1</v>
      </c>
      <c r="F147" s="24">
        <f>SUMIFS('SCH C-2.2 F'!$P$11:$P$112,'SCH C-2.2 F'!$B$11:$B$112,'SCH C-2.1 F'!$B147)</f>
        <v>4402924.5199999986</v>
      </c>
      <c r="G147" s="24">
        <f>'SCH D-2 F'!K148</f>
        <v>-4321179.9999999991</v>
      </c>
      <c r="H147" s="24">
        <f t="shared" si="46"/>
        <v>81744.519999999553</v>
      </c>
      <c r="I147" s="40"/>
    </row>
    <row r="148" spans="1:9" ht="18.95" customHeight="1" x14ac:dyDescent="0.2">
      <c r="A148" s="26">
        <f t="shared" si="47"/>
        <v>86</v>
      </c>
      <c r="B148" s="145">
        <v>909</v>
      </c>
      <c r="C148" s="4" t="s">
        <v>25</v>
      </c>
      <c r="D148" s="24">
        <f>SUMIFS('SCH C-2.2 F'!$P$11:$P$112,'SCH C-2.2 F'!$B$11:$B$112,'SCH C-2.1 F'!$B148)</f>
        <v>72620.240000000005</v>
      </c>
      <c r="E148" s="25">
        <f t="shared" si="45"/>
        <v>1</v>
      </c>
      <c r="F148" s="24">
        <f>SUMIFS('SCH C-2.2 F'!$P$11:$P$112,'SCH C-2.2 F'!$B$11:$B$112,'SCH C-2.1 F'!$B148)</f>
        <v>72620.240000000005</v>
      </c>
      <c r="G148" s="24">
        <f>'SCH D-2 F'!K149</f>
        <v>0</v>
      </c>
      <c r="H148" s="24">
        <f t="shared" si="46"/>
        <v>72620.240000000005</v>
      </c>
      <c r="I148" s="40"/>
    </row>
    <row r="149" spans="1:9" ht="18.95" customHeight="1" x14ac:dyDescent="0.2">
      <c r="A149" s="26">
        <f t="shared" si="47"/>
        <v>87</v>
      </c>
      <c r="B149" s="145">
        <v>910</v>
      </c>
      <c r="C149" s="4" t="s">
        <v>26</v>
      </c>
      <c r="D149" s="24">
        <f>SUMIFS('SCH C-2.2 F'!$P$11:$P$112,'SCH C-2.2 F'!$B$11:$B$112,'SCH C-2.1 F'!$B149)</f>
        <v>241928.5599999993</v>
      </c>
      <c r="E149" s="25">
        <f t="shared" si="45"/>
        <v>1</v>
      </c>
      <c r="F149" s="24">
        <f>SUMIFS('SCH C-2.2 F'!$P$11:$P$112,'SCH C-2.2 F'!$B$11:$B$112,'SCH C-2.1 F'!$B149)</f>
        <v>241928.5599999993</v>
      </c>
      <c r="G149" s="24">
        <f>'SCH D-2 F'!K150</f>
        <v>0</v>
      </c>
      <c r="H149" s="24">
        <f t="shared" si="46"/>
        <v>241928.5599999993</v>
      </c>
      <c r="I149" s="40"/>
    </row>
    <row r="150" spans="1:9" ht="18.95" customHeight="1" x14ac:dyDescent="0.2">
      <c r="A150" s="26">
        <f t="shared" si="47"/>
        <v>88</v>
      </c>
      <c r="B150" s="145"/>
      <c r="C150" s="10" t="s">
        <v>122</v>
      </c>
      <c r="D150" s="36">
        <f>SUM(D146:D149)</f>
        <v>4820305.0599999987</v>
      </c>
      <c r="F150" s="36">
        <f>SUM(F146:F149)</f>
        <v>4820305.0599999987</v>
      </c>
      <c r="G150" s="36">
        <f>SUM(G146:G149)</f>
        <v>-4321179.9999999991</v>
      </c>
      <c r="H150" s="36">
        <f>SUM(H146:H149)</f>
        <v>499125.05999999883</v>
      </c>
      <c r="I150" s="40"/>
    </row>
    <row r="151" spans="1:9" ht="18.95" customHeight="1" x14ac:dyDescent="0.2">
      <c r="A151" s="26"/>
      <c r="B151" s="145"/>
      <c r="C151" s="4"/>
      <c r="I151" s="40"/>
    </row>
    <row r="152" spans="1:9" ht="18.95" customHeight="1" x14ac:dyDescent="0.2">
      <c r="A152" s="26">
        <f>A150+1</f>
        <v>89</v>
      </c>
      <c r="B152" s="145"/>
      <c r="C152" s="37" t="s">
        <v>123</v>
      </c>
      <c r="I152" s="40"/>
    </row>
    <row r="153" spans="1:9" ht="18.95" customHeight="1" x14ac:dyDescent="0.2">
      <c r="A153" s="26">
        <f>A152+1</f>
        <v>90</v>
      </c>
      <c r="B153" s="145">
        <v>911</v>
      </c>
      <c r="C153" s="4" t="s">
        <v>27</v>
      </c>
      <c r="D153" s="24">
        <f>SUMIFS('SCH C-2.2 F'!$P$11:$P$112,'SCH C-2.2 F'!$B$11:$B$112,'SCH C-2.1 F'!$B153)</f>
        <v>0</v>
      </c>
      <c r="E153" s="25">
        <f t="shared" ref="E153:E156" si="48">IF(D153=0,1,F153/D153)</f>
        <v>1</v>
      </c>
      <c r="F153" s="24">
        <f>SUMIFS('SCH C-2.2 F'!$P$11:$P$112,'SCH C-2.2 F'!$B$11:$B$112,'SCH C-2.1 F'!$B153)</f>
        <v>0</v>
      </c>
      <c r="G153" s="24">
        <f>'SCH D-2 F'!K154</f>
        <v>0</v>
      </c>
      <c r="H153" s="24">
        <f t="shared" ref="H153:H156" si="49">SUM(F153:G153)</f>
        <v>0</v>
      </c>
      <c r="I153" s="40"/>
    </row>
    <row r="154" spans="1:9" ht="18.95" customHeight="1" x14ac:dyDescent="0.2">
      <c r="A154" s="26">
        <f t="shared" ref="A154:A157" si="50">A153+1</f>
        <v>91</v>
      </c>
      <c r="B154" s="145">
        <v>912</v>
      </c>
      <c r="C154" s="4" t="s">
        <v>28</v>
      </c>
      <c r="D154" s="24">
        <f>SUMIFS('SCH C-2.2 F'!$P$11:$P$112,'SCH C-2.2 F'!$B$11:$B$112,'SCH C-2.1 F'!$B154)</f>
        <v>0</v>
      </c>
      <c r="E154" s="25">
        <f t="shared" si="48"/>
        <v>1</v>
      </c>
      <c r="F154" s="24">
        <f>SUMIFS('SCH C-2.2 F'!$P$11:$P$112,'SCH C-2.2 F'!$B$11:$B$112,'SCH C-2.1 F'!$B154)</f>
        <v>0</v>
      </c>
      <c r="G154" s="24">
        <f>'SCH D-2 F'!K155</f>
        <v>0</v>
      </c>
      <c r="H154" s="24">
        <f t="shared" si="49"/>
        <v>0</v>
      </c>
      <c r="I154" s="40"/>
    </row>
    <row r="155" spans="1:9" ht="18.95" customHeight="1" x14ac:dyDescent="0.2">
      <c r="A155" s="26">
        <f t="shared" si="50"/>
        <v>92</v>
      </c>
      <c r="B155" s="145">
        <v>913</v>
      </c>
      <c r="C155" s="4" t="s">
        <v>29</v>
      </c>
      <c r="D155" s="24">
        <f>SUMIFS('SCH C-2.2 F'!$P$11:$P$112,'SCH C-2.2 F'!$B$11:$B$112,'SCH C-2.1 F'!$B155)</f>
        <v>268187.47999999986</v>
      </c>
      <c r="E155" s="25">
        <f t="shared" si="48"/>
        <v>1</v>
      </c>
      <c r="F155" s="24">
        <f>SUMIFS('SCH C-2.2 F'!$P$11:$P$112,'SCH C-2.2 F'!$B$11:$B$112,'SCH C-2.1 F'!$B155)</f>
        <v>268187.47999999986</v>
      </c>
      <c r="G155" s="24">
        <f>'SCH D-2 F'!K156</f>
        <v>0</v>
      </c>
      <c r="H155" s="24">
        <f t="shared" si="49"/>
        <v>268187.47999999986</v>
      </c>
      <c r="I155" s="40"/>
    </row>
    <row r="156" spans="1:9" ht="18.95" customHeight="1" x14ac:dyDescent="0.2">
      <c r="A156" s="26">
        <f t="shared" si="50"/>
        <v>93</v>
      </c>
      <c r="B156" s="145">
        <v>916</v>
      </c>
      <c r="C156" s="4" t="s">
        <v>30</v>
      </c>
      <c r="D156" s="24">
        <f>SUMIFS('SCH C-2.2 F'!$P$11:$P$112,'SCH C-2.2 F'!$B$11:$B$112,'SCH C-2.1 F'!$B156)</f>
        <v>0</v>
      </c>
      <c r="E156" s="25">
        <f t="shared" si="48"/>
        <v>1</v>
      </c>
      <c r="F156" s="24">
        <f>SUMIFS('SCH C-2.2 F'!$P$11:$P$112,'SCH C-2.2 F'!$B$11:$B$112,'SCH C-2.1 F'!$B156)</f>
        <v>0</v>
      </c>
      <c r="G156" s="24">
        <f>'SCH D-2 F'!K157</f>
        <v>0</v>
      </c>
      <c r="H156" s="24">
        <f t="shared" si="49"/>
        <v>0</v>
      </c>
      <c r="I156" s="40"/>
    </row>
    <row r="157" spans="1:9" ht="18.95" customHeight="1" x14ac:dyDescent="0.2">
      <c r="A157" s="26">
        <f t="shared" si="50"/>
        <v>94</v>
      </c>
      <c r="B157" s="145"/>
      <c r="C157" s="2" t="s">
        <v>124</v>
      </c>
      <c r="D157" s="36">
        <f>SUM(D153:D156)</f>
        <v>268187.47999999986</v>
      </c>
      <c r="F157" s="36">
        <f>SUM(F153:F156)</f>
        <v>268187.47999999986</v>
      </c>
      <c r="G157" s="36">
        <f>SUM(G153:G156)</f>
        <v>0</v>
      </c>
      <c r="H157" s="36">
        <f>SUM(H153:H156)</f>
        <v>268187.47999999986</v>
      </c>
      <c r="I157" s="40"/>
    </row>
    <row r="158" spans="1:9" ht="18.95" customHeight="1" x14ac:dyDescent="0.2">
      <c r="B158" s="145"/>
      <c r="C158" s="4"/>
      <c r="I158" s="40"/>
    </row>
    <row r="159" spans="1:9" ht="18.95" customHeight="1" x14ac:dyDescent="0.2">
      <c r="A159" s="26">
        <f>A157+1</f>
        <v>95</v>
      </c>
      <c r="B159" s="145"/>
      <c r="C159" s="37" t="s">
        <v>125</v>
      </c>
      <c r="I159" s="40"/>
    </row>
    <row r="160" spans="1:9" ht="18.95" customHeight="1" x14ac:dyDescent="0.2">
      <c r="A160" s="26">
        <f>A159+1</f>
        <v>96</v>
      </c>
      <c r="B160" s="145">
        <v>920</v>
      </c>
      <c r="C160" s="4" t="s">
        <v>31</v>
      </c>
      <c r="D160" s="24">
        <f>SUMIFS('SCH C-2.2 F'!$P$11:$P$112,'SCH C-2.2 F'!$B$11:$B$112,'SCH C-2.1 F'!$B160)</f>
        <v>7797586.9179715468</v>
      </c>
      <c r="E160" s="25">
        <f t="shared" ref="E160:E177" si="51">IF(D160=0,0,F160/D160)</f>
        <v>1</v>
      </c>
      <c r="F160" s="24">
        <f>SUMIFS('SCH C-2.2 F'!$P$11:$P$112,'SCH C-2.2 F'!$B$11:$B$112,'SCH C-2.1 F'!$B160)</f>
        <v>7797586.9179715468</v>
      </c>
      <c r="G160" s="24">
        <f>'SCH D-2 F'!K161</f>
        <v>0</v>
      </c>
      <c r="H160" s="24">
        <f t="shared" ref="H160:H185" si="52">SUM(F160:G160)</f>
        <v>7797586.9179715468</v>
      </c>
      <c r="I160" s="40"/>
    </row>
    <row r="161" spans="1:9" ht="18.95" customHeight="1" x14ac:dyDescent="0.2">
      <c r="A161" s="26">
        <f t="shared" ref="A161:A195" si="53">A160+1</f>
        <v>97</v>
      </c>
      <c r="B161" s="145">
        <v>921</v>
      </c>
      <c r="C161" s="4" t="s">
        <v>32</v>
      </c>
      <c r="D161" s="24">
        <f>SUMIFS('SCH C-2.2 F'!$P$11:$P$112,'SCH C-2.2 F'!$B$11:$B$112,'SCH C-2.1 F'!$B161)</f>
        <v>1753271.143916717</v>
      </c>
      <c r="E161" s="25">
        <f t="shared" si="51"/>
        <v>1</v>
      </c>
      <c r="F161" s="24">
        <f>SUMIFS('SCH C-2.2 F'!$P$11:$P$112,'SCH C-2.2 F'!$B$11:$B$112,'SCH C-2.1 F'!$B161)</f>
        <v>1753271.143916717</v>
      </c>
      <c r="G161" s="24">
        <f>'SCH D-2 F'!K162</f>
        <v>0</v>
      </c>
      <c r="H161" s="24">
        <f t="shared" si="52"/>
        <v>1753271.143916717</v>
      </c>
      <c r="I161" s="40"/>
    </row>
    <row r="162" spans="1:9" ht="18.95" customHeight="1" x14ac:dyDescent="0.2">
      <c r="A162" s="26">
        <f t="shared" si="53"/>
        <v>98</v>
      </c>
      <c r="B162" s="145">
        <v>922</v>
      </c>
      <c r="C162" s="4" t="s">
        <v>33</v>
      </c>
      <c r="D162" s="24">
        <f>SUMIFS('SCH C-2.2 F'!$P$11:$P$112,'SCH C-2.2 F'!$B$11:$B$112,'SCH C-2.1 F'!$B162)</f>
        <v>-1218694.8399999989</v>
      </c>
      <c r="E162" s="25">
        <f t="shared" si="51"/>
        <v>1</v>
      </c>
      <c r="F162" s="24">
        <f>SUMIFS('SCH C-2.2 F'!$P$11:$P$112,'SCH C-2.2 F'!$B$11:$B$112,'SCH C-2.1 F'!$B162)</f>
        <v>-1218694.8399999989</v>
      </c>
      <c r="G162" s="24">
        <f>'SCH D-2 F'!K163</f>
        <v>0</v>
      </c>
      <c r="H162" s="24">
        <f t="shared" si="52"/>
        <v>-1218694.8399999989</v>
      </c>
      <c r="I162" s="40"/>
    </row>
    <row r="163" spans="1:9" s="16" customFormat="1" ht="20.100000000000001" customHeight="1" x14ac:dyDescent="0.2">
      <c r="A163" s="300" t="str">
        <f>$A$1</f>
        <v>LOUISVILLE GAS AND ELECTRIC COMPANY</v>
      </c>
      <c r="B163" s="300"/>
      <c r="C163" s="300"/>
      <c r="D163" s="300"/>
      <c r="E163" s="300"/>
      <c r="F163" s="300"/>
      <c r="G163" s="300"/>
      <c r="H163" s="300"/>
      <c r="I163" s="300"/>
    </row>
    <row r="164" spans="1:9" s="16" customFormat="1" ht="20.100000000000001" customHeight="1" x14ac:dyDescent="0.2">
      <c r="A164" s="300" t="str">
        <f>$A$2</f>
        <v>CASE NO. 2016-00371 - GAS OPERATIONS</v>
      </c>
      <c r="B164" s="300"/>
      <c r="C164" s="300"/>
      <c r="D164" s="300"/>
      <c r="E164" s="300"/>
      <c r="F164" s="300"/>
      <c r="G164" s="300"/>
      <c r="H164" s="300"/>
      <c r="I164" s="300"/>
    </row>
    <row r="165" spans="1:9" s="16" customFormat="1" ht="20.100000000000001" customHeight="1" x14ac:dyDescent="0.2">
      <c r="A165" s="300" t="s">
        <v>105</v>
      </c>
      <c r="B165" s="300"/>
      <c r="C165" s="300"/>
      <c r="D165" s="300"/>
      <c r="E165" s="300"/>
      <c r="F165" s="300"/>
      <c r="G165" s="300"/>
      <c r="H165" s="300"/>
      <c r="I165" s="300"/>
    </row>
    <row r="166" spans="1:9" s="16" customFormat="1" ht="20.100000000000001" customHeight="1" x14ac:dyDescent="0.2">
      <c r="A166" s="300" t="str">
        <f>$A$4</f>
        <v>FOR THE 12 MONTHS ENDED JUNE 30, 2018</v>
      </c>
      <c r="B166" s="300"/>
      <c r="C166" s="300"/>
      <c r="D166" s="300"/>
      <c r="E166" s="300"/>
      <c r="F166" s="300"/>
      <c r="G166" s="300"/>
      <c r="H166" s="300"/>
      <c r="I166" s="300"/>
    </row>
    <row r="167" spans="1:9" s="16" customFormat="1" ht="20.100000000000001" customHeight="1" x14ac:dyDescent="0.2">
      <c r="A167" s="144"/>
      <c r="B167" s="144"/>
      <c r="C167" s="144"/>
      <c r="D167" s="144"/>
      <c r="E167" s="144"/>
      <c r="F167" s="144"/>
      <c r="G167" s="171"/>
      <c r="H167" s="144"/>
      <c r="I167" s="144"/>
    </row>
    <row r="168" spans="1:9" s="16" customFormat="1" ht="20.100000000000001" customHeight="1" x14ac:dyDescent="0.2">
      <c r="A168" s="18" t="str">
        <f>$A$6</f>
        <v>DATA:____BASE  PERIOD__X__FORECASTED  PERIOD</v>
      </c>
      <c r="B168" s="18"/>
      <c r="I168" s="19" t="s">
        <v>104</v>
      </c>
    </row>
    <row r="169" spans="1:9" s="16" customFormat="1" ht="20.100000000000001" customHeight="1" x14ac:dyDescent="0.2">
      <c r="A169" s="16" t="str">
        <f>$A$7</f>
        <v>TYPE OF FILING: __X__ ORIGINAL  _____ UPDATED  _____ REVISED</v>
      </c>
      <c r="I169" s="19" t="s">
        <v>1042</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274</v>
      </c>
      <c r="H172" s="31" t="s">
        <v>840</v>
      </c>
      <c r="I172" s="31" t="s">
        <v>103</v>
      </c>
    </row>
    <row r="173" spans="1:9" ht="18.95" customHeight="1" x14ac:dyDescent="0.2">
      <c r="A173" s="27"/>
      <c r="B173" s="27"/>
      <c r="C173" s="23"/>
      <c r="D173" s="33" t="s">
        <v>69</v>
      </c>
      <c r="E173" s="33" t="s">
        <v>70</v>
      </c>
      <c r="F173" s="33" t="s">
        <v>106</v>
      </c>
      <c r="G173" s="33" t="s">
        <v>107</v>
      </c>
      <c r="H173" s="33" t="s">
        <v>239</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45">
        <v>923</v>
      </c>
      <c r="C175" s="4" t="s">
        <v>34</v>
      </c>
      <c r="D175" s="24">
        <f>SUMIFS('SCH C-2.2 F'!$P$11:$P$112,'SCH C-2.2 F'!$B$11:$B$112,'SCH C-2.1 F'!$B175)</f>
        <v>4461616.9404543359</v>
      </c>
      <c r="E175" s="25">
        <f t="shared" si="51"/>
        <v>1</v>
      </c>
      <c r="F175" s="24">
        <f>SUMIFS('SCH C-2.2 F'!$P$11:$P$112,'SCH C-2.2 F'!$B$11:$B$112,'SCH C-2.1 F'!$B175)</f>
        <v>4461616.9404543359</v>
      </c>
      <c r="G175" s="24">
        <f>'SCH D-2 F'!K176</f>
        <v>0</v>
      </c>
      <c r="H175" s="24">
        <f t="shared" si="52"/>
        <v>4461616.9404543359</v>
      </c>
      <c r="I175" s="40"/>
    </row>
    <row r="176" spans="1:9" ht="18.95" customHeight="1" x14ac:dyDescent="0.2">
      <c r="A176" s="26">
        <f t="shared" si="53"/>
        <v>100</v>
      </c>
      <c r="B176" s="145">
        <v>924</v>
      </c>
      <c r="C176" s="4" t="s">
        <v>0</v>
      </c>
      <c r="D176" s="24">
        <f>SUMIFS('SCH C-2.2 F'!$P$11:$P$112,'SCH C-2.2 F'!$B$11:$B$112,'SCH C-2.1 F'!$B176)</f>
        <v>178474.11345532539</v>
      </c>
      <c r="E176" s="25">
        <f t="shared" si="51"/>
        <v>1</v>
      </c>
      <c r="F176" s="24">
        <f>SUMIFS('SCH C-2.2 F'!$P$11:$P$112,'SCH C-2.2 F'!$B$11:$B$112,'SCH C-2.1 F'!$B176)</f>
        <v>178474.11345532539</v>
      </c>
      <c r="G176" s="24">
        <f>'SCH D-2 F'!K177</f>
        <v>0</v>
      </c>
      <c r="H176" s="24">
        <f t="shared" si="52"/>
        <v>178474.11345532539</v>
      </c>
      <c r="I176" s="40"/>
    </row>
    <row r="177" spans="1:9" ht="18.95" customHeight="1" x14ac:dyDescent="0.2">
      <c r="A177" s="26">
        <f t="shared" si="53"/>
        <v>101</v>
      </c>
      <c r="B177" s="145">
        <v>925</v>
      </c>
      <c r="C177" s="4" t="s">
        <v>35</v>
      </c>
      <c r="D177" s="24">
        <f>SUMIFS('SCH C-2.2 F'!$P$11:$P$112,'SCH C-2.2 F'!$B$11:$B$112,'SCH C-2.1 F'!$B177)</f>
        <v>918879.98</v>
      </c>
      <c r="E177" s="25">
        <f t="shared" si="51"/>
        <v>1</v>
      </c>
      <c r="F177" s="24">
        <f>SUMIFS('SCH C-2.2 F'!$P$11:$P$112,'SCH C-2.2 F'!$B$11:$B$112,'SCH C-2.1 F'!$B177)</f>
        <v>918879.98</v>
      </c>
      <c r="G177" s="24">
        <f>'SCH D-2 F'!K178</f>
        <v>0</v>
      </c>
      <c r="H177" s="24">
        <f t="shared" si="52"/>
        <v>918879.98</v>
      </c>
      <c r="I177" s="40"/>
    </row>
    <row r="178" spans="1:9" ht="18.95" customHeight="1" x14ac:dyDescent="0.2">
      <c r="A178" s="26">
        <f t="shared" si="53"/>
        <v>102</v>
      </c>
      <c r="B178" s="145">
        <v>926</v>
      </c>
      <c r="C178" s="4" t="s">
        <v>36</v>
      </c>
      <c r="D178" s="24">
        <f>SUMIFS('SCH C-2.2 F'!$P$11:$P$112,'SCH C-2.2 F'!$B$11:$B$112,'SCH C-2.1 F'!$B178)</f>
        <v>9609081.6200000048</v>
      </c>
      <c r="E178" s="25">
        <f t="shared" ref="E178:E180" si="54">IF(D178=0,1,F178/D178)</f>
        <v>1</v>
      </c>
      <c r="F178" s="24">
        <f>SUMIFS('SCH C-2.2 F'!$P$11:$P$112,'SCH C-2.2 F'!$B$11:$B$112,'SCH C-2.1 F'!$B178)</f>
        <v>9609081.6200000048</v>
      </c>
      <c r="G178" s="24">
        <f>'SCH D-2 F'!K179</f>
        <v>0</v>
      </c>
      <c r="H178" s="24">
        <f t="shared" si="52"/>
        <v>9609081.6200000048</v>
      </c>
      <c r="I178" s="40"/>
    </row>
    <row r="179" spans="1:9" ht="18.95" customHeight="1" x14ac:dyDescent="0.2">
      <c r="A179" s="26">
        <f t="shared" si="53"/>
        <v>103</v>
      </c>
      <c r="B179" s="145">
        <v>927</v>
      </c>
      <c r="C179" s="4" t="s">
        <v>37</v>
      </c>
      <c r="D179" s="24">
        <f>SUMIFS('SCH C-2.2 F'!$P$11:$P$112,'SCH C-2.2 F'!$B$11:$B$112,'SCH C-2.1 F'!$B179)</f>
        <v>0</v>
      </c>
      <c r="E179" s="25">
        <f t="shared" si="54"/>
        <v>1</v>
      </c>
      <c r="F179" s="24">
        <f>SUMIFS('SCH C-2.2 F'!$P$11:$P$112,'SCH C-2.2 F'!$B$11:$B$112,'SCH C-2.1 F'!$B179)</f>
        <v>0</v>
      </c>
      <c r="G179" s="24">
        <f>'SCH D-2 F'!K180</f>
        <v>0</v>
      </c>
      <c r="H179" s="24">
        <f t="shared" si="52"/>
        <v>0</v>
      </c>
      <c r="I179" s="40"/>
    </row>
    <row r="180" spans="1:9" ht="18.95" customHeight="1" x14ac:dyDescent="0.2">
      <c r="A180" s="26">
        <f t="shared" si="53"/>
        <v>104</v>
      </c>
      <c r="B180" s="145">
        <v>928</v>
      </c>
      <c r="C180" s="4" t="s">
        <v>38</v>
      </c>
      <c r="D180" s="24">
        <f>SUMIFS('SCH C-2.2 F'!$P$11:$P$112,'SCH C-2.2 F'!$B$11:$B$112,'SCH C-2.1 F'!$B180)</f>
        <v>194513.99999999971</v>
      </c>
      <c r="E180" s="25">
        <f t="shared" si="54"/>
        <v>1</v>
      </c>
      <c r="F180" s="24">
        <f>SUMIFS('SCH C-2.2 F'!$P$11:$P$112,'SCH C-2.2 F'!$B$11:$B$112,'SCH C-2.1 F'!$B180)</f>
        <v>194513.99999999971</v>
      </c>
      <c r="G180" s="24">
        <f>'SCH D-2 F'!K181</f>
        <v>0</v>
      </c>
      <c r="H180" s="24">
        <f t="shared" si="52"/>
        <v>194513.99999999971</v>
      </c>
      <c r="I180" s="40"/>
    </row>
    <row r="181" spans="1:9" ht="18.95" customHeight="1" x14ac:dyDescent="0.2">
      <c r="A181" s="26">
        <f>A180+1</f>
        <v>105</v>
      </c>
      <c r="B181" s="145">
        <v>929</v>
      </c>
      <c r="C181" s="4" t="s">
        <v>39</v>
      </c>
      <c r="D181" s="24">
        <f>SUMIFS('SCH C-2.2 F'!$P$11:$P$112,'SCH C-2.2 F'!$B$11:$B$112,'SCH C-2.1 F'!$B181)</f>
        <v>-597722</v>
      </c>
      <c r="E181" s="25">
        <f t="shared" ref="E181:E185" si="55">IF(D181=0,0,F181/D181)</f>
        <v>1</v>
      </c>
      <c r="F181" s="24">
        <f>SUMIFS('SCH C-2.2 F'!$P$11:$P$112,'SCH C-2.2 F'!$B$11:$B$112,'SCH C-2.1 F'!$B181)</f>
        <v>-597722</v>
      </c>
      <c r="G181" s="24">
        <f>'SCH D-2 F'!K182</f>
        <v>0</v>
      </c>
      <c r="H181" s="24">
        <f t="shared" si="52"/>
        <v>-597722</v>
      </c>
      <c r="I181" s="40"/>
    </row>
    <row r="182" spans="1:9" ht="18.95" customHeight="1" x14ac:dyDescent="0.2">
      <c r="A182" s="26">
        <f t="shared" si="53"/>
        <v>106</v>
      </c>
      <c r="B182" s="145">
        <v>930.1</v>
      </c>
      <c r="C182" s="4" t="s">
        <v>40</v>
      </c>
      <c r="D182" s="24">
        <f>SUMIFS('SCH C-2.2 F'!$P$11:$P$112,'SCH C-2.2 F'!$B$11:$B$112,'SCH C-2.1 F'!$B182)</f>
        <v>12458.399999999967</v>
      </c>
      <c r="E182" s="25">
        <f t="shared" si="55"/>
        <v>1</v>
      </c>
      <c r="F182" s="24">
        <f>SUMIFS('SCH C-2.2 F'!$P$11:$P$112,'SCH C-2.2 F'!$B$11:$B$112,'SCH C-2.1 F'!$B182)</f>
        <v>12458.399999999967</v>
      </c>
      <c r="G182" s="24">
        <f>'SCH D-2 F'!K183</f>
        <v>0</v>
      </c>
      <c r="H182" s="24">
        <f t="shared" si="52"/>
        <v>12458.399999999967</v>
      </c>
      <c r="I182" s="40"/>
    </row>
    <row r="183" spans="1:9" ht="18.95" customHeight="1" x14ac:dyDescent="0.2">
      <c r="A183" s="26">
        <f t="shared" si="53"/>
        <v>107</v>
      </c>
      <c r="B183" s="145">
        <v>930.2</v>
      </c>
      <c r="C183" s="4" t="s">
        <v>41</v>
      </c>
      <c r="D183" s="24">
        <f>SUMIFS('SCH C-2.2 F'!$P$11:$P$112,'SCH C-2.2 F'!$B$11:$B$112,'SCH C-2.1 F'!$B183)</f>
        <v>593099.55323100416</v>
      </c>
      <c r="E183" s="25">
        <f t="shared" si="55"/>
        <v>1</v>
      </c>
      <c r="F183" s="24">
        <f>SUMIFS('SCH C-2.2 F'!$P$11:$P$112,'SCH C-2.2 F'!$B$11:$B$112,'SCH C-2.1 F'!$B183)</f>
        <v>593099.55323100416</v>
      </c>
      <c r="G183" s="24">
        <f>'SCH D-2 F'!K184</f>
        <v>0</v>
      </c>
      <c r="H183" s="24">
        <f t="shared" si="52"/>
        <v>593099.55323100416</v>
      </c>
      <c r="I183" s="40"/>
    </row>
    <row r="184" spans="1:9" ht="18.95" customHeight="1" x14ac:dyDescent="0.2">
      <c r="A184" s="26">
        <f t="shared" si="53"/>
        <v>108</v>
      </c>
      <c r="B184" s="145">
        <v>931</v>
      </c>
      <c r="C184" s="4" t="s">
        <v>14</v>
      </c>
      <c r="D184" s="24">
        <f>SUMIFS('SCH C-2.2 F'!$P$11:$P$112,'SCH C-2.2 F'!$B$11:$B$112,'SCH C-2.1 F'!$B184)</f>
        <v>316976.22000000003</v>
      </c>
      <c r="E184" s="25">
        <f t="shared" si="55"/>
        <v>1</v>
      </c>
      <c r="F184" s="24">
        <f>SUMIFS('SCH C-2.2 F'!$P$11:$P$112,'SCH C-2.2 F'!$B$11:$B$112,'SCH C-2.1 F'!$B184)</f>
        <v>316976.22000000003</v>
      </c>
      <c r="G184" s="24">
        <f>'SCH D-2 F'!K185</f>
        <v>0</v>
      </c>
      <c r="H184" s="24">
        <f t="shared" si="52"/>
        <v>316976.22000000003</v>
      </c>
      <c r="I184" s="40"/>
    </row>
    <row r="185" spans="1:9" ht="18.95" customHeight="1" x14ac:dyDescent="0.2">
      <c r="A185" s="26">
        <f t="shared" si="53"/>
        <v>109</v>
      </c>
      <c r="B185" s="145">
        <v>935</v>
      </c>
      <c r="C185" s="4" t="s">
        <v>42</v>
      </c>
      <c r="D185" s="24">
        <f>SUMIFS('SCH C-2.2 F'!$P$11:$P$112,'SCH C-2.2 F'!$B$11:$B$112,'SCH C-2.1 F'!$B185)</f>
        <v>257250.26148747173</v>
      </c>
      <c r="E185" s="25">
        <f t="shared" si="55"/>
        <v>1</v>
      </c>
      <c r="F185" s="24">
        <f>SUMIFS('SCH C-2.2 F'!$P$11:$P$112,'SCH C-2.2 F'!$B$11:$B$112,'SCH C-2.1 F'!$B185)</f>
        <v>257250.26148747173</v>
      </c>
      <c r="G185" s="24">
        <f>'SCH D-2 F'!K186</f>
        <v>0</v>
      </c>
      <c r="H185" s="24">
        <f t="shared" si="52"/>
        <v>257250.26148747173</v>
      </c>
      <c r="I185" s="40"/>
    </row>
    <row r="186" spans="1:9" ht="18.95" customHeight="1" x14ac:dyDescent="0.2">
      <c r="A186" s="26">
        <f t="shared" si="53"/>
        <v>110</v>
      </c>
      <c r="C186" s="10" t="s">
        <v>126</v>
      </c>
      <c r="D186" s="36">
        <f>SUM(D160:D162,D175:D185)</f>
        <v>24276792.310516406</v>
      </c>
      <c r="F186" s="36">
        <f t="shared" ref="F186:H186" si="56">SUM(F160:F162,F175:F185)</f>
        <v>24276792.310516406</v>
      </c>
      <c r="G186" s="36">
        <f t="shared" si="56"/>
        <v>0</v>
      </c>
      <c r="H186" s="36">
        <f t="shared" si="56"/>
        <v>24276792.310516406</v>
      </c>
      <c r="I186" s="40"/>
    </row>
    <row r="187" spans="1:9" ht="18.95" customHeight="1" x14ac:dyDescent="0.2">
      <c r="A187" s="26"/>
      <c r="I187" s="40"/>
    </row>
    <row r="188" spans="1:9" ht="18.95" customHeight="1" x14ac:dyDescent="0.2">
      <c r="A188" s="26">
        <f>A186+1</f>
        <v>111</v>
      </c>
      <c r="C188" s="10" t="s">
        <v>128</v>
      </c>
      <c r="D188" s="35">
        <f>SUM(D58,D78,D101,D135,D143,D150,D157,D186)</f>
        <v>214351285.5213491</v>
      </c>
      <c r="F188" s="35">
        <f t="shared" ref="F188:H188" si="57">SUM(F58,F78,F101,F135,F143,F150,F157,F186)</f>
        <v>214351285.5213491</v>
      </c>
      <c r="G188" s="35">
        <f t="shared" si="57"/>
        <v>-141579163.84777853</v>
      </c>
      <c r="H188" s="35">
        <f t="shared" si="57"/>
        <v>72772121.673570499</v>
      </c>
      <c r="I188" s="40"/>
    </row>
    <row r="189" spans="1:9" ht="18.95" customHeight="1" x14ac:dyDescent="0.2">
      <c r="A189" s="26"/>
      <c r="C189" s="10"/>
      <c r="I189" s="40"/>
    </row>
    <row r="190" spans="1:9" ht="18.95" customHeight="1" x14ac:dyDescent="0.2">
      <c r="A190" s="26">
        <f>A188+1</f>
        <v>112</v>
      </c>
      <c r="B190" s="38" t="s">
        <v>129</v>
      </c>
      <c r="C190" s="10" t="s">
        <v>130</v>
      </c>
      <c r="D190" s="24">
        <f>SUMIFS('SCH C-2.2 F'!$P$11:$P$112,'SCH C-2.2 F'!$B$11:$B$112,'SCH C-2.1 F'!$B190)</f>
        <v>39317471.820123605</v>
      </c>
      <c r="E190" s="25">
        <f t="shared" ref="E190:E191" si="58">IF(D190=0,0,F190/D190)</f>
        <v>1</v>
      </c>
      <c r="F190" s="24">
        <f>SUMIFS('SCH C-2.2 F'!$P$11:$P$112,'SCH C-2.2 F'!$B$11:$B$112,'SCH C-2.1 F'!$B190)</f>
        <v>39317471.820123605</v>
      </c>
      <c r="G190" s="24">
        <f>'SCH D-2 F'!K191</f>
        <v>-607010.62554435001</v>
      </c>
      <c r="H190" s="24">
        <f t="shared" ref="H190:H195" si="59">SUM(F190:G190)</f>
        <v>38710461.194579259</v>
      </c>
      <c r="I190" s="40"/>
    </row>
    <row r="191" spans="1:9" ht="18.95" customHeight="1" x14ac:dyDescent="0.2">
      <c r="A191" s="26">
        <f t="shared" si="53"/>
        <v>113</v>
      </c>
      <c r="B191" s="145">
        <v>408.1</v>
      </c>
      <c r="C191" s="10" t="s">
        <v>10</v>
      </c>
      <c r="D191" s="24">
        <f>SUMIFS('SCH C-2.2 F'!$P$11:$P$112,'SCH C-2.2 F'!$B$11:$B$112,'SCH C-2.1 F'!$B191)</f>
        <v>11301937.348424379</v>
      </c>
      <c r="E191" s="25">
        <f t="shared" si="58"/>
        <v>1</v>
      </c>
      <c r="F191" s="24">
        <f>SUMIFS('SCH C-2.2 F'!$P$11:$P$112,'SCH C-2.2 F'!$B$11:$B$112,'SCH C-2.1 F'!$B191)</f>
        <v>11301937.348424379</v>
      </c>
      <c r="G191" s="24">
        <f>'SCH D-2 F'!K192</f>
        <v>-188371.51845763979</v>
      </c>
      <c r="H191" s="24">
        <f t="shared" si="59"/>
        <v>11113565.829966739</v>
      </c>
      <c r="I191" s="40"/>
    </row>
    <row r="192" spans="1:9" ht="18.95" customHeight="1" x14ac:dyDescent="0.2">
      <c r="A192" s="26">
        <f t="shared" si="53"/>
        <v>114</v>
      </c>
      <c r="B192" s="38" t="s">
        <v>131</v>
      </c>
      <c r="C192" s="10" t="s">
        <v>132</v>
      </c>
      <c r="D192" s="24">
        <f>17019424-D194</f>
        <v>17055294</v>
      </c>
      <c r="E192" s="25">
        <v>1</v>
      </c>
      <c r="F192" s="24">
        <f>D192*E192</f>
        <v>17055294</v>
      </c>
      <c r="G192" s="24">
        <f>'SCH D-2 F'!K193</f>
        <v>-995003.25938452908</v>
      </c>
      <c r="H192" s="24">
        <f t="shared" si="59"/>
        <v>16060290.74061547</v>
      </c>
      <c r="I192" s="40"/>
    </row>
    <row r="193" spans="1:9" ht="18.95" customHeight="1" x14ac:dyDescent="0.2">
      <c r="A193" s="26">
        <f t="shared" si="53"/>
        <v>115</v>
      </c>
      <c r="B193" s="38" t="s">
        <v>131</v>
      </c>
      <c r="C193" s="10" t="s">
        <v>133</v>
      </c>
      <c r="D193" s="24">
        <v>3069370</v>
      </c>
      <c r="E193" s="25">
        <v>1</v>
      </c>
      <c r="F193" s="24">
        <f t="shared" ref="F193:F194" si="60">D193*E193</f>
        <v>3069370</v>
      </c>
      <c r="G193" s="24">
        <f>'SCH D-2 F'!K194</f>
        <v>-175283.65526407666</v>
      </c>
      <c r="H193" s="24">
        <f t="shared" si="59"/>
        <v>2894086.3447359232</v>
      </c>
      <c r="I193" s="40"/>
    </row>
    <row r="194" spans="1:9" ht="18.95" customHeight="1" x14ac:dyDescent="0.2">
      <c r="A194" s="26">
        <f t="shared" si="53"/>
        <v>116</v>
      </c>
      <c r="B194" s="38">
        <v>411.4</v>
      </c>
      <c r="C194" s="10" t="s">
        <v>136</v>
      </c>
      <c r="D194" s="24">
        <v>-35870</v>
      </c>
      <c r="E194" s="25">
        <v>1</v>
      </c>
      <c r="F194" s="24">
        <f t="shared" si="60"/>
        <v>-35870</v>
      </c>
      <c r="G194" s="24">
        <f>'SCH D-2 F'!K195</f>
        <v>0</v>
      </c>
      <c r="H194" s="24">
        <f t="shared" si="59"/>
        <v>-35870</v>
      </c>
      <c r="I194" s="40"/>
    </row>
    <row r="195" spans="1:9" ht="18.95" customHeight="1" x14ac:dyDescent="0.2">
      <c r="A195" s="26">
        <f t="shared" si="53"/>
        <v>117</v>
      </c>
      <c r="B195" s="38">
        <v>411.8</v>
      </c>
      <c r="C195" s="10" t="s">
        <v>137</v>
      </c>
      <c r="D195" s="35">
        <f>SUMIFS('SCH C-2.2 F'!$P$11:$P$112,'SCH C-2.2 F'!$B$11:$B$112,'SCH C-2.1 F'!$B195)</f>
        <v>0</v>
      </c>
      <c r="E195" s="25">
        <v>1</v>
      </c>
      <c r="F195" s="35">
        <f>SUMIFS('SCH C-2.2 F'!$P$11:$P$112,'SCH C-2.2 F'!$B$11:$B$112,'SCH C-2.1 F'!$B195)</f>
        <v>0</v>
      </c>
      <c r="G195" s="35">
        <f>'SCH D-2 F'!K196</f>
        <v>0</v>
      </c>
      <c r="H195" s="35">
        <f t="shared" si="59"/>
        <v>0</v>
      </c>
      <c r="I195" s="40"/>
    </row>
    <row r="196" spans="1:9" ht="18.95" customHeight="1" x14ac:dyDescent="0.2">
      <c r="B196" s="145"/>
      <c r="C196" s="10"/>
      <c r="I196" s="40"/>
    </row>
    <row r="197" spans="1:9" ht="18.95" customHeight="1" thickBot="1" x14ac:dyDescent="0.25">
      <c r="A197" s="26">
        <f>A195+1</f>
        <v>118</v>
      </c>
      <c r="B197" s="145"/>
      <c r="C197" s="43" t="s">
        <v>47</v>
      </c>
      <c r="D197" s="39">
        <f>SUM(D188:D195)</f>
        <v>285059488.68989706</v>
      </c>
      <c r="F197" s="39">
        <f>SUM(F188:F195)</f>
        <v>285059488.68989706</v>
      </c>
      <c r="G197" s="39">
        <f>SUM(G188:G195)</f>
        <v>-143544832.90642914</v>
      </c>
      <c r="H197" s="39">
        <f>SUM(H188:H195)</f>
        <v>141514655.78346789</v>
      </c>
      <c r="I197" s="40"/>
    </row>
    <row r="198" spans="1:9" ht="18.95" customHeight="1" thickTop="1" x14ac:dyDescent="0.2">
      <c r="B198" s="145"/>
      <c r="C198" s="43"/>
      <c r="I198" s="40"/>
    </row>
    <row r="199" spans="1:9" ht="18.95" customHeight="1" thickBot="1" x14ac:dyDescent="0.25">
      <c r="A199" s="26">
        <f>A197+1</f>
        <v>119</v>
      </c>
      <c r="B199" s="145"/>
      <c r="C199" s="43" t="s">
        <v>48</v>
      </c>
      <c r="D199" s="39">
        <f>D32-D197</f>
        <v>44488477.963950455</v>
      </c>
      <c r="F199" s="39">
        <f>F32-F197</f>
        <v>44488477.963950455</v>
      </c>
      <c r="G199" s="39">
        <f>G32-G197</f>
        <v>-1886217.1960002184</v>
      </c>
      <c r="H199" s="39">
        <f>H32-H197</f>
        <v>42602260.767950267</v>
      </c>
      <c r="I199" s="40"/>
    </row>
    <row r="200" spans="1:9" ht="18.95" customHeight="1" thickTop="1" x14ac:dyDescent="0.2">
      <c r="B200" s="145"/>
    </row>
    <row r="201" spans="1:9" ht="18.95" customHeight="1" x14ac:dyDescent="0.2">
      <c r="B201" s="145"/>
      <c r="F201" s="24">
        <f>F199+F194+F193+F192</f>
        <v>64577271.963950455</v>
      </c>
      <c r="G201" s="24">
        <f>'SCH D-2 F'!K200</f>
        <v>-1886217.1960002184</v>
      </c>
      <c r="H201" s="24"/>
    </row>
    <row r="202" spans="1:9" ht="18.95" customHeight="1" x14ac:dyDescent="0.2">
      <c r="B202" s="145"/>
      <c r="G202" s="133"/>
    </row>
    <row r="203" spans="1:9" ht="18.95" customHeight="1" x14ac:dyDescent="0.2">
      <c r="B203" s="145"/>
      <c r="G203" s="24"/>
    </row>
    <row r="204" spans="1:9" ht="18.95" customHeight="1" x14ac:dyDescent="0.2">
      <c r="B204" s="145"/>
      <c r="G204" s="133"/>
    </row>
    <row r="205" spans="1:9" ht="18.95" customHeight="1" x14ac:dyDescent="0.2">
      <c r="B205" s="145"/>
      <c r="G205" s="24"/>
    </row>
    <row r="206" spans="1:9" ht="18.95" customHeight="1" x14ac:dyDescent="0.2">
      <c r="B206" s="145"/>
      <c r="G206" s="24"/>
    </row>
    <row r="207" spans="1:9" ht="18.95" customHeight="1" x14ac:dyDescent="0.2"/>
    <row r="208" spans="1:9"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64:I164"/>
    <mergeCell ref="A165:I165"/>
    <mergeCell ref="A166:I166"/>
    <mergeCell ref="A122:I122"/>
    <mergeCell ref="A123:I123"/>
    <mergeCell ref="A124:I124"/>
    <mergeCell ref="A125:I125"/>
    <mergeCell ref="A163:I163"/>
    <mergeCell ref="A84:I84"/>
    <mergeCell ref="A1:I1"/>
    <mergeCell ref="A2:I2"/>
    <mergeCell ref="A3:I3"/>
    <mergeCell ref="A4:I4"/>
    <mergeCell ref="A41:I41"/>
    <mergeCell ref="A42:I42"/>
    <mergeCell ref="A43:I43"/>
    <mergeCell ref="A44:I44"/>
    <mergeCell ref="A81:I81"/>
    <mergeCell ref="A82:I82"/>
    <mergeCell ref="A83:I83"/>
  </mergeCells>
  <pageMargins left="0.7" right="0.7" top="1" bottom="0.75" header="0.3" footer="0.3"/>
  <pageSetup scale="60" fitToHeight="0" orientation="landscape" r:id="rId1"/>
  <rowBreaks count="2" manualBreakCount="2">
    <brk id="40" max="9" man="1"/>
    <brk id="8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23"/>
  <sheetViews>
    <sheetView topLeftCell="A76" zoomScale="70" zoomScaleNormal="70" workbookViewId="0">
      <selection activeCell="F22" sqref="F22"/>
    </sheetView>
  </sheetViews>
  <sheetFormatPr defaultRowHeight="12.75" x14ac:dyDescent="0.2"/>
  <cols>
    <col min="1" max="1" width="5.7109375" style="149" customWidth="1"/>
    <col min="2" max="2" width="9.140625" style="149"/>
    <col min="3" max="3" width="52" style="149" customWidth="1"/>
    <col min="4" max="13" width="12.7109375" style="149" customWidth="1"/>
    <col min="14" max="14" width="13.28515625" style="149" customWidth="1"/>
    <col min="15" max="15" width="12.7109375" style="149" customWidth="1"/>
    <col min="16" max="16" width="14.42578125" style="149" customWidth="1"/>
    <col min="17" max="16384" width="9.140625" style="149"/>
  </cols>
  <sheetData>
    <row r="1" spans="1:16384" x14ac:dyDescent="0.2">
      <c r="A1" s="306" t="str">
        <f>'Rate Case Constants'!C9</f>
        <v>LOUISVILLE GAS AND ELECTRIC COMPANY</v>
      </c>
      <c r="B1" s="307"/>
      <c r="C1" s="307"/>
      <c r="D1" s="307"/>
      <c r="E1" s="307"/>
      <c r="F1" s="307"/>
      <c r="G1" s="307"/>
      <c r="H1" s="307"/>
      <c r="I1" s="307"/>
      <c r="J1" s="307"/>
      <c r="K1" s="307"/>
      <c r="L1" s="307"/>
      <c r="M1" s="307"/>
      <c r="N1" s="307"/>
      <c r="O1" s="307"/>
      <c r="P1" s="307"/>
      <c r="Q1" s="306"/>
      <c r="R1" s="307"/>
      <c r="S1" s="307"/>
      <c r="T1" s="307"/>
      <c r="U1" s="307"/>
      <c r="V1" s="307"/>
      <c r="W1" s="307"/>
      <c r="X1" s="307"/>
      <c r="Y1" s="307"/>
      <c r="Z1" s="307"/>
      <c r="AA1" s="307"/>
      <c r="AB1" s="307"/>
      <c r="AC1" s="307"/>
      <c r="AD1" s="307"/>
      <c r="AE1" s="307"/>
      <c r="AF1" s="307"/>
      <c r="AG1" s="306"/>
      <c r="AH1" s="307"/>
      <c r="AI1" s="307"/>
      <c r="AJ1" s="307"/>
      <c r="AK1" s="307"/>
      <c r="AL1" s="307"/>
      <c r="AM1" s="307"/>
      <c r="AN1" s="307"/>
      <c r="AO1" s="307"/>
      <c r="AP1" s="307"/>
      <c r="AQ1" s="307"/>
      <c r="AR1" s="307"/>
      <c r="AS1" s="307"/>
      <c r="AT1" s="307"/>
      <c r="AU1" s="307"/>
      <c r="AV1" s="307"/>
      <c r="AW1" s="306"/>
      <c r="AX1" s="307"/>
      <c r="AY1" s="307"/>
      <c r="AZ1" s="307"/>
      <c r="BA1" s="307"/>
      <c r="BB1" s="307"/>
      <c r="BC1" s="307"/>
      <c r="BD1" s="307"/>
      <c r="BE1" s="307"/>
      <c r="BF1" s="307"/>
      <c r="BG1" s="307"/>
      <c r="BH1" s="307"/>
      <c r="BI1" s="307"/>
      <c r="BJ1" s="307"/>
      <c r="BK1" s="307"/>
      <c r="BL1" s="307"/>
      <c r="BM1" s="306"/>
      <c r="BN1" s="307"/>
      <c r="BO1" s="307"/>
      <c r="BP1" s="307"/>
      <c r="BQ1" s="307"/>
      <c r="BR1" s="307"/>
      <c r="BS1" s="307"/>
      <c r="BT1" s="307"/>
      <c r="BU1" s="307"/>
      <c r="BV1" s="307"/>
      <c r="BW1" s="307"/>
      <c r="BX1" s="307"/>
      <c r="BY1" s="307"/>
      <c r="BZ1" s="307"/>
      <c r="CA1" s="307"/>
      <c r="CB1" s="307"/>
      <c r="CC1" s="306"/>
      <c r="CD1" s="307"/>
      <c r="CE1" s="307"/>
      <c r="CF1" s="307"/>
      <c r="CG1" s="307"/>
      <c r="CH1" s="307"/>
      <c r="CI1" s="307"/>
      <c r="CJ1" s="307"/>
      <c r="CK1" s="307"/>
      <c r="CL1" s="307"/>
      <c r="CM1" s="307"/>
      <c r="CN1" s="307"/>
      <c r="CO1" s="307"/>
      <c r="CP1" s="307"/>
      <c r="CQ1" s="307"/>
      <c r="CR1" s="307"/>
      <c r="CS1" s="306"/>
      <c r="CT1" s="307"/>
      <c r="CU1" s="307"/>
      <c r="CV1" s="307"/>
      <c r="CW1" s="307"/>
      <c r="CX1" s="307"/>
      <c r="CY1" s="307"/>
      <c r="CZ1" s="307"/>
      <c r="DA1" s="307"/>
      <c r="DB1" s="307"/>
      <c r="DC1" s="307"/>
      <c r="DD1" s="307"/>
      <c r="DE1" s="307"/>
      <c r="DF1" s="307"/>
      <c r="DG1" s="307"/>
      <c r="DH1" s="307"/>
      <c r="DI1" s="306"/>
      <c r="DJ1" s="307"/>
      <c r="DK1" s="307"/>
      <c r="DL1" s="307"/>
      <c r="DM1" s="307"/>
      <c r="DN1" s="307"/>
      <c r="DO1" s="307"/>
      <c r="DP1" s="307"/>
      <c r="DQ1" s="307"/>
      <c r="DR1" s="307"/>
      <c r="DS1" s="307"/>
      <c r="DT1" s="307"/>
      <c r="DU1" s="307"/>
      <c r="DV1" s="307"/>
      <c r="DW1" s="307"/>
      <c r="DX1" s="307"/>
      <c r="DY1" s="306"/>
      <c r="DZ1" s="307"/>
      <c r="EA1" s="307"/>
      <c r="EB1" s="307"/>
      <c r="EC1" s="307"/>
      <c r="ED1" s="307"/>
      <c r="EE1" s="307"/>
      <c r="EF1" s="307"/>
      <c r="EG1" s="307"/>
      <c r="EH1" s="307"/>
      <c r="EI1" s="307"/>
      <c r="EJ1" s="307"/>
      <c r="EK1" s="307"/>
      <c r="EL1" s="307"/>
      <c r="EM1" s="307"/>
      <c r="EN1" s="307"/>
      <c r="EO1" s="306"/>
      <c r="EP1" s="307"/>
      <c r="EQ1" s="307"/>
      <c r="ER1" s="307"/>
      <c r="ES1" s="307"/>
      <c r="ET1" s="307"/>
      <c r="EU1" s="307"/>
      <c r="EV1" s="307"/>
      <c r="EW1" s="307"/>
      <c r="EX1" s="307"/>
      <c r="EY1" s="307"/>
      <c r="EZ1" s="307"/>
      <c r="FA1" s="307"/>
      <c r="FB1" s="307"/>
      <c r="FC1" s="307"/>
      <c r="FD1" s="307"/>
      <c r="FE1" s="306"/>
      <c r="FF1" s="307"/>
      <c r="FG1" s="307"/>
      <c r="FH1" s="307"/>
      <c r="FI1" s="307"/>
      <c r="FJ1" s="307"/>
      <c r="FK1" s="307"/>
      <c r="FL1" s="307"/>
      <c r="FM1" s="307"/>
      <c r="FN1" s="307"/>
      <c r="FO1" s="307"/>
      <c r="FP1" s="307"/>
      <c r="FQ1" s="307"/>
      <c r="FR1" s="307"/>
      <c r="FS1" s="307"/>
      <c r="FT1" s="307"/>
      <c r="FU1" s="306"/>
      <c r="FV1" s="307"/>
      <c r="FW1" s="307"/>
      <c r="FX1" s="307"/>
      <c r="FY1" s="307"/>
      <c r="FZ1" s="307"/>
      <c r="GA1" s="307"/>
      <c r="GB1" s="307"/>
      <c r="GC1" s="307"/>
      <c r="GD1" s="307"/>
      <c r="GE1" s="307"/>
      <c r="GF1" s="307"/>
      <c r="GG1" s="307"/>
      <c r="GH1" s="307"/>
      <c r="GI1" s="307"/>
      <c r="GJ1" s="307"/>
      <c r="GK1" s="306"/>
      <c r="GL1" s="307"/>
      <c r="GM1" s="307"/>
      <c r="GN1" s="307"/>
      <c r="GO1" s="307"/>
      <c r="GP1" s="307"/>
      <c r="GQ1" s="307"/>
      <c r="GR1" s="307"/>
      <c r="GS1" s="307"/>
      <c r="GT1" s="307"/>
      <c r="GU1" s="307"/>
      <c r="GV1" s="307"/>
      <c r="GW1" s="307"/>
      <c r="GX1" s="307"/>
      <c r="GY1" s="307"/>
      <c r="GZ1" s="307"/>
      <c r="HA1" s="306"/>
      <c r="HB1" s="307"/>
      <c r="HC1" s="307"/>
      <c r="HD1" s="307"/>
      <c r="HE1" s="307"/>
      <c r="HF1" s="307"/>
      <c r="HG1" s="307"/>
      <c r="HH1" s="307"/>
      <c r="HI1" s="307"/>
      <c r="HJ1" s="307"/>
      <c r="HK1" s="307"/>
      <c r="HL1" s="307"/>
      <c r="HM1" s="307"/>
      <c r="HN1" s="307"/>
      <c r="HO1" s="307"/>
      <c r="HP1" s="307"/>
      <c r="HQ1" s="306"/>
      <c r="HR1" s="307"/>
      <c r="HS1" s="307"/>
      <c r="HT1" s="307"/>
      <c r="HU1" s="307"/>
      <c r="HV1" s="307"/>
      <c r="HW1" s="307"/>
      <c r="HX1" s="307"/>
      <c r="HY1" s="307"/>
      <c r="HZ1" s="307"/>
      <c r="IA1" s="307"/>
      <c r="IB1" s="307"/>
      <c r="IC1" s="307"/>
      <c r="ID1" s="307"/>
      <c r="IE1" s="307"/>
      <c r="IF1" s="307"/>
      <c r="IG1" s="306"/>
      <c r="IH1" s="307"/>
      <c r="II1" s="307"/>
      <c r="IJ1" s="307"/>
      <c r="IK1" s="307"/>
      <c r="IL1" s="307"/>
      <c r="IM1" s="307"/>
      <c r="IN1" s="307"/>
      <c r="IO1" s="307"/>
      <c r="IP1" s="307"/>
      <c r="IQ1" s="307"/>
      <c r="IR1" s="307"/>
      <c r="IS1" s="307"/>
      <c r="IT1" s="307"/>
      <c r="IU1" s="307"/>
      <c r="IV1" s="307"/>
      <c r="IW1" s="306"/>
      <c r="IX1" s="307"/>
      <c r="IY1" s="307"/>
      <c r="IZ1" s="307"/>
      <c r="JA1" s="307"/>
      <c r="JB1" s="307"/>
      <c r="JC1" s="307"/>
      <c r="JD1" s="307"/>
      <c r="JE1" s="307"/>
      <c r="JF1" s="307"/>
      <c r="JG1" s="307"/>
      <c r="JH1" s="307"/>
      <c r="JI1" s="307"/>
      <c r="JJ1" s="307"/>
      <c r="JK1" s="307"/>
      <c r="JL1" s="307"/>
      <c r="JM1" s="306"/>
      <c r="JN1" s="307"/>
      <c r="JO1" s="307"/>
      <c r="JP1" s="307"/>
      <c r="JQ1" s="307"/>
      <c r="JR1" s="307"/>
      <c r="JS1" s="307"/>
      <c r="JT1" s="307"/>
      <c r="JU1" s="307"/>
      <c r="JV1" s="307"/>
      <c r="JW1" s="307"/>
      <c r="JX1" s="307"/>
      <c r="JY1" s="307"/>
      <c r="JZ1" s="307"/>
      <c r="KA1" s="307"/>
      <c r="KB1" s="307"/>
      <c r="KC1" s="306"/>
      <c r="KD1" s="307"/>
      <c r="KE1" s="307"/>
      <c r="KF1" s="307"/>
      <c r="KG1" s="307"/>
      <c r="KH1" s="307"/>
      <c r="KI1" s="307"/>
      <c r="KJ1" s="307"/>
      <c r="KK1" s="307"/>
      <c r="KL1" s="307"/>
      <c r="KM1" s="307"/>
      <c r="KN1" s="307"/>
      <c r="KO1" s="307"/>
      <c r="KP1" s="307"/>
      <c r="KQ1" s="307"/>
      <c r="KR1" s="307"/>
      <c r="KS1" s="306"/>
      <c r="KT1" s="307"/>
      <c r="KU1" s="307"/>
      <c r="KV1" s="307"/>
      <c r="KW1" s="307"/>
      <c r="KX1" s="307"/>
      <c r="KY1" s="307"/>
      <c r="KZ1" s="307"/>
      <c r="LA1" s="307"/>
      <c r="LB1" s="307"/>
      <c r="LC1" s="307"/>
      <c r="LD1" s="307"/>
      <c r="LE1" s="307"/>
      <c r="LF1" s="307"/>
      <c r="LG1" s="307"/>
      <c r="LH1" s="307"/>
      <c r="LI1" s="306"/>
      <c r="LJ1" s="307"/>
      <c r="LK1" s="307"/>
      <c r="LL1" s="307"/>
      <c r="LM1" s="307"/>
      <c r="LN1" s="307"/>
      <c r="LO1" s="307"/>
      <c r="LP1" s="307"/>
      <c r="LQ1" s="307"/>
      <c r="LR1" s="307"/>
      <c r="LS1" s="307"/>
      <c r="LT1" s="307"/>
      <c r="LU1" s="307"/>
      <c r="LV1" s="307"/>
      <c r="LW1" s="307"/>
      <c r="LX1" s="307"/>
      <c r="LY1" s="306"/>
      <c r="LZ1" s="307"/>
      <c r="MA1" s="307"/>
      <c r="MB1" s="307"/>
      <c r="MC1" s="307"/>
      <c r="MD1" s="307"/>
      <c r="ME1" s="307"/>
      <c r="MF1" s="307"/>
      <c r="MG1" s="307"/>
      <c r="MH1" s="307"/>
      <c r="MI1" s="307"/>
      <c r="MJ1" s="307"/>
      <c r="MK1" s="307"/>
      <c r="ML1" s="307"/>
      <c r="MM1" s="307"/>
      <c r="MN1" s="307"/>
      <c r="MO1" s="306"/>
      <c r="MP1" s="307"/>
      <c r="MQ1" s="307"/>
      <c r="MR1" s="307"/>
      <c r="MS1" s="307"/>
      <c r="MT1" s="307"/>
      <c r="MU1" s="307"/>
      <c r="MV1" s="307"/>
      <c r="MW1" s="307"/>
      <c r="MX1" s="307"/>
      <c r="MY1" s="307"/>
      <c r="MZ1" s="307"/>
      <c r="NA1" s="307"/>
      <c r="NB1" s="307"/>
      <c r="NC1" s="307"/>
      <c r="ND1" s="307"/>
      <c r="NE1" s="306"/>
      <c r="NF1" s="307"/>
      <c r="NG1" s="307"/>
      <c r="NH1" s="307"/>
      <c r="NI1" s="307"/>
      <c r="NJ1" s="307"/>
      <c r="NK1" s="307"/>
      <c r="NL1" s="307"/>
      <c r="NM1" s="307"/>
      <c r="NN1" s="307"/>
      <c r="NO1" s="307"/>
      <c r="NP1" s="307"/>
      <c r="NQ1" s="307"/>
      <c r="NR1" s="307"/>
      <c r="NS1" s="307"/>
      <c r="NT1" s="307"/>
      <c r="NU1" s="306"/>
      <c r="NV1" s="307"/>
      <c r="NW1" s="307"/>
      <c r="NX1" s="307"/>
      <c r="NY1" s="307"/>
      <c r="NZ1" s="307"/>
      <c r="OA1" s="307"/>
      <c r="OB1" s="307"/>
      <c r="OC1" s="307"/>
      <c r="OD1" s="307"/>
      <c r="OE1" s="307"/>
      <c r="OF1" s="307"/>
      <c r="OG1" s="307"/>
      <c r="OH1" s="307"/>
      <c r="OI1" s="307"/>
      <c r="OJ1" s="307"/>
      <c r="OK1" s="306"/>
      <c r="OL1" s="307"/>
      <c r="OM1" s="307"/>
      <c r="ON1" s="307"/>
      <c r="OO1" s="307"/>
      <c r="OP1" s="307"/>
      <c r="OQ1" s="307"/>
      <c r="OR1" s="307"/>
      <c r="OS1" s="307"/>
      <c r="OT1" s="307"/>
      <c r="OU1" s="307"/>
      <c r="OV1" s="307"/>
      <c r="OW1" s="307"/>
      <c r="OX1" s="307"/>
      <c r="OY1" s="307"/>
      <c r="OZ1" s="307"/>
      <c r="PA1" s="306"/>
      <c r="PB1" s="307"/>
      <c r="PC1" s="307"/>
      <c r="PD1" s="307"/>
      <c r="PE1" s="307"/>
      <c r="PF1" s="307"/>
      <c r="PG1" s="307"/>
      <c r="PH1" s="307"/>
      <c r="PI1" s="307"/>
      <c r="PJ1" s="307"/>
      <c r="PK1" s="307"/>
      <c r="PL1" s="307"/>
      <c r="PM1" s="307"/>
      <c r="PN1" s="307"/>
      <c r="PO1" s="307"/>
      <c r="PP1" s="307"/>
      <c r="PQ1" s="306"/>
      <c r="PR1" s="307"/>
      <c r="PS1" s="307"/>
      <c r="PT1" s="307"/>
      <c r="PU1" s="307"/>
      <c r="PV1" s="307"/>
      <c r="PW1" s="307"/>
      <c r="PX1" s="307"/>
      <c r="PY1" s="307"/>
      <c r="PZ1" s="307"/>
      <c r="QA1" s="307"/>
      <c r="QB1" s="307"/>
      <c r="QC1" s="307"/>
      <c r="QD1" s="307"/>
      <c r="QE1" s="307"/>
      <c r="QF1" s="307"/>
      <c r="QG1" s="306"/>
      <c r="QH1" s="307"/>
      <c r="QI1" s="307"/>
      <c r="QJ1" s="307"/>
      <c r="QK1" s="307"/>
      <c r="QL1" s="307"/>
      <c r="QM1" s="307"/>
      <c r="QN1" s="307"/>
      <c r="QO1" s="307"/>
      <c r="QP1" s="307"/>
      <c r="QQ1" s="307"/>
      <c r="QR1" s="307"/>
      <c r="QS1" s="307"/>
      <c r="QT1" s="307"/>
      <c r="QU1" s="307"/>
      <c r="QV1" s="307"/>
      <c r="QW1" s="306"/>
      <c r="QX1" s="307"/>
      <c r="QY1" s="307"/>
      <c r="QZ1" s="307"/>
      <c r="RA1" s="307"/>
      <c r="RB1" s="307"/>
      <c r="RC1" s="307"/>
      <c r="RD1" s="307"/>
      <c r="RE1" s="307"/>
      <c r="RF1" s="307"/>
      <c r="RG1" s="307"/>
      <c r="RH1" s="307"/>
      <c r="RI1" s="307"/>
      <c r="RJ1" s="307"/>
      <c r="RK1" s="307"/>
      <c r="RL1" s="307"/>
      <c r="RM1" s="306"/>
      <c r="RN1" s="307"/>
      <c r="RO1" s="307"/>
      <c r="RP1" s="307"/>
      <c r="RQ1" s="307"/>
      <c r="RR1" s="307"/>
      <c r="RS1" s="307"/>
      <c r="RT1" s="307"/>
      <c r="RU1" s="307"/>
      <c r="RV1" s="307"/>
      <c r="RW1" s="307"/>
      <c r="RX1" s="307"/>
      <c r="RY1" s="307"/>
      <c r="RZ1" s="307"/>
      <c r="SA1" s="307"/>
      <c r="SB1" s="307"/>
      <c r="SC1" s="306"/>
      <c r="SD1" s="307"/>
      <c r="SE1" s="307"/>
      <c r="SF1" s="307"/>
      <c r="SG1" s="307"/>
      <c r="SH1" s="307"/>
      <c r="SI1" s="307"/>
      <c r="SJ1" s="307"/>
      <c r="SK1" s="307"/>
      <c r="SL1" s="307"/>
      <c r="SM1" s="307"/>
      <c r="SN1" s="307"/>
      <c r="SO1" s="307"/>
      <c r="SP1" s="307"/>
      <c r="SQ1" s="307"/>
      <c r="SR1" s="307"/>
      <c r="SS1" s="306"/>
      <c r="ST1" s="307"/>
      <c r="SU1" s="307"/>
      <c r="SV1" s="307"/>
      <c r="SW1" s="307"/>
      <c r="SX1" s="307"/>
      <c r="SY1" s="307"/>
      <c r="SZ1" s="307"/>
      <c r="TA1" s="307"/>
      <c r="TB1" s="307"/>
      <c r="TC1" s="307"/>
      <c r="TD1" s="307"/>
      <c r="TE1" s="307"/>
      <c r="TF1" s="307"/>
      <c r="TG1" s="307"/>
      <c r="TH1" s="307"/>
      <c r="TI1" s="306"/>
      <c r="TJ1" s="307"/>
      <c r="TK1" s="307"/>
      <c r="TL1" s="307"/>
      <c r="TM1" s="307"/>
      <c r="TN1" s="307"/>
      <c r="TO1" s="307"/>
      <c r="TP1" s="307"/>
      <c r="TQ1" s="307"/>
      <c r="TR1" s="307"/>
      <c r="TS1" s="307"/>
      <c r="TT1" s="307"/>
      <c r="TU1" s="307"/>
      <c r="TV1" s="307"/>
      <c r="TW1" s="307"/>
      <c r="TX1" s="307"/>
      <c r="TY1" s="306"/>
      <c r="TZ1" s="307"/>
      <c r="UA1" s="307"/>
      <c r="UB1" s="307"/>
      <c r="UC1" s="307"/>
      <c r="UD1" s="307"/>
      <c r="UE1" s="307"/>
      <c r="UF1" s="307"/>
      <c r="UG1" s="307"/>
      <c r="UH1" s="307"/>
      <c r="UI1" s="307"/>
      <c r="UJ1" s="307"/>
      <c r="UK1" s="307"/>
      <c r="UL1" s="307"/>
      <c r="UM1" s="307"/>
      <c r="UN1" s="307"/>
      <c r="UO1" s="306"/>
      <c r="UP1" s="307"/>
      <c r="UQ1" s="307"/>
      <c r="UR1" s="307"/>
      <c r="US1" s="307"/>
      <c r="UT1" s="307"/>
      <c r="UU1" s="307"/>
      <c r="UV1" s="307"/>
      <c r="UW1" s="307"/>
      <c r="UX1" s="307"/>
      <c r="UY1" s="307"/>
      <c r="UZ1" s="307"/>
      <c r="VA1" s="307"/>
      <c r="VB1" s="307"/>
      <c r="VC1" s="307"/>
      <c r="VD1" s="307"/>
      <c r="VE1" s="306"/>
      <c r="VF1" s="307"/>
      <c r="VG1" s="307"/>
      <c r="VH1" s="307"/>
      <c r="VI1" s="307"/>
      <c r="VJ1" s="307"/>
      <c r="VK1" s="307"/>
      <c r="VL1" s="307"/>
      <c r="VM1" s="307"/>
      <c r="VN1" s="307"/>
      <c r="VO1" s="307"/>
      <c r="VP1" s="307"/>
      <c r="VQ1" s="307"/>
      <c r="VR1" s="307"/>
      <c r="VS1" s="307"/>
      <c r="VT1" s="307"/>
      <c r="VU1" s="306"/>
      <c r="VV1" s="307"/>
      <c r="VW1" s="307"/>
      <c r="VX1" s="307"/>
      <c r="VY1" s="307"/>
      <c r="VZ1" s="307"/>
      <c r="WA1" s="307"/>
      <c r="WB1" s="307"/>
      <c r="WC1" s="307"/>
      <c r="WD1" s="307"/>
      <c r="WE1" s="307"/>
      <c r="WF1" s="307"/>
      <c r="WG1" s="307"/>
      <c r="WH1" s="307"/>
      <c r="WI1" s="307"/>
      <c r="WJ1" s="307"/>
      <c r="WK1" s="306"/>
      <c r="WL1" s="307"/>
      <c r="WM1" s="307"/>
      <c r="WN1" s="307"/>
      <c r="WO1" s="307"/>
      <c r="WP1" s="307"/>
      <c r="WQ1" s="307"/>
      <c r="WR1" s="307"/>
      <c r="WS1" s="307"/>
      <c r="WT1" s="307"/>
      <c r="WU1" s="307"/>
      <c r="WV1" s="307"/>
      <c r="WW1" s="307"/>
      <c r="WX1" s="307"/>
      <c r="WY1" s="307"/>
      <c r="WZ1" s="307"/>
      <c r="XA1" s="306"/>
      <c r="XB1" s="307"/>
      <c r="XC1" s="307"/>
      <c r="XD1" s="307"/>
      <c r="XE1" s="307"/>
      <c r="XF1" s="307"/>
      <c r="XG1" s="307"/>
      <c r="XH1" s="307"/>
      <c r="XI1" s="307"/>
      <c r="XJ1" s="307"/>
      <c r="XK1" s="307"/>
      <c r="XL1" s="307"/>
      <c r="XM1" s="307"/>
      <c r="XN1" s="307"/>
      <c r="XO1" s="307"/>
      <c r="XP1" s="307"/>
      <c r="XQ1" s="306"/>
      <c r="XR1" s="307"/>
      <c r="XS1" s="307"/>
      <c r="XT1" s="307"/>
      <c r="XU1" s="307"/>
      <c r="XV1" s="307"/>
      <c r="XW1" s="307"/>
      <c r="XX1" s="307"/>
      <c r="XY1" s="307"/>
      <c r="XZ1" s="307"/>
      <c r="YA1" s="307"/>
      <c r="YB1" s="307"/>
      <c r="YC1" s="307"/>
      <c r="YD1" s="307"/>
      <c r="YE1" s="307"/>
      <c r="YF1" s="307"/>
      <c r="YG1" s="306"/>
      <c r="YH1" s="307"/>
      <c r="YI1" s="307"/>
      <c r="YJ1" s="307"/>
      <c r="YK1" s="307"/>
      <c r="YL1" s="307"/>
      <c r="YM1" s="307"/>
      <c r="YN1" s="307"/>
      <c r="YO1" s="307"/>
      <c r="YP1" s="307"/>
      <c r="YQ1" s="307"/>
      <c r="YR1" s="307"/>
      <c r="YS1" s="307"/>
      <c r="YT1" s="307"/>
      <c r="YU1" s="307"/>
      <c r="YV1" s="307"/>
      <c r="YW1" s="306"/>
      <c r="YX1" s="307"/>
      <c r="YY1" s="307"/>
      <c r="YZ1" s="307"/>
      <c r="ZA1" s="307"/>
      <c r="ZB1" s="307"/>
      <c r="ZC1" s="307"/>
      <c r="ZD1" s="307"/>
      <c r="ZE1" s="307"/>
      <c r="ZF1" s="307"/>
      <c r="ZG1" s="307"/>
      <c r="ZH1" s="307"/>
      <c r="ZI1" s="307"/>
      <c r="ZJ1" s="307"/>
      <c r="ZK1" s="307"/>
      <c r="ZL1" s="307"/>
      <c r="ZM1" s="306"/>
      <c r="ZN1" s="307"/>
      <c r="ZO1" s="307"/>
      <c r="ZP1" s="307"/>
      <c r="ZQ1" s="307"/>
      <c r="ZR1" s="307"/>
      <c r="ZS1" s="307"/>
      <c r="ZT1" s="307"/>
      <c r="ZU1" s="307"/>
      <c r="ZV1" s="307"/>
      <c r="ZW1" s="307"/>
      <c r="ZX1" s="307"/>
      <c r="ZY1" s="307"/>
      <c r="ZZ1" s="307"/>
      <c r="AAA1" s="307"/>
      <c r="AAB1" s="307"/>
      <c r="AAC1" s="306"/>
      <c r="AAD1" s="307"/>
      <c r="AAE1" s="307"/>
      <c r="AAF1" s="307"/>
      <c r="AAG1" s="307"/>
      <c r="AAH1" s="307"/>
      <c r="AAI1" s="307"/>
      <c r="AAJ1" s="307"/>
      <c r="AAK1" s="307"/>
      <c r="AAL1" s="307"/>
      <c r="AAM1" s="307"/>
      <c r="AAN1" s="307"/>
      <c r="AAO1" s="307"/>
      <c r="AAP1" s="307"/>
      <c r="AAQ1" s="307"/>
      <c r="AAR1" s="307"/>
      <c r="AAS1" s="306"/>
      <c r="AAT1" s="307"/>
      <c r="AAU1" s="307"/>
      <c r="AAV1" s="307"/>
      <c r="AAW1" s="307"/>
      <c r="AAX1" s="307"/>
      <c r="AAY1" s="307"/>
      <c r="AAZ1" s="307"/>
      <c r="ABA1" s="307"/>
      <c r="ABB1" s="307"/>
      <c r="ABC1" s="307"/>
      <c r="ABD1" s="307"/>
      <c r="ABE1" s="307"/>
      <c r="ABF1" s="307"/>
      <c r="ABG1" s="307"/>
      <c r="ABH1" s="307"/>
      <c r="ABI1" s="306"/>
      <c r="ABJ1" s="307"/>
      <c r="ABK1" s="307"/>
      <c r="ABL1" s="307"/>
      <c r="ABM1" s="307"/>
      <c r="ABN1" s="307"/>
      <c r="ABO1" s="307"/>
      <c r="ABP1" s="307"/>
      <c r="ABQ1" s="307"/>
      <c r="ABR1" s="307"/>
      <c r="ABS1" s="307"/>
      <c r="ABT1" s="307"/>
      <c r="ABU1" s="307"/>
      <c r="ABV1" s="307"/>
      <c r="ABW1" s="307"/>
      <c r="ABX1" s="307"/>
      <c r="ABY1" s="306"/>
      <c r="ABZ1" s="307"/>
      <c r="ACA1" s="307"/>
      <c r="ACB1" s="307"/>
      <c r="ACC1" s="307"/>
      <c r="ACD1" s="307"/>
      <c r="ACE1" s="307"/>
      <c r="ACF1" s="307"/>
      <c r="ACG1" s="307"/>
      <c r="ACH1" s="307"/>
      <c r="ACI1" s="307"/>
      <c r="ACJ1" s="307"/>
      <c r="ACK1" s="307"/>
      <c r="ACL1" s="307"/>
      <c r="ACM1" s="307"/>
      <c r="ACN1" s="307"/>
      <c r="ACO1" s="306"/>
      <c r="ACP1" s="307"/>
      <c r="ACQ1" s="307"/>
      <c r="ACR1" s="307"/>
      <c r="ACS1" s="307"/>
      <c r="ACT1" s="307"/>
      <c r="ACU1" s="307"/>
      <c r="ACV1" s="307"/>
      <c r="ACW1" s="307"/>
      <c r="ACX1" s="307"/>
      <c r="ACY1" s="307"/>
      <c r="ACZ1" s="307"/>
      <c r="ADA1" s="307"/>
      <c r="ADB1" s="307"/>
      <c r="ADC1" s="307"/>
      <c r="ADD1" s="307"/>
      <c r="ADE1" s="306"/>
      <c r="ADF1" s="307"/>
      <c r="ADG1" s="307"/>
      <c r="ADH1" s="307"/>
      <c r="ADI1" s="307"/>
      <c r="ADJ1" s="307"/>
      <c r="ADK1" s="307"/>
      <c r="ADL1" s="307"/>
      <c r="ADM1" s="307"/>
      <c r="ADN1" s="307"/>
      <c r="ADO1" s="307"/>
      <c r="ADP1" s="307"/>
      <c r="ADQ1" s="307"/>
      <c r="ADR1" s="307"/>
      <c r="ADS1" s="307"/>
      <c r="ADT1" s="307"/>
      <c r="ADU1" s="306"/>
      <c r="ADV1" s="307"/>
      <c r="ADW1" s="307"/>
      <c r="ADX1" s="307"/>
      <c r="ADY1" s="307"/>
      <c r="ADZ1" s="307"/>
      <c r="AEA1" s="307"/>
      <c r="AEB1" s="307"/>
      <c r="AEC1" s="307"/>
      <c r="AED1" s="307"/>
      <c r="AEE1" s="307"/>
      <c r="AEF1" s="307"/>
      <c r="AEG1" s="307"/>
      <c r="AEH1" s="307"/>
      <c r="AEI1" s="307"/>
      <c r="AEJ1" s="307"/>
      <c r="AEK1" s="306"/>
      <c r="AEL1" s="307"/>
      <c r="AEM1" s="307"/>
      <c r="AEN1" s="307"/>
      <c r="AEO1" s="307"/>
      <c r="AEP1" s="307"/>
      <c r="AEQ1" s="307"/>
      <c r="AER1" s="307"/>
      <c r="AES1" s="307"/>
      <c r="AET1" s="307"/>
      <c r="AEU1" s="307"/>
      <c r="AEV1" s="307"/>
      <c r="AEW1" s="307"/>
      <c r="AEX1" s="307"/>
      <c r="AEY1" s="307"/>
      <c r="AEZ1" s="307"/>
      <c r="AFA1" s="306"/>
      <c r="AFB1" s="307"/>
      <c r="AFC1" s="307"/>
      <c r="AFD1" s="307"/>
      <c r="AFE1" s="307"/>
      <c r="AFF1" s="307"/>
      <c r="AFG1" s="307"/>
      <c r="AFH1" s="307"/>
      <c r="AFI1" s="307"/>
      <c r="AFJ1" s="307"/>
      <c r="AFK1" s="307"/>
      <c r="AFL1" s="307"/>
      <c r="AFM1" s="307"/>
      <c r="AFN1" s="307"/>
      <c r="AFO1" s="307"/>
      <c r="AFP1" s="307"/>
      <c r="AFQ1" s="306"/>
      <c r="AFR1" s="307"/>
      <c r="AFS1" s="307"/>
      <c r="AFT1" s="307"/>
      <c r="AFU1" s="307"/>
      <c r="AFV1" s="307"/>
      <c r="AFW1" s="307"/>
      <c r="AFX1" s="307"/>
      <c r="AFY1" s="307"/>
      <c r="AFZ1" s="307"/>
      <c r="AGA1" s="307"/>
      <c r="AGB1" s="307"/>
      <c r="AGC1" s="307"/>
      <c r="AGD1" s="307"/>
      <c r="AGE1" s="307"/>
      <c r="AGF1" s="307"/>
      <c r="AGG1" s="306"/>
      <c r="AGH1" s="307"/>
      <c r="AGI1" s="307"/>
      <c r="AGJ1" s="307"/>
      <c r="AGK1" s="307"/>
      <c r="AGL1" s="307"/>
      <c r="AGM1" s="307"/>
      <c r="AGN1" s="307"/>
      <c r="AGO1" s="307"/>
      <c r="AGP1" s="307"/>
      <c r="AGQ1" s="307"/>
      <c r="AGR1" s="307"/>
      <c r="AGS1" s="307"/>
      <c r="AGT1" s="307"/>
      <c r="AGU1" s="307"/>
      <c r="AGV1" s="307"/>
      <c r="AGW1" s="306"/>
      <c r="AGX1" s="307"/>
      <c r="AGY1" s="307"/>
      <c r="AGZ1" s="307"/>
      <c r="AHA1" s="307"/>
      <c r="AHB1" s="307"/>
      <c r="AHC1" s="307"/>
      <c r="AHD1" s="307"/>
      <c r="AHE1" s="307"/>
      <c r="AHF1" s="307"/>
      <c r="AHG1" s="307"/>
      <c r="AHH1" s="307"/>
      <c r="AHI1" s="307"/>
      <c r="AHJ1" s="307"/>
      <c r="AHK1" s="307"/>
      <c r="AHL1" s="307"/>
      <c r="AHM1" s="306"/>
      <c r="AHN1" s="307"/>
      <c r="AHO1" s="307"/>
      <c r="AHP1" s="307"/>
      <c r="AHQ1" s="307"/>
      <c r="AHR1" s="307"/>
      <c r="AHS1" s="307"/>
      <c r="AHT1" s="307"/>
      <c r="AHU1" s="307"/>
      <c r="AHV1" s="307"/>
      <c r="AHW1" s="307"/>
      <c r="AHX1" s="307"/>
      <c r="AHY1" s="307"/>
      <c r="AHZ1" s="307"/>
      <c r="AIA1" s="307"/>
      <c r="AIB1" s="307"/>
      <c r="AIC1" s="306"/>
      <c r="AID1" s="307"/>
      <c r="AIE1" s="307"/>
      <c r="AIF1" s="307"/>
      <c r="AIG1" s="307"/>
      <c r="AIH1" s="307"/>
      <c r="AII1" s="307"/>
      <c r="AIJ1" s="307"/>
      <c r="AIK1" s="307"/>
      <c r="AIL1" s="307"/>
      <c r="AIM1" s="307"/>
      <c r="AIN1" s="307"/>
      <c r="AIO1" s="307"/>
      <c r="AIP1" s="307"/>
      <c r="AIQ1" s="307"/>
      <c r="AIR1" s="307"/>
      <c r="AIS1" s="306"/>
      <c r="AIT1" s="307"/>
      <c r="AIU1" s="307"/>
      <c r="AIV1" s="307"/>
      <c r="AIW1" s="307"/>
      <c r="AIX1" s="307"/>
      <c r="AIY1" s="307"/>
      <c r="AIZ1" s="307"/>
      <c r="AJA1" s="307"/>
      <c r="AJB1" s="307"/>
      <c r="AJC1" s="307"/>
      <c r="AJD1" s="307"/>
      <c r="AJE1" s="307"/>
      <c r="AJF1" s="307"/>
      <c r="AJG1" s="307"/>
      <c r="AJH1" s="307"/>
      <c r="AJI1" s="306"/>
      <c r="AJJ1" s="307"/>
      <c r="AJK1" s="307"/>
      <c r="AJL1" s="307"/>
      <c r="AJM1" s="307"/>
      <c r="AJN1" s="307"/>
      <c r="AJO1" s="307"/>
      <c r="AJP1" s="307"/>
      <c r="AJQ1" s="307"/>
      <c r="AJR1" s="307"/>
      <c r="AJS1" s="307"/>
      <c r="AJT1" s="307"/>
      <c r="AJU1" s="307"/>
      <c r="AJV1" s="307"/>
      <c r="AJW1" s="307"/>
      <c r="AJX1" s="307"/>
      <c r="AJY1" s="306"/>
      <c r="AJZ1" s="307"/>
      <c r="AKA1" s="307"/>
      <c r="AKB1" s="307"/>
      <c r="AKC1" s="307"/>
      <c r="AKD1" s="307"/>
      <c r="AKE1" s="307"/>
      <c r="AKF1" s="307"/>
      <c r="AKG1" s="307"/>
      <c r="AKH1" s="307"/>
      <c r="AKI1" s="307"/>
      <c r="AKJ1" s="307"/>
      <c r="AKK1" s="307"/>
      <c r="AKL1" s="307"/>
      <c r="AKM1" s="307"/>
      <c r="AKN1" s="307"/>
      <c r="AKO1" s="306"/>
      <c r="AKP1" s="307"/>
      <c r="AKQ1" s="307"/>
      <c r="AKR1" s="307"/>
      <c r="AKS1" s="307"/>
      <c r="AKT1" s="307"/>
      <c r="AKU1" s="307"/>
      <c r="AKV1" s="307"/>
      <c r="AKW1" s="307"/>
      <c r="AKX1" s="307"/>
      <c r="AKY1" s="307"/>
      <c r="AKZ1" s="307"/>
      <c r="ALA1" s="307"/>
      <c r="ALB1" s="307"/>
      <c r="ALC1" s="307"/>
      <c r="ALD1" s="307"/>
      <c r="ALE1" s="306"/>
      <c r="ALF1" s="307"/>
      <c r="ALG1" s="307"/>
      <c r="ALH1" s="307"/>
      <c r="ALI1" s="307"/>
      <c r="ALJ1" s="307"/>
      <c r="ALK1" s="307"/>
      <c r="ALL1" s="307"/>
      <c r="ALM1" s="307"/>
      <c r="ALN1" s="307"/>
      <c r="ALO1" s="307"/>
      <c r="ALP1" s="307"/>
      <c r="ALQ1" s="307"/>
      <c r="ALR1" s="307"/>
      <c r="ALS1" s="307"/>
      <c r="ALT1" s="307"/>
      <c r="ALU1" s="306"/>
      <c r="ALV1" s="307"/>
      <c r="ALW1" s="307"/>
      <c r="ALX1" s="307"/>
      <c r="ALY1" s="307"/>
      <c r="ALZ1" s="307"/>
      <c r="AMA1" s="307"/>
      <c r="AMB1" s="307"/>
      <c r="AMC1" s="307"/>
      <c r="AMD1" s="307"/>
      <c r="AME1" s="307"/>
      <c r="AMF1" s="307"/>
      <c r="AMG1" s="307"/>
      <c r="AMH1" s="307"/>
      <c r="AMI1" s="307"/>
      <c r="AMJ1" s="307"/>
      <c r="AMK1" s="306"/>
      <c r="AML1" s="307"/>
      <c r="AMM1" s="307"/>
      <c r="AMN1" s="307"/>
      <c r="AMO1" s="307"/>
      <c r="AMP1" s="307"/>
      <c r="AMQ1" s="307"/>
      <c r="AMR1" s="307"/>
      <c r="AMS1" s="307"/>
      <c r="AMT1" s="307"/>
      <c r="AMU1" s="307"/>
      <c r="AMV1" s="307"/>
      <c r="AMW1" s="307"/>
      <c r="AMX1" s="307"/>
      <c r="AMY1" s="307"/>
      <c r="AMZ1" s="307"/>
      <c r="ANA1" s="306"/>
      <c r="ANB1" s="307"/>
      <c r="ANC1" s="307"/>
      <c r="AND1" s="307"/>
      <c r="ANE1" s="307"/>
      <c r="ANF1" s="307"/>
      <c r="ANG1" s="307"/>
      <c r="ANH1" s="307"/>
      <c r="ANI1" s="307"/>
      <c r="ANJ1" s="307"/>
      <c r="ANK1" s="307"/>
      <c r="ANL1" s="307"/>
      <c r="ANM1" s="307"/>
      <c r="ANN1" s="307"/>
      <c r="ANO1" s="307"/>
      <c r="ANP1" s="307"/>
      <c r="ANQ1" s="306"/>
      <c r="ANR1" s="307"/>
      <c r="ANS1" s="307"/>
      <c r="ANT1" s="307"/>
      <c r="ANU1" s="307"/>
      <c r="ANV1" s="307"/>
      <c r="ANW1" s="307"/>
      <c r="ANX1" s="307"/>
      <c r="ANY1" s="307"/>
      <c r="ANZ1" s="307"/>
      <c r="AOA1" s="307"/>
      <c r="AOB1" s="307"/>
      <c r="AOC1" s="307"/>
      <c r="AOD1" s="307"/>
      <c r="AOE1" s="307"/>
      <c r="AOF1" s="307"/>
      <c r="AOG1" s="306"/>
      <c r="AOH1" s="307"/>
      <c r="AOI1" s="307"/>
      <c r="AOJ1" s="307"/>
      <c r="AOK1" s="307"/>
      <c r="AOL1" s="307"/>
      <c r="AOM1" s="307"/>
      <c r="AON1" s="307"/>
      <c r="AOO1" s="307"/>
      <c r="AOP1" s="307"/>
      <c r="AOQ1" s="307"/>
      <c r="AOR1" s="307"/>
      <c r="AOS1" s="307"/>
      <c r="AOT1" s="307"/>
      <c r="AOU1" s="307"/>
      <c r="AOV1" s="307"/>
      <c r="AOW1" s="306"/>
      <c r="AOX1" s="307"/>
      <c r="AOY1" s="307"/>
      <c r="AOZ1" s="307"/>
      <c r="APA1" s="307"/>
      <c r="APB1" s="307"/>
      <c r="APC1" s="307"/>
      <c r="APD1" s="307"/>
      <c r="APE1" s="307"/>
      <c r="APF1" s="307"/>
      <c r="APG1" s="307"/>
      <c r="APH1" s="307"/>
      <c r="API1" s="307"/>
      <c r="APJ1" s="307"/>
      <c r="APK1" s="307"/>
      <c r="APL1" s="307"/>
      <c r="APM1" s="306"/>
      <c r="APN1" s="307"/>
      <c r="APO1" s="307"/>
      <c r="APP1" s="307"/>
      <c r="APQ1" s="307"/>
      <c r="APR1" s="307"/>
      <c r="APS1" s="307"/>
      <c r="APT1" s="307"/>
      <c r="APU1" s="307"/>
      <c r="APV1" s="307"/>
      <c r="APW1" s="307"/>
      <c r="APX1" s="307"/>
      <c r="APY1" s="307"/>
      <c r="APZ1" s="307"/>
      <c r="AQA1" s="307"/>
      <c r="AQB1" s="307"/>
      <c r="AQC1" s="306"/>
      <c r="AQD1" s="307"/>
      <c r="AQE1" s="307"/>
      <c r="AQF1" s="307"/>
      <c r="AQG1" s="307"/>
      <c r="AQH1" s="307"/>
      <c r="AQI1" s="307"/>
      <c r="AQJ1" s="307"/>
      <c r="AQK1" s="307"/>
      <c r="AQL1" s="307"/>
      <c r="AQM1" s="307"/>
      <c r="AQN1" s="307"/>
      <c r="AQO1" s="307"/>
      <c r="AQP1" s="307"/>
      <c r="AQQ1" s="307"/>
      <c r="AQR1" s="307"/>
      <c r="AQS1" s="306"/>
      <c r="AQT1" s="307"/>
      <c r="AQU1" s="307"/>
      <c r="AQV1" s="307"/>
      <c r="AQW1" s="307"/>
      <c r="AQX1" s="307"/>
      <c r="AQY1" s="307"/>
      <c r="AQZ1" s="307"/>
      <c r="ARA1" s="307"/>
      <c r="ARB1" s="307"/>
      <c r="ARC1" s="307"/>
      <c r="ARD1" s="307"/>
      <c r="ARE1" s="307"/>
      <c r="ARF1" s="307"/>
      <c r="ARG1" s="307"/>
      <c r="ARH1" s="307"/>
      <c r="ARI1" s="306"/>
      <c r="ARJ1" s="307"/>
      <c r="ARK1" s="307"/>
      <c r="ARL1" s="307"/>
      <c r="ARM1" s="307"/>
      <c r="ARN1" s="307"/>
      <c r="ARO1" s="307"/>
      <c r="ARP1" s="307"/>
      <c r="ARQ1" s="307"/>
      <c r="ARR1" s="307"/>
      <c r="ARS1" s="307"/>
      <c r="ART1" s="307"/>
      <c r="ARU1" s="307"/>
      <c r="ARV1" s="307"/>
      <c r="ARW1" s="307"/>
      <c r="ARX1" s="307"/>
      <c r="ARY1" s="306"/>
      <c r="ARZ1" s="307"/>
      <c r="ASA1" s="307"/>
      <c r="ASB1" s="307"/>
      <c r="ASC1" s="307"/>
      <c r="ASD1" s="307"/>
      <c r="ASE1" s="307"/>
      <c r="ASF1" s="307"/>
      <c r="ASG1" s="307"/>
      <c r="ASH1" s="307"/>
      <c r="ASI1" s="307"/>
      <c r="ASJ1" s="307"/>
      <c r="ASK1" s="307"/>
      <c r="ASL1" s="307"/>
      <c r="ASM1" s="307"/>
      <c r="ASN1" s="307"/>
      <c r="ASO1" s="306"/>
      <c r="ASP1" s="307"/>
      <c r="ASQ1" s="307"/>
      <c r="ASR1" s="307"/>
      <c r="ASS1" s="307"/>
      <c r="AST1" s="307"/>
      <c r="ASU1" s="307"/>
      <c r="ASV1" s="307"/>
      <c r="ASW1" s="307"/>
      <c r="ASX1" s="307"/>
      <c r="ASY1" s="307"/>
      <c r="ASZ1" s="307"/>
      <c r="ATA1" s="307"/>
      <c r="ATB1" s="307"/>
      <c r="ATC1" s="307"/>
      <c r="ATD1" s="307"/>
      <c r="ATE1" s="306"/>
      <c r="ATF1" s="307"/>
      <c r="ATG1" s="307"/>
      <c r="ATH1" s="307"/>
      <c r="ATI1" s="307"/>
      <c r="ATJ1" s="307"/>
      <c r="ATK1" s="307"/>
      <c r="ATL1" s="307"/>
      <c r="ATM1" s="307"/>
      <c r="ATN1" s="307"/>
      <c r="ATO1" s="307"/>
      <c r="ATP1" s="307"/>
      <c r="ATQ1" s="307"/>
      <c r="ATR1" s="307"/>
      <c r="ATS1" s="307"/>
      <c r="ATT1" s="307"/>
      <c r="ATU1" s="306"/>
      <c r="ATV1" s="307"/>
      <c r="ATW1" s="307"/>
      <c r="ATX1" s="307"/>
      <c r="ATY1" s="307"/>
      <c r="ATZ1" s="307"/>
      <c r="AUA1" s="307"/>
      <c r="AUB1" s="307"/>
      <c r="AUC1" s="307"/>
      <c r="AUD1" s="307"/>
      <c r="AUE1" s="307"/>
      <c r="AUF1" s="307"/>
      <c r="AUG1" s="307"/>
      <c r="AUH1" s="307"/>
      <c r="AUI1" s="307"/>
      <c r="AUJ1" s="307"/>
      <c r="AUK1" s="306"/>
      <c r="AUL1" s="307"/>
      <c r="AUM1" s="307"/>
      <c r="AUN1" s="307"/>
      <c r="AUO1" s="307"/>
      <c r="AUP1" s="307"/>
      <c r="AUQ1" s="307"/>
      <c r="AUR1" s="307"/>
      <c r="AUS1" s="307"/>
      <c r="AUT1" s="307"/>
      <c r="AUU1" s="307"/>
      <c r="AUV1" s="307"/>
      <c r="AUW1" s="307"/>
      <c r="AUX1" s="307"/>
      <c r="AUY1" s="307"/>
      <c r="AUZ1" s="307"/>
      <c r="AVA1" s="306"/>
      <c r="AVB1" s="307"/>
      <c r="AVC1" s="307"/>
      <c r="AVD1" s="307"/>
      <c r="AVE1" s="307"/>
      <c r="AVF1" s="307"/>
      <c r="AVG1" s="307"/>
      <c r="AVH1" s="307"/>
      <c r="AVI1" s="307"/>
      <c r="AVJ1" s="307"/>
      <c r="AVK1" s="307"/>
      <c r="AVL1" s="307"/>
      <c r="AVM1" s="307"/>
      <c r="AVN1" s="307"/>
      <c r="AVO1" s="307"/>
      <c r="AVP1" s="307"/>
      <c r="AVQ1" s="306"/>
      <c r="AVR1" s="307"/>
      <c r="AVS1" s="307"/>
      <c r="AVT1" s="307"/>
      <c r="AVU1" s="307"/>
      <c r="AVV1" s="307"/>
      <c r="AVW1" s="307"/>
      <c r="AVX1" s="307"/>
      <c r="AVY1" s="307"/>
      <c r="AVZ1" s="307"/>
      <c r="AWA1" s="307"/>
      <c r="AWB1" s="307"/>
      <c r="AWC1" s="307"/>
      <c r="AWD1" s="307"/>
      <c r="AWE1" s="307"/>
      <c r="AWF1" s="307"/>
      <c r="AWG1" s="306"/>
      <c r="AWH1" s="307"/>
      <c r="AWI1" s="307"/>
      <c r="AWJ1" s="307"/>
      <c r="AWK1" s="307"/>
      <c r="AWL1" s="307"/>
      <c r="AWM1" s="307"/>
      <c r="AWN1" s="307"/>
      <c r="AWO1" s="307"/>
      <c r="AWP1" s="307"/>
      <c r="AWQ1" s="307"/>
      <c r="AWR1" s="307"/>
      <c r="AWS1" s="307"/>
      <c r="AWT1" s="307"/>
      <c r="AWU1" s="307"/>
      <c r="AWV1" s="307"/>
      <c r="AWW1" s="306"/>
      <c r="AWX1" s="307"/>
      <c r="AWY1" s="307"/>
      <c r="AWZ1" s="307"/>
      <c r="AXA1" s="307"/>
      <c r="AXB1" s="307"/>
      <c r="AXC1" s="307"/>
      <c r="AXD1" s="307"/>
      <c r="AXE1" s="307"/>
      <c r="AXF1" s="307"/>
      <c r="AXG1" s="307"/>
      <c r="AXH1" s="307"/>
      <c r="AXI1" s="307"/>
      <c r="AXJ1" s="307"/>
      <c r="AXK1" s="307"/>
      <c r="AXL1" s="307"/>
      <c r="AXM1" s="306"/>
      <c r="AXN1" s="307"/>
      <c r="AXO1" s="307"/>
      <c r="AXP1" s="307"/>
      <c r="AXQ1" s="307"/>
      <c r="AXR1" s="307"/>
      <c r="AXS1" s="307"/>
      <c r="AXT1" s="307"/>
      <c r="AXU1" s="307"/>
      <c r="AXV1" s="307"/>
      <c r="AXW1" s="307"/>
      <c r="AXX1" s="307"/>
      <c r="AXY1" s="307"/>
      <c r="AXZ1" s="307"/>
      <c r="AYA1" s="307"/>
      <c r="AYB1" s="307"/>
      <c r="AYC1" s="306"/>
      <c r="AYD1" s="307"/>
      <c r="AYE1" s="307"/>
      <c r="AYF1" s="307"/>
      <c r="AYG1" s="307"/>
      <c r="AYH1" s="307"/>
      <c r="AYI1" s="307"/>
      <c r="AYJ1" s="307"/>
      <c r="AYK1" s="307"/>
      <c r="AYL1" s="307"/>
      <c r="AYM1" s="307"/>
      <c r="AYN1" s="307"/>
      <c r="AYO1" s="307"/>
      <c r="AYP1" s="307"/>
      <c r="AYQ1" s="307"/>
      <c r="AYR1" s="307"/>
      <c r="AYS1" s="306"/>
      <c r="AYT1" s="307"/>
      <c r="AYU1" s="307"/>
      <c r="AYV1" s="307"/>
      <c r="AYW1" s="307"/>
      <c r="AYX1" s="307"/>
      <c r="AYY1" s="307"/>
      <c r="AYZ1" s="307"/>
      <c r="AZA1" s="307"/>
      <c r="AZB1" s="307"/>
      <c r="AZC1" s="307"/>
      <c r="AZD1" s="307"/>
      <c r="AZE1" s="307"/>
      <c r="AZF1" s="307"/>
      <c r="AZG1" s="307"/>
      <c r="AZH1" s="307"/>
      <c r="AZI1" s="306"/>
      <c r="AZJ1" s="307"/>
      <c r="AZK1" s="307"/>
      <c r="AZL1" s="307"/>
      <c r="AZM1" s="307"/>
      <c r="AZN1" s="307"/>
      <c r="AZO1" s="307"/>
      <c r="AZP1" s="307"/>
      <c r="AZQ1" s="307"/>
      <c r="AZR1" s="307"/>
      <c r="AZS1" s="307"/>
      <c r="AZT1" s="307"/>
      <c r="AZU1" s="307"/>
      <c r="AZV1" s="307"/>
      <c r="AZW1" s="307"/>
      <c r="AZX1" s="307"/>
      <c r="AZY1" s="306"/>
      <c r="AZZ1" s="307"/>
      <c r="BAA1" s="307"/>
      <c r="BAB1" s="307"/>
      <c r="BAC1" s="307"/>
      <c r="BAD1" s="307"/>
      <c r="BAE1" s="307"/>
      <c r="BAF1" s="307"/>
      <c r="BAG1" s="307"/>
      <c r="BAH1" s="307"/>
      <c r="BAI1" s="307"/>
      <c r="BAJ1" s="307"/>
      <c r="BAK1" s="307"/>
      <c r="BAL1" s="307"/>
      <c r="BAM1" s="307"/>
      <c r="BAN1" s="307"/>
      <c r="BAO1" s="306"/>
      <c r="BAP1" s="307"/>
      <c r="BAQ1" s="307"/>
      <c r="BAR1" s="307"/>
      <c r="BAS1" s="307"/>
      <c r="BAT1" s="307"/>
      <c r="BAU1" s="307"/>
      <c r="BAV1" s="307"/>
      <c r="BAW1" s="307"/>
      <c r="BAX1" s="307"/>
      <c r="BAY1" s="307"/>
      <c r="BAZ1" s="307"/>
      <c r="BBA1" s="307"/>
      <c r="BBB1" s="307"/>
      <c r="BBC1" s="307"/>
      <c r="BBD1" s="307"/>
      <c r="BBE1" s="306"/>
      <c r="BBF1" s="307"/>
      <c r="BBG1" s="307"/>
      <c r="BBH1" s="307"/>
      <c r="BBI1" s="307"/>
      <c r="BBJ1" s="307"/>
      <c r="BBK1" s="307"/>
      <c r="BBL1" s="307"/>
      <c r="BBM1" s="307"/>
      <c r="BBN1" s="307"/>
      <c r="BBO1" s="307"/>
      <c r="BBP1" s="307"/>
      <c r="BBQ1" s="307"/>
      <c r="BBR1" s="307"/>
      <c r="BBS1" s="307"/>
      <c r="BBT1" s="307"/>
      <c r="BBU1" s="306"/>
      <c r="BBV1" s="307"/>
      <c r="BBW1" s="307"/>
      <c r="BBX1" s="307"/>
      <c r="BBY1" s="307"/>
      <c r="BBZ1" s="307"/>
      <c r="BCA1" s="307"/>
      <c r="BCB1" s="307"/>
      <c r="BCC1" s="307"/>
      <c r="BCD1" s="307"/>
      <c r="BCE1" s="307"/>
      <c r="BCF1" s="307"/>
      <c r="BCG1" s="307"/>
      <c r="BCH1" s="307"/>
      <c r="BCI1" s="307"/>
      <c r="BCJ1" s="307"/>
      <c r="BCK1" s="306"/>
      <c r="BCL1" s="307"/>
      <c r="BCM1" s="307"/>
      <c r="BCN1" s="307"/>
      <c r="BCO1" s="307"/>
      <c r="BCP1" s="307"/>
      <c r="BCQ1" s="307"/>
      <c r="BCR1" s="307"/>
      <c r="BCS1" s="307"/>
      <c r="BCT1" s="307"/>
      <c r="BCU1" s="307"/>
      <c r="BCV1" s="307"/>
      <c r="BCW1" s="307"/>
      <c r="BCX1" s="307"/>
      <c r="BCY1" s="307"/>
      <c r="BCZ1" s="307"/>
      <c r="BDA1" s="306"/>
      <c r="BDB1" s="307"/>
      <c r="BDC1" s="307"/>
      <c r="BDD1" s="307"/>
      <c r="BDE1" s="307"/>
      <c r="BDF1" s="307"/>
      <c r="BDG1" s="307"/>
      <c r="BDH1" s="307"/>
      <c r="BDI1" s="307"/>
      <c r="BDJ1" s="307"/>
      <c r="BDK1" s="307"/>
      <c r="BDL1" s="307"/>
      <c r="BDM1" s="307"/>
      <c r="BDN1" s="307"/>
      <c r="BDO1" s="307"/>
      <c r="BDP1" s="307"/>
      <c r="BDQ1" s="306"/>
      <c r="BDR1" s="307"/>
      <c r="BDS1" s="307"/>
      <c r="BDT1" s="307"/>
      <c r="BDU1" s="307"/>
      <c r="BDV1" s="307"/>
      <c r="BDW1" s="307"/>
      <c r="BDX1" s="307"/>
      <c r="BDY1" s="307"/>
      <c r="BDZ1" s="307"/>
      <c r="BEA1" s="307"/>
      <c r="BEB1" s="307"/>
      <c r="BEC1" s="307"/>
      <c r="BED1" s="307"/>
      <c r="BEE1" s="307"/>
      <c r="BEF1" s="307"/>
      <c r="BEG1" s="306"/>
      <c r="BEH1" s="307"/>
      <c r="BEI1" s="307"/>
      <c r="BEJ1" s="307"/>
      <c r="BEK1" s="307"/>
      <c r="BEL1" s="307"/>
      <c r="BEM1" s="307"/>
      <c r="BEN1" s="307"/>
      <c r="BEO1" s="307"/>
      <c r="BEP1" s="307"/>
      <c r="BEQ1" s="307"/>
      <c r="BER1" s="307"/>
      <c r="BES1" s="307"/>
      <c r="BET1" s="307"/>
      <c r="BEU1" s="307"/>
      <c r="BEV1" s="307"/>
      <c r="BEW1" s="306"/>
      <c r="BEX1" s="307"/>
      <c r="BEY1" s="307"/>
      <c r="BEZ1" s="307"/>
      <c r="BFA1" s="307"/>
      <c r="BFB1" s="307"/>
      <c r="BFC1" s="307"/>
      <c r="BFD1" s="307"/>
      <c r="BFE1" s="307"/>
      <c r="BFF1" s="307"/>
      <c r="BFG1" s="307"/>
      <c r="BFH1" s="307"/>
      <c r="BFI1" s="307"/>
      <c r="BFJ1" s="307"/>
      <c r="BFK1" s="307"/>
      <c r="BFL1" s="307"/>
      <c r="BFM1" s="306"/>
      <c r="BFN1" s="307"/>
      <c r="BFO1" s="307"/>
      <c r="BFP1" s="307"/>
      <c r="BFQ1" s="307"/>
      <c r="BFR1" s="307"/>
      <c r="BFS1" s="307"/>
      <c r="BFT1" s="307"/>
      <c r="BFU1" s="307"/>
      <c r="BFV1" s="307"/>
      <c r="BFW1" s="307"/>
      <c r="BFX1" s="307"/>
      <c r="BFY1" s="307"/>
      <c r="BFZ1" s="307"/>
      <c r="BGA1" s="307"/>
      <c r="BGB1" s="307"/>
      <c r="BGC1" s="306"/>
      <c r="BGD1" s="307"/>
      <c r="BGE1" s="307"/>
      <c r="BGF1" s="307"/>
      <c r="BGG1" s="307"/>
      <c r="BGH1" s="307"/>
      <c r="BGI1" s="307"/>
      <c r="BGJ1" s="307"/>
      <c r="BGK1" s="307"/>
      <c r="BGL1" s="307"/>
      <c r="BGM1" s="307"/>
      <c r="BGN1" s="307"/>
      <c r="BGO1" s="307"/>
      <c r="BGP1" s="307"/>
      <c r="BGQ1" s="307"/>
      <c r="BGR1" s="307"/>
      <c r="BGS1" s="306"/>
      <c r="BGT1" s="307"/>
      <c r="BGU1" s="307"/>
      <c r="BGV1" s="307"/>
      <c r="BGW1" s="307"/>
      <c r="BGX1" s="307"/>
      <c r="BGY1" s="307"/>
      <c r="BGZ1" s="307"/>
      <c r="BHA1" s="307"/>
      <c r="BHB1" s="307"/>
      <c r="BHC1" s="307"/>
      <c r="BHD1" s="307"/>
      <c r="BHE1" s="307"/>
      <c r="BHF1" s="307"/>
      <c r="BHG1" s="307"/>
      <c r="BHH1" s="307"/>
      <c r="BHI1" s="306"/>
      <c r="BHJ1" s="307"/>
      <c r="BHK1" s="307"/>
      <c r="BHL1" s="307"/>
      <c r="BHM1" s="307"/>
      <c r="BHN1" s="307"/>
      <c r="BHO1" s="307"/>
      <c r="BHP1" s="307"/>
      <c r="BHQ1" s="307"/>
      <c r="BHR1" s="307"/>
      <c r="BHS1" s="307"/>
      <c r="BHT1" s="307"/>
      <c r="BHU1" s="307"/>
      <c r="BHV1" s="307"/>
      <c r="BHW1" s="307"/>
      <c r="BHX1" s="307"/>
      <c r="BHY1" s="306"/>
      <c r="BHZ1" s="307"/>
      <c r="BIA1" s="307"/>
      <c r="BIB1" s="307"/>
      <c r="BIC1" s="307"/>
      <c r="BID1" s="307"/>
      <c r="BIE1" s="307"/>
      <c r="BIF1" s="307"/>
      <c r="BIG1" s="307"/>
      <c r="BIH1" s="307"/>
      <c r="BII1" s="307"/>
      <c r="BIJ1" s="307"/>
      <c r="BIK1" s="307"/>
      <c r="BIL1" s="307"/>
      <c r="BIM1" s="307"/>
      <c r="BIN1" s="307"/>
      <c r="BIO1" s="306"/>
      <c r="BIP1" s="307"/>
      <c r="BIQ1" s="307"/>
      <c r="BIR1" s="307"/>
      <c r="BIS1" s="307"/>
      <c r="BIT1" s="307"/>
      <c r="BIU1" s="307"/>
      <c r="BIV1" s="307"/>
      <c r="BIW1" s="307"/>
      <c r="BIX1" s="307"/>
      <c r="BIY1" s="307"/>
      <c r="BIZ1" s="307"/>
      <c r="BJA1" s="307"/>
      <c r="BJB1" s="307"/>
      <c r="BJC1" s="307"/>
      <c r="BJD1" s="307"/>
      <c r="BJE1" s="306"/>
      <c r="BJF1" s="307"/>
      <c r="BJG1" s="307"/>
      <c r="BJH1" s="307"/>
      <c r="BJI1" s="307"/>
      <c r="BJJ1" s="307"/>
      <c r="BJK1" s="307"/>
      <c r="BJL1" s="307"/>
      <c r="BJM1" s="307"/>
      <c r="BJN1" s="307"/>
      <c r="BJO1" s="307"/>
      <c r="BJP1" s="307"/>
      <c r="BJQ1" s="307"/>
      <c r="BJR1" s="307"/>
      <c r="BJS1" s="307"/>
      <c r="BJT1" s="307"/>
      <c r="BJU1" s="306"/>
      <c r="BJV1" s="307"/>
      <c r="BJW1" s="307"/>
      <c r="BJX1" s="307"/>
      <c r="BJY1" s="307"/>
      <c r="BJZ1" s="307"/>
      <c r="BKA1" s="307"/>
      <c r="BKB1" s="307"/>
      <c r="BKC1" s="307"/>
      <c r="BKD1" s="307"/>
      <c r="BKE1" s="307"/>
      <c r="BKF1" s="307"/>
      <c r="BKG1" s="307"/>
      <c r="BKH1" s="307"/>
      <c r="BKI1" s="307"/>
      <c r="BKJ1" s="307"/>
      <c r="BKK1" s="306"/>
      <c r="BKL1" s="307"/>
      <c r="BKM1" s="307"/>
      <c r="BKN1" s="307"/>
      <c r="BKO1" s="307"/>
      <c r="BKP1" s="307"/>
      <c r="BKQ1" s="307"/>
      <c r="BKR1" s="307"/>
      <c r="BKS1" s="307"/>
      <c r="BKT1" s="307"/>
      <c r="BKU1" s="307"/>
      <c r="BKV1" s="307"/>
      <c r="BKW1" s="307"/>
      <c r="BKX1" s="307"/>
      <c r="BKY1" s="307"/>
      <c r="BKZ1" s="307"/>
      <c r="BLA1" s="306"/>
      <c r="BLB1" s="307"/>
      <c r="BLC1" s="307"/>
      <c r="BLD1" s="307"/>
      <c r="BLE1" s="307"/>
      <c r="BLF1" s="307"/>
      <c r="BLG1" s="307"/>
      <c r="BLH1" s="307"/>
      <c r="BLI1" s="307"/>
      <c r="BLJ1" s="307"/>
      <c r="BLK1" s="307"/>
      <c r="BLL1" s="307"/>
      <c r="BLM1" s="307"/>
      <c r="BLN1" s="307"/>
      <c r="BLO1" s="307"/>
      <c r="BLP1" s="307"/>
      <c r="BLQ1" s="306"/>
      <c r="BLR1" s="307"/>
      <c r="BLS1" s="307"/>
      <c r="BLT1" s="307"/>
      <c r="BLU1" s="307"/>
      <c r="BLV1" s="307"/>
      <c r="BLW1" s="307"/>
      <c r="BLX1" s="307"/>
      <c r="BLY1" s="307"/>
      <c r="BLZ1" s="307"/>
      <c r="BMA1" s="307"/>
      <c r="BMB1" s="307"/>
      <c r="BMC1" s="307"/>
      <c r="BMD1" s="307"/>
      <c r="BME1" s="307"/>
      <c r="BMF1" s="307"/>
      <c r="BMG1" s="306"/>
      <c r="BMH1" s="307"/>
      <c r="BMI1" s="307"/>
      <c r="BMJ1" s="307"/>
      <c r="BMK1" s="307"/>
      <c r="BML1" s="307"/>
      <c r="BMM1" s="307"/>
      <c r="BMN1" s="307"/>
      <c r="BMO1" s="307"/>
      <c r="BMP1" s="307"/>
      <c r="BMQ1" s="307"/>
      <c r="BMR1" s="307"/>
      <c r="BMS1" s="307"/>
      <c r="BMT1" s="307"/>
      <c r="BMU1" s="307"/>
      <c r="BMV1" s="307"/>
      <c r="BMW1" s="306"/>
      <c r="BMX1" s="307"/>
      <c r="BMY1" s="307"/>
      <c r="BMZ1" s="307"/>
      <c r="BNA1" s="307"/>
      <c r="BNB1" s="307"/>
      <c r="BNC1" s="307"/>
      <c r="BND1" s="307"/>
      <c r="BNE1" s="307"/>
      <c r="BNF1" s="307"/>
      <c r="BNG1" s="307"/>
      <c r="BNH1" s="307"/>
      <c r="BNI1" s="307"/>
      <c r="BNJ1" s="307"/>
      <c r="BNK1" s="307"/>
      <c r="BNL1" s="307"/>
      <c r="BNM1" s="306"/>
      <c r="BNN1" s="307"/>
      <c r="BNO1" s="307"/>
      <c r="BNP1" s="307"/>
      <c r="BNQ1" s="307"/>
      <c r="BNR1" s="307"/>
      <c r="BNS1" s="307"/>
      <c r="BNT1" s="307"/>
      <c r="BNU1" s="307"/>
      <c r="BNV1" s="307"/>
      <c r="BNW1" s="307"/>
      <c r="BNX1" s="307"/>
      <c r="BNY1" s="307"/>
      <c r="BNZ1" s="307"/>
      <c r="BOA1" s="307"/>
      <c r="BOB1" s="307"/>
      <c r="BOC1" s="306"/>
      <c r="BOD1" s="307"/>
      <c r="BOE1" s="307"/>
      <c r="BOF1" s="307"/>
      <c r="BOG1" s="307"/>
      <c r="BOH1" s="307"/>
      <c r="BOI1" s="307"/>
      <c r="BOJ1" s="307"/>
      <c r="BOK1" s="307"/>
      <c r="BOL1" s="307"/>
      <c r="BOM1" s="307"/>
      <c r="BON1" s="307"/>
      <c r="BOO1" s="307"/>
      <c r="BOP1" s="307"/>
      <c r="BOQ1" s="307"/>
      <c r="BOR1" s="307"/>
      <c r="BOS1" s="306"/>
      <c r="BOT1" s="307"/>
      <c r="BOU1" s="307"/>
      <c r="BOV1" s="307"/>
      <c r="BOW1" s="307"/>
      <c r="BOX1" s="307"/>
      <c r="BOY1" s="307"/>
      <c r="BOZ1" s="307"/>
      <c r="BPA1" s="307"/>
      <c r="BPB1" s="307"/>
      <c r="BPC1" s="307"/>
      <c r="BPD1" s="307"/>
      <c r="BPE1" s="307"/>
      <c r="BPF1" s="307"/>
      <c r="BPG1" s="307"/>
      <c r="BPH1" s="307"/>
      <c r="BPI1" s="306"/>
      <c r="BPJ1" s="307"/>
      <c r="BPK1" s="307"/>
      <c r="BPL1" s="307"/>
      <c r="BPM1" s="307"/>
      <c r="BPN1" s="307"/>
      <c r="BPO1" s="307"/>
      <c r="BPP1" s="307"/>
      <c r="BPQ1" s="307"/>
      <c r="BPR1" s="307"/>
      <c r="BPS1" s="307"/>
      <c r="BPT1" s="307"/>
      <c r="BPU1" s="307"/>
      <c r="BPV1" s="307"/>
      <c r="BPW1" s="307"/>
      <c r="BPX1" s="307"/>
      <c r="BPY1" s="306"/>
      <c r="BPZ1" s="307"/>
      <c r="BQA1" s="307"/>
      <c r="BQB1" s="307"/>
      <c r="BQC1" s="307"/>
      <c r="BQD1" s="307"/>
      <c r="BQE1" s="307"/>
      <c r="BQF1" s="307"/>
      <c r="BQG1" s="307"/>
      <c r="BQH1" s="307"/>
      <c r="BQI1" s="307"/>
      <c r="BQJ1" s="307"/>
      <c r="BQK1" s="307"/>
      <c r="BQL1" s="307"/>
      <c r="BQM1" s="307"/>
      <c r="BQN1" s="307"/>
      <c r="BQO1" s="306"/>
      <c r="BQP1" s="307"/>
      <c r="BQQ1" s="307"/>
      <c r="BQR1" s="307"/>
      <c r="BQS1" s="307"/>
      <c r="BQT1" s="307"/>
      <c r="BQU1" s="307"/>
      <c r="BQV1" s="307"/>
      <c r="BQW1" s="307"/>
      <c r="BQX1" s="307"/>
      <c r="BQY1" s="307"/>
      <c r="BQZ1" s="307"/>
      <c r="BRA1" s="307"/>
      <c r="BRB1" s="307"/>
      <c r="BRC1" s="307"/>
      <c r="BRD1" s="307"/>
      <c r="BRE1" s="306"/>
      <c r="BRF1" s="307"/>
      <c r="BRG1" s="307"/>
      <c r="BRH1" s="307"/>
      <c r="BRI1" s="307"/>
      <c r="BRJ1" s="307"/>
      <c r="BRK1" s="307"/>
      <c r="BRL1" s="307"/>
      <c r="BRM1" s="307"/>
      <c r="BRN1" s="307"/>
      <c r="BRO1" s="307"/>
      <c r="BRP1" s="307"/>
      <c r="BRQ1" s="307"/>
      <c r="BRR1" s="307"/>
      <c r="BRS1" s="307"/>
      <c r="BRT1" s="307"/>
      <c r="BRU1" s="306"/>
      <c r="BRV1" s="307"/>
      <c r="BRW1" s="307"/>
      <c r="BRX1" s="307"/>
      <c r="BRY1" s="307"/>
      <c r="BRZ1" s="307"/>
      <c r="BSA1" s="307"/>
      <c r="BSB1" s="307"/>
      <c r="BSC1" s="307"/>
      <c r="BSD1" s="307"/>
      <c r="BSE1" s="307"/>
      <c r="BSF1" s="307"/>
      <c r="BSG1" s="307"/>
      <c r="BSH1" s="307"/>
      <c r="BSI1" s="307"/>
      <c r="BSJ1" s="307"/>
      <c r="BSK1" s="306"/>
      <c r="BSL1" s="307"/>
      <c r="BSM1" s="307"/>
      <c r="BSN1" s="307"/>
      <c r="BSO1" s="307"/>
      <c r="BSP1" s="307"/>
      <c r="BSQ1" s="307"/>
      <c r="BSR1" s="307"/>
      <c r="BSS1" s="307"/>
      <c r="BST1" s="307"/>
      <c r="BSU1" s="307"/>
      <c r="BSV1" s="307"/>
      <c r="BSW1" s="307"/>
      <c r="BSX1" s="307"/>
      <c r="BSY1" s="307"/>
      <c r="BSZ1" s="307"/>
      <c r="BTA1" s="306"/>
      <c r="BTB1" s="307"/>
      <c r="BTC1" s="307"/>
      <c r="BTD1" s="307"/>
      <c r="BTE1" s="307"/>
      <c r="BTF1" s="307"/>
      <c r="BTG1" s="307"/>
      <c r="BTH1" s="307"/>
      <c r="BTI1" s="307"/>
      <c r="BTJ1" s="307"/>
      <c r="BTK1" s="307"/>
      <c r="BTL1" s="307"/>
      <c r="BTM1" s="307"/>
      <c r="BTN1" s="307"/>
      <c r="BTO1" s="307"/>
      <c r="BTP1" s="307"/>
      <c r="BTQ1" s="306"/>
      <c r="BTR1" s="307"/>
      <c r="BTS1" s="307"/>
      <c r="BTT1" s="307"/>
      <c r="BTU1" s="307"/>
      <c r="BTV1" s="307"/>
      <c r="BTW1" s="307"/>
      <c r="BTX1" s="307"/>
      <c r="BTY1" s="307"/>
      <c r="BTZ1" s="307"/>
      <c r="BUA1" s="307"/>
      <c r="BUB1" s="307"/>
      <c r="BUC1" s="307"/>
      <c r="BUD1" s="307"/>
      <c r="BUE1" s="307"/>
      <c r="BUF1" s="307"/>
      <c r="BUG1" s="306"/>
      <c r="BUH1" s="307"/>
      <c r="BUI1" s="307"/>
      <c r="BUJ1" s="307"/>
      <c r="BUK1" s="307"/>
      <c r="BUL1" s="307"/>
      <c r="BUM1" s="307"/>
      <c r="BUN1" s="307"/>
      <c r="BUO1" s="307"/>
      <c r="BUP1" s="307"/>
      <c r="BUQ1" s="307"/>
      <c r="BUR1" s="307"/>
      <c r="BUS1" s="307"/>
      <c r="BUT1" s="307"/>
      <c r="BUU1" s="307"/>
      <c r="BUV1" s="307"/>
      <c r="BUW1" s="306"/>
      <c r="BUX1" s="307"/>
      <c r="BUY1" s="307"/>
      <c r="BUZ1" s="307"/>
      <c r="BVA1" s="307"/>
      <c r="BVB1" s="307"/>
      <c r="BVC1" s="307"/>
      <c r="BVD1" s="307"/>
      <c r="BVE1" s="307"/>
      <c r="BVF1" s="307"/>
      <c r="BVG1" s="307"/>
      <c r="BVH1" s="307"/>
      <c r="BVI1" s="307"/>
      <c r="BVJ1" s="307"/>
      <c r="BVK1" s="307"/>
      <c r="BVL1" s="307"/>
      <c r="BVM1" s="306"/>
      <c r="BVN1" s="307"/>
      <c r="BVO1" s="307"/>
      <c r="BVP1" s="307"/>
      <c r="BVQ1" s="307"/>
      <c r="BVR1" s="307"/>
      <c r="BVS1" s="307"/>
      <c r="BVT1" s="307"/>
      <c r="BVU1" s="307"/>
      <c r="BVV1" s="307"/>
      <c r="BVW1" s="307"/>
      <c r="BVX1" s="307"/>
      <c r="BVY1" s="307"/>
      <c r="BVZ1" s="307"/>
      <c r="BWA1" s="307"/>
      <c r="BWB1" s="307"/>
      <c r="BWC1" s="306"/>
      <c r="BWD1" s="307"/>
      <c r="BWE1" s="307"/>
      <c r="BWF1" s="307"/>
      <c r="BWG1" s="307"/>
      <c r="BWH1" s="307"/>
      <c r="BWI1" s="307"/>
      <c r="BWJ1" s="307"/>
      <c r="BWK1" s="307"/>
      <c r="BWL1" s="307"/>
      <c r="BWM1" s="307"/>
      <c r="BWN1" s="307"/>
      <c r="BWO1" s="307"/>
      <c r="BWP1" s="307"/>
      <c r="BWQ1" s="307"/>
      <c r="BWR1" s="307"/>
      <c r="BWS1" s="306"/>
      <c r="BWT1" s="307"/>
      <c r="BWU1" s="307"/>
      <c r="BWV1" s="307"/>
      <c r="BWW1" s="307"/>
      <c r="BWX1" s="307"/>
      <c r="BWY1" s="307"/>
      <c r="BWZ1" s="307"/>
      <c r="BXA1" s="307"/>
      <c r="BXB1" s="307"/>
      <c r="BXC1" s="307"/>
      <c r="BXD1" s="307"/>
      <c r="BXE1" s="307"/>
      <c r="BXF1" s="307"/>
      <c r="BXG1" s="307"/>
      <c r="BXH1" s="307"/>
      <c r="BXI1" s="306"/>
      <c r="BXJ1" s="307"/>
      <c r="BXK1" s="307"/>
      <c r="BXL1" s="307"/>
      <c r="BXM1" s="307"/>
      <c r="BXN1" s="307"/>
      <c r="BXO1" s="307"/>
      <c r="BXP1" s="307"/>
      <c r="BXQ1" s="307"/>
      <c r="BXR1" s="307"/>
      <c r="BXS1" s="307"/>
      <c r="BXT1" s="307"/>
      <c r="BXU1" s="307"/>
      <c r="BXV1" s="307"/>
      <c r="BXW1" s="307"/>
      <c r="BXX1" s="307"/>
      <c r="BXY1" s="306"/>
      <c r="BXZ1" s="307"/>
      <c r="BYA1" s="307"/>
      <c r="BYB1" s="307"/>
      <c r="BYC1" s="307"/>
      <c r="BYD1" s="307"/>
      <c r="BYE1" s="307"/>
      <c r="BYF1" s="307"/>
      <c r="BYG1" s="307"/>
      <c r="BYH1" s="307"/>
      <c r="BYI1" s="307"/>
      <c r="BYJ1" s="307"/>
      <c r="BYK1" s="307"/>
      <c r="BYL1" s="307"/>
      <c r="BYM1" s="307"/>
      <c r="BYN1" s="307"/>
      <c r="BYO1" s="306"/>
      <c r="BYP1" s="307"/>
      <c r="BYQ1" s="307"/>
      <c r="BYR1" s="307"/>
      <c r="BYS1" s="307"/>
      <c r="BYT1" s="307"/>
      <c r="BYU1" s="307"/>
      <c r="BYV1" s="307"/>
      <c r="BYW1" s="307"/>
      <c r="BYX1" s="307"/>
      <c r="BYY1" s="307"/>
      <c r="BYZ1" s="307"/>
      <c r="BZA1" s="307"/>
      <c r="BZB1" s="307"/>
      <c r="BZC1" s="307"/>
      <c r="BZD1" s="307"/>
      <c r="BZE1" s="306"/>
      <c r="BZF1" s="307"/>
      <c r="BZG1" s="307"/>
      <c r="BZH1" s="307"/>
      <c r="BZI1" s="307"/>
      <c r="BZJ1" s="307"/>
      <c r="BZK1" s="307"/>
      <c r="BZL1" s="307"/>
      <c r="BZM1" s="307"/>
      <c r="BZN1" s="307"/>
      <c r="BZO1" s="307"/>
      <c r="BZP1" s="307"/>
      <c r="BZQ1" s="307"/>
      <c r="BZR1" s="307"/>
      <c r="BZS1" s="307"/>
      <c r="BZT1" s="307"/>
      <c r="BZU1" s="306"/>
      <c r="BZV1" s="307"/>
      <c r="BZW1" s="307"/>
      <c r="BZX1" s="307"/>
      <c r="BZY1" s="307"/>
      <c r="BZZ1" s="307"/>
      <c r="CAA1" s="307"/>
      <c r="CAB1" s="307"/>
      <c r="CAC1" s="307"/>
      <c r="CAD1" s="307"/>
      <c r="CAE1" s="307"/>
      <c r="CAF1" s="307"/>
      <c r="CAG1" s="307"/>
      <c r="CAH1" s="307"/>
      <c r="CAI1" s="307"/>
      <c r="CAJ1" s="307"/>
      <c r="CAK1" s="306"/>
      <c r="CAL1" s="307"/>
      <c r="CAM1" s="307"/>
      <c r="CAN1" s="307"/>
      <c r="CAO1" s="307"/>
      <c r="CAP1" s="307"/>
      <c r="CAQ1" s="307"/>
      <c r="CAR1" s="307"/>
      <c r="CAS1" s="307"/>
      <c r="CAT1" s="307"/>
      <c r="CAU1" s="307"/>
      <c r="CAV1" s="307"/>
      <c r="CAW1" s="307"/>
      <c r="CAX1" s="307"/>
      <c r="CAY1" s="307"/>
      <c r="CAZ1" s="307"/>
      <c r="CBA1" s="306"/>
      <c r="CBB1" s="307"/>
      <c r="CBC1" s="307"/>
      <c r="CBD1" s="307"/>
      <c r="CBE1" s="307"/>
      <c r="CBF1" s="307"/>
      <c r="CBG1" s="307"/>
      <c r="CBH1" s="307"/>
      <c r="CBI1" s="307"/>
      <c r="CBJ1" s="307"/>
      <c r="CBK1" s="307"/>
      <c r="CBL1" s="307"/>
      <c r="CBM1" s="307"/>
      <c r="CBN1" s="307"/>
      <c r="CBO1" s="307"/>
      <c r="CBP1" s="307"/>
      <c r="CBQ1" s="306"/>
      <c r="CBR1" s="307"/>
      <c r="CBS1" s="307"/>
      <c r="CBT1" s="307"/>
      <c r="CBU1" s="307"/>
      <c r="CBV1" s="307"/>
      <c r="CBW1" s="307"/>
      <c r="CBX1" s="307"/>
      <c r="CBY1" s="307"/>
      <c r="CBZ1" s="307"/>
      <c r="CCA1" s="307"/>
      <c r="CCB1" s="307"/>
      <c r="CCC1" s="307"/>
      <c r="CCD1" s="307"/>
      <c r="CCE1" s="307"/>
      <c r="CCF1" s="307"/>
      <c r="CCG1" s="306"/>
      <c r="CCH1" s="307"/>
      <c r="CCI1" s="307"/>
      <c r="CCJ1" s="307"/>
      <c r="CCK1" s="307"/>
      <c r="CCL1" s="307"/>
      <c r="CCM1" s="307"/>
      <c r="CCN1" s="307"/>
      <c r="CCO1" s="307"/>
      <c r="CCP1" s="307"/>
      <c r="CCQ1" s="307"/>
      <c r="CCR1" s="307"/>
      <c r="CCS1" s="307"/>
      <c r="CCT1" s="307"/>
      <c r="CCU1" s="307"/>
      <c r="CCV1" s="307"/>
      <c r="CCW1" s="306"/>
      <c r="CCX1" s="307"/>
      <c r="CCY1" s="307"/>
      <c r="CCZ1" s="307"/>
      <c r="CDA1" s="307"/>
      <c r="CDB1" s="307"/>
      <c r="CDC1" s="307"/>
      <c r="CDD1" s="307"/>
      <c r="CDE1" s="307"/>
      <c r="CDF1" s="307"/>
      <c r="CDG1" s="307"/>
      <c r="CDH1" s="307"/>
      <c r="CDI1" s="307"/>
      <c r="CDJ1" s="307"/>
      <c r="CDK1" s="307"/>
      <c r="CDL1" s="307"/>
      <c r="CDM1" s="306"/>
      <c r="CDN1" s="307"/>
      <c r="CDO1" s="307"/>
      <c r="CDP1" s="307"/>
      <c r="CDQ1" s="307"/>
      <c r="CDR1" s="307"/>
      <c r="CDS1" s="307"/>
      <c r="CDT1" s="307"/>
      <c r="CDU1" s="307"/>
      <c r="CDV1" s="307"/>
      <c r="CDW1" s="307"/>
      <c r="CDX1" s="307"/>
      <c r="CDY1" s="307"/>
      <c r="CDZ1" s="307"/>
      <c r="CEA1" s="307"/>
      <c r="CEB1" s="307"/>
      <c r="CEC1" s="306"/>
      <c r="CED1" s="307"/>
      <c r="CEE1" s="307"/>
      <c r="CEF1" s="307"/>
      <c r="CEG1" s="307"/>
      <c r="CEH1" s="307"/>
      <c r="CEI1" s="307"/>
      <c r="CEJ1" s="307"/>
      <c r="CEK1" s="307"/>
      <c r="CEL1" s="307"/>
      <c r="CEM1" s="307"/>
      <c r="CEN1" s="307"/>
      <c r="CEO1" s="307"/>
      <c r="CEP1" s="307"/>
      <c r="CEQ1" s="307"/>
      <c r="CER1" s="307"/>
      <c r="CES1" s="306"/>
      <c r="CET1" s="307"/>
      <c r="CEU1" s="307"/>
      <c r="CEV1" s="307"/>
      <c r="CEW1" s="307"/>
      <c r="CEX1" s="307"/>
      <c r="CEY1" s="307"/>
      <c r="CEZ1" s="307"/>
      <c r="CFA1" s="307"/>
      <c r="CFB1" s="307"/>
      <c r="CFC1" s="307"/>
      <c r="CFD1" s="307"/>
      <c r="CFE1" s="307"/>
      <c r="CFF1" s="307"/>
      <c r="CFG1" s="307"/>
      <c r="CFH1" s="307"/>
      <c r="CFI1" s="306"/>
      <c r="CFJ1" s="307"/>
      <c r="CFK1" s="307"/>
      <c r="CFL1" s="307"/>
      <c r="CFM1" s="307"/>
      <c r="CFN1" s="307"/>
      <c r="CFO1" s="307"/>
      <c r="CFP1" s="307"/>
      <c r="CFQ1" s="307"/>
      <c r="CFR1" s="307"/>
      <c r="CFS1" s="307"/>
      <c r="CFT1" s="307"/>
      <c r="CFU1" s="307"/>
      <c r="CFV1" s="307"/>
      <c r="CFW1" s="307"/>
      <c r="CFX1" s="307"/>
      <c r="CFY1" s="306"/>
      <c r="CFZ1" s="307"/>
      <c r="CGA1" s="307"/>
      <c r="CGB1" s="307"/>
      <c r="CGC1" s="307"/>
      <c r="CGD1" s="307"/>
      <c r="CGE1" s="307"/>
      <c r="CGF1" s="307"/>
      <c r="CGG1" s="307"/>
      <c r="CGH1" s="307"/>
      <c r="CGI1" s="307"/>
      <c r="CGJ1" s="307"/>
      <c r="CGK1" s="307"/>
      <c r="CGL1" s="307"/>
      <c r="CGM1" s="307"/>
      <c r="CGN1" s="307"/>
      <c r="CGO1" s="306"/>
      <c r="CGP1" s="307"/>
      <c r="CGQ1" s="307"/>
      <c r="CGR1" s="307"/>
      <c r="CGS1" s="307"/>
      <c r="CGT1" s="307"/>
      <c r="CGU1" s="307"/>
      <c r="CGV1" s="307"/>
      <c r="CGW1" s="307"/>
      <c r="CGX1" s="307"/>
      <c r="CGY1" s="307"/>
      <c r="CGZ1" s="307"/>
      <c r="CHA1" s="307"/>
      <c r="CHB1" s="307"/>
      <c r="CHC1" s="307"/>
      <c r="CHD1" s="307"/>
      <c r="CHE1" s="306"/>
      <c r="CHF1" s="307"/>
      <c r="CHG1" s="307"/>
      <c r="CHH1" s="307"/>
      <c r="CHI1" s="307"/>
      <c r="CHJ1" s="307"/>
      <c r="CHK1" s="307"/>
      <c r="CHL1" s="307"/>
      <c r="CHM1" s="307"/>
      <c r="CHN1" s="307"/>
      <c r="CHO1" s="307"/>
      <c r="CHP1" s="307"/>
      <c r="CHQ1" s="307"/>
      <c r="CHR1" s="307"/>
      <c r="CHS1" s="307"/>
      <c r="CHT1" s="307"/>
      <c r="CHU1" s="306"/>
      <c r="CHV1" s="307"/>
      <c r="CHW1" s="307"/>
      <c r="CHX1" s="307"/>
      <c r="CHY1" s="307"/>
      <c r="CHZ1" s="307"/>
      <c r="CIA1" s="307"/>
      <c r="CIB1" s="307"/>
      <c r="CIC1" s="307"/>
      <c r="CID1" s="307"/>
      <c r="CIE1" s="307"/>
      <c r="CIF1" s="307"/>
      <c r="CIG1" s="307"/>
      <c r="CIH1" s="307"/>
      <c r="CII1" s="307"/>
      <c r="CIJ1" s="307"/>
      <c r="CIK1" s="306"/>
      <c r="CIL1" s="307"/>
      <c r="CIM1" s="307"/>
      <c r="CIN1" s="307"/>
      <c r="CIO1" s="307"/>
      <c r="CIP1" s="307"/>
      <c r="CIQ1" s="307"/>
      <c r="CIR1" s="307"/>
      <c r="CIS1" s="307"/>
      <c r="CIT1" s="307"/>
      <c r="CIU1" s="307"/>
      <c r="CIV1" s="307"/>
      <c r="CIW1" s="307"/>
      <c r="CIX1" s="307"/>
      <c r="CIY1" s="307"/>
      <c r="CIZ1" s="307"/>
      <c r="CJA1" s="306"/>
      <c r="CJB1" s="307"/>
      <c r="CJC1" s="307"/>
      <c r="CJD1" s="307"/>
      <c r="CJE1" s="307"/>
      <c r="CJF1" s="307"/>
      <c r="CJG1" s="307"/>
      <c r="CJH1" s="307"/>
      <c r="CJI1" s="307"/>
      <c r="CJJ1" s="307"/>
      <c r="CJK1" s="307"/>
      <c r="CJL1" s="307"/>
      <c r="CJM1" s="307"/>
      <c r="CJN1" s="307"/>
      <c r="CJO1" s="307"/>
      <c r="CJP1" s="307"/>
      <c r="CJQ1" s="306"/>
      <c r="CJR1" s="307"/>
      <c r="CJS1" s="307"/>
      <c r="CJT1" s="307"/>
      <c r="CJU1" s="307"/>
      <c r="CJV1" s="307"/>
      <c r="CJW1" s="307"/>
      <c r="CJX1" s="307"/>
      <c r="CJY1" s="307"/>
      <c r="CJZ1" s="307"/>
      <c r="CKA1" s="307"/>
      <c r="CKB1" s="307"/>
      <c r="CKC1" s="307"/>
      <c r="CKD1" s="307"/>
      <c r="CKE1" s="307"/>
      <c r="CKF1" s="307"/>
      <c r="CKG1" s="306"/>
      <c r="CKH1" s="307"/>
      <c r="CKI1" s="307"/>
      <c r="CKJ1" s="307"/>
      <c r="CKK1" s="307"/>
      <c r="CKL1" s="307"/>
      <c r="CKM1" s="307"/>
      <c r="CKN1" s="307"/>
      <c r="CKO1" s="307"/>
      <c r="CKP1" s="307"/>
      <c r="CKQ1" s="307"/>
      <c r="CKR1" s="307"/>
      <c r="CKS1" s="307"/>
      <c r="CKT1" s="307"/>
      <c r="CKU1" s="307"/>
      <c r="CKV1" s="307"/>
      <c r="CKW1" s="306"/>
      <c r="CKX1" s="307"/>
      <c r="CKY1" s="307"/>
      <c r="CKZ1" s="307"/>
      <c r="CLA1" s="307"/>
      <c r="CLB1" s="307"/>
      <c r="CLC1" s="307"/>
      <c r="CLD1" s="307"/>
      <c r="CLE1" s="307"/>
      <c r="CLF1" s="307"/>
      <c r="CLG1" s="307"/>
      <c r="CLH1" s="307"/>
      <c r="CLI1" s="307"/>
      <c r="CLJ1" s="307"/>
      <c r="CLK1" s="307"/>
      <c r="CLL1" s="307"/>
      <c r="CLM1" s="306"/>
      <c r="CLN1" s="307"/>
      <c r="CLO1" s="307"/>
      <c r="CLP1" s="307"/>
      <c r="CLQ1" s="307"/>
      <c r="CLR1" s="307"/>
      <c r="CLS1" s="307"/>
      <c r="CLT1" s="307"/>
      <c r="CLU1" s="307"/>
      <c r="CLV1" s="307"/>
      <c r="CLW1" s="307"/>
      <c r="CLX1" s="307"/>
      <c r="CLY1" s="307"/>
      <c r="CLZ1" s="307"/>
      <c r="CMA1" s="307"/>
      <c r="CMB1" s="307"/>
      <c r="CMC1" s="306"/>
      <c r="CMD1" s="307"/>
      <c r="CME1" s="307"/>
      <c r="CMF1" s="307"/>
      <c r="CMG1" s="307"/>
      <c r="CMH1" s="307"/>
      <c r="CMI1" s="307"/>
      <c r="CMJ1" s="307"/>
      <c r="CMK1" s="307"/>
      <c r="CML1" s="307"/>
      <c r="CMM1" s="307"/>
      <c r="CMN1" s="307"/>
      <c r="CMO1" s="307"/>
      <c r="CMP1" s="307"/>
      <c r="CMQ1" s="307"/>
      <c r="CMR1" s="307"/>
      <c r="CMS1" s="306"/>
      <c r="CMT1" s="307"/>
      <c r="CMU1" s="307"/>
      <c r="CMV1" s="307"/>
      <c r="CMW1" s="307"/>
      <c r="CMX1" s="307"/>
      <c r="CMY1" s="307"/>
      <c r="CMZ1" s="307"/>
      <c r="CNA1" s="307"/>
      <c r="CNB1" s="307"/>
      <c r="CNC1" s="307"/>
      <c r="CND1" s="307"/>
      <c r="CNE1" s="307"/>
      <c r="CNF1" s="307"/>
      <c r="CNG1" s="307"/>
      <c r="CNH1" s="307"/>
      <c r="CNI1" s="306"/>
      <c r="CNJ1" s="307"/>
      <c r="CNK1" s="307"/>
      <c r="CNL1" s="307"/>
      <c r="CNM1" s="307"/>
      <c r="CNN1" s="307"/>
      <c r="CNO1" s="307"/>
      <c r="CNP1" s="307"/>
      <c r="CNQ1" s="307"/>
      <c r="CNR1" s="307"/>
      <c r="CNS1" s="307"/>
      <c r="CNT1" s="307"/>
      <c r="CNU1" s="307"/>
      <c r="CNV1" s="307"/>
      <c r="CNW1" s="307"/>
      <c r="CNX1" s="307"/>
      <c r="CNY1" s="306"/>
      <c r="CNZ1" s="307"/>
      <c r="COA1" s="307"/>
      <c r="COB1" s="307"/>
      <c r="COC1" s="307"/>
      <c r="COD1" s="307"/>
      <c r="COE1" s="307"/>
      <c r="COF1" s="307"/>
      <c r="COG1" s="307"/>
      <c r="COH1" s="307"/>
      <c r="COI1" s="307"/>
      <c r="COJ1" s="307"/>
      <c r="COK1" s="307"/>
      <c r="COL1" s="307"/>
      <c r="COM1" s="307"/>
      <c r="CON1" s="307"/>
      <c r="COO1" s="306"/>
      <c r="COP1" s="307"/>
      <c r="COQ1" s="307"/>
      <c r="COR1" s="307"/>
      <c r="COS1" s="307"/>
      <c r="COT1" s="307"/>
      <c r="COU1" s="307"/>
      <c r="COV1" s="307"/>
      <c r="COW1" s="307"/>
      <c r="COX1" s="307"/>
      <c r="COY1" s="307"/>
      <c r="COZ1" s="307"/>
      <c r="CPA1" s="307"/>
      <c r="CPB1" s="307"/>
      <c r="CPC1" s="307"/>
      <c r="CPD1" s="307"/>
      <c r="CPE1" s="306"/>
      <c r="CPF1" s="307"/>
      <c r="CPG1" s="307"/>
      <c r="CPH1" s="307"/>
      <c r="CPI1" s="307"/>
      <c r="CPJ1" s="307"/>
      <c r="CPK1" s="307"/>
      <c r="CPL1" s="307"/>
      <c r="CPM1" s="307"/>
      <c r="CPN1" s="307"/>
      <c r="CPO1" s="307"/>
      <c r="CPP1" s="307"/>
      <c r="CPQ1" s="307"/>
      <c r="CPR1" s="307"/>
      <c r="CPS1" s="307"/>
      <c r="CPT1" s="307"/>
      <c r="CPU1" s="306"/>
      <c r="CPV1" s="307"/>
      <c r="CPW1" s="307"/>
      <c r="CPX1" s="307"/>
      <c r="CPY1" s="307"/>
      <c r="CPZ1" s="307"/>
      <c r="CQA1" s="307"/>
      <c r="CQB1" s="307"/>
      <c r="CQC1" s="307"/>
      <c r="CQD1" s="307"/>
      <c r="CQE1" s="307"/>
      <c r="CQF1" s="307"/>
      <c r="CQG1" s="307"/>
      <c r="CQH1" s="307"/>
      <c r="CQI1" s="307"/>
      <c r="CQJ1" s="307"/>
      <c r="CQK1" s="306"/>
      <c r="CQL1" s="307"/>
      <c r="CQM1" s="307"/>
      <c r="CQN1" s="307"/>
      <c r="CQO1" s="307"/>
      <c r="CQP1" s="307"/>
      <c r="CQQ1" s="307"/>
      <c r="CQR1" s="307"/>
      <c r="CQS1" s="307"/>
      <c r="CQT1" s="307"/>
      <c r="CQU1" s="307"/>
      <c r="CQV1" s="307"/>
      <c r="CQW1" s="307"/>
      <c r="CQX1" s="307"/>
      <c r="CQY1" s="307"/>
      <c r="CQZ1" s="307"/>
      <c r="CRA1" s="306"/>
      <c r="CRB1" s="307"/>
      <c r="CRC1" s="307"/>
      <c r="CRD1" s="307"/>
      <c r="CRE1" s="307"/>
      <c r="CRF1" s="307"/>
      <c r="CRG1" s="307"/>
      <c r="CRH1" s="307"/>
      <c r="CRI1" s="307"/>
      <c r="CRJ1" s="307"/>
      <c r="CRK1" s="307"/>
      <c r="CRL1" s="307"/>
      <c r="CRM1" s="307"/>
      <c r="CRN1" s="307"/>
      <c r="CRO1" s="307"/>
      <c r="CRP1" s="307"/>
      <c r="CRQ1" s="306"/>
      <c r="CRR1" s="307"/>
      <c r="CRS1" s="307"/>
      <c r="CRT1" s="307"/>
      <c r="CRU1" s="307"/>
      <c r="CRV1" s="307"/>
      <c r="CRW1" s="307"/>
      <c r="CRX1" s="307"/>
      <c r="CRY1" s="307"/>
      <c r="CRZ1" s="307"/>
      <c r="CSA1" s="307"/>
      <c r="CSB1" s="307"/>
      <c r="CSC1" s="307"/>
      <c r="CSD1" s="307"/>
      <c r="CSE1" s="307"/>
      <c r="CSF1" s="307"/>
      <c r="CSG1" s="306"/>
      <c r="CSH1" s="307"/>
      <c r="CSI1" s="307"/>
      <c r="CSJ1" s="307"/>
      <c r="CSK1" s="307"/>
      <c r="CSL1" s="307"/>
      <c r="CSM1" s="307"/>
      <c r="CSN1" s="307"/>
      <c r="CSO1" s="307"/>
      <c r="CSP1" s="307"/>
      <c r="CSQ1" s="307"/>
      <c r="CSR1" s="307"/>
      <c r="CSS1" s="307"/>
      <c r="CST1" s="307"/>
      <c r="CSU1" s="307"/>
      <c r="CSV1" s="307"/>
      <c r="CSW1" s="306"/>
      <c r="CSX1" s="307"/>
      <c r="CSY1" s="307"/>
      <c r="CSZ1" s="307"/>
      <c r="CTA1" s="307"/>
      <c r="CTB1" s="307"/>
      <c r="CTC1" s="307"/>
      <c r="CTD1" s="307"/>
      <c r="CTE1" s="307"/>
      <c r="CTF1" s="307"/>
      <c r="CTG1" s="307"/>
      <c r="CTH1" s="307"/>
      <c r="CTI1" s="307"/>
      <c r="CTJ1" s="307"/>
      <c r="CTK1" s="307"/>
      <c r="CTL1" s="307"/>
      <c r="CTM1" s="306"/>
      <c r="CTN1" s="307"/>
      <c r="CTO1" s="307"/>
      <c r="CTP1" s="307"/>
      <c r="CTQ1" s="307"/>
      <c r="CTR1" s="307"/>
      <c r="CTS1" s="307"/>
      <c r="CTT1" s="307"/>
      <c r="CTU1" s="307"/>
      <c r="CTV1" s="307"/>
      <c r="CTW1" s="307"/>
      <c r="CTX1" s="307"/>
      <c r="CTY1" s="307"/>
      <c r="CTZ1" s="307"/>
      <c r="CUA1" s="307"/>
      <c r="CUB1" s="307"/>
      <c r="CUC1" s="306"/>
      <c r="CUD1" s="307"/>
      <c r="CUE1" s="307"/>
      <c r="CUF1" s="307"/>
      <c r="CUG1" s="307"/>
      <c r="CUH1" s="307"/>
      <c r="CUI1" s="307"/>
      <c r="CUJ1" s="307"/>
      <c r="CUK1" s="307"/>
      <c r="CUL1" s="307"/>
      <c r="CUM1" s="307"/>
      <c r="CUN1" s="307"/>
      <c r="CUO1" s="307"/>
      <c r="CUP1" s="307"/>
      <c r="CUQ1" s="307"/>
      <c r="CUR1" s="307"/>
      <c r="CUS1" s="306"/>
      <c r="CUT1" s="307"/>
      <c r="CUU1" s="307"/>
      <c r="CUV1" s="307"/>
      <c r="CUW1" s="307"/>
      <c r="CUX1" s="307"/>
      <c r="CUY1" s="307"/>
      <c r="CUZ1" s="307"/>
      <c r="CVA1" s="307"/>
      <c r="CVB1" s="307"/>
      <c r="CVC1" s="307"/>
      <c r="CVD1" s="307"/>
      <c r="CVE1" s="307"/>
      <c r="CVF1" s="307"/>
      <c r="CVG1" s="307"/>
      <c r="CVH1" s="307"/>
      <c r="CVI1" s="306"/>
      <c r="CVJ1" s="307"/>
      <c r="CVK1" s="307"/>
      <c r="CVL1" s="307"/>
      <c r="CVM1" s="307"/>
      <c r="CVN1" s="307"/>
      <c r="CVO1" s="307"/>
      <c r="CVP1" s="307"/>
      <c r="CVQ1" s="307"/>
      <c r="CVR1" s="307"/>
      <c r="CVS1" s="307"/>
      <c r="CVT1" s="307"/>
      <c r="CVU1" s="307"/>
      <c r="CVV1" s="307"/>
      <c r="CVW1" s="307"/>
      <c r="CVX1" s="307"/>
      <c r="CVY1" s="306"/>
      <c r="CVZ1" s="307"/>
      <c r="CWA1" s="307"/>
      <c r="CWB1" s="307"/>
      <c r="CWC1" s="307"/>
      <c r="CWD1" s="307"/>
      <c r="CWE1" s="307"/>
      <c r="CWF1" s="307"/>
      <c r="CWG1" s="307"/>
      <c r="CWH1" s="307"/>
      <c r="CWI1" s="307"/>
      <c r="CWJ1" s="307"/>
      <c r="CWK1" s="307"/>
      <c r="CWL1" s="307"/>
      <c r="CWM1" s="307"/>
      <c r="CWN1" s="307"/>
      <c r="CWO1" s="306"/>
      <c r="CWP1" s="307"/>
      <c r="CWQ1" s="307"/>
      <c r="CWR1" s="307"/>
      <c r="CWS1" s="307"/>
      <c r="CWT1" s="307"/>
      <c r="CWU1" s="307"/>
      <c r="CWV1" s="307"/>
      <c r="CWW1" s="307"/>
      <c r="CWX1" s="307"/>
      <c r="CWY1" s="307"/>
      <c r="CWZ1" s="307"/>
      <c r="CXA1" s="307"/>
      <c r="CXB1" s="307"/>
      <c r="CXC1" s="307"/>
      <c r="CXD1" s="307"/>
      <c r="CXE1" s="306"/>
      <c r="CXF1" s="307"/>
      <c r="CXG1" s="307"/>
      <c r="CXH1" s="307"/>
      <c r="CXI1" s="307"/>
      <c r="CXJ1" s="307"/>
      <c r="CXK1" s="307"/>
      <c r="CXL1" s="307"/>
      <c r="CXM1" s="307"/>
      <c r="CXN1" s="307"/>
      <c r="CXO1" s="307"/>
      <c r="CXP1" s="307"/>
      <c r="CXQ1" s="307"/>
      <c r="CXR1" s="307"/>
      <c r="CXS1" s="307"/>
      <c r="CXT1" s="307"/>
      <c r="CXU1" s="306"/>
      <c r="CXV1" s="307"/>
      <c r="CXW1" s="307"/>
      <c r="CXX1" s="307"/>
      <c r="CXY1" s="307"/>
      <c r="CXZ1" s="307"/>
      <c r="CYA1" s="307"/>
      <c r="CYB1" s="307"/>
      <c r="CYC1" s="307"/>
      <c r="CYD1" s="307"/>
      <c r="CYE1" s="307"/>
      <c r="CYF1" s="307"/>
      <c r="CYG1" s="307"/>
      <c r="CYH1" s="307"/>
      <c r="CYI1" s="307"/>
      <c r="CYJ1" s="307"/>
      <c r="CYK1" s="306"/>
      <c r="CYL1" s="307"/>
      <c r="CYM1" s="307"/>
      <c r="CYN1" s="307"/>
      <c r="CYO1" s="307"/>
      <c r="CYP1" s="307"/>
      <c r="CYQ1" s="307"/>
      <c r="CYR1" s="307"/>
      <c r="CYS1" s="307"/>
      <c r="CYT1" s="307"/>
      <c r="CYU1" s="307"/>
      <c r="CYV1" s="307"/>
      <c r="CYW1" s="307"/>
      <c r="CYX1" s="307"/>
      <c r="CYY1" s="307"/>
      <c r="CYZ1" s="307"/>
      <c r="CZA1" s="306"/>
      <c r="CZB1" s="307"/>
      <c r="CZC1" s="307"/>
      <c r="CZD1" s="307"/>
      <c r="CZE1" s="307"/>
      <c r="CZF1" s="307"/>
      <c r="CZG1" s="307"/>
      <c r="CZH1" s="307"/>
      <c r="CZI1" s="307"/>
      <c r="CZJ1" s="307"/>
      <c r="CZK1" s="307"/>
      <c r="CZL1" s="307"/>
      <c r="CZM1" s="307"/>
      <c r="CZN1" s="307"/>
      <c r="CZO1" s="307"/>
      <c r="CZP1" s="307"/>
      <c r="CZQ1" s="306"/>
      <c r="CZR1" s="307"/>
      <c r="CZS1" s="307"/>
      <c r="CZT1" s="307"/>
      <c r="CZU1" s="307"/>
      <c r="CZV1" s="307"/>
      <c r="CZW1" s="307"/>
      <c r="CZX1" s="307"/>
      <c r="CZY1" s="307"/>
      <c r="CZZ1" s="307"/>
      <c r="DAA1" s="307"/>
      <c r="DAB1" s="307"/>
      <c r="DAC1" s="307"/>
      <c r="DAD1" s="307"/>
      <c r="DAE1" s="307"/>
      <c r="DAF1" s="307"/>
      <c r="DAG1" s="306"/>
      <c r="DAH1" s="307"/>
      <c r="DAI1" s="307"/>
      <c r="DAJ1" s="307"/>
      <c r="DAK1" s="307"/>
      <c r="DAL1" s="307"/>
      <c r="DAM1" s="307"/>
      <c r="DAN1" s="307"/>
      <c r="DAO1" s="307"/>
      <c r="DAP1" s="307"/>
      <c r="DAQ1" s="307"/>
      <c r="DAR1" s="307"/>
      <c r="DAS1" s="307"/>
      <c r="DAT1" s="307"/>
      <c r="DAU1" s="307"/>
      <c r="DAV1" s="307"/>
      <c r="DAW1" s="306"/>
      <c r="DAX1" s="307"/>
      <c r="DAY1" s="307"/>
      <c r="DAZ1" s="307"/>
      <c r="DBA1" s="307"/>
      <c r="DBB1" s="307"/>
      <c r="DBC1" s="307"/>
      <c r="DBD1" s="307"/>
      <c r="DBE1" s="307"/>
      <c r="DBF1" s="307"/>
      <c r="DBG1" s="307"/>
      <c r="DBH1" s="307"/>
      <c r="DBI1" s="307"/>
      <c r="DBJ1" s="307"/>
      <c r="DBK1" s="307"/>
      <c r="DBL1" s="307"/>
      <c r="DBM1" s="306"/>
      <c r="DBN1" s="307"/>
      <c r="DBO1" s="307"/>
      <c r="DBP1" s="307"/>
      <c r="DBQ1" s="307"/>
      <c r="DBR1" s="307"/>
      <c r="DBS1" s="307"/>
      <c r="DBT1" s="307"/>
      <c r="DBU1" s="307"/>
      <c r="DBV1" s="307"/>
      <c r="DBW1" s="307"/>
      <c r="DBX1" s="307"/>
      <c r="DBY1" s="307"/>
      <c r="DBZ1" s="307"/>
      <c r="DCA1" s="307"/>
      <c r="DCB1" s="307"/>
      <c r="DCC1" s="306"/>
      <c r="DCD1" s="307"/>
      <c r="DCE1" s="307"/>
      <c r="DCF1" s="307"/>
      <c r="DCG1" s="307"/>
      <c r="DCH1" s="307"/>
      <c r="DCI1" s="307"/>
      <c r="DCJ1" s="307"/>
      <c r="DCK1" s="307"/>
      <c r="DCL1" s="307"/>
      <c r="DCM1" s="307"/>
      <c r="DCN1" s="307"/>
      <c r="DCO1" s="307"/>
      <c r="DCP1" s="307"/>
      <c r="DCQ1" s="307"/>
      <c r="DCR1" s="307"/>
      <c r="DCS1" s="306"/>
      <c r="DCT1" s="307"/>
      <c r="DCU1" s="307"/>
      <c r="DCV1" s="307"/>
      <c r="DCW1" s="307"/>
      <c r="DCX1" s="307"/>
      <c r="DCY1" s="307"/>
      <c r="DCZ1" s="307"/>
      <c r="DDA1" s="307"/>
      <c r="DDB1" s="307"/>
      <c r="DDC1" s="307"/>
      <c r="DDD1" s="307"/>
      <c r="DDE1" s="307"/>
      <c r="DDF1" s="307"/>
      <c r="DDG1" s="307"/>
      <c r="DDH1" s="307"/>
      <c r="DDI1" s="306"/>
      <c r="DDJ1" s="307"/>
      <c r="DDK1" s="307"/>
      <c r="DDL1" s="307"/>
      <c r="DDM1" s="307"/>
      <c r="DDN1" s="307"/>
      <c r="DDO1" s="307"/>
      <c r="DDP1" s="307"/>
      <c r="DDQ1" s="307"/>
      <c r="DDR1" s="307"/>
      <c r="DDS1" s="307"/>
      <c r="DDT1" s="307"/>
      <c r="DDU1" s="307"/>
      <c r="DDV1" s="307"/>
      <c r="DDW1" s="307"/>
      <c r="DDX1" s="307"/>
      <c r="DDY1" s="306"/>
      <c r="DDZ1" s="307"/>
      <c r="DEA1" s="307"/>
      <c r="DEB1" s="307"/>
      <c r="DEC1" s="307"/>
      <c r="DED1" s="307"/>
      <c r="DEE1" s="307"/>
      <c r="DEF1" s="307"/>
      <c r="DEG1" s="307"/>
      <c r="DEH1" s="307"/>
      <c r="DEI1" s="307"/>
      <c r="DEJ1" s="307"/>
      <c r="DEK1" s="307"/>
      <c r="DEL1" s="307"/>
      <c r="DEM1" s="307"/>
      <c r="DEN1" s="307"/>
      <c r="DEO1" s="306"/>
      <c r="DEP1" s="307"/>
      <c r="DEQ1" s="307"/>
      <c r="DER1" s="307"/>
      <c r="DES1" s="307"/>
      <c r="DET1" s="307"/>
      <c r="DEU1" s="307"/>
      <c r="DEV1" s="307"/>
      <c r="DEW1" s="307"/>
      <c r="DEX1" s="307"/>
      <c r="DEY1" s="307"/>
      <c r="DEZ1" s="307"/>
      <c r="DFA1" s="307"/>
      <c r="DFB1" s="307"/>
      <c r="DFC1" s="307"/>
      <c r="DFD1" s="307"/>
      <c r="DFE1" s="306"/>
      <c r="DFF1" s="307"/>
      <c r="DFG1" s="307"/>
      <c r="DFH1" s="307"/>
      <c r="DFI1" s="307"/>
      <c r="DFJ1" s="307"/>
      <c r="DFK1" s="307"/>
      <c r="DFL1" s="307"/>
      <c r="DFM1" s="307"/>
      <c r="DFN1" s="307"/>
      <c r="DFO1" s="307"/>
      <c r="DFP1" s="307"/>
      <c r="DFQ1" s="307"/>
      <c r="DFR1" s="307"/>
      <c r="DFS1" s="307"/>
      <c r="DFT1" s="307"/>
      <c r="DFU1" s="306"/>
      <c r="DFV1" s="307"/>
      <c r="DFW1" s="307"/>
      <c r="DFX1" s="307"/>
      <c r="DFY1" s="307"/>
      <c r="DFZ1" s="307"/>
      <c r="DGA1" s="307"/>
      <c r="DGB1" s="307"/>
      <c r="DGC1" s="307"/>
      <c r="DGD1" s="307"/>
      <c r="DGE1" s="307"/>
      <c r="DGF1" s="307"/>
      <c r="DGG1" s="307"/>
      <c r="DGH1" s="307"/>
      <c r="DGI1" s="307"/>
      <c r="DGJ1" s="307"/>
      <c r="DGK1" s="306"/>
      <c r="DGL1" s="307"/>
      <c r="DGM1" s="307"/>
      <c r="DGN1" s="307"/>
      <c r="DGO1" s="307"/>
      <c r="DGP1" s="307"/>
      <c r="DGQ1" s="307"/>
      <c r="DGR1" s="307"/>
      <c r="DGS1" s="307"/>
      <c r="DGT1" s="307"/>
      <c r="DGU1" s="307"/>
      <c r="DGV1" s="307"/>
      <c r="DGW1" s="307"/>
      <c r="DGX1" s="307"/>
      <c r="DGY1" s="307"/>
      <c r="DGZ1" s="307"/>
      <c r="DHA1" s="306"/>
      <c r="DHB1" s="307"/>
      <c r="DHC1" s="307"/>
      <c r="DHD1" s="307"/>
      <c r="DHE1" s="307"/>
      <c r="DHF1" s="307"/>
      <c r="DHG1" s="307"/>
      <c r="DHH1" s="307"/>
      <c r="DHI1" s="307"/>
      <c r="DHJ1" s="307"/>
      <c r="DHK1" s="307"/>
      <c r="DHL1" s="307"/>
      <c r="DHM1" s="307"/>
      <c r="DHN1" s="307"/>
      <c r="DHO1" s="307"/>
      <c r="DHP1" s="307"/>
      <c r="DHQ1" s="306"/>
      <c r="DHR1" s="307"/>
      <c r="DHS1" s="307"/>
      <c r="DHT1" s="307"/>
      <c r="DHU1" s="307"/>
      <c r="DHV1" s="307"/>
      <c r="DHW1" s="307"/>
      <c r="DHX1" s="307"/>
      <c r="DHY1" s="307"/>
      <c r="DHZ1" s="307"/>
      <c r="DIA1" s="307"/>
      <c r="DIB1" s="307"/>
      <c r="DIC1" s="307"/>
      <c r="DID1" s="307"/>
      <c r="DIE1" s="307"/>
      <c r="DIF1" s="307"/>
      <c r="DIG1" s="306"/>
      <c r="DIH1" s="307"/>
      <c r="DII1" s="307"/>
      <c r="DIJ1" s="307"/>
      <c r="DIK1" s="307"/>
      <c r="DIL1" s="307"/>
      <c r="DIM1" s="307"/>
      <c r="DIN1" s="307"/>
      <c r="DIO1" s="307"/>
      <c r="DIP1" s="307"/>
      <c r="DIQ1" s="307"/>
      <c r="DIR1" s="307"/>
      <c r="DIS1" s="307"/>
      <c r="DIT1" s="307"/>
      <c r="DIU1" s="307"/>
      <c r="DIV1" s="307"/>
      <c r="DIW1" s="306"/>
      <c r="DIX1" s="307"/>
      <c r="DIY1" s="307"/>
      <c r="DIZ1" s="307"/>
      <c r="DJA1" s="307"/>
      <c r="DJB1" s="307"/>
      <c r="DJC1" s="307"/>
      <c r="DJD1" s="307"/>
      <c r="DJE1" s="307"/>
      <c r="DJF1" s="307"/>
      <c r="DJG1" s="307"/>
      <c r="DJH1" s="307"/>
      <c r="DJI1" s="307"/>
      <c r="DJJ1" s="307"/>
      <c r="DJK1" s="307"/>
      <c r="DJL1" s="307"/>
      <c r="DJM1" s="306"/>
      <c r="DJN1" s="307"/>
      <c r="DJO1" s="307"/>
      <c r="DJP1" s="307"/>
      <c r="DJQ1" s="307"/>
      <c r="DJR1" s="307"/>
      <c r="DJS1" s="307"/>
      <c r="DJT1" s="307"/>
      <c r="DJU1" s="307"/>
      <c r="DJV1" s="307"/>
      <c r="DJW1" s="307"/>
      <c r="DJX1" s="307"/>
      <c r="DJY1" s="307"/>
      <c r="DJZ1" s="307"/>
      <c r="DKA1" s="307"/>
      <c r="DKB1" s="307"/>
      <c r="DKC1" s="306"/>
      <c r="DKD1" s="307"/>
      <c r="DKE1" s="307"/>
      <c r="DKF1" s="307"/>
      <c r="DKG1" s="307"/>
      <c r="DKH1" s="307"/>
      <c r="DKI1" s="307"/>
      <c r="DKJ1" s="307"/>
      <c r="DKK1" s="307"/>
      <c r="DKL1" s="307"/>
      <c r="DKM1" s="307"/>
      <c r="DKN1" s="307"/>
      <c r="DKO1" s="307"/>
      <c r="DKP1" s="307"/>
      <c r="DKQ1" s="307"/>
      <c r="DKR1" s="307"/>
      <c r="DKS1" s="306"/>
      <c r="DKT1" s="307"/>
      <c r="DKU1" s="307"/>
      <c r="DKV1" s="307"/>
      <c r="DKW1" s="307"/>
      <c r="DKX1" s="307"/>
      <c r="DKY1" s="307"/>
      <c r="DKZ1" s="307"/>
      <c r="DLA1" s="307"/>
      <c r="DLB1" s="307"/>
      <c r="DLC1" s="307"/>
      <c r="DLD1" s="307"/>
      <c r="DLE1" s="307"/>
      <c r="DLF1" s="307"/>
      <c r="DLG1" s="307"/>
      <c r="DLH1" s="307"/>
      <c r="DLI1" s="306"/>
      <c r="DLJ1" s="307"/>
      <c r="DLK1" s="307"/>
      <c r="DLL1" s="307"/>
      <c r="DLM1" s="307"/>
      <c r="DLN1" s="307"/>
      <c r="DLO1" s="307"/>
      <c r="DLP1" s="307"/>
      <c r="DLQ1" s="307"/>
      <c r="DLR1" s="307"/>
      <c r="DLS1" s="307"/>
      <c r="DLT1" s="307"/>
      <c r="DLU1" s="307"/>
      <c r="DLV1" s="307"/>
      <c r="DLW1" s="307"/>
      <c r="DLX1" s="307"/>
      <c r="DLY1" s="306"/>
      <c r="DLZ1" s="307"/>
      <c r="DMA1" s="307"/>
      <c r="DMB1" s="307"/>
      <c r="DMC1" s="307"/>
      <c r="DMD1" s="307"/>
      <c r="DME1" s="307"/>
      <c r="DMF1" s="307"/>
      <c r="DMG1" s="307"/>
      <c r="DMH1" s="307"/>
      <c r="DMI1" s="307"/>
      <c r="DMJ1" s="307"/>
      <c r="DMK1" s="307"/>
      <c r="DML1" s="307"/>
      <c r="DMM1" s="307"/>
      <c r="DMN1" s="307"/>
      <c r="DMO1" s="306"/>
      <c r="DMP1" s="307"/>
      <c r="DMQ1" s="307"/>
      <c r="DMR1" s="307"/>
      <c r="DMS1" s="307"/>
      <c r="DMT1" s="307"/>
      <c r="DMU1" s="307"/>
      <c r="DMV1" s="307"/>
      <c r="DMW1" s="307"/>
      <c r="DMX1" s="307"/>
      <c r="DMY1" s="307"/>
      <c r="DMZ1" s="307"/>
      <c r="DNA1" s="307"/>
      <c r="DNB1" s="307"/>
      <c r="DNC1" s="307"/>
      <c r="DND1" s="307"/>
      <c r="DNE1" s="306"/>
      <c r="DNF1" s="307"/>
      <c r="DNG1" s="307"/>
      <c r="DNH1" s="307"/>
      <c r="DNI1" s="307"/>
      <c r="DNJ1" s="307"/>
      <c r="DNK1" s="307"/>
      <c r="DNL1" s="307"/>
      <c r="DNM1" s="307"/>
      <c r="DNN1" s="307"/>
      <c r="DNO1" s="307"/>
      <c r="DNP1" s="307"/>
      <c r="DNQ1" s="307"/>
      <c r="DNR1" s="307"/>
      <c r="DNS1" s="307"/>
      <c r="DNT1" s="307"/>
      <c r="DNU1" s="306"/>
      <c r="DNV1" s="307"/>
      <c r="DNW1" s="307"/>
      <c r="DNX1" s="307"/>
      <c r="DNY1" s="307"/>
      <c r="DNZ1" s="307"/>
      <c r="DOA1" s="307"/>
      <c r="DOB1" s="307"/>
      <c r="DOC1" s="307"/>
      <c r="DOD1" s="307"/>
      <c r="DOE1" s="307"/>
      <c r="DOF1" s="307"/>
      <c r="DOG1" s="307"/>
      <c r="DOH1" s="307"/>
      <c r="DOI1" s="307"/>
      <c r="DOJ1" s="307"/>
      <c r="DOK1" s="306"/>
      <c r="DOL1" s="307"/>
      <c r="DOM1" s="307"/>
      <c r="DON1" s="307"/>
      <c r="DOO1" s="307"/>
      <c r="DOP1" s="307"/>
      <c r="DOQ1" s="307"/>
      <c r="DOR1" s="307"/>
      <c r="DOS1" s="307"/>
      <c r="DOT1" s="307"/>
      <c r="DOU1" s="307"/>
      <c r="DOV1" s="307"/>
      <c r="DOW1" s="307"/>
      <c r="DOX1" s="307"/>
      <c r="DOY1" s="307"/>
      <c r="DOZ1" s="307"/>
      <c r="DPA1" s="306"/>
      <c r="DPB1" s="307"/>
      <c r="DPC1" s="307"/>
      <c r="DPD1" s="307"/>
      <c r="DPE1" s="307"/>
      <c r="DPF1" s="307"/>
      <c r="DPG1" s="307"/>
      <c r="DPH1" s="307"/>
      <c r="DPI1" s="307"/>
      <c r="DPJ1" s="307"/>
      <c r="DPK1" s="307"/>
      <c r="DPL1" s="307"/>
      <c r="DPM1" s="307"/>
      <c r="DPN1" s="307"/>
      <c r="DPO1" s="307"/>
      <c r="DPP1" s="307"/>
      <c r="DPQ1" s="306"/>
      <c r="DPR1" s="307"/>
      <c r="DPS1" s="307"/>
      <c r="DPT1" s="307"/>
      <c r="DPU1" s="307"/>
      <c r="DPV1" s="307"/>
      <c r="DPW1" s="307"/>
      <c r="DPX1" s="307"/>
      <c r="DPY1" s="307"/>
      <c r="DPZ1" s="307"/>
      <c r="DQA1" s="307"/>
      <c r="DQB1" s="307"/>
      <c r="DQC1" s="307"/>
      <c r="DQD1" s="307"/>
      <c r="DQE1" s="307"/>
      <c r="DQF1" s="307"/>
      <c r="DQG1" s="306"/>
      <c r="DQH1" s="307"/>
      <c r="DQI1" s="307"/>
      <c r="DQJ1" s="307"/>
      <c r="DQK1" s="307"/>
      <c r="DQL1" s="307"/>
      <c r="DQM1" s="307"/>
      <c r="DQN1" s="307"/>
      <c r="DQO1" s="307"/>
      <c r="DQP1" s="307"/>
      <c r="DQQ1" s="307"/>
      <c r="DQR1" s="307"/>
      <c r="DQS1" s="307"/>
      <c r="DQT1" s="307"/>
      <c r="DQU1" s="307"/>
      <c r="DQV1" s="307"/>
      <c r="DQW1" s="306"/>
      <c r="DQX1" s="307"/>
      <c r="DQY1" s="307"/>
      <c r="DQZ1" s="307"/>
      <c r="DRA1" s="307"/>
      <c r="DRB1" s="307"/>
      <c r="DRC1" s="307"/>
      <c r="DRD1" s="307"/>
      <c r="DRE1" s="307"/>
      <c r="DRF1" s="307"/>
      <c r="DRG1" s="307"/>
      <c r="DRH1" s="307"/>
      <c r="DRI1" s="307"/>
      <c r="DRJ1" s="307"/>
      <c r="DRK1" s="307"/>
      <c r="DRL1" s="307"/>
      <c r="DRM1" s="306"/>
      <c r="DRN1" s="307"/>
      <c r="DRO1" s="307"/>
      <c r="DRP1" s="307"/>
      <c r="DRQ1" s="307"/>
      <c r="DRR1" s="307"/>
      <c r="DRS1" s="307"/>
      <c r="DRT1" s="307"/>
      <c r="DRU1" s="307"/>
      <c r="DRV1" s="307"/>
      <c r="DRW1" s="307"/>
      <c r="DRX1" s="307"/>
      <c r="DRY1" s="307"/>
      <c r="DRZ1" s="307"/>
      <c r="DSA1" s="307"/>
      <c r="DSB1" s="307"/>
      <c r="DSC1" s="306"/>
      <c r="DSD1" s="307"/>
      <c r="DSE1" s="307"/>
      <c r="DSF1" s="307"/>
      <c r="DSG1" s="307"/>
      <c r="DSH1" s="307"/>
      <c r="DSI1" s="307"/>
      <c r="DSJ1" s="307"/>
      <c r="DSK1" s="307"/>
      <c r="DSL1" s="307"/>
      <c r="DSM1" s="307"/>
      <c r="DSN1" s="307"/>
      <c r="DSO1" s="307"/>
      <c r="DSP1" s="307"/>
      <c r="DSQ1" s="307"/>
      <c r="DSR1" s="307"/>
      <c r="DSS1" s="306"/>
      <c r="DST1" s="307"/>
      <c r="DSU1" s="307"/>
      <c r="DSV1" s="307"/>
      <c r="DSW1" s="307"/>
      <c r="DSX1" s="307"/>
      <c r="DSY1" s="307"/>
      <c r="DSZ1" s="307"/>
      <c r="DTA1" s="307"/>
      <c r="DTB1" s="307"/>
      <c r="DTC1" s="307"/>
      <c r="DTD1" s="307"/>
      <c r="DTE1" s="307"/>
      <c r="DTF1" s="307"/>
      <c r="DTG1" s="307"/>
      <c r="DTH1" s="307"/>
      <c r="DTI1" s="306"/>
      <c r="DTJ1" s="307"/>
      <c r="DTK1" s="307"/>
      <c r="DTL1" s="307"/>
      <c r="DTM1" s="307"/>
      <c r="DTN1" s="307"/>
      <c r="DTO1" s="307"/>
      <c r="DTP1" s="307"/>
      <c r="DTQ1" s="307"/>
      <c r="DTR1" s="307"/>
      <c r="DTS1" s="307"/>
      <c r="DTT1" s="307"/>
      <c r="DTU1" s="307"/>
      <c r="DTV1" s="307"/>
      <c r="DTW1" s="307"/>
      <c r="DTX1" s="307"/>
      <c r="DTY1" s="306"/>
      <c r="DTZ1" s="307"/>
      <c r="DUA1" s="307"/>
      <c r="DUB1" s="307"/>
      <c r="DUC1" s="307"/>
      <c r="DUD1" s="307"/>
      <c r="DUE1" s="307"/>
      <c r="DUF1" s="307"/>
      <c r="DUG1" s="307"/>
      <c r="DUH1" s="307"/>
      <c r="DUI1" s="307"/>
      <c r="DUJ1" s="307"/>
      <c r="DUK1" s="307"/>
      <c r="DUL1" s="307"/>
      <c r="DUM1" s="307"/>
      <c r="DUN1" s="307"/>
      <c r="DUO1" s="306"/>
      <c r="DUP1" s="307"/>
      <c r="DUQ1" s="307"/>
      <c r="DUR1" s="307"/>
      <c r="DUS1" s="307"/>
      <c r="DUT1" s="307"/>
      <c r="DUU1" s="307"/>
      <c r="DUV1" s="307"/>
      <c r="DUW1" s="307"/>
      <c r="DUX1" s="307"/>
      <c r="DUY1" s="307"/>
      <c r="DUZ1" s="307"/>
      <c r="DVA1" s="307"/>
      <c r="DVB1" s="307"/>
      <c r="DVC1" s="307"/>
      <c r="DVD1" s="307"/>
      <c r="DVE1" s="306"/>
      <c r="DVF1" s="307"/>
      <c r="DVG1" s="307"/>
      <c r="DVH1" s="307"/>
      <c r="DVI1" s="307"/>
      <c r="DVJ1" s="307"/>
      <c r="DVK1" s="307"/>
      <c r="DVL1" s="307"/>
      <c r="DVM1" s="307"/>
      <c r="DVN1" s="307"/>
      <c r="DVO1" s="307"/>
      <c r="DVP1" s="307"/>
      <c r="DVQ1" s="307"/>
      <c r="DVR1" s="307"/>
      <c r="DVS1" s="307"/>
      <c r="DVT1" s="307"/>
      <c r="DVU1" s="306"/>
      <c r="DVV1" s="307"/>
      <c r="DVW1" s="307"/>
      <c r="DVX1" s="307"/>
      <c r="DVY1" s="307"/>
      <c r="DVZ1" s="307"/>
      <c r="DWA1" s="307"/>
      <c r="DWB1" s="307"/>
      <c r="DWC1" s="307"/>
      <c r="DWD1" s="307"/>
      <c r="DWE1" s="307"/>
      <c r="DWF1" s="307"/>
      <c r="DWG1" s="307"/>
      <c r="DWH1" s="307"/>
      <c r="DWI1" s="307"/>
      <c r="DWJ1" s="307"/>
      <c r="DWK1" s="306"/>
      <c r="DWL1" s="307"/>
      <c r="DWM1" s="307"/>
      <c r="DWN1" s="307"/>
      <c r="DWO1" s="307"/>
      <c r="DWP1" s="307"/>
      <c r="DWQ1" s="307"/>
      <c r="DWR1" s="307"/>
      <c r="DWS1" s="307"/>
      <c r="DWT1" s="307"/>
      <c r="DWU1" s="307"/>
      <c r="DWV1" s="307"/>
      <c r="DWW1" s="307"/>
      <c r="DWX1" s="307"/>
      <c r="DWY1" s="307"/>
      <c r="DWZ1" s="307"/>
      <c r="DXA1" s="306"/>
      <c r="DXB1" s="307"/>
      <c r="DXC1" s="307"/>
      <c r="DXD1" s="307"/>
      <c r="DXE1" s="307"/>
      <c r="DXF1" s="307"/>
      <c r="DXG1" s="307"/>
      <c r="DXH1" s="307"/>
      <c r="DXI1" s="307"/>
      <c r="DXJ1" s="307"/>
      <c r="DXK1" s="307"/>
      <c r="DXL1" s="307"/>
      <c r="DXM1" s="307"/>
      <c r="DXN1" s="307"/>
      <c r="DXO1" s="307"/>
      <c r="DXP1" s="307"/>
      <c r="DXQ1" s="306"/>
      <c r="DXR1" s="307"/>
      <c r="DXS1" s="307"/>
      <c r="DXT1" s="307"/>
      <c r="DXU1" s="307"/>
      <c r="DXV1" s="307"/>
      <c r="DXW1" s="307"/>
      <c r="DXX1" s="307"/>
      <c r="DXY1" s="307"/>
      <c r="DXZ1" s="307"/>
      <c r="DYA1" s="307"/>
      <c r="DYB1" s="307"/>
      <c r="DYC1" s="307"/>
      <c r="DYD1" s="307"/>
      <c r="DYE1" s="307"/>
      <c r="DYF1" s="307"/>
      <c r="DYG1" s="306"/>
      <c r="DYH1" s="307"/>
      <c r="DYI1" s="307"/>
      <c r="DYJ1" s="307"/>
      <c r="DYK1" s="307"/>
      <c r="DYL1" s="307"/>
      <c r="DYM1" s="307"/>
      <c r="DYN1" s="307"/>
      <c r="DYO1" s="307"/>
      <c r="DYP1" s="307"/>
      <c r="DYQ1" s="307"/>
      <c r="DYR1" s="307"/>
      <c r="DYS1" s="307"/>
      <c r="DYT1" s="307"/>
      <c r="DYU1" s="307"/>
      <c r="DYV1" s="307"/>
      <c r="DYW1" s="306"/>
      <c r="DYX1" s="307"/>
      <c r="DYY1" s="307"/>
      <c r="DYZ1" s="307"/>
      <c r="DZA1" s="307"/>
      <c r="DZB1" s="307"/>
      <c r="DZC1" s="307"/>
      <c r="DZD1" s="307"/>
      <c r="DZE1" s="307"/>
      <c r="DZF1" s="307"/>
      <c r="DZG1" s="307"/>
      <c r="DZH1" s="307"/>
      <c r="DZI1" s="307"/>
      <c r="DZJ1" s="307"/>
      <c r="DZK1" s="307"/>
      <c r="DZL1" s="307"/>
      <c r="DZM1" s="306"/>
      <c r="DZN1" s="307"/>
      <c r="DZO1" s="307"/>
      <c r="DZP1" s="307"/>
      <c r="DZQ1" s="307"/>
      <c r="DZR1" s="307"/>
      <c r="DZS1" s="307"/>
      <c r="DZT1" s="307"/>
      <c r="DZU1" s="307"/>
      <c r="DZV1" s="307"/>
      <c r="DZW1" s="307"/>
      <c r="DZX1" s="307"/>
      <c r="DZY1" s="307"/>
      <c r="DZZ1" s="307"/>
      <c r="EAA1" s="307"/>
      <c r="EAB1" s="307"/>
      <c r="EAC1" s="306"/>
      <c r="EAD1" s="307"/>
      <c r="EAE1" s="307"/>
      <c r="EAF1" s="307"/>
      <c r="EAG1" s="307"/>
      <c r="EAH1" s="307"/>
      <c r="EAI1" s="307"/>
      <c r="EAJ1" s="307"/>
      <c r="EAK1" s="307"/>
      <c r="EAL1" s="307"/>
      <c r="EAM1" s="307"/>
      <c r="EAN1" s="307"/>
      <c r="EAO1" s="307"/>
      <c r="EAP1" s="307"/>
      <c r="EAQ1" s="307"/>
      <c r="EAR1" s="307"/>
      <c r="EAS1" s="306"/>
      <c r="EAT1" s="307"/>
      <c r="EAU1" s="307"/>
      <c r="EAV1" s="307"/>
      <c r="EAW1" s="307"/>
      <c r="EAX1" s="307"/>
      <c r="EAY1" s="307"/>
      <c r="EAZ1" s="307"/>
      <c r="EBA1" s="307"/>
      <c r="EBB1" s="307"/>
      <c r="EBC1" s="307"/>
      <c r="EBD1" s="307"/>
      <c r="EBE1" s="307"/>
      <c r="EBF1" s="307"/>
      <c r="EBG1" s="307"/>
      <c r="EBH1" s="307"/>
      <c r="EBI1" s="306"/>
      <c r="EBJ1" s="307"/>
      <c r="EBK1" s="307"/>
      <c r="EBL1" s="307"/>
      <c r="EBM1" s="307"/>
      <c r="EBN1" s="307"/>
      <c r="EBO1" s="307"/>
      <c r="EBP1" s="307"/>
      <c r="EBQ1" s="307"/>
      <c r="EBR1" s="307"/>
      <c r="EBS1" s="307"/>
      <c r="EBT1" s="307"/>
      <c r="EBU1" s="307"/>
      <c r="EBV1" s="307"/>
      <c r="EBW1" s="307"/>
      <c r="EBX1" s="307"/>
      <c r="EBY1" s="306"/>
      <c r="EBZ1" s="307"/>
      <c r="ECA1" s="307"/>
      <c r="ECB1" s="307"/>
      <c r="ECC1" s="307"/>
      <c r="ECD1" s="307"/>
      <c r="ECE1" s="307"/>
      <c r="ECF1" s="307"/>
      <c r="ECG1" s="307"/>
      <c r="ECH1" s="307"/>
      <c r="ECI1" s="307"/>
      <c r="ECJ1" s="307"/>
      <c r="ECK1" s="307"/>
      <c r="ECL1" s="307"/>
      <c r="ECM1" s="307"/>
      <c r="ECN1" s="307"/>
      <c r="ECO1" s="306"/>
      <c r="ECP1" s="307"/>
      <c r="ECQ1" s="307"/>
      <c r="ECR1" s="307"/>
      <c r="ECS1" s="307"/>
      <c r="ECT1" s="307"/>
      <c r="ECU1" s="307"/>
      <c r="ECV1" s="307"/>
      <c r="ECW1" s="307"/>
      <c r="ECX1" s="307"/>
      <c r="ECY1" s="307"/>
      <c r="ECZ1" s="307"/>
      <c r="EDA1" s="307"/>
      <c r="EDB1" s="307"/>
      <c r="EDC1" s="307"/>
      <c r="EDD1" s="307"/>
      <c r="EDE1" s="306"/>
      <c r="EDF1" s="307"/>
      <c r="EDG1" s="307"/>
      <c r="EDH1" s="307"/>
      <c r="EDI1" s="307"/>
      <c r="EDJ1" s="307"/>
      <c r="EDK1" s="307"/>
      <c r="EDL1" s="307"/>
      <c r="EDM1" s="307"/>
      <c r="EDN1" s="307"/>
      <c r="EDO1" s="307"/>
      <c r="EDP1" s="307"/>
      <c r="EDQ1" s="307"/>
      <c r="EDR1" s="307"/>
      <c r="EDS1" s="307"/>
      <c r="EDT1" s="307"/>
      <c r="EDU1" s="306"/>
      <c r="EDV1" s="307"/>
      <c r="EDW1" s="307"/>
      <c r="EDX1" s="307"/>
      <c r="EDY1" s="307"/>
      <c r="EDZ1" s="307"/>
      <c r="EEA1" s="307"/>
      <c r="EEB1" s="307"/>
      <c r="EEC1" s="307"/>
      <c r="EED1" s="307"/>
      <c r="EEE1" s="307"/>
      <c r="EEF1" s="307"/>
      <c r="EEG1" s="307"/>
      <c r="EEH1" s="307"/>
      <c r="EEI1" s="307"/>
      <c r="EEJ1" s="307"/>
      <c r="EEK1" s="306"/>
      <c r="EEL1" s="307"/>
      <c r="EEM1" s="307"/>
      <c r="EEN1" s="307"/>
      <c r="EEO1" s="307"/>
      <c r="EEP1" s="307"/>
      <c r="EEQ1" s="307"/>
      <c r="EER1" s="307"/>
      <c r="EES1" s="307"/>
      <c r="EET1" s="307"/>
      <c r="EEU1" s="307"/>
      <c r="EEV1" s="307"/>
      <c r="EEW1" s="307"/>
      <c r="EEX1" s="307"/>
      <c r="EEY1" s="307"/>
      <c r="EEZ1" s="307"/>
      <c r="EFA1" s="306"/>
      <c r="EFB1" s="307"/>
      <c r="EFC1" s="307"/>
      <c r="EFD1" s="307"/>
      <c r="EFE1" s="307"/>
      <c r="EFF1" s="307"/>
      <c r="EFG1" s="307"/>
      <c r="EFH1" s="307"/>
      <c r="EFI1" s="307"/>
      <c r="EFJ1" s="307"/>
      <c r="EFK1" s="307"/>
      <c r="EFL1" s="307"/>
      <c r="EFM1" s="307"/>
      <c r="EFN1" s="307"/>
      <c r="EFO1" s="307"/>
      <c r="EFP1" s="307"/>
      <c r="EFQ1" s="306"/>
      <c r="EFR1" s="307"/>
      <c r="EFS1" s="307"/>
      <c r="EFT1" s="307"/>
      <c r="EFU1" s="307"/>
      <c r="EFV1" s="307"/>
      <c r="EFW1" s="307"/>
      <c r="EFX1" s="307"/>
      <c r="EFY1" s="307"/>
      <c r="EFZ1" s="307"/>
      <c r="EGA1" s="307"/>
      <c r="EGB1" s="307"/>
      <c r="EGC1" s="307"/>
      <c r="EGD1" s="307"/>
      <c r="EGE1" s="307"/>
      <c r="EGF1" s="307"/>
      <c r="EGG1" s="306"/>
      <c r="EGH1" s="307"/>
      <c r="EGI1" s="307"/>
      <c r="EGJ1" s="307"/>
      <c r="EGK1" s="307"/>
      <c r="EGL1" s="307"/>
      <c r="EGM1" s="307"/>
      <c r="EGN1" s="307"/>
      <c r="EGO1" s="307"/>
      <c r="EGP1" s="307"/>
      <c r="EGQ1" s="307"/>
      <c r="EGR1" s="307"/>
      <c r="EGS1" s="307"/>
      <c r="EGT1" s="307"/>
      <c r="EGU1" s="307"/>
      <c r="EGV1" s="307"/>
      <c r="EGW1" s="306"/>
      <c r="EGX1" s="307"/>
      <c r="EGY1" s="307"/>
      <c r="EGZ1" s="307"/>
      <c r="EHA1" s="307"/>
      <c r="EHB1" s="307"/>
      <c r="EHC1" s="307"/>
      <c r="EHD1" s="307"/>
      <c r="EHE1" s="307"/>
      <c r="EHF1" s="307"/>
      <c r="EHG1" s="307"/>
      <c r="EHH1" s="307"/>
      <c r="EHI1" s="307"/>
      <c r="EHJ1" s="307"/>
      <c r="EHK1" s="307"/>
      <c r="EHL1" s="307"/>
      <c r="EHM1" s="306"/>
      <c r="EHN1" s="307"/>
      <c r="EHO1" s="307"/>
      <c r="EHP1" s="307"/>
      <c r="EHQ1" s="307"/>
      <c r="EHR1" s="307"/>
      <c r="EHS1" s="307"/>
      <c r="EHT1" s="307"/>
      <c r="EHU1" s="307"/>
      <c r="EHV1" s="307"/>
      <c r="EHW1" s="307"/>
      <c r="EHX1" s="307"/>
      <c r="EHY1" s="307"/>
      <c r="EHZ1" s="307"/>
      <c r="EIA1" s="307"/>
      <c r="EIB1" s="307"/>
      <c r="EIC1" s="306"/>
      <c r="EID1" s="307"/>
      <c r="EIE1" s="307"/>
      <c r="EIF1" s="307"/>
      <c r="EIG1" s="307"/>
      <c r="EIH1" s="307"/>
      <c r="EII1" s="307"/>
      <c r="EIJ1" s="307"/>
      <c r="EIK1" s="307"/>
      <c r="EIL1" s="307"/>
      <c r="EIM1" s="307"/>
      <c r="EIN1" s="307"/>
      <c r="EIO1" s="307"/>
      <c r="EIP1" s="307"/>
      <c r="EIQ1" s="307"/>
      <c r="EIR1" s="307"/>
      <c r="EIS1" s="306"/>
      <c r="EIT1" s="307"/>
      <c r="EIU1" s="307"/>
      <c r="EIV1" s="307"/>
      <c r="EIW1" s="307"/>
      <c r="EIX1" s="307"/>
      <c r="EIY1" s="307"/>
      <c r="EIZ1" s="307"/>
      <c r="EJA1" s="307"/>
      <c r="EJB1" s="307"/>
      <c r="EJC1" s="307"/>
      <c r="EJD1" s="307"/>
      <c r="EJE1" s="307"/>
      <c r="EJF1" s="307"/>
      <c r="EJG1" s="307"/>
      <c r="EJH1" s="307"/>
      <c r="EJI1" s="306"/>
      <c r="EJJ1" s="307"/>
      <c r="EJK1" s="307"/>
      <c r="EJL1" s="307"/>
      <c r="EJM1" s="307"/>
      <c r="EJN1" s="307"/>
      <c r="EJO1" s="307"/>
      <c r="EJP1" s="307"/>
      <c r="EJQ1" s="307"/>
      <c r="EJR1" s="307"/>
      <c r="EJS1" s="307"/>
      <c r="EJT1" s="307"/>
      <c r="EJU1" s="307"/>
      <c r="EJV1" s="307"/>
      <c r="EJW1" s="307"/>
      <c r="EJX1" s="307"/>
      <c r="EJY1" s="306"/>
      <c r="EJZ1" s="307"/>
      <c r="EKA1" s="307"/>
      <c r="EKB1" s="307"/>
      <c r="EKC1" s="307"/>
      <c r="EKD1" s="307"/>
      <c r="EKE1" s="307"/>
      <c r="EKF1" s="307"/>
      <c r="EKG1" s="307"/>
      <c r="EKH1" s="307"/>
      <c r="EKI1" s="307"/>
      <c r="EKJ1" s="307"/>
      <c r="EKK1" s="307"/>
      <c r="EKL1" s="307"/>
      <c r="EKM1" s="307"/>
      <c r="EKN1" s="307"/>
      <c r="EKO1" s="306"/>
      <c r="EKP1" s="307"/>
      <c r="EKQ1" s="307"/>
      <c r="EKR1" s="307"/>
      <c r="EKS1" s="307"/>
      <c r="EKT1" s="307"/>
      <c r="EKU1" s="307"/>
      <c r="EKV1" s="307"/>
      <c r="EKW1" s="307"/>
      <c r="EKX1" s="307"/>
      <c r="EKY1" s="307"/>
      <c r="EKZ1" s="307"/>
      <c r="ELA1" s="307"/>
      <c r="ELB1" s="307"/>
      <c r="ELC1" s="307"/>
      <c r="ELD1" s="307"/>
      <c r="ELE1" s="306"/>
      <c r="ELF1" s="307"/>
      <c r="ELG1" s="307"/>
      <c r="ELH1" s="307"/>
      <c r="ELI1" s="307"/>
      <c r="ELJ1" s="307"/>
      <c r="ELK1" s="307"/>
      <c r="ELL1" s="307"/>
      <c r="ELM1" s="307"/>
      <c r="ELN1" s="307"/>
      <c r="ELO1" s="307"/>
      <c r="ELP1" s="307"/>
      <c r="ELQ1" s="307"/>
      <c r="ELR1" s="307"/>
      <c r="ELS1" s="307"/>
      <c r="ELT1" s="307"/>
      <c r="ELU1" s="306"/>
      <c r="ELV1" s="307"/>
      <c r="ELW1" s="307"/>
      <c r="ELX1" s="307"/>
      <c r="ELY1" s="307"/>
      <c r="ELZ1" s="307"/>
      <c r="EMA1" s="307"/>
      <c r="EMB1" s="307"/>
      <c r="EMC1" s="307"/>
      <c r="EMD1" s="307"/>
      <c r="EME1" s="307"/>
      <c r="EMF1" s="307"/>
      <c r="EMG1" s="307"/>
      <c r="EMH1" s="307"/>
      <c r="EMI1" s="307"/>
      <c r="EMJ1" s="307"/>
      <c r="EMK1" s="306"/>
      <c r="EML1" s="307"/>
      <c r="EMM1" s="307"/>
      <c r="EMN1" s="307"/>
      <c r="EMO1" s="307"/>
      <c r="EMP1" s="307"/>
      <c r="EMQ1" s="307"/>
      <c r="EMR1" s="307"/>
      <c r="EMS1" s="307"/>
      <c r="EMT1" s="307"/>
      <c r="EMU1" s="307"/>
      <c r="EMV1" s="307"/>
      <c r="EMW1" s="307"/>
      <c r="EMX1" s="307"/>
      <c r="EMY1" s="307"/>
      <c r="EMZ1" s="307"/>
      <c r="ENA1" s="306"/>
      <c r="ENB1" s="307"/>
      <c r="ENC1" s="307"/>
      <c r="END1" s="307"/>
      <c r="ENE1" s="307"/>
      <c r="ENF1" s="307"/>
      <c r="ENG1" s="307"/>
      <c r="ENH1" s="307"/>
      <c r="ENI1" s="307"/>
      <c r="ENJ1" s="307"/>
      <c r="ENK1" s="307"/>
      <c r="ENL1" s="307"/>
      <c r="ENM1" s="307"/>
      <c r="ENN1" s="307"/>
      <c r="ENO1" s="307"/>
      <c r="ENP1" s="307"/>
      <c r="ENQ1" s="306"/>
      <c r="ENR1" s="307"/>
      <c r="ENS1" s="307"/>
      <c r="ENT1" s="307"/>
      <c r="ENU1" s="307"/>
      <c r="ENV1" s="307"/>
      <c r="ENW1" s="307"/>
      <c r="ENX1" s="307"/>
      <c r="ENY1" s="307"/>
      <c r="ENZ1" s="307"/>
      <c r="EOA1" s="307"/>
      <c r="EOB1" s="307"/>
      <c r="EOC1" s="307"/>
      <c r="EOD1" s="307"/>
      <c r="EOE1" s="307"/>
      <c r="EOF1" s="307"/>
      <c r="EOG1" s="306"/>
      <c r="EOH1" s="307"/>
      <c r="EOI1" s="307"/>
      <c r="EOJ1" s="307"/>
      <c r="EOK1" s="307"/>
      <c r="EOL1" s="307"/>
      <c r="EOM1" s="307"/>
      <c r="EON1" s="307"/>
      <c r="EOO1" s="307"/>
      <c r="EOP1" s="307"/>
      <c r="EOQ1" s="307"/>
      <c r="EOR1" s="307"/>
      <c r="EOS1" s="307"/>
      <c r="EOT1" s="307"/>
      <c r="EOU1" s="307"/>
      <c r="EOV1" s="307"/>
      <c r="EOW1" s="306"/>
      <c r="EOX1" s="307"/>
      <c r="EOY1" s="307"/>
      <c r="EOZ1" s="307"/>
      <c r="EPA1" s="307"/>
      <c r="EPB1" s="307"/>
      <c r="EPC1" s="307"/>
      <c r="EPD1" s="307"/>
      <c r="EPE1" s="307"/>
      <c r="EPF1" s="307"/>
      <c r="EPG1" s="307"/>
      <c r="EPH1" s="307"/>
      <c r="EPI1" s="307"/>
      <c r="EPJ1" s="307"/>
      <c r="EPK1" s="307"/>
      <c r="EPL1" s="307"/>
      <c r="EPM1" s="306"/>
      <c r="EPN1" s="307"/>
      <c r="EPO1" s="307"/>
      <c r="EPP1" s="307"/>
      <c r="EPQ1" s="307"/>
      <c r="EPR1" s="307"/>
      <c r="EPS1" s="307"/>
      <c r="EPT1" s="307"/>
      <c r="EPU1" s="307"/>
      <c r="EPV1" s="307"/>
      <c r="EPW1" s="307"/>
      <c r="EPX1" s="307"/>
      <c r="EPY1" s="307"/>
      <c r="EPZ1" s="307"/>
      <c r="EQA1" s="307"/>
      <c r="EQB1" s="307"/>
      <c r="EQC1" s="306"/>
      <c r="EQD1" s="307"/>
      <c r="EQE1" s="307"/>
      <c r="EQF1" s="307"/>
      <c r="EQG1" s="307"/>
      <c r="EQH1" s="307"/>
      <c r="EQI1" s="307"/>
      <c r="EQJ1" s="307"/>
      <c r="EQK1" s="307"/>
      <c r="EQL1" s="307"/>
      <c r="EQM1" s="307"/>
      <c r="EQN1" s="307"/>
      <c r="EQO1" s="307"/>
      <c r="EQP1" s="307"/>
      <c r="EQQ1" s="307"/>
      <c r="EQR1" s="307"/>
      <c r="EQS1" s="306"/>
      <c r="EQT1" s="307"/>
      <c r="EQU1" s="307"/>
      <c r="EQV1" s="307"/>
      <c r="EQW1" s="307"/>
      <c r="EQX1" s="307"/>
      <c r="EQY1" s="307"/>
      <c r="EQZ1" s="307"/>
      <c r="ERA1" s="307"/>
      <c r="ERB1" s="307"/>
      <c r="ERC1" s="307"/>
      <c r="ERD1" s="307"/>
      <c r="ERE1" s="307"/>
      <c r="ERF1" s="307"/>
      <c r="ERG1" s="307"/>
      <c r="ERH1" s="307"/>
      <c r="ERI1" s="306"/>
      <c r="ERJ1" s="307"/>
      <c r="ERK1" s="307"/>
      <c r="ERL1" s="307"/>
      <c r="ERM1" s="307"/>
      <c r="ERN1" s="307"/>
      <c r="ERO1" s="307"/>
      <c r="ERP1" s="307"/>
      <c r="ERQ1" s="307"/>
      <c r="ERR1" s="307"/>
      <c r="ERS1" s="307"/>
      <c r="ERT1" s="307"/>
      <c r="ERU1" s="307"/>
      <c r="ERV1" s="307"/>
      <c r="ERW1" s="307"/>
      <c r="ERX1" s="307"/>
      <c r="ERY1" s="306"/>
      <c r="ERZ1" s="307"/>
      <c r="ESA1" s="307"/>
      <c r="ESB1" s="307"/>
      <c r="ESC1" s="307"/>
      <c r="ESD1" s="307"/>
      <c r="ESE1" s="307"/>
      <c r="ESF1" s="307"/>
      <c r="ESG1" s="307"/>
      <c r="ESH1" s="307"/>
      <c r="ESI1" s="307"/>
      <c r="ESJ1" s="307"/>
      <c r="ESK1" s="307"/>
      <c r="ESL1" s="307"/>
      <c r="ESM1" s="307"/>
      <c r="ESN1" s="307"/>
      <c r="ESO1" s="306"/>
      <c r="ESP1" s="307"/>
      <c r="ESQ1" s="307"/>
      <c r="ESR1" s="307"/>
      <c r="ESS1" s="307"/>
      <c r="EST1" s="307"/>
      <c r="ESU1" s="307"/>
      <c r="ESV1" s="307"/>
      <c r="ESW1" s="307"/>
      <c r="ESX1" s="307"/>
      <c r="ESY1" s="307"/>
      <c r="ESZ1" s="307"/>
      <c r="ETA1" s="307"/>
      <c r="ETB1" s="307"/>
      <c r="ETC1" s="307"/>
      <c r="ETD1" s="307"/>
      <c r="ETE1" s="306"/>
      <c r="ETF1" s="307"/>
      <c r="ETG1" s="307"/>
      <c r="ETH1" s="307"/>
      <c r="ETI1" s="307"/>
      <c r="ETJ1" s="307"/>
      <c r="ETK1" s="307"/>
      <c r="ETL1" s="307"/>
      <c r="ETM1" s="307"/>
      <c r="ETN1" s="307"/>
      <c r="ETO1" s="307"/>
      <c r="ETP1" s="307"/>
      <c r="ETQ1" s="307"/>
      <c r="ETR1" s="307"/>
      <c r="ETS1" s="307"/>
      <c r="ETT1" s="307"/>
      <c r="ETU1" s="306"/>
      <c r="ETV1" s="307"/>
      <c r="ETW1" s="307"/>
      <c r="ETX1" s="307"/>
      <c r="ETY1" s="307"/>
      <c r="ETZ1" s="307"/>
      <c r="EUA1" s="307"/>
      <c r="EUB1" s="307"/>
      <c r="EUC1" s="307"/>
      <c r="EUD1" s="307"/>
      <c r="EUE1" s="307"/>
      <c r="EUF1" s="307"/>
      <c r="EUG1" s="307"/>
      <c r="EUH1" s="307"/>
      <c r="EUI1" s="307"/>
      <c r="EUJ1" s="307"/>
      <c r="EUK1" s="306"/>
      <c r="EUL1" s="307"/>
      <c r="EUM1" s="307"/>
      <c r="EUN1" s="307"/>
      <c r="EUO1" s="307"/>
      <c r="EUP1" s="307"/>
      <c r="EUQ1" s="307"/>
      <c r="EUR1" s="307"/>
      <c r="EUS1" s="307"/>
      <c r="EUT1" s="307"/>
      <c r="EUU1" s="307"/>
      <c r="EUV1" s="307"/>
      <c r="EUW1" s="307"/>
      <c r="EUX1" s="307"/>
      <c r="EUY1" s="307"/>
      <c r="EUZ1" s="307"/>
      <c r="EVA1" s="306"/>
      <c r="EVB1" s="307"/>
      <c r="EVC1" s="307"/>
      <c r="EVD1" s="307"/>
      <c r="EVE1" s="307"/>
      <c r="EVF1" s="307"/>
      <c r="EVG1" s="307"/>
      <c r="EVH1" s="307"/>
      <c r="EVI1" s="307"/>
      <c r="EVJ1" s="307"/>
      <c r="EVK1" s="307"/>
      <c r="EVL1" s="307"/>
      <c r="EVM1" s="307"/>
      <c r="EVN1" s="307"/>
      <c r="EVO1" s="307"/>
      <c r="EVP1" s="307"/>
      <c r="EVQ1" s="306"/>
      <c r="EVR1" s="307"/>
      <c r="EVS1" s="307"/>
      <c r="EVT1" s="307"/>
      <c r="EVU1" s="307"/>
      <c r="EVV1" s="307"/>
      <c r="EVW1" s="307"/>
      <c r="EVX1" s="307"/>
      <c r="EVY1" s="307"/>
      <c r="EVZ1" s="307"/>
      <c r="EWA1" s="307"/>
      <c r="EWB1" s="307"/>
      <c r="EWC1" s="307"/>
      <c r="EWD1" s="307"/>
      <c r="EWE1" s="307"/>
      <c r="EWF1" s="307"/>
      <c r="EWG1" s="306"/>
      <c r="EWH1" s="307"/>
      <c r="EWI1" s="307"/>
      <c r="EWJ1" s="307"/>
      <c r="EWK1" s="307"/>
      <c r="EWL1" s="307"/>
      <c r="EWM1" s="307"/>
      <c r="EWN1" s="307"/>
      <c r="EWO1" s="307"/>
      <c r="EWP1" s="307"/>
      <c r="EWQ1" s="307"/>
      <c r="EWR1" s="307"/>
      <c r="EWS1" s="307"/>
      <c r="EWT1" s="307"/>
      <c r="EWU1" s="307"/>
      <c r="EWV1" s="307"/>
      <c r="EWW1" s="306"/>
      <c r="EWX1" s="307"/>
      <c r="EWY1" s="307"/>
      <c r="EWZ1" s="307"/>
      <c r="EXA1" s="307"/>
      <c r="EXB1" s="307"/>
      <c r="EXC1" s="307"/>
      <c r="EXD1" s="307"/>
      <c r="EXE1" s="307"/>
      <c r="EXF1" s="307"/>
      <c r="EXG1" s="307"/>
      <c r="EXH1" s="307"/>
      <c r="EXI1" s="307"/>
      <c r="EXJ1" s="307"/>
      <c r="EXK1" s="307"/>
      <c r="EXL1" s="307"/>
      <c r="EXM1" s="306"/>
      <c r="EXN1" s="307"/>
      <c r="EXO1" s="307"/>
      <c r="EXP1" s="307"/>
      <c r="EXQ1" s="307"/>
      <c r="EXR1" s="307"/>
      <c r="EXS1" s="307"/>
      <c r="EXT1" s="307"/>
      <c r="EXU1" s="307"/>
      <c r="EXV1" s="307"/>
      <c r="EXW1" s="307"/>
      <c r="EXX1" s="307"/>
      <c r="EXY1" s="307"/>
      <c r="EXZ1" s="307"/>
      <c r="EYA1" s="307"/>
      <c r="EYB1" s="307"/>
      <c r="EYC1" s="306"/>
      <c r="EYD1" s="307"/>
      <c r="EYE1" s="307"/>
      <c r="EYF1" s="307"/>
      <c r="EYG1" s="307"/>
      <c r="EYH1" s="307"/>
      <c r="EYI1" s="307"/>
      <c r="EYJ1" s="307"/>
      <c r="EYK1" s="307"/>
      <c r="EYL1" s="307"/>
      <c r="EYM1" s="307"/>
      <c r="EYN1" s="307"/>
      <c r="EYO1" s="307"/>
      <c r="EYP1" s="307"/>
      <c r="EYQ1" s="307"/>
      <c r="EYR1" s="307"/>
      <c r="EYS1" s="306"/>
      <c r="EYT1" s="307"/>
      <c r="EYU1" s="307"/>
      <c r="EYV1" s="307"/>
      <c r="EYW1" s="307"/>
      <c r="EYX1" s="307"/>
      <c r="EYY1" s="307"/>
      <c r="EYZ1" s="307"/>
      <c r="EZA1" s="307"/>
      <c r="EZB1" s="307"/>
      <c r="EZC1" s="307"/>
      <c r="EZD1" s="307"/>
      <c r="EZE1" s="307"/>
      <c r="EZF1" s="307"/>
      <c r="EZG1" s="307"/>
      <c r="EZH1" s="307"/>
      <c r="EZI1" s="306"/>
      <c r="EZJ1" s="307"/>
      <c r="EZK1" s="307"/>
      <c r="EZL1" s="307"/>
      <c r="EZM1" s="307"/>
      <c r="EZN1" s="307"/>
      <c r="EZO1" s="307"/>
      <c r="EZP1" s="307"/>
      <c r="EZQ1" s="307"/>
      <c r="EZR1" s="307"/>
      <c r="EZS1" s="307"/>
      <c r="EZT1" s="307"/>
      <c r="EZU1" s="307"/>
      <c r="EZV1" s="307"/>
      <c r="EZW1" s="307"/>
      <c r="EZX1" s="307"/>
      <c r="EZY1" s="306"/>
      <c r="EZZ1" s="307"/>
      <c r="FAA1" s="307"/>
      <c r="FAB1" s="307"/>
      <c r="FAC1" s="307"/>
      <c r="FAD1" s="307"/>
      <c r="FAE1" s="307"/>
      <c r="FAF1" s="307"/>
      <c r="FAG1" s="307"/>
      <c r="FAH1" s="307"/>
      <c r="FAI1" s="307"/>
      <c r="FAJ1" s="307"/>
      <c r="FAK1" s="307"/>
      <c r="FAL1" s="307"/>
      <c r="FAM1" s="307"/>
      <c r="FAN1" s="307"/>
      <c r="FAO1" s="306"/>
      <c r="FAP1" s="307"/>
      <c r="FAQ1" s="307"/>
      <c r="FAR1" s="307"/>
      <c r="FAS1" s="307"/>
      <c r="FAT1" s="307"/>
      <c r="FAU1" s="307"/>
      <c r="FAV1" s="307"/>
      <c r="FAW1" s="307"/>
      <c r="FAX1" s="307"/>
      <c r="FAY1" s="307"/>
      <c r="FAZ1" s="307"/>
      <c r="FBA1" s="307"/>
      <c r="FBB1" s="307"/>
      <c r="FBC1" s="307"/>
      <c r="FBD1" s="307"/>
      <c r="FBE1" s="306"/>
      <c r="FBF1" s="307"/>
      <c r="FBG1" s="307"/>
      <c r="FBH1" s="307"/>
      <c r="FBI1" s="307"/>
      <c r="FBJ1" s="307"/>
      <c r="FBK1" s="307"/>
      <c r="FBL1" s="307"/>
      <c r="FBM1" s="307"/>
      <c r="FBN1" s="307"/>
      <c r="FBO1" s="307"/>
      <c r="FBP1" s="307"/>
      <c r="FBQ1" s="307"/>
      <c r="FBR1" s="307"/>
      <c r="FBS1" s="307"/>
      <c r="FBT1" s="307"/>
      <c r="FBU1" s="306"/>
      <c r="FBV1" s="307"/>
      <c r="FBW1" s="307"/>
      <c r="FBX1" s="307"/>
      <c r="FBY1" s="307"/>
      <c r="FBZ1" s="307"/>
      <c r="FCA1" s="307"/>
      <c r="FCB1" s="307"/>
      <c r="FCC1" s="307"/>
      <c r="FCD1" s="307"/>
      <c r="FCE1" s="307"/>
      <c r="FCF1" s="307"/>
      <c r="FCG1" s="307"/>
      <c r="FCH1" s="307"/>
      <c r="FCI1" s="307"/>
      <c r="FCJ1" s="307"/>
      <c r="FCK1" s="306"/>
      <c r="FCL1" s="307"/>
      <c r="FCM1" s="307"/>
      <c r="FCN1" s="307"/>
      <c r="FCO1" s="307"/>
      <c r="FCP1" s="307"/>
      <c r="FCQ1" s="307"/>
      <c r="FCR1" s="307"/>
      <c r="FCS1" s="307"/>
      <c r="FCT1" s="307"/>
      <c r="FCU1" s="307"/>
      <c r="FCV1" s="307"/>
      <c r="FCW1" s="307"/>
      <c r="FCX1" s="307"/>
      <c r="FCY1" s="307"/>
      <c r="FCZ1" s="307"/>
      <c r="FDA1" s="306"/>
      <c r="FDB1" s="307"/>
      <c r="FDC1" s="307"/>
      <c r="FDD1" s="307"/>
      <c r="FDE1" s="307"/>
      <c r="FDF1" s="307"/>
      <c r="FDG1" s="307"/>
      <c r="FDH1" s="307"/>
      <c r="FDI1" s="307"/>
      <c r="FDJ1" s="307"/>
      <c r="FDK1" s="307"/>
      <c r="FDL1" s="307"/>
      <c r="FDM1" s="307"/>
      <c r="FDN1" s="307"/>
      <c r="FDO1" s="307"/>
      <c r="FDP1" s="307"/>
      <c r="FDQ1" s="306"/>
      <c r="FDR1" s="307"/>
      <c r="FDS1" s="307"/>
      <c r="FDT1" s="307"/>
      <c r="FDU1" s="307"/>
      <c r="FDV1" s="307"/>
      <c r="FDW1" s="307"/>
      <c r="FDX1" s="307"/>
      <c r="FDY1" s="307"/>
      <c r="FDZ1" s="307"/>
      <c r="FEA1" s="307"/>
      <c r="FEB1" s="307"/>
      <c r="FEC1" s="307"/>
      <c r="FED1" s="307"/>
      <c r="FEE1" s="307"/>
      <c r="FEF1" s="307"/>
      <c r="FEG1" s="306"/>
      <c r="FEH1" s="307"/>
      <c r="FEI1" s="307"/>
      <c r="FEJ1" s="307"/>
      <c r="FEK1" s="307"/>
      <c r="FEL1" s="307"/>
      <c r="FEM1" s="307"/>
      <c r="FEN1" s="307"/>
      <c r="FEO1" s="307"/>
      <c r="FEP1" s="307"/>
      <c r="FEQ1" s="307"/>
      <c r="FER1" s="307"/>
      <c r="FES1" s="307"/>
      <c r="FET1" s="307"/>
      <c r="FEU1" s="307"/>
      <c r="FEV1" s="307"/>
      <c r="FEW1" s="306"/>
      <c r="FEX1" s="307"/>
      <c r="FEY1" s="307"/>
      <c r="FEZ1" s="307"/>
      <c r="FFA1" s="307"/>
      <c r="FFB1" s="307"/>
      <c r="FFC1" s="307"/>
      <c r="FFD1" s="307"/>
      <c r="FFE1" s="307"/>
      <c r="FFF1" s="307"/>
      <c r="FFG1" s="307"/>
      <c r="FFH1" s="307"/>
      <c r="FFI1" s="307"/>
      <c r="FFJ1" s="307"/>
      <c r="FFK1" s="307"/>
      <c r="FFL1" s="307"/>
      <c r="FFM1" s="306"/>
      <c r="FFN1" s="307"/>
      <c r="FFO1" s="307"/>
      <c r="FFP1" s="307"/>
      <c r="FFQ1" s="307"/>
      <c r="FFR1" s="307"/>
      <c r="FFS1" s="307"/>
      <c r="FFT1" s="307"/>
      <c r="FFU1" s="307"/>
      <c r="FFV1" s="307"/>
      <c r="FFW1" s="307"/>
      <c r="FFX1" s="307"/>
      <c r="FFY1" s="307"/>
      <c r="FFZ1" s="307"/>
      <c r="FGA1" s="307"/>
      <c r="FGB1" s="307"/>
      <c r="FGC1" s="306"/>
      <c r="FGD1" s="307"/>
      <c r="FGE1" s="307"/>
      <c r="FGF1" s="307"/>
      <c r="FGG1" s="307"/>
      <c r="FGH1" s="307"/>
      <c r="FGI1" s="307"/>
      <c r="FGJ1" s="307"/>
      <c r="FGK1" s="307"/>
      <c r="FGL1" s="307"/>
      <c r="FGM1" s="307"/>
      <c r="FGN1" s="307"/>
      <c r="FGO1" s="307"/>
      <c r="FGP1" s="307"/>
      <c r="FGQ1" s="307"/>
      <c r="FGR1" s="307"/>
      <c r="FGS1" s="306"/>
      <c r="FGT1" s="307"/>
      <c r="FGU1" s="307"/>
      <c r="FGV1" s="307"/>
      <c r="FGW1" s="307"/>
      <c r="FGX1" s="307"/>
      <c r="FGY1" s="307"/>
      <c r="FGZ1" s="307"/>
      <c r="FHA1" s="307"/>
      <c r="FHB1" s="307"/>
      <c r="FHC1" s="307"/>
      <c r="FHD1" s="307"/>
      <c r="FHE1" s="307"/>
      <c r="FHF1" s="307"/>
      <c r="FHG1" s="307"/>
      <c r="FHH1" s="307"/>
      <c r="FHI1" s="306"/>
      <c r="FHJ1" s="307"/>
      <c r="FHK1" s="307"/>
      <c r="FHL1" s="307"/>
      <c r="FHM1" s="307"/>
      <c r="FHN1" s="307"/>
      <c r="FHO1" s="307"/>
      <c r="FHP1" s="307"/>
      <c r="FHQ1" s="307"/>
      <c r="FHR1" s="307"/>
      <c r="FHS1" s="307"/>
      <c r="FHT1" s="307"/>
      <c r="FHU1" s="307"/>
      <c r="FHV1" s="307"/>
      <c r="FHW1" s="307"/>
      <c r="FHX1" s="307"/>
      <c r="FHY1" s="306"/>
      <c r="FHZ1" s="307"/>
      <c r="FIA1" s="307"/>
      <c r="FIB1" s="307"/>
      <c r="FIC1" s="307"/>
      <c r="FID1" s="307"/>
      <c r="FIE1" s="307"/>
      <c r="FIF1" s="307"/>
      <c r="FIG1" s="307"/>
      <c r="FIH1" s="307"/>
      <c r="FII1" s="307"/>
      <c r="FIJ1" s="307"/>
      <c r="FIK1" s="307"/>
      <c r="FIL1" s="307"/>
      <c r="FIM1" s="307"/>
      <c r="FIN1" s="307"/>
      <c r="FIO1" s="306"/>
      <c r="FIP1" s="307"/>
      <c r="FIQ1" s="307"/>
      <c r="FIR1" s="307"/>
      <c r="FIS1" s="307"/>
      <c r="FIT1" s="307"/>
      <c r="FIU1" s="307"/>
      <c r="FIV1" s="307"/>
      <c r="FIW1" s="307"/>
      <c r="FIX1" s="307"/>
      <c r="FIY1" s="307"/>
      <c r="FIZ1" s="307"/>
      <c r="FJA1" s="307"/>
      <c r="FJB1" s="307"/>
      <c r="FJC1" s="307"/>
      <c r="FJD1" s="307"/>
      <c r="FJE1" s="306"/>
      <c r="FJF1" s="307"/>
      <c r="FJG1" s="307"/>
      <c r="FJH1" s="307"/>
      <c r="FJI1" s="307"/>
      <c r="FJJ1" s="307"/>
      <c r="FJK1" s="307"/>
      <c r="FJL1" s="307"/>
      <c r="FJM1" s="307"/>
      <c r="FJN1" s="307"/>
      <c r="FJO1" s="307"/>
      <c r="FJP1" s="307"/>
      <c r="FJQ1" s="307"/>
      <c r="FJR1" s="307"/>
      <c r="FJS1" s="307"/>
      <c r="FJT1" s="307"/>
      <c r="FJU1" s="306"/>
      <c r="FJV1" s="307"/>
      <c r="FJW1" s="307"/>
      <c r="FJX1" s="307"/>
      <c r="FJY1" s="307"/>
      <c r="FJZ1" s="307"/>
      <c r="FKA1" s="307"/>
      <c r="FKB1" s="307"/>
      <c r="FKC1" s="307"/>
      <c r="FKD1" s="307"/>
      <c r="FKE1" s="307"/>
      <c r="FKF1" s="307"/>
      <c r="FKG1" s="307"/>
      <c r="FKH1" s="307"/>
      <c r="FKI1" s="307"/>
      <c r="FKJ1" s="307"/>
      <c r="FKK1" s="306"/>
      <c r="FKL1" s="307"/>
      <c r="FKM1" s="307"/>
      <c r="FKN1" s="307"/>
      <c r="FKO1" s="307"/>
      <c r="FKP1" s="307"/>
      <c r="FKQ1" s="307"/>
      <c r="FKR1" s="307"/>
      <c r="FKS1" s="307"/>
      <c r="FKT1" s="307"/>
      <c r="FKU1" s="307"/>
      <c r="FKV1" s="307"/>
      <c r="FKW1" s="307"/>
      <c r="FKX1" s="307"/>
      <c r="FKY1" s="307"/>
      <c r="FKZ1" s="307"/>
      <c r="FLA1" s="306"/>
      <c r="FLB1" s="307"/>
      <c r="FLC1" s="307"/>
      <c r="FLD1" s="307"/>
      <c r="FLE1" s="307"/>
      <c r="FLF1" s="307"/>
      <c r="FLG1" s="307"/>
      <c r="FLH1" s="307"/>
      <c r="FLI1" s="307"/>
      <c r="FLJ1" s="307"/>
      <c r="FLK1" s="307"/>
      <c r="FLL1" s="307"/>
      <c r="FLM1" s="307"/>
      <c r="FLN1" s="307"/>
      <c r="FLO1" s="307"/>
      <c r="FLP1" s="307"/>
      <c r="FLQ1" s="306"/>
      <c r="FLR1" s="307"/>
      <c r="FLS1" s="307"/>
      <c r="FLT1" s="307"/>
      <c r="FLU1" s="307"/>
      <c r="FLV1" s="307"/>
      <c r="FLW1" s="307"/>
      <c r="FLX1" s="307"/>
      <c r="FLY1" s="307"/>
      <c r="FLZ1" s="307"/>
      <c r="FMA1" s="307"/>
      <c r="FMB1" s="307"/>
      <c r="FMC1" s="307"/>
      <c r="FMD1" s="307"/>
      <c r="FME1" s="307"/>
      <c r="FMF1" s="307"/>
      <c r="FMG1" s="306"/>
      <c r="FMH1" s="307"/>
      <c r="FMI1" s="307"/>
      <c r="FMJ1" s="307"/>
      <c r="FMK1" s="307"/>
      <c r="FML1" s="307"/>
      <c r="FMM1" s="307"/>
      <c r="FMN1" s="307"/>
      <c r="FMO1" s="307"/>
      <c r="FMP1" s="307"/>
      <c r="FMQ1" s="307"/>
      <c r="FMR1" s="307"/>
      <c r="FMS1" s="307"/>
      <c r="FMT1" s="307"/>
      <c r="FMU1" s="307"/>
      <c r="FMV1" s="307"/>
      <c r="FMW1" s="306"/>
      <c r="FMX1" s="307"/>
      <c r="FMY1" s="307"/>
      <c r="FMZ1" s="307"/>
      <c r="FNA1" s="307"/>
      <c r="FNB1" s="307"/>
      <c r="FNC1" s="307"/>
      <c r="FND1" s="307"/>
      <c r="FNE1" s="307"/>
      <c r="FNF1" s="307"/>
      <c r="FNG1" s="307"/>
      <c r="FNH1" s="307"/>
      <c r="FNI1" s="307"/>
      <c r="FNJ1" s="307"/>
      <c r="FNK1" s="307"/>
      <c r="FNL1" s="307"/>
      <c r="FNM1" s="306"/>
      <c r="FNN1" s="307"/>
      <c r="FNO1" s="307"/>
      <c r="FNP1" s="307"/>
      <c r="FNQ1" s="307"/>
      <c r="FNR1" s="307"/>
      <c r="FNS1" s="307"/>
      <c r="FNT1" s="307"/>
      <c r="FNU1" s="307"/>
      <c r="FNV1" s="307"/>
      <c r="FNW1" s="307"/>
      <c r="FNX1" s="307"/>
      <c r="FNY1" s="307"/>
      <c r="FNZ1" s="307"/>
      <c r="FOA1" s="307"/>
      <c r="FOB1" s="307"/>
      <c r="FOC1" s="306"/>
      <c r="FOD1" s="307"/>
      <c r="FOE1" s="307"/>
      <c r="FOF1" s="307"/>
      <c r="FOG1" s="307"/>
      <c r="FOH1" s="307"/>
      <c r="FOI1" s="307"/>
      <c r="FOJ1" s="307"/>
      <c r="FOK1" s="307"/>
      <c r="FOL1" s="307"/>
      <c r="FOM1" s="307"/>
      <c r="FON1" s="307"/>
      <c r="FOO1" s="307"/>
      <c r="FOP1" s="307"/>
      <c r="FOQ1" s="307"/>
      <c r="FOR1" s="307"/>
      <c r="FOS1" s="306"/>
      <c r="FOT1" s="307"/>
      <c r="FOU1" s="307"/>
      <c r="FOV1" s="307"/>
      <c r="FOW1" s="307"/>
      <c r="FOX1" s="307"/>
      <c r="FOY1" s="307"/>
      <c r="FOZ1" s="307"/>
      <c r="FPA1" s="307"/>
      <c r="FPB1" s="307"/>
      <c r="FPC1" s="307"/>
      <c r="FPD1" s="307"/>
      <c r="FPE1" s="307"/>
      <c r="FPF1" s="307"/>
      <c r="FPG1" s="307"/>
      <c r="FPH1" s="307"/>
      <c r="FPI1" s="306"/>
      <c r="FPJ1" s="307"/>
      <c r="FPK1" s="307"/>
      <c r="FPL1" s="307"/>
      <c r="FPM1" s="307"/>
      <c r="FPN1" s="307"/>
      <c r="FPO1" s="307"/>
      <c r="FPP1" s="307"/>
      <c r="FPQ1" s="307"/>
      <c r="FPR1" s="307"/>
      <c r="FPS1" s="307"/>
      <c r="FPT1" s="307"/>
      <c r="FPU1" s="307"/>
      <c r="FPV1" s="307"/>
      <c r="FPW1" s="307"/>
      <c r="FPX1" s="307"/>
      <c r="FPY1" s="306"/>
      <c r="FPZ1" s="307"/>
      <c r="FQA1" s="307"/>
      <c r="FQB1" s="307"/>
      <c r="FQC1" s="307"/>
      <c r="FQD1" s="307"/>
      <c r="FQE1" s="307"/>
      <c r="FQF1" s="307"/>
      <c r="FQG1" s="307"/>
      <c r="FQH1" s="307"/>
      <c r="FQI1" s="307"/>
      <c r="FQJ1" s="307"/>
      <c r="FQK1" s="307"/>
      <c r="FQL1" s="307"/>
      <c r="FQM1" s="307"/>
      <c r="FQN1" s="307"/>
      <c r="FQO1" s="306"/>
      <c r="FQP1" s="307"/>
      <c r="FQQ1" s="307"/>
      <c r="FQR1" s="307"/>
      <c r="FQS1" s="307"/>
      <c r="FQT1" s="307"/>
      <c r="FQU1" s="307"/>
      <c r="FQV1" s="307"/>
      <c r="FQW1" s="307"/>
      <c r="FQX1" s="307"/>
      <c r="FQY1" s="307"/>
      <c r="FQZ1" s="307"/>
      <c r="FRA1" s="307"/>
      <c r="FRB1" s="307"/>
      <c r="FRC1" s="307"/>
      <c r="FRD1" s="307"/>
      <c r="FRE1" s="306"/>
      <c r="FRF1" s="307"/>
      <c r="FRG1" s="307"/>
      <c r="FRH1" s="307"/>
      <c r="FRI1" s="307"/>
      <c r="FRJ1" s="307"/>
      <c r="FRK1" s="307"/>
      <c r="FRL1" s="307"/>
      <c r="FRM1" s="307"/>
      <c r="FRN1" s="307"/>
      <c r="FRO1" s="307"/>
      <c r="FRP1" s="307"/>
      <c r="FRQ1" s="307"/>
      <c r="FRR1" s="307"/>
      <c r="FRS1" s="307"/>
      <c r="FRT1" s="307"/>
      <c r="FRU1" s="306"/>
      <c r="FRV1" s="307"/>
      <c r="FRW1" s="307"/>
      <c r="FRX1" s="307"/>
      <c r="FRY1" s="307"/>
      <c r="FRZ1" s="307"/>
      <c r="FSA1" s="307"/>
      <c r="FSB1" s="307"/>
      <c r="FSC1" s="307"/>
      <c r="FSD1" s="307"/>
      <c r="FSE1" s="307"/>
      <c r="FSF1" s="307"/>
      <c r="FSG1" s="307"/>
      <c r="FSH1" s="307"/>
      <c r="FSI1" s="307"/>
      <c r="FSJ1" s="307"/>
      <c r="FSK1" s="306"/>
      <c r="FSL1" s="307"/>
      <c r="FSM1" s="307"/>
      <c r="FSN1" s="307"/>
      <c r="FSO1" s="307"/>
      <c r="FSP1" s="307"/>
      <c r="FSQ1" s="307"/>
      <c r="FSR1" s="307"/>
      <c r="FSS1" s="307"/>
      <c r="FST1" s="307"/>
      <c r="FSU1" s="307"/>
      <c r="FSV1" s="307"/>
      <c r="FSW1" s="307"/>
      <c r="FSX1" s="307"/>
      <c r="FSY1" s="307"/>
      <c r="FSZ1" s="307"/>
      <c r="FTA1" s="306"/>
      <c r="FTB1" s="307"/>
      <c r="FTC1" s="307"/>
      <c r="FTD1" s="307"/>
      <c r="FTE1" s="307"/>
      <c r="FTF1" s="307"/>
      <c r="FTG1" s="307"/>
      <c r="FTH1" s="307"/>
      <c r="FTI1" s="307"/>
      <c r="FTJ1" s="307"/>
      <c r="FTK1" s="307"/>
      <c r="FTL1" s="307"/>
      <c r="FTM1" s="307"/>
      <c r="FTN1" s="307"/>
      <c r="FTO1" s="307"/>
      <c r="FTP1" s="307"/>
      <c r="FTQ1" s="306"/>
      <c r="FTR1" s="307"/>
      <c r="FTS1" s="307"/>
      <c r="FTT1" s="307"/>
      <c r="FTU1" s="307"/>
      <c r="FTV1" s="307"/>
      <c r="FTW1" s="307"/>
      <c r="FTX1" s="307"/>
      <c r="FTY1" s="307"/>
      <c r="FTZ1" s="307"/>
      <c r="FUA1" s="307"/>
      <c r="FUB1" s="307"/>
      <c r="FUC1" s="307"/>
      <c r="FUD1" s="307"/>
      <c r="FUE1" s="307"/>
      <c r="FUF1" s="307"/>
      <c r="FUG1" s="306"/>
      <c r="FUH1" s="307"/>
      <c r="FUI1" s="307"/>
      <c r="FUJ1" s="307"/>
      <c r="FUK1" s="307"/>
      <c r="FUL1" s="307"/>
      <c r="FUM1" s="307"/>
      <c r="FUN1" s="307"/>
      <c r="FUO1" s="307"/>
      <c r="FUP1" s="307"/>
      <c r="FUQ1" s="307"/>
      <c r="FUR1" s="307"/>
      <c r="FUS1" s="307"/>
      <c r="FUT1" s="307"/>
      <c r="FUU1" s="307"/>
      <c r="FUV1" s="307"/>
      <c r="FUW1" s="306"/>
      <c r="FUX1" s="307"/>
      <c r="FUY1" s="307"/>
      <c r="FUZ1" s="307"/>
      <c r="FVA1" s="307"/>
      <c r="FVB1" s="307"/>
      <c r="FVC1" s="307"/>
      <c r="FVD1" s="307"/>
      <c r="FVE1" s="307"/>
      <c r="FVF1" s="307"/>
      <c r="FVG1" s="307"/>
      <c r="FVH1" s="307"/>
      <c r="FVI1" s="307"/>
      <c r="FVJ1" s="307"/>
      <c r="FVK1" s="307"/>
      <c r="FVL1" s="307"/>
      <c r="FVM1" s="306"/>
      <c r="FVN1" s="307"/>
      <c r="FVO1" s="307"/>
      <c r="FVP1" s="307"/>
      <c r="FVQ1" s="307"/>
      <c r="FVR1" s="307"/>
      <c r="FVS1" s="307"/>
      <c r="FVT1" s="307"/>
      <c r="FVU1" s="307"/>
      <c r="FVV1" s="307"/>
      <c r="FVW1" s="307"/>
      <c r="FVX1" s="307"/>
      <c r="FVY1" s="307"/>
      <c r="FVZ1" s="307"/>
      <c r="FWA1" s="307"/>
      <c r="FWB1" s="307"/>
      <c r="FWC1" s="306"/>
      <c r="FWD1" s="307"/>
      <c r="FWE1" s="307"/>
      <c r="FWF1" s="307"/>
      <c r="FWG1" s="307"/>
      <c r="FWH1" s="307"/>
      <c r="FWI1" s="307"/>
      <c r="FWJ1" s="307"/>
      <c r="FWK1" s="307"/>
      <c r="FWL1" s="307"/>
      <c r="FWM1" s="307"/>
      <c r="FWN1" s="307"/>
      <c r="FWO1" s="307"/>
      <c r="FWP1" s="307"/>
      <c r="FWQ1" s="307"/>
      <c r="FWR1" s="307"/>
      <c r="FWS1" s="306"/>
      <c r="FWT1" s="307"/>
      <c r="FWU1" s="307"/>
      <c r="FWV1" s="307"/>
      <c r="FWW1" s="307"/>
      <c r="FWX1" s="307"/>
      <c r="FWY1" s="307"/>
      <c r="FWZ1" s="307"/>
      <c r="FXA1" s="307"/>
      <c r="FXB1" s="307"/>
      <c r="FXC1" s="307"/>
      <c r="FXD1" s="307"/>
      <c r="FXE1" s="307"/>
      <c r="FXF1" s="307"/>
      <c r="FXG1" s="307"/>
      <c r="FXH1" s="307"/>
      <c r="FXI1" s="306"/>
      <c r="FXJ1" s="307"/>
      <c r="FXK1" s="307"/>
      <c r="FXL1" s="307"/>
      <c r="FXM1" s="307"/>
      <c r="FXN1" s="307"/>
      <c r="FXO1" s="307"/>
      <c r="FXP1" s="307"/>
      <c r="FXQ1" s="307"/>
      <c r="FXR1" s="307"/>
      <c r="FXS1" s="307"/>
      <c r="FXT1" s="307"/>
      <c r="FXU1" s="307"/>
      <c r="FXV1" s="307"/>
      <c r="FXW1" s="307"/>
      <c r="FXX1" s="307"/>
      <c r="FXY1" s="306"/>
      <c r="FXZ1" s="307"/>
      <c r="FYA1" s="307"/>
      <c r="FYB1" s="307"/>
      <c r="FYC1" s="307"/>
      <c r="FYD1" s="307"/>
      <c r="FYE1" s="307"/>
      <c r="FYF1" s="307"/>
      <c r="FYG1" s="307"/>
      <c r="FYH1" s="307"/>
      <c r="FYI1" s="307"/>
      <c r="FYJ1" s="307"/>
      <c r="FYK1" s="307"/>
      <c r="FYL1" s="307"/>
      <c r="FYM1" s="307"/>
      <c r="FYN1" s="307"/>
      <c r="FYO1" s="306"/>
      <c r="FYP1" s="307"/>
      <c r="FYQ1" s="307"/>
      <c r="FYR1" s="307"/>
      <c r="FYS1" s="307"/>
      <c r="FYT1" s="307"/>
      <c r="FYU1" s="307"/>
      <c r="FYV1" s="307"/>
      <c r="FYW1" s="307"/>
      <c r="FYX1" s="307"/>
      <c r="FYY1" s="307"/>
      <c r="FYZ1" s="307"/>
      <c r="FZA1" s="307"/>
      <c r="FZB1" s="307"/>
      <c r="FZC1" s="307"/>
      <c r="FZD1" s="307"/>
      <c r="FZE1" s="306"/>
      <c r="FZF1" s="307"/>
      <c r="FZG1" s="307"/>
      <c r="FZH1" s="307"/>
      <c r="FZI1" s="307"/>
      <c r="FZJ1" s="307"/>
      <c r="FZK1" s="307"/>
      <c r="FZL1" s="307"/>
      <c r="FZM1" s="307"/>
      <c r="FZN1" s="307"/>
      <c r="FZO1" s="307"/>
      <c r="FZP1" s="307"/>
      <c r="FZQ1" s="307"/>
      <c r="FZR1" s="307"/>
      <c r="FZS1" s="307"/>
      <c r="FZT1" s="307"/>
      <c r="FZU1" s="306"/>
      <c r="FZV1" s="307"/>
      <c r="FZW1" s="307"/>
      <c r="FZX1" s="307"/>
      <c r="FZY1" s="307"/>
      <c r="FZZ1" s="307"/>
      <c r="GAA1" s="307"/>
      <c r="GAB1" s="307"/>
      <c r="GAC1" s="307"/>
      <c r="GAD1" s="307"/>
      <c r="GAE1" s="307"/>
      <c r="GAF1" s="307"/>
      <c r="GAG1" s="307"/>
      <c r="GAH1" s="307"/>
      <c r="GAI1" s="307"/>
      <c r="GAJ1" s="307"/>
      <c r="GAK1" s="306"/>
      <c r="GAL1" s="307"/>
      <c r="GAM1" s="307"/>
      <c r="GAN1" s="307"/>
      <c r="GAO1" s="307"/>
      <c r="GAP1" s="307"/>
      <c r="GAQ1" s="307"/>
      <c r="GAR1" s="307"/>
      <c r="GAS1" s="307"/>
      <c r="GAT1" s="307"/>
      <c r="GAU1" s="307"/>
      <c r="GAV1" s="307"/>
      <c r="GAW1" s="307"/>
      <c r="GAX1" s="307"/>
      <c r="GAY1" s="307"/>
      <c r="GAZ1" s="307"/>
      <c r="GBA1" s="306"/>
      <c r="GBB1" s="307"/>
      <c r="GBC1" s="307"/>
      <c r="GBD1" s="307"/>
      <c r="GBE1" s="307"/>
      <c r="GBF1" s="307"/>
      <c r="GBG1" s="307"/>
      <c r="GBH1" s="307"/>
      <c r="GBI1" s="307"/>
      <c r="GBJ1" s="307"/>
      <c r="GBK1" s="307"/>
      <c r="GBL1" s="307"/>
      <c r="GBM1" s="307"/>
      <c r="GBN1" s="307"/>
      <c r="GBO1" s="307"/>
      <c r="GBP1" s="307"/>
      <c r="GBQ1" s="306"/>
      <c r="GBR1" s="307"/>
      <c r="GBS1" s="307"/>
      <c r="GBT1" s="307"/>
      <c r="GBU1" s="307"/>
      <c r="GBV1" s="307"/>
      <c r="GBW1" s="307"/>
      <c r="GBX1" s="307"/>
      <c r="GBY1" s="307"/>
      <c r="GBZ1" s="307"/>
      <c r="GCA1" s="307"/>
      <c r="GCB1" s="307"/>
      <c r="GCC1" s="307"/>
      <c r="GCD1" s="307"/>
      <c r="GCE1" s="307"/>
      <c r="GCF1" s="307"/>
      <c r="GCG1" s="306"/>
      <c r="GCH1" s="307"/>
      <c r="GCI1" s="307"/>
      <c r="GCJ1" s="307"/>
      <c r="GCK1" s="307"/>
      <c r="GCL1" s="307"/>
      <c r="GCM1" s="307"/>
      <c r="GCN1" s="307"/>
      <c r="GCO1" s="307"/>
      <c r="GCP1" s="307"/>
      <c r="GCQ1" s="307"/>
      <c r="GCR1" s="307"/>
      <c r="GCS1" s="307"/>
      <c r="GCT1" s="307"/>
      <c r="GCU1" s="307"/>
      <c r="GCV1" s="307"/>
      <c r="GCW1" s="306"/>
      <c r="GCX1" s="307"/>
      <c r="GCY1" s="307"/>
      <c r="GCZ1" s="307"/>
      <c r="GDA1" s="307"/>
      <c r="GDB1" s="307"/>
      <c r="GDC1" s="307"/>
      <c r="GDD1" s="307"/>
      <c r="GDE1" s="307"/>
      <c r="GDF1" s="307"/>
      <c r="GDG1" s="307"/>
      <c r="GDH1" s="307"/>
      <c r="GDI1" s="307"/>
      <c r="GDJ1" s="307"/>
      <c r="GDK1" s="307"/>
      <c r="GDL1" s="307"/>
      <c r="GDM1" s="306"/>
      <c r="GDN1" s="307"/>
      <c r="GDO1" s="307"/>
      <c r="GDP1" s="307"/>
      <c r="GDQ1" s="307"/>
      <c r="GDR1" s="307"/>
      <c r="GDS1" s="307"/>
      <c r="GDT1" s="307"/>
      <c r="GDU1" s="307"/>
      <c r="GDV1" s="307"/>
      <c r="GDW1" s="307"/>
      <c r="GDX1" s="307"/>
      <c r="GDY1" s="307"/>
      <c r="GDZ1" s="307"/>
      <c r="GEA1" s="307"/>
      <c r="GEB1" s="307"/>
      <c r="GEC1" s="306"/>
      <c r="GED1" s="307"/>
      <c r="GEE1" s="307"/>
      <c r="GEF1" s="307"/>
      <c r="GEG1" s="307"/>
      <c r="GEH1" s="307"/>
      <c r="GEI1" s="307"/>
      <c r="GEJ1" s="307"/>
      <c r="GEK1" s="307"/>
      <c r="GEL1" s="307"/>
      <c r="GEM1" s="307"/>
      <c r="GEN1" s="307"/>
      <c r="GEO1" s="307"/>
      <c r="GEP1" s="307"/>
      <c r="GEQ1" s="307"/>
      <c r="GER1" s="307"/>
      <c r="GES1" s="306"/>
      <c r="GET1" s="307"/>
      <c r="GEU1" s="307"/>
      <c r="GEV1" s="307"/>
      <c r="GEW1" s="307"/>
      <c r="GEX1" s="307"/>
      <c r="GEY1" s="307"/>
      <c r="GEZ1" s="307"/>
      <c r="GFA1" s="307"/>
      <c r="GFB1" s="307"/>
      <c r="GFC1" s="307"/>
      <c r="GFD1" s="307"/>
      <c r="GFE1" s="307"/>
      <c r="GFF1" s="307"/>
      <c r="GFG1" s="307"/>
      <c r="GFH1" s="307"/>
      <c r="GFI1" s="306"/>
      <c r="GFJ1" s="307"/>
      <c r="GFK1" s="307"/>
      <c r="GFL1" s="307"/>
      <c r="GFM1" s="307"/>
      <c r="GFN1" s="307"/>
      <c r="GFO1" s="307"/>
      <c r="GFP1" s="307"/>
      <c r="GFQ1" s="307"/>
      <c r="GFR1" s="307"/>
      <c r="GFS1" s="307"/>
      <c r="GFT1" s="307"/>
      <c r="GFU1" s="307"/>
      <c r="GFV1" s="307"/>
      <c r="GFW1" s="307"/>
      <c r="GFX1" s="307"/>
      <c r="GFY1" s="306"/>
      <c r="GFZ1" s="307"/>
      <c r="GGA1" s="307"/>
      <c r="GGB1" s="307"/>
      <c r="GGC1" s="307"/>
      <c r="GGD1" s="307"/>
      <c r="GGE1" s="307"/>
      <c r="GGF1" s="307"/>
      <c r="GGG1" s="307"/>
      <c r="GGH1" s="307"/>
      <c r="GGI1" s="307"/>
      <c r="GGJ1" s="307"/>
      <c r="GGK1" s="307"/>
      <c r="GGL1" s="307"/>
      <c r="GGM1" s="307"/>
      <c r="GGN1" s="307"/>
      <c r="GGO1" s="306"/>
      <c r="GGP1" s="307"/>
      <c r="GGQ1" s="307"/>
      <c r="GGR1" s="307"/>
      <c r="GGS1" s="307"/>
      <c r="GGT1" s="307"/>
      <c r="GGU1" s="307"/>
      <c r="GGV1" s="307"/>
      <c r="GGW1" s="307"/>
      <c r="GGX1" s="307"/>
      <c r="GGY1" s="307"/>
      <c r="GGZ1" s="307"/>
      <c r="GHA1" s="307"/>
      <c r="GHB1" s="307"/>
      <c r="GHC1" s="307"/>
      <c r="GHD1" s="307"/>
      <c r="GHE1" s="306"/>
      <c r="GHF1" s="307"/>
      <c r="GHG1" s="307"/>
      <c r="GHH1" s="307"/>
      <c r="GHI1" s="307"/>
      <c r="GHJ1" s="307"/>
      <c r="GHK1" s="307"/>
      <c r="GHL1" s="307"/>
      <c r="GHM1" s="307"/>
      <c r="GHN1" s="307"/>
      <c r="GHO1" s="307"/>
      <c r="GHP1" s="307"/>
      <c r="GHQ1" s="307"/>
      <c r="GHR1" s="307"/>
      <c r="GHS1" s="307"/>
      <c r="GHT1" s="307"/>
      <c r="GHU1" s="306"/>
      <c r="GHV1" s="307"/>
      <c r="GHW1" s="307"/>
      <c r="GHX1" s="307"/>
      <c r="GHY1" s="307"/>
      <c r="GHZ1" s="307"/>
      <c r="GIA1" s="307"/>
      <c r="GIB1" s="307"/>
      <c r="GIC1" s="307"/>
      <c r="GID1" s="307"/>
      <c r="GIE1" s="307"/>
      <c r="GIF1" s="307"/>
      <c r="GIG1" s="307"/>
      <c r="GIH1" s="307"/>
      <c r="GII1" s="307"/>
      <c r="GIJ1" s="307"/>
      <c r="GIK1" s="306"/>
      <c r="GIL1" s="307"/>
      <c r="GIM1" s="307"/>
      <c r="GIN1" s="307"/>
      <c r="GIO1" s="307"/>
      <c r="GIP1" s="307"/>
      <c r="GIQ1" s="307"/>
      <c r="GIR1" s="307"/>
      <c r="GIS1" s="307"/>
      <c r="GIT1" s="307"/>
      <c r="GIU1" s="307"/>
      <c r="GIV1" s="307"/>
      <c r="GIW1" s="307"/>
      <c r="GIX1" s="307"/>
      <c r="GIY1" s="307"/>
      <c r="GIZ1" s="307"/>
      <c r="GJA1" s="306"/>
      <c r="GJB1" s="307"/>
      <c r="GJC1" s="307"/>
      <c r="GJD1" s="307"/>
      <c r="GJE1" s="307"/>
      <c r="GJF1" s="307"/>
      <c r="GJG1" s="307"/>
      <c r="GJH1" s="307"/>
      <c r="GJI1" s="307"/>
      <c r="GJJ1" s="307"/>
      <c r="GJK1" s="307"/>
      <c r="GJL1" s="307"/>
      <c r="GJM1" s="307"/>
      <c r="GJN1" s="307"/>
      <c r="GJO1" s="307"/>
      <c r="GJP1" s="307"/>
      <c r="GJQ1" s="306"/>
      <c r="GJR1" s="307"/>
      <c r="GJS1" s="307"/>
      <c r="GJT1" s="307"/>
      <c r="GJU1" s="307"/>
      <c r="GJV1" s="307"/>
      <c r="GJW1" s="307"/>
      <c r="GJX1" s="307"/>
      <c r="GJY1" s="307"/>
      <c r="GJZ1" s="307"/>
      <c r="GKA1" s="307"/>
      <c r="GKB1" s="307"/>
      <c r="GKC1" s="307"/>
      <c r="GKD1" s="307"/>
      <c r="GKE1" s="307"/>
      <c r="GKF1" s="307"/>
      <c r="GKG1" s="306"/>
      <c r="GKH1" s="307"/>
      <c r="GKI1" s="307"/>
      <c r="GKJ1" s="307"/>
      <c r="GKK1" s="307"/>
      <c r="GKL1" s="307"/>
      <c r="GKM1" s="307"/>
      <c r="GKN1" s="307"/>
      <c r="GKO1" s="307"/>
      <c r="GKP1" s="307"/>
      <c r="GKQ1" s="307"/>
      <c r="GKR1" s="307"/>
      <c r="GKS1" s="307"/>
      <c r="GKT1" s="307"/>
      <c r="GKU1" s="307"/>
      <c r="GKV1" s="307"/>
      <c r="GKW1" s="306"/>
      <c r="GKX1" s="307"/>
      <c r="GKY1" s="307"/>
      <c r="GKZ1" s="307"/>
      <c r="GLA1" s="307"/>
      <c r="GLB1" s="307"/>
      <c r="GLC1" s="307"/>
      <c r="GLD1" s="307"/>
      <c r="GLE1" s="307"/>
      <c r="GLF1" s="307"/>
      <c r="GLG1" s="307"/>
      <c r="GLH1" s="307"/>
      <c r="GLI1" s="307"/>
      <c r="GLJ1" s="307"/>
      <c r="GLK1" s="307"/>
      <c r="GLL1" s="307"/>
      <c r="GLM1" s="306"/>
      <c r="GLN1" s="307"/>
      <c r="GLO1" s="307"/>
      <c r="GLP1" s="307"/>
      <c r="GLQ1" s="307"/>
      <c r="GLR1" s="307"/>
      <c r="GLS1" s="307"/>
      <c r="GLT1" s="307"/>
      <c r="GLU1" s="307"/>
      <c r="GLV1" s="307"/>
      <c r="GLW1" s="307"/>
      <c r="GLX1" s="307"/>
      <c r="GLY1" s="307"/>
      <c r="GLZ1" s="307"/>
      <c r="GMA1" s="307"/>
      <c r="GMB1" s="307"/>
      <c r="GMC1" s="306"/>
      <c r="GMD1" s="307"/>
      <c r="GME1" s="307"/>
      <c r="GMF1" s="307"/>
      <c r="GMG1" s="307"/>
      <c r="GMH1" s="307"/>
      <c r="GMI1" s="307"/>
      <c r="GMJ1" s="307"/>
      <c r="GMK1" s="307"/>
      <c r="GML1" s="307"/>
      <c r="GMM1" s="307"/>
      <c r="GMN1" s="307"/>
      <c r="GMO1" s="307"/>
      <c r="GMP1" s="307"/>
      <c r="GMQ1" s="307"/>
      <c r="GMR1" s="307"/>
      <c r="GMS1" s="306"/>
      <c r="GMT1" s="307"/>
      <c r="GMU1" s="307"/>
      <c r="GMV1" s="307"/>
      <c r="GMW1" s="307"/>
      <c r="GMX1" s="307"/>
      <c r="GMY1" s="307"/>
      <c r="GMZ1" s="307"/>
      <c r="GNA1" s="307"/>
      <c r="GNB1" s="307"/>
      <c r="GNC1" s="307"/>
      <c r="GND1" s="307"/>
      <c r="GNE1" s="307"/>
      <c r="GNF1" s="307"/>
      <c r="GNG1" s="307"/>
      <c r="GNH1" s="307"/>
      <c r="GNI1" s="306"/>
      <c r="GNJ1" s="307"/>
      <c r="GNK1" s="307"/>
      <c r="GNL1" s="307"/>
      <c r="GNM1" s="307"/>
      <c r="GNN1" s="307"/>
      <c r="GNO1" s="307"/>
      <c r="GNP1" s="307"/>
      <c r="GNQ1" s="307"/>
      <c r="GNR1" s="307"/>
      <c r="GNS1" s="307"/>
      <c r="GNT1" s="307"/>
      <c r="GNU1" s="307"/>
      <c r="GNV1" s="307"/>
      <c r="GNW1" s="307"/>
      <c r="GNX1" s="307"/>
      <c r="GNY1" s="306"/>
      <c r="GNZ1" s="307"/>
      <c r="GOA1" s="307"/>
      <c r="GOB1" s="307"/>
      <c r="GOC1" s="307"/>
      <c r="GOD1" s="307"/>
      <c r="GOE1" s="307"/>
      <c r="GOF1" s="307"/>
      <c r="GOG1" s="307"/>
      <c r="GOH1" s="307"/>
      <c r="GOI1" s="307"/>
      <c r="GOJ1" s="307"/>
      <c r="GOK1" s="307"/>
      <c r="GOL1" s="307"/>
      <c r="GOM1" s="307"/>
      <c r="GON1" s="307"/>
      <c r="GOO1" s="306"/>
      <c r="GOP1" s="307"/>
      <c r="GOQ1" s="307"/>
      <c r="GOR1" s="307"/>
      <c r="GOS1" s="307"/>
      <c r="GOT1" s="307"/>
      <c r="GOU1" s="307"/>
      <c r="GOV1" s="307"/>
      <c r="GOW1" s="307"/>
      <c r="GOX1" s="307"/>
      <c r="GOY1" s="307"/>
      <c r="GOZ1" s="307"/>
      <c r="GPA1" s="307"/>
      <c r="GPB1" s="307"/>
      <c r="GPC1" s="307"/>
      <c r="GPD1" s="307"/>
      <c r="GPE1" s="306"/>
      <c r="GPF1" s="307"/>
      <c r="GPG1" s="307"/>
      <c r="GPH1" s="307"/>
      <c r="GPI1" s="307"/>
      <c r="GPJ1" s="307"/>
      <c r="GPK1" s="307"/>
      <c r="GPL1" s="307"/>
      <c r="GPM1" s="307"/>
      <c r="GPN1" s="307"/>
      <c r="GPO1" s="307"/>
      <c r="GPP1" s="307"/>
      <c r="GPQ1" s="307"/>
      <c r="GPR1" s="307"/>
      <c r="GPS1" s="307"/>
      <c r="GPT1" s="307"/>
      <c r="GPU1" s="306"/>
      <c r="GPV1" s="307"/>
      <c r="GPW1" s="307"/>
      <c r="GPX1" s="307"/>
      <c r="GPY1" s="307"/>
      <c r="GPZ1" s="307"/>
      <c r="GQA1" s="307"/>
      <c r="GQB1" s="307"/>
      <c r="GQC1" s="307"/>
      <c r="GQD1" s="307"/>
      <c r="GQE1" s="307"/>
      <c r="GQF1" s="307"/>
      <c r="GQG1" s="307"/>
      <c r="GQH1" s="307"/>
      <c r="GQI1" s="307"/>
      <c r="GQJ1" s="307"/>
      <c r="GQK1" s="306"/>
      <c r="GQL1" s="307"/>
      <c r="GQM1" s="307"/>
      <c r="GQN1" s="307"/>
      <c r="GQO1" s="307"/>
      <c r="GQP1" s="307"/>
      <c r="GQQ1" s="307"/>
      <c r="GQR1" s="307"/>
      <c r="GQS1" s="307"/>
      <c r="GQT1" s="307"/>
      <c r="GQU1" s="307"/>
      <c r="GQV1" s="307"/>
      <c r="GQW1" s="307"/>
      <c r="GQX1" s="307"/>
      <c r="GQY1" s="307"/>
      <c r="GQZ1" s="307"/>
      <c r="GRA1" s="306"/>
      <c r="GRB1" s="307"/>
      <c r="GRC1" s="307"/>
      <c r="GRD1" s="307"/>
      <c r="GRE1" s="307"/>
      <c r="GRF1" s="307"/>
      <c r="GRG1" s="307"/>
      <c r="GRH1" s="307"/>
      <c r="GRI1" s="307"/>
      <c r="GRJ1" s="307"/>
      <c r="GRK1" s="307"/>
      <c r="GRL1" s="307"/>
      <c r="GRM1" s="307"/>
      <c r="GRN1" s="307"/>
      <c r="GRO1" s="307"/>
      <c r="GRP1" s="307"/>
      <c r="GRQ1" s="306"/>
      <c r="GRR1" s="307"/>
      <c r="GRS1" s="307"/>
      <c r="GRT1" s="307"/>
      <c r="GRU1" s="307"/>
      <c r="GRV1" s="307"/>
      <c r="GRW1" s="307"/>
      <c r="GRX1" s="307"/>
      <c r="GRY1" s="307"/>
      <c r="GRZ1" s="307"/>
      <c r="GSA1" s="307"/>
      <c r="GSB1" s="307"/>
      <c r="GSC1" s="307"/>
      <c r="GSD1" s="307"/>
      <c r="GSE1" s="307"/>
      <c r="GSF1" s="307"/>
      <c r="GSG1" s="306"/>
      <c r="GSH1" s="307"/>
      <c r="GSI1" s="307"/>
      <c r="GSJ1" s="307"/>
      <c r="GSK1" s="307"/>
      <c r="GSL1" s="307"/>
      <c r="GSM1" s="307"/>
      <c r="GSN1" s="307"/>
      <c r="GSO1" s="307"/>
      <c r="GSP1" s="307"/>
      <c r="GSQ1" s="307"/>
      <c r="GSR1" s="307"/>
      <c r="GSS1" s="307"/>
      <c r="GST1" s="307"/>
      <c r="GSU1" s="307"/>
      <c r="GSV1" s="307"/>
      <c r="GSW1" s="306"/>
      <c r="GSX1" s="307"/>
      <c r="GSY1" s="307"/>
      <c r="GSZ1" s="307"/>
      <c r="GTA1" s="307"/>
      <c r="GTB1" s="307"/>
      <c r="GTC1" s="307"/>
      <c r="GTD1" s="307"/>
      <c r="GTE1" s="307"/>
      <c r="GTF1" s="307"/>
      <c r="GTG1" s="307"/>
      <c r="GTH1" s="307"/>
      <c r="GTI1" s="307"/>
      <c r="GTJ1" s="307"/>
      <c r="GTK1" s="307"/>
      <c r="GTL1" s="307"/>
      <c r="GTM1" s="306"/>
      <c r="GTN1" s="307"/>
      <c r="GTO1" s="307"/>
      <c r="GTP1" s="307"/>
      <c r="GTQ1" s="307"/>
      <c r="GTR1" s="307"/>
      <c r="GTS1" s="307"/>
      <c r="GTT1" s="307"/>
      <c r="GTU1" s="307"/>
      <c r="GTV1" s="307"/>
      <c r="GTW1" s="307"/>
      <c r="GTX1" s="307"/>
      <c r="GTY1" s="307"/>
      <c r="GTZ1" s="307"/>
      <c r="GUA1" s="307"/>
      <c r="GUB1" s="307"/>
      <c r="GUC1" s="306"/>
      <c r="GUD1" s="307"/>
      <c r="GUE1" s="307"/>
      <c r="GUF1" s="307"/>
      <c r="GUG1" s="307"/>
      <c r="GUH1" s="307"/>
      <c r="GUI1" s="307"/>
      <c r="GUJ1" s="307"/>
      <c r="GUK1" s="307"/>
      <c r="GUL1" s="307"/>
      <c r="GUM1" s="307"/>
      <c r="GUN1" s="307"/>
      <c r="GUO1" s="307"/>
      <c r="GUP1" s="307"/>
      <c r="GUQ1" s="307"/>
      <c r="GUR1" s="307"/>
      <c r="GUS1" s="306"/>
      <c r="GUT1" s="307"/>
      <c r="GUU1" s="307"/>
      <c r="GUV1" s="307"/>
      <c r="GUW1" s="307"/>
      <c r="GUX1" s="307"/>
      <c r="GUY1" s="307"/>
      <c r="GUZ1" s="307"/>
      <c r="GVA1" s="307"/>
      <c r="GVB1" s="307"/>
      <c r="GVC1" s="307"/>
      <c r="GVD1" s="307"/>
      <c r="GVE1" s="307"/>
      <c r="GVF1" s="307"/>
      <c r="GVG1" s="307"/>
      <c r="GVH1" s="307"/>
      <c r="GVI1" s="306"/>
      <c r="GVJ1" s="307"/>
      <c r="GVK1" s="307"/>
      <c r="GVL1" s="307"/>
      <c r="GVM1" s="307"/>
      <c r="GVN1" s="307"/>
      <c r="GVO1" s="307"/>
      <c r="GVP1" s="307"/>
      <c r="GVQ1" s="307"/>
      <c r="GVR1" s="307"/>
      <c r="GVS1" s="307"/>
      <c r="GVT1" s="307"/>
      <c r="GVU1" s="307"/>
      <c r="GVV1" s="307"/>
      <c r="GVW1" s="307"/>
      <c r="GVX1" s="307"/>
      <c r="GVY1" s="306"/>
      <c r="GVZ1" s="307"/>
      <c r="GWA1" s="307"/>
      <c r="GWB1" s="307"/>
      <c r="GWC1" s="307"/>
      <c r="GWD1" s="307"/>
      <c r="GWE1" s="307"/>
      <c r="GWF1" s="307"/>
      <c r="GWG1" s="307"/>
      <c r="GWH1" s="307"/>
      <c r="GWI1" s="307"/>
      <c r="GWJ1" s="307"/>
      <c r="GWK1" s="307"/>
      <c r="GWL1" s="307"/>
      <c r="GWM1" s="307"/>
      <c r="GWN1" s="307"/>
      <c r="GWO1" s="306"/>
      <c r="GWP1" s="307"/>
      <c r="GWQ1" s="307"/>
      <c r="GWR1" s="307"/>
      <c r="GWS1" s="307"/>
      <c r="GWT1" s="307"/>
      <c r="GWU1" s="307"/>
      <c r="GWV1" s="307"/>
      <c r="GWW1" s="307"/>
      <c r="GWX1" s="307"/>
      <c r="GWY1" s="307"/>
      <c r="GWZ1" s="307"/>
      <c r="GXA1" s="307"/>
      <c r="GXB1" s="307"/>
      <c r="GXC1" s="307"/>
      <c r="GXD1" s="307"/>
      <c r="GXE1" s="306"/>
      <c r="GXF1" s="307"/>
      <c r="GXG1" s="307"/>
      <c r="GXH1" s="307"/>
      <c r="GXI1" s="307"/>
      <c r="GXJ1" s="307"/>
      <c r="GXK1" s="307"/>
      <c r="GXL1" s="307"/>
      <c r="GXM1" s="307"/>
      <c r="GXN1" s="307"/>
      <c r="GXO1" s="307"/>
      <c r="GXP1" s="307"/>
      <c r="GXQ1" s="307"/>
      <c r="GXR1" s="307"/>
      <c r="GXS1" s="307"/>
      <c r="GXT1" s="307"/>
      <c r="GXU1" s="306"/>
      <c r="GXV1" s="307"/>
      <c r="GXW1" s="307"/>
      <c r="GXX1" s="307"/>
      <c r="GXY1" s="307"/>
      <c r="GXZ1" s="307"/>
      <c r="GYA1" s="307"/>
      <c r="GYB1" s="307"/>
      <c r="GYC1" s="307"/>
      <c r="GYD1" s="307"/>
      <c r="GYE1" s="307"/>
      <c r="GYF1" s="307"/>
      <c r="GYG1" s="307"/>
      <c r="GYH1" s="307"/>
      <c r="GYI1" s="307"/>
      <c r="GYJ1" s="307"/>
      <c r="GYK1" s="306"/>
      <c r="GYL1" s="307"/>
      <c r="GYM1" s="307"/>
      <c r="GYN1" s="307"/>
      <c r="GYO1" s="307"/>
      <c r="GYP1" s="307"/>
      <c r="GYQ1" s="307"/>
      <c r="GYR1" s="307"/>
      <c r="GYS1" s="307"/>
      <c r="GYT1" s="307"/>
      <c r="GYU1" s="307"/>
      <c r="GYV1" s="307"/>
      <c r="GYW1" s="307"/>
      <c r="GYX1" s="307"/>
      <c r="GYY1" s="307"/>
      <c r="GYZ1" s="307"/>
      <c r="GZA1" s="306"/>
      <c r="GZB1" s="307"/>
      <c r="GZC1" s="307"/>
      <c r="GZD1" s="307"/>
      <c r="GZE1" s="307"/>
      <c r="GZF1" s="307"/>
      <c r="GZG1" s="307"/>
      <c r="GZH1" s="307"/>
      <c r="GZI1" s="307"/>
      <c r="GZJ1" s="307"/>
      <c r="GZK1" s="307"/>
      <c r="GZL1" s="307"/>
      <c r="GZM1" s="307"/>
      <c r="GZN1" s="307"/>
      <c r="GZO1" s="307"/>
      <c r="GZP1" s="307"/>
      <c r="GZQ1" s="306"/>
      <c r="GZR1" s="307"/>
      <c r="GZS1" s="307"/>
      <c r="GZT1" s="307"/>
      <c r="GZU1" s="307"/>
      <c r="GZV1" s="307"/>
      <c r="GZW1" s="307"/>
      <c r="GZX1" s="307"/>
      <c r="GZY1" s="307"/>
      <c r="GZZ1" s="307"/>
      <c r="HAA1" s="307"/>
      <c r="HAB1" s="307"/>
      <c r="HAC1" s="307"/>
      <c r="HAD1" s="307"/>
      <c r="HAE1" s="307"/>
      <c r="HAF1" s="307"/>
      <c r="HAG1" s="306"/>
      <c r="HAH1" s="307"/>
      <c r="HAI1" s="307"/>
      <c r="HAJ1" s="307"/>
      <c r="HAK1" s="307"/>
      <c r="HAL1" s="307"/>
      <c r="HAM1" s="307"/>
      <c r="HAN1" s="307"/>
      <c r="HAO1" s="307"/>
      <c r="HAP1" s="307"/>
      <c r="HAQ1" s="307"/>
      <c r="HAR1" s="307"/>
      <c r="HAS1" s="307"/>
      <c r="HAT1" s="307"/>
      <c r="HAU1" s="307"/>
      <c r="HAV1" s="307"/>
      <c r="HAW1" s="306"/>
      <c r="HAX1" s="307"/>
      <c r="HAY1" s="307"/>
      <c r="HAZ1" s="307"/>
      <c r="HBA1" s="307"/>
      <c r="HBB1" s="307"/>
      <c r="HBC1" s="307"/>
      <c r="HBD1" s="307"/>
      <c r="HBE1" s="307"/>
      <c r="HBF1" s="307"/>
      <c r="HBG1" s="307"/>
      <c r="HBH1" s="307"/>
      <c r="HBI1" s="307"/>
      <c r="HBJ1" s="307"/>
      <c r="HBK1" s="307"/>
      <c r="HBL1" s="307"/>
      <c r="HBM1" s="306"/>
      <c r="HBN1" s="307"/>
      <c r="HBO1" s="307"/>
      <c r="HBP1" s="307"/>
      <c r="HBQ1" s="307"/>
      <c r="HBR1" s="307"/>
      <c r="HBS1" s="307"/>
      <c r="HBT1" s="307"/>
      <c r="HBU1" s="307"/>
      <c r="HBV1" s="307"/>
      <c r="HBW1" s="307"/>
      <c r="HBX1" s="307"/>
      <c r="HBY1" s="307"/>
      <c r="HBZ1" s="307"/>
      <c r="HCA1" s="307"/>
      <c r="HCB1" s="307"/>
      <c r="HCC1" s="306"/>
      <c r="HCD1" s="307"/>
      <c r="HCE1" s="307"/>
      <c r="HCF1" s="307"/>
      <c r="HCG1" s="307"/>
      <c r="HCH1" s="307"/>
      <c r="HCI1" s="307"/>
      <c r="HCJ1" s="307"/>
      <c r="HCK1" s="307"/>
      <c r="HCL1" s="307"/>
      <c r="HCM1" s="307"/>
      <c r="HCN1" s="307"/>
      <c r="HCO1" s="307"/>
      <c r="HCP1" s="307"/>
      <c r="HCQ1" s="307"/>
      <c r="HCR1" s="307"/>
      <c r="HCS1" s="306"/>
      <c r="HCT1" s="307"/>
      <c r="HCU1" s="307"/>
      <c r="HCV1" s="307"/>
      <c r="HCW1" s="307"/>
      <c r="HCX1" s="307"/>
      <c r="HCY1" s="307"/>
      <c r="HCZ1" s="307"/>
      <c r="HDA1" s="307"/>
      <c r="HDB1" s="307"/>
      <c r="HDC1" s="307"/>
      <c r="HDD1" s="307"/>
      <c r="HDE1" s="307"/>
      <c r="HDF1" s="307"/>
      <c r="HDG1" s="307"/>
      <c r="HDH1" s="307"/>
      <c r="HDI1" s="306"/>
      <c r="HDJ1" s="307"/>
      <c r="HDK1" s="307"/>
      <c r="HDL1" s="307"/>
      <c r="HDM1" s="307"/>
      <c r="HDN1" s="307"/>
      <c r="HDO1" s="307"/>
      <c r="HDP1" s="307"/>
      <c r="HDQ1" s="307"/>
      <c r="HDR1" s="307"/>
      <c r="HDS1" s="307"/>
      <c r="HDT1" s="307"/>
      <c r="HDU1" s="307"/>
      <c r="HDV1" s="307"/>
      <c r="HDW1" s="307"/>
      <c r="HDX1" s="307"/>
      <c r="HDY1" s="306"/>
      <c r="HDZ1" s="307"/>
      <c r="HEA1" s="307"/>
      <c r="HEB1" s="307"/>
      <c r="HEC1" s="307"/>
      <c r="HED1" s="307"/>
      <c r="HEE1" s="307"/>
      <c r="HEF1" s="307"/>
      <c r="HEG1" s="307"/>
      <c r="HEH1" s="307"/>
      <c r="HEI1" s="307"/>
      <c r="HEJ1" s="307"/>
      <c r="HEK1" s="307"/>
      <c r="HEL1" s="307"/>
      <c r="HEM1" s="307"/>
      <c r="HEN1" s="307"/>
      <c r="HEO1" s="306"/>
      <c r="HEP1" s="307"/>
      <c r="HEQ1" s="307"/>
      <c r="HER1" s="307"/>
      <c r="HES1" s="307"/>
      <c r="HET1" s="307"/>
      <c r="HEU1" s="307"/>
      <c r="HEV1" s="307"/>
      <c r="HEW1" s="307"/>
      <c r="HEX1" s="307"/>
      <c r="HEY1" s="307"/>
      <c r="HEZ1" s="307"/>
      <c r="HFA1" s="307"/>
      <c r="HFB1" s="307"/>
      <c r="HFC1" s="307"/>
      <c r="HFD1" s="307"/>
      <c r="HFE1" s="306"/>
      <c r="HFF1" s="307"/>
      <c r="HFG1" s="307"/>
      <c r="HFH1" s="307"/>
      <c r="HFI1" s="307"/>
      <c r="HFJ1" s="307"/>
      <c r="HFK1" s="307"/>
      <c r="HFL1" s="307"/>
      <c r="HFM1" s="307"/>
      <c r="HFN1" s="307"/>
      <c r="HFO1" s="307"/>
      <c r="HFP1" s="307"/>
      <c r="HFQ1" s="307"/>
      <c r="HFR1" s="307"/>
      <c r="HFS1" s="307"/>
      <c r="HFT1" s="307"/>
      <c r="HFU1" s="306"/>
      <c r="HFV1" s="307"/>
      <c r="HFW1" s="307"/>
      <c r="HFX1" s="307"/>
      <c r="HFY1" s="307"/>
      <c r="HFZ1" s="307"/>
      <c r="HGA1" s="307"/>
      <c r="HGB1" s="307"/>
      <c r="HGC1" s="307"/>
      <c r="HGD1" s="307"/>
      <c r="HGE1" s="307"/>
      <c r="HGF1" s="307"/>
      <c r="HGG1" s="307"/>
      <c r="HGH1" s="307"/>
      <c r="HGI1" s="307"/>
      <c r="HGJ1" s="307"/>
      <c r="HGK1" s="306"/>
      <c r="HGL1" s="307"/>
      <c r="HGM1" s="307"/>
      <c r="HGN1" s="307"/>
      <c r="HGO1" s="307"/>
      <c r="HGP1" s="307"/>
      <c r="HGQ1" s="307"/>
      <c r="HGR1" s="307"/>
      <c r="HGS1" s="307"/>
      <c r="HGT1" s="307"/>
      <c r="HGU1" s="307"/>
      <c r="HGV1" s="307"/>
      <c r="HGW1" s="307"/>
      <c r="HGX1" s="307"/>
      <c r="HGY1" s="307"/>
      <c r="HGZ1" s="307"/>
      <c r="HHA1" s="306"/>
      <c r="HHB1" s="307"/>
      <c r="HHC1" s="307"/>
      <c r="HHD1" s="307"/>
      <c r="HHE1" s="307"/>
      <c r="HHF1" s="307"/>
      <c r="HHG1" s="307"/>
      <c r="HHH1" s="307"/>
      <c r="HHI1" s="307"/>
      <c r="HHJ1" s="307"/>
      <c r="HHK1" s="307"/>
      <c r="HHL1" s="307"/>
      <c r="HHM1" s="307"/>
      <c r="HHN1" s="307"/>
      <c r="HHO1" s="307"/>
      <c r="HHP1" s="307"/>
      <c r="HHQ1" s="306"/>
      <c r="HHR1" s="307"/>
      <c r="HHS1" s="307"/>
      <c r="HHT1" s="307"/>
      <c r="HHU1" s="307"/>
      <c r="HHV1" s="307"/>
      <c r="HHW1" s="307"/>
      <c r="HHX1" s="307"/>
      <c r="HHY1" s="307"/>
      <c r="HHZ1" s="307"/>
      <c r="HIA1" s="307"/>
      <c r="HIB1" s="307"/>
      <c r="HIC1" s="307"/>
      <c r="HID1" s="307"/>
      <c r="HIE1" s="307"/>
      <c r="HIF1" s="307"/>
      <c r="HIG1" s="306"/>
      <c r="HIH1" s="307"/>
      <c r="HII1" s="307"/>
      <c r="HIJ1" s="307"/>
      <c r="HIK1" s="307"/>
      <c r="HIL1" s="307"/>
      <c r="HIM1" s="307"/>
      <c r="HIN1" s="307"/>
      <c r="HIO1" s="307"/>
      <c r="HIP1" s="307"/>
      <c r="HIQ1" s="307"/>
      <c r="HIR1" s="307"/>
      <c r="HIS1" s="307"/>
      <c r="HIT1" s="307"/>
      <c r="HIU1" s="307"/>
      <c r="HIV1" s="307"/>
      <c r="HIW1" s="306"/>
      <c r="HIX1" s="307"/>
      <c r="HIY1" s="307"/>
      <c r="HIZ1" s="307"/>
      <c r="HJA1" s="307"/>
      <c r="HJB1" s="307"/>
      <c r="HJC1" s="307"/>
      <c r="HJD1" s="307"/>
      <c r="HJE1" s="307"/>
      <c r="HJF1" s="307"/>
      <c r="HJG1" s="307"/>
      <c r="HJH1" s="307"/>
      <c r="HJI1" s="307"/>
      <c r="HJJ1" s="307"/>
      <c r="HJK1" s="307"/>
      <c r="HJL1" s="307"/>
      <c r="HJM1" s="306"/>
      <c r="HJN1" s="307"/>
      <c r="HJO1" s="307"/>
      <c r="HJP1" s="307"/>
      <c r="HJQ1" s="307"/>
      <c r="HJR1" s="307"/>
      <c r="HJS1" s="307"/>
      <c r="HJT1" s="307"/>
      <c r="HJU1" s="307"/>
      <c r="HJV1" s="307"/>
      <c r="HJW1" s="307"/>
      <c r="HJX1" s="307"/>
      <c r="HJY1" s="307"/>
      <c r="HJZ1" s="307"/>
      <c r="HKA1" s="307"/>
      <c r="HKB1" s="307"/>
      <c r="HKC1" s="306"/>
      <c r="HKD1" s="307"/>
      <c r="HKE1" s="307"/>
      <c r="HKF1" s="307"/>
      <c r="HKG1" s="307"/>
      <c r="HKH1" s="307"/>
      <c r="HKI1" s="307"/>
      <c r="HKJ1" s="307"/>
      <c r="HKK1" s="307"/>
      <c r="HKL1" s="307"/>
      <c r="HKM1" s="307"/>
      <c r="HKN1" s="307"/>
      <c r="HKO1" s="307"/>
      <c r="HKP1" s="307"/>
      <c r="HKQ1" s="307"/>
      <c r="HKR1" s="307"/>
      <c r="HKS1" s="306"/>
      <c r="HKT1" s="307"/>
      <c r="HKU1" s="307"/>
      <c r="HKV1" s="307"/>
      <c r="HKW1" s="307"/>
      <c r="HKX1" s="307"/>
      <c r="HKY1" s="307"/>
      <c r="HKZ1" s="307"/>
      <c r="HLA1" s="307"/>
      <c r="HLB1" s="307"/>
      <c r="HLC1" s="307"/>
      <c r="HLD1" s="307"/>
      <c r="HLE1" s="307"/>
      <c r="HLF1" s="307"/>
      <c r="HLG1" s="307"/>
      <c r="HLH1" s="307"/>
      <c r="HLI1" s="306"/>
      <c r="HLJ1" s="307"/>
      <c r="HLK1" s="307"/>
      <c r="HLL1" s="307"/>
      <c r="HLM1" s="307"/>
      <c r="HLN1" s="307"/>
      <c r="HLO1" s="307"/>
      <c r="HLP1" s="307"/>
      <c r="HLQ1" s="307"/>
      <c r="HLR1" s="307"/>
      <c r="HLS1" s="307"/>
      <c r="HLT1" s="307"/>
      <c r="HLU1" s="307"/>
      <c r="HLV1" s="307"/>
      <c r="HLW1" s="307"/>
      <c r="HLX1" s="307"/>
      <c r="HLY1" s="306"/>
      <c r="HLZ1" s="307"/>
      <c r="HMA1" s="307"/>
      <c r="HMB1" s="307"/>
      <c r="HMC1" s="307"/>
      <c r="HMD1" s="307"/>
      <c r="HME1" s="307"/>
      <c r="HMF1" s="307"/>
      <c r="HMG1" s="307"/>
      <c r="HMH1" s="307"/>
      <c r="HMI1" s="307"/>
      <c r="HMJ1" s="307"/>
      <c r="HMK1" s="307"/>
      <c r="HML1" s="307"/>
      <c r="HMM1" s="307"/>
      <c r="HMN1" s="307"/>
      <c r="HMO1" s="306"/>
      <c r="HMP1" s="307"/>
      <c r="HMQ1" s="307"/>
      <c r="HMR1" s="307"/>
      <c r="HMS1" s="307"/>
      <c r="HMT1" s="307"/>
      <c r="HMU1" s="307"/>
      <c r="HMV1" s="307"/>
      <c r="HMW1" s="307"/>
      <c r="HMX1" s="307"/>
      <c r="HMY1" s="307"/>
      <c r="HMZ1" s="307"/>
      <c r="HNA1" s="307"/>
      <c r="HNB1" s="307"/>
      <c r="HNC1" s="307"/>
      <c r="HND1" s="307"/>
      <c r="HNE1" s="306"/>
      <c r="HNF1" s="307"/>
      <c r="HNG1" s="307"/>
      <c r="HNH1" s="307"/>
      <c r="HNI1" s="307"/>
      <c r="HNJ1" s="307"/>
      <c r="HNK1" s="307"/>
      <c r="HNL1" s="307"/>
      <c r="HNM1" s="307"/>
      <c r="HNN1" s="307"/>
      <c r="HNO1" s="307"/>
      <c r="HNP1" s="307"/>
      <c r="HNQ1" s="307"/>
      <c r="HNR1" s="307"/>
      <c r="HNS1" s="307"/>
      <c r="HNT1" s="307"/>
      <c r="HNU1" s="306"/>
      <c r="HNV1" s="307"/>
      <c r="HNW1" s="307"/>
      <c r="HNX1" s="307"/>
      <c r="HNY1" s="307"/>
      <c r="HNZ1" s="307"/>
      <c r="HOA1" s="307"/>
      <c r="HOB1" s="307"/>
      <c r="HOC1" s="307"/>
      <c r="HOD1" s="307"/>
      <c r="HOE1" s="307"/>
      <c r="HOF1" s="307"/>
      <c r="HOG1" s="307"/>
      <c r="HOH1" s="307"/>
      <c r="HOI1" s="307"/>
      <c r="HOJ1" s="307"/>
      <c r="HOK1" s="306"/>
      <c r="HOL1" s="307"/>
      <c r="HOM1" s="307"/>
      <c r="HON1" s="307"/>
      <c r="HOO1" s="307"/>
      <c r="HOP1" s="307"/>
      <c r="HOQ1" s="307"/>
      <c r="HOR1" s="307"/>
      <c r="HOS1" s="307"/>
      <c r="HOT1" s="307"/>
      <c r="HOU1" s="307"/>
      <c r="HOV1" s="307"/>
      <c r="HOW1" s="307"/>
      <c r="HOX1" s="307"/>
      <c r="HOY1" s="307"/>
      <c r="HOZ1" s="307"/>
      <c r="HPA1" s="306"/>
      <c r="HPB1" s="307"/>
      <c r="HPC1" s="307"/>
      <c r="HPD1" s="307"/>
      <c r="HPE1" s="307"/>
      <c r="HPF1" s="307"/>
      <c r="HPG1" s="307"/>
      <c r="HPH1" s="307"/>
      <c r="HPI1" s="307"/>
      <c r="HPJ1" s="307"/>
      <c r="HPK1" s="307"/>
      <c r="HPL1" s="307"/>
      <c r="HPM1" s="307"/>
      <c r="HPN1" s="307"/>
      <c r="HPO1" s="307"/>
      <c r="HPP1" s="307"/>
      <c r="HPQ1" s="306"/>
      <c r="HPR1" s="307"/>
      <c r="HPS1" s="307"/>
      <c r="HPT1" s="307"/>
      <c r="HPU1" s="307"/>
      <c r="HPV1" s="307"/>
      <c r="HPW1" s="307"/>
      <c r="HPX1" s="307"/>
      <c r="HPY1" s="307"/>
      <c r="HPZ1" s="307"/>
      <c r="HQA1" s="307"/>
      <c r="HQB1" s="307"/>
      <c r="HQC1" s="307"/>
      <c r="HQD1" s="307"/>
      <c r="HQE1" s="307"/>
      <c r="HQF1" s="307"/>
      <c r="HQG1" s="306"/>
      <c r="HQH1" s="307"/>
      <c r="HQI1" s="307"/>
      <c r="HQJ1" s="307"/>
      <c r="HQK1" s="307"/>
      <c r="HQL1" s="307"/>
      <c r="HQM1" s="307"/>
      <c r="HQN1" s="307"/>
      <c r="HQO1" s="307"/>
      <c r="HQP1" s="307"/>
      <c r="HQQ1" s="307"/>
      <c r="HQR1" s="307"/>
      <c r="HQS1" s="307"/>
      <c r="HQT1" s="307"/>
      <c r="HQU1" s="307"/>
      <c r="HQV1" s="307"/>
      <c r="HQW1" s="306"/>
      <c r="HQX1" s="307"/>
      <c r="HQY1" s="307"/>
      <c r="HQZ1" s="307"/>
      <c r="HRA1" s="307"/>
      <c r="HRB1" s="307"/>
      <c r="HRC1" s="307"/>
      <c r="HRD1" s="307"/>
      <c r="HRE1" s="307"/>
      <c r="HRF1" s="307"/>
      <c r="HRG1" s="307"/>
      <c r="HRH1" s="307"/>
      <c r="HRI1" s="307"/>
      <c r="HRJ1" s="307"/>
      <c r="HRK1" s="307"/>
      <c r="HRL1" s="307"/>
      <c r="HRM1" s="306"/>
      <c r="HRN1" s="307"/>
      <c r="HRO1" s="307"/>
      <c r="HRP1" s="307"/>
      <c r="HRQ1" s="307"/>
      <c r="HRR1" s="307"/>
      <c r="HRS1" s="307"/>
      <c r="HRT1" s="307"/>
      <c r="HRU1" s="307"/>
      <c r="HRV1" s="307"/>
      <c r="HRW1" s="307"/>
      <c r="HRX1" s="307"/>
      <c r="HRY1" s="307"/>
      <c r="HRZ1" s="307"/>
      <c r="HSA1" s="307"/>
      <c r="HSB1" s="307"/>
      <c r="HSC1" s="306"/>
      <c r="HSD1" s="307"/>
      <c r="HSE1" s="307"/>
      <c r="HSF1" s="307"/>
      <c r="HSG1" s="307"/>
      <c r="HSH1" s="307"/>
      <c r="HSI1" s="307"/>
      <c r="HSJ1" s="307"/>
      <c r="HSK1" s="307"/>
      <c r="HSL1" s="307"/>
      <c r="HSM1" s="307"/>
      <c r="HSN1" s="307"/>
      <c r="HSO1" s="307"/>
      <c r="HSP1" s="307"/>
      <c r="HSQ1" s="307"/>
      <c r="HSR1" s="307"/>
      <c r="HSS1" s="306"/>
      <c r="HST1" s="307"/>
      <c r="HSU1" s="307"/>
      <c r="HSV1" s="307"/>
      <c r="HSW1" s="307"/>
      <c r="HSX1" s="307"/>
      <c r="HSY1" s="307"/>
      <c r="HSZ1" s="307"/>
      <c r="HTA1" s="307"/>
      <c r="HTB1" s="307"/>
      <c r="HTC1" s="307"/>
      <c r="HTD1" s="307"/>
      <c r="HTE1" s="307"/>
      <c r="HTF1" s="307"/>
      <c r="HTG1" s="307"/>
      <c r="HTH1" s="307"/>
      <c r="HTI1" s="306"/>
      <c r="HTJ1" s="307"/>
      <c r="HTK1" s="307"/>
      <c r="HTL1" s="307"/>
      <c r="HTM1" s="307"/>
      <c r="HTN1" s="307"/>
      <c r="HTO1" s="307"/>
      <c r="HTP1" s="307"/>
      <c r="HTQ1" s="307"/>
      <c r="HTR1" s="307"/>
      <c r="HTS1" s="307"/>
      <c r="HTT1" s="307"/>
      <c r="HTU1" s="307"/>
      <c r="HTV1" s="307"/>
      <c r="HTW1" s="307"/>
      <c r="HTX1" s="307"/>
      <c r="HTY1" s="306"/>
      <c r="HTZ1" s="307"/>
      <c r="HUA1" s="307"/>
      <c r="HUB1" s="307"/>
      <c r="HUC1" s="307"/>
      <c r="HUD1" s="307"/>
      <c r="HUE1" s="307"/>
      <c r="HUF1" s="307"/>
      <c r="HUG1" s="307"/>
      <c r="HUH1" s="307"/>
      <c r="HUI1" s="307"/>
      <c r="HUJ1" s="307"/>
      <c r="HUK1" s="307"/>
      <c r="HUL1" s="307"/>
      <c r="HUM1" s="307"/>
      <c r="HUN1" s="307"/>
      <c r="HUO1" s="306"/>
      <c r="HUP1" s="307"/>
      <c r="HUQ1" s="307"/>
      <c r="HUR1" s="307"/>
      <c r="HUS1" s="307"/>
      <c r="HUT1" s="307"/>
      <c r="HUU1" s="307"/>
      <c r="HUV1" s="307"/>
      <c r="HUW1" s="307"/>
      <c r="HUX1" s="307"/>
      <c r="HUY1" s="307"/>
      <c r="HUZ1" s="307"/>
      <c r="HVA1" s="307"/>
      <c r="HVB1" s="307"/>
      <c r="HVC1" s="307"/>
      <c r="HVD1" s="307"/>
      <c r="HVE1" s="306"/>
      <c r="HVF1" s="307"/>
      <c r="HVG1" s="307"/>
      <c r="HVH1" s="307"/>
      <c r="HVI1" s="307"/>
      <c r="HVJ1" s="307"/>
      <c r="HVK1" s="307"/>
      <c r="HVL1" s="307"/>
      <c r="HVM1" s="307"/>
      <c r="HVN1" s="307"/>
      <c r="HVO1" s="307"/>
      <c r="HVP1" s="307"/>
      <c r="HVQ1" s="307"/>
      <c r="HVR1" s="307"/>
      <c r="HVS1" s="307"/>
      <c r="HVT1" s="307"/>
      <c r="HVU1" s="306"/>
      <c r="HVV1" s="307"/>
      <c r="HVW1" s="307"/>
      <c r="HVX1" s="307"/>
      <c r="HVY1" s="307"/>
      <c r="HVZ1" s="307"/>
      <c r="HWA1" s="307"/>
      <c r="HWB1" s="307"/>
      <c r="HWC1" s="307"/>
      <c r="HWD1" s="307"/>
      <c r="HWE1" s="307"/>
      <c r="HWF1" s="307"/>
      <c r="HWG1" s="307"/>
      <c r="HWH1" s="307"/>
      <c r="HWI1" s="307"/>
      <c r="HWJ1" s="307"/>
      <c r="HWK1" s="306"/>
      <c r="HWL1" s="307"/>
      <c r="HWM1" s="307"/>
      <c r="HWN1" s="307"/>
      <c r="HWO1" s="307"/>
      <c r="HWP1" s="307"/>
      <c r="HWQ1" s="307"/>
      <c r="HWR1" s="307"/>
      <c r="HWS1" s="307"/>
      <c r="HWT1" s="307"/>
      <c r="HWU1" s="307"/>
      <c r="HWV1" s="307"/>
      <c r="HWW1" s="307"/>
      <c r="HWX1" s="307"/>
      <c r="HWY1" s="307"/>
      <c r="HWZ1" s="307"/>
      <c r="HXA1" s="306"/>
      <c r="HXB1" s="307"/>
      <c r="HXC1" s="307"/>
      <c r="HXD1" s="307"/>
      <c r="HXE1" s="307"/>
      <c r="HXF1" s="307"/>
      <c r="HXG1" s="307"/>
      <c r="HXH1" s="307"/>
      <c r="HXI1" s="307"/>
      <c r="HXJ1" s="307"/>
      <c r="HXK1" s="307"/>
      <c r="HXL1" s="307"/>
      <c r="HXM1" s="307"/>
      <c r="HXN1" s="307"/>
      <c r="HXO1" s="307"/>
      <c r="HXP1" s="307"/>
      <c r="HXQ1" s="306"/>
      <c r="HXR1" s="307"/>
      <c r="HXS1" s="307"/>
      <c r="HXT1" s="307"/>
      <c r="HXU1" s="307"/>
      <c r="HXV1" s="307"/>
      <c r="HXW1" s="307"/>
      <c r="HXX1" s="307"/>
      <c r="HXY1" s="307"/>
      <c r="HXZ1" s="307"/>
      <c r="HYA1" s="307"/>
      <c r="HYB1" s="307"/>
      <c r="HYC1" s="307"/>
      <c r="HYD1" s="307"/>
      <c r="HYE1" s="307"/>
      <c r="HYF1" s="307"/>
      <c r="HYG1" s="306"/>
      <c r="HYH1" s="307"/>
      <c r="HYI1" s="307"/>
      <c r="HYJ1" s="307"/>
      <c r="HYK1" s="307"/>
      <c r="HYL1" s="307"/>
      <c r="HYM1" s="307"/>
      <c r="HYN1" s="307"/>
      <c r="HYO1" s="307"/>
      <c r="HYP1" s="307"/>
      <c r="HYQ1" s="307"/>
      <c r="HYR1" s="307"/>
      <c r="HYS1" s="307"/>
      <c r="HYT1" s="307"/>
      <c r="HYU1" s="307"/>
      <c r="HYV1" s="307"/>
      <c r="HYW1" s="306"/>
      <c r="HYX1" s="307"/>
      <c r="HYY1" s="307"/>
      <c r="HYZ1" s="307"/>
      <c r="HZA1" s="307"/>
      <c r="HZB1" s="307"/>
      <c r="HZC1" s="307"/>
      <c r="HZD1" s="307"/>
      <c r="HZE1" s="307"/>
      <c r="HZF1" s="307"/>
      <c r="HZG1" s="307"/>
      <c r="HZH1" s="307"/>
      <c r="HZI1" s="307"/>
      <c r="HZJ1" s="307"/>
      <c r="HZK1" s="307"/>
      <c r="HZL1" s="307"/>
      <c r="HZM1" s="306"/>
      <c r="HZN1" s="307"/>
      <c r="HZO1" s="307"/>
      <c r="HZP1" s="307"/>
      <c r="HZQ1" s="307"/>
      <c r="HZR1" s="307"/>
      <c r="HZS1" s="307"/>
      <c r="HZT1" s="307"/>
      <c r="HZU1" s="307"/>
      <c r="HZV1" s="307"/>
      <c r="HZW1" s="307"/>
      <c r="HZX1" s="307"/>
      <c r="HZY1" s="307"/>
      <c r="HZZ1" s="307"/>
      <c r="IAA1" s="307"/>
      <c r="IAB1" s="307"/>
      <c r="IAC1" s="306"/>
      <c r="IAD1" s="307"/>
      <c r="IAE1" s="307"/>
      <c r="IAF1" s="307"/>
      <c r="IAG1" s="307"/>
      <c r="IAH1" s="307"/>
      <c r="IAI1" s="307"/>
      <c r="IAJ1" s="307"/>
      <c r="IAK1" s="307"/>
      <c r="IAL1" s="307"/>
      <c r="IAM1" s="307"/>
      <c r="IAN1" s="307"/>
      <c r="IAO1" s="307"/>
      <c r="IAP1" s="307"/>
      <c r="IAQ1" s="307"/>
      <c r="IAR1" s="307"/>
      <c r="IAS1" s="306"/>
      <c r="IAT1" s="307"/>
      <c r="IAU1" s="307"/>
      <c r="IAV1" s="307"/>
      <c r="IAW1" s="307"/>
      <c r="IAX1" s="307"/>
      <c r="IAY1" s="307"/>
      <c r="IAZ1" s="307"/>
      <c r="IBA1" s="307"/>
      <c r="IBB1" s="307"/>
      <c r="IBC1" s="307"/>
      <c r="IBD1" s="307"/>
      <c r="IBE1" s="307"/>
      <c r="IBF1" s="307"/>
      <c r="IBG1" s="307"/>
      <c r="IBH1" s="307"/>
      <c r="IBI1" s="306"/>
      <c r="IBJ1" s="307"/>
      <c r="IBK1" s="307"/>
      <c r="IBL1" s="307"/>
      <c r="IBM1" s="307"/>
      <c r="IBN1" s="307"/>
      <c r="IBO1" s="307"/>
      <c r="IBP1" s="307"/>
      <c r="IBQ1" s="307"/>
      <c r="IBR1" s="307"/>
      <c r="IBS1" s="307"/>
      <c r="IBT1" s="307"/>
      <c r="IBU1" s="307"/>
      <c r="IBV1" s="307"/>
      <c r="IBW1" s="307"/>
      <c r="IBX1" s="307"/>
      <c r="IBY1" s="306"/>
      <c r="IBZ1" s="307"/>
      <c r="ICA1" s="307"/>
      <c r="ICB1" s="307"/>
      <c r="ICC1" s="307"/>
      <c r="ICD1" s="307"/>
      <c r="ICE1" s="307"/>
      <c r="ICF1" s="307"/>
      <c r="ICG1" s="307"/>
      <c r="ICH1" s="307"/>
      <c r="ICI1" s="307"/>
      <c r="ICJ1" s="307"/>
      <c r="ICK1" s="307"/>
      <c r="ICL1" s="307"/>
      <c r="ICM1" s="307"/>
      <c r="ICN1" s="307"/>
      <c r="ICO1" s="306"/>
      <c r="ICP1" s="307"/>
      <c r="ICQ1" s="307"/>
      <c r="ICR1" s="307"/>
      <c r="ICS1" s="307"/>
      <c r="ICT1" s="307"/>
      <c r="ICU1" s="307"/>
      <c r="ICV1" s="307"/>
      <c r="ICW1" s="307"/>
      <c r="ICX1" s="307"/>
      <c r="ICY1" s="307"/>
      <c r="ICZ1" s="307"/>
      <c r="IDA1" s="307"/>
      <c r="IDB1" s="307"/>
      <c r="IDC1" s="307"/>
      <c r="IDD1" s="307"/>
      <c r="IDE1" s="306"/>
      <c r="IDF1" s="307"/>
      <c r="IDG1" s="307"/>
      <c r="IDH1" s="307"/>
      <c r="IDI1" s="307"/>
      <c r="IDJ1" s="307"/>
      <c r="IDK1" s="307"/>
      <c r="IDL1" s="307"/>
      <c r="IDM1" s="307"/>
      <c r="IDN1" s="307"/>
      <c r="IDO1" s="307"/>
      <c r="IDP1" s="307"/>
      <c r="IDQ1" s="307"/>
      <c r="IDR1" s="307"/>
      <c r="IDS1" s="307"/>
      <c r="IDT1" s="307"/>
      <c r="IDU1" s="306"/>
      <c r="IDV1" s="307"/>
      <c r="IDW1" s="307"/>
      <c r="IDX1" s="307"/>
      <c r="IDY1" s="307"/>
      <c r="IDZ1" s="307"/>
      <c r="IEA1" s="307"/>
      <c r="IEB1" s="307"/>
      <c r="IEC1" s="307"/>
      <c r="IED1" s="307"/>
      <c r="IEE1" s="307"/>
      <c r="IEF1" s="307"/>
      <c r="IEG1" s="307"/>
      <c r="IEH1" s="307"/>
      <c r="IEI1" s="307"/>
      <c r="IEJ1" s="307"/>
      <c r="IEK1" s="306"/>
      <c r="IEL1" s="307"/>
      <c r="IEM1" s="307"/>
      <c r="IEN1" s="307"/>
      <c r="IEO1" s="307"/>
      <c r="IEP1" s="307"/>
      <c r="IEQ1" s="307"/>
      <c r="IER1" s="307"/>
      <c r="IES1" s="307"/>
      <c r="IET1" s="307"/>
      <c r="IEU1" s="307"/>
      <c r="IEV1" s="307"/>
      <c r="IEW1" s="307"/>
      <c r="IEX1" s="307"/>
      <c r="IEY1" s="307"/>
      <c r="IEZ1" s="307"/>
      <c r="IFA1" s="306"/>
      <c r="IFB1" s="307"/>
      <c r="IFC1" s="307"/>
      <c r="IFD1" s="307"/>
      <c r="IFE1" s="307"/>
      <c r="IFF1" s="307"/>
      <c r="IFG1" s="307"/>
      <c r="IFH1" s="307"/>
      <c r="IFI1" s="307"/>
      <c r="IFJ1" s="307"/>
      <c r="IFK1" s="307"/>
      <c r="IFL1" s="307"/>
      <c r="IFM1" s="307"/>
      <c r="IFN1" s="307"/>
      <c r="IFO1" s="307"/>
      <c r="IFP1" s="307"/>
      <c r="IFQ1" s="306"/>
      <c r="IFR1" s="307"/>
      <c r="IFS1" s="307"/>
      <c r="IFT1" s="307"/>
      <c r="IFU1" s="307"/>
      <c r="IFV1" s="307"/>
      <c r="IFW1" s="307"/>
      <c r="IFX1" s="307"/>
      <c r="IFY1" s="307"/>
      <c r="IFZ1" s="307"/>
      <c r="IGA1" s="307"/>
      <c r="IGB1" s="307"/>
      <c r="IGC1" s="307"/>
      <c r="IGD1" s="307"/>
      <c r="IGE1" s="307"/>
      <c r="IGF1" s="307"/>
      <c r="IGG1" s="306"/>
      <c r="IGH1" s="307"/>
      <c r="IGI1" s="307"/>
      <c r="IGJ1" s="307"/>
      <c r="IGK1" s="307"/>
      <c r="IGL1" s="307"/>
      <c r="IGM1" s="307"/>
      <c r="IGN1" s="307"/>
      <c r="IGO1" s="307"/>
      <c r="IGP1" s="307"/>
      <c r="IGQ1" s="307"/>
      <c r="IGR1" s="307"/>
      <c r="IGS1" s="307"/>
      <c r="IGT1" s="307"/>
      <c r="IGU1" s="307"/>
      <c r="IGV1" s="307"/>
      <c r="IGW1" s="306"/>
      <c r="IGX1" s="307"/>
      <c r="IGY1" s="307"/>
      <c r="IGZ1" s="307"/>
      <c r="IHA1" s="307"/>
      <c r="IHB1" s="307"/>
      <c r="IHC1" s="307"/>
      <c r="IHD1" s="307"/>
      <c r="IHE1" s="307"/>
      <c r="IHF1" s="307"/>
      <c r="IHG1" s="307"/>
      <c r="IHH1" s="307"/>
      <c r="IHI1" s="307"/>
      <c r="IHJ1" s="307"/>
      <c r="IHK1" s="307"/>
      <c r="IHL1" s="307"/>
      <c r="IHM1" s="306"/>
      <c r="IHN1" s="307"/>
      <c r="IHO1" s="307"/>
      <c r="IHP1" s="307"/>
      <c r="IHQ1" s="307"/>
      <c r="IHR1" s="307"/>
      <c r="IHS1" s="307"/>
      <c r="IHT1" s="307"/>
      <c r="IHU1" s="307"/>
      <c r="IHV1" s="307"/>
      <c r="IHW1" s="307"/>
      <c r="IHX1" s="307"/>
      <c r="IHY1" s="307"/>
      <c r="IHZ1" s="307"/>
      <c r="IIA1" s="307"/>
      <c r="IIB1" s="307"/>
      <c r="IIC1" s="306"/>
      <c r="IID1" s="307"/>
      <c r="IIE1" s="307"/>
      <c r="IIF1" s="307"/>
      <c r="IIG1" s="307"/>
      <c r="IIH1" s="307"/>
      <c r="III1" s="307"/>
      <c r="IIJ1" s="307"/>
      <c r="IIK1" s="307"/>
      <c r="IIL1" s="307"/>
      <c r="IIM1" s="307"/>
      <c r="IIN1" s="307"/>
      <c r="IIO1" s="307"/>
      <c r="IIP1" s="307"/>
      <c r="IIQ1" s="307"/>
      <c r="IIR1" s="307"/>
      <c r="IIS1" s="306"/>
      <c r="IIT1" s="307"/>
      <c r="IIU1" s="307"/>
      <c r="IIV1" s="307"/>
      <c r="IIW1" s="307"/>
      <c r="IIX1" s="307"/>
      <c r="IIY1" s="307"/>
      <c r="IIZ1" s="307"/>
      <c r="IJA1" s="307"/>
      <c r="IJB1" s="307"/>
      <c r="IJC1" s="307"/>
      <c r="IJD1" s="307"/>
      <c r="IJE1" s="307"/>
      <c r="IJF1" s="307"/>
      <c r="IJG1" s="307"/>
      <c r="IJH1" s="307"/>
      <c r="IJI1" s="306"/>
      <c r="IJJ1" s="307"/>
      <c r="IJK1" s="307"/>
      <c r="IJL1" s="307"/>
      <c r="IJM1" s="307"/>
      <c r="IJN1" s="307"/>
      <c r="IJO1" s="307"/>
      <c r="IJP1" s="307"/>
      <c r="IJQ1" s="307"/>
      <c r="IJR1" s="307"/>
      <c r="IJS1" s="307"/>
      <c r="IJT1" s="307"/>
      <c r="IJU1" s="307"/>
      <c r="IJV1" s="307"/>
      <c r="IJW1" s="307"/>
      <c r="IJX1" s="307"/>
      <c r="IJY1" s="306"/>
      <c r="IJZ1" s="307"/>
      <c r="IKA1" s="307"/>
      <c r="IKB1" s="307"/>
      <c r="IKC1" s="307"/>
      <c r="IKD1" s="307"/>
      <c r="IKE1" s="307"/>
      <c r="IKF1" s="307"/>
      <c r="IKG1" s="307"/>
      <c r="IKH1" s="307"/>
      <c r="IKI1" s="307"/>
      <c r="IKJ1" s="307"/>
      <c r="IKK1" s="307"/>
      <c r="IKL1" s="307"/>
      <c r="IKM1" s="307"/>
      <c r="IKN1" s="307"/>
      <c r="IKO1" s="306"/>
      <c r="IKP1" s="307"/>
      <c r="IKQ1" s="307"/>
      <c r="IKR1" s="307"/>
      <c r="IKS1" s="307"/>
      <c r="IKT1" s="307"/>
      <c r="IKU1" s="307"/>
      <c r="IKV1" s="307"/>
      <c r="IKW1" s="307"/>
      <c r="IKX1" s="307"/>
      <c r="IKY1" s="307"/>
      <c r="IKZ1" s="307"/>
      <c r="ILA1" s="307"/>
      <c r="ILB1" s="307"/>
      <c r="ILC1" s="307"/>
      <c r="ILD1" s="307"/>
      <c r="ILE1" s="306"/>
      <c r="ILF1" s="307"/>
      <c r="ILG1" s="307"/>
      <c r="ILH1" s="307"/>
      <c r="ILI1" s="307"/>
      <c r="ILJ1" s="307"/>
      <c r="ILK1" s="307"/>
      <c r="ILL1" s="307"/>
      <c r="ILM1" s="307"/>
      <c r="ILN1" s="307"/>
      <c r="ILO1" s="307"/>
      <c r="ILP1" s="307"/>
      <c r="ILQ1" s="307"/>
      <c r="ILR1" s="307"/>
      <c r="ILS1" s="307"/>
      <c r="ILT1" s="307"/>
      <c r="ILU1" s="306"/>
      <c r="ILV1" s="307"/>
      <c r="ILW1" s="307"/>
      <c r="ILX1" s="307"/>
      <c r="ILY1" s="307"/>
      <c r="ILZ1" s="307"/>
      <c r="IMA1" s="307"/>
      <c r="IMB1" s="307"/>
      <c r="IMC1" s="307"/>
      <c r="IMD1" s="307"/>
      <c r="IME1" s="307"/>
      <c r="IMF1" s="307"/>
      <c r="IMG1" s="307"/>
      <c r="IMH1" s="307"/>
      <c r="IMI1" s="307"/>
      <c r="IMJ1" s="307"/>
      <c r="IMK1" s="306"/>
      <c r="IML1" s="307"/>
      <c r="IMM1" s="307"/>
      <c r="IMN1" s="307"/>
      <c r="IMO1" s="307"/>
      <c r="IMP1" s="307"/>
      <c r="IMQ1" s="307"/>
      <c r="IMR1" s="307"/>
      <c r="IMS1" s="307"/>
      <c r="IMT1" s="307"/>
      <c r="IMU1" s="307"/>
      <c r="IMV1" s="307"/>
      <c r="IMW1" s="307"/>
      <c r="IMX1" s="307"/>
      <c r="IMY1" s="307"/>
      <c r="IMZ1" s="307"/>
      <c r="INA1" s="306"/>
      <c r="INB1" s="307"/>
      <c r="INC1" s="307"/>
      <c r="IND1" s="307"/>
      <c r="INE1" s="307"/>
      <c r="INF1" s="307"/>
      <c r="ING1" s="307"/>
      <c r="INH1" s="307"/>
      <c r="INI1" s="307"/>
      <c r="INJ1" s="307"/>
      <c r="INK1" s="307"/>
      <c r="INL1" s="307"/>
      <c r="INM1" s="307"/>
      <c r="INN1" s="307"/>
      <c r="INO1" s="307"/>
      <c r="INP1" s="307"/>
      <c r="INQ1" s="306"/>
      <c r="INR1" s="307"/>
      <c r="INS1" s="307"/>
      <c r="INT1" s="307"/>
      <c r="INU1" s="307"/>
      <c r="INV1" s="307"/>
      <c r="INW1" s="307"/>
      <c r="INX1" s="307"/>
      <c r="INY1" s="307"/>
      <c r="INZ1" s="307"/>
      <c r="IOA1" s="307"/>
      <c r="IOB1" s="307"/>
      <c r="IOC1" s="307"/>
      <c r="IOD1" s="307"/>
      <c r="IOE1" s="307"/>
      <c r="IOF1" s="307"/>
      <c r="IOG1" s="306"/>
      <c r="IOH1" s="307"/>
      <c r="IOI1" s="307"/>
      <c r="IOJ1" s="307"/>
      <c r="IOK1" s="307"/>
      <c r="IOL1" s="307"/>
      <c r="IOM1" s="307"/>
      <c r="ION1" s="307"/>
      <c r="IOO1" s="307"/>
      <c r="IOP1" s="307"/>
      <c r="IOQ1" s="307"/>
      <c r="IOR1" s="307"/>
      <c r="IOS1" s="307"/>
      <c r="IOT1" s="307"/>
      <c r="IOU1" s="307"/>
      <c r="IOV1" s="307"/>
      <c r="IOW1" s="306"/>
      <c r="IOX1" s="307"/>
      <c r="IOY1" s="307"/>
      <c r="IOZ1" s="307"/>
      <c r="IPA1" s="307"/>
      <c r="IPB1" s="307"/>
      <c r="IPC1" s="307"/>
      <c r="IPD1" s="307"/>
      <c r="IPE1" s="307"/>
      <c r="IPF1" s="307"/>
      <c r="IPG1" s="307"/>
      <c r="IPH1" s="307"/>
      <c r="IPI1" s="307"/>
      <c r="IPJ1" s="307"/>
      <c r="IPK1" s="307"/>
      <c r="IPL1" s="307"/>
      <c r="IPM1" s="306"/>
      <c r="IPN1" s="307"/>
      <c r="IPO1" s="307"/>
      <c r="IPP1" s="307"/>
      <c r="IPQ1" s="307"/>
      <c r="IPR1" s="307"/>
      <c r="IPS1" s="307"/>
      <c r="IPT1" s="307"/>
      <c r="IPU1" s="307"/>
      <c r="IPV1" s="307"/>
      <c r="IPW1" s="307"/>
      <c r="IPX1" s="307"/>
      <c r="IPY1" s="307"/>
      <c r="IPZ1" s="307"/>
      <c r="IQA1" s="307"/>
      <c r="IQB1" s="307"/>
      <c r="IQC1" s="306"/>
      <c r="IQD1" s="307"/>
      <c r="IQE1" s="307"/>
      <c r="IQF1" s="307"/>
      <c r="IQG1" s="307"/>
      <c r="IQH1" s="307"/>
      <c r="IQI1" s="307"/>
      <c r="IQJ1" s="307"/>
      <c r="IQK1" s="307"/>
      <c r="IQL1" s="307"/>
      <c r="IQM1" s="307"/>
      <c r="IQN1" s="307"/>
      <c r="IQO1" s="307"/>
      <c r="IQP1" s="307"/>
      <c r="IQQ1" s="307"/>
      <c r="IQR1" s="307"/>
      <c r="IQS1" s="306"/>
      <c r="IQT1" s="307"/>
      <c r="IQU1" s="307"/>
      <c r="IQV1" s="307"/>
      <c r="IQW1" s="307"/>
      <c r="IQX1" s="307"/>
      <c r="IQY1" s="307"/>
      <c r="IQZ1" s="307"/>
      <c r="IRA1" s="307"/>
      <c r="IRB1" s="307"/>
      <c r="IRC1" s="307"/>
      <c r="IRD1" s="307"/>
      <c r="IRE1" s="307"/>
      <c r="IRF1" s="307"/>
      <c r="IRG1" s="307"/>
      <c r="IRH1" s="307"/>
      <c r="IRI1" s="306"/>
      <c r="IRJ1" s="307"/>
      <c r="IRK1" s="307"/>
      <c r="IRL1" s="307"/>
      <c r="IRM1" s="307"/>
      <c r="IRN1" s="307"/>
      <c r="IRO1" s="307"/>
      <c r="IRP1" s="307"/>
      <c r="IRQ1" s="307"/>
      <c r="IRR1" s="307"/>
      <c r="IRS1" s="307"/>
      <c r="IRT1" s="307"/>
      <c r="IRU1" s="307"/>
      <c r="IRV1" s="307"/>
      <c r="IRW1" s="307"/>
      <c r="IRX1" s="307"/>
      <c r="IRY1" s="306"/>
      <c r="IRZ1" s="307"/>
      <c r="ISA1" s="307"/>
      <c r="ISB1" s="307"/>
      <c r="ISC1" s="307"/>
      <c r="ISD1" s="307"/>
      <c r="ISE1" s="307"/>
      <c r="ISF1" s="307"/>
      <c r="ISG1" s="307"/>
      <c r="ISH1" s="307"/>
      <c r="ISI1" s="307"/>
      <c r="ISJ1" s="307"/>
      <c r="ISK1" s="307"/>
      <c r="ISL1" s="307"/>
      <c r="ISM1" s="307"/>
      <c r="ISN1" s="307"/>
      <c r="ISO1" s="306"/>
      <c r="ISP1" s="307"/>
      <c r="ISQ1" s="307"/>
      <c r="ISR1" s="307"/>
      <c r="ISS1" s="307"/>
      <c r="IST1" s="307"/>
      <c r="ISU1" s="307"/>
      <c r="ISV1" s="307"/>
      <c r="ISW1" s="307"/>
      <c r="ISX1" s="307"/>
      <c r="ISY1" s="307"/>
      <c r="ISZ1" s="307"/>
      <c r="ITA1" s="307"/>
      <c r="ITB1" s="307"/>
      <c r="ITC1" s="307"/>
      <c r="ITD1" s="307"/>
      <c r="ITE1" s="306"/>
      <c r="ITF1" s="307"/>
      <c r="ITG1" s="307"/>
      <c r="ITH1" s="307"/>
      <c r="ITI1" s="307"/>
      <c r="ITJ1" s="307"/>
      <c r="ITK1" s="307"/>
      <c r="ITL1" s="307"/>
      <c r="ITM1" s="307"/>
      <c r="ITN1" s="307"/>
      <c r="ITO1" s="307"/>
      <c r="ITP1" s="307"/>
      <c r="ITQ1" s="307"/>
      <c r="ITR1" s="307"/>
      <c r="ITS1" s="307"/>
      <c r="ITT1" s="307"/>
      <c r="ITU1" s="306"/>
      <c r="ITV1" s="307"/>
      <c r="ITW1" s="307"/>
      <c r="ITX1" s="307"/>
      <c r="ITY1" s="307"/>
      <c r="ITZ1" s="307"/>
      <c r="IUA1" s="307"/>
      <c r="IUB1" s="307"/>
      <c r="IUC1" s="307"/>
      <c r="IUD1" s="307"/>
      <c r="IUE1" s="307"/>
      <c r="IUF1" s="307"/>
      <c r="IUG1" s="307"/>
      <c r="IUH1" s="307"/>
      <c r="IUI1" s="307"/>
      <c r="IUJ1" s="307"/>
      <c r="IUK1" s="306"/>
      <c r="IUL1" s="307"/>
      <c r="IUM1" s="307"/>
      <c r="IUN1" s="307"/>
      <c r="IUO1" s="307"/>
      <c r="IUP1" s="307"/>
      <c r="IUQ1" s="307"/>
      <c r="IUR1" s="307"/>
      <c r="IUS1" s="307"/>
      <c r="IUT1" s="307"/>
      <c r="IUU1" s="307"/>
      <c r="IUV1" s="307"/>
      <c r="IUW1" s="307"/>
      <c r="IUX1" s="307"/>
      <c r="IUY1" s="307"/>
      <c r="IUZ1" s="307"/>
      <c r="IVA1" s="306"/>
      <c r="IVB1" s="307"/>
      <c r="IVC1" s="307"/>
      <c r="IVD1" s="307"/>
      <c r="IVE1" s="307"/>
      <c r="IVF1" s="307"/>
      <c r="IVG1" s="307"/>
      <c r="IVH1" s="307"/>
      <c r="IVI1" s="307"/>
      <c r="IVJ1" s="307"/>
      <c r="IVK1" s="307"/>
      <c r="IVL1" s="307"/>
      <c r="IVM1" s="307"/>
      <c r="IVN1" s="307"/>
      <c r="IVO1" s="307"/>
      <c r="IVP1" s="307"/>
      <c r="IVQ1" s="306"/>
      <c r="IVR1" s="307"/>
      <c r="IVS1" s="307"/>
      <c r="IVT1" s="307"/>
      <c r="IVU1" s="307"/>
      <c r="IVV1" s="307"/>
      <c r="IVW1" s="307"/>
      <c r="IVX1" s="307"/>
      <c r="IVY1" s="307"/>
      <c r="IVZ1" s="307"/>
      <c r="IWA1" s="307"/>
      <c r="IWB1" s="307"/>
      <c r="IWC1" s="307"/>
      <c r="IWD1" s="307"/>
      <c r="IWE1" s="307"/>
      <c r="IWF1" s="307"/>
      <c r="IWG1" s="306"/>
      <c r="IWH1" s="307"/>
      <c r="IWI1" s="307"/>
      <c r="IWJ1" s="307"/>
      <c r="IWK1" s="307"/>
      <c r="IWL1" s="307"/>
      <c r="IWM1" s="307"/>
      <c r="IWN1" s="307"/>
      <c r="IWO1" s="307"/>
      <c r="IWP1" s="307"/>
      <c r="IWQ1" s="307"/>
      <c r="IWR1" s="307"/>
      <c r="IWS1" s="307"/>
      <c r="IWT1" s="307"/>
      <c r="IWU1" s="307"/>
      <c r="IWV1" s="307"/>
      <c r="IWW1" s="306"/>
      <c r="IWX1" s="307"/>
      <c r="IWY1" s="307"/>
      <c r="IWZ1" s="307"/>
      <c r="IXA1" s="307"/>
      <c r="IXB1" s="307"/>
      <c r="IXC1" s="307"/>
      <c r="IXD1" s="307"/>
      <c r="IXE1" s="307"/>
      <c r="IXF1" s="307"/>
      <c r="IXG1" s="307"/>
      <c r="IXH1" s="307"/>
      <c r="IXI1" s="307"/>
      <c r="IXJ1" s="307"/>
      <c r="IXK1" s="307"/>
      <c r="IXL1" s="307"/>
      <c r="IXM1" s="306"/>
      <c r="IXN1" s="307"/>
      <c r="IXO1" s="307"/>
      <c r="IXP1" s="307"/>
      <c r="IXQ1" s="307"/>
      <c r="IXR1" s="307"/>
      <c r="IXS1" s="307"/>
      <c r="IXT1" s="307"/>
      <c r="IXU1" s="307"/>
      <c r="IXV1" s="307"/>
      <c r="IXW1" s="307"/>
      <c r="IXX1" s="307"/>
      <c r="IXY1" s="307"/>
      <c r="IXZ1" s="307"/>
      <c r="IYA1" s="307"/>
      <c r="IYB1" s="307"/>
      <c r="IYC1" s="306"/>
      <c r="IYD1" s="307"/>
      <c r="IYE1" s="307"/>
      <c r="IYF1" s="307"/>
      <c r="IYG1" s="307"/>
      <c r="IYH1" s="307"/>
      <c r="IYI1" s="307"/>
      <c r="IYJ1" s="307"/>
      <c r="IYK1" s="307"/>
      <c r="IYL1" s="307"/>
      <c r="IYM1" s="307"/>
      <c r="IYN1" s="307"/>
      <c r="IYO1" s="307"/>
      <c r="IYP1" s="307"/>
      <c r="IYQ1" s="307"/>
      <c r="IYR1" s="307"/>
      <c r="IYS1" s="306"/>
      <c r="IYT1" s="307"/>
      <c r="IYU1" s="307"/>
      <c r="IYV1" s="307"/>
      <c r="IYW1" s="307"/>
      <c r="IYX1" s="307"/>
      <c r="IYY1" s="307"/>
      <c r="IYZ1" s="307"/>
      <c r="IZA1" s="307"/>
      <c r="IZB1" s="307"/>
      <c r="IZC1" s="307"/>
      <c r="IZD1" s="307"/>
      <c r="IZE1" s="307"/>
      <c r="IZF1" s="307"/>
      <c r="IZG1" s="307"/>
      <c r="IZH1" s="307"/>
      <c r="IZI1" s="306"/>
      <c r="IZJ1" s="307"/>
      <c r="IZK1" s="307"/>
      <c r="IZL1" s="307"/>
      <c r="IZM1" s="307"/>
      <c r="IZN1" s="307"/>
      <c r="IZO1" s="307"/>
      <c r="IZP1" s="307"/>
      <c r="IZQ1" s="307"/>
      <c r="IZR1" s="307"/>
      <c r="IZS1" s="307"/>
      <c r="IZT1" s="307"/>
      <c r="IZU1" s="307"/>
      <c r="IZV1" s="307"/>
      <c r="IZW1" s="307"/>
      <c r="IZX1" s="307"/>
      <c r="IZY1" s="306"/>
      <c r="IZZ1" s="307"/>
      <c r="JAA1" s="307"/>
      <c r="JAB1" s="307"/>
      <c r="JAC1" s="307"/>
      <c r="JAD1" s="307"/>
      <c r="JAE1" s="307"/>
      <c r="JAF1" s="307"/>
      <c r="JAG1" s="307"/>
      <c r="JAH1" s="307"/>
      <c r="JAI1" s="307"/>
      <c r="JAJ1" s="307"/>
      <c r="JAK1" s="307"/>
      <c r="JAL1" s="307"/>
      <c r="JAM1" s="307"/>
      <c r="JAN1" s="307"/>
      <c r="JAO1" s="306"/>
      <c r="JAP1" s="307"/>
      <c r="JAQ1" s="307"/>
      <c r="JAR1" s="307"/>
      <c r="JAS1" s="307"/>
      <c r="JAT1" s="307"/>
      <c r="JAU1" s="307"/>
      <c r="JAV1" s="307"/>
      <c r="JAW1" s="307"/>
      <c r="JAX1" s="307"/>
      <c r="JAY1" s="307"/>
      <c r="JAZ1" s="307"/>
      <c r="JBA1" s="307"/>
      <c r="JBB1" s="307"/>
      <c r="JBC1" s="307"/>
      <c r="JBD1" s="307"/>
      <c r="JBE1" s="306"/>
      <c r="JBF1" s="307"/>
      <c r="JBG1" s="307"/>
      <c r="JBH1" s="307"/>
      <c r="JBI1" s="307"/>
      <c r="JBJ1" s="307"/>
      <c r="JBK1" s="307"/>
      <c r="JBL1" s="307"/>
      <c r="JBM1" s="307"/>
      <c r="JBN1" s="307"/>
      <c r="JBO1" s="307"/>
      <c r="JBP1" s="307"/>
      <c r="JBQ1" s="307"/>
      <c r="JBR1" s="307"/>
      <c r="JBS1" s="307"/>
      <c r="JBT1" s="307"/>
      <c r="JBU1" s="306"/>
      <c r="JBV1" s="307"/>
      <c r="JBW1" s="307"/>
      <c r="JBX1" s="307"/>
      <c r="JBY1" s="307"/>
      <c r="JBZ1" s="307"/>
      <c r="JCA1" s="307"/>
      <c r="JCB1" s="307"/>
      <c r="JCC1" s="307"/>
      <c r="JCD1" s="307"/>
      <c r="JCE1" s="307"/>
      <c r="JCF1" s="307"/>
      <c r="JCG1" s="307"/>
      <c r="JCH1" s="307"/>
      <c r="JCI1" s="307"/>
      <c r="JCJ1" s="307"/>
      <c r="JCK1" s="306"/>
      <c r="JCL1" s="307"/>
      <c r="JCM1" s="307"/>
      <c r="JCN1" s="307"/>
      <c r="JCO1" s="307"/>
      <c r="JCP1" s="307"/>
      <c r="JCQ1" s="307"/>
      <c r="JCR1" s="307"/>
      <c r="JCS1" s="307"/>
      <c r="JCT1" s="307"/>
      <c r="JCU1" s="307"/>
      <c r="JCV1" s="307"/>
      <c r="JCW1" s="307"/>
      <c r="JCX1" s="307"/>
      <c r="JCY1" s="307"/>
      <c r="JCZ1" s="307"/>
      <c r="JDA1" s="306"/>
      <c r="JDB1" s="307"/>
      <c r="JDC1" s="307"/>
      <c r="JDD1" s="307"/>
      <c r="JDE1" s="307"/>
      <c r="JDF1" s="307"/>
      <c r="JDG1" s="307"/>
      <c r="JDH1" s="307"/>
      <c r="JDI1" s="307"/>
      <c r="JDJ1" s="307"/>
      <c r="JDK1" s="307"/>
      <c r="JDL1" s="307"/>
      <c r="JDM1" s="307"/>
      <c r="JDN1" s="307"/>
      <c r="JDO1" s="307"/>
      <c r="JDP1" s="307"/>
      <c r="JDQ1" s="306"/>
      <c r="JDR1" s="307"/>
      <c r="JDS1" s="307"/>
      <c r="JDT1" s="307"/>
      <c r="JDU1" s="307"/>
      <c r="JDV1" s="307"/>
      <c r="JDW1" s="307"/>
      <c r="JDX1" s="307"/>
      <c r="JDY1" s="307"/>
      <c r="JDZ1" s="307"/>
      <c r="JEA1" s="307"/>
      <c r="JEB1" s="307"/>
      <c r="JEC1" s="307"/>
      <c r="JED1" s="307"/>
      <c r="JEE1" s="307"/>
      <c r="JEF1" s="307"/>
      <c r="JEG1" s="306"/>
      <c r="JEH1" s="307"/>
      <c r="JEI1" s="307"/>
      <c r="JEJ1" s="307"/>
      <c r="JEK1" s="307"/>
      <c r="JEL1" s="307"/>
      <c r="JEM1" s="307"/>
      <c r="JEN1" s="307"/>
      <c r="JEO1" s="307"/>
      <c r="JEP1" s="307"/>
      <c r="JEQ1" s="307"/>
      <c r="JER1" s="307"/>
      <c r="JES1" s="307"/>
      <c r="JET1" s="307"/>
      <c r="JEU1" s="307"/>
      <c r="JEV1" s="307"/>
      <c r="JEW1" s="306"/>
      <c r="JEX1" s="307"/>
      <c r="JEY1" s="307"/>
      <c r="JEZ1" s="307"/>
      <c r="JFA1" s="307"/>
      <c r="JFB1" s="307"/>
      <c r="JFC1" s="307"/>
      <c r="JFD1" s="307"/>
      <c r="JFE1" s="307"/>
      <c r="JFF1" s="307"/>
      <c r="JFG1" s="307"/>
      <c r="JFH1" s="307"/>
      <c r="JFI1" s="307"/>
      <c r="JFJ1" s="307"/>
      <c r="JFK1" s="307"/>
      <c r="JFL1" s="307"/>
      <c r="JFM1" s="306"/>
      <c r="JFN1" s="307"/>
      <c r="JFO1" s="307"/>
      <c r="JFP1" s="307"/>
      <c r="JFQ1" s="307"/>
      <c r="JFR1" s="307"/>
      <c r="JFS1" s="307"/>
      <c r="JFT1" s="307"/>
      <c r="JFU1" s="307"/>
      <c r="JFV1" s="307"/>
      <c r="JFW1" s="307"/>
      <c r="JFX1" s="307"/>
      <c r="JFY1" s="307"/>
      <c r="JFZ1" s="307"/>
      <c r="JGA1" s="307"/>
      <c r="JGB1" s="307"/>
      <c r="JGC1" s="306"/>
      <c r="JGD1" s="307"/>
      <c r="JGE1" s="307"/>
      <c r="JGF1" s="307"/>
      <c r="JGG1" s="307"/>
      <c r="JGH1" s="307"/>
      <c r="JGI1" s="307"/>
      <c r="JGJ1" s="307"/>
      <c r="JGK1" s="307"/>
      <c r="JGL1" s="307"/>
      <c r="JGM1" s="307"/>
      <c r="JGN1" s="307"/>
      <c r="JGO1" s="307"/>
      <c r="JGP1" s="307"/>
      <c r="JGQ1" s="307"/>
      <c r="JGR1" s="307"/>
      <c r="JGS1" s="306"/>
      <c r="JGT1" s="307"/>
      <c r="JGU1" s="307"/>
      <c r="JGV1" s="307"/>
      <c r="JGW1" s="307"/>
      <c r="JGX1" s="307"/>
      <c r="JGY1" s="307"/>
      <c r="JGZ1" s="307"/>
      <c r="JHA1" s="307"/>
      <c r="JHB1" s="307"/>
      <c r="JHC1" s="307"/>
      <c r="JHD1" s="307"/>
      <c r="JHE1" s="307"/>
      <c r="JHF1" s="307"/>
      <c r="JHG1" s="307"/>
      <c r="JHH1" s="307"/>
      <c r="JHI1" s="306"/>
      <c r="JHJ1" s="307"/>
      <c r="JHK1" s="307"/>
      <c r="JHL1" s="307"/>
      <c r="JHM1" s="307"/>
      <c r="JHN1" s="307"/>
      <c r="JHO1" s="307"/>
      <c r="JHP1" s="307"/>
      <c r="JHQ1" s="307"/>
      <c r="JHR1" s="307"/>
      <c r="JHS1" s="307"/>
      <c r="JHT1" s="307"/>
      <c r="JHU1" s="307"/>
      <c r="JHV1" s="307"/>
      <c r="JHW1" s="307"/>
      <c r="JHX1" s="307"/>
      <c r="JHY1" s="306"/>
      <c r="JHZ1" s="307"/>
      <c r="JIA1" s="307"/>
      <c r="JIB1" s="307"/>
      <c r="JIC1" s="307"/>
      <c r="JID1" s="307"/>
      <c r="JIE1" s="307"/>
      <c r="JIF1" s="307"/>
      <c r="JIG1" s="307"/>
      <c r="JIH1" s="307"/>
      <c r="JII1" s="307"/>
      <c r="JIJ1" s="307"/>
      <c r="JIK1" s="307"/>
      <c r="JIL1" s="307"/>
      <c r="JIM1" s="307"/>
      <c r="JIN1" s="307"/>
      <c r="JIO1" s="306"/>
      <c r="JIP1" s="307"/>
      <c r="JIQ1" s="307"/>
      <c r="JIR1" s="307"/>
      <c r="JIS1" s="307"/>
      <c r="JIT1" s="307"/>
      <c r="JIU1" s="307"/>
      <c r="JIV1" s="307"/>
      <c r="JIW1" s="307"/>
      <c r="JIX1" s="307"/>
      <c r="JIY1" s="307"/>
      <c r="JIZ1" s="307"/>
      <c r="JJA1" s="307"/>
      <c r="JJB1" s="307"/>
      <c r="JJC1" s="307"/>
      <c r="JJD1" s="307"/>
      <c r="JJE1" s="306"/>
      <c r="JJF1" s="307"/>
      <c r="JJG1" s="307"/>
      <c r="JJH1" s="307"/>
      <c r="JJI1" s="307"/>
      <c r="JJJ1" s="307"/>
      <c r="JJK1" s="307"/>
      <c r="JJL1" s="307"/>
      <c r="JJM1" s="307"/>
      <c r="JJN1" s="307"/>
      <c r="JJO1" s="307"/>
      <c r="JJP1" s="307"/>
      <c r="JJQ1" s="307"/>
      <c r="JJR1" s="307"/>
      <c r="JJS1" s="307"/>
      <c r="JJT1" s="307"/>
      <c r="JJU1" s="306"/>
      <c r="JJV1" s="307"/>
      <c r="JJW1" s="307"/>
      <c r="JJX1" s="307"/>
      <c r="JJY1" s="307"/>
      <c r="JJZ1" s="307"/>
      <c r="JKA1" s="307"/>
      <c r="JKB1" s="307"/>
      <c r="JKC1" s="307"/>
      <c r="JKD1" s="307"/>
      <c r="JKE1" s="307"/>
      <c r="JKF1" s="307"/>
      <c r="JKG1" s="307"/>
      <c r="JKH1" s="307"/>
      <c r="JKI1" s="307"/>
      <c r="JKJ1" s="307"/>
      <c r="JKK1" s="306"/>
      <c r="JKL1" s="307"/>
      <c r="JKM1" s="307"/>
      <c r="JKN1" s="307"/>
      <c r="JKO1" s="307"/>
      <c r="JKP1" s="307"/>
      <c r="JKQ1" s="307"/>
      <c r="JKR1" s="307"/>
      <c r="JKS1" s="307"/>
      <c r="JKT1" s="307"/>
      <c r="JKU1" s="307"/>
      <c r="JKV1" s="307"/>
      <c r="JKW1" s="307"/>
      <c r="JKX1" s="307"/>
      <c r="JKY1" s="307"/>
      <c r="JKZ1" s="307"/>
      <c r="JLA1" s="306"/>
      <c r="JLB1" s="307"/>
      <c r="JLC1" s="307"/>
      <c r="JLD1" s="307"/>
      <c r="JLE1" s="307"/>
      <c r="JLF1" s="307"/>
      <c r="JLG1" s="307"/>
      <c r="JLH1" s="307"/>
      <c r="JLI1" s="307"/>
      <c r="JLJ1" s="307"/>
      <c r="JLK1" s="307"/>
      <c r="JLL1" s="307"/>
      <c r="JLM1" s="307"/>
      <c r="JLN1" s="307"/>
      <c r="JLO1" s="307"/>
      <c r="JLP1" s="307"/>
      <c r="JLQ1" s="306"/>
      <c r="JLR1" s="307"/>
      <c r="JLS1" s="307"/>
      <c r="JLT1" s="307"/>
      <c r="JLU1" s="307"/>
      <c r="JLV1" s="307"/>
      <c r="JLW1" s="307"/>
      <c r="JLX1" s="307"/>
      <c r="JLY1" s="307"/>
      <c r="JLZ1" s="307"/>
      <c r="JMA1" s="307"/>
      <c r="JMB1" s="307"/>
      <c r="JMC1" s="307"/>
      <c r="JMD1" s="307"/>
      <c r="JME1" s="307"/>
      <c r="JMF1" s="307"/>
      <c r="JMG1" s="306"/>
      <c r="JMH1" s="307"/>
      <c r="JMI1" s="307"/>
      <c r="JMJ1" s="307"/>
      <c r="JMK1" s="307"/>
      <c r="JML1" s="307"/>
      <c r="JMM1" s="307"/>
      <c r="JMN1" s="307"/>
      <c r="JMO1" s="307"/>
      <c r="JMP1" s="307"/>
      <c r="JMQ1" s="307"/>
      <c r="JMR1" s="307"/>
      <c r="JMS1" s="307"/>
      <c r="JMT1" s="307"/>
      <c r="JMU1" s="307"/>
      <c r="JMV1" s="307"/>
      <c r="JMW1" s="306"/>
      <c r="JMX1" s="307"/>
      <c r="JMY1" s="307"/>
      <c r="JMZ1" s="307"/>
      <c r="JNA1" s="307"/>
      <c r="JNB1" s="307"/>
      <c r="JNC1" s="307"/>
      <c r="JND1" s="307"/>
      <c r="JNE1" s="307"/>
      <c r="JNF1" s="307"/>
      <c r="JNG1" s="307"/>
      <c r="JNH1" s="307"/>
      <c r="JNI1" s="307"/>
      <c r="JNJ1" s="307"/>
      <c r="JNK1" s="307"/>
      <c r="JNL1" s="307"/>
      <c r="JNM1" s="306"/>
      <c r="JNN1" s="307"/>
      <c r="JNO1" s="307"/>
      <c r="JNP1" s="307"/>
      <c r="JNQ1" s="307"/>
      <c r="JNR1" s="307"/>
      <c r="JNS1" s="307"/>
      <c r="JNT1" s="307"/>
      <c r="JNU1" s="307"/>
      <c r="JNV1" s="307"/>
      <c r="JNW1" s="307"/>
      <c r="JNX1" s="307"/>
      <c r="JNY1" s="307"/>
      <c r="JNZ1" s="307"/>
      <c r="JOA1" s="307"/>
      <c r="JOB1" s="307"/>
      <c r="JOC1" s="306"/>
      <c r="JOD1" s="307"/>
      <c r="JOE1" s="307"/>
      <c r="JOF1" s="307"/>
      <c r="JOG1" s="307"/>
      <c r="JOH1" s="307"/>
      <c r="JOI1" s="307"/>
      <c r="JOJ1" s="307"/>
      <c r="JOK1" s="307"/>
      <c r="JOL1" s="307"/>
      <c r="JOM1" s="307"/>
      <c r="JON1" s="307"/>
      <c r="JOO1" s="307"/>
      <c r="JOP1" s="307"/>
      <c r="JOQ1" s="307"/>
      <c r="JOR1" s="307"/>
      <c r="JOS1" s="306"/>
      <c r="JOT1" s="307"/>
      <c r="JOU1" s="307"/>
      <c r="JOV1" s="307"/>
      <c r="JOW1" s="307"/>
      <c r="JOX1" s="307"/>
      <c r="JOY1" s="307"/>
      <c r="JOZ1" s="307"/>
      <c r="JPA1" s="307"/>
      <c r="JPB1" s="307"/>
      <c r="JPC1" s="307"/>
      <c r="JPD1" s="307"/>
      <c r="JPE1" s="307"/>
      <c r="JPF1" s="307"/>
      <c r="JPG1" s="307"/>
      <c r="JPH1" s="307"/>
      <c r="JPI1" s="306"/>
      <c r="JPJ1" s="307"/>
      <c r="JPK1" s="307"/>
      <c r="JPL1" s="307"/>
      <c r="JPM1" s="307"/>
      <c r="JPN1" s="307"/>
      <c r="JPO1" s="307"/>
      <c r="JPP1" s="307"/>
      <c r="JPQ1" s="307"/>
      <c r="JPR1" s="307"/>
      <c r="JPS1" s="307"/>
      <c r="JPT1" s="307"/>
      <c r="JPU1" s="307"/>
      <c r="JPV1" s="307"/>
      <c r="JPW1" s="307"/>
      <c r="JPX1" s="307"/>
      <c r="JPY1" s="306"/>
      <c r="JPZ1" s="307"/>
      <c r="JQA1" s="307"/>
      <c r="JQB1" s="307"/>
      <c r="JQC1" s="307"/>
      <c r="JQD1" s="307"/>
      <c r="JQE1" s="307"/>
      <c r="JQF1" s="307"/>
      <c r="JQG1" s="307"/>
      <c r="JQH1" s="307"/>
      <c r="JQI1" s="307"/>
      <c r="JQJ1" s="307"/>
      <c r="JQK1" s="307"/>
      <c r="JQL1" s="307"/>
      <c r="JQM1" s="307"/>
      <c r="JQN1" s="307"/>
      <c r="JQO1" s="306"/>
      <c r="JQP1" s="307"/>
      <c r="JQQ1" s="307"/>
      <c r="JQR1" s="307"/>
      <c r="JQS1" s="307"/>
      <c r="JQT1" s="307"/>
      <c r="JQU1" s="307"/>
      <c r="JQV1" s="307"/>
      <c r="JQW1" s="307"/>
      <c r="JQX1" s="307"/>
      <c r="JQY1" s="307"/>
      <c r="JQZ1" s="307"/>
      <c r="JRA1" s="307"/>
      <c r="JRB1" s="307"/>
      <c r="JRC1" s="307"/>
      <c r="JRD1" s="307"/>
      <c r="JRE1" s="306"/>
      <c r="JRF1" s="307"/>
      <c r="JRG1" s="307"/>
      <c r="JRH1" s="307"/>
      <c r="JRI1" s="307"/>
      <c r="JRJ1" s="307"/>
      <c r="JRK1" s="307"/>
      <c r="JRL1" s="307"/>
      <c r="JRM1" s="307"/>
      <c r="JRN1" s="307"/>
      <c r="JRO1" s="307"/>
      <c r="JRP1" s="307"/>
      <c r="JRQ1" s="307"/>
      <c r="JRR1" s="307"/>
      <c r="JRS1" s="307"/>
      <c r="JRT1" s="307"/>
      <c r="JRU1" s="306"/>
      <c r="JRV1" s="307"/>
      <c r="JRW1" s="307"/>
      <c r="JRX1" s="307"/>
      <c r="JRY1" s="307"/>
      <c r="JRZ1" s="307"/>
      <c r="JSA1" s="307"/>
      <c r="JSB1" s="307"/>
      <c r="JSC1" s="307"/>
      <c r="JSD1" s="307"/>
      <c r="JSE1" s="307"/>
      <c r="JSF1" s="307"/>
      <c r="JSG1" s="307"/>
      <c r="JSH1" s="307"/>
      <c r="JSI1" s="307"/>
      <c r="JSJ1" s="307"/>
      <c r="JSK1" s="306"/>
      <c r="JSL1" s="307"/>
      <c r="JSM1" s="307"/>
      <c r="JSN1" s="307"/>
      <c r="JSO1" s="307"/>
      <c r="JSP1" s="307"/>
      <c r="JSQ1" s="307"/>
      <c r="JSR1" s="307"/>
      <c r="JSS1" s="307"/>
      <c r="JST1" s="307"/>
      <c r="JSU1" s="307"/>
      <c r="JSV1" s="307"/>
      <c r="JSW1" s="307"/>
      <c r="JSX1" s="307"/>
      <c r="JSY1" s="307"/>
      <c r="JSZ1" s="307"/>
      <c r="JTA1" s="306"/>
      <c r="JTB1" s="307"/>
      <c r="JTC1" s="307"/>
      <c r="JTD1" s="307"/>
      <c r="JTE1" s="307"/>
      <c r="JTF1" s="307"/>
      <c r="JTG1" s="307"/>
      <c r="JTH1" s="307"/>
      <c r="JTI1" s="307"/>
      <c r="JTJ1" s="307"/>
      <c r="JTK1" s="307"/>
      <c r="JTL1" s="307"/>
      <c r="JTM1" s="307"/>
      <c r="JTN1" s="307"/>
      <c r="JTO1" s="307"/>
      <c r="JTP1" s="307"/>
      <c r="JTQ1" s="306"/>
      <c r="JTR1" s="307"/>
      <c r="JTS1" s="307"/>
      <c r="JTT1" s="307"/>
      <c r="JTU1" s="307"/>
      <c r="JTV1" s="307"/>
      <c r="JTW1" s="307"/>
      <c r="JTX1" s="307"/>
      <c r="JTY1" s="307"/>
      <c r="JTZ1" s="307"/>
      <c r="JUA1" s="307"/>
      <c r="JUB1" s="307"/>
      <c r="JUC1" s="307"/>
      <c r="JUD1" s="307"/>
      <c r="JUE1" s="307"/>
      <c r="JUF1" s="307"/>
      <c r="JUG1" s="306"/>
      <c r="JUH1" s="307"/>
      <c r="JUI1" s="307"/>
      <c r="JUJ1" s="307"/>
      <c r="JUK1" s="307"/>
      <c r="JUL1" s="307"/>
      <c r="JUM1" s="307"/>
      <c r="JUN1" s="307"/>
      <c r="JUO1" s="307"/>
      <c r="JUP1" s="307"/>
      <c r="JUQ1" s="307"/>
      <c r="JUR1" s="307"/>
      <c r="JUS1" s="307"/>
      <c r="JUT1" s="307"/>
      <c r="JUU1" s="307"/>
      <c r="JUV1" s="307"/>
      <c r="JUW1" s="306"/>
      <c r="JUX1" s="307"/>
      <c r="JUY1" s="307"/>
      <c r="JUZ1" s="307"/>
      <c r="JVA1" s="307"/>
      <c r="JVB1" s="307"/>
      <c r="JVC1" s="307"/>
      <c r="JVD1" s="307"/>
      <c r="JVE1" s="307"/>
      <c r="JVF1" s="307"/>
      <c r="JVG1" s="307"/>
      <c r="JVH1" s="307"/>
      <c r="JVI1" s="307"/>
      <c r="JVJ1" s="307"/>
      <c r="JVK1" s="307"/>
      <c r="JVL1" s="307"/>
      <c r="JVM1" s="306"/>
      <c r="JVN1" s="307"/>
      <c r="JVO1" s="307"/>
      <c r="JVP1" s="307"/>
      <c r="JVQ1" s="307"/>
      <c r="JVR1" s="307"/>
      <c r="JVS1" s="307"/>
      <c r="JVT1" s="307"/>
      <c r="JVU1" s="307"/>
      <c r="JVV1" s="307"/>
      <c r="JVW1" s="307"/>
      <c r="JVX1" s="307"/>
      <c r="JVY1" s="307"/>
      <c r="JVZ1" s="307"/>
      <c r="JWA1" s="307"/>
      <c r="JWB1" s="307"/>
      <c r="JWC1" s="306"/>
      <c r="JWD1" s="307"/>
      <c r="JWE1" s="307"/>
      <c r="JWF1" s="307"/>
      <c r="JWG1" s="307"/>
      <c r="JWH1" s="307"/>
      <c r="JWI1" s="307"/>
      <c r="JWJ1" s="307"/>
      <c r="JWK1" s="307"/>
      <c r="JWL1" s="307"/>
      <c r="JWM1" s="307"/>
      <c r="JWN1" s="307"/>
      <c r="JWO1" s="307"/>
      <c r="JWP1" s="307"/>
      <c r="JWQ1" s="307"/>
      <c r="JWR1" s="307"/>
      <c r="JWS1" s="306"/>
      <c r="JWT1" s="307"/>
      <c r="JWU1" s="307"/>
      <c r="JWV1" s="307"/>
      <c r="JWW1" s="307"/>
      <c r="JWX1" s="307"/>
      <c r="JWY1" s="307"/>
      <c r="JWZ1" s="307"/>
      <c r="JXA1" s="307"/>
      <c r="JXB1" s="307"/>
      <c r="JXC1" s="307"/>
      <c r="JXD1" s="307"/>
      <c r="JXE1" s="307"/>
      <c r="JXF1" s="307"/>
      <c r="JXG1" s="307"/>
      <c r="JXH1" s="307"/>
      <c r="JXI1" s="306"/>
      <c r="JXJ1" s="307"/>
      <c r="JXK1" s="307"/>
      <c r="JXL1" s="307"/>
      <c r="JXM1" s="307"/>
      <c r="JXN1" s="307"/>
      <c r="JXO1" s="307"/>
      <c r="JXP1" s="307"/>
      <c r="JXQ1" s="307"/>
      <c r="JXR1" s="307"/>
      <c r="JXS1" s="307"/>
      <c r="JXT1" s="307"/>
      <c r="JXU1" s="307"/>
      <c r="JXV1" s="307"/>
      <c r="JXW1" s="307"/>
      <c r="JXX1" s="307"/>
      <c r="JXY1" s="306"/>
      <c r="JXZ1" s="307"/>
      <c r="JYA1" s="307"/>
      <c r="JYB1" s="307"/>
      <c r="JYC1" s="307"/>
      <c r="JYD1" s="307"/>
      <c r="JYE1" s="307"/>
      <c r="JYF1" s="307"/>
      <c r="JYG1" s="307"/>
      <c r="JYH1" s="307"/>
      <c r="JYI1" s="307"/>
      <c r="JYJ1" s="307"/>
      <c r="JYK1" s="307"/>
      <c r="JYL1" s="307"/>
      <c r="JYM1" s="307"/>
      <c r="JYN1" s="307"/>
      <c r="JYO1" s="306"/>
      <c r="JYP1" s="307"/>
      <c r="JYQ1" s="307"/>
      <c r="JYR1" s="307"/>
      <c r="JYS1" s="307"/>
      <c r="JYT1" s="307"/>
      <c r="JYU1" s="307"/>
      <c r="JYV1" s="307"/>
      <c r="JYW1" s="307"/>
      <c r="JYX1" s="307"/>
      <c r="JYY1" s="307"/>
      <c r="JYZ1" s="307"/>
      <c r="JZA1" s="307"/>
      <c r="JZB1" s="307"/>
      <c r="JZC1" s="307"/>
      <c r="JZD1" s="307"/>
      <c r="JZE1" s="306"/>
      <c r="JZF1" s="307"/>
      <c r="JZG1" s="307"/>
      <c r="JZH1" s="307"/>
      <c r="JZI1" s="307"/>
      <c r="JZJ1" s="307"/>
      <c r="JZK1" s="307"/>
      <c r="JZL1" s="307"/>
      <c r="JZM1" s="307"/>
      <c r="JZN1" s="307"/>
      <c r="JZO1" s="307"/>
      <c r="JZP1" s="307"/>
      <c r="JZQ1" s="307"/>
      <c r="JZR1" s="307"/>
      <c r="JZS1" s="307"/>
      <c r="JZT1" s="307"/>
      <c r="JZU1" s="306"/>
      <c r="JZV1" s="307"/>
      <c r="JZW1" s="307"/>
      <c r="JZX1" s="307"/>
      <c r="JZY1" s="307"/>
      <c r="JZZ1" s="307"/>
      <c r="KAA1" s="307"/>
      <c r="KAB1" s="307"/>
      <c r="KAC1" s="307"/>
      <c r="KAD1" s="307"/>
      <c r="KAE1" s="307"/>
      <c r="KAF1" s="307"/>
      <c r="KAG1" s="307"/>
      <c r="KAH1" s="307"/>
      <c r="KAI1" s="307"/>
      <c r="KAJ1" s="307"/>
      <c r="KAK1" s="306"/>
      <c r="KAL1" s="307"/>
      <c r="KAM1" s="307"/>
      <c r="KAN1" s="307"/>
      <c r="KAO1" s="307"/>
      <c r="KAP1" s="307"/>
      <c r="KAQ1" s="307"/>
      <c r="KAR1" s="307"/>
      <c r="KAS1" s="307"/>
      <c r="KAT1" s="307"/>
      <c r="KAU1" s="307"/>
      <c r="KAV1" s="307"/>
      <c r="KAW1" s="307"/>
      <c r="KAX1" s="307"/>
      <c r="KAY1" s="307"/>
      <c r="KAZ1" s="307"/>
      <c r="KBA1" s="306"/>
      <c r="KBB1" s="307"/>
      <c r="KBC1" s="307"/>
      <c r="KBD1" s="307"/>
      <c r="KBE1" s="307"/>
      <c r="KBF1" s="307"/>
      <c r="KBG1" s="307"/>
      <c r="KBH1" s="307"/>
      <c r="KBI1" s="307"/>
      <c r="KBJ1" s="307"/>
      <c r="KBK1" s="307"/>
      <c r="KBL1" s="307"/>
      <c r="KBM1" s="307"/>
      <c r="KBN1" s="307"/>
      <c r="KBO1" s="307"/>
      <c r="KBP1" s="307"/>
      <c r="KBQ1" s="306"/>
      <c r="KBR1" s="307"/>
      <c r="KBS1" s="307"/>
      <c r="KBT1" s="307"/>
      <c r="KBU1" s="307"/>
      <c r="KBV1" s="307"/>
      <c r="KBW1" s="307"/>
      <c r="KBX1" s="307"/>
      <c r="KBY1" s="307"/>
      <c r="KBZ1" s="307"/>
      <c r="KCA1" s="307"/>
      <c r="KCB1" s="307"/>
      <c r="KCC1" s="307"/>
      <c r="KCD1" s="307"/>
      <c r="KCE1" s="307"/>
      <c r="KCF1" s="307"/>
      <c r="KCG1" s="306"/>
      <c r="KCH1" s="307"/>
      <c r="KCI1" s="307"/>
      <c r="KCJ1" s="307"/>
      <c r="KCK1" s="307"/>
      <c r="KCL1" s="307"/>
      <c r="KCM1" s="307"/>
      <c r="KCN1" s="307"/>
      <c r="KCO1" s="307"/>
      <c r="KCP1" s="307"/>
      <c r="KCQ1" s="307"/>
      <c r="KCR1" s="307"/>
      <c r="KCS1" s="307"/>
      <c r="KCT1" s="307"/>
      <c r="KCU1" s="307"/>
      <c r="KCV1" s="307"/>
      <c r="KCW1" s="306"/>
      <c r="KCX1" s="307"/>
      <c r="KCY1" s="307"/>
      <c r="KCZ1" s="307"/>
      <c r="KDA1" s="307"/>
      <c r="KDB1" s="307"/>
      <c r="KDC1" s="307"/>
      <c r="KDD1" s="307"/>
      <c r="KDE1" s="307"/>
      <c r="KDF1" s="307"/>
      <c r="KDG1" s="307"/>
      <c r="KDH1" s="307"/>
      <c r="KDI1" s="307"/>
      <c r="KDJ1" s="307"/>
      <c r="KDK1" s="307"/>
      <c r="KDL1" s="307"/>
      <c r="KDM1" s="306"/>
      <c r="KDN1" s="307"/>
      <c r="KDO1" s="307"/>
      <c r="KDP1" s="307"/>
      <c r="KDQ1" s="307"/>
      <c r="KDR1" s="307"/>
      <c r="KDS1" s="307"/>
      <c r="KDT1" s="307"/>
      <c r="KDU1" s="307"/>
      <c r="KDV1" s="307"/>
      <c r="KDW1" s="307"/>
      <c r="KDX1" s="307"/>
      <c r="KDY1" s="307"/>
      <c r="KDZ1" s="307"/>
      <c r="KEA1" s="307"/>
      <c r="KEB1" s="307"/>
      <c r="KEC1" s="306"/>
      <c r="KED1" s="307"/>
      <c r="KEE1" s="307"/>
      <c r="KEF1" s="307"/>
      <c r="KEG1" s="307"/>
      <c r="KEH1" s="307"/>
      <c r="KEI1" s="307"/>
      <c r="KEJ1" s="307"/>
      <c r="KEK1" s="307"/>
      <c r="KEL1" s="307"/>
      <c r="KEM1" s="307"/>
      <c r="KEN1" s="307"/>
      <c r="KEO1" s="307"/>
      <c r="KEP1" s="307"/>
      <c r="KEQ1" s="307"/>
      <c r="KER1" s="307"/>
      <c r="KES1" s="306"/>
      <c r="KET1" s="307"/>
      <c r="KEU1" s="307"/>
      <c r="KEV1" s="307"/>
      <c r="KEW1" s="307"/>
      <c r="KEX1" s="307"/>
      <c r="KEY1" s="307"/>
      <c r="KEZ1" s="307"/>
      <c r="KFA1" s="307"/>
      <c r="KFB1" s="307"/>
      <c r="KFC1" s="307"/>
      <c r="KFD1" s="307"/>
      <c r="KFE1" s="307"/>
      <c r="KFF1" s="307"/>
      <c r="KFG1" s="307"/>
      <c r="KFH1" s="307"/>
      <c r="KFI1" s="306"/>
      <c r="KFJ1" s="307"/>
      <c r="KFK1" s="307"/>
      <c r="KFL1" s="307"/>
      <c r="KFM1" s="307"/>
      <c r="KFN1" s="307"/>
      <c r="KFO1" s="307"/>
      <c r="KFP1" s="307"/>
      <c r="KFQ1" s="307"/>
      <c r="KFR1" s="307"/>
      <c r="KFS1" s="307"/>
      <c r="KFT1" s="307"/>
      <c r="KFU1" s="307"/>
      <c r="KFV1" s="307"/>
      <c r="KFW1" s="307"/>
      <c r="KFX1" s="307"/>
      <c r="KFY1" s="306"/>
      <c r="KFZ1" s="307"/>
      <c r="KGA1" s="307"/>
      <c r="KGB1" s="307"/>
      <c r="KGC1" s="307"/>
      <c r="KGD1" s="307"/>
      <c r="KGE1" s="307"/>
      <c r="KGF1" s="307"/>
      <c r="KGG1" s="307"/>
      <c r="KGH1" s="307"/>
      <c r="KGI1" s="307"/>
      <c r="KGJ1" s="307"/>
      <c r="KGK1" s="307"/>
      <c r="KGL1" s="307"/>
      <c r="KGM1" s="307"/>
      <c r="KGN1" s="307"/>
      <c r="KGO1" s="306"/>
      <c r="KGP1" s="307"/>
      <c r="KGQ1" s="307"/>
      <c r="KGR1" s="307"/>
      <c r="KGS1" s="307"/>
      <c r="KGT1" s="307"/>
      <c r="KGU1" s="307"/>
      <c r="KGV1" s="307"/>
      <c r="KGW1" s="307"/>
      <c r="KGX1" s="307"/>
      <c r="KGY1" s="307"/>
      <c r="KGZ1" s="307"/>
      <c r="KHA1" s="307"/>
      <c r="KHB1" s="307"/>
      <c r="KHC1" s="307"/>
      <c r="KHD1" s="307"/>
      <c r="KHE1" s="306"/>
      <c r="KHF1" s="307"/>
      <c r="KHG1" s="307"/>
      <c r="KHH1" s="307"/>
      <c r="KHI1" s="307"/>
      <c r="KHJ1" s="307"/>
      <c r="KHK1" s="307"/>
      <c r="KHL1" s="307"/>
      <c r="KHM1" s="307"/>
      <c r="KHN1" s="307"/>
      <c r="KHO1" s="307"/>
      <c r="KHP1" s="307"/>
      <c r="KHQ1" s="307"/>
      <c r="KHR1" s="307"/>
      <c r="KHS1" s="307"/>
      <c r="KHT1" s="307"/>
      <c r="KHU1" s="306"/>
      <c r="KHV1" s="307"/>
      <c r="KHW1" s="307"/>
      <c r="KHX1" s="307"/>
      <c r="KHY1" s="307"/>
      <c r="KHZ1" s="307"/>
      <c r="KIA1" s="307"/>
      <c r="KIB1" s="307"/>
      <c r="KIC1" s="307"/>
      <c r="KID1" s="307"/>
      <c r="KIE1" s="307"/>
      <c r="KIF1" s="307"/>
      <c r="KIG1" s="307"/>
      <c r="KIH1" s="307"/>
      <c r="KII1" s="307"/>
      <c r="KIJ1" s="307"/>
      <c r="KIK1" s="306"/>
      <c r="KIL1" s="307"/>
      <c r="KIM1" s="307"/>
      <c r="KIN1" s="307"/>
      <c r="KIO1" s="307"/>
      <c r="KIP1" s="307"/>
      <c r="KIQ1" s="307"/>
      <c r="KIR1" s="307"/>
      <c r="KIS1" s="307"/>
      <c r="KIT1" s="307"/>
      <c r="KIU1" s="307"/>
      <c r="KIV1" s="307"/>
      <c r="KIW1" s="307"/>
      <c r="KIX1" s="307"/>
      <c r="KIY1" s="307"/>
      <c r="KIZ1" s="307"/>
      <c r="KJA1" s="306"/>
      <c r="KJB1" s="307"/>
      <c r="KJC1" s="307"/>
      <c r="KJD1" s="307"/>
      <c r="KJE1" s="307"/>
      <c r="KJF1" s="307"/>
      <c r="KJG1" s="307"/>
      <c r="KJH1" s="307"/>
      <c r="KJI1" s="307"/>
      <c r="KJJ1" s="307"/>
      <c r="KJK1" s="307"/>
      <c r="KJL1" s="307"/>
      <c r="KJM1" s="307"/>
      <c r="KJN1" s="307"/>
      <c r="KJO1" s="307"/>
      <c r="KJP1" s="307"/>
      <c r="KJQ1" s="306"/>
      <c r="KJR1" s="307"/>
      <c r="KJS1" s="307"/>
      <c r="KJT1" s="307"/>
      <c r="KJU1" s="307"/>
      <c r="KJV1" s="307"/>
      <c r="KJW1" s="307"/>
      <c r="KJX1" s="307"/>
      <c r="KJY1" s="307"/>
      <c r="KJZ1" s="307"/>
      <c r="KKA1" s="307"/>
      <c r="KKB1" s="307"/>
      <c r="KKC1" s="307"/>
      <c r="KKD1" s="307"/>
      <c r="KKE1" s="307"/>
      <c r="KKF1" s="307"/>
      <c r="KKG1" s="306"/>
      <c r="KKH1" s="307"/>
      <c r="KKI1" s="307"/>
      <c r="KKJ1" s="307"/>
      <c r="KKK1" s="307"/>
      <c r="KKL1" s="307"/>
      <c r="KKM1" s="307"/>
      <c r="KKN1" s="307"/>
      <c r="KKO1" s="307"/>
      <c r="KKP1" s="307"/>
      <c r="KKQ1" s="307"/>
      <c r="KKR1" s="307"/>
      <c r="KKS1" s="307"/>
      <c r="KKT1" s="307"/>
      <c r="KKU1" s="307"/>
      <c r="KKV1" s="307"/>
      <c r="KKW1" s="306"/>
      <c r="KKX1" s="307"/>
      <c r="KKY1" s="307"/>
      <c r="KKZ1" s="307"/>
      <c r="KLA1" s="307"/>
      <c r="KLB1" s="307"/>
      <c r="KLC1" s="307"/>
      <c r="KLD1" s="307"/>
      <c r="KLE1" s="307"/>
      <c r="KLF1" s="307"/>
      <c r="KLG1" s="307"/>
      <c r="KLH1" s="307"/>
      <c r="KLI1" s="307"/>
      <c r="KLJ1" s="307"/>
      <c r="KLK1" s="307"/>
      <c r="KLL1" s="307"/>
      <c r="KLM1" s="306"/>
      <c r="KLN1" s="307"/>
      <c r="KLO1" s="307"/>
      <c r="KLP1" s="307"/>
      <c r="KLQ1" s="307"/>
      <c r="KLR1" s="307"/>
      <c r="KLS1" s="307"/>
      <c r="KLT1" s="307"/>
      <c r="KLU1" s="307"/>
      <c r="KLV1" s="307"/>
      <c r="KLW1" s="307"/>
      <c r="KLX1" s="307"/>
      <c r="KLY1" s="307"/>
      <c r="KLZ1" s="307"/>
      <c r="KMA1" s="307"/>
      <c r="KMB1" s="307"/>
      <c r="KMC1" s="306"/>
      <c r="KMD1" s="307"/>
      <c r="KME1" s="307"/>
      <c r="KMF1" s="307"/>
      <c r="KMG1" s="307"/>
      <c r="KMH1" s="307"/>
      <c r="KMI1" s="307"/>
      <c r="KMJ1" s="307"/>
      <c r="KMK1" s="307"/>
      <c r="KML1" s="307"/>
      <c r="KMM1" s="307"/>
      <c r="KMN1" s="307"/>
      <c r="KMO1" s="307"/>
      <c r="KMP1" s="307"/>
      <c r="KMQ1" s="307"/>
      <c r="KMR1" s="307"/>
      <c r="KMS1" s="306"/>
      <c r="KMT1" s="307"/>
      <c r="KMU1" s="307"/>
      <c r="KMV1" s="307"/>
      <c r="KMW1" s="307"/>
      <c r="KMX1" s="307"/>
      <c r="KMY1" s="307"/>
      <c r="KMZ1" s="307"/>
      <c r="KNA1" s="307"/>
      <c r="KNB1" s="307"/>
      <c r="KNC1" s="307"/>
      <c r="KND1" s="307"/>
      <c r="KNE1" s="307"/>
      <c r="KNF1" s="307"/>
      <c r="KNG1" s="307"/>
      <c r="KNH1" s="307"/>
      <c r="KNI1" s="306"/>
      <c r="KNJ1" s="307"/>
      <c r="KNK1" s="307"/>
      <c r="KNL1" s="307"/>
      <c r="KNM1" s="307"/>
      <c r="KNN1" s="307"/>
      <c r="KNO1" s="307"/>
      <c r="KNP1" s="307"/>
      <c r="KNQ1" s="307"/>
      <c r="KNR1" s="307"/>
      <c r="KNS1" s="307"/>
      <c r="KNT1" s="307"/>
      <c r="KNU1" s="307"/>
      <c r="KNV1" s="307"/>
      <c r="KNW1" s="307"/>
      <c r="KNX1" s="307"/>
      <c r="KNY1" s="306"/>
      <c r="KNZ1" s="307"/>
      <c r="KOA1" s="307"/>
      <c r="KOB1" s="307"/>
      <c r="KOC1" s="307"/>
      <c r="KOD1" s="307"/>
      <c r="KOE1" s="307"/>
      <c r="KOF1" s="307"/>
      <c r="KOG1" s="307"/>
      <c r="KOH1" s="307"/>
      <c r="KOI1" s="307"/>
      <c r="KOJ1" s="307"/>
      <c r="KOK1" s="307"/>
      <c r="KOL1" s="307"/>
      <c r="KOM1" s="307"/>
      <c r="KON1" s="307"/>
      <c r="KOO1" s="306"/>
      <c r="KOP1" s="307"/>
      <c r="KOQ1" s="307"/>
      <c r="KOR1" s="307"/>
      <c r="KOS1" s="307"/>
      <c r="KOT1" s="307"/>
      <c r="KOU1" s="307"/>
      <c r="KOV1" s="307"/>
      <c r="KOW1" s="307"/>
      <c r="KOX1" s="307"/>
      <c r="KOY1" s="307"/>
      <c r="KOZ1" s="307"/>
      <c r="KPA1" s="307"/>
      <c r="KPB1" s="307"/>
      <c r="KPC1" s="307"/>
      <c r="KPD1" s="307"/>
      <c r="KPE1" s="306"/>
      <c r="KPF1" s="307"/>
      <c r="KPG1" s="307"/>
      <c r="KPH1" s="307"/>
      <c r="KPI1" s="307"/>
      <c r="KPJ1" s="307"/>
      <c r="KPK1" s="307"/>
      <c r="KPL1" s="307"/>
      <c r="KPM1" s="307"/>
      <c r="KPN1" s="307"/>
      <c r="KPO1" s="307"/>
      <c r="KPP1" s="307"/>
      <c r="KPQ1" s="307"/>
      <c r="KPR1" s="307"/>
      <c r="KPS1" s="307"/>
      <c r="KPT1" s="307"/>
      <c r="KPU1" s="306"/>
      <c r="KPV1" s="307"/>
      <c r="KPW1" s="307"/>
      <c r="KPX1" s="307"/>
      <c r="KPY1" s="307"/>
      <c r="KPZ1" s="307"/>
      <c r="KQA1" s="307"/>
      <c r="KQB1" s="307"/>
      <c r="KQC1" s="307"/>
      <c r="KQD1" s="307"/>
      <c r="KQE1" s="307"/>
      <c r="KQF1" s="307"/>
      <c r="KQG1" s="307"/>
      <c r="KQH1" s="307"/>
      <c r="KQI1" s="307"/>
      <c r="KQJ1" s="307"/>
      <c r="KQK1" s="306"/>
      <c r="KQL1" s="307"/>
      <c r="KQM1" s="307"/>
      <c r="KQN1" s="307"/>
      <c r="KQO1" s="307"/>
      <c r="KQP1" s="307"/>
      <c r="KQQ1" s="307"/>
      <c r="KQR1" s="307"/>
      <c r="KQS1" s="307"/>
      <c r="KQT1" s="307"/>
      <c r="KQU1" s="307"/>
      <c r="KQV1" s="307"/>
      <c r="KQW1" s="307"/>
      <c r="KQX1" s="307"/>
      <c r="KQY1" s="307"/>
      <c r="KQZ1" s="307"/>
      <c r="KRA1" s="306"/>
      <c r="KRB1" s="307"/>
      <c r="KRC1" s="307"/>
      <c r="KRD1" s="307"/>
      <c r="KRE1" s="307"/>
      <c r="KRF1" s="307"/>
      <c r="KRG1" s="307"/>
      <c r="KRH1" s="307"/>
      <c r="KRI1" s="307"/>
      <c r="KRJ1" s="307"/>
      <c r="KRK1" s="307"/>
      <c r="KRL1" s="307"/>
      <c r="KRM1" s="307"/>
      <c r="KRN1" s="307"/>
      <c r="KRO1" s="307"/>
      <c r="KRP1" s="307"/>
      <c r="KRQ1" s="306"/>
      <c r="KRR1" s="307"/>
      <c r="KRS1" s="307"/>
      <c r="KRT1" s="307"/>
      <c r="KRU1" s="307"/>
      <c r="KRV1" s="307"/>
      <c r="KRW1" s="307"/>
      <c r="KRX1" s="307"/>
      <c r="KRY1" s="307"/>
      <c r="KRZ1" s="307"/>
      <c r="KSA1" s="307"/>
      <c r="KSB1" s="307"/>
      <c r="KSC1" s="307"/>
      <c r="KSD1" s="307"/>
      <c r="KSE1" s="307"/>
      <c r="KSF1" s="307"/>
      <c r="KSG1" s="306"/>
      <c r="KSH1" s="307"/>
      <c r="KSI1" s="307"/>
      <c r="KSJ1" s="307"/>
      <c r="KSK1" s="307"/>
      <c r="KSL1" s="307"/>
      <c r="KSM1" s="307"/>
      <c r="KSN1" s="307"/>
      <c r="KSO1" s="307"/>
      <c r="KSP1" s="307"/>
      <c r="KSQ1" s="307"/>
      <c r="KSR1" s="307"/>
      <c r="KSS1" s="307"/>
      <c r="KST1" s="307"/>
      <c r="KSU1" s="307"/>
      <c r="KSV1" s="307"/>
      <c r="KSW1" s="306"/>
      <c r="KSX1" s="307"/>
      <c r="KSY1" s="307"/>
      <c r="KSZ1" s="307"/>
      <c r="KTA1" s="307"/>
      <c r="KTB1" s="307"/>
      <c r="KTC1" s="307"/>
      <c r="KTD1" s="307"/>
      <c r="KTE1" s="307"/>
      <c r="KTF1" s="307"/>
      <c r="KTG1" s="307"/>
      <c r="KTH1" s="307"/>
      <c r="KTI1" s="307"/>
      <c r="KTJ1" s="307"/>
      <c r="KTK1" s="307"/>
      <c r="KTL1" s="307"/>
      <c r="KTM1" s="306"/>
      <c r="KTN1" s="307"/>
      <c r="KTO1" s="307"/>
      <c r="KTP1" s="307"/>
      <c r="KTQ1" s="307"/>
      <c r="KTR1" s="307"/>
      <c r="KTS1" s="307"/>
      <c r="KTT1" s="307"/>
      <c r="KTU1" s="307"/>
      <c r="KTV1" s="307"/>
      <c r="KTW1" s="307"/>
      <c r="KTX1" s="307"/>
      <c r="KTY1" s="307"/>
      <c r="KTZ1" s="307"/>
      <c r="KUA1" s="307"/>
      <c r="KUB1" s="307"/>
      <c r="KUC1" s="306"/>
      <c r="KUD1" s="307"/>
      <c r="KUE1" s="307"/>
      <c r="KUF1" s="307"/>
      <c r="KUG1" s="307"/>
      <c r="KUH1" s="307"/>
      <c r="KUI1" s="307"/>
      <c r="KUJ1" s="307"/>
      <c r="KUK1" s="307"/>
      <c r="KUL1" s="307"/>
      <c r="KUM1" s="307"/>
      <c r="KUN1" s="307"/>
      <c r="KUO1" s="307"/>
      <c r="KUP1" s="307"/>
      <c r="KUQ1" s="307"/>
      <c r="KUR1" s="307"/>
      <c r="KUS1" s="306"/>
      <c r="KUT1" s="307"/>
      <c r="KUU1" s="307"/>
      <c r="KUV1" s="307"/>
      <c r="KUW1" s="307"/>
      <c r="KUX1" s="307"/>
      <c r="KUY1" s="307"/>
      <c r="KUZ1" s="307"/>
      <c r="KVA1" s="307"/>
      <c r="KVB1" s="307"/>
      <c r="KVC1" s="307"/>
      <c r="KVD1" s="307"/>
      <c r="KVE1" s="307"/>
      <c r="KVF1" s="307"/>
      <c r="KVG1" s="307"/>
      <c r="KVH1" s="307"/>
      <c r="KVI1" s="306"/>
      <c r="KVJ1" s="307"/>
      <c r="KVK1" s="307"/>
      <c r="KVL1" s="307"/>
      <c r="KVM1" s="307"/>
      <c r="KVN1" s="307"/>
      <c r="KVO1" s="307"/>
      <c r="KVP1" s="307"/>
      <c r="KVQ1" s="307"/>
      <c r="KVR1" s="307"/>
      <c r="KVS1" s="307"/>
      <c r="KVT1" s="307"/>
      <c r="KVU1" s="307"/>
      <c r="KVV1" s="307"/>
      <c r="KVW1" s="307"/>
      <c r="KVX1" s="307"/>
      <c r="KVY1" s="306"/>
      <c r="KVZ1" s="307"/>
      <c r="KWA1" s="307"/>
      <c r="KWB1" s="307"/>
      <c r="KWC1" s="307"/>
      <c r="KWD1" s="307"/>
      <c r="KWE1" s="307"/>
      <c r="KWF1" s="307"/>
      <c r="KWG1" s="307"/>
      <c r="KWH1" s="307"/>
      <c r="KWI1" s="307"/>
      <c r="KWJ1" s="307"/>
      <c r="KWK1" s="307"/>
      <c r="KWL1" s="307"/>
      <c r="KWM1" s="307"/>
      <c r="KWN1" s="307"/>
      <c r="KWO1" s="306"/>
      <c r="KWP1" s="307"/>
      <c r="KWQ1" s="307"/>
      <c r="KWR1" s="307"/>
      <c r="KWS1" s="307"/>
      <c r="KWT1" s="307"/>
      <c r="KWU1" s="307"/>
      <c r="KWV1" s="307"/>
      <c r="KWW1" s="307"/>
      <c r="KWX1" s="307"/>
      <c r="KWY1" s="307"/>
      <c r="KWZ1" s="307"/>
      <c r="KXA1" s="307"/>
      <c r="KXB1" s="307"/>
      <c r="KXC1" s="307"/>
      <c r="KXD1" s="307"/>
      <c r="KXE1" s="306"/>
      <c r="KXF1" s="307"/>
      <c r="KXG1" s="307"/>
      <c r="KXH1" s="307"/>
      <c r="KXI1" s="307"/>
      <c r="KXJ1" s="307"/>
      <c r="KXK1" s="307"/>
      <c r="KXL1" s="307"/>
      <c r="KXM1" s="307"/>
      <c r="KXN1" s="307"/>
      <c r="KXO1" s="307"/>
      <c r="KXP1" s="307"/>
      <c r="KXQ1" s="307"/>
      <c r="KXR1" s="307"/>
      <c r="KXS1" s="307"/>
      <c r="KXT1" s="307"/>
      <c r="KXU1" s="306"/>
      <c r="KXV1" s="307"/>
      <c r="KXW1" s="307"/>
      <c r="KXX1" s="307"/>
      <c r="KXY1" s="307"/>
      <c r="KXZ1" s="307"/>
      <c r="KYA1" s="307"/>
      <c r="KYB1" s="307"/>
      <c r="KYC1" s="307"/>
      <c r="KYD1" s="307"/>
      <c r="KYE1" s="307"/>
      <c r="KYF1" s="307"/>
      <c r="KYG1" s="307"/>
      <c r="KYH1" s="307"/>
      <c r="KYI1" s="307"/>
      <c r="KYJ1" s="307"/>
      <c r="KYK1" s="306"/>
      <c r="KYL1" s="307"/>
      <c r="KYM1" s="307"/>
      <c r="KYN1" s="307"/>
      <c r="KYO1" s="307"/>
      <c r="KYP1" s="307"/>
      <c r="KYQ1" s="307"/>
      <c r="KYR1" s="307"/>
      <c r="KYS1" s="307"/>
      <c r="KYT1" s="307"/>
      <c r="KYU1" s="307"/>
      <c r="KYV1" s="307"/>
      <c r="KYW1" s="307"/>
      <c r="KYX1" s="307"/>
      <c r="KYY1" s="307"/>
      <c r="KYZ1" s="307"/>
      <c r="KZA1" s="306"/>
      <c r="KZB1" s="307"/>
      <c r="KZC1" s="307"/>
      <c r="KZD1" s="307"/>
      <c r="KZE1" s="307"/>
      <c r="KZF1" s="307"/>
      <c r="KZG1" s="307"/>
      <c r="KZH1" s="307"/>
      <c r="KZI1" s="307"/>
      <c r="KZJ1" s="307"/>
      <c r="KZK1" s="307"/>
      <c r="KZL1" s="307"/>
      <c r="KZM1" s="307"/>
      <c r="KZN1" s="307"/>
      <c r="KZO1" s="307"/>
      <c r="KZP1" s="307"/>
      <c r="KZQ1" s="306"/>
      <c r="KZR1" s="307"/>
      <c r="KZS1" s="307"/>
      <c r="KZT1" s="307"/>
      <c r="KZU1" s="307"/>
      <c r="KZV1" s="307"/>
      <c r="KZW1" s="307"/>
      <c r="KZX1" s="307"/>
      <c r="KZY1" s="307"/>
      <c r="KZZ1" s="307"/>
      <c r="LAA1" s="307"/>
      <c r="LAB1" s="307"/>
      <c r="LAC1" s="307"/>
      <c r="LAD1" s="307"/>
      <c r="LAE1" s="307"/>
      <c r="LAF1" s="307"/>
      <c r="LAG1" s="306"/>
      <c r="LAH1" s="307"/>
      <c r="LAI1" s="307"/>
      <c r="LAJ1" s="307"/>
      <c r="LAK1" s="307"/>
      <c r="LAL1" s="307"/>
      <c r="LAM1" s="307"/>
      <c r="LAN1" s="307"/>
      <c r="LAO1" s="307"/>
      <c r="LAP1" s="307"/>
      <c r="LAQ1" s="307"/>
      <c r="LAR1" s="307"/>
      <c r="LAS1" s="307"/>
      <c r="LAT1" s="307"/>
      <c r="LAU1" s="307"/>
      <c r="LAV1" s="307"/>
      <c r="LAW1" s="306"/>
      <c r="LAX1" s="307"/>
      <c r="LAY1" s="307"/>
      <c r="LAZ1" s="307"/>
      <c r="LBA1" s="307"/>
      <c r="LBB1" s="307"/>
      <c r="LBC1" s="307"/>
      <c r="LBD1" s="307"/>
      <c r="LBE1" s="307"/>
      <c r="LBF1" s="307"/>
      <c r="LBG1" s="307"/>
      <c r="LBH1" s="307"/>
      <c r="LBI1" s="307"/>
      <c r="LBJ1" s="307"/>
      <c r="LBK1" s="307"/>
      <c r="LBL1" s="307"/>
      <c r="LBM1" s="306"/>
      <c r="LBN1" s="307"/>
      <c r="LBO1" s="307"/>
      <c r="LBP1" s="307"/>
      <c r="LBQ1" s="307"/>
      <c r="LBR1" s="307"/>
      <c r="LBS1" s="307"/>
      <c r="LBT1" s="307"/>
      <c r="LBU1" s="307"/>
      <c r="LBV1" s="307"/>
      <c r="LBW1" s="307"/>
      <c r="LBX1" s="307"/>
      <c r="LBY1" s="307"/>
      <c r="LBZ1" s="307"/>
      <c r="LCA1" s="307"/>
      <c r="LCB1" s="307"/>
      <c r="LCC1" s="306"/>
      <c r="LCD1" s="307"/>
      <c r="LCE1" s="307"/>
      <c r="LCF1" s="307"/>
      <c r="LCG1" s="307"/>
      <c r="LCH1" s="307"/>
      <c r="LCI1" s="307"/>
      <c r="LCJ1" s="307"/>
      <c r="LCK1" s="307"/>
      <c r="LCL1" s="307"/>
      <c r="LCM1" s="307"/>
      <c r="LCN1" s="307"/>
      <c r="LCO1" s="307"/>
      <c r="LCP1" s="307"/>
      <c r="LCQ1" s="307"/>
      <c r="LCR1" s="307"/>
      <c r="LCS1" s="306"/>
      <c r="LCT1" s="307"/>
      <c r="LCU1" s="307"/>
      <c r="LCV1" s="307"/>
      <c r="LCW1" s="307"/>
      <c r="LCX1" s="307"/>
      <c r="LCY1" s="307"/>
      <c r="LCZ1" s="307"/>
      <c r="LDA1" s="307"/>
      <c r="LDB1" s="307"/>
      <c r="LDC1" s="307"/>
      <c r="LDD1" s="307"/>
      <c r="LDE1" s="307"/>
      <c r="LDF1" s="307"/>
      <c r="LDG1" s="307"/>
      <c r="LDH1" s="307"/>
      <c r="LDI1" s="306"/>
      <c r="LDJ1" s="307"/>
      <c r="LDK1" s="307"/>
      <c r="LDL1" s="307"/>
      <c r="LDM1" s="307"/>
      <c r="LDN1" s="307"/>
      <c r="LDO1" s="307"/>
      <c r="LDP1" s="307"/>
      <c r="LDQ1" s="307"/>
      <c r="LDR1" s="307"/>
      <c r="LDS1" s="307"/>
      <c r="LDT1" s="307"/>
      <c r="LDU1" s="307"/>
      <c r="LDV1" s="307"/>
      <c r="LDW1" s="307"/>
      <c r="LDX1" s="307"/>
      <c r="LDY1" s="306"/>
      <c r="LDZ1" s="307"/>
      <c r="LEA1" s="307"/>
      <c r="LEB1" s="307"/>
      <c r="LEC1" s="307"/>
      <c r="LED1" s="307"/>
      <c r="LEE1" s="307"/>
      <c r="LEF1" s="307"/>
      <c r="LEG1" s="307"/>
      <c r="LEH1" s="307"/>
      <c r="LEI1" s="307"/>
      <c r="LEJ1" s="307"/>
      <c r="LEK1" s="307"/>
      <c r="LEL1" s="307"/>
      <c r="LEM1" s="307"/>
      <c r="LEN1" s="307"/>
      <c r="LEO1" s="306"/>
      <c r="LEP1" s="307"/>
      <c r="LEQ1" s="307"/>
      <c r="LER1" s="307"/>
      <c r="LES1" s="307"/>
      <c r="LET1" s="307"/>
      <c r="LEU1" s="307"/>
      <c r="LEV1" s="307"/>
      <c r="LEW1" s="307"/>
      <c r="LEX1" s="307"/>
      <c r="LEY1" s="307"/>
      <c r="LEZ1" s="307"/>
      <c r="LFA1" s="307"/>
      <c r="LFB1" s="307"/>
      <c r="LFC1" s="307"/>
      <c r="LFD1" s="307"/>
      <c r="LFE1" s="306"/>
      <c r="LFF1" s="307"/>
      <c r="LFG1" s="307"/>
      <c r="LFH1" s="307"/>
      <c r="LFI1" s="307"/>
      <c r="LFJ1" s="307"/>
      <c r="LFK1" s="307"/>
      <c r="LFL1" s="307"/>
      <c r="LFM1" s="307"/>
      <c r="LFN1" s="307"/>
      <c r="LFO1" s="307"/>
      <c r="LFP1" s="307"/>
      <c r="LFQ1" s="307"/>
      <c r="LFR1" s="307"/>
      <c r="LFS1" s="307"/>
      <c r="LFT1" s="307"/>
      <c r="LFU1" s="306"/>
      <c r="LFV1" s="307"/>
      <c r="LFW1" s="307"/>
      <c r="LFX1" s="307"/>
      <c r="LFY1" s="307"/>
      <c r="LFZ1" s="307"/>
      <c r="LGA1" s="307"/>
      <c r="LGB1" s="307"/>
      <c r="LGC1" s="307"/>
      <c r="LGD1" s="307"/>
      <c r="LGE1" s="307"/>
      <c r="LGF1" s="307"/>
      <c r="LGG1" s="307"/>
      <c r="LGH1" s="307"/>
      <c r="LGI1" s="307"/>
      <c r="LGJ1" s="307"/>
      <c r="LGK1" s="306"/>
      <c r="LGL1" s="307"/>
      <c r="LGM1" s="307"/>
      <c r="LGN1" s="307"/>
      <c r="LGO1" s="307"/>
      <c r="LGP1" s="307"/>
      <c r="LGQ1" s="307"/>
      <c r="LGR1" s="307"/>
      <c r="LGS1" s="307"/>
      <c r="LGT1" s="307"/>
      <c r="LGU1" s="307"/>
      <c r="LGV1" s="307"/>
      <c r="LGW1" s="307"/>
      <c r="LGX1" s="307"/>
      <c r="LGY1" s="307"/>
      <c r="LGZ1" s="307"/>
      <c r="LHA1" s="306"/>
      <c r="LHB1" s="307"/>
      <c r="LHC1" s="307"/>
      <c r="LHD1" s="307"/>
      <c r="LHE1" s="307"/>
      <c r="LHF1" s="307"/>
      <c r="LHG1" s="307"/>
      <c r="LHH1" s="307"/>
      <c r="LHI1" s="307"/>
      <c r="LHJ1" s="307"/>
      <c r="LHK1" s="307"/>
      <c r="LHL1" s="307"/>
      <c r="LHM1" s="307"/>
      <c r="LHN1" s="307"/>
      <c r="LHO1" s="307"/>
      <c r="LHP1" s="307"/>
      <c r="LHQ1" s="306"/>
      <c r="LHR1" s="307"/>
      <c r="LHS1" s="307"/>
      <c r="LHT1" s="307"/>
      <c r="LHU1" s="307"/>
      <c r="LHV1" s="307"/>
      <c r="LHW1" s="307"/>
      <c r="LHX1" s="307"/>
      <c r="LHY1" s="307"/>
      <c r="LHZ1" s="307"/>
      <c r="LIA1" s="307"/>
      <c r="LIB1" s="307"/>
      <c r="LIC1" s="307"/>
      <c r="LID1" s="307"/>
      <c r="LIE1" s="307"/>
      <c r="LIF1" s="307"/>
      <c r="LIG1" s="306"/>
      <c r="LIH1" s="307"/>
      <c r="LII1" s="307"/>
      <c r="LIJ1" s="307"/>
      <c r="LIK1" s="307"/>
      <c r="LIL1" s="307"/>
      <c r="LIM1" s="307"/>
      <c r="LIN1" s="307"/>
      <c r="LIO1" s="307"/>
      <c r="LIP1" s="307"/>
      <c r="LIQ1" s="307"/>
      <c r="LIR1" s="307"/>
      <c r="LIS1" s="307"/>
      <c r="LIT1" s="307"/>
      <c r="LIU1" s="307"/>
      <c r="LIV1" s="307"/>
      <c r="LIW1" s="306"/>
      <c r="LIX1" s="307"/>
      <c r="LIY1" s="307"/>
      <c r="LIZ1" s="307"/>
      <c r="LJA1" s="307"/>
      <c r="LJB1" s="307"/>
      <c r="LJC1" s="307"/>
      <c r="LJD1" s="307"/>
      <c r="LJE1" s="307"/>
      <c r="LJF1" s="307"/>
      <c r="LJG1" s="307"/>
      <c r="LJH1" s="307"/>
      <c r="LJI1" s="307"/>
      <c r="LJJ1" s="307"/>
      <c r="LJK1" s="307"/>
      <c r="LJL1" s="307"/>
      <c r="LJM1" s="306"/>
      <c r="LJN1" s="307"/>
      <c r="LJO1" s="307"/>
      <c r="LJP1" s="307"/>
      <c r="LJQ1" s="307"/>
      <c r="LJR1" s="307"/>
      <c r="LJS1" s="307"/>
      <c r="LJT1" s="307"/>
      <c r="LJU1" s="307"/>
      <c r="LJV1" s="307"/>
      <c r="LJW1" s="307"/>
      <c r="LJX1" s="307"/>
      <c r="LJY1" s="307"/>
      <c r="LJZ1" s="307"/>
      <c r="LKA1" s="307"/>
      <c r="LKB1" s="307"/>
      <c r="LKC1" s="306"/>
      <c r="LKD1" s="307"/>
      <c r="LKE1" s="307"/>
      <c r="LKF1" s="307"/>
      <c r="LKG1" s="307"/>
      <c r="LKH1" s="307"/>
      <c r="LKI1" s="307"/>
      <c r="LKJ1" s="307"/>
      <c r="LKK1" s="307"/>
      <c r="LKL1" s="307"/>
      <c r="LKM1" s="307"/>
      <c r="LKN1" s="307"/>
      <c r="LKO1" s="307"/>
      <c r="LKP1" s="307"/>
      <c r="LKQ1" s="307"/>
      <c r="LKR1" s="307"/>
      <c r="LKS1" s="306"/>
      <c r="LKT1" s="307"/>
      <c r="LKU1" s="307"/>
      <c r="LKV1" s="307"/>
      <c r="LKW1" s="307"/>
      <c r="LKX1" s="307"/>
      <c r="LKY1" s="307"/>
      <c r="LKZ1" s="307"/>
      <c r="LLA1" s="307"/>
      <c r="LLB1" s="307"/>
      <c r="LLC1" s="307"/>
      <c r="LLD1" s="307"/>
      <c r="LLE1" s="307"/>
      <c r="LLF1" s="307"/>
      <c r="LLG1" s="307"/>
      <c r="LLH1" s="307"/>
      <c r="LLI1" s="306"/>
      <c r="LLJ1" s="307"/>
      <c r="LLK1" s="307"/>
      <c r="LLL1" s="307"/>
      <c r="LLM1" s="307"/>
      <c r="LLN1" s="307"/>
      <c r="LLO1" s="307"/>
      <c r="LLP1" s="307"/>
      <c r="LLQ1" s="307"/>
      <c r="LLR1" s="307"/>
      <c r="LLS1" s="307"/>
      <c r="LLT1" s="307"/>
      <c r="LLU1" s="307"/>
      <c r="LLV1" s="307"/>
      <c r="LLW1" s="307"/>
      <c r="LLX1" s="307"/>
      <c r="LLY1" s="306"/>
      <c r="LLZ1" s="307"/>
      <c r="LMA1" s="307"/>
      <c r="LMB1" s="307"/>
      <c r="LMC1" s="307"/>
      <c r="LMD1" s="307"/>
      <c r="LME1" s="307"/>
      <c r="LMF1" s="307"/>
      <c r="LMG1" s="307"/>
      <c r="LMH1" s="307"/>
      <c r="LMI1" s="307"/>
      <c r="LMJ1" s="307"/>
      <c r="LMK1" s="307"/>
      <c r="LML1" s="307"/>
      <c r="LMM1" s="307"/>
      <c r="LMN1" s="307"/>
      <c r="LMO1" s="306"/>
      <c r="LMP1" s="307"/>
      <c r="LMQ1" s="307"/>
      <c r="LMR1" s="307"/>
      <c r="LMS1" s="307"/>
      <c r="LMT1" s="307"/>
      <c r="LMU1" s="307"/>
      <c r="LMV1" s="307"/>
      <c r="LMW1" s="307"/>
      <c r="LMX1" s="307"/>
      <c r="LMY1" s="307"/>
      <c r="LMZ1" s="307"/>
      <c r="LNA1" s="307"/>
      <c r="LNB1" s="307"/>
      <c r="LNC1" s="307"/>
      <c r="LND1" s="307"/>
      <c r="LNE1" s="306"/>
      <c r="LNF1" s="307"/>
      <c r="LNG1" s="307"/>
      <c r="LNH1" s="307"/>
      <c r="LNI1" s="307"/>
      <c r="LNJ1" s="307"/>
      <c r="LNK1" s="307"/>
      <c r="LNL1" s="307"/>
      <c r="LNM1" s="307"/>
      <c r="LNN1" s="307"/>
      <c r="LNO1" s="307"/>
      <c r="LNP1" s="307"/>
      <c r="LNQ1" s="307"/>
      <c r="LNR1" s="307"/>
      <c r="LNS1" s="307"/>
      <c r="LNT1" s="307"/>
      <c r="LNU1" s="306"/>
      <c r="LNV1" s="307"/>
      <c r="LNW1" s="307"/>
      <c r="LNX1" s="307"/>
      <c r="LNY1" s="307"/>
      <c r="LNZ1" s="307"/>
      <c r="LOA1" s="307"/>
      <c r="LOB1" s="307"/>
      <c r="LOC1" s="307"/>
      <c r="LOD1" s="307"/>
      <c r="LOE1" s="307"/>
      <c r="LOF1" s="307"/>
      <c r="LOG1" s="307"/>
      <c r="LOH1" s="307"/>
      <c r="LOI1" s="307"/>
      <c r="LOJ1" s="307"/>
      <c r="LOK1" s="306"/>
      <c r="LOL1" s="307"/>
      <c r="LOM1" s="307"/>
      <c r="LON1" s="307"/>
      <c r="LOO1" s="307"/>
      <c r="LOP1" s="307"/>
      <c r="LOQ1" s="307"/>
      <c r="LOR1" s="307"/>
      <c r="LOS1" s="307"/>
      <c r="LOT1" s="307"/>
      <c r="LOU1" s="307"/>
      <c r="LOV1" s="307"/>
      <c r="LOW1" s="307"/>
      <c r="LOX1" s="307"/>
      <c r="LOY1" s="307"/>
      <c r="LOZ1" s="307"/>
      <c r="LPA1" s="306"/>
      <c r="LPB1" s="307"/>
      <c r="LPC1" s="307"/>
      <c r="LPD1" s="307"/>
      <c r="LPE1" s="307"/>
      <c r="LPF1" s="307"/>
      <c r="LPG1" s="307"/>
      <c r="LPH1" s="307"/>
      <c r="LPI1" s="307"/>
      <c r="LPJ1" s="307"/>
      <c r="LPK1" s="307"/>
      <c r="LPL1" s="307"/>
      <c r="LPM1" s="307"/>
      <c r="LPN1" s="307"/>
      <c r="LPO1" s="307"/>
      <c r="LPP1" s="307"/>
      <c r="LPQ1" s="306"/>
      <c r="LPR1" s="307"/>
      <c r="LPS1" s="307"/>
      <c r="LPT1" s="307"/>
      <c r="LPU1" s="307"/>
      <c r="LPV1" s="307"/>
      <c r="LPW1" s="307"/>
      <c r="LPX1" s="307"/>
      <c r="LPY1" s="307"/>
      <c r="LPZ1" s="307"/>
      <c r="LQA1" s="307"/>
      <c r="LQB1" s="307"/>
      <c r="LQC1" s="307"/>
      <c r="LQD1" s="307"/>
      <c r="LQE1" s="307"/>
      <c r="LQF1" s="307"/>
      <c r="LQG1" s="306"/>
      <c r="LQH1" s="307"/>
      <c r="LQI1" s="307"/>
      <c r="LQJ1" s="307"/>
      <c r="LQK1" s="307"/>
      <c r="LQL1" s="307"/>
      <c r="LQM1" s="307"/>
      <c r="LQN1" s="307"/>
      <c r="LQO1" s="307"/>
      <c r="LQP1" s="307"/>
      <c r="LQQ1" s="307"/>
      <c r="LQR1" s="307"/>
      <c r="LQS1" s="307"/>
      <c r="LQT1" s="307"/>
      <c r="LQU1" s="307"/>
      <c r="LQV1" s="307"/>
      <c r="LQW1" s="306"/>
      <c r="LQX1" s="307"/>
      <c r="LQY1" s="307"/>
      <c r="LQZ1" s="307"/>
      <c r="LRA1" s="307"/>
      <c r="LRB1" s="307"/>
      <c r="LRC1" s="307"/>
      <c r="LRD1" s="307"/>
      <c r="LRE1" s="307"/>
      <c r="LRF1" s="307"/>
      <c r="LRG1" s="307"/>
      <c r="LRH1" s="307"/>
      <c r="LRI1" s="307"/>
      <c r="LRJ1" s="307"/>
      <c r="LRK1" s="307"/>
      <c r="LRL1" s="307"/>
      <c r="LRM1" s="306"/>
      <c r="LRN1" s="307"/>
      <c r="LRO1" s="307"/>
      <c r="LRP1" s="307"/>
      <c r="LRQ1" s="307"/>
      <c r="LRR1" s="307"/>
      <c r="LRS1" s="307"/>
      <c r="LRT1" s="307"/>
      <c r="LRU1" s="307"/>
      <c r="LRV1" s="307"/>
      <c r="LRW1" s="307"/>
      <c r="LRX1" s="307"/>
      <c r="LRY1" s="307"/>
      <c r="LRZ1" s="307"/>
      <c r="LSA1" s="307"/>
      <c r="LSB1" s="307"/>
      <c r="LSC1" s="306"/>
      <c r="LSD1" s="307"/>
      <c r="LSE1" s="307"/>
      <c r="LSF1" s="307"/>
      <c r="LSG1" s="307"/>
      <c r="LSH1" s="307"/>
      <c r="LSI1" s="307"/>
      <c r="LSJ1" s="307"/>
      <c r="LSK1" s="307"/>
      <c r="LSL1" s="307"/>
      <c r="LSM1" s="307"/>
      <c r="LSN1" s="307"/>
      <c r="LSO1" s="307"/>
      <c r="LSP1" s="307"/>
      <c r="LSQ1" s="307"/>
      <c r="LSR1" s="307"/>
      <c r="LSS1" s="306"/>
      <c r="LST1" s="307"/>
      <c r="LSU1" s="307"/>
      <c r="LSV1" s="307"/>
      <c r="LSW1" s="307"/>
      <c r="LSX1" s="307"/>
      <c r="LSY1" s="307"/>
      <c r="LSZ1" s="307"/>
      <c r="LTA1" s="307"/>
      <c r="LTB1" s="307"/>
      <c r="LTC1" s="307"/>
      <c r="LTD1" s="307"/>
      <c r="LTE1" s="307"/>
      <c r="LTF1" s="307"/>
      <c r="LTG1" s="307"/>
      <c r="LTH1" s="307"/>
      <c r="LTI1" s="306"/>
      <c r="LTJ1" s="307"/>
      <c r="LTK1" s="307"/>
      <c r="LTL1" s="307"/>
      <c r="LTM1" s="307"/>
      <c r="LTN1" s="307"/>
      <c r="LTO1" s="307"/>
      <c r="LTP1" s="307"/>
      <c r="LTQ1" s="307"/>
      <c r="LTR1" s="307"/>
      <c r="LTS1" s="307"/>
      <c r="LTT1" s="307"/>
      <c r="LTU1" s="307"/>
      <c r="LTV1" s="307"/>
      <c r="LTW1" s="307"/>
      <c r="LTX1" s="307"/>
      <c r="LTY1" s="306"/>
      <c r="LTZ1" s="307"/>
      <c r="LUA1" s="307"/>
      <c r="LUB1" s="307"/>
      <c r="LUC1" s="307"/>
      <c r="LUD1" s="307"/>
      <c r="LUE1" s="307"/>
      <c r="LUF1" s="307"/>
      <c r="LUG1" s="307"/>
      <c r="LUH1" s="307"/>
      <c r="LUI1" s="307"/>
      <c r="LUJ1" s="307"/>
      <c r="LUK1" s="307"/>
      <c r="LUL1" s="307"/>
      <c r="LUM1" s="307"/>
      <c r="LUN1" s="307"/>
      <c r="LUO1" s="306"/>
      <c r="LUP1" s="307"/>
      <c r="LUQ1" s="307"/>
      <c r="LUR1" s="307"/>
      <c r="LUS1" s="307"/>
      <c r="LUT1" s="307"/>
      <c r="LUU1" s="307"/>
      <c r="LUV1" s="307"/>
      <c r="LUW1" s="307"/>
      <c r="LUX1" s="307"/>
      <c r="LUY1" s="307"/>
      <c r="LUZ1" s="307"/>
      <c r="LVA1" s="307"/>
      <c r="LVB1" s="307"/>
      <c r="LVC1" s="307"/>
      <c r="LVD1" s="307"/>
      <c r="LVE1" s="306"/>
      <c r="LVF1" s="307"/>
      <c r="LVG1" s="307"/>
      <c r="LVH1" s="307"/>
      <c r="LVI1" s="307"/>
      <c r="LVJ1" s="307"/>
      <c r="LVK1" s="307"/>
      <c r="LVL1" s="307"/>
      <c r="LVM1" s="307"/>
      <c r="LVN1" s="307"/>
      <c r="LVO1" s="307"/>
      <c r="LVP1" s="307"/>
      <c r="LVQ1" s="307"/>
      <c r="LVR1" s="307"/>
      <c r="LVS1" s="307"/>
      <c r="LVT1" s="307"/>
      <c r="LVU1" s="306"/>
      <c r="LVV1" s="307"/>
      <c r="LVW1" s="307"/>
      <c r="LVX1" s="307"/>
      <c r="LVY1" s="307"/>
      <c r="LVZ1" s="307"/>
      <c r="LWA1" s="307"/>
      <c r="LWB1" s="307"/>
      <c r="LWC1" s="307"/>
      <c r="LWD1" s="307"/>
      <c r="LWE1" s="307"/>
      <c r="LWF1" s="307"/>
      <c r="LWG1" s="307"/>
      <c r="LWH1" s="307"/>
      <c r="LWI1" s="307"/>
      <c r="LWJ1" s="307"/>
      <c r="LWK1" s="306"/>
      <c r="LWL1" s="307"/>
      <c r="LWM1" s="307"/>
      <c r="LWN1" s="307"/>
      <c r="LWO1" s="307"/>
      <c r="LWP1" s="307"/>
      <c r="LWQ1" s="307"/>
      <c r="LWR1" s="307"/>
      <c r="LWS1" s="307"/>
      <c r="LWT1" s="307"/>
      <c r="LWU1" s="307"/>
      <c r="LWV1" s="307"/>
      <c r="LWW1" s="307"/>
      <c r="LWX1" s="307"/>
      <c r="LWY1" s="307"/>
      <c r="LWZ1" s="307"/>
      <c r="LXA1" s="306"/>
      <c r="LXB1" s="307"/>
      <c r="LXC1" s="307"/>
      <c r="LXD1" s="307"/>
      <c r="LXE1" s="307"/>
      <c r="LXF1" s="307"/>
      <c r="LXG1" s="307"/>
      <c r="LXH1" s="307"/>
      <c r="LXI1" s="307"/>
      <c r="LXJ1" s="307"/>
      <c r="LXK1" s="307"/>
      <c r="LXL1" s="307"/>
      <c r="LXM1" s="307"/>
      <c r="LXN1" s="307"/>
      <c r="LXO1" s="307"/>
      <c r="LXP1" s="307"/>
      <c r="LXQ1" s="306"/>
      <c r="LXR1" s="307"/>
      <c r="LXS1" s="307"/>
      <c r="LXT1" s="307"/>
      <c r="LXU1" s="307"/>
      <c r="LXV1" s="307"/>
      <c r="LXW1" s="307"/>
      <c r="LXX1" s="307"/>
      <c r="LXY1" s="307"/>
      <c r="LXZ1" s="307"/>
      <c r="LYA1" s="307"/>
      <c r="LYB1" s="307"/>
      <c r="LYC1" s="307"/>
      <c r="LYD1" s="307"/>
      <c r="LYE1" s="307"/>
      <c r="LYF1" s="307"/>
      <c r="LYG1" s="306"/>
      <c r="LYH1" s="307"/>
      <c r="LYI1" s="307"/>
      <c r="LYJ1" s="307"/>
      <c r="LYK1" s="307"/>
      <c r="LYL1" s="307"/>
      <c r="LYM1" s="307"/>
      <c r="LYN1" s="307"/>
      <c r="LYO1" s="307"/>
      <c r="LYP1" s="307"/>
      <c r="LYQ1" s="307"/>
      <c r="LYR1" s="307"/>
      <c r="LYS1" s="307"/>
      <c r="LYT1" s="307"/>
      <c r="LYU1" s="307"/>
      <c r="LYV1" s="307"/>
      <c r="LYW1" s="306"/>
      <c r="LYX1" s="307"/>
      <c r="LYY1" s="307"/>
      <c r="LYZ1" s="307"/>
      <c r="LZA1" s="307"/>
      <c r="LZB1" s="307"/>
      <c r="LZC1" s="307"/>
      <c r="LZD1" s="307"/>
      <c r="LZE1" s="307"/>
      <c r="LZF1" s="307"/>
      <c r="LZG1" s="307"/>
      <c r="LZH1" s="307"/>
      <c r="LZI1" s="307"/>
      <c r="LZJ1" s="307"/>
      <c r="LZK1" s="307"/>
      <c r="LZL1" s="307"/>
      <c r="LZM1" s="306"/>
      <c r="LZN1" s="307"/>
      <c r="LZO1" s="307"/>
      <c r="LZP1" s="307"/>
      <c r="LZQ1" s="307"/>
      <c r="LZR1" s="307"/>
      <c r="LZS1" s="307"/>
      <c r="LZT1" s="307"/>
      <c r="LZU1" s="307"/>
      <c r="LZV1" s="307"/>
      <c r="LZW1" s="307"/>
      <c r="LZX1" s="307"/>
      <c r="LZY1" s="307"/>
      <c r="LZZ1" s="307"/>
      <c r="MAA1" s="307"/>
      <c r="MAB1" s="307"/>
      <c r="MAC1" s="306"/>
      <c r="MAD1" s="307"/>
      <c r="MAE1" s="307"/>
      <c r="MAF1" s="307"/>
      <c r="MAG1" s="307"/>
      <c r="MAH1" s="307"/>
      <c r="MAI1" s="307"/>
      <c r="MAJ1" s="307"/>
      <c r="MAK1" s="307"/>
      <c r="MAL1" s="307"/>
      <c r="MAM1" s="307"/>
      <c r="MAN1" s="307"/>
      <c r="MAO1" s="307"/>
      <c r="MAP1" s="307"/>
      <c r="MAQ1" s="307"/>
      <c r="MAR1" s="307"/>
      <c r="MAS1" s="306"/>
      <c r="MAT1" s="307"/>
      <c r="MAU1" s="307"/>
      <c r="MAV1" s="307"/>
      <c r="MAW1" s="307"/>
      <c r="MAX1" s="307"/>
      <c r="MAY1" s="307"/>
      <c r="MAZ1" s="307"/>
      <c r="MBA1" s="307"/>
      <c r="MBB1" s="307"/>
      <c r="MBC1" s="307"/>
      <c r="MBD1" s="307"/>
      <c r="MBE1" s="307"/>
      <c r="MBF1" s="307"/>
      <c r="MBG1" s="307"/>
      <c r="MBH1" s="307"/>
      <c r="MBI1" s="306"/>
      <c r="MBJ1" s="307"/>
      <c r="MBK1" s="307"/>
      <c r="MBL1" s="307"/>
      <c r="MBM1" s="307"/>
      <c r="MBN1" s="307"/>
      <c r="MBO1" s="307"/>
      <c r="MBP1" s="307"/>
      <c r="MBQ1" s="307"/>
      <c r="MBR1" s="307"/>
      <c r="MBS1" s="307"/>
      <c r="MBT1" s="307"/>
      <c r="MBU1" s="307"/>
      <c r="MBV1" s="307"/>
      <c r="MBW1" s="307"/>
      <c r="MBX1" s="307"/>
      <c r="MBY1" s="306"/>
      <c r="MBZ1" s="307"/>
      <c r="MCA1" s="307"/>
      <c r="MCB1" s="307"/>
      <c r="MCC1" s="307"/>
      <c r="MCD1" s="307"/>
      <c r="MCE1" s="307"/>
      <c r="MCF1" s="307"/>
      <c r="MCG1" s="307"/>
      <c r="MCH1" s="307"/>
      <c r="MCI1" s="307"/>
      <c r="MCJ1" s="307"/>
      <c r="MCK1" s="307"/>
      <c r="MCL1" s="307"/>
      <c r="MCM1" s="307"/>
      <c r="MCN1" s="307"/>
      <c r="MCO1" s="306"/>
      <c r="MCP1" s="307"/>
      <c r="MCQ1" s="307"/>
      <c r="MCR1" s="307"/>
      <c r="MCS1" s="307"/>
      <c r="MCT1" s="307"/>
      <c r="MCU1" s="307"/>
      <c r="MCV1" s="307"/>
      <c r="MCW1" s="307"/>
      <c r="MCX1" s="307"/>
      <c r="MCY1" s="307"/>
      <c r="MCZ1" s="307"/>
      <c r="MDA1" s="307"/>
      <c r="MDB1" s="307"/>
      <c r="MDC1" s="307"/>
      <c r="MDD1" s="307"/>
      <c r="MDE1" s="306"/>
      <c r="MDF1" s="307"/>
      <c r="MDG1" s="307"/>
      <c r="MDH1" s="307"/>
      <c r="MDI1" s="307"/>
      <c r="MDJ1" s="307"/>
      <c r="MDK1" s="307"/>
      <c r="MDL1" s="307"/>
      <c r="MDM1" s="307"/>
      <c r="MDN1" s="307"/>
      <c r="MDO1" s="307"/>
      <c r="MDP1" s="307"/>
      <c r="MDQ1" s="307"/>
      <c r="MDR1" s="307"/>
      <c r="MDS1" s="307"/>
      <c r="MDT1" s="307"/>
      <c r="MDU1" s="306"/>
      <c r="MDV1" s="307"/>
      <c r="MDW1" s="307"/>
      <c r="MDX1" s="307"/>
      <c r="MDY1" s="307"/>
      <c r="MDZ1" s="307"/>
      <c r="MEA1" s="307"/>
      <c r="MEB1" s="307"/>
      <c r="MEC1" s="307"/>
      <c r="MED1" s="307"/>
      <c r="MEE1" s="307"/>
      <c r="MEF1" s="307"/>
      <c r="MEG1" s="307"/>
      <c r="MEH1" s="307"/>
      <c r="MEI1" s="307"/>
      <c r="MEJ1" s="307"/>
      <c r="MEK1" s="306"/>
      <c r="MEL1" s="307"/>
      <c r="MEM1" s="307"/>
      <c r="MEN1" s="307"/>
      <c r="MEO1" s="307"/>
      <c r="MEP1" s="307"/>
      <c r="MEQ1" s="307"/>
      <c r="MER1" s="307"/>
      <c r="MES1" s="307"/>
      <c r="MET1" s="307"/>
      <c r="MEU1" s="307"/>
      <c r="MEV1" s="307"/>
      <c r="MEW1" s="307"/>
      <c r="MEX1" s="307"/>
      <c r="MEY1" s="307"/>
      <c r="MEZ1" s="307"/>
      <c r="MFA1" s="306"/>
      <c r="MFB1" s="307"/>
      <c r="MFC1" s="307"/>
      <c r="MFD1" s="307"/>
      <c r="MFE1" s="307"/>
      <c r="MFF1" s="307"/>
      <c r="MFG1" s="307"/>
      <c r="MFH1" s="307"/>
      <c r="MFI1" s="307"/>
      <c r="MFJ1" s="307"/>
      <c r="MFK1" s="307"/>
      <c r="MFL1" s="307"/>
      <c r="MFM1" s="307"/>
      <c r="MFN1" s="307"/>
      <c r="MFO1" s="307"/>
      <c r="MFP1" s="307"/>
      <c r="MFQ1" s="306"/>
      <c r="MFR1" s="307"/>
      <c r="MFS1" s="307"/>
      <c r="MFT1" s="307"/>
      <c r="MFU1" s="307"/>
      <c r="MFV1" s="307"/>
      <c r="MFW1" s="307"/>
      <c r="MFX1" s="307"/>
      <c r="MFY1" s="307"/>
      <c r="MFZ1" s="307"/>
      <c r="MGA1" s="307"/>
      <c r="MGB1" s="307"/>
      <c r="MGC1" s="307"/>
      <c r="MGD1" s="307"/>
      <c r="MGE1" s="307"/>
      <c r="MGF1" s="307"/>
      <c r="MGG1" s="306"/>
      <c r="MGH1" s="307"/>
      <c r="MGI1" s="307"/>
      <c r="MGJ1" s="307"/>
      <c r="MGK1" s="307"/>
      <c r="MGL1" s="307"/>
      <c r="MGM1" s="307"/>
      <c r="MGN1" s="307"/>
      <c r="MGO1" s="307"/>
      <c r="MGP1" s="307"/>
      <c r="MGQ1" s="307"/>
      <c r="MGR1" s="307"/>
      <c r="MGS1" s="307"/>
      <c r="MGT1" s="307"/>
      <c r="MGU1" s="307"/>
      <c r="MGV1" s="307"/>
      <c r="MGW1" s="306"/>
      <c r="MGX1" s="307"/>
      <c r="MGY1" s="307"/>
      <c r="MGZ1" s="307"/>
      <c r="MHA1" s="307"/>
      <c r="MHB1" s="307"/>
      <c r="MHC1" s="307"/>
      <c r="MHD1" s="307"/>
      <c r="MHE1" s="307"/>
      <c r="MHF1" s="307"/>
      <c r="MHG1" s="307"/>
      <c r="MHH1" s="307"/>
      <c r="MHI1" s="307"/>
      <c r="MHJ1" s="307"/>
      <c r="MHK1" s="307"/>
      <c r="MHL1" s="307"/>
      <c r="MHM1" s="306"/>
      <c r="MHN1" s="307"/>
      <c r="MHO1" s="307"/>
      <c r="MHP1" s="307"/>
      <c r="MHQ1" s="307"/>
      <c r="MHR1" s="307"/>
      <c r="MHS1" s="307"/>
      <c r="MHT1" s="307"/>
      <c r="MHU1" s="307"/>
      <c r="MHV1" s="307"/>
      <c r="MHW1" s="307"/>
      <c r="MHX1" s="307"/>
      <c r="MHY1" s="307"/>
      <c r="MHZ1" s="307"/>
      <c r="MIA1" s="307"/>
      <c r="MIB1" s="307"/>
      <c r="MIC1" s="306"/>
      <c r="MID1" s="307"/>
      <c r="MIE1" s="307"/>
      <c r="MIF1" s="307"/>
      <c r="MIG1" s="307"/>
      <c r="MIH1" s="307"/>
      <c r="MII1" s="307"/>
      <c r="MIJ1" s="307"/>
      <c r="MIK1" s="307"/>
      <c r="MIL1" s="307"/>
      <c r="MIM1" s="307"/>
      <c r="MIN1" s="307"/>
      <c r="MIO1" s="307"/>
      <c r="MIP1" s="307"/>
      <c r="MIQ1" s="307"/>
      <c r="MIR1" s="307"/>
      <c r="MIS1" s="306"/>
      <c r="MIT1" s="307"/>
      <c r="MIU1" s="307"/>
      <c r="MIV1" s="307"/>
      <c r="MIW1" s="307"/>
      <c r="MIX1" s="307"/>
      <c r="MIY1" s="307"/>
      <c r="MIZ1" s="307"/>
      <c r="MJA1" s="307"/>
      <c r="MJB1" s="307"/>
      <c r="MJC1" s="307"/>
      <c r="MJD1" s="307"/>
      <c r="MJE1" s="307"/>
      <c r="MJF1" s="307"/>
      <c r="MJG1" s="307"/>
      <c r="MJH1" s="307"/>
      <c r="MJI1" s="306"/>
      <c r="MJJ1" s="307"/>
      <c r="MJK1" s="307"/>
      <c r="MJL1" s="307"/>
      <c r="MJM1" s="307"/>
      <c r="MJN1" s="307"/>
      <c r="MJO1" s="307"/>
      <c r="MJP1" s="307"/>
      <c r="MJQ1" s="307"/>
      <c r="MJR1" s="307"/>
      <c r="MJS1" s="307"/>
      <c r="MJT1" s="307"/>
      <c r="MJU1" s="307"/>
      <c r="MJV1" s="307"/>
      <c r="MJW1" s="307"/>
      <c r="MJX1" s="307"/>
      <c r="MJY1" s="306"/>
      <c r="MJZ1" s="307"/>
      <c r="MKA1" s="307"/>
      <c r="MKB1" s="307"/>
      <c r="MKC1" s="307"/>
      <c r="MKD1" s="307"/>
      <c r="MKE1" s="307"/>
      <c r="MKF1" s="307"/>
      <c r="MKG1" s="307"/>
      <c r="MKH1" s="307"/>
      <c r="MKI1" s="307"/>
      <c r="MKJ1" s="307"/>
      <c r="MKK1" s="307"/>
      <c r="MKL1" s="307"/>
      <c r="MKM1" s="307"/>
      <c r="MKN1" s="307"/>
      <c r="MKO1" s="306"/>
      <c r="MKP1" s="307"/>
      <c r="MKQ1" s="307"/>
      <c r="MKR1" s="307"/>
      <c r="MKS1" s="307"/>
      <c r="MKT1" s="307"/>
      <c r="MKU1" s="307"/>
      <c r="MKV1" s="307"/>
      <c r="MKW1" s="307"/>
      <c r="MKX1" s="307"/>
      <c r="MKY1" s="307"/>
      <c r="MKZ1" s="307"/>
      <c r="MLA1" s="307"/>
      <c r="MLB1" s="307"/>
      <c r="MLC1" s="307"/>
      <c r="MLD1" s="307"/>
      <c r="MLE1" s="306"/>
      <c r="MLF1" s="307"/>
      <c r="MLG1" s="307"/>
      <c r="MLH1" s="307"/>
      <c r="MLI1" s="307"/>
      <c r="MLJ1" s="307"/>
      <c r="MLK1" s="307"/>
      <c r="MLL1" s="307"/>
      <c r="MLM1" s="307"/>
      <c r="MLN1" s="307"/>
      <c r="MLO1" s="307"/>
      <c r="MLP1" s="307"/>
      <c r="MLQ1" s="307"/>
      <c r="MLR1" s="307"/>
      <c r="MLS1" s="307"/>
      <c r="MLT1" s="307"/>
      <c r="MLU1" s="306"/>
      <c r="MLV1" s="307"/>
      <c r="MLW1" s="307"/>
      <c r="MLX1" s="307"/>
      <c r="MLY1" s="307"/>
      <c r="MLZ1" s="307"/>
      <c r="MMA1" s="307"/>
      <c r="MMB1" s="307"/>
      <c r="MMC1" s="307"/>
      <c r="MMD1" s="307"/>
      <c r="MME1" s="307"/>
      <c r="MMF1" s="307"/>
      <c r="MMG1" s="307"/>
      <c r="MMH1" s="307"/>
      <c r="MMI1" s="307"/>
      <c r="MMJ1" s="307"/>
      <c r="MMK1" s="306"/>
      <c r="MML1" s="307"/>
      <c r="MMM1" s="307"/>
      <c r="MMN1" s="307"/>
      <c r="MMO1" s="307"/>
      <c r="MMP1" s="307"/>
      <c r="MMQ1" s="307"/>
      <c r="MMR1" s="307"/>
      <c r="MMS1" s="307"/>
      <c r="MMT1" s="307"/>
      <c r="MMU1" s="307"/>
      <c r="MMV1" s="307"/>
      <c r="MMW1" s="307"/>
      <c r="MMX1" s="307"/>
      <c r="MMY1" s="307"/>
      <c r="MMZ1" s="307"/>
      <c r="MNA1" s="306"/>
      <c r="MNB1" s="307"/>
      <c r="MNC1" s="307"/>
      <c r="MND1" s="307"/>
      <c r="MNE1" s="307"/>
      <c r="MNF1" s="307"/>
      <c r="MNG1" s="307"/>
      <c r="MNH1" s="307"/>
      <c r="MNI1" s="307"/>
      <c r="MNJ1" s="307"/>
      <c r="MNK1" s="307"/>
      <c r="MNL1" s="307"/>
      <c r="MNM1" s="307"/>
      <c r="MNN1" s="307"/>
      <c r="MNO1" s="307"/>
      <c r="MNP1" s="307"/>
      <c r="MNQ1" s="306"/>
      <c r="MNR1" s="307"/>
      <c r="MNS1" s="307"/>
      <c r="MNT1" s="307"/>
      <c r="MNU1" s="307"/>
      <c r="MNV1" s="307"/>
      <c r="MNW1" s="307"/>
      <c r="MNX1" s="307"/>
      <c r="MNY1" s="307"/>
      <c r="MNZ1" s="307"/>
      <c r="MOA1" s="307"/>
      <c r="MOB1" s="307"/>
      <c r="MOC1" s="307"/>
      <c r="MOD1" s="307"/>
      <c r="MOE1" s="307"/>
      <c r="MOF1" s="307"/>
      <c r="MOG1" s="306"/>
      <c r="MOH1" s="307"/>
      <c r="MOI1" s="307"/>
      <c r="MOJ1" s="307"/>
      <c r="MOK1" s="307"/>
      <c r="MOL1" s="307"/>
      <c r="MOM1" s="307"/>
      <c r="MON1" s="307"/>
      <c r="MOO1" s="307"/>
      <c r="MOP1" s="307"/>
      <c r="MOQ1" s="307"/>
      <c r="MOR1" s="307"/>
      <c r="MOS1" s="307"/>
      <c r="MOT1" s="307"/>
      <c r="MOU1" s="307"/>
      <c r="MOV1" s="307"/>
      <c r="MOW1" s="306"/>
      <c r="MOX1" s="307"/>
      <c r="MOY1" s="307"/>
      <c r="MOZ1" s="307"/>
      <c r="MPA1" s="307"/>
      <c r="MPB1" s="307"/>
      <c r="MPC1" s="307"/>
      <c r="MPD1" s="307"/>
      <c r="MPE1" s="307"/>
      <c r="MPF1" s="307"/>
      <c r="MPG1" s="307"/>
      <c r="MPH1" s="307"/>
      <c r="MPI1" s="307"/>
      <c r="MPJ1" s="307"/>
      <c r="MPK1" s="307"/>
      <c r="MPL1" s="307"/>
      <c r="MPM1" s="306"/>
      <c r="MPN1" s="307"/>
      <c r="MPO1" s="307"/>
      <c r="MPP1" s="307"/>
      <c r="MPQ1" s="307"/>
      <c r="MPR1" s="307"/>
      <c r="MPS1" s="307"/>
      <c r="MPT1" s="307"/>
      <c r="MPU1" s="307"/>
      <c r="MPV1" s="307"/>
      <c r="MPW1" s="307"/>
      <c r="MPX1" s="307"/>
      <c r="MPY1" s="307"/>
      <c r="MPZ1" s="307"/>
      <c r="MQA1" s="307"/>
      <c r="MQB1" s="307"/>
      <c r="MQC1" s="306"/>
      <c r="MQD1" s="307"/>
      <c r="MQE1" s="307"/>
      <c r="MQF1" s="307"/>
      <c r="MQG1" s="307"/>
      <c r="MQH1" s="307"/>
      <c r="MQI1" s="307"/>
      <c r="MQJ1" s="307"/>
      <c r="MQK1" s="307"/>
      <c r="MQL1" s="307"/>
      <c r="MQM1" s="307"/>
      <c r="MQN1" s="307"/>
      <c r="MQO1" s="307"/>
      <c r="MQP1" s="307"/>
      <c r="MQQ1" s="307"/>
      <c r="MQR1" s="307"/>
      <c r="MQS1" s="306"/>
      <c r="MQT1" s="307"/>
      <c r="MQU1" s="307"/>
      <c r="MQV1" s="307"/>
      <c r="MQW1" s="307"/>
      <c r="MQX1" s="307"/>
      <c r="MQY1" s="307"/>
      <c r="MQZ1" s="307"/>
      <c r="MRA1" s="307"/>
      <c r="MRB1" s="307"/>
      <c r="MRC1" s="307"/>
      <c r="MRD1" s="307"/>
      <c r="MRE1" s="307"/>
      <c r="MRF1" s="307"/>
      <c r="MRG1" s="307"/>
      <c r="MRH1" s="307"/>
      <c r="MRI1" s="306"/>
      <c r="MRJ1" s="307"/>
      <c r="MRK1" s="307"/>
      <c r="MRL1" s="307"/>
      <c r="MRM1" s="307"/>
      <c r="MRN1" s="307"/>
      <c r="MRO1" s="307"/>
      <c r="MRP1" s="307"/>
      <c r="MRQ1" s="307"/>
      <c r="MRR1" s="307"/>
      <c r="MRS1" s="307"/>
      <c r="MRT1" s="307"/>
      <c r="MRU1" s="307"/>
      <c r="MRV1" s="307"/>
      <c r="MRW1" s="307"/>
      <c r="MRX1" s="307"/>
      <c r="MRY1" s="306"/>
      <c r="MRZ1" s="307"/>
      <c r="MSA1" s="307"/>
      <c r="MSB1" s="307"/>
      <c r="MSC1" s="307"/>
      <c r="MSD1" s="307"/>
      <c r="MSE1" s="307"/>
      <c r="MSF1" s="307"/>
      <c r="MSG1" s="307"/>
      <c r="MSH1" s="307"/>
      <c r="MSI1" s="307"/>
      <c r="MSJ1" s="307"/>
      <c r="MSK1" s="307"/>
      <c r="MSL1" s="307"/>
      <c r="MSM1" s="307"/>
      <c r="MSN1" s="307"/>
      <c r="MSO1" s="306"/>
      <c r="MSP1" s="307"/>
      <c r="MSQ1" s="307"/>
      <c r="MSR1" s="307"/>
      <c r="MSS1" s="307"/>
      <c r="MST1" s="307"/>
      <c r="MSU1" s="307"/>
      <c r="MSV1" s="307"/>
      <c r="MSW1" s="307"/>
      <c r="MSX1" s="307"/>
      <c r="MSY1" s="307"/>
      <c r="MSZ1" s="307"/>
      <c r="MTA1" s="307"/>
      <c r="MTB1" s="307"/>
      <c r="MTC1" s="307"/>
      <c r="MTD1" s="307"/>
      <c r="MTE1" s="306"/>
      <c r="MTF1" s="307"/>
      <c r="MTG1" s="307"/>
      <c r="MTH1" s="307"/>
      <c r="MTI1" s="307"/>
      <c r="MTJ1" s="307"/>
      <c r="MTK1" s="307"/>
      <c r="MTL1" s="307"/>
      <c r="MTM1" s="307"/>
      <c r="MTN1" s="307"/>
      <c r="MTO1" s="307"/>
      <c r="MTP1" s="307"/>
      <c r="MTQ1" s="307"/>
      <c r="MTR1" s="307"/>
      <c r="MTS1" s="307"/>
      <c r="MTT1" s="307"/>
      <c r="MTU1" s="306"/>
      <c r="MTV1" s="307"/>
      <c r="MTW1" s="307"/>
      <c r="MTX1" s="307"/>
      <c r="MTY1" s="307"/>
      <c r="MTZ1" s="307"/>
      <c r="MUA1" s="307"/>
      <c r="MUB1" s="307"/>
      <c r="MUC1" s="307"/>
      <c r="MUD1" s="307"/>
      <c r="MUE1" s="307"/>
      <c r="MUF1" s="307"/>
      <c r="MUG1" s="307"/>
      <c r="MUH1" s="307"/>
      <c r="MUI1" s="307"/>
      <c r="MUJ1" s="307"/>
      <c r="MUK1" s="306"/>
      <c r="MUL1" s="307"/>
      <c r="MUM1" s="307"/>
      <c r="MUN1" s="307"/>
      <c r="MUO1" s="307"/>
      <c r="MUP1" s="307"/>
      <c r="MUQ1" s="307"/>
      <c r="MUR1" s="307"/>
      <c r="MUS1" s="307"/>
      <c r="MUT1" s="307"/>
      <c r="MUU1" s="307"/>
      <c r="MUV1" s="307"/>
      <c r="MUW1" s="307"/>
      <c r="MUX1" s="307"/>
      <c r="MUY1" s="307"/>
      <c r="MUZ1" s="307"/>
      <c r="MVA1" s="306"/>
      <c r="MVB1" s="307"/>
      <c r="MVC1" s="307"/>
      <c r="MVD1" s="307"/>
      <c r="MVE1" s="307"/>
      <c r="MVF1" s="307"/>
      <c r="MVG1" s="307"/>
      <c r="MVH1" s="307"/>
      <c r="MVI1" s="307"/>
      <c r="MVJ1" s="307"/>
      <c r="MVK1" s="307"/>
      <c r="MVL1" s="307"/>
      <c r="MVM1" s="307"/>
      <c r="MVN1" s="307"/>
      <c r="MVO1" s="307"/>
      <c r="MVP1" s="307"/>
      <c r="MVQ1" s="306"/>
      <c r="MVR1" s="307"/>
      <c r="MVS1" s="307"/>
      <c r="MVT1" s="307"/>
      <c r="MVU1" s="307"/>
      <c r="MVV1" s="307"/>
      <c r="MVW1" s="307"/>
      <c r="MVX1" s="307"/>
      <c r="MVY1" s="307"/>
      <c r="MVZ1" s="307"/>
      <c r="MWA1" s="307"/>
      <c r="MWB1" s="307"/>
      <c r="MWC1" s="307"/>
      <c r="MWD1" s="307"/>
      <c r="MWE1" s="307"/>
      <c r="MWF1" s="307"/>
      <c r="MWG1" s="306"/>
      <c r="MWH1" s="307"/>
      <c r="MWI1" s="307"/>
      <c r="MWJ1" s="307"/>
      <c r="MWK1" s="307"/>
      <c r="MWL1" s="307"/>
      <c r="MWM1" s="307"/>
      <c r="MWN1" s="307"/>
      <c r="MWO1" s="307"/>
      <c r="MWP1" s="307"/>
      <c r="MWQ1" s="307"/>
      <c r="MWR1" s="307"/>
      <c r="MWS1" s="307"/>
      <c r="MWT1" s="307"/>
      <c r="MWU1" s="307"/>
      <c r="MWV1" s="307"/>
      <c r="MWW1" s="306"/>
      <c r="MWX1" s="307"/>
      <c r="MWY1" s="307"/>
      <c r="MWZ1" s="307"/>
      <c r="MXA1" s="307"/>
      <c r="MXB1" s="307"/>
      <c r="MXC1" s="307"/>
      <c r="MXD1" s="307"/>
      <c r="MXE1" s="307"/>
      <c r="MXF1" s="307"/>
      <c r="MXG1" s="307"/>
      <c r="MXH1" s="307"/>
      <c r="MXI1" s="307"/>
      <c r="MXJ1" s="307"/>
      <c r="MXK1" s="307"/>
      <c r="MXL1" s="307"/>
      <c r="MXM1" s="306"/>
      <c r="MXN1" s="307"/>
      <c r="MXO1" s="307"/>
      <c r="MXP1" s="307"/>
      <c r="MXQ1" s="307"/>
      <c r="MXR1" s="307"/>
      <c r="MXS1" s="307"/>
      <c r="MXT1" s="307"/>
      <c r="MXU1" s="307"/>
      <c r="MXV1" s="307"/>
      <c r="MXW1" s="307"/>
      <c r="MXX1" s="307"/>
      <c r="MXY1" s="307"/>
      <c r="MXZ1" s="307"/>
      <c r="MYA1" s="307"/>
      <c r="MYB1" s="307"/>
      <c r="MYC1" s="306"/>
      <c r="MYD1" s="307"/>
      <c r="MYE1" s="307"/>
      <c r="MYF1" s="307"/>
      <c r="MYG1" s="307"/>
      <c r="MYH1" s="307"/>
      <c r="MYI1" s="307"/>
      <c r="MYJ1" s="307"/>
      <c r="MYK1" s="307"/>
      <c r="MYL1" s="307"/>
      <c r="MYM1" s="307"/>
      <c r="MYN1" s="307"/>
      <c r="MYO1" s="307"/>
      <c r="MYP1" s="307"/>
      <c r="MYQ1" s="307"/>
      <c r="MYR1" s="307"/>
      <c r="MYS1" s="306"/>
      <c r="MYT1" s="307"/>
      <c r="MYU1" s="307"/>
      <c r="MYV1" s="307"/>
      <c r="MYW1" s="307"/>
      <c r="MYX1" s="307"/>
      <c r="MYY1" s="307"/>
      <c r="MYZ1" s="307"/>
      <c r="MZA1" s="307"/>
      <c r="MZB1" s="307"/>
      <c r="MZC1" s="307"/>
      <c r="MZD1" s="307"/>
      <c r="MZE1" s="307"/>
      <c r="MZF1" s="307"/>
      <c r="MZG1" s="307"/>
      <c r="MZH1" s="307"/>
      <c r="MZI1" s="306"/>
      <c r="MZJ1" s="307"/>
      <c r="MZK1" s="307"/>
      <c r="MZL1" s="307"/>
      <c r="MZM1" s="307"/>
      <c r="MZN1" s="307"/>
      <c r="MZO1" s="307"/>
      <c r="MZP1" s="307"/>
      <c r="MZQ1" s="307"/>
      <c r="MZR1" s="307"/>
      <c r="MZS1" s="307"/>
      <c r="MZT1" s="307"/>
      <c r="MZU1" s="307"/>
      <c r="MZV1" s="307"/>
      <c r="MZW1" s="307"/>
      <c r="MZX1" s="307"/>
      <c r="MZY1" s="306"/>
      <c r="MZZ1" s="307"/>
      <c r="NAA1" s="307"/>
      <c r="NAB1" s="307"/>
      <c r="NAC1" s="307"/>
      <c r="NAD1" s="307"/>
      <c r="NAE1" s="307"/>
      <c r="NAF1" s="307"/>
      <c r="NAG1" s="307"/>
      <c r="NAH1" s="307"/>
      <c r="NAI1" s="307"/>
      <c r="NAJ1" s="307"/>
      <c r="NAK1" s="307"/>
      <c r="NAL1" s="307"/>
      <c r="NAM1" s="307"/>
      <c r="NAN1" s="307"/>
      <c r="NAO1" s="306"/>
      <c r="NAP1" s="307"/>
      <c r="NAQ1" s="307"/>
      <c r="NAR1" s="307"/>
      <c r="NAS1" s="307"/>
      <c r="NAT1" s="307"/>
      <c r="NAU1" s="307"/>
      <c r="NAV1" s="307"/>
      <c r="NAW1" s="307"/>
      <c r="NAX1" s="307"/>
      <c r="NAY1" s="307"/>
      <c r="NAZ1" s="307"/>
      <c r="NBA1" s="307"/>
      <c r="NBB1" s="307"/>
      <c r="NBC1" s="307"/>
      <c r="NBD1" s="307"/>
      <c r="NBE1" s="306"/>
      <c r="NBF1" s="307"/>
      <c r="NBG1" s="307"/>
      <c r="NBH1" s="307"/>
      <c r="NBI1" s="307"/>
      <c r="NBJ1" s="307"/>
      <c r="NBK1" s="307"/>
      <c r="NBL1" s="307"/>
      <c r="NBM1" s="307"/>
      <c r="NBN1" s="307"/>
      <c r="NBO1" s="307"/>
      <c r="NBP1" s="307"/>
      <c r="NBQ1" s="307"/>
      <c r="NBR1" s="307"/>
      <c r="NBS1" s="307"/>
      <c r="NBT1" s="307"/>
      <c r="NBU1" s="306"/>
      <c r="NBV1" s="307"/>
      <c r="NBW1" s="307"/>
      <c r="NBX1" s="307"/>
      <c r="NBY1" s="307"/>
      <c r="NBZ1" s="307"/>
      <c r="NCA1" s="307"/>
      <c r="NCB1" s="307"/>
      <c r="NCC1" s="307"/>
      <c r="NCD1" s="307"/>
      <c r="NCE1" s="307"/>
      <c r="NCF1" s="307"/>
      <c r="NCG1" s="307"/>
      <c r="NCH1" s="307"/>
      <c r="NCI1" s="307"/>
      <c r="NCJ1" s="307"/>
      <c r="NCK1" s="306"/>
      <c r="NCL1" s="307"/>
      <c r="NCM1" s="307"/>
      <c r="NCN1" s="307"/>
      <c r="NCO1" s="307"/>
      <c r="NCP1" s="307"/>
      <c r="NCQ1" s="307"/>
      <c r="NCR1" s="307"/>
      <c r="NCS1" s="307"/>
      <c r="NCT1" s="307"/>
      <c r="NCU1" s="307"/>
      <c r="NCV1" s="307"/>
      <c r="NCW1" s="307"/>
      <c r="NCX1" s="307"/>
      <c r="NCY1" s="307"/>
      <c r="NCZ1" s="307"/>
      <c r="NDA1" s="306"/>
      <c r="NDB1" s="307"/>
      <c r="NDC1" s="307"/>
      <c r="NDD1" s="307"/>
      <c r="NDE1" s="307"/>
      <c r="NDF1" s="307"/>
      <c r="NDG1" s="307"/>
      <c r="NDH1" s="307"/>
      <c r="NDI1" s="307"/>
      <c r="NDJ1" s="307"/>
      <c r="NDK1" s="307"/>
      <c r="NDL1" s="307"/>
      <c r="NDM1" s="307"/>
      <c r="NDN1" s="307"/>
      <c r="NDO1" s="307"/>
      <c r="NDP1" s="307"/>
      <c r="NDQ1" s="306"/>
      <c r="NDR1" s="307"/>
      <c r="NDS1" s="307"/>
      <c r="NDT1" s="307"/>
      <c r="NDU1" s="307"/>
      <c r="NDV1" s="307"/>
      <c r="NDW1" s="307"/>
      <c r="NDX1" s="307"/>
      <c r="NDY1" s="307"/>
      <c r="NDZ1" s="307"/>
      <c r="NEA1" s="307"/>
      <c r="NEB1" s="307"/>
      <c r="NEC1" s="307"/>
      <c r="NED1" s="307"/>
      <c r="NEE1" s="307"/>
      <c r="NEF1" s="307"/>
      <c r="NEG1" s="306"/>
      <c r="NEH1" s="307"/>
      <c r="NEI1" s="307"/>
      <c r="NEJ1" s="307"/>
      <c r="NEK1" s="307"/>
      <c r="NEL1" s="307"/>
      <c r="NEM1" s="307"/>
      <c r="NEN1" s="307"/>
      <c r="NEO1" s="307"/>
      <c r="NEP1" s="307"/>
      <c r="NEQ1" s="307"/>
      <c r="NER1" s="307"/>
      <c r="NES1" s="307"/>
      <c r="NET1" s="307"/>
      <c r="NEU1" s="307"/>
      <c r="NEV1" s="307"/>
      <c r="NEW1" s="306"/>
      <c r="NEX1" s="307"/>
      <c r="NEY1" s="307"/>
      <c r="NEZ1" s="307"/>
      <c r="NFA1" s="307"/>
      <c r="NFB1" s="307"/>
      <c r="NFC1" s="307"/>
      <c r="NFD1" s="307"/>
      <c r="NFE1" s="307"/>
      <c r="NFF1" s="307"/>
      <c r="NFG1" s="307"/>
      <c r="NFH1" s="307"/>
      <c r="NFI1" s="307"/>
      <c r="NFJ1" s="307"/>
      <c r="NFK1" s="307"/>
      <c r="NFL1" s="307"/>
      <c r="NFM1" s="306"/>
      <c r="NFN1" s="307"/>
      <c r="NFO1" s="307"/>
      <c r="NFP1" s="307"/>
      <c r="NFQ1" s="307"/>
      <c r="NFR1" s="307"/>
      <c r="NFS1" s="307"/>
      <c r="NFT1" s="307"/>
      <c r="NFU1" s="307"/>
      <c r="NFV1" s="307"/>
      <c r="NFW1" s="307"/>
      <c r="NFX1" s="307"/>
      <c r="NFY1" s="307"/>
      <c r="NFZ1" s="307"/>
      <c r="NGA1" s="307"/>
      <c r="NGB1" s="307"/>
      <c r="NGC1" s="306"/>
      <c r="NGD1" s="307"/>
      <c r="NGE1" s="307"/>
      <c r="NGF1" s="307"/>
      <c r="NGG1" s="307"/>
      <c r="NGH1" s="307"/>
      <c r="NGI1" s="307"/>
      <c r="NGJ1" s="307"/>
      <c r="NGK1" s="307"/>
      <c r="NGL1" s="307"/>
      <c r="NGM1" s="307"/>
      <c r="NGN1" s="307"/>
      <c r="NGO1" s="307"/>
      <c r="NGP1" s="307"/>
      <c r="NGQ1" s="307"/>
      <c r="NGR1" s="307"/>
      <c r="NGS1" s="306"/>
      <c r="NGT1" s="307"/>
      <c r="NGU1" s="307"/>
      <c r="NGV1" s="307"/>
      <c r="NGW1" s="307"/>
      <c r="NGX1" s="307"/>
      <c r="NGY1" s="307"/>
      <c r="NGZ1" s="307"/>
      <c r="NHA1" s="307"/>
      <c r="NHB1" s="307"/>
      <c r="NHC1" s="307"/>
      <c r="NHD1" s="307"/>
      <c r="NHE1" s="307"/>
      <c r="NHF1" s="307"/>
      <c r="NHG1" s="307"/>
      <c r="NHH1" s="307"/>
      <c r="NHI1" s="306"/>
      <c r="NHJ1" s="307"/>
      <c r="NHK1" s="307"/>
      <c r="NHL1" s="307"/>
      <c r="NHM1" s="307"/>
      <c r="NHN1" s="307"/>
      <c r="NHO1" s="307"/>
      <c r="NHP1" s="307"/>
      <c r="NHQ1" s="307"/>
      <c r="NHR1" s="307"/>
      <c r="NHS1" s="307"/>
      <c r="NHT1" s="307"/>
      <c r="NHU1" s="307"/>
      <c r="NHV1" s="307"/>
      <c r="NHW1" s="307"/>
      <c r="NHX1" s="307"/>
      <c r="NHY1" s="306"/>
      <c r="NHZ1" s="307"/>
      <c r="NIA1" s="307"/>
      <c r="NIB1" s="307"/>
      <c r="NIC1" s="307"/>
      <c r="NID1" s="307"/>
      <c r="NIE1" s="307"/>
      <c r="NIF1" s="307"/>
      <c r="NIG1" s="307"/>
      <c r="NIH1" s="307"/>
      <c r="NII1" s="307"/>
      <c r="NIJ1" s="307"/>
      <c r="NIK1" s="307"/>
      <c r="NIL1" s="307"/>
      <c r="NIM1" s="307"/>
      <c r="NIN1" s="307"/>
      <c r="NIO1" s="306"/>
      <c r="NIP1" s="307"/>
      <c r="NIQ1" s="307"/>
      <c r="NIR1" s="307"/>
      <c r="NIS1" s="307"/>
      <c r="NIT1" s="307"/>
      <c r="NIU1" s="307"/>
      <c r="NIV1" s="307"/>
      <c r="NIW1" s="307"/>
      <c r="NIX1" s="307"/>
      <c r="NIY1" s="307"/>
      <c r="NIZ1" s="307"/>
      <c r="NJA1" s="307"/>
      <c r="NJB1" s="307"/>
      <c r="NJC1" s="307"/>
      <c r="NJD1" s="307"/>
      <c r="NJE1" s="306"/>
      <c r="NJF1" s="307"/>
      <c r="NJG1" s="307"/>
      <c r="NJH1" s="307"/>
      <c r="NJI1" s="307"/>
      <c r="NJJ1" s="307"/>
      <c r="NJK1" s="307"/>
      <c r="NJL1" s="307"/>
      <c r="NJM1" s="307"/>
      <c r="NJN1" s="307"/>
      <c r="NJO1" s="307"/>
      <c r="NJP1" s="307"/>
      <c r="NJQ1" s="307"/>
      <c r="NJR1" s="307"/>
      <c r="NJS1" s="307"/>
      <c r="NJT1" s="307"/>
      <c r="NJU1" s="306"/>
      <c r="NJV1" s="307"/>
      <c r="NJW1" s="307"/>
      <c r="NJX1" s="307"/>
      <c r="NJY1" s="307"/>
      <c r="NJZ1" s="307"/>
      <c r="NKA1" s="307"/>
      <c r="NKB1" s="307"/>
      <c r="NKC1" s="307"/>
      <c r="NKD1" s="307"/>
      <c r="NKE1" s="307"/>
      <c r="NKF1" s="307"/>
      <c r="NKG1" s="307"/>
      <c r="NKH1" s="307"/>
      <c r="NKI1" s="307"/>
      <c r="NKJ1" s="307"/>
      <c r="NKK1" s="306"/>
      <c r="NKL1" s="307"/>
      <c r="NKM1" s="307"/>
      <c r="NKN1" s="307"/>
      <c r="NKO1" s="307"/>
      <c r="NKP1" s="307"/>
      <c r="NKQ1" s="307"/>
      <c r="NKR1" s="307"/>
      <c r="NKS1" s="307"/>
      <c r="NKT1" s="307"/>
      <c r="NKU1" s="307"/>
      <c r="NKV1" s="307"/>
      <c r="NKW1" s="307"/>
      <c r="NKX1" s="307"/>
      <c r="NKY1" s="307"/>
      <c r="NKZ1" s="307"/>
      <c r="NLA1" s="306"/>
      <c r="NLB1" s="307"/>
      <c r="NLC1" s="307"/>
      <c r="NLD1" s="307"/>
      <c r="NLE1" s="307"/>
      <c r="NLF1" s="307"/>
      <c r="NLG1" s="307"/>
      <c r="NLH1" s="307"/>
      <c r="NLI1" s="307"/>
      <c r="NLJ1" s="307"/>
      <c r="NLK1" s="307"/>
      <c r="NLL1" s="307"/>
      <c r="NLM1" s="307"/>
      <c r="NLN1" s="307"/>
      <c r="NLO1" s="307"/>
      <c r="NLP1" s="307"/>
      <c r="NLQ1" s="306"/>
      <c r="NLR1" s="307"/>
      <c r="NLS1" s="307"/>
      <c r="NLT1" s="307"/>
      <c r="NLU1" s="307"/>
      <c r="NLV1" s="307"/>
      <c r="NLW1" s="307"/>
      <c r="NLX1" s="307"/>
      <c r="NLY1" s="307"/>
      <c r="NLZ1" s="307"/>
      <c r="NMA1" s="307"/>
      <c r="NMB1" s="307"/>
      <c r="NMC1" s="307"/>
      <c r="NMD1" s="307"/>
      <c r="NME1" s="307"/>
      <c r="NMF1" s="307"/>
      <c r="NMG1" s="306"/>
      <c r="NMH1" s="307"/>
      <c r="NMI1" s="307"/>
      <c r="NMJ1" s="307"/>
      <c r="NMK1" s="307"/>
      <c r="NML1" s="307"/>
      <c r="NMM1" s="307"/>
      <c r="NMN1" s="307"/>
      <c r="NMO1" s="307"/>
      <c r="NMP1" s="307"/>
      <c r="NMQ1" s="307"/>
      <c r="NMR1" s="307"/>
      <c r="NMS1" s="307"/>
      <c r="NMT1" s="307"/>
      <c r="NMU1" s="307"/>
      <c r="NMV1" s="307"/>
      <c r="NMW1" s="306"/>
      <c r="NMX1" s="307"/>
      <c r="NMY1" s="307"/>
      <c r="NMZ1" s="307"/>
      <c r="NNA1" s="307"/>
      <c r="NNB1" s="307"/>
      <c r="NNC1" s="307"/>
      <c r="NND1" s="307"/>
      <c r="NNE1" s="307"/>
      <c r="NNF1" s="307"/>
      <c r="NNG1" s="307"/>
      <c r="NNH1" s="307"/>
      <c r="NNI1" s="307"/>
      <c r="NNJ1" s="307"/>
      <c r="NNK1" s="307"/>
      <c r="NNL1" s="307"/>
      <c r="NNM1" s="306"/>
      <c r="NNN1" s="307"/>
      <c r="NNO1" s="307"/>
      <c r="NNP1" s="307"/>
      <c r="NNQ1" s="307"/>
      <c r="NNR1" s="307"/>
      <c r="NNS1" s="307"/>
      <c r="NNT1" s="307"/>
      <c r="NNU1" s="307"/>
      <c r="NNV1" s="307"/>
      <c r="NNW1" s="307"/>
      <c r="NNX1" s="307"/>
      <c r="NNY1" s="307"/>
      <c r="NNZ1" s="307"/>
      <c r="NOA1" s="307"/>
      <c r="NOB1" s="307"/>
      <c r="NOC1" s="306"/>
      <c r="NOD1" s="307"/>
      <c r="NOE1" s="307"/>
      <c r="NOF1" s="307"/>
      <c r="NOG1" s="307"/>
      <c r="NOH1" s="307"/>
      <c r="NOI1" s="307"/>
      <c r="NOJ1" s="307"/>
      <c r="NOK1" s="307"/>
      <c r="NOL1" s="307"/>
      <c r="NOM1" s="307"/>
      <c r="NON1" s="307"/>
      <c r="NOO1" s="307"/>
      <c r="NOP1" s="307"/>
      <c r="NOQ1" s="307"/>
      <c r="NOR1" s="307"/>
      <c r="NOS1" s="306"/>
      <c r="NOT1" s="307"/>
      <c r="NOU1" s="307"/>
      <c r="NOV1" s="307"/>
      <c r="NOW1" s="307"/>
      <c r="NOX1" s="307"/>
      <c r="NOY1" s="307"/>
      <c r="NOZ1" s="307"/>
      <c r="NPA1" s="307"/>
      <c r="NPB1" s="307"/>
      <c r="NPC1" s="307"/>
      <c r="NPD1" s="307"/>
      <c r="NPE1" s="307"/>
      <c r="NPF1" s="307"/>
      <c r="NPG1" s="307"/>
      <c r="NPH1" s="307"/>
      <c r="NPI1" s="306"/>
      <c r="NPJ1" s="307"/>
      <c r="NPK1" s="307"/>
      <c r="NPL1" s="307"/>
      <c r="NPM1" s="307"/>
      <c r="NPN1" s="307"/>
      <c r="NPO1" s="307"/>
      <c r="NPP1" s="307"/>
      <c r="NPQ1" s="307"/>
      <c r="NPR1" s="307"/>
      <c r="NPS1" s="307"/>
      <c r="NPT1" s="307"/>
      <c r="NPU1" s="307"/>
      <c r="NPV1" s="307"/>
      <c r="NPW1" s="307"/>
      <c r="NPX1" s="307"/>
      <c r="NPY1" s="306"/>
      <c r="NPZ1" s="307"/>
      <c r="NQA1" s="307"/>
      <c r="NQB1" s="307"/>
      <c r="NQC1" s="307"/>
      <c r="NQD1" s="307"/>
      <c r="NQE1" s="307"/>
      <c r="NQF1" s="307"/>
      <c r="NQG1" s="307"/>
      <c r="NQH1" s="307"/>
      <c r="NQI1" s="307"/>
      <c r="NQJ1" s="307"/>
      <c r="NQK1" s="307"/>
      <c r="NQL1" s="307"/>
      <c r="NQM1" s="307"/>
      <c r="NQN1" s="307"/>
      <c r="NQO1" s="306"/>
      <c r="NQP1" s="307"/>
      <c r="NQQ1" s="307"/>
      <c r="NQR1" s="307"/>
      <c r="NQS1" s="307"/>
      <c r="NQT1" s="307"/>
      <c r="NQU1" s="307"/>
      <c r="NQV1" s="307"/>
      <c r="NQW1" s="307"/>
      <c r="NQX1" s="307"/>
      <c r="NQY1" s="307"/>
      <c r="NQZ1" s="307"/>
      <c r="NRA1" s="307"/>
      <c r="NRB1" s="307"/>
      <c r="NRC1" s="307"/>
      <c r="NRD1" s="307"/>
      <c r="NRE1" s="306"/>
      <c r="NRF1" s="307"/>
      <c r="NRG1" s="307"/>
      <c r="NRH1" s="307"/>
      <c r="NRI1" s="307"/>
      <c r="NRJ1" s="307"/>
      <c r="NRK1" s="307"/>
      <c r="NRL1" s="307"/>
      <c r="NRM1" s="307"/>
      <c r="NRN1" s="307"/>
      <c r="NRO1" s="307"/>
      <c r="NRP1" s="307"/>
      <c r="NRQ1" s="307"/>
      <c r="NRR1" s="307"/>
      <c r="NRS1" s="307"/>
      <c r="NRT1" s="307"/>
      <c r="NRU1" s="306"/>
      <c r="NRV1" s="307"/>
      <c r="NRW1" s="307"/>
      <c r="NRX1" s="307"/>
      <c r="NRY1" s="307"/>
      <c r="NRZ1" s="307"/>
      <c r="NSA1" s="307"/>
      <c r="NSB1" s="307"/>
      <c r="NSC1" s="307"/>
      <c r="NSD1" s="307"/>
      <c r="NSE1" s="307"/>
      <c r="NSF1" s="307"/>
      <c r="NSG1" s="307"/>
      <c r="NSH1" s="307"/>
      <c r="NSI1" s="307"/>
      <c r="NSJ1" s="307"/>
      <c r="NSK1" s="306"/>
      <c r="NSL1" s="307"/>
      <c r="NSM1" s="307"/>
      <c r="NSN1" s="307"/>
      <c r="NSO1" s="307"/>
      <c r="NSP1" s="307"/>
      <c r="NSQ1" s="307"/>
      <c r="NSR1" s="307"/>
      <c r="NSS1" s="307"/>
      <c r="NST1" s="307"/>
      <c r="NSU1" s="307"/>
      <c r="NSV1" s="307"/>
      <c r="NSW1" s="307"/>
      <c r="NSX1" s="307"/>
      <c r="NSY1" s="307"/>
      <c r="NSZ1" s="307"/>
      <c r="NTA1" s="306"/>
      <c r="NTB1" s="307"/>
      <c r="NTC1" s="307"/>
      <c r="NTD1" s="307"/>
      <c r="NTE1" s="307"/>
      <c r="NTF1" s="307"/>
      <c r="NTG1" s="307"/>
      <c r="NTH1" s="307"/>
      <c r="NTI1" s="307"/>
      <c r="NTJ1" s="307"/>
      <c r="NTK1" s="307"/>
      <c r="NTL1" s="307"/>
      <c r="NTM1" s="307"/>
      <c r="NTN1" s="307"/>
      <c r="NTO1" s="307"/>
      <c r="NTP1" s="307"/>
      <c r="NTQ1" s="306"/>
      <c r="NTR1" s="307"/>
      <c r="NTS1" s="307"/>
      <c r="NTT1" s="307"/>
      <c r="NTU1" s="307"/>
      <c r="NTV1" s="307"/>
      <c r="NTW1" s="307"/>
      <c r="NTX1" s="307"/>
      <c r="NTY1" s="307"/>
      <c r="NTZ1" s="307"/>
      <c r="NUA1" s="307"/>
      <c r="NUB1" s="307"/>
      <c r="NUC1" s="307"/>
      <c r="NUD1" s="307"/>
      <c r="NUE1" s="307"/>
      <c r="NUF1" s="307"/>
      <c r="NUG1" s="306"/>
      <c r="NUH1" s="307"/>
      <c r="NUI1" s="307"/>
      <c r="NUJ1" s="307"/>
      <c r="NUK1" s="307"/>
      <c r="NUL1" s="307"/>
      <c r="NUM1" s="307"/>
      <c r="NUN1" s="307"/>
      <c r="NUO1" s="307"/>
      <c r="NUP1" s="307"/>
      <c r="NUQ1" s="307"/>
      <c r="NUR1" s="307"/>
      <c r="NUS1" s="307"/>
      <c r="NUT1" s="307"/>
      <c r="NUU1" s="307"/>
      <c r="NUV1" s="307"/>
      <c r="NUW1" s="306"/>
      <c r="NUX1" s="307"/>
      <c r="NUY1" s="307"/>
      <c r="NUZ1" s="307"/>
      <c r="NVA1" s="307"/>
      <c r="NVB1" s="307"/>
      <c r="NVC1" s="307"/>
      <c r="NVD1" s="307"/>
      <c r="NVE1" s="307"/>
      <c r="NVF1" s="307"/>
      <c r="NVG1" s="307"/>
      <c r="NVH1" s="307"/>
      <c r="NVI1" s="307"/>
      <c r="NVJ1" s="307"/>
      <c r="NVK1" s="307"/>
      <c r="NVL1" s="307"/>
      <c r="NVM1" s="306"/>
      <c r="NVN1" s="307"/>
      <c r="NVO1" s="307"/>
      <c r="NVP1" s="307"/>
      <c r="NVQ1" s="307"/>
      <c r="NVR1" s="307"/>
      <c r="NVS1" s="307"/>
      <c r="NVT1" s="307"/>
      <c r="NVU1" s="307"/>
      <c r="NVV1" s="307"/>
      <c r="NVW1" s="307"/>
      <c r="NVX1" s="307"/>
      <c r="NVY1" s="307"/>
      <c r="NVZ1" s="307"/>
      <c r="NWA1" s="307"/>
      <c r="NWB1" s="307"/>
      <c r="NWC1" s="306"/>
      <c r="NWD1" s="307"/>
      <c r="NWE1" s="307"/>
      <c r="NWF1" s="307"/>
      <c r="NWG1" s="307"/>
      <c r="NWH1" s="307"/>
      <c r="NWI1" s="307"/>
      <c r="NWJ1" s="307"/>
      <c r="NWK1" s="307"/>
      <c r="NWL1" s="307"/>
      <c r="NWM1" s="307"/>
      <c r="NWN1" s="307"/>
      <c r="NWO1" s="307"/>
      <c r="NWP1" s="307"/>
      <c r="NWQ1" s="307"/>
      <c r="NWR1" s="307"/>
      <c r="NWS1" s="306"/>
      <c r="NWT1" s="307"/>
      <c r="NWU1" s="307"/>
      <c r="NWV1" s="307"/>
      <c r="NWW1" s="307"/>
      <c r="NWX1" s="307"/>
      <c r="NWY1" s="307"/>
      <c r="NWZ1" s="307"/>
      <c r="NXA1" s="307"/>
      <c r="NXB1" s="307"/>
      <c r="NXC1" s="307"/>
      <c r="NXD1" s="307"/>
      <c r="NXE1" s="307"/>
      <c r="NXF1" s="307"/>
      <c r="NXG1" s="307"/>
      <c r="NXH1" s="307"/>
      <c r="NXI1" s="306"/>
      <c r="NXJ1" s="307"/>
      <c r="NXK1" s="307"/>
      <c r="NXL1" s="307"/>
      <c r="NXM1" s="307"/>
      <c r="NXN1" s="307"/>
      <c r="NXO1" s="307"/>
      <c r="NXP1" s="307"/>
      <c r="NXQ1" s="307"/>
      <c r="NXR1" s="307"/>
      <c r="NXS1" s="307"/>
      <c r="NXT1" s="307"/>
      <c r="NXU1" s="307"/>
      <c r="NXV1" s="307"/>
      <c r="NXW1" s="307"/>
      <c r="NXX1" s="307"/>
      <c r="NXY1" s="306"/>
      <c r="NXZ1" s="307"/>
      <c r="NYA1" s="307"/>
      <c r="NYB1" s="307"/>
      <c r="NYC1" s="307"/>
      <c r="NYD1" s="307"/>
      <c r="NYE1" s="307"/>
      <c r="NYF1" s="307"/>
      <c r="NYG1" s="307"/>
      <c r="NYH1" s="307"/>
      <c r="NYI1" s="307"/>
      <c r="NYJ1" s="307"/>
      <c r="NYK1" s="307"/>
      <c r="NYL1" s="307"/>
      <c r="NYM1" s="307"/>
      <c r="NYN1" s="307"/>
      <c r="NYO1" s="306"/>
      <c r="NYP1" s="307"/>
      <c r="NYQ1" s="307"/>
      <c r="NYR1" s="307"/>
      <c r="NYS1" s="307"/>
      <c r="NYT1" s="307"/>
      <c r="NYU1" s="307"/>
      <c r="NYV1" s="307"/>
      <c r="NYW1" s="307"/>
      <c r="NYX1" s="307"/>
      <c r="NYY1" s="307"/>
      <c r="NYZ1" s="307"/>
      <c r="NZA1" s="307"/>
      <c r="NZB1" s="307"/>
      <c r="NZC1" s="307"/>
      <c r="NZD1" s="307"/>
      <c r="NZE1" s="306"/>
      <c r="NZF1" s="307"/>
      <c r="NZG1" s="307"/>
      <c r="NZH1" s="307"/>
      <c r="NZI1" s="307"/>
      <c r="NZJ1" s="307"/>
      <c r="NZK1" s="307"/>
      <c r="NZL1" s="307"/>
      <c r="NZM1" s="307"/>
      <c r="NZN1" s="307"/>
      <c r="NZO1" s="307"/>
      <c r="NZP1" s="307"/>
      <c r="NZQ1" s="307"/>
      <c r="NZR1" s="307"/>
      <c r="NZS1" s="307"/>
      <c r="NZT1" s="307"/>
      <c r="NZU1" s="306"/>
      <c r="NZV1" s="307"/>
      <c r="NZW1" s="307"/>
      <c r="NZX1" s="307"/>
      <c r="NZY1" s="307"/>
      <c r="NZZ1" s="307"/>
      <c r="OAA1" s="307"/>
      <c r="OAB1" s="307"/>
      <c r="OAC1" s="307"/>
      <c r="OAD1" s="307"/>
      <c r="OAE1" s="307"/>
      <c r="OAF1" s="307"/>
      <c r="OAG1" s="307"/>
      <c r="OAH1" s="307"/>
      <c r="OAI1" s="307"/>
      <c r="OAJ1" s="307"/>
      <c r="OAK1" s="306"/>
      <c r="OAL1" s="307"/>
      <c r="OAM1" s="307"/>
      <c r="OAN1" s="307"/>
      <c r="OAO1" s="307"/>
      <c r="OAP1" s="307"/>
      <c r="OAQ1" s="307"/>
      <c r="OAR1" s="307"/>
      <c r="OAS1" s="307"/>
      <c r="OAT1" s="307"/>
      <c r="OAU1" s="307"/>
      <c r="OAV1" s="307"/>
      <c r="OAW1" s="307"/>
      <c r="OAX1" s="307"/>
      <c r="OAY1" s="307"/>
      <c r="OAZ1" s="307"/>
      <c r="OBA1" s="306"/>
      <c r="OBB1" s="307"/>
      <c r="OBC1" s="307"/>
      <c r="OBD1" s="307"/>
      <c r="OBE1" s="307"/>
      <c r="OBF1" s="307"/>
      <c r="OBG1" s="307"/>
      <c r="OBH1" s="307"/>
      <c r="OBI1" s="307"/>
      <c r="OBJ1" s="307"/>
      <c r="OBK1" s="307"/>
      <c r="OBL1" s="307"/>
      <c r="OBM1" s="307"/>
      <c r="OBN1" s="307"/>
      <c r="OBO1" s="307"/>
      <c r="OBP1" s="307"/>
      <c r="OBQ1" s="306"/>
      <c r="OBR1" s="307"/>
      <c r="OBS1" s="307"/>
      <c r="OBT1" s="307"/>
      <c r="OBU1" s="307"/>
      <c r="OBV1" s="307"/>
      <c r="OBW1" s="307"/>
      <c r="OBX1" s="307"/>
      <c r="OBY1" s="307"/>
      <c r="OBZ1" s="307"/>
      <c r="OCA1" s="307"/>
      <c r="OCB1" s="307"/>
      <c r="OCC1" s="307"/>
      <c r="OCD1" s="307"/>
      <c r="OCE1" s="307"/>
      <c r="OCF1" s="307"/>
      <c r="OCG1" s="306"/>
      <c r="OCH1" s="307"/>
      <c r="OCI1" s="307"/>
      <c r="OCJ1" s="307"/>
      <c r="OCK1" s="307"/>
      <c r="OCL1" s="307"/>
      <c r="OCM1" s="307"/>
      <c r="OCN1" s="307"/>
      <c r="OCO1" s="307"/>
      <c r="OCP1" s="307"/>
      <c r="OCQ1" s="307"/>
      <c r="OCR1" s="307"/>
      <c r="OCS1" s="307"/>
      <c r="OCT1" s="307"/>
      <c r="OCU1" s="307"/>
      <c r="OCV1" s="307"/>
      <c r="OCW1" s="306"/>
      <c r="OCX1" s="307"/>
      <c r="OCY1" s="307"/>
      <c r="OCZ1" s="307"/>
      <c r="ODA1" s="307"/>
      <c r="ODB1" s="307"/>
      <c r="ODC1" s="307"/>
      <c r="ODD1" s="307"/>
      <c r="ODE1" s="307"/>
      <c r="ODF1" s="307"/>
      <c r="ODG1" s="307"/>
      <c r="ODH1" s="307"/>
      <c r="ODI1" s="307"/>
      <c r="ODJ1" s="307"/>
      <c r="ODK1" s="307"/>
      <c r="ODL1" s="307"/>
      <c r="ODM1" s="306"/>
      <c r="ODN1" s="307"/>
      <c r="ODO1" s="307"/>
      <c r="ODP1" s="307"/>
      <c r="ODQ1" s="307"/>
      <c r="ODR1" s="307"/>
      <c r="ODS1" s="307"/>
      <c r="ODT1" s="307"/>
      <c r="ODU1" s="307"/>
      <c r="ODV1" s="307"/>
      <c r="ODW1" s="307"/>
      <c r="ODX1" s="307"/>
      <c r="ODY1" s="307"/>
      <c r="ODZ1" s="307"/>
      <c r="OEA1" s="307"/>
      <c r="OEB1" s="307"/>
      <c r="OEC1" s="306"/>
      <c r="OED1" s="307"/>
      <c r="OEE1" s="307"/>
      <c r="OEF1" s="307"/>
      <c r="OEG1" s="307"/>
      <c r="OEH1" s="307"/>
      <c r="OEI1" s="307"/>
      <c r="OEJ1" s="307"/>
      <c r="OEK1" s="307"/>
      <c r="OEL1" s="307"/>
      <c r="OEM1" s="307"/>
      <c r="OEN1" s="307"/>
      <c r="OEO1" s="307"/>
      <c r="OEP1" s="307"/>
      <c r="OEQ1" s="307"/>
      <c r="OER1" s="307"/>
      <c r="OES1" s="306"/>
      <c r="OET1" s="307"/>
      <c r="OEU1" s="307"/>
      <c r="OEV1" s="307"/>
      <c r="OEW1" s="307"/>
      <c r="OEX1" s="307"/>
      <c r="OEY1" s="307"/>
      <c r="OEZ1" s="307"/>
      <c r="OFA1" s="307"/>
      <c r="OFB1" s="307"/>
      <c r="OFC1" s="307"/>
      <c r="OFD1" s="307"/>
      <c r="OFE1" s="307"/>
      <c r="OFF1" s="307"/>
      <c r="OFG1" s="307"/>
      <c r="OFH1" s="307"/>
      <c r="OFI1" s="306"/>
      <c r="OFJ1" s="307"/>
      <c r="OFK1" s="307"/>
      <c r="OFL1" s="307"/>
      <c r="OFM1" s="307"/>
      <c r="OFN1" s="307"/>
      <c r="OFO1" s="307"/>
      <c r="OFP1" s="307"/>
      <c r="OFQ1" s="307"/>
      <c r="OFR1" s="307"/>
      <c r="OFS1" s="307"/>
      <c r="OFT1" s="307"/>
      <c r="OFU1" s="307"/>
      <c r="OFV1" s="307"/>
      <c r="OFW1" s="307"/>
      <c r="OFX1" s="307"/>
      <c r="OFY1" s="306"/>
      <c r="OFZ1" s="307"/>
      <c r="OGA1" s="307"/>
      <c r="OGB1" s="307"/>
      <c r="OGC1" s="307"/>
      <c r="OGD1" s="307"/>
      <c r="OGE1" s="307"/>
      <c r="OGF1" s="307"/>
      <c r="OGG1" s="307"/>
      <c r="OGH1" s="307"/>
      <c r="OGI1" s="307"/>
      <c r="OGJ1" s="307"/>
      <c r="OGK1" s="307"/>
      <c r="OGL1" s="307"/>
      <c r="OGM1" s="307"/>
      <c r="OGN1" s="307"/>
      <c r="OGO1" s="306"/>
      <c r="OGP1" s="307"/>
      <c r="OGQ1" s="307"/>
      <c r="OGR1" s="307"/>
      <c r="OGS1" s="307"/>
      <c r="OGT1" s="307"/>
      <c r="OGU1" s="307"/>
      <c r="OGV1" s="307"/>
      <c r="OGW1" s="307"/>
      <c r="OGX1" s="307"/>
      <c r="OGY1" s="307"/>
      <c r="OGZ1" s="307"/>
      <c r="OHA1" s="307"/>
      <c r="OHB1" s="307"/>
      <c r="OHC1" s="307"/>
      <c r="OHD1" s="307"/>
      <c r="OHE1" s="306"/>
      <c r="OHF1" s="307"/>
      <c r="OHG1" s="307"/>
      <c r="OHH1" s="307"/>
      <c r="OHI1" s="307"/>
      <c r="OHJ1" s="307"/>
      <c r="OHK1" s="307"/>
      <c r="OHL1" s="307"/>
      <c r="OHM1" s="307"/>
      <c r="OHN1" s="307"/>
      <c r="OHO1" s="307"/>
      <c r="OHP1" s="307"/>
      <c r="OHQ1" s="307"/>
      <c r="OHR1" s="307"/>
      <c r="OHS1" s="307"/>
      <c r="OHT1" s="307"/>
      <c r="OHU1" s="306"/>
      <c r="OHV1" s="307"/>
      <c r="OHW1" s="307"/>
      <c r="OHX1" s="307"/>
      <c r="OHY1" s="307"/>
      <c r="OHZ1" s="307"/>
      <c r="OIA1" s="307"/>
      <c r="OIB1" s="307"/>
      <c r="OIC1" s="307"/>
      <c r="OID1" s="307"/>
      <c r="OIE1" s="307"/>
      <c r="OIF1" s="307"/>
      <c r="OIG1" s="307"/>
      <c r="OIH1" s="307"/>
      <c r="OII1" s="307"/>
      <c r="OIJ1" s="307"/>
      <c r="OIK1" s="306"/>
      <c r="OIL1" s="307"/>
      <c r="OIM1" s="307"/>
      <c r="OIN1" s="307"/>
      <c r="OIO1" s="307"/>
      <c r="OIP1" s="307"/>
      <c r="OIQ1" s="307"/>
      <c r="OIR1" s="307"/>
      <c r="OIS1" s="307"/>
      <c r="OIT1" s="307"/>
      <c r="OIU1" s="307"/>
      <c r="OIV1" s="307"/>
      <c r="OIW1" s="307"/>
      <c r="OIX1" s="307"/>
      <c r="OIY1" s="307"/>
      <c r="OIZ1" s="307"/>
      <c r="OJA1" s="306"/>
      <c r="OJB1" s="307"/>
      <c r="OJC1" s="307"/>
      <c r="OJD1" s="307"/>
      <c r="OJE1" s="307"/>
      <c r="OJF1" s="307"/>
      <c r="OJG1" s="307"/>
      <c r="OJH1" s="307"/>
      <c r="OJI1" s="307"/>
      <c r="OJJ1" s="307"/>
      <c r="OJK1" s="307"/>
      <c r="OJL1" s="307"/>
      <c r="OJM1" s="307"/>
      <c r="OJN1" s="307"/>
      <c r="OJO1" s="307"/>
      <c r="OJP1" s="307"/>
      <c r="OJQ1" s="306"/>
      <c r="OJR1" s="307"/>
      <c r="OJS1" s="307"/>
      <c r="OJT1" s="307"/>
      <c r="OJU1" s="307"/>
      <c r="OJV1" s="307"/>
      <c r="OJW1" s="307"/>
      <c r="OJX1" s="307"/>
      <c r="OJY1" s="307"/>
      <c r="OJZ1" s="307"/>
      <c r="OKA1" s="307"/>
      <c r="OKB1" s="307"/>
      <c r="OKC1" s="307"/>
      <c r="OKD1" s="307"/>
      <c r="OKE1" s="307"/>
      <c r="OKF1" s="307"/>
      <c r="OKG1" s="306"/>
      <c r="OKH1" s="307"/>
      <c r="OKI1" s="307"/>
      <c r="OKJ1" s="307"/>
      <c r="OKK1" s="307"/>
      <c r="OKL1" s="307"/>
      <c r="OKM1" s="307"/>
      <c r="OKN1" s="307"/>
      <c r="OKO1" s="307"/>
      <c r="OKP1" s="307"/>
      <c r="OKQ1" s="307"/>
      <c r="OKR1" s="307"/>
      <c r="OKS1" s="307"/>
      <c r="OKT1" s="307"/>
      <c r="OKU1" s="307"/>
      <c r="OKV1" s="307"/>
      <c r="OKW1" s="306"/>
      <c r="OKX1" s="307"/>
      <c r="OKY1" s="307"/>
      <c r="OKZ1" s="307"/>
      <c r="OLA1" s="307"/>
      <c r="OLB1" s="307"/>
      <c r="OLC1" s="307"/>
      <c r="OLD1" s="307"/>
      <c r="OLE1" s="307"/>
      <c r="OLF1" s="307"/>
      <c r="OLG1" s="307"/>
      <c r="OLH1" s="307"/>
      <c r="OLI1" s="307"/>
      <c r="OLJ1" s="307"/>
      <c r="OLK1" s="307"/>
      <c r="OLL1" s="307"/>
      <c r="OLM1" s="306"/>
      <c r="OLN1" s="307"/>
      <c r="OLO1" s="307"/>
      <c r="OLP1" s="307"/>
      <c r="OLQ1" s="307"/>
      <c r="OLR1" s="307"/>
      <c r="OLS1" s="307"/>
      <c r="OLT1" s="307"/>
      <c r="OLU1" s="307"/>
      <c r="OLV1" s="307"/>
      <c r="OLW1" s="307"/>
      <c r="OLX1" s="307"/>
      <c r="OLY1" s="307"/>
      <c r="OLZ1" s="307"/>
      <c r="OMA1" s="307"/>
      <c r="OMB1" s="307"/>
      <c r="OMC1" s="306"/>
      <c r="OMD1" s="307"/>
      <c r="OME1" s="307"/>
      <c r="OMF1" s="307"/>
      <c r="OMG1" s="307"/>
      <c r="OMH1" s="307"/>
      <c r="OMI1" s="307"/>
      <c r="OMJ1" s="307"/>
      <c r="OMK1" s="307"/>
      <c r="OML1" s="307"/>
      <c r="OMM1" s="307"/>
      <c r="OMN1" s="307"/>
      <c r="OMO1" s="307"/>
      <c r="OMP1" s="307"/>
      <c r="OMQ1" s="307"/>
      <c r="OMR1" s="307"/>
      <c r="OMS1" s="306"/>
      <c r="OMT1" s="307"/>
      <c r="OMU1" s="307"/>
      <c r="OMV1" s="307"/>
      <c r="OMW1" s="307"/>
      <c r="OMX1" s="307"/>
      <c r="OMY1" s="307"/>
      <c r="OMZ1" s="307"/>
      <c r="ONA1" s="307"/>
      <c r="ONB1" s="307"/>
      <c r="ONC1" s="307"/>
      <c r="OND1" s="307"/>
      <c r="ONE1" s="307"/>
      <c r="ONF1" s="307"/>
      <c r="ONG1" s="307"/>
      <c r="ONH1" s="307"/>
      <c r="ONI1" s="306"/>
      <c r="ONJ1" s="307"/>
      <c r="ONK1" s="307"/>
      <c r="ONL1" s="307"/>
      <c r="ONM1" s="307"/>
      <c r="ONN1" s="307"/>
      <c r="ONO1" s="307"/>
      <c r="ONP1" s="307"/>
      <c r="ONQ1" s="307"/>
      <c r="ONR1" s="307"/>
      <c r="ONS1" s="307"/>
      <c r="ONT1" s="307"/>
      <c r="ONU1" s="307"/>
      <c r="ONV1" s="307"/>
      <c r="ONW1" s="307"/>
      <c r="ONX1" s="307"/>
      <c r="ONY1" s="306"/>
      <c r="ONZ1" s="307"/>
      <c r="OOA1" s="307"/>
      <c r="OOB1" s="307"/>
      <c r="OOC1" s="307"/>
      <c r="OOD1" s="307"/>
      <c r="OOE1" s="307"/>
      <c r="OOF1" s="307"/>
      <c r="OOG1" s="307"/>
      <c r="OOH1" s="307"/>
      <c r="OOI1" s="307"/>
      <c r="OOJ1" s="307"/>
      <c r="OOK1" s="307"/>
      <c r="OOL1" s="307"/>
      <c r="OOM1" s="307"/>
      <c r="OON1" s="307"/>
      <c r="OOO1" s="306"/>
      <c r="OOP1" s="307"/>
      <c r="OOQ1" s="307"/>
      <c r="OOR1" s="307"/>
      <c r="OOS1" s="307"/>
      <c r="OOT1" s="307"/>
      <c r="OOU1" s="307"/>
      <c r="OOV1" s="307"/>
      <c r="OOW1" s="307"/>
      <c r="OOX1" s="307"/>
      <c r="OOY1" s="307"/>
      <c r="OOZ1" s="307"/>
      <c r="OPA1" s="307"/>
      <c r="OPB1" s="307"/>
      <c r="OPC1" s="307"/>
      <c r="OPD1" s="307"/>
      <c r="OPE1" s="306"/>
      <c r="OPF1" s="307"/>
      <c r="OPG1" s="307"/>
      <c r="OPH1" s="307"/>
      <c r="OPI1" s="307"/>
      <c r="OPJ1" s="307"/>
      <c r="OPK1" s="307"/>
      <c r="OPL1" s="307"/>
      <c r="OPM1" s="307"/>
      <c r="OPN1" s="307"/>
      <c r="OPO1" s="307"/>
      <c r="OPP1" s="307"/>
      <c r="OPQ1" s="307"/>
      <c r="OPR1" s="307"/>
      <c r="OPS1" s="307"/>
      <c r="OPT1" s="307"/>
      <c r="OPU1" s="306"/>
      <c r="OPV1" s="307"/>
      <c r="OPW1" s="307"/>
      <c r="OPX1" s="307"/>
      <c r="OPY1" s="307"/>
      <c r="OPZ1" s="307"/>
      <c r="OQA1" s="307"/>
      <c r="OQB1" s="307"/>
      <c r="OQC1" s="307"/>
      <c r="OQD1" s="307"/>
      <c r="OQE1" s="307"/>
      <c r="OQF1" s="307"/>
      <c r="OQG1" s="307"/>
      <c r="OQH1" s="307"/>
      <c r="OQI1" s="307"/>
      <c r="OQJ1" s="307"/>
      <c r="OQK1" s="306"/>
      <c r="OQL1" s="307"/>
      <c r="OQM1" s="307"/>
      <c r="OQN1" s="307"/>
      <c r="OQO1" s="307"/>
      <c r="OQP1" s="307"/>
      <c r="OQQ1" s="307"/>
      <c r="OQR1" s="307"/>
      <c r="OQS1" s="307"/>
      <c r="OQT1" s="307"/>
      <c r="OQU1" s="307"/>
      <c r="OQV1" s="307"/>
      <c r="OQW1" s="307"/>
      <c r="OQX1" s="307"/>
      <c r="OQY1" s="307"/>
      <c r="OQZ1" s="307"/>
      <c r="ORA1" s="306"/>
      <c r="ORB1" s="307"/>
      <c r="ORC1" s="307"/>
      <c r="ORD1" s="307"/>
      <c r="ORE1" s="307"/>
      <c r="ORF1" s="307"/>
      <c r="ORG1" s="307"/>
      <c r="ORH1" s="307"/>
      <c r="ORI1" s="307"/>
      <c r="ORJ1" s="307"/>
      <c r="ORK1" s="307"/>
      <c r="ORL1" s="307"/>
      <c r="ORM1" s="307"/>
      <c r="ORN1" s="307"/>
      <c r="ORO1" s="307"/>
      <c r="ORP1" s="307"/>
      <c r="ORQ1" s="306"/>
      <c r="ORR1" s="307"/>
      <c r="ORS1" s="307"/>
      <c r="ORT1" s="307"/>
      <c r="ORU1" s="307"/>
      <c r="ORV1" s="307"/>
      <c r="ORW1" s="307"/>
      <c r="ORX1" s="307"/>
      <c r="ORY1" s="307"/>
      <c r="ORZ1" s="307"/>
      <c r="OSA1" s="307"/>
      <c r="OSB1" s="307"/>
      <c r="OSC1" s="307"/>
      <c r="OSD1" s="307"/>
      <c r="OSE1" s="307"/>
      <c r="OSF1" s="307"/>
      <c r="OSG1" s="306"/>
      <c r="OSH1" s="307"/>
      <c r="OSI1" s="307"/>
      <c r="OSJ1" s="307"/>
      <c r="OSK1" s="307"/>
      <c r="OSL1" s="307"/>
      <c r="OSM1" s="307"/>
      <c r="OSN1" s="307"/>
      <c r="OSO1" s="307"/>
      <c r="OSP1" s="307"/>
      <c r="OSQ1" s="307"/>
      <c r="OSR1" s="307"/>
      <c r="OSS1" s="307"/>
      <c r="OST1" s="307"/>
      <c r="OSU1" s="307"/>
      <c r="OSV1" s="307"/>
      <c r="OSW1" s="306"/>
      <c r="OSX1" s="307"/>
      <c r="OSY1" s="307"/>
      <c r="OSZ1" s="307"/>
      <c r="OTA1" s="307"/>
      <c r="OTB1" s="307"/>
      <c r="OTC1" s="307"/>
      <c r="OTD1" s="307"/>
      <c r="OTE1" s="307"/>
      <c r="OTF1" s="307"/>
      <c r="OTG1" s="307"/>
      <c r="OTH1" s="307"/>
      <c r="OTI1" s="307"/>
      <c r="OTJ1" s="307"/>
      <c r="OTK1" s="307"/>
      <c r="OTL1" s="307"/>
      <c r="OTM1" s="306"/>
      <c r="OTN1" s="307"/>
      <c r="OTO1" s="307"/>
      <c r="OTP1" s="307"/>
      <c r="OTQ1" s="307"/>
      <c r="OTR1" s="307"/>
      <c r="OTS1" s="307"/>
      <c r="OTT1" s="307"/>
      <c r="OTU1" s="307"/>
      <c r="OTV1" s="307"/>
      <c r="OTW1" s="307"/>
      <c r="OTX1" s="307"/>
      <c r="OTY1" s="307"/>
      <c r="OTZ1" s="307"/>
      <c r="OUA1" s="307"/>
      <c r="OUB1" s="307"/>
      <c r="OUC1" s="306"/>
      <c r="OUD1" s="307"/>
      <c r="OUE1" s="307"/>
      <c r="OUF1" s="307"/>
      <c r="OUG1" s="307"/>
      <c r="OUH1" s="307"/>
      <c r="OUI1" s="307"/>
      <c r="OUJ1" s="307"/>
      <c r="OUK1" s="307"/>
      <c r="OUL1" s="307"/>
      <c r="OUM1" s="307"/>
      <c r="OUN1" s="307"/>
      <c r="OUO1" s="307"/>
      <c r="OUP1" s="307"/>
      <c r="OUQ1" s="307"/>
      <c r="OUR1" s="307"/>
      <c r="OUS1" s="306"/>
      <c r="OUT1" s="307"/>
      <c r="OUU1" s="307"/>
      <c r="OUV1" s="307"/>
      <c r="OUW1" s="307"/>
      <c r="OUX1" s="307"/>
      <c r="OUY1" s="307"/>
      <c r="OUZ1" s="307"/>
      <c r="OVA1" s="307"/>
      <c r="OVB1" s="307"/>
      <c r="OVC1" s="307"/>
      <c r="OVD1" s="307"/>
      <c r="OVE1" s="307"/>
      <c r="OVF1" s="307"/>
      <c r="OVG1" s="307"/>
      <c r="OVH1" s="307"/>
      <c r="OVI1" s="306"/>
      <c r="OVJ1" s="307"/>
      <c r="OVK1" s="307"/>
      <c r="OVL1" s="307"/>
      <c r="OVM1" s="307"/>
      <c r="OVN1" s="307"/>
      <c r="OVO1" s="307"/>
      <c r="OVP1" s="307"/>
      <c r="OVQ1" s="307"/>
      <c r="OVR1" s="307"/>
      <c r="OVS1" s="307"/>
      <c r="OVT1" s="307"/>
      <c r="OVU1" s="307"/>
      <c r="OVV1" s="307"/>
      <c r="OVW1" s="307"/>
      <c r="OVX1" s="307"/>
      <c r="OVY1" s="306"/>
      <c r="OVZ1" s="307"/>
      <c r="OWA1" s="307"/>
      <c r="OWB1" s="307"/>
      <c r="OWC1" s="307"/>
      <c r="OWD1" s="307"/>
      <c r="OWE1" s="307"/>
      <c r="OWF1" s="307"/>
      <c r="OWG1" s="307"/>
      <c r="OWH1" s="307"/>
      <c r="OWI1" s="307"/>
      <c r="OWJ1" s="307"/>
      <c r="OWK1" s="307"/>
      <c r="OWL1" s="307"/>
      <c r="OWM1" s="307"/>
      <c r="OWN1" s="307"/>
      <c r="OWO1" s="306"/>
      <c r="OWP1" s="307"/>
      <c r="OWQ1" s="307"/>
      <c r="OWR1" s="307"/>
      <c r="OWS1" s="307"/>
      <c r="OWT1" s="307"/>
      <c r="OWU1" s="307"/>
      <c r="OWV1" s="307"/>
      <c r="OWW1" s="307"/>
      <c r="OWX1" s="307"/>
      <c r="OWY1" s="307"/>
      <c r="OWZ1" s="307"/>
      <c r="OXA1" s="307"/>
      <c r="OXB1" s="307"/>
      <c r="OXC1" s="307"/>
      <c r="OXD1" s="307"/>
      <c r="OXE1" s="306"/>
      <c r="OXF1" s="307"/>
      <c r="OXG1" s="307"/>
      <c r="OXH1" s="307"/>
      <c r="OXI1" s="307"/>
      <c r="OXJ1" s="307"/>
      <c r="OXK1" s="307"/>
      <c r="OXL1" s="307"/>
      <c r="OXM1" s="307"/>
      <c r="OXN1" s="307"/>
      <c r="OXO1" s="307"/>
      <c r="OXP1" s="307"/>
      <c r="OXQ1" s="307"/>
      <c r="OXR1" s="307"/>
      <c r="OXS1" s="307"/>
      <c r="OXT1" s="307"/>
      <c r="OXU1" s="306"/>
      <c r="OXV1" s="307"/>
      <c r="OXW1" s="307"/>
      <c r="OXX1" s="307"/>
      <c r="OXY1" s="307"/>
      <c r="OXZ1" s="307"/>
      <c r="OYA1" s="307"/>
      <c r="OYB1" s="307"/>
      <c r="OYC1" s="307"/>
      <c r="OYD1" s="307"/>
      <c r="OYE1" s="307"/>
      <c r="OYF1" s="307"/>
      <c r="OYG1" s="307"/>
      <c r="OYH1" s="307"/>
      <c r="OYI1" s="307"/>
      <c r="OYJ1" s="307"/>
      <c r="OYK1" s="306"/>
      <c r="OYL1" s="307"/>
      <c r="OYM1" s="307"/>
      <c r="OYN1" s="307"/>
      <c r="OYO1" s="307"/>
      <c r="OYP1" s="307"/>
      <c r="OYQ1" s="307"/>
      <c r="OYR1" s="307"/>
      <c r="OYS1" s="307"/>
      <c r="OYT1" s="307"/>
      <c r="OYU1" s="307"/>
      <c r="OYV1" s="307"/>
      <c r="OYW1" s="307"/>
      <c r="OYX1" s="307"/>
      <c r="OYY1" s="307"/>
      <c r="OYZ1" s="307"/>
      <c r="OZA1" s="306"/>
      <c r="OZB1" s="307"/>
      <c r="OZC1" s="307"/>
      <c r="OZD1" s="307"/>
      <c r="OZE1" s="307"/>
      <c r="OZF1" s="307"/>
      <c r="OZG1" s="307"/>
      <c r="OZH1" s="307"/>
      <c r="OZI1" s="307"/>
      <c r="OZJ1" s="307"/>
      <c r="OZK1" s="307"/>
      <c r="OZL1" s="307"/>
      <c r="OZM1" s="307"/>
      <c r="OZN1" s="307"/>
      <c r="OZO1" s="307"/>
      <c r="OZP1" s="307"/>
      <c r="OZQ1" s="306"/>
      <c r="OZR1" s="307"/>
      <c r="OZS1" s="307"/>
      <c r="OZT1" s="307"/>
      <c r="OZU1" s="307"/>
      <c r="OZV1" s="307"/>
      <c r="OZW1" s="307"/>
      <c r="OZX1" s="307"/>
      <c r="OZY1" s="307"/>
      <c r="OZZ1" s="307"/>
      <c r="PAA1" s="307"/>
      <c r="PAB1" s="307"/>
      <c r="PAC1" s="307"/>
      <c r="PAD1" s="307"/>
      <c r="PAE1" s="307"/>
      <c r="PAF1" s="307"/>
      <c r="PAG1" s="306"/>
      <c r="PAH1" s="307"/>
      <c r="PAI1" s="307"/>
      <c r="PAJ1" s="307"/>
      <c r="PAK1" s="307"/>
      <c r="PAL1" s="307"/>
      <c r="PAM1" s="307"/>
      <c r="PAN1" s="307"/>
      <c r="PAO1" s="307"/>
      <c r="PAP1" s="307"/>
      <c r="PAQ1" s="307"/>
      <c r="PAR1" s="307"/>
      <c r="PAS1" s="307"/>
      <c r="PAT1" s="307"/>
      <c r="PAU1" s="307"/>
      <c r="PAV1" s="307"/>
      <c r="PAW1" s="306"/>
      <c r="PAX1" s="307"/>
      <c r="PAY1" s="307"/>
      <c r="PAZ1" s="307"/>
      <c r="PBA1" s="307"/>
      <c r="PBB1" s="307"/>
      <c r="PBC1" s="307"/>
      <c r="PBD1" s="307"/>
      <c r="PBE1" s="307"/>
      <c r="PBF1" s="307"/>
      <c r="PBG1" s="307"/>
      <c r="PBH1" s="307"/>
      <c r="PBI1" s="307"/>
      <c r="PBJ1" s="307"/>
      <c r="PBK1" s="307"/>
      <c r="PBL1" s="307"/>
      <c r="PBM1" s="306"/>
      <c r="PBN1" s="307"/>
      <c r="PBO1" s="307"/>
      <c r="PBP1" s="307"/>
      <c r="PBQ1" s="307"/>
      <c r="PBR1" s="307"/>
      <c r="PBS1" s="307"/>
      <c r="PBT1" s="307"/>
      <c r="PBU1" s="307"/>
      <c r="PBV1" s="307"/>
      <c r="PBW1" s="307"/>
      <c r="PBX1" s="307"/>
      <c r="PBY1" s="307"/>
      <c r="PBZ1" s="307"/>
      <c r="PCA1" s="307"/>
      <c r="PCB1" s="307"/>
      <c r="PCC1" s="306"/>
      <c r="PCD1" s="307"/>
      <c r="PCE1" s="307"/>
      <c r="PCF1" s="307"/>
      <c r="PCG1" s="307"/>
      <c r="PCH1" s="307"/>
      <c r="PCI1" s="307"/>
      <c r="PCJ1" s="307"/>
      <c r="PCK1" s="307"/>
      <c r="PCL1" s="307"/>
      <c r="PCM1" s="307"/>
      <c r="PCN1" s="307"/>
      <c r="PCO1" s="307"/>
      <c r="PCP1" s="307"/>
      <c r="PCQ1" s="307"/>
      <c r="PCR1" s="307"/>
      <c r="PCS1" s="306"/>
      <c r="PCT1" s="307"/>
      <c r="PCU1" s="307"/>
      <c r="PCV1" s="307"/>
      <c r="PCW1" s="307"/>
      <c r="PCX1" s="307"/>
      <c r="PCY1" s="307"/>
      <c r="PCZ1" s="307"/>
      <c r="PDA1" s="307"/>
      <c r="PDB1" s="307"/>
      <c r="PDC1" s="307"/>
      <c r="PDD1" s="307"/>
      <c r="PDE1" s="307"/>
      <c r="PDF1" s="307"/>
      <c r="PDG1" s="307"/>
      <c r="PDH1" s="307"/>
      <c r="PDI1" s="306"/>
      <c r="PDJ1" s="307"/>
      <c r="PDK1" s="307"/>
      <c r="PDL1" s="307"/>
      <c r="PDM1" s="307"/>
      <c r="PDN1" s="307"/>
      <c r="PDO1" s="307"/>
      <c r="PDP1" s="307"/>
      <c r="PDQ1" s="307"/>
      <c r="PDR1" s="307"/>
      <c r="PDS1" s="307"/>
      <c r="PDT1" s="307"/>
      <c r="PDU1" s="307"/>
      <c r="PDV1" s="307"/>
      <c r="PDW1" s="307"/>
      <c r="PDX1" s="307"/>
      <c r="PDY1" s="306"/>
      <c r="PDZ1" s="307"/>
      <c r="PEA1" s="307"/>
      <c r="PEB1" s="307"/>
      <c r="PEC1" s="307"/>
      <c r="PED1" s="307"/>
      <c r="PEE1" s="307"/>
      <c r="PEF1" s="307"/>
      <c r="PEG1" s="307"/>
      <c r="PEH1" s="307"/>
      <c r="PEI1" s="307"/>
      <c r="PEJ1" s="307"/>
      <c r="PEK1" s="307"/>
      <c r="PEL1" s="307"/>
      <c r="PEM1" s="307"/>
      <c r="PEN1" s="307"/>
      <c r="PEO1" s="306"/>
      <c r="PEP1" s="307"/>
      <c r="PEQ1" s="307"/>
      <c r="PER1" s="307"/>
      <c r="PES1" s="307"/>
      <c r="PET1" s="307"/>
      <c r="PEU1" s="307"/>
      <c r="PEV1" s="307"/>
      <c r="PEW1" s="307"/>
      <c r="PEX1" s="307"/>
      <c r="PEY1" s="307"/>
      <c r="PEZ1" s="307"/>
      <c r="PFA1" s="307"/>
      <c r="PFB1" s="307"/>
      <c r="PFC1" s="307"/>
      <c r="PFD1" s="307"/>
      <c r="PFE1" s="306"/>
      <c r="PFF1" s="307"/>
      <c r="PFG1" s="307"/>
      <c r="PFH1" s="307"/>
      <c r="PFI1" s="307"/>
      <c r="PFJ1" s="307"/>
      <c r="PFK1" s="307"/>
      <c r="PFL1" s="307"/>
      <c r="PFM1" s="307"/>
      <c r="PFN1" s="307"/>
      <c r="PFO1" s="307"/>
      <c r="PFP1" s="307"/>
      <c r="PFQ1" s="307"/>
      <c r="PFR1" s="307"/>
      <c r="PFS1" s="307"/>
      <c r="PFT1" s="307"/>
      <c r="PFU1" s="306"/>
      <c r="PFV1" s="307"/>
      <c r="PFW1" s="307"/>
      <c r="PFX1" s="307"/>
      <c r="PFY1" s="307"/>
      <c r="PFZ1" s="307"/>
      <c r="PGA1" s="307"/>
      <c r="PGB1" s="307"/>
      <c r="PGC1" s="307"/>
      <c r="PGD1" s="307"/>
      <c r="PGE1" s="307"/>
      <c r="PGF1" s="307"/>
      <c r="PGG1" s="307"/>
      <c r="PGH1" s="307"/>
      <c r="PGI1" s="307"/>
      <c r="PGJ1" s="307"/>
      <c r="PGK1" s="306"/>
      <c r="PGL1" s="307"/>
      <c r="PGM1" s="307"/>
      <c r="PGN1" s="307"/>
      <c r="PGO1" s="307"/>
      <c r="PGP1" s="307"/>
      <c r="PGQ1" s="307"/>
      <c r="PGR1" s="307"/>
      <c r="PGS1" s="307"/>
      <c r="PGT1" s="307"/>
      <c r="PGU1" s="307"/>
      <c r="PGV1" s="307"/>
      <c r="PGW1" s="307"/>
      <c r="PGX1" s="307"/>
      <c r="PGY1" s="307"/>
      <c r="PGZ1" s="307"/>
      <c r="PHA1" s="306"/>
      <c r="PHB1" s="307"/>
      <c r="PHC1" s="307"/>
      <c r="PHD1" s="307"/>
      <c r="PHE1" s="307"/>
      <c r="PHF1" s="307"/>
      <c r="PHG1" s="307"/>
      <c r="PHH1" s="307"/>
      <c r="PHI1" s="307"/>
      <c r="PHJ1" s="307"/>
      <c r="PHK1" s="307"/>
      <c r="PHL1" s="307"/>
      <c r="PHM1" s="307"/>
      <c r="PHN1" s="307"/>
      <c r="PHO1" s="307"/>
      <c r="PHP1" s="307"/>
      <c r="PHQ1" s="306"/>
      <c r="PHR1" s="307"/>
      <c r="PHS1" s="307"/>
      <c r="PHT1" s="307"/>
      <c r="PHU1" s="307"/>
      <c r="PHV1" s="307"/>
      <c r="PHW1" s="307"/>
      <c r="PHX1" s="307"/>
      <c r="PHY1" s="307"/>
      <c r="PHZ1" s="307"/>
      <c r="PIA1" s="307"/>
      <c r="PIB1" s="307"/>
      <c r="PIC1" s="307"/>
      <c r="PID1" s="307"/>
      <c r="PIE1" s="307"/>
      <c r="PIF1" s="307"/>
      <c r="PIG1" s="306"/>
      <c r="PIH1" s="307"/>
      <c r="PII1" s="307"/>
      <c r="PIJ1" s="307"/>
      <c r="PIK1" s="307"/>
      <c r="PIL1" s="307"/>
      <c r="PIM1" s="307"/>
      <c r="PIN1" s="307"/>
      <c r="PIO1" s="307"/>
      <c r="PIP1" s="307"/>
      <c r="PIQ1" s="307"/>
      <c r="PIR1" s="307"/>
      <c r="PIS1" s="307"/>
      <c r="PIT1" s="307"/>
      <c r="PIU1" s="307"/>
      <c r="PIV1" s="307"/>
      <c r="PIW1" s="306"/>
      <c r="PIX1" s="307"/>
      <c r="PIY1" s="307"/>
      <c r="PIZ1" s="307"/>
      <c r="PJA1" s="307"/>
      <c r="PJB1" s="307"/>
      <c r="PJC1" s="307"/>
      <c r="PJD1" s="307"/>
      <c r="PJE1" s="307"/>
      <c r="PJF1" s="307"/>
      <c r="PJG1" s="307"/>
      <c r="PJH1" s="307"/>
      <c r="PJI1" s="307"/>
      <c r="PJJ1" s="307"/>
      <c r="PJK1" s="307"/>
      <c r="PJL1" s="307"/>
      <c r="PJM1" s="306"/>
      <c r="PJN1" s="307"/>
      <c r="PJO1" s="307"/>
      <c r="PJP1" s="307"/>
      <c r="PJQ1" s="307"/>
      <c r="PJR1" s="307"/>
      <c r="PJS1" s="307"/>
      <c r="PJT1" s="307"/>
      <c r="PJU1" s="307"/>
      <c r="PJV1" s="307"/>
      <c r="PJW1" s="307"/>
      <c r="PJX1" s="307"/>
      <c r="PJY1" s="307"/>
      <c r="PJZ1" s="307"/>
      <c r="PKA1" s="307"/>
      <c r="PKB1" s="307"/>
      <c r="PKC1" s="306"/>
      <c r="PKD1" s="307"/>
      <c r="PKE1" s="307"/>
      <c r="PKF1" s="307"/>
      <c r="PKG1" s="307"/>
      <c r="PKH1" s="307"/>
      <c r="PKI1" s="307"/>
      <c r="PKJ1" s="307"/>
      <c r="PKK1" s="307"/>
      <c r="PKL1" s="307"/>
      <c r="PKM1" s="307"/>
      <c r="PKN1" s="307"/>
      <c r="PKO1" s="307"/>
      <c r="PKP1" s="307"/>
      <c r="PKQ1" s="307"/>
      <c r="PKR1" s="307"/>
      <c r="PKS1" s="306"/>
      <c r="PKT1" s="307"/>
      <c r="PKU1" s="307"/>
      <c r="PKV1" s="307"/>
      <c r="PKW1" s="307"/>
      <c r="PKX1" s="307"/>
      <c r="PKY1" s="307"/>
      <c r="PKZ1" s="307"/>
      <c r="PLA1" s="307"/>
      <c r="PLB1" s="307"/>
      <c r="PLC1" s="307"/>
      <c r="PLD1" s="307"/>
      <c r="PLE1" s="307"/>
      <c r="PLF1" s="307"/>
      <c r="PLG1" s="307"/>
      <c r="PLH1" s="307"/>
      <c r="PLI1" s="306"/>
      <c r="PLJ1" s="307"/>
      <c r="PLK1" s="307"/>
      <c r="PLL1" s="307"/>
      <c r="PLM1" s="307"/>
      <c r="PLN1" s="307"/>
      <c r="PLO1" s="307"/>
      <c r="PLP1" s="307"/>
      <c r="PLQ1" s="307"/>
      <c r="PLR1" s="307"/>
      <c r="PLS1" s="307"/>
      <c r="PLT1" s="307"/>
      <c r="PLU1" s="307"/>
      <c r="PLV1" s="307"/>
      <c r="PLW1" s="307"/>
      <c r="PLX1" s="307"/>
      <c r="PLY1" s="306"/>
      <c r="PLZ1" s="307"/>
      <c r="PMA1" s="307"/>
      <c r="PMB1" s="307"/>
      <c r="PMC1" s="307"/>
      <c r="PMD1" s="307"/>
      <c r="PME1" s="307"/>
      <c r="PMF1" s="307"/>
      <c r="PMG1" s="307"/>
      <c r="PMH1" s="307"/>
      <c r="PMI1" s="307"/>
      <c r="PMJ1" s="307"/>
      <c r="PMK1" s="307"/>
      <c r="PML1" s="307"/>
      <c r="PMM1" s="307"/>
      <c r="PMN1" s="307"/>
      <c r="PMO1" s="306"/>
      <c r="PMP1" s="307"/>
      <c r="PMQ1" s="307"/>
      <c r="PMR1" s="307"/>
      <c r="PMS1" s="307"/>
      <c r="PMT1" s="307"/>
      <c r="PMU1" s="307"/>
      <c r="PMV1" s="307"/>
      <c r="PMW1" s="307"/>
      <c r="PMX1" s="307"/>
      <c r="PMY1" s="307"/>
      <c r="PMZ1" s="307"/>
      <c r="PNA1" s="307"/>
      <c r="PNB1" s="307"/>
      <c r="PNC1" s="307"/>
      <c r="PND1" s="307"/>
      <c r="PNE1" s="306"/>
      <c r="PNF1" s="307"/>
      <c r="PNG1" s="307"/>
      <c r="PNH1" s="307"/>
      <c r="PNI1" s="307"/>
      <c r="PNJ1" s="307"/>
      <c r="PNK1" s="307"/>
      <c r="PNL1" s="307"/>
      <c r="PNM1" s="307"/>
      <c r="PNN1" s="307"/>
      <c r="PNO1" s="307"/>
      <c r="PNP1" s="307"/>
      <c r="PNQ1" s="307"/>
      <c r="PNR1" s="307"/>
      <c r="PNS1" s="307"/>
      <c r="PNT1" s="307"/>
      <c r="PNU1" s="306"/>
      <c r="PNV1" s="307"/>
      <c r="PNW1" s="307"/>
      <c r="PNX1" s="307"/>
      <c r="PNY1" s="307"/>
      <c r="PNZ1" s="307"/>
      <c r="POA1" s="307"/>
      <c r="POB1" s="307"/>
      <c r="POC1" s="307"/>
      <c r="POD1" s="307"/>
      <c r="POE1" s="307"/>
      <c r="POF1" s="307"/>
      <c r="POG1" s="307"/>
      <c r="POH1" s="307"/>
      <c r="POI1" s="307"/>
      <c r="POJ1" s="307"/>
      <c r="POK1" s="306"/>
      <c r="POL1" s="307"/>
      <c r="POM1" s="307"/>
      <c r="PON1" s="307"/>
      <c r="POO1" s="307"/>
      <c r="POP1" s="307"/>
      <c r="POQ1" s="307"/>
      <c r="POR1" s="307"/>
      <c r="POS1" s="307"/>
      <c r="POT1" s="307"/>
      <c r="POU1" s="307"/>
      <c r="POV1" s="307"/>
      <c r="POW1" s="307"/>
      <c r="POX1" s="307"/>
      <c r="POY1" s="307"/>
      <c r="POZ1" s="307"/>
      <c r="PPA1" s="306"/>
      <c r="PPB1" s="307"/>
      <c r="PPC1" s="307"/>
      <c r="PPD1" s="307"/>
      <c r="PPE1" s="307"/>
      <c r="PPF1" s="307"/>
      <c r="PPG1" s="307"/>
      <c r="PPH1" s="307"/>
      <c r="PPI1" s="307"/>
      <c r="PPJ1" s="307"/>
      <c r="PPK1" s="307"/>
      <c r="PPL1" s="307"/>
      <c r="PPM1" s="307"/>
      <c r="PPN1" s="307"/>
      <c r="PPO1" s="307"/>
      <c r="PPP1" s="307"/>
      <c r="PPQ1" s="306"/>
      <c r="PPR1" s="307"/>
      <c r="PPS1" s="307"/>
      <c r="PPT1" s="307"/>
      <c r="PPU1" s="307"/>
      <c r="PPV1" s="307"/>
      <c r="PPW1" s="307"/>
      <c r="PPX1" s="307"/>
      <c r="PPY1" s="307"/>
      <c r="PPZ1" s="307"/>
      <c r="PQA1" s="307"/>
      <c r="PQB1" s="307"/>
      <c r="PQC1" s="307"/>
      <c r="PQD1" s="307"/>
      <c r="PQE1" s="307"/>
      <c r="PQF1" s="307"/>
      <c r="PQG1" s="306"/>
      <c r="PQH1" s="307"/>
      <c r="PQI1" s="307"/>
      <c r="PQJ1" s="307"/>
      <c r="PQK1" s="307"/>
      <c r="PQL1" s="307"/>
      <c r="PQM1" s="307"/>
      <c r="PQN1" s="307"/>
      <c r="PQO1" s="307"/>
      <c r="PQP1" s="307"/>
      <c r="PQQ1" s="307"/>
      <c r="PQR1" s="307"/>
      <c r="PQS1" s="307"/>
      <c r="PQT1" s="307"/>
      <c r="PQU1" s="307"/>
      <c r="PQV1" s="307"/>
      <c r="PQW1" s="306"/>
      <c r="PQX1" s="307"/>
      <c r="PQY1" s="307"/>
      <c r="PQZ1" s="307"/>
      <c r="PRA1" s="307"/>
      <c r="PRB1" s="307"/>
      <c r="PRC1" s="307"/>
      <c r="PRD1" s="307"/>
      <c r="PRE1" s="307"/>
      <c r="PRF1" s="307"/>
      <c r="PRG1" s="307"/>
      <c r="PRH1" s="307"/>
      <c r="PRI1" s="307"/>
      <c r="PRJ1" s="307"/>
      <c r="PRK1" s="307"/>
      <c r="PRL1" s="307"/>
      <c r="PRM1" s="306"/>
      <c r="PRN1" s="307"/>
      <c r="PRO1" s="307"/>
      <c r="PRP1" s="307"/>
      <c r="PRQ1" s="307"/>
      <c r="PRR1" s="307"/>
      <c r="PRS1" s="307"/>
      <c r="PRT1" s="307"/>
      <c r="PRU1" s="307"/>
      <c r="PRV1" s="307"/>
      <c r="PRW1" s="307"/>
      <c r="PRX1" s="307"/>
      <c r="PRY1" s="307"/>
      <c r="PRZ1" s="307"/>
      <c r="PSA1" s="307"/>
      <c r="PSB1" s="307"/>
      <c r="PSC1" s="306"/>
      <c r="PSD1" s="307"/>
      <c r="PSE1" s="307"/>
      <c r="PSF1" s="307"/>
      <c r="PSG1" s="307"/>
      <c r="PSH1" s="307"/>
      <c r="PSI1" s="307"/>
      <c r="PSJ1" s="307"/>
      <c r="PSK1" s="307"/>
      <c r="PSL1" s="307"/>
      <c r="PSM1" s="307"/>
      <c r="PSN1" s="307"/>
      <c r="PSO1" s="307"/>
      <c r="PSP1" s="307"/>
      <c r="PSQ1" s="307"/>
      <c r="PSR1" s="307"/>
      <c r="PSS1" s="306"/>
      <c r="PST1" s="307"/>
      <c r="PSU1" s="307"/>
      <c r="PSV1" s="307"/>
      <c r="PSW1" s="307"/>
      <c r="PSX1" s="307"/>
      <c r="PSY1" s="307"/>
      <c r="PSZ1" s="307"/>
      <c r="PTA1" s="307"/>
      <c r="PTB1" s="307"/>
      <c r="PTC1" s="307"/>
      <c r="PTD1" s="307"/>
      <c r="PTE1" s="307"/>
      <c r="PTF1" s="307"/>
      <c r="PTG1" s="307"/>
      <c r="PTH1" s="307"/>
      <c r="PTI1" s="306"/>
      <c r="PTJ1" s="307"/>
      <c r="PTK1" s="307"/>
      <c r="PTL1" s="307"/>
      <c r="PTM1" s="307"/>
      <c r="PTN1" s="307"/>
      <c r="PTO1" s="307"/>
      <c r="PTP1" s="307"/>
      <c r="PTQ1" s="307"/>
      <c r="PTR1" s="307"/>
      <c r="PTS1" s="307"/>
      <c r="PTT1" s="307"/>
      <c r="PTU1" s="307"/>
      <c r="PTV1" s="307"/>
      <c r="PTW1" s="307"/>
      <c r="PTX1" s="307"/>
      <c r="PTY1" s="306"/>
      <c r="PTZ1" s="307"/>
      <c r="PUA1" s="307"/>
      <c r="PUB1" s="307"/>
      <c r="PUC1" s="307"/>
      <c r="PUD1" s="307"/>
      <c r="PUE1" s="307"/>
      <c r="PUF1" s="307"/>
      <c r="PUG1" s="307"/>
      <c r="PUH1" s="307"/>
      <c r="PUI1" s="307"/>
      <c r="PUJ1" s="307"/>
      <c r="PUK1" s="307"/>
      <c r="PUL1" s="307"/>
      <c r="PUM1" s="307"/>
      <c r="PUN1" s="307"/>
      <c r="PUO1" s="306"/>
      <c r="PUP1" s="307"/>
      <c r="PUQ1" s="307"/>
      <c r="PUR1" s="307"/>
      <c r="PUS1" s="307"/>
      <c r="PUT1" s="307"/>
      <c r="PUU1" s="307"/>
      <c r="PUV1" s="307"/>
      <c r="PUW1" s="307"/>
      <c r="PUX1" s="307"/>
      <c r="PUY1" s="307"/>
      <c r="PUZ1" s="307"/>
      <c r="PVA1" s="307"/>
      <c r="PVB1" s="307"/>
      <c r="PVC1" s="307"/>
      <c r="PVD1" s="307"/>
      <c r="PVE1" s="306"/>
      <c r="PVF1" s="307"/>
      <c r="PVG1" s="307"/>
      <c r="PVH1" s="307"/>
      <c r="PVI1" s="307"/>
      <c r="PVJ1" s="307"/>
      <c r="PVK1" s="307"/>
      <c r="PVL1" s="307"/>
      <c r="PVM1" s="307"/>
      <c r="PVN1" s="307"/>
      <c r="PVO1" s="307"/>
      <c r="PVP1" s="307"/>
      <c r="PVQ1" s="307"/>
      <c r="PVR1" s="307"/>
      <c r="PVS1" s="307"/>
      <c r="PVT1" s="307"/>
      <c r="PVU1" s="306"/>
      <c r="PVV1" s="307"/>
      <c r="PVW1" s="307"/>
      <c r="PVX1" s="307"/>
      <c r="PVY1" s="307"/>
      <c r="PVZ1" s="307"/>
      <c r="PWA1" s="307"/>
      <c r="PWB1" s="307"/>
      <c r="PWC1" s="307"/>
      <c r="PWD1" s="307"/>
      <c r="PWE1" s="307"/>
      <c r="PWF1" s="307"/>
      <c r="PWG1" s="307"/>
      <c r="PWH1" s="307"/>
      <c r="PWI1" s="307"/>
      <c r="PWJ1" s="307"/>
      <c r="PWK1" s="306"/>
      <c r="PWL1" s="307"/>
      <c r="PWM1" s="307"/>
      <c r="PWN1" s="307"/>
      <c r="PWO1" s="307"/>
      <c r="PWP1" s="307"/>
      <c r="PWQ1" s="307"/>
      <c r="PWR1" s="307"/>
      <c r="PWS1" s="307"/>
      <c r="PWT1" s="307"/>
      <c r="PWU1" s="307"/>
      <c r="PWV1" s="307"/>
      <c r="PWW1" s="307"/>
      <c r="PWX1" s="307"/>
      <c r="PWY1" s="307"/>
      <c r="PWZ1" s="307"/>
      <c r="PXA1" s="306"/>
      <c r="PXB1" s="307"/>
      <c r="PXC1" s="307"/>
      <c r="PXD1" s="307"/>
      <c r="PXE1" s="307"/>
      <c r="PXF1" s="307"/>
      <c r="PXG1" s="307"/>
      <c r="PXH1" s="307"/>
      <c r="PXI1" s="307"/>
      <c r="PXJ1" s="307"/>
      <c r="PXK1" s="307"/>
      <c r="PXL1" s="307"/>
      <c r="PXM1" s="307"/>
      <c r="PXN1" s="307"/>
      <c r="PXO1" s="307"/>
      <c r="PXP1" s="307"/>
      <c r="PXQ1" s="306"/>
      <c r="PXR1" s="307"/>
      <c r="PXS1" s="307"/>
      <c r="PXT1" s="307"/>
      <c r="PXU1" s="307"/>
      <c r="PXV1" s="307"/>
      <c r="PXW1" s="307"/>
      <c r="PXX1" s="307"/>
      <c r="PXY1" s="307"/>
      <c r="PXZ1" s="307"/>
      <c r="PYA1" s="307"/>
      <c r="PYB1" s="307"/>
      <c r="PYC1" s="307"/>
      <c r="PYD1" s="307"/>
      <c r="PYE1" s="307"/>
      <c r="PYF1" s="307"/>
      <c r="PYG1" s="306"/>
      <c r="PYH1" s="307"/>
      <c r="PYI1" s="307"/>
      <c r="PYJ1" s="307"/>
      <c r="PYK1" s="307"/>
      <c r="PYL1" s="307"/>
      <c r="PYM1" s="307"/>
      <c r="PYN1" s="307"/>
      <c r="PYO1" s="307"/>
      <c r="PYP1" s="307"/>
      <c r="PYQ1" s="307"/>
      <c r="PYR1" s="307"/>
      <c r="PYS1" s="307"/>
      <c r="PYT1" s="307"/>
      <c r="PYU1" s="307"/>
      <c r="PYV1" s="307"/>
      <c r="PYW1" s="306"/>
      <c r="PYX1" s="307"/>
      <c r="PYY1" s="307"/>
      <c r="PYZ1" s="307"/>
      <c r="PZA1" s="307"/>
      <c r="PZB1" s="307"/>
      <c r="PZC1" s="307"/>
      <c r="PZD1" s="307"/>
      <c r="PZE1" s="307"/>
      <c r="PZF1" s="307"/>
      <c r="PZG1" s="307"/>
      <c r="PZH1" s="307"/>
      <c r="PZI1" s="307"/>
      <c r="PZJ1" s="307"/>
      <c r="PZK1" s="307"/>
      <c r="PZL1" s="307"/>
      <c r="PZM1" s="306"/>
      <c r="PZN1" s="307"/>
      <c r="PZO1" s="307"/>
      <c r="PZP1" s="307"/>
      <c r="PZQ1" s="307"/>
      <c r="PZR1" s="307"/>
      <c r="PZS1" s="307"/>
      <c r="PZT1" s="307"/>
      <c r="PZU1" s="307"/>
      <c r="PZV1" s="307"/>
      <c r="PZW1" s="307"/>
      <c r="PZX1" s="307"/>
      <c r="PZY1" s="307"/>
      <c r="PZZ1" s="307"/>
      <c r="QAA1" s="307"/>
      <c r="QAB1" s="307"/>
      <c r="QAC1" s="306"/>
      <c r="QAD1" s="307"/>
      <c r="QAE1" s="307"/>
      <c r="QAF1" s="307"/>
      <c r="QAG1" s="307"/>
      <c r="QAH1" s="307"/>
      <c r="QAI1" s="307"/>
      <c r="QAJ1" s="307"/>
      <c r="QAK1" s="307"/>
      <c r="QAL1" s="307"/>
      <c r="QAM1" s="307"/>
      <c r="QAN1" s="307"/>
      <c r="QAO1" s="307"/>
      <c r="QAP1" s="307"/>
      <c r="QAQ1" s="307"/>
      <c r="QAR1" s="307"/>
      <c r="QAS1" s="306"/>
      <c r="QAT1" s="307"/>
      <c r="QAU1" s="307"/>
      <c r="QAV1" s="307"/>
      <c r="QAW1" s="307"/>
      <c r="QAX1" s="307"/>
      <c r="QAY1" s="307"/>
      <c r="QAZ1" s="307"/>
      <c r="QBA1" s="307"/>
      <c r="QBB1" s="307"/>
      <c r="QBC1" s="307"/>
      <c r="QBD1" s="307"/>
      <c r="QBE1" s="307"/>
      <c r="QBF1" s="307"/>
      <c r="QBG1" s="307"/>
      <c r="QBH1" s="307"/>
      <c r="QBI1" s="306"/>
      <c r="QBJ1" s="307"/>
      <c r="QBK1" s="307"/>
      <c r="QBL1" s="307"/>
      <c r="QBM1" s="307"/>
      <c r="QBN1" s="307"/>
      <c r="QBO1" s="307"/>
      <c r="QBP1" s="307"/>
      <c r="QBQ1" s="307"/>
      <c r="QBR1" s="307"/>
      <c r="QBS1" s="307"/>
      <c r="QBT1" s="307"/>
      <c r="QBU1" s="307"/>
      <c r="QBV1" s="307"/>
      <c r="QBW1" s="307"/>
      <c r="QBX1" s="307"/>
      <c r="QBY1" s="306"/>
      <c r="QBZ1" s="307"/>
      <c r="QCA1" s="307"/>
      <c r="QCB1" s="307"/>
      <c r="QCC1" s="307"/>
      <c r="QCD1" s="307"/>
      <c r="QCE1" s="307"/>
      <c r="QCF1" s="307"/>
      <c r="QCG1" s="307"/>
      <c r="QCH1" s="307"/>
      <c r="QCI1" s="307"/>
      <c r="QCJ1" s="307"/>
      <c r="QCK1" s="307"/>
      <c r="QCL1" s="307"/>
      <c r="QCM1" s="307"/>
      <c r="QCN1" s="307"/>
      <c r="QCO1" s="306"/>
      <c r="QCP1" s="307"/>
      <c r="QCQ1" s="307"/>
      <c r="QCR1" s="307"/>
      <c r="QCS1" s="307"/>
      <c r="QCT1" s="307"/>
      <c r="QCU1" s="307"/>
      <c r="QCV1" s="307"/>
      <c r="QCW1" s="307"/>
      <c r="QCX1" s="307"/>
      <c r="QCY1" s="307"/>
      <c r="QCZ1" s="307"/>
      <c r="QDA1" s="307"/>
      <c r="QDB1" s="307"/>
      <c r="QDC1" s="307"/>
      <c r="QDD1" s="307"/>
      <c r="QDE1" s="306"/>
      <c r="QDF1" s="307"/>
      <c r="QDG1" s="307"/>
      <c r="QDH1" s="307"/>
      <c r="QDI1" s="307"/>
      <c r="QDJ1" s="307"/>
      <c r="QDK1" s="307"/>
      <c r="QDL1" s="307"/>
      <c r="QDM1" s="307"/>
      <c r="QDN1" s="307"/>
      <c r="QDO1" s="307"/>
      <c r="QDP1" s="307"/>
      <c r="QDQ1" s="307"/>
      <c r="QDR1" s="307"/>
      <c r="QDS1" s="307"/>
      <c r="QDT1" s="307"/>
      <c r="QDU1" s="306"/>
      <c r="QDV1" s="307"/>
      <c r="QDW1" s="307"/>
      <c r="QDX1" s="307"/>
      <c r="QDY1" s="307"/>
      <c r="QDZ1" s="307"/>
      <c r="QEA1" s="307"/>
      <c r="QEB1" s="307"/>
      <c r="QEC1" s="307"/>
      <c r="QED1" s="307"/>
      <c r="QEE1" s="307"/>
      <c r="QEF1" s="307"/>
      <c r="QEG1" s="307"/>
      <c r="QEH1" s="307"/>
      <c r="QEI1" s="307"/>
      <c r="QEJ1" s="307"/>
      <c r="QEK1" s="306"/>
      <c r="QEL1" s="307"/>
      <c r="QEM1" s="307"/>
      <c r="QEN1" s="307"/>
      <c r="QEO1" s="307"/>
      <c r="QEP1" s="307"/>
      <c r="QEQ1" s="307"/>
      <c r="QER1" s="307"/>
      <c r="QES1" s="307"/>
      <c r="QET1" s="307"/>
      <c r="QEU1" s="307"/>
      <c r="QEV1" s="307"/>
      <c r="QEW1" s="307"/>
      <c r="QEX1" s="307"/>
      <c r="QEY1" s="307"/>
      <c r="QEZ1" s="307"/>
      <c r="QFA1" s="306"/>
      <c r="QFB1" s="307"/>
      <c r="QFC1" s="307"/>
      <c r="QFD1" s="307"/>
      <c r="QFE1" s="307"/>
      <c r="QFF1" s="307"/>
      <c r="QFG1" s="307"/>
      <c r="QFH1" s="307"/>
      <c r="QFI1" s="307"/>
      <c r="QFJ1" s="307"/>
      <c r="QFK1" s="307"/>
      <c r="QFL1" s="307"/>
      <c r="QFM1" s="307"/>
      <c r="QFN1" s="307"/>
      <c r="QFO1" s="307"/>
      <c r="QFP1" s="307"/>
      <c r="QFQ1" s="306"/>
      <c r="QFR1" s="307"/>
      <c r="QFS1" s="307"/>
      <c r="QFT1" s="307"/>
      <c r="QFU1" s="307"/>
      <c r="QFV1" s="307"/>
      <c r="QFW1" s="307"/>
      <c r="QFX1" s="307"/>
      <c r="QFY1" s="307"/>
      <c r="QFZ1" s="307"/>
      <c r="QGA1" s="307"/>
      <c r="QGB1" s="307"/>
      <c r="QGC1" s="307"/>
      <c r="QGD1" s="307"/>
      <c r="QGE1" s="307"/>
      <c r="QGF1" s="307"/>
      <c r="QGG1" s="306"/>
      <c r="QGH1" s="307"/>
      <c r="QGI1" s="307"/>
      <c r="QGJ1" s="307"/>
      <c r="QGK1" s="307"/>
      <c r="QGL1" s="307"/>
      <c r="QGM1" s="307"/>
      <c r="QGN1" s="307"/>
      <c r="QGO1" s="307"/>
      <c r="QGP1" s="307"/>
      <c r="QGQ1" s="307"/>
      <c r="QGR1" s="307"/>
      <c r="QGS1" s="307"/>
      <c r="QGT1" s="307"/>
      <c r="QGU1" s="307"/>
      <c r="QGV1" s="307"/>
      <c r="QGW1" s="306"/>
      <c r="QGX1" s="307"/>
      <c r="QGY1" s="307"/>
      <c r="QGZ1" s="307"/>
      <c r="QHA1" s="307"/>
      <c r="QHB1" s="307"/>
      <c r="QHC1" s="307"/>
      <c r="QHD1" s="307"/>
      <c r="QHE1" s="307"/>
      <c r="QHF1" s="307"/>
      <c r="QHG1" s="307"/>
      <c r="QHH1" s="307"/>
      <c r="QHI1" s="307"/>
      <c r="QHJ1" s="307"/>
      <c r="QHK1" s="307"/>
      <c r="QHL1" s="307"/>
      <c r="QHM1" s="306"/>
      <c r="QHN1" s="307"/>
      <c r="QHO1" s="307"/>
      <c r="QHP1" s="307"/>
      <c r="QHQ1" s="307"/>
      <c r="QHR1" s="307"/>
      <c r="QHS1" s="307"/>
      <c r="QHT1" s="307"/>
      <c r="QHU1" s="307"/>
      <c r="QHV1" s="307"/>
      <c r="QHW1" s="307"/>
      <c r="QHX1" s="307"/>
      <c r="QHY1" s="307"/>
      <c r="QHZ1" s="307"/>
      <c r="QIA1" s="307"/>
      <c r="QIB1" s="307"/>
      <c r="QIC1" s="306"/>
      <c r="QID1" s="307"/>
      <c r="QIE1" s="307"/>
      <c r="QIF1" s="307"/>
      <c r="QIG1" s="307"/>
      <c r="QIH1" s="307"/>
      <c r="QII1" s="307"/>
      <c r="QIJ1" s="307"/>
      <c r="QIK1" s="307"/>
      <c r="QIL1" s="307"/>
      <c r="QIM1" s="307"/>
      <c r="QIN1" s="307"/>
      <c r="QIO1" s="307"/>
      <c r="QIP1" s="307"/>
      <c r="QIQ1" s="307"/>
      <c r="QIR1" s="307"/>
      <c r="QIS1" s="306"/>
      <c r="QIT1" s="307"/>
      <c r="QIU1" s="307"/>
      <c r="QIV1" s="307"/>
      <c r="QIW1" s="307"/>
      <c r="QIX1" s="307"/>
      <c r="QIY1" s="307"/>
      <c r="QIZ1" s="307"/>
      <c r="QJA1" s="307"/>
      <c r="QJB1" s="307"/>
      <c r="QJC1" s="307"/>
      <c r="QJD1" s="307"/>
      <c r="QJE1" s="307"/>
      <c r="QJF1" s="307"/>
      <c r="QJG1" s="307"/>
      <c r="QJH1" s="307"/>
      <c r="QJI1" s="306"/>
      <c r="QJJ1" s="307"/>
      <c r="QJK1" s="307"/>
      <c r="QJL1" s="307"/>
      <c r="QJM1" s="307"/>
      <c r="QJN1" s="307"/>
      <c r="QJO1" s="307"/>
      <c r="QJP1" s="307"/>
      <c r="QJQ1" s="307"/>
      <c r="QJR1" s="307"/>
      <c r="QJS1" s="307"/>
      <c r="QJT1" s="307"/>
      <c r="QJU1" s="307"/>
      <c r="QJV1" s="307"/>
      <c r="QJW1" s="307"/>
      <c r="QJX1" s="307"/>
      <c r="QJY1" s="306"/>
      <c r="QJZ1" s="307"/>
      <c r="QKA1" s="307"/>
      <c r="QKB1" s="307"/>
      <c r="QKC1" s="307"/>
      <c r="QKD1" s="307"/>
      <c r="QKE1" s="307"/>
      <c r="QKF1" s="307"/>
      <c r="QKG1" s="307"/>
      <c r="QKH1" s="307"/>
      <c r="QKI1" s="307"/>
      <c r="QKJ1" s="307"/>
      <c r="QKK1" s="307"/>
      <c r="QKL1" s="307"/>
      <c r="QKM1" s="307"/>
      <c r="QKN1" s="307"/>
      <c r="QKO1" s="306"/>
      <c r="QKP1" s="307"/>
      <c r="QKQ1" s="307"/>
      <c r="QKR1" s="307"/>
      <c r="QKS1" s="307"/>
      <c r="QKT1" s="307"/>
      <c r="QKU1" s="307"/>
      <c r="QKV1" s="307"/>
      <c r="QKW1" s="307"/>
      <c r="QKX1" s="307"/>
      <c r="QKY1" s="307"/>
      <c r="QKZ1" s="307"/>
      <c r="QLA1" s="307"/>
      <c r="QLB1" s="307"/>
      <c r="QLC1" s="307"/>
      <c r="QLD1" s="307"/>
      <c r="QLE1" s="306"/>
      <c r="QLF1" s="307"/>
      <c r="QLG1" s="307"/>
      <c r="QLH1" s="307"/>
      <c r="QLI1" s="307"/>
      <c r="QLJ1" s="307"/>
      <c r="QLK1" s="307"/>
      <c r="QLL1" s="307"/>
      <c r="QLM1" s="307"/>
      <c r="QLN1" s="307"/>
      <c r="QLO1" s="307"/>
      <c r="QLP1" s="307"/>
      <c r="QLQ1" s="307"/>
      <c r="QLR1" s="307"/>
      <c r="QLS1" s="307"/>
      <c r="QLT1" s="307"/>
      <c r="QLU1" s="306"/>
      <c r="QLV1" s="307"/>
      <c r="QLW1" s="307"/>
      <c r="QLX1" s="307"/>
      <c r="QLY1" s="307"/>
      <c r="QLZ1" s="307"/>
      <c r="QMA1" s="307"/>
      <c r="QMB1" s="307"/>
      <c r="QMC1" s="307"/>
      <c r="QMD1" s="307"/>
      <c r="QME1" s="307"/>
      <c r="QMF1" s="307"/>
      <c r="QMG1" s="307"/>
      <c r="QMH1" s="307"/>
      <c r="QMI1" s="307"/>
      <c r="QMJ1" s="307"/>
      <c r="QMK1" s="306"/>
      <c r="QML1" s="307"/>
      <c r="QMM1" s="307"/>
      <c r="QMN1" s="307"/>
      <c r="QMO1" s="307"/>
      <c r="QMP1" s="307"/>
      <c r="QMQ1" s="307"/>
      <c r="QMR1" s="307"/>
      <c r="QMS1" s="307"/>
      <c r="QMT1" s="307"/>
      <c r="QMU1" s="307"/>
      <c r="QMV1" s="307"/>
      <c r="QMW1" s="307"/>
      <c r="QMX1" s="307"/>
      <c r="QMY1" s="307"/>
      <c r="QMZ1" s="307"/>
      <c r="QNA1" s="306"/>
      <c r="QNB1" s="307"/>
      <c r="QNC1" s="307"/>
      <c r="QND1" s="307"/>
      <c r="QNE1" s="307"/>
      <c r="QNF1" s="307"/>
      <c r="QNG1" s="307"/>
      <c r="QNH1" s="307"/>
      <c r="QNI1" s="307"/>
      <c r="QNJ1" s="307"/>
      <c r="QNK1" s="307"/>
      <c r="QNL1" s="307"/>
      <c r="QNM1" s="307"/>
      <c r="QNN1" s="307"/>
      <c r="QNO1" s="307"/>
      <c r="QNP1" s="307"/>
      <c r="QNQ1" s="306"/>
      <c r="QNR1" s="307"/>
      <c r="QNS1" s="307"/>
      <c r="QNT1" s="307"/>
      <c r="QNU1" s="307"/>
      <c r="QNV1" s="307"/>
      <c r="QNW1" s="307"/>
      <c r="QNX1" s="307"/>
      <c r="QNY1" s="307"/>
      <c r="QNZ1" s="307"/>
      <c r="QOA1" s="307"/>
      <c r="QOB1" s="307"/>
      <c r="QOC1" s="307"/>
      <c r="QOD1" s="307"/>
      <c r="QOE1" s="307"/>
      <c r="QOF1" s="307"/>
      <c r="QOG1" s="306"/>
      <c r="QOH1" s="307"/>
      <c r="QOI1" s="307"/>
      <c r="QOJ1" s="307"/>
      <c r="QOK1" s="307"/>
      <c r="QOL1" s="307"/>
      <c r="QOM1" s="307"/>
      <c r="QON1" s="307"/>
      <c r="QOO1" s="307"/>
      <c r="QOP1" s="307"/>
      <c r="QOQ1" s="307"/>
      <c r="QOR1" s="307"/>
      <c r="QOS1" s="307"/>
      <c r="QOT1" s="307"/>
      <c r="QOU1" s="307"/>
      <c r="QOV1" s="307"/>
      <c r="QOW1" s="306"/>
      <c r="QOX1" s="307"/>
      <c r="QOY1" s="307"/>
      <c r="QOZ1" s="307"/>
      <c r="QPA1" s="307"/>
      <c r="QPB1" s="307"/>
      <c r="QPC1" s="307"/>
      <c r="QPD1" s="307"/>
      <c r="QPE1" s="307"/>
      <c r="QPF1" s="307"/>
      <c r="QPG1" s="307"/>
      <c r="QPH1" s="307"/>
      <c r="QPI1" s="307"/>
      <c r="QPJ1" s="307"/>
      <c r="QPK1" s="307"/>
      <c r="QPL1" s="307"/>
      <c r="QPM1" s="306"/>
      <c r="QPN1" s="307"/>
      <c r="QPO1" s="307"/>
      <c r="QPP1" s="307"/>
      <c r="QPQ1" s="307"/>
      <c r="QPR1" s="307"/>
      <c r="QPS1" s="307"/>
      <c r="QPT1" s="307"/>
      <c r="QPU1" s="307"/>
      <c r="QPV1" s="307"/>
      <c r="QPW1" s="307"/>
      <c r="QPX1" s="307"/>
      <c r="QPY1" s="307"/>
      <c r="QPZ1" s="307"/>
      <c r="QQA1" s="307"/>
      <c r="QQB1" s="307"/>
      <c r="QQC1" s="306"/>
      <c r="QQD1" s="307"/>
      <c r="QQE1" s="307"/>
      <c r="QQF1" s="307"/>
      <c r="QQG1" s="307"/>
      <c r="QQH1" s="307"/>
      <c r="QQI1" s="307"/>
      <c r="QQJ1" s="307"/>
      <c r="QQK1" s="307"/>
      <c r="QQL1" s="307"/>
      <c r="QQM1" s="307"/>
      <c r="QQN1" s="307"/>
      <c r="QQO1" s="307"/>
      <c r="QQP1" s="307"/>
      <c r="QQQ1" s="307"/>
      <c r="QQR1" s="307"/>
      <c r="QQS1" s="306"/>
      <c r="QQT1" s="307"/>
      <c r="QQU1" s="307"/>
      <c r="QQV1" s="307"/>
      <c r="QQW1" s="307"/>
      <c r="QQX1" s="307"/>
      <c r="QQY1" s="307"/>
      <c r="QQZ1" s="307"/>
      <c r="QRA1" s="307"/>
      <c r="QRB1" s="307"/>
      <c r="QRC1" s="307"/>
      <c r="QRD1" s="307"/>
      <c r="QRE1" s="307"/>
      <c r="QRF1" s="307"/>
      <c r="QRG1" s="307"/>
      <c r="QRH1" s="307"/>
      <c r="QRI1" s="306"/>
      <c r="QRJ1" s="307"/>
      <c r="QRK1" s="307"/>
      <c r="QRL1" s="307"/>
      <c r="QRM1" s="307"/>
      <c r="QRN1" s="307"/>
      <c r="QRO1" s="307"/>
      <c r="QRP1" s="307"/>
      <c r="QRQ1" s="307"/>
      <c r="QRR1" s="307"/>
      <c r="QRS1" s="307"/>
      <c r="QRT1" s="307"/>
      <c r="QRU1" s="307"/>
      <c r="QRV1" s="307"/>
      <c r="QRW1" s="307"/>
      <c r="QRX1" s="307"/>
      <c r="QRY1" s="306"/>
      <c r="QRZ1" s="307"/>
      <c r="QSA1" s="307"/>
      <c r="QSB1" s="307"/>
      <c r="QSC1" s="307"/>
      <c r="QSD1" s="307"/>
      <c r="QSE1" s="307"/>
      <c r="QSF1" s="307"/>
      <c r="QSG1" s="307"/>
      <c r="QSH1" s="307"/>
      <c r="QSI1" s="307"/>
      <c r="QSJ1" s="307"/>
      <c r="QSK1" s="307"/>
      <c r="QSL1" s="307"/>
      <c r="QSM1" s="307"/>
      <c r="QSN1" s="307"/>
      <c r="QSO1" s="306"/>
      <c r="QSP1" s="307"/>
      <c r="QSQ1" s="307"/>
      <c r="QSR1" s="307"/>
      <c r="QSS1" s="307"/>
      <c r="QST1" s="307"/>
      <c r="QSU1" s="307"/>
      <c r="QSV1" s="307"/>
      <c r="QSW1" s="307"/>
      <c r="QSX1" s="307"/>
      <c r="QSY1" s="307"/>
      <c r="QSZ1" s="307"/>
      <c r="QTA1" s="307"/>
      <c r="QTB1" s="307"/>
      <c r="QTC1" s="307"/>
      <c r="QTD1" s="307"/>
      <c r="QTE1" s="306"/>
      <c r="QTF1" s="307"/>
      <c r="QTG1" s="307"/>
      <c r="QTH1" s="307"/>
      <c r="QTI1" s="307"/>
      <c r="QTJ1" s="307"/>
      <c r="QTK1" s="307"/>
      <c r="QTL1" s="307"/>
      <c r="QTM1" s="307"/>
      <c r="QTN1" s="307"/>
      <c r="QTO1" s="307"/>
      <c r="QTP1" s="307"/>
      <c r="QTQ1" s="307"/>
      <c r="QTR1" s="307"/>
      <c r="QTS1" s="307"/>
      <c r="QTT1" s="307"/>
      <c r="QTU1" s="306"/>
      <c r="QTV1" s="307"/>
      <c r="QTW1" s="307"/>
      <c r="QTX1" s="307"/>
      <c r="QTY1" s="307"/>
      <c r="QTZ1" s="307"/>
      <c r="QUA1" s="307"/>
      <c r="QUB1" s="307"/>
      <c r="QUC1" s="307"/>
      <c r="QUD1" s="307"/>
      <c r="QUE1" s="307"/>
      <c r="QUF1" s="307"/>
      <c r="QUG1" s="307"/>
      <c r="QUH1" s="307"/>
      <c r="QUI1" s="307"/>
      <c r="QUJ1" s="307"/>
      <c r="QUK1" s="306"/>
      <c r="QUL1" s="307"/>
      <c r="QUM1" s="307"/>
      <c r="QUN1" s="307"/>
      <c r="QUO1" s="307"/>
      <c r="QUP1" s="307"/>
      <c r="QUQ1" s="307"/>
      <c r="QUR1" s="307"/>
      <c r="QUS1" s="307"/>
      <c r="QUT1" s="307"/>
      <c r="QUU1" s="307"/>
      <c r="QUV1" s="307"/>
      <c r="QUW1" s="307"/>
      <c r="QUX1" s="307"/>
      <c r="QUY1" s="307"/>
      <c r="QUZ1" s="307"/>
      <c r="QVA1" s="306"/>
      <c r="QVB1" s="307"/>
      <c r="QVC1" s="307"/>
      <c r="QVD1" s="307"/>
      <c r="QVE1" s="307"/>
      <c r="QVF1" s="307"/>
      <c r="QVG1" s="307"/>
      <c r="QVH1" s="307"/>
      <c r="QVI1" s="307"/>
      <c r="QVJ1" s="307"/>
      <c r="QVK1" s="307"/>
      <c r="QVL1" s="307"/>
      <c r="QVM1" s="307"/>
      <c r="QVN1" s="307"/>
      <c r="QVO1" s="307"/>
      <c r="QVP1" s="307"/>
      <c r="QVQ1" s="306"/>
      <c r="QVR1" s="307"/>
      <c r="QVS1" s="307"/>
      <c r="QVT1" s="307"/>
      <c r="QVU1" s="307"/>
      <c r="QVV1" s="307"/>
      <c r="QVW1" s="307"/>
      <c r="QVX1" s="307"/>
      <c r="QVY1" s="307"/>
      <c r="QVZ1" s="307"/>
      <c r="QWA1" s="307"/>
      <c r="QWB1" s="307"/>
      <c r="QWC1" s="307"/>
      <c r="QWD1" s="307"/>
      <c r="QWE1" s="307"/>
      <c r="QWF1" s="307"/>
      <c r="QWG1" s="306"/>
      <c r="QWH1" s="307"/>
      <c r="QWI1" s="307"/>
      <c r="QWJ1" s="307"/>
      <c r="QWK1" s="307"/>
      <c r="QWL1" s="307"/>
      <c r="QWM1" s="307"/>
      <c r="QWN1" s="307"/>
      <c r="QWO1" s="307"/>
      <c r="QWP1" s="307"/>
      <c r="QWQ1" s="307"/>
      <c r="QWR1" s="307"/>
      <c r="QWS1" s="307"/>
      <c r="QWT1" s="307"/>
      <c r="QWU1" s="307"/>
      <c r="QWV1" s="307"/>
      <c r="QWW1" s="306"/>
      <c r="QWX1" s="307"/>
      <c r="QWY1" s="307"/>
      <c r="QWZ1" s="307"/>
      <c r="QXA1" s="307"/>
      <c r="QXB1" s="307"/>
      <c r="QXC1" s="307"/>
      <c r="QXD1" s="307"/>
      <c r="QXE1" s="307"/>
      <c r="QXF1" s="307"/>
      <c r="QXG1" s="307"/>
      <c r="QXH1" s="307"/>
      <c r="QXI1" s="307"/>
      <c r="QXJ1" s="307"/>
      <c r="QXK1" s="307"/>
      <c r="QXL1" s="307"/>
      <c r="QXM1" s="306"/>
      <c r="QXN1" s="307"/>
      <c r="QXO1" s="307"/>
      <c r="QXP1" s="307"/>
      <c r="QXQ1" s="307"/>
      <c r="QXR1" s="307"/>
      <c r="QXS1" s="307"/>
      <c r="QXT1" s="307"/>
      <c r="QXU1" s="307"/>
      <c r="QXV1" s="307"/>
      <c r="QXW1" s="307"/>
      <c r="QXX1" s="307"/>
      <c r="QXY1" s="307"/>
      <c r="QXZ1" s="307"/>
      <c r="QYA1" s="307"/>
      <c r="QYB1" s="307"/>
      <c r="QYC1" s="306"/>
      <c r="QYD1" s="307"/>
      <c r="QYE1" s="307"/>
      <c r="QYF1" s="307"/>
      <c r="QYG1" s="307"/>
      <c r="QYH1" s="307"/>
      <c r="QYI1" s="307"/>
      <c r="QYJ1" s="307"/>
      <c r="QYK1" s="307"/>
      <c r="QYL1" s="307"/>
      <c r="QYM1" s="307"/>
      <c r="QYN1" s="307"/>
      <c r="QYO1" s="307"/>
      <c r="QYP1" s="307"/>
      <c r="QYQ1" s="307"/>
      <c r="QYR1" s="307"/>
      <c r="QYS1" s="306"/>
      <c r="QYT1" s="307"/>
      <c r="QYU1" s="307"/>
      <c r="QYV1" s="307"/>
      <c r="QYW1" s="307"/>
      <c r="QYX1" s="307"/>
      <c r="QYY1" s="307"/>
      <c r="QYZ1" s="307"/>
      <c r="QZA1" s="307"/>
      <c r="QZB1" s="307"/>
      <c r="QZC1" s="307"/>
      <c r="QZD1" s="307"/>
      <c r="QZE1" s="307"/>
      <c r="QZF1" s="307"/>
      <c r="QZG1" s="307"/>
      <c r="QZH1" s="307"/>
      <c r="QZI1" s="306"/>
      <c r="QZJ1" s="307"/>
      <c r="QZK1" s="307"/>
      <c r="QZL1" s="307"/>
      <c r="QZM1" s="307"/>
      <c r="QZN1" s="307"/>
      <c r="QZO1" s="307"/>
      <c r="QZP1" s="307"/>
      <c r="QZQ1" s="307"/>
      <c r="QZR1" s="307"/>
      <c r="QZS1" s="307"/>
      <c r="QZT1" s="307"/>
      <c r="QZU1" s="307"/>
      <c r="QZV1" s="307"/>
      <c r="QZW1" s="307"/>
      <c r="QZX1" s="307"/>
      <c r="QZY1" s="306"/>
      <c r="QZZ1" s="307"/>
      <c r="RAA1" s="307"/>
      <c r="RAB1" s="307"/>
      <c r="RAC1" s="307"/>
      <c r="RAD1" s="307"/>
      <c r="RAE1" s="307"/>
      <c r="RAF1" s="307"/>
      <c r="RAG1" s="307"/>
      <c r="RAH1" s="307"/>
      <c r="RAI1" s="307"/>
      <c r="RAJ1" s="307"/>
      <c r="RAK1" s="307"/>
      <c r="RAL1" s="307"/>
      <c r="RAM1" s="307"/>
      <c r="RAN1" s="307"/>
      <c r="RAO1" s="306"/>
      <c r="RAP1" s="307"/>
      <c r="RAQ1" s="307"/>
      <c r="RAR1" s="307"/>
      <c r="RAS1" s="307"/>
      <c r="RAT1" s="307"/>
      <c r="RAU1" s="307"/>
      <c r="RAV1" s="307"/>
      <c r="RAW1" s="307"/>
      <c r="RAX1" s="307"/>
      <c r="RAY1" s="307"/>
      <c r="RAZ1" s="307"/>
      <c r="RBA1" s="307"/>
      <c r="RBB1" s="307"/>
      <c r="RBC1" s="307"/>
      <c r="RBD1" s="307"/>
      <c r="RBE1" s="306"/>
      <c r="RBF1" s="307"/>
      <c r="RBG1" s="307"/>
      <c r="RBH1" s="307"/>
      <c r="RBI1" s="307"/>
      <c r="RBJ1" s="307"/>
      <c r="RBK1" s="307"/>
      <c r="RBL1" s="307"/>
      <c r="RBM1" s="307"/>
      <c r="RBN1" s="307"/>
      <c r="RBO1" s="307"/>
      <c r="RBP1" s="307"/>
      <c r="RBQ1" s="307"/>
      <c r="RBR1" s="307"/>
      <c r="RBS1" s="307"/>
      <c r="RBT1" s="307"/>
      <c r="RBU1" s="306"/>
      <c r="RBV1" s="307"/>
      <c r="RBW1" s="307"/>
      <c r="RBX1" s="307"/>
      <c r="RBY1" s="307"/>
      <c r="RBZ1" s="307"/>
      <c r="RCA1" s="307"/>
      <c r="RCB1" s="307"/>
      <c r="RCC1" s="307"/>
      <c r="RCD1" s="307"/>
      <c r="RCE1" s="307"/>
      <c r="RCF1" s="307"/>
      <c r="RCG1" s="307"/>
      <c r="RCH1" s="307"/>
      <c r="RCI1" s="307"/>
      <c r="RCJ1" s="307"/>
      <c r="RCK1" s="306"/>
      <c r="RCL1" s="307"/>
      <c r="RCM1" s="307"/>
      <c r="RCN1" s="307"/>
      <c r="RCO1" s="307"/>
      <c r="RCP1" s="307"/>
      <c r="RCQ1" s="307"/>
      <c r="RCR1" s="307"/>
      <c r="RCS1" s="307"/>
      <c r="RCT1" s="307"/>
      <c r="RCU1" s="307"/>
      <c r="RCV1" s="307"/>
      <c r="RCW1" s="307"/>
      <c r="RCX1" s="307"/>
      <c r="RCY1" s="307"/>
      <c r="RCZ1" s="307"/>
      <c r="RDA1" s="306"/>
      <c r="RDB1" s="307"/>
      <c r="RDC1" s="307"/>
      <c r="RDD1" s="307"/>
      <c r="RDE1" s="307"/>
      <c r="RDF1" s="307"/>
      <c r="RDG1" s="307"/>
      <c r="RDH1" s="307"/>
      <c r="RDI1" s="307"/>
      <c r="RDJ1" s="307"/>
      <c r="RDK1" s="307"/>
      <c r="RDL1" s="307"/>
      <c r="RDM1" s="307"/>
      <c r="RDN1" s="307"/>
      <c r="RDO1" s="307"/>
      <c r="RDP1" s="307"/>
      <c r="RDQ1" s="306"/>
      <c r="RDR1" s="307"/>
      <c r="RDS1" s="307"/>
      <c r="RDT1" s="307"/>
      <c r="RDU1" s="307"/>
      <c r="RDV1" s="307"/>
      <c r="RDW1" s="307"/>
      <c r="RDX1" s="307"/>
      <c r="RDY1" s="307"/>
      <c r="RDZ1" s="307"/>
      <c r="REA1" s="307"/>
      <c r="REB1" s="307"/>
      <c r="REC1" s="307"/>
      <c r="RED1" s="307"/>
      <c r="REE1" s="307"/>
      <c r="REF1" s="307"/>
      <c r="REG1" s="306"/>
      <c r="REH1" s="307"/>
      <c r="REI1" s="307"/>
      <c r="REJ1" s="307"/>
      <c r="REK1" s="307"/>
      <c r="REL1" s="307"/>
      <c r="REM1" s="307"/>
      <c r="REN1" s="307"/>
      <c r="REO1" s="307"/>
      <c r="REP1" s="307"/>
      <c r="REQ1" s="307"/>
      <c r="RER1" s="307"/>
      <c r="RES1" s="307"/>
      <c r="RET1" s="307"/>
      <c r="REU1" s="307"/>
      <c r="REV1" s="307"/>
      <c r="REW1" s="306"/>
      <c r="REX1" s="307"/>
      <c r="REY1" s="307"/>
      <c r="REZ1" s="307"/>
      <c r="RFA1" s="307"/>
      <c r="RFB1" s="307"/>
      <c r="RFC1" s="307"/>
      <c r="RFD1" s="307"/>
      <c r="RFE1" s="307"/>
      <c r="RFF1" s="307"/>
      <c r="RFG1" s="307"/>
      <c r="RFH1" s="307"/>
      <c r="RFI1" s="307"/>
      <c r="RFJ1" s="307"/>
      <c r="RFK1" s="307"/>
      <c r="RFL1" s="307"/>
      <c r="RFM1" s="306"/>
      <c r="RFN1" s="307"/>
      <c r="RFO1" s="307"/>
      <c r="RFP1" s="307"/>
      <c r="RFQ1" s="307"/>
      <c r="RFR1" s="307"/>
      <c r="RFS1" s="307"/>
      <c r="RFT1" s="307"/>
      <c r="RFU1" s="307"/>
      <c r="RFV1" s="307"/>
      <c r="RFW1" s="307"/>
      <c r="RFX1" s="307"/>
      <c r="RFY1" s="307"/>
      <c r="RFZ1" s="307"/>
      <c r="RGA1" s="307"/>
      <c r="RGB1" s="307"/>
      <c r="RGC1" s="306"/>
      <c r="RGD1" s="307"/>
      <c r="RGE1" s="307"/>
      <c r="RGF1" s="307"/>
      <c r="RGG1" s="307"/>
      <c r="RGH1" s="307"/>
      <c r="RGI1" s="307"/>
      <c r="RGJ1" s="307"/>
      <c r="RGK1" s="307"/>
      <c r="RGL1" s="307"/>
      <c r="RGM1" s="307"/>
      <c r="RGN1" s="307"/>
      <c r="RGO1" s="307"/>
      <c r="RGP1" s="307"/>
      <c r="RGQ1" s="307"/>
      <c r="RGR1" s="307"/>
      <c r="RGS1" s="306"/>
      <c r="RGT1" s="307"/>
      <c r="RGU1" s="307"/>
      <c r="RGV1" s="307"/>
      <c r="RGW1" s="307"/>
      <c r="RGX1" s="307"/>
      <c r="RGY1" s="307"/>
      <c r="RGZ1" s="307"/>
      <c r="RHA1" s="307"/>
      <c r="RHB1" s="307"/>
      <c r="RHC1" s="307"/>
      <c r="RHD1" s="307"/>
      <c r="RHE1" s="307"/>
      <c r="RHF1" s="307"/>
      <c r="RHG1" s="307"/>
      <c r="RHH1" s="307"/>
      <c r="RHI1" s="306"/>
      <c r="RHJ1" s="307"/>
      <c r="RHK1" s="307"/>
      <c r="RHL1" s="307"/>
      <c r="RHM1" s="307"/>
      <c r="RHN1" s="307"/>
      <c r="RHO1" s="307"/>
      <c r="RHP1" s="307"/>
      <c r="RHQ1" s="307"/>
      <c r="RHR1" s="307"/>
      <c r="RHS1" s="307"/>
      <c r="RHT1" s="307"/>
      <c r="RHU1" s="307"/>
      <c r="RHV1" s="307"/>
      <c r="RHW1" s="307"/>
      <c r="RHX1" s="307"/>
      <c r="RHY1" s="306"/>
      <c r="RHZ1" s="307"/>
      <c r="RIA1" s="307"/>
      <c r="RIB1" s="307"/>
      <c r="RIC1" s="307"/>
      <c r="RID1" s="307"/>
      <c r="RIE1" s="307"/>
      <c r="RIF1" s="307"/>
      <c r="RIG1" s="307"/>
      <c r="RIH1" s="307"/>
      <c r="RII1" s="307"/>
      <c r="RIJ1" s="307"/>
      <c r="RIK1" s="307"/>
      <c r="RIL1" s="307"/>
      <c r="RIM1" s="307"/>
      <c r="RIN1" s="307"/>
      <c r="RIO1" s="306"/>
      <c r="RIP1" s="307"/>
      <c r="RIQ1" s="307"/>
      <c r="RIR1" s="307"/>
      <c r="RIS1" s="307"/>
      <c r="RIT1" s="307"/>
      <c r="RIU1" s="307"/>
      <c r="RIV1" s="307"/>
      <c r="RIW1" s="307"/>
      <c r="RIX1" s="307"/>
      <c r="RIY1" s="307"/>
      <c r="RIZ1" s="307"/>
      <c r="RJA1" s="307"/>
      <c r="RJB1" s="307"/>
      <c r="RJC1" s="307"/>
      <c r="RJD1" s="307"/>
      <c r="RJE1" s="306"/>
      <c r="RJF1" s="307"/>
      <c r="RJG1" s="307"/>
      <c r="RJH1" s="307"/>
      <c r="RJI1" s="307"/>
      <c r="RJJ1" s="307"/>
      <c r="RJK1" s="307"/>
      <c r="RJL1" s="307"/>
      <c r="RJM1" s="307"/>
      <c r="RJN1" s="307"/>
      <c r="RJO1" s="307"/>
      <c r="RJP1" s="307"/>
      <c r="RJQ1" s="307"/>
      <c r="RJR1" s="307"/>
      <c r="RJS1" s="307"/>
      <c r="RJT1" s="307"/>
      <c r="RJU1" s="306"/>
      <c r="RJV1" s="307"/>
      <c r="RJW1" s="307"/>
      <c r="RJX1" s="307"/>
      <c r="RJY1" s="307"/>
      <c r="RJZ1" s="307"/>
      <c r="RKA1" s="307"/>
      <c r="RKB1" s="307"/>
      <c r="RKC1" s="307"/>
      <c r="RKD1" s="307"/>
      <c r="RKE1" s="307"/>
      <c r="RKF1" s="307"/>
      <c r="RKG1" s="307"/>
      <c r="RKH1" s="307"/>
      <c r="RKI1" s="307"/>
      <c r="RKJ1" s="307"/>
      <c r="RKK1" s="306"/>
      <c r="RKL1" s="307"/>
      <c r="RKM1" s="307"/>
      <c r="RKN1" s="307"/>
      <c r="RKO1" s="307"/>
      <c r="RKP1" s="307"/>
      <c r="RKQ1" s="307"/>
      <c r="RKR1" s="307"/>
      <c r="RKS1" s="307"/>
      <c r="RKT1" s="307"/>
      <c r="RKU1" s="307"/>
      <c r="RKV1" s="307"/>
      <c r="RKW1" s="307"/>
      <c r="RKX1" s="307"/>
      <c r="RKY1" s="307"/>
      <c r="RKZ1" s="307"/>
      <c r="RLA1" s="306"/>
      <c r="RLB1" s="307"/>
      <c r="RLC1" s="307"/>
      <c r="RLD1" s="307"/>
      <c r="RLE1" s="307"/>
      <c r="RLF1" s="307"/>
      <c r="RLG1" s="307"/>
      <c r="RLH1" s="307"/>
      <c r="RLI1" s="307"/>
      <c r="RLJ1" s="307"/>
      <c r="RLK1" s="307"/>
      <c r="RLL1" s="307"/>
      <c r="RLM1" s="307"/>
      <c r="RLN1" s="307"/>
      <c r="RLO1" s="307"/>
      <c r="RLP1" s="307"/>
      <c r="RLQ1" s="306"/>
      <c r="RLR1" s="307"/>
      <c r="RLS1" s="307"/>
      <c r="RLT1" s="307"/>
      <c r="RLU1" s="307"/>
      <c r="RLV1" s="307"/>
      <c r="RLW1" s="307"/>
      <c r="RLX1" s="307"/>
      <c r="RLY1" s="307"/>
      <c r="RLZ1" s="307"/>
      <c r="RMA1" s="307"/>
      <c r="RMB1" s="307"/>
      <c r="RMC1" s="307"/>
      <c r="RMD1" s="307"/>
      <c r="RME1" s="307"/>
      <c r="RMF1" s="307"/>
      <c r="RMG1" s="306"/>
      <c r="RMH1" s="307"/>
      <c r="RMI1" s="307"/>
      <c r="RMJ1" s="307"/>
      <c r="RMK1" s="307"/>
      <c r="RML1" s="307"/>
      <c r="RMM1" s="307"/>
      <c r="RMN1" s="307"/>
      <c r="RMO1" s="307"/>
      <c r="RMP1" s="307"/>
      <c r="RMQ1" s="307"/>
      <c r="RMR1" s="307"/>
      <c r="RMS1" s="307"/>
      <c r="RMT1" s="307"/>
      <c r="RMU1" s="307"/>
      <c r="RMV1" s="307"/>
      <c r="RMW1" s="306"/>
      <c r="RMX1" s="307"/>
      <c r="RMY1" s="307"/>
      <c r="RMZ1" s="307"/>
      <c r="RNA1" s="307"/>
      <c r="RNB1" s="307"/>
      <c r="RNC1" s="307"/>
      <c r="RND1" s="307"/>
      <c r="RNE1" s="307"/>
      <c r="RNF1" s="307"/>
      <c r="RNG1" s="307"/>
      <c r="RNH1" s="307"/>
      <c r="RNI1" s="307"/>
      <c r="RNJ1" s="307"/>
      <c r="RNK1" s="307"/>
      <c r="RNL1" s="307"/>
      <c r="RNM1" s="306"/>
      <c r="RNN1" s="307"/>
      <c r="RNO1" s="307"/>
      <c r="RNP1" s="307"/>
      <c r="RNQ1" s="307"/>
      <c r="RNR1" s="307"/>
      <c r="RNS1" s="307"/>
      <c r="RNT1" s="307"/>
      <c r="RNU1" s="307"/>
      <c r="RNV1" s="307"/>
      <c r="RNW1" s="307"/>
      <c r="RNX1" s="307"/>
      <c r="RNY1" s="307"/>
      <c r="RNZ1" s="307"/>
      <c r="ROA1" s="307"/>
      <c r="ROB1" s="307"/>
      <c r="ROC1" s="306"/>
      <c r="ROD1" s="307"/>
      <c r="ROE1" s="307"/>
      <c r="ROF1" s="307"/>
      <c r="ROG1" s="307"/>
      <c r="ROH1" s="307"/>
      <c r="ROI1" s="307"/>
      <c r="ROJ1" s="307"/>
      <c r="ROK1" s="307"/>
      <c r="ROL1" s="307"/>
      <c r="ROM1" s="307"/>
      <c r="RON1" s="307"/>
      <c r="ROO1" s="307"/>
      <c r="ROP1" s="307"/>
      <c r="ROQ1" s="307"/>
      <c r="ROR1" s="307"/>
      <c r="ROS1" s="306"/>
      <c r="ROT1" s="307"/>
      <c r="ROU1" s="307"/>
      <c r="ROV1" s="307"/>
      <c r="ROW1" s="307"/>
      <c r="ROX1" s="307"/>
      <c r="ROY1" s="307"/>
      <c r="ROZ1" s="307"/>
      <c r="RPA1" s="307"/>
      <c r="RPB1" s="307"/>
      <c r="RPC1" s="307"/>
      <c r="RPD1" s="307"/>
      <c r="RPE1" s="307"/>
      <c r="RPF1" s="307"/>
      <c r="RPG1" s="307"/>
      <c r="RPH1" s="307"/>
      <c r="RPI1" s="306"/>
      <c r="RPJ1" s="307"/>
      <c r="RPK1" s="307"/>
      <c r="RPL1" s="307"/>
      <c r="RPM1" s="307"/>
      <c r="RPN1" s="307"/>
      <c r="RPO1" s="307"/>
      <c r="RPP1" s="307"/>
      <c r="RPQ1" s="307"/>
      <c r="RPR1" s="307"/>
      <c r="RPS1" s="307"/>
      <c r="RPT1" s="307"/>
      <c r="RPU1" s="307"/>
      <c r="RPV1" s="307"/>
      <c r="RPW1" s="307"/>
      <c r="RPX1" s="307"/>
      <c r="RPY1" s="306"/>
      <c r="RPZ1" s="307"/>
      <c r="RQA1" s="307"/>
      <c r="RQB1" s="307"/>
      <c r="RQC1" s="307"/>
      <c r="RQD1" s="307"/>
      <c r="RQE1" s="307"/>
      <c r="RQF1" s="307"/>
      <c r="RQG1" s="307"/>
      <c r="RQH1" s="307"/>
      <c r="RQI1" s="307"/>
      <c r="RQJ1" s="307"/>
      <c r="RQK1" s="307"/>
      <c r="RQL1" s="307"/>
      <c r="RQM1" s="307"/>
      <c r="RQN1" s="307"/>
      <c r="RQO1" s="306"/>
      <c r="RQP1" s="307"/>
      <c r="RQQ1" s="307"/>
      <c r="RQR1" s="307"/>
      <c r="RQS1" s="307"/>
      <c r="RQT1" s="307"/>
      <c r="RQU1" s="307"/>
      <c r="RQV1" s="307"/>
      <c r="RQW1" s="307"/>
      <c r="RQX1" s="307"/>
      <c r="RQY1" s="307"/>
      <c r="RQZ1" s="307"/>
      <c r="RRA1" s="307"/>
      <c r="RRB1" s="307"/>
      <c r="RRC1" s="307"/>
      <c r="RRD1" s="307"/>
      <c r="RRE1" s="306"/>
      <c r="RRF1" s="307"/>
      <c r="RRG1" s="307"/>
      <c r="RRH1" s="307"/>
      <c r="RRI1" s="307"/>
      <c r="RRJ1" s="307"/>
      <c r="RRK1" s="307"/>
      <c r="RRL1" s="307"/>
      <c r="RRM1" s="307"/>
      <c r="RRN1" s="307"/>
      <c r="RRO1" s="307"/>
      <c r="RRP1" s="307"/>
      <c r="RRQ1" s="307"/>
      <c r="RRR1" s="307"/>
      <c r="RRS1" s="307"/>
      <c r="RRT1" s="307"/>
      <c r="RRU1" s="306"/>
      <c r="RRV1" s="307"/>
      <c r="RRW1" s="307"/>
      <c r="RRX1" s="307"/>
      <c r="RRY1" s="307"/>
      <c r="RRZ1" s="307"/>
      <c r="RSA1" s="307"/>
      <c r="RSB1" s="307"/>
      <c r="RSC1" s="307"/>
      <c r="RSD1" s="307"/>
      <c r="RSE1" s="307"/>
      <c r="RSF1" s="307"/>
      <c r="RSG1" s="307"/>
      <c r="RSH1" s="307"/>
      <c r="RSI1" s="307"/>
      <c r="RSJ1" s="307"/>
      <c r="RSK1" s="306"/>
      <c r="RSL1" s="307"/>
      <c r="RSM1" s="307"/>
      <c r="RSN1" s="307"/>
      <c r="RSO1" s="307"/>
      <c r="RSP1" s="307"/>
      <c r="RSQ1" s="307"/>
      <c r="RSR1" s="307"/>
      <c r="RSS1" s="307"/>
      <c r="RST1" s="307"/>
      <c r="RSU1" s="307"/>
      <c r="RSV1" s="307"/>
      <c r="RSW1" s="307"/>
      <c r="RSX1" s="307"/>
      <c r="RSY1" s="307"/>
      <c r="RSZ1" s="307"/>
      <c r="RTA1" s="306"/>
      <c r="RTB1" s="307"/>
      <c r="RTC1" s="307"/>
      <c r="RTD1" s="307"/>
      <c r="RTE1" s="307"/>
      <c r="RTF1" s="307"/>
      <c r="RTG1" s="307"/>
      <c r="RTH1" s="307"/>
      <c r="RTI1" s="307"/>
      <c r="RTJ1" s="307"/>
      <c r="RTK1" s="307"/>
      <c r="RTL1" s="307"/>
      <c r="RTM1" s="307"/>
      <c r="RTN1" s="307"/>
      <c r="RTO1" s="307"/>
      <c r="RTP1" s="307"/>
      <c r="RTQ1" s="306"/>
      <c r="RTR1" s="307"/>
      <c r="RTS1" s="307"/>
      <c r="RTT1" s="307"/>
      <c r="RTU1" s="307"/>
      <c r="RTV1" s="307"/>
      <c r="RTW1" s="307"/>
      <c r="RTX1" s="307"/>
      <c r="RTY1" s="307"/>
      <c r="RTZ1" s="307"/>
      <c r="RUA1" s="307"/>
      <c r="RUB1" s="307"/>
      <c r="RUC1" s="307"/>
      <c r="RUD1" s="307"/>
      <c r="RUE1" s="307"/>
      <c r="RUF1" s="307"/>
      <c r="RUG1" s="306"/>
      <c r="RUH1" s="307"/>
      <c r="RUI1" s="307"/>
      <c r="RUJ1" s="307"/>
      <c r="RUK1" s="307"/>
      <c r="RUL1" s="307"/>
      <c r="RUM1" s="307"/>
      <c r="RUN1" s="307"/>
      <c r="RUO1" s="307"/>
      <c r="RUP1" s="307"/>
      <c r="RUQ1" s="307"/>
      <c r="RUR1" s="307"/>
      <c r="RUS1" s="307"/>
      <c r="RUT1" s="307"/>
      <c r="RUU1" s="307"/>
      <c r="RUV1" s="307"/>
      <c r="RUW1" s="306"/>
      <c r="RUX1" s="307"/>
      <c r="RUY1" s="307"/>
      <c r="RUZ1" s="307"/>
      <c r="RVA1" s="307"/>
      <c r="RVB1" s="307"/>
      <c r="RVC1" s="307"/>
      <c r="RVD1" s="307"/>
      <c r="RVE1" s="307"/>
      <c r="RVF1" s="307"/>
      <c r="RVG1" s="307"/>
      <c r="RVH1" s="307"/>
      <c r="RVI1" s="307"/>
      <c r="RVJ1" s="307"/>
      <c r="RVK1" s="307"/>
      <c r="RVL1" s="307"/>
      <c r="RVM1" s="306"/>
      <c r="RVN1" s="307"/>
      <c r="RVO1" s="307"/>
      <c r="RVP1" s="307"/>
      <c r="RVQ1" s="307"/>
      <c r="RVR1" s="307"/>
      <c r="RVS1" s="307"/>
      <c r="RVT1" s="307"/>
      <c r="RVU1" s="307"/>
      <c r="RVV1" s="307"/>
      <c r="RVW1" s="307"/>
      <c r="RVX1" s="307"/>
      <c r="RVY1" s="307"/>
      <c r="RVZ1" s="307"/>
      <c r="RWA1" s="307"/>
      <c r="RWB1" s="307"/>
      <c r="RWC1" s="306"/>
      <c r="RWD1" s="307"/>
      <c r="RWE1" s="307"/>
      <c r="RWF1" s="307"/>
      <c r="RWG1" s="307"/>
      <c r="RWH1" s="307"/>
      <c r="RWI1" s="307"/>
      <c r="RWJ1" s="307"/>
      <c r="RWK1" s="307"/>
      <c r="RWL1" s="307"/>
      <c r="RWM1" s="307"/>
      <c r="RWN1" s="307"/>
      <c r="RWO1" s="307"/>
      <c r="RWP1" s="307"/>
      <c r="RWQ1" s="307"/>
      <c r="RWR1" s="307"/>
      <c r="RWS1" s="306"/>
      <c r="RWT1" s="307"/>
      <c r="RWU1" s="307"/>
      <c r="RWV1" s="307"/>
      <c r="RWW1" s="307"/>
      <c r="RWX1" s="307"/>
      <c r="RWY1" s="307"/>
      <c r="RWZ1" s="307"/>
      <c r="RXA1" s="307"/>
      <c r="RXB1" s="307"/>
      <c r="RXC1" s="307"/>
      <c r="RXD1" s="307"/>
      <c r="RXE1" s="307"/>
      <c r="RXF1" s="307"/>
      <c r="RXG1" s="307"/>
      <c r="RXH1" s="307"/>
      <c r="RXI1" s="306"/>
      <c r="RXJ1" s="307"/>
      <c r="RXK1" s="307"/>
      <c r="RXL1" s="307"/>
      <c r="RXM1" s="307"/>
      <c r="RXN1" s="307"/>
      <c r="RXO1" s="307"/>
      <c r="RXP1" s="307"/>
      <c r="RXQ1" s="307"/>
      <c r="RXR1" s="307"/>
      <c r="RXS1" s="307"/>
      <c r="RXT1" s="307"/>
      <c r="RXU1" s="307"/>
      <c r="RXV1" s="307"/>
      <c r="RXW1" s="307"/>
      <c r="RXX1" s="307"/>
      <c r="RXY1" s="306"/>
      <c r="RXZ1" s="307"/>
      <c r="RYA1" s="307"/>
      <c r="RYB1" s="307"/>
      <c r="RYC1" s="307"/>
      <c r="RYD1" s="307"/>
      <c r="RYE1" s="307"/>
      <c r="RYF1" s="307"/>
      <c r="RYG1" s="307"/>
      <c r="RYH1" s="307"/>
      <c r="RYI1" s="307"/>
      <c r="RYJ1" s="307"/>
      <c r="RYK1" s="307"/>
      <c r="RYL1" s="307"/>
      <c r="RYM1" s="307"/>
      <c r="RYN1" s="307"/>
      <c r="RYO1" s="306"/>
      <c r="RYP1" s="307"/>
      <c r="RYQ1" s="307"/>
      <c r="RYR1" s="307"/>
      <c r="RYS1" s="307"/>
      <c r="RYT1" s="307"/>
      <c r="RYU1" s="307"/>
      <c r="RYV1" s="307"/>
      <c r="RYW1" s="307"/>
      <c r="RYX1" s="307"/>
      <c r="RYY1" s="307"/>
      <c r="RYZ1" s="307"/>
      <c r="RZA1" s="307"/>
      <c r="RZB1" s="307"/>
      <c r="RZC1" s="307"/>
      <c r="RZD1" s="307"/>
      <c r="RZE1" s="306"/>
      <c r="RZF1" s="307"/>
      <c r="RZG1" s="307"/>
      <c r="RZH1" s="307"/>
      <c r="RZI1" s="307"/>
      <c r="RZJ1" s="307"/>
      <c r="RZK1" s="307"/>
      <c r="RZL1" s="307"/>
      <c r="RZM1" s="307"/>
      <c r="RZN1" s="307"/>
      <c r="RZO1" s="307"/>
      <c r="RZP1" s="307"/>
      <c r="RZQ1" s="307"/>
      <c r="RZR1" s="307"/>
      <c r="RZS1" s="307"/>
      <c r="RZT1" s="307"/>
      <c r="RZU1" s="306"/>
      <c r="RZV1" s="307"/>
      <c r="RZW1" s="307"/>
      <c r="RZX1" s="307"/>
      <c r="RZY1" s="307"/>
      <c r="RZZ1" s="307"/>
      <c r="SAA1" s="307"/>
      <c r="SAB1" s="307"/>
      <c r="SAC1" s="307"/>
      <c r="SAD1" s="307"/>
      <c r="SAE1" s="307"/>
      <c r="SAF1" s="307"/>
      <c r="SAG1" s="307"/>
      <c r="SAH1" s="307"/>
      <c r="SAI1" s="307"/>
      <c r="SAJ1" s="307"/>
      <c r="SAK1" s="306"/>
      <c r="SAL1" s="307"/>
      <c r="SAM1" s="307"/>
      <c r="SAN1" s="307"/>
      <c r="SAO1" s="307"/>
      <c r="SAP1" s="307"/>
      <c r="SAQ1" s="307"/>
      <c r="SAR1" s="307"/>
      <c r="SAS1" s="307"/>
      <c r="SAT1" s="307"/>
      <c r="SAU1" s="307"/>
      <c r="SAV1" s="307"/>
      <c r="SAW1" s="307"/>
      <c r="SAX1" s="307"/>
      <c r="SAY1" s="307"/>
      <c r="SAZ1" s="307"/>
      <c r="SBA1" s="306"/>
      <c r="SBB1" s="307"/>
      <c r="SBC1" s="307"/>
      <c r="SBD1" s="307"/>
      <c r="SBE1" s="307"/>
      <c r="SBF1" s="307"/>
      <c r="SBG1" s="307"/>
      <c r="SBH1" s="307"/>
      <c r="SBI1" s="307"/>
      <c r="SBJ1" s="307"/>
      <c r="SBK1" s="307"/>
      <c r="SBL1" s="307"/>
      <c r="SBM1" s="307"/>
      <c r="SBN1" s="307"/>
      <c r="SBO1" s="307"/>
      <c r="SBP1" s="307"/>
      <c r="SBQ1" s="306"/>
      <c r="SBR1" s="307"/>
      <c r="SBS1" s="307"/>
      <c r="SBT1" s="307"/>
      <c r="SBU1" s="307"/>
      <c r="SBV1" s="307"/>
      <c r="SBW1" s="307"/>
      <c r="SBX1" s="307"/>
      <c r="SBY1" s="307"/>
      <c r="SBZ1" s="307"/>
      <c r="SCA1" s="307"/>
      <c r="SCB1" s="307"/>
      <c r="SCC1" s="307"/>
      <c r="SCD1" s="307"/>
      <c r="SCE1" s="307"/>
      <c r="SCF1" s="307"/>
      <c r="SCG1" s="306"/>
      <c r="SCH1" s="307"/>
      <c r="SCI1" s="307"/>
      <c r="SCJ1" s="307"/>
      <c r="SCK1" s="307"/>
      <c r="SCL1" s="307"/>
      <c r="SCM1" s="307"/>
      <c r="SCN1" s="307"/>
      <c r="SCO1" s="307"/>
      <c r="SCP1" s="307"/>
      <c r="SCQ1" s="307"/>
      <c r="SCR1" s="307"/>
      <c r="SCS1" s="307"/>
      <c r="SCT1" s="307"/>
      <c r="SCU1" s="307"/>
      <c r="SCV1" s="307"/>
      <c r="SCW1" s="306"/>
      <c r="SCX1" s="307"/>
      <c r="SCY1" s="307"/>
      <c r="SCZ1" s="307"/>
      <c r="SDA1" s="307"/>
      <c r="SDB1" s="307"/>
      <c r="SDC1" s="307"/>
      <c r="SDD1" s="307"/>
      <c r="SDE1" s="307"/>
      <c r="SDF1" s="307"/>
      <c r="SDG1" s="307"/>
      <c r="SDH1" s="307"/>
      <c r="SDI1" s="307"/>
      <c r="SDJ1" s="307"/>
      <c r="SDK1" s="307"/>
      <c r="SDL1" s="307"/>
      <c r="SDM1" s="306"/>
      <c r="SDN1" s="307"/>
      <c r="SDO1" s="307"/>
      <c r="SDP1" s="307"/>
      <c r="SDQ1" s="307"/>
      <c r="SDR1" s="307"/>
      <c r="SDS1" s="307"/>
      <c r="SDT1" s="307"/>
      <c r="SDU1" s="307"/>
      <c r="SDV1" s="307"/>
      <c r="SDW1" s="307"/>
      <c r="SDX1" s="307"/>
      <c r="SDY1" s="307"/>
      <c r="SDZ1" s="307"/>
      <c r="SEA1" s="307"/>
      <c r="SEB1" s="307"/>
      <c r="SEC1" s="306"/>
      <c r="SED1" s="307"/>
      <c r="SEE1" s="307"/>
      <c r="SEF1" s="307"/>
      <c r="SEG1" s="307"/>
      <c r="SEH1" s="307"/>
      <c r="SEI1" s="307"/>
      <c r="SEJ1" s="307"/>
      <c r="SEK1" s="307"/>
      <c r="SEL1" s="307"/>
      <c r="SEM1" s="307"/>
      <c r="SEN1" s="307"/>
      <c r="SEO1" s="307"/>
      <c r="SEP1" s="307"/>
      <c r="SEQ1" s="307"/>
      <c r="SER1" s="307"/>
      <c r="SES1" s="306"/>
      <c r="SET1" s="307"/>
      <c r="SEU1" s="307"/>
      <c r="SEV1" s="307"/>
      <c r="SEW1" s="307"/>
      <c r="SEX1" s="307"/>
      <c r="SEY1" s="307"/>
      <c r="SEZ1" s="307"/>
      <c r="SFA1" s="307"/>
      <c r="SFB1" s="307"/>
      <c r="SFC1" s="307"/>
      <c r="SFD1" s="307"/>
      <c r="SFE1" s="307"/>
      <c r="SFF1" s="307"/>
      <c r="SFG1" s="307"/>
      <c r="SFH1" s="307"/>
      <c r="SFI1" s="306"/>
      <c r="SFJ1" s="307"/>
      <c r="SFK1" s="307"/>
      <c r="SFL1" s="307"/>
      <c r="SFM1" s="307"/>
      <c r="SFN1" s="307"/>
      <c r="SFO1" s="307"/>
      <c r="SFP1" s="307"/>
      <c r="SFQ1" s="307"/>
      <c r="SFR1" s="307"/>
      <c r="SFS1" s="307"/>
      <c r="SFT1" s="307"/>
      <c r="SFU1" s="307"/>
      <c r="SFV1" s="307"/>
      <c r="SFW1" s="307"/>
      <c r="SFX1" s="307"/>
      <c r="SFY1" s="306"/>
      <c r="SFZ1" s="307"/>
      <c r="SGA1" s="307"/>
      <c r="SGB1" s="307"/>
      <c r="SGC1" s="307"/>
      <c r="SGD1" s="307"/>
      <c r="SGE1" s="307"/>
      <c r="SGF1" s="307"/>
      <c r="SGG1" s="307"/>
      <c r="SGH1" s="307"/>
      <c r="SGI1" s="307"/>
      <c r="SGJ1" s="307"/>
      <c r="SGK1" s="307"/>
      <c r="SGL1" s="307"/>
      <c r="SGM1" s="307"/>
      <c r="SGN1" s="307"/>
      <c r="SGO1" s="306"/>
      <c r="SGP1" s="307"/>
      <c r="SGQ1" s="307"/>
      <c r="SGR1" s="307"/>
      <c r="SGS1" s="307"/>
      <c r="SGT1" s="307"/>
      <c r="SGU1" s="307"/>
      <c r="SGV1" s="307"/>
      <c r="SGW1" s="307"/>
      <c r="SGX1" s="307"/>
      <c r="SGY1" s="307"/>
      <c r="SGZ1" s="307"/>
      <c r="SHA1" s="307"/>
      <c r="SHB1" s="307"/>
      <c r="SHC1" s="307"/>
      <c r="SHD1" s="307"/>
      <c r="SHE1" s="306"/>
      <c r="SHF1" s="307"/>
      <c r="SHG1" s="307"/>
      <c r="SHH1" s="307"/>
      <c r="SHI1" s="307"/>
      <c r="SHJ1" s="307"/>
      <c r="SHK1" s="307"/>
      <c r="SHL1" s="307"/>
      <c r="SHM1" s="307"/>
      <c r="SHN1" s="307"/>
      <c r="SHO1" s="307"/>
      <c r="SHP1" s="307"/>
      <c r="SHQ1" s="307"/>
      <c r="SHR1" s="307"/>
      <c r="SHS1" s="307"/>
      <c r="SHT1" s="307"/>
      <c r="SHU1" s="306"/>
      <c r="SHV1" s="307"/>
      <c r="SHW1" s="307"/>
      <c r="SHX1" s="307"/>
      <c r="SHY1" s="307"/>
      <c r="SHZ1" s="307"/>
      <c r="SIA1" s="307"/>
      <c r="SIB1" s="307"/>
      <c r="SIC1" s="307"/>
      <c r="SID1" s="307"/>
      <c r="SIE1" s="307"/>
      <c r="SIF1" s="307"/>
      <c r="SIG1" s="307"/>
      <c r="SIH1" s="307"/>
      <c r="SII1" s="307"/>
      <c r="SIJ1" s="307"/>
      <c r="SIK1" s="306"/>
      <c r="SIL1" s="307"/>
      <c r="SIM1" s="307"/>
      <c r="SIN1" s="307"/>
      <c r="SIO1" s="307"/>
      <c r="SIP1" s="307"/>
      <c r="SIQ1" s="307"/>
      <c r="SIR1" s="307"/>
      <c r="SIS1" s="307"/>
      <c r="SIT1" s="307"/>
      <c r="SIU1" s="307"/>
      <c r="SIV1" s="307"/>
      <c r="SIW1" s="307"/>
      <c r="SIX1" s="307"/>
      <c r="SIY1" s="307"/>
      <c r="SIZ1" s="307"/>
      <c r="SJA1" s="306"/>
      <c r="SJB1" s="307"/>
      <c r="SJC1" s="307"/>
      <c r="SJD1" s="307"/>
      <c r="SJE1" s="307"/>
      <c r="SJF1" s="307"/>
      <c r="SJG1" s="307"/>
      <c r="SJH1" s="307"/>
      <c r="SJI1" s="307"/>
      <c r="SJJ1" s="307"/>
      <c r="SJK1" s="307"/>
      <c r="SJL1" s="307"/>
      <c r="SJM1" s="307"/>
      <c r="SJN1" s="307"/>
      <c r="SJO1" s="307"/>
      <c r="SJP1" s="307"/>
      <c r="SJQ1" s="306"/>
      <c r="SJR1" s="307"/>
      <c r="SJS1" s="307"/>
      <c r="SJT1" s="307"/>
      <c r="SJU1" s="307"/>
      <c r="SJV1" s="307"/>
      <c r="SJW1" s="307"/>
      <c r="SJX1" s="307"/>
      <c r="SJY1" s="307"/>
      <c r="SJZ1" s="307"/>
      <c r="SKA1" s="307"/>
      <c r="SKB1" s="307"/>
      <c r="SKC1" s="307"/>
      <c r="SKD1" s="307"/>
      <c r="SKE1" s="307"/>
      <c r="SKF1" s="307"/>
      <c r="SKG1" s="306"/>
      <c r="SKH1" s="307"/>
      <c r="SKI1" s="307"/>
      <c r="SKJ1" s="307"/>
      <c r="SKK1" s="307"/>
      <c r="SKL1" s="307"/>
      <c r="SKM1" s="307"/>
      <c r="SKN1" s="307"/>
      <c r="SKO1" s="307"/>
      <c r="SKP1" s="307"/>
      <c r="SKQ1" s="307"/>
      <c r="SKR1" s="307"/>
      <c r="SKS1" s="307"/>
      <c r="SKT1" s="307"/>
      <c r="SKU1" s="307"/>
      <c r="SKV1" s="307"/>
      <c r="SKW1" s="306"/>
      <c r="SKX1" s="307"/>
      <c r="SKY1" s="307"/>
      <c r="SKZ1" s="307"/>
      <c r="SLA1" s="307"/>
      <c r="SLB1" s="307"/>
      <c r="SLC1" s="307"/>
      <c r="SLD1" s="307"/>
      <c r="SLE1" s="307"/>
      <c r="SLF1" s="307"/>
      <c r="SLG1" s="307"/>
      <c r="SLH1" s="307"/>
      <c r="SLI1" s="307"/>
      <c r="SLJ1" s="307"/>
      <c r="SLK1" s="307"/>
      <c r="SLL1" s="307"/>
      <c r="SLM1" s="306"/>
      <c r="SLN1" s="307"/>
      <c r="SLO1" s="307"/>
      <c r="SLP1" s="307"/>
      <c r="SLQ1" s="307"/>
      <c r="SLR1" s="307"/>
      <c r="SLS1" s="307"/>
      <c r="SLT1" s="307"/>
      <c r="SLU1" s="307"/>
      <c r="SLV1" s="307"/>
      <c r="SLW1" s="307"/>
      <c r="SLX1" s="307"/>
      <c r="SLY1" s="307"/>
      <c r="SLZ1" s="307"/>
      <c r="SMA1" s="307"/>
      <c r="SMB1" s="307"/>
      <c r="SMC1" s="306"/>
      <c r="SMD1" s="307"/>
      <c r="SME1" s="307"/>
      <c r="SMF1" s="307"/>
      <c r="SMG1" s="307"/>
      <c r="SMH1" s="307"/>
      <c r="SMI1" s="307"/>
      <c r="SMJ1" s="307"/>
      <c r="SMK1" s="307"/>
      <c r="SML1" s="307"/>
      <c r="SMM1" s="307"/>
      <c r="SMN1" s="307"/>
      <c r="SMO1" s="307"/>
      <c r="SMP1" s="307"/>
      <c r="SMQ1" s="307"/>
      <c r="SMR1" s="307"/>
      <c r="SMS1" s="306"/>
      <c r="SMT1" s="307"/>
      <c r="SMU1" s="307"/>
      <c r="SMV1" s="307"/>
      <c r="SMW1" s="307"/>
      <c r="SMX1" s="307"/>
      <c r="SMY1" s="307"/>
      <c r="SMZ1" s="307"/>
      <c r="SNA1" s="307"/>
      <c r="SNB1" s="307"/>
      <c r="SNC1" s="307"/>
      <c r="SND1" s="307"/>
      <c r="SNE1" s="307"/>
      <c r="SNF1" s="307"/>
      <c r="SNG1" s="307"/>
      <c r="SNH1" s="307"/>
      <c r="SNI1" s="306"/>
      <c r="SNJ1" s="307"/>
      <c r="SNK1" s="307"/>
      <c r="SNL1" s="307"/>
      <c r="SNM1" s="307"/>
      <c r="SNN1" s="307"/>
      <c r="SNO1" s="307"/>
      <c r="SNP1" s="307"/>
      <c r="SNQ1" s="307"/>
      <c r="SNR1" s="307"/>
      <c r="SNS1" s="307"/>
      <c r="SNT1" s="307"/>
      <c r="SNU1" s="307"/>
      <c r="SNV1" s="307"/>
      <c r="SNW1" s="307"/>
      <c r="SNX1" s="307"/>
      <c r="SNY1" s="306"/>
      <c r="SNZ1" s="307"/>
      <c r="SOA1" s="307"/>
      <c r="SOB1" s="307"/>
      <c r="SOC1" s="307"/>
      <c r="SOD1" s="307"/>
      <c r="SOE1" s="307"/>
      <c r="SOF1" s="307"/>
      <c r="SOG1" s="307"/>
      <c r="SOH1" s="307"/>
      <c r="SOI1" s="307"/>
      <c r="SOJ1" s="307"/>
      <c r="SOK1" s="307"/>
      <c r="SOL1" s="307"/>
      <c r="SOM1" s="307"/>
      <c r="SON1" s="307"/>
      <c r="SOO1" s="306"/>
      <c r="SOP1" s="307"/>
      <c r="SOQ1" s="307"/>
      <c r="SOR1" s="307"/>
      <c r="SOS1" s="307"/>
      <c r="SOT1" s="307"/>
      <c r="SOU1" s="307"/>
      <c r="SOV1" s="307"/>
      <c r="SOW1" s="307"/>
      <c r="SOX1" s="307"/>
      <c r="SOY1" s="307"/>
      <c r="SOZ1" s="307"/>
      <c r="SPA1" s="307"/>
      <c r="SPB1" s="307"/>
      <c r="SPC1" s="307"/>
      <c r="SPD1" s="307"/>
      <c r="SPE1" s="306"/>
      <c r="SPF1" s="307"/>
      <c r="SPG1" s="307"/>
      <c r="SPH1" s="307"/>
      <c r="SPI1" s="307"/>
      <c r="SPJ1" s="307"/>
      <c r="SPK1" s="307"/>
      <c r="SPL1" s="307"/>
      <c r="SPM1" s="307"/>
      <c r="SPN1" s="307"/>
      <c r="SPO1" s="307"/>
      <c r="SPP1" s="307"/>
      <c r="SPQ1" s="307"/>
      <c r="SPR1" s="307"/>
      <c r="SPS1" s="307"/>
      <c r="SPT1" s="307"/>
      <c r="SPU1" s="306"/>
      <c r="SPV1" s="307"/>
      <c r="SPW1" s="307"/>
      <c r="SPX1" s="307"/>
      <c r="SPY1" s="307"/>
      <c r="SPZ1" s="307"/>
      <c r="SQA1" s="307"/>
      <c r="SQB1" s="307"/>
      <c r="SQC1" s="307"/>
      <c r="SQD1" s="307"/>
      <c r="SQE1" s="307"/>
      <c r="SQF1" s="307"/>
      <c r="SQG1" s="307"/>
      <c r="SQH1" s="307"/>
      <c r="SQI1" s="307"/>
      <c r="SQJ1" s="307"/>
      <c r="SQK1" s="306"/>
      <c r="SQL1" s="307"/>
      <c r="SQM1" s="307"/>
      <c r="SQN1" s="307"/>
      <c r="SQO1" s="307"/>
      <c r="SQP1" s="307"/>
      <c r="SQQ1" s="307"/>
      <c r="SQR1" s="307"/>
      <c r="SQS1" s="307"/>
      <c r="SQT1" s="307"/>
      <c r="SQU1" s="307"/>
      <c r="SQV1" s="307"/>
      <c r="SQW1" s="307"/>
      <c r="SQX1" s="307"/>
      <c r="SQY1" s="307"/>
      <c r="SQZ1" s="307"/>
      <c r="SRA1" s="306"/>
      <c r="SRB1" s="307"/>
      <c r="SRC1" s="307"/>
      <c r="SRD1" s="307"/>
      <c r="SRE1" s="307"/>
      <c r="SRF1" s="307"/>
      <c r="SRG1" s="307"/>
      <c r="SRH1" s="307"/>
      <c r="SRI1" s="307"/>
      <c r="SRJ1" s="307"/>
      <c r="SRK1" s="307"/>
      <c r="SRL1" s="307"/>
      <c r="SRM1" s="307"/>
      <c r="SRN1" s="307"/>
      <c r="SRO1" s="307"/>
      <c r="SRP1" s="307"/>
      <c r="SRQ1" s="306"/>
      <c r="SRR1" s="307"/>
      <c r="SRS1" s="307"/>
      <c r="SRT1" s="307"/>
      <c r="SRU1" s="307"/>
      <c r="SRV1" s="307"/>
      <c r="SRW1" s="307"/>
      <c r="SRX1" s="307"/>
      <c r="SRY1" s="307"/>
      <c r="SRZ1" s="307"/>
      <c r="SSA1" s="307"/>
      <c r="SSB1" s="307"/>
      <c r="SSC1" s="307"/>
      <c r="SSD1" s="307"/>
      <c r="SSE1" s="307"/>
      <c r="SSF1" s="307"/>
      <c r="SSG1" s="306"/>
      <c r="SSH1" s="307"/>
      <c r="SSI1" s="307"/>
      <c r="SSJ1" s="307"/>
      <c r="SSK1" s="307"/>
      <c r="SSL1" s="307"/>
      <c r="SSM1" s="307"/>
      <c r="SSN1" s="307"/>
      <c r="SSO1" s="307"/>
      <c r="SSP1" s="307"/>
      <c r="SSQ1" s="307"/>
      <c r="SSR1" s="307"/>
      <c r="SSS1" s="307"/>
      <c r="SST1" s="307"/>
      <c r="SSU1" s="307"/>
      <c r="SSV1" s="307"/>
      <c r="SSW1" s="306"/>
      <c r="SSX1" s="307"/>
      <c r="SSY1" s="307"/>
      <c r="SSZ1" s="307"/>
      <c r="STA1" s="307"/>
      <c r="STB1" s="307"/>
      <c r="STC1" s="307"/>
      <c r="STD1" s="307"/>
      <c r="STE1" s="307"/>
      <c r="STF1" s="307"/>
      <c r="STG1" s="307"/>
      <c r="STH1" s="307"/>
      <c r="STI1" s="307"/>
      <c r="STJ1" s="307"/>
      <c r="STK1" s="307"/>
      <c r="STL1" s="307"/>
      <c r="STM1" s="306"/>
      <c r="STN1" s="307"/>
      <c r="STO1" s="307"/>
      <c r="STP1" s="307"/>
      <c r="STQ1" s="307"/>
      <c r="STR1" s="307"/>
      <c r="STS1" s="307"/>
      <c r="STT1" s="307"/>
      <c r="STU1" s="307"/>
      <c r="STV1" s="307"/>
      <c r="STW1" s="307"/>
      <c r="STX1" s="307"/>
      <c r="STY1" s="307"/>
      <c r="STZ1" s="307"/>
      <c r="SUA1" s="307"/>
      <c r="SUB1" s="307"/>
      <c r="SUC1" s="306"/>
      <c r="SUD1" s="307"/>
      <c r="SUE1" s="307"/>
      <c r="SUF1" s="307"/>
      <c r="SUG1" s="307"/>
      <c r="SUH1" s="307"/>
      <c r="SUI1" s="307"/>
      <c r="SUJ1" s="307"/>
      <c r="SUK1" s="307"/>
      <c r="SUL1" s="307"/>
      <c r="SUM1" s="307"/>
      <c r="SUN1" s="307"/>
      <c r="SUO1" s="307"/>
      <c r="SUP1" s="307"/>
      <c r="SUQ1" s="307"/>
      <c r="SUR1" s="307"/>
      <c r="SUS1" s="306"/>
      <c r="SUT1" s="307"/>
      <c r="SUU1" s="307"/>
      <c r="SUV1" s="307"/>
      <c r="SUW1" s="307"/>
      <c r="SUX1" s="307"/>
      <c r="SUY1" s="307"/>
      <c r="SUZ1" s="307"/>
      <c r="SVA1" s="307"/>
      <c r="SVB1" s="307"/>
      <c r="SVC1" s="307"/>
      <c r="SVD1" s="307"/>
      <c r="SVE1" s="307"/>
      <c r="SVF1" s="307"/>
      <c r="SVG1" s="307"/>
      <c r="SVH1" s="307"/>
      <c r="SVI1" s="306"/>
      <c r="SVJ1" s="307"/>
      <c r="SVK1" s="307"/>
      <c r="SVL1" s="307"/>
      <c r="SVM1" s="307"/>
      <c r="SVN1" s="307"/>
      <c r="SVO1" s="307"/>
      <c r="SVP1" s="307"/>
      <c r="SVQ1" s="307"/>
      <c r="SVR1" s="307"/>
      <c r="SVS1" s="307"/>
      <c r="SVT1" s="307"/>
      <c r="SVU1" s="307"/>
      <c r="SVV1" s="307"/>
      <c r="SVW1" s="307"/>
      <c r="SVX1" s="307"/>
      <c r="SVY1" s="306"/>
      <c r="SVZ1" s="307"/>
      <c r="SWA1" s="307"/>
      <c r="SWB1" s="307"/>
      <c r="SWC1" s="307"/>
      <c r="SWD1" s="307"/>
      <c r="SWE1" s="307"/>
      <c r="SWF1" s="307"/>
      <c r="SWG1" s="307"/>
      <c r="SWH1" s="307"/>
      <c r="SWI1" s="307"/>
      <c r="SWJ1" s="307"/>
      <c r="SWK1" s="307"/>
      <c r="SWL1" s="307"/>
      <c r="SWM1" s="307"/>
      <c r="SWN1" s="307"/>
      <c r="SWO1" s="306"/>
      <c r="SWP1" s="307"/>
      <c r="SWQ1" s="307"/>
      <c r="SWR1" s="307"/>
      <c r="SWS1" s="307"/>
      <c r="SWT1" s="307"/>
      <c r="SWU1" s="307"/>
      <c r="SWV1" s="307"/>
      <c r="SWW1" s="307"/>
      <c r="SWX1" s="307"/>
      <c r="SWY1" s="307"/>
      <c r="SWZ1" s="307"/>
      <c r="SXA1" s="307"/>
      <c r="SXB1" s="307"/>
      <c r="SXC1" s="307"/>
      <c r="SXD1" s="307"/>
      <c r="SXE1" s="306"/>
      <c r="SXF1" s="307"/>
      <c r="SXG1" s="307"/>
      <c r="SXH1" s="307"/>
      <c r="SXI1" s="307"/>
      <c r="SXJ1" s="307"/>
      <c r="SXK1" s="307"/>
      <c r="SXL1" s="307"/>
      <c r="SXM1" s="307"/>
      <c r="SXN1" s="307"/>
      <c r="SXO1" s="307"/>
      <c r="SXP1" s="307"/>
      <c r="SXQ1" s="307"/>
      <c r="SXR1" s="307"/>
      <c r="SXS1" s="307"/>
      <c r="SXT1" s="307"/>
      <c r="SXU1" s="306"/>
      <c r="SXV1" s="307"/>
      <c r="SXW1" s="307"/>
      <c r="SXX1" s="307"/>
      <c r="SXY1" s="307"/>
      <c r="SXZ1" s="307"/>
      <c r="SYA1" s="307"/>
      <c r="SYB1" s="307"/>
      <c r="SYC1" s="307"/>
      <c r="SYD1" s="307"/>
      <c r="SYE1" s="307"/>
      <c r="SYF1" s="307"/>
      <c r="SYG1" s="307"/>
      <c r="SYH1" s="307"/>
      <c r="SYI1" s="307"/>
      <c r="SYJ1" s="307"/>
      <c r="SYK1" s="306"/>
      <c r="SYL1" s="307"/>
      <c r="SYM1" s="307"/>
      <c r="SYN1" s="307"/>
      <c r="SYO1" s="307"/>
      <c r="SYP1" s="307"/>
      <c r="SYQ1" s="307"/>
      <c r="SYR1" s="307"/>
      <c r="SYS1" s="307"/>
      <c r="SYT1" s="307"/>
      <c r="SYU1" s="307"/>
      <c r="SYV1" s="307"/>
      <c r="SYW1" s="307"/>
      <c r="SYX1" s="307"/>
      <c r="SYY1" s="307"/>
      <c r="SYZ1" s="307"/>
      <c r="SZA1" s="306"/>
      <c r="SZB1" s="307"/>
      <c r="SZC1" s="307"/>
      <c r="SZD1" s="307"/>
      <c r="SZE1" s="307"/>
      <c r="SZF1" s="307"/>
      <c r="SZG1" s="307"/>
      <c r="SZH1" s="307"/>
      <c r="SZI1" s="307"/>
      <c r="SZJ1" s="307"/>
      <c r="SZK1" s="307"/>
      <c r="SZL1" s="307"/>
      <c r="SZM1" s="307"/>
      <c r="SZN1" s="307"/>
      <c r="SZO1" s="307"/>
      <c r="SZP1" s="307"/>
      <c r="SZQ1" s="306"/>
      <c r="SZR1" s="307"/>
      <c r="SZS1" s="307"/>
      <c r="SZT1" s="307"/>
      <c r="SZU1" s="307"/>
      <c r="SZV1" s="307"/>
      <c r="SZW1" s="307"/>
      <c r="SZX1" s="307"/>
      <c r="SZY1" s="307"/>
      <c r="SZZ1" s="307"/>
      <c r="TAA1" s="307"/>
      <c r="TAB1" s="307"/>
      <c r="TAC1" s="307"/>
      <c r="TAD1" s="307"/>
      <c r="TAE1" s="307"/>
      <c r="TAF1" s="307"/>
      <c r="TAG1" s="306"/>
      <c r="TAH1" s="307"/>
      <c r="TAI1" s="307"/>
      <c r="TAJ1" s="307"/>
      <c r="TAK1" s="307"/>
      <c r="TAL1" s="307"/>
      <c r="TAM1" s="307"/>
      <c r="TAN1" s="307"/>
      <c r="TAO1" s="307"/>
      <c r="TAP1" s="307"/>
      <c r="TAQ1" s="307"/>
      <c r="TAR1" s="307"/>
      <c r="TAS1" s="307"/>
      <c r="TAT1" s="307"/>
      <c r="TAU1" s="307"/>
      <c r="TAV1" s="307"/>
      <c r="TAW1" s="306"/>
      <c r="TAX1" s="307"/>
      <c r="TAY1" s="307"/>
      <c r="TAZ1" s="307"/>
      <c r="TBA1" s="307"/>
      <c r="TBB1" s="307"/>
      <c r="TBC1" s="307"/>
      <c r="TBD1" s="307"/>
      <c r="TBE1" s="307"/>
      <c r="TBF1" s="307"/>
      <c r="TBG1" s="307"/>
      <c r="TBH1" s="307"/>
      <c r="TBI1" s="307"/>
      <c r="TBJ1" s="307"/>
      <c r="TBK1" s="307"/>
      <c r="TBL1" s="307"/>
      <c r="TBM1" s="306"/>
      <c r="TBN1" s="307"/>
      <c r="TBO1" s="307"/>
      <c r="TBP1" s="307"/>
      <c r="TBQ1" s="307"/>
      <c r="TBR1" s="307"/>
      <c r="TBS1" s="307"/>
      <c r="TBT1" s="307"/>
      <c r="TBU1" s="307"/>
      <c r="TBV1" s="307"/>
      <c r="TBW1" s="307"/>
      <c r="TBX1" s="307"/>
      <c r="TBY1" s="307"/>
      <c r="TBZ1" s="307"/>
      <c r="TCA1" s="307"/>
      <c r="TCB1" s="307"/>
      <c r="TCC1" s="306"/>
      <c r="TCD1" s="307"/>
      <c r="TCE1" s="307"/>
      <c r="TCF1" s="307"/>
      <c r="TCG1" s="307"/>
      <c r="TCH1" s="307"/>
      <c r="TCI1" s="307"/>
      <c r="TCJ1" s="307"/>
      <c r="TCK1" s="307"/>
      <c r="TCL1" s="307"/>
      <c r="TCM1" s="307"/>
      <c r="TCN1" s="307"/>
      <c r="TCO1" s="307"/>
      <c r="TCP1" s="307"/>
      <c r="TCQ1" s="307"/>
      <c r="TCR1" s="307"/>
      <c r="TCS1" s="306"/>
      <c r="TCT1" s="307"/>
      <c r="TCU1" s="307"/>
      <c r="TCV1" s="307"/>
      <c r="TCW1" s="307"/>
      <c r="TCX1" s="307"/>
      <c r="TCY1" s="307"/>
      <c r="TCZ1" s="307"/>
      <c r="TDA1" s="307"/>
      <c r="TDB1" s="307"/>
      <c r="TDC1" s="307"/>
      <c r="TDD1" s="307"/>
      <c r="TDE1" s="307"/>
      <c r="TDF1" s="307"/>
      <c r="TDG1" s="307"/>
      <c r="TDH1" s="307"/>
      <c r="TDI1" s="306"/>
      <c r="TDJ1" s="307"/>
      <c r="TDK1" s="307"/>
      <c r="TDL1" s="307"/>
      <c r="TDM1" s="307"/>
      <c r="TDN1" s="307"/>
      <c r="TDO1" s="307"/>
      <c r="TDP1" s="307"/>
      <c r="TDQ1" s="307"/>
      <c r="TDR1" s="307"/>
      <c r="TDS1" s="307"/>
      <c r="TDT1" s="307"/>
      <c r="TDU1" s="307"/>
      <c r="TDV1" s="307"/>
      <c r="TDW1" s="307"/>
      <c r="TDX1" s="307"/>
      <c r="TDY1" s="306"/>
      <c r="TDZ1" s="307"/>
      <c r="TEA1" s="307"/>
      <c r="TEB1" s="307"/>
      <c r="TEC1" s="307"/>
      <c r="TED1" s="307"/>
      <c r="TEE1" s="307"/>
      <c r="TEF1" s="307"/>
      <c r="TEG1" s="307"/>
      <c r="TEH1" s="307"/>
      <c r="TEI1" s="307"/>
      <c r="TEJ1" s="307"/>
      <c r="TEK1" s="307"/>
      <c r="TEL1" s="307"/>
      <c r="TEM1" s="307"/>
      <c r="TEN1" s="307"/>
      <c r="TEO1" s="306"/>
      <c r="TEP1" s="307"/>
      <c r="TEQ1" s="307"/>
      <c r="TER1" s="307"/>
      <c r="TES1" s="307"/>
      <c r="TET1" s="307"/>
      <c r="TEU1" s="307"/>
      <c r="TEV1" s="307"/>
      <c r="TEW1" s="307"/>
      <c r="TEX1" s="307"/>
      <c r="TEY1" s="307"/>
      <c r="TEZ1" s="307"/>
      <c r="TFA1" s="307"/>
      <c r="TFB1" s="307"/>
      <c r="TFC1" s="307"/>
      <c r="TFD1" s="307"/>
      <c r="TFE1" s="306"/>
      <c r="TFF1" s="307"/>
      <c r="TFG1" s="307"/>
      <c r="TFH1" s="307"/>
      <c r="TFI1" s="307"/>
      <c r="TFJ1" s="307"/>
      <c r="TFK1" s="307"/>
      <c r="TFL1" s="307"/>
      <c r="TFM1" s="307"/>
      <c r="TFN1" s="307"/>
      <c r="TFO1" s="307"/>
      <c r="TFP1" s="307"/>
      <c r="TFQ1" s="307"/>
      <c r="TFR1" s="307"/>
      <c r="TFS1" s="307"/>
      <c r="TFT1" s="307"/>
      <c r="TFU1" s="306"/>
      <c r="TFV1" s="307"/>
      <c r="TFW1" s="307"/>
      <c r="TFX1" s="307"/>
      <c r="TFY1" s="307"/>
      <c r="TFZ1" s="307"/>
      <c r="TGA1" s="307"/>
      <c r="TGB1" s="307"/>
      <c r="TGC1" s="307"/>
      <c r="TGD1" s="307"/>
      <c r="TGE1" s="307"/>
      <c r="TGF1" s="307"/>
      <c r="TGG1" s="307"/>
      <c r="TGH1" s="307"/>
      <c r="TGI1" s="307"/>
      <c r="TGJ1" s="307"/>
      <c r="TGK1" s="306"/>
      <c r="TGL1" s="307"/>
      <c r="TGM1" s="307"/>
      <c r="TGN1" s="307"/>
      <c r="TGO1" s="307"/>
      <c r="TGP1" s="307"/>
      <c r="TGQ1" s="307"/>
      <c r="TGR1" s="307"/>
      <c r="TGS1" s="307"/>
      <c r="TGT1" s="307"/>
      <c r="TGU1" s="307"/>
      <c r="TGV1" s="307"/>
      <c r="TGW1" s="307"/>
      <c r="TGX1" s="307"/>
      <c r="TGY1" s="307"/>
      <c r="TGZ1" s="307"/>
      <c r="THA1" s="306"/>
      <c r="THB1" s="307"/>
      <c r="THC1" s="307"/>
      <c r="THD1" s="307"/>
      <c r="THE1" s="307"/>
      <c r="THF1" s="307"/>
      <c r="THG1" s="307"/>
      <c r="THH1" s="307"/>
      <c r="THI1" s="307"/>
      <c r="THJ1" s="307"/>
      <c r="THK1" s="307"/>
      <c r="THL1" s="307"/>
      <c r="THM1" s="307"/>
      <c r="THN1" s="307"/>
      <c r="THO1" s="307"/>
      <c r="THP1" s="307"/>
      <c r="THQ1" s="306"/>
      <c r="THR1" s="307"/>
      <c r="THS1" s="307"/>
      <c r="THT1" s="307"/>
      <c r="THU1" s="307"/>
      <c r="THV1" s="307"/>
      <c r="THW1" s="307"/>
      <c r="THX1" s="307"/>
      <c r="THY1" s="307"/>
      <c r="THZ1" s="307"/>
      <c r="TIA1" s="307"/>
      <c r="TIB1" s="307"/>
      <c r="TIC1" s="307"/>
      <c r="TID1" s="307"/>
      <c r="TIE1" s="307"/>
      <c r="TIF1" s="307"/>
      <c r="TIG1" s="306"/>
      <c r="TIH1" s="307"/>
      <c r="TII1" s="307"/>
      <c r="TIJ1" s="307"/>
      <c r="TIK1" s="307"/>
      <c r="TIL1" s="307"/>
      <c r="TIM1" s="307"/>
      <c r="TIN1" s="307"/>
      <c r="TIO1" s="307"/>
      <c r="TIP1" s="307"/>
      <c r="TIQ1" s="307"/>
      <c r="TIR1" s="307"/>
      <c r="TIS1" s="307"/>
      <c r="TIT1" s="307"/>
      <c r="TIU1" s="307"/>
      <c r="TIV1" s="307"/>
      <c r="TIW1" s="306"/>
      <c r="TIX1" s="307"/>
      <c r="TIY1" s="307"/>
      <c r="TIZ1" s="307"/>
      <c r="TJA1" s="307"/>
      <c r="TJB1" s="307"/>
      <c r="TJC1" s="307"/>
      <c r="TJD1" s="307"/>
      <c r="TJE1" s="307"/>
      <c r="TJF1" s="307"/>
      <c r="TJG1" s="307"/>
      <c r="TJH1" s="307"/>
      <c r="TJI1" s="307"/>
      <c r="TJJ1" s="307"/>
      <c r="TJK1" s="307"/>
      <c r="TJL1" s="307"/>
      <c r="TJM1" s="306"/>
      <c r="TJN1" s="307"/>
      <c r="TJO1" s="307"/>
      <c r="TJP1" s="307"/>
      <c r="TJQ1" s="307"/>
      <c r="TJR1" s="307"/>
      <c r="TJS1" s="307"/>
      <c r="TJT1" s="307"/>
      <c r="TJU1" s="307"/>
      <c r="TJV1" s="307"/>
      <c r="TJW1" s="307"/>
      <c r="TJX1" s="307"/>
      <c r="TJY1" s="307"/>
      <c r="TJZ1" s="307"/>
      <c r="TKA1" s="307"/>
      <c r="TKB1" s="307"/>
      <c r="TKC1" s="306"/>
      <c r="TKD1" s="307"/>
      <c r="TKE1" s="307"/>
      <c r="TKF1" s="307"/>
      <c r="TKG1" s="307"/>
      <c r="TKH1" s="307"/>
      <c r="TKI1" s="307"/>
      <c r="TKJ1" s="307"/>
      <c r="TKK1" s="307"/>
      <c r="TKL1" s="307"/>
      <c r="TKM1" s="307"/>
      <c r="TKN1" s="307"/>
      <c r="TKO1" s="307"/>
      <c r="TKP1" s="307"/>
      <c r="TKQ1" s="307"/>
      <c r="TKR1" s="307"/>
      <c r="TKS1" s="306"/>
      <c r="TKT1" s="307"/>
      <c r="TKU1" s="307"/>
      <c r="TKV1" s="307"/>
      <c r="TKW1" s="307"/>
      <c r="TKX1" s="307"/>
      <c r="TKY1" s="307"/>
      <c r="TKZ1" s="307"/>
      <c r="TLA1" s="307"/>
      <c r="TLB1" s="307"/>
      <c r="TLC1" s="307"/>
      <c r="TLD1" s="307"/>
      <c r="TLE1" s="307"/>
      <c r="TLF1" s="307"/>
      <c r="TLG1" s="307"/>
      <c r="TLH1" s="307"/>
      <c r="TLI1" s="306"/>
      <c r="TLJ1" s="307"/>
      <c r="TLK1" s="307"/>
      <c r="TLL1" s="307"/>
      <c r="TLM1" s="307"/>
      <c r="TLN1" s="307"/>
      <c r="TLO1" s="307"/>
      <c r="TLP1" s="307"/>
      <c r="TLQ1" s="307"/>
      <c r="TLR1" s="307"/>
      <c r="TLS1" s="307"/>
      <c r="TLT1" s="307"/>
      <c r="TLU1" s="307"/>
      <c r="TLV1" s="307"/>
      <c r="TLW1" s="307"/>
      <c r="TLX1" s="307"/>
      <c r="TLY1" s="306"/>
      <c r="TLZ1" s="307"/>
      <c r="TMA1" s="307"/>
      <c r="TMB1" s="307"/>
      <c r="TMC1" s="307"/>
      <c r="TMD1" s="307"/>
      <c r="TME1" s="307"/>
      <c r="TMF1" s="307"/>
      <c r="TMG1" s="307"/>
      <c r="TMH1" s="307"/>
      <c r="TMI1" s="307"/>
      <c r="TMJ1" s="307"/>
      <c r="TMK1" s="307"/>
      <c r="TML1" s="307"/>
      <c r="TMM1" s="307"/>
      <c r="TMN1" s="307"/>
      <c r="TMO1" s="306"/>
      <c r="TMP1" s="307"/>
      <c r="TMQ1" s="307"/>
      <c r="TMR1" s="307"/>
      <c r="TMS1" s="307"/>
      <c r="TMT1" s="307"/>
      <c r="TMU1" s="307"/>
      <c r="TMV1" s="307"/>
      <c r="TMW1" s="307"/>
      <c r="TMX1" s="307"/>
      <c r="TMY1" s="307"/>
      <c r="TMZ1" s="307"/>
      <c r="TNA1" s="307"/>
      <c r="TNB1" s="307"/>
      <c r="TNC1" s="307"/>
      <c r="TND1" s="307"/>
      <c r="TNE1" s="306"/>
      <c r="TNF1" s="307"/>
      <c r="TNG1" s="307"/>
      <c r="TNH1" s="307"/>
      <c r="TNI1" s="307"/>
      <c r="TNJ1" s="307"/>
      <c r="TNK1" s="307"/>
      <c r="TNL1" s="307"/>
      <c r="TNM1" s="307"/>
      <c r="TNN1" s="307"/>
      <c r="TNO1" s="307"/>
      <c r="TNP1" s="307"/>
      <c r="TNQ1" s="307"/>
      <c r="TNR1" s="307"/>
      <c r="TNS1" s="307"/>
      <c r="TNT1" s="307"/>
      <c r="TNU1" s="306"/>
      <c r="TNV1" s="307"/>
      <c r="TNW1" s="307"/>
      <c r="TNX1" s="307"/>
      <c r="TNY1" s="307"/>
      <c r="TNZ1" s="307"/>
      <c r="TOA1" s="307"/>
      <c r="TOB1" s="307"/>
      <c r="TOC1" s="307"/>
      <c r="TOD1" s="307"/>
      <c r="TOE1" s="307"/>
      <c r="TOF1" s="307"/>
      <c r="TOG1" s="307"/>
      <c r="TOH1" s="307"/>
      <c r="TOI1" s="307"/>
      <c r="TOJ1" s="307"/>
      <c r="TOK1" s="306"/>
      <c r="TOL1" s="307"/>
      <c r="TOM1" s="307"/>
      <c r="TON1" s="307"/>
      <c r="TOO1" s="307"/>
      <c r="TOP1" s="307"/>
      <c r="TOQ1" s="307"/>
      <c r="TOR1" s="307"/>
      <c r="TOS1" s="307"/>
      <c r="TOT1" s="307"/>
      <c r="TOU1" s="307"/>
      <c r="TOV1" s="307"/>
      <c r="TOW1" s="307"/>
      <c r="TOX1" s="307"/>
      <c r="TOY1" s="307"/>
      <c r="TOZ1" s="307"/>
      <c r="TPA1" s="306"/>
      <c r="TPB1" s="307"/>
      <c r="TPC1" s="307"/>
      <c r="TPD1" s="307"/>
      <c r="TPE1" s="307"/>
      <c r="TPF1" s="307"/>
      <c r="TPG1" s="307"/>
      <c r="TPH1" s="307"/>
      <c r="TPI1" s="307"/>
      <c r="TPJ1" s="307"/>
      <c r="TPK1" s="307"/>
      <c r="TPL1" s="307"/>
      <c r="TPM1" s="307"/>
      <c r="TPN1" s="307"/>
      <c r="TPO1" s="307"/>
      <c r="TPP1" s="307"/>
      <c r="TPQ1" s="306"/>
      <c r="TPR1" s="307"/>
      <c r="TPS1" s="307"/>
      <c r="TPT1" s="307"/>
      <c r="TPU1" s="307"/>
      <c r="TPV1" s="307"/>
      <c r="TPW1" s="307"/>
      <c r="TPX1" s="307"/>
      <c r="TPY1" s="307"/>
      <c r="TPZ1" s="307"/>
      <c r="TQA1" s="307"/>
      <c r="TQB1" s="307"/>
      <c r="TQC1" s="307"/>
      <c r="TQD1" s="307"/>
      <c r="TQE1" s="307"/>
      <c r="TQF1" s="307"/>
      <c r="TQG1" s="306"/>
      <c r="TQH1" s="307"/>
      <c r="TQI1" s="307"/>
      <c r="TQJ1" s="307"/>
      <c r="TQK1" s="307"/>
      <c r="TQL1" s="307"/>
      <c r="TQM1" s="307"/>
      <c r="TQN1" s="307"/>
      <c r="TQO1" s="307"/>
      <c r="TQP1" s="307"/>
      <c r="TQQ1" s="307"/>
      <c r="TQR1" s="307"/>
      <c r="TQS1" s="307"/>
      <c r="TQT1" s="307"/>
      <c r="TQU1" s="307"/>
      <c r="TQV1" s="307"/>
      <c r="TQW1" s="306"/>
      <c r="TQX1" s="307"/>
      <c r="TQY1" s="307"/>
      <c r="TQZ1" s="307"/>
      <c r="TRA1" s="307"/>
      <c r="TRB1" s="307"/>
      <c r="TRC1" s="307"/>
      <c r="TRD1" s="307"/>
      <c r="TRE1" s="307"/>
      <c r="TRF1" s="307"/>
      <c r="TRG1" s="307"/>
      <c r="TRH1" s="307"/>
      <c r="TRI1" s="307"/>
      <c r="TRJ1" s="307"/>
      <c r="TRK1" s="307"/>
      <c r="TRL1" s="307"/>
      <c r="TRM1" s="306"/>
      <c r="TRN1" s="307"/>
      <c r="TRO1" s="307"/>
      <c r="TRP1" s="307"/>
      <c r="TRQ1" s="307"/>
      <c r="TRR1" s="307"/>
      <c r="TRS1" s="307"/>
      <c r="TRT1" s="307"/>
      <c r="TRU1" s="307"/>
      <c r="TRV1" s="307"/>
      <c r="TRW1" s="307"/>
      <c r="TRX1" s="307"/>
      <c r="TRY1" s="307"/>
      <c r="TRZ1" s="307"/>
      <c r="TSA1" s="307"/>
      <c r="TSB1" s="307"/>
      <c r="TSC1" s="306"/>
      <c r="TSD1" s="307"/>
      <c r="TSE1" s="307"/>
      <c r="TSF1" s="307"/>
      <c r="TSG1" s="307"/>
      <c r="TSH1" s="307"/>
      <c r="TSI1" s="307"/>
      <c r="TSJ1" s="307"/>
      <c r="TSK1" s="307"/>
      <c r="TSL1" s="307"/>
      <c r="TSM1" s="307"/>
      <c r="TSN1" s="307"/>
      <c r="TSO1" s="307"/>
      <c r="TSP1" s="307"/>
      <c r="TSQ1" s="307"/>
      <c r="TSR1" s="307"/>
      <c r="TSS1" s="306"/>
      <c r="TST1" s="307"/>
      <c r="TSU1" s="307"/>
      <c r="TSV1" s="307"/>
      <c r="TSW1" s="307"/>
      <c r="TSX1" s="307"/>
      <c r="TSY1" s="307"/>
      <c r="TSZ1" s="307"/>
      <c r="TTA1" s="307"/>
      <c r="TTB1" s="307"/>
      <c r="TTC1" s="307"/>
      <c r="TTD1" s="307"/>
      <c r="TTE1" s="307"/>
      <c r="TTF1" s="307"/>
      <c r="TTG1" s="307"/>
      <c r="TTH1" s="307"/>
      <c r="TTI1" s="306"/>
      <c r="TTJ1" s="307"/>
      <c r="TTK1" s="307"/>
      <c r="TTL1" s="307"/>
      <c r="TTM1" s="307"/>
      <c r="TTN1" s="307"/>
      <c r="TTO1" s="307"/>
      <c r="TTP1" s="307"/>
      <c r="TTQ1" s="307"/>
      <c r="TTR1" s="307"/>
      <c r="TTS1" s="307"/>
      <c r="TTT1" s="307"/>
      <c r="TTU1" s="307"/>
      <c r="TTV1" s="307"/>
      <c r="TTW1" s="307"/>
      <c r="TTX1" s="307"/>
      <c r="TTY1" s="306"/>
      <c r="TTZ1" s="307"/>
      <c r="TUA1" s="307"/>
      <c r="TUB1" s="307"/>
      <c r="TUC1" s="307"/>
      <c r="TUD1" s="307"/>
      <c r="TUE1" s="307"/>
      <c r="TUF1" s="307"/>
      <c r="TUG1" s="307"/>
      <c r="TUH1" s="307"/>
      <c r="TUI1" s="307"/>
      <c r="TUJ1" s="307"/>
      <c r="TUK1" s="307"/>
      <c r="TUL1" s="307"/>
      <c r="TUM1" s="307"/>
      <c r="TUN1" s="307"/>
      <c r="TUO1" s="306"/>
      <c r="TUP1" s="307"/>
      <c r="TUQ1" s="307"/>
      <c r="TUR1" s="307"/>
      <c r="TUS1" s="307"/>
      <c r="TUT1" s="307"/>
      <c r="TUU1" s="307"/>
      <c r="TUV1" s="307"/>
      <c r="TUW1" s="307"/>
      <c r="TUX1" s="307"/>
      <c r="TUY1" s="307"/>
      <c r="TUZ1" s="307"/>
      <c r="TVA1" s="307"/>
      <c r="TVB1" s="307"/>
      <c r="TVC1" s="307"/>
      <c r="TVD1" s="307"/>
      <c r="TVE1" s="306"/>
      <c r="TVF1" s="307"/>
      <c r="TVG1" s="307"/>
      <c r="TVH1" s="307"/>
      <c r="TVI1" s="307"/>
      <c r="TVJ1" s="307"/>
      <c r="TVK1" s="307"/>
      <c r="TVL1" s="307"/>
      <c r="TVM1" s="307"/>
      <c r="TVN1" s="307"/>
      <c r="TVO1" s="307"/>
      <c r="TVP1" s="307"/>
      <c r="TVQ1" s="307"/>
      <c r="TVR1" s="307"/>
      <c r="TVS1" s="307"/>
      <c r="TVT1" s="307"/>
      <c r="TVU1" s="306"/>
      <c r="TVV1" s="307"/>
      <c r="TVW1" s="307"/>
      <c r="TVX1" s="307"/>
      <c r="TVY1" s="307"/>
      <c r="TVZ1" s="307"/>
      <c r="TWA1" s="307"/>
      <c r="TWB1" s="307"/>
      <c r="TWC1" s="307"/>
      <c r="TWD1" s="307"/>
      <c r="TWE1" s="307"/>
      <c r="TWF1" s="307"/>
      <c r="TWG1" s="307"/>
      <c r="TWH1" s="307"/>
      <c r="TWI1" s="307"/>
      <c r="TWJ1" s="307"/>
      <c r="TWK1" s="306"/>
      <c r="TWL1" s="307"/>
      <c r="TWM1" s="307"/>
      <c r="TWN1" s="307"/>
      <c r="TWO1" s="307"/>
      <c r="TWP1" s="307"/>
      <c r="TWQ1" s="307"/>
      <c r="TWR1" s="307"/>
      <c r="TWS1" s="307"/>
      <c r="TWT1" s="307"/>
      <c r="TWU1" s="307"/>
      <c r="TWV1" s="307"/>
      <c r="TWW1" s="307"/>
      <c r="TWX1" s="307"/>
      <c r="TWY1" s="307"/>
      <c r="TWZ1" s="307"/>
      <c r="TXA1" s="306"/>
      <c r="TXB1" s="307"/>
      <c r="TXC1" s="307"/>
      <c r="TXD1" s="307"/>
      <c r="TXE1" s="307"/>
      <c r="TXF1" s="307"/>
      <c r="TXG1" s="307"/>
      <c r="TXH1" s="307"/>
      <c r="TXI1" s="307"/>
      <c r="TXJ1" s="307"/>
      <c r="TXK1" s="307"/>
      <c r="TXL1" s="307"/>
      <c r="TXM1" s="307"/>
      <c r="TXN1" s="307"/>
      <c r="TXO1" s="307"/>
      <c r="TXP1" s="307"/>
      <c r="TXQ1" s="306"/>
      <c r="TXR1" s="307"/>
      <c r="TXS1" s="307"/>
      <c r="TXT1" s="307"/>
      <c r="TXU1" s="307"/>
      <c r="TXV1" s="307"/>
      <c r="TXW1" s="307"/>
      <c r="TXX1" s="307"/>
      <c r="TXY1" s="307"/>
      <c r="TXZ1" s="307"/>
      <c r="TYA1" s="307"/>
      <c r="TYB1" s="307"/>
      <c r="TYC1" s="307"/>
      <c r="TYD1" s="307"/>
      <c r="TYE1" s="307"/>
      <c r="TYF1" s="307"/>
      <c r="TYG1" s="306"/>
      <c r="TYH1" s="307"/>
      <c r="TYI1" s="307"/>
      <c r="TYJ1" s="307"/>
      <c r="TYK1" s="307"/>
      <c r="TYL1" s="307"/>
      <c r="TYM1" s="307"/>
      <c r="TYN1" s="307"/>
      <c r="TYO1" s="307"/>
      <c r="TYP1" s="307"/>
      <c r="TYQ1" s="307"/>
      <c r="TYR1" s="307"/>
      <c r="TYS1" s="307"/>
      <c r="TYT1" s="307"/>
      <c r="TYU1" s="307"/>
      <c r="TYV1" s="307"/>
      <c r="TYW1" s="306"/>
      <c r="TYX1" s="307"/>
      <c r="TYY1" s="307"/>
      <c r="TYZ1" s="307"/>
      <c r="TZA1" s="307"/>
      <c r="TZB1" s="307"/>
      <c r="TZC1" s="307"/>
      <c r="TZD1" s="307"/>
      <c r="TZE1" s="307"/>
      <c r="TZF1" s="307"/>
      <c r="TZG1" s="307"/>
      <c r="TZH1" s="307"/>
      <c r="TZI1" s="307"/>
      <c r="TZJ1" s="307"/>
      <c r="TZK1" s="307"/>
      <c r="TZL1" s="307"/>
      <c r="TZM1" s="306"/>
      <c r="TZN1" s="307"/>
      <c r="TZO1" s="307"/>
      <c r="TZP1" s="307"/>
      <c r="TZQ1" s="307"/>
      <c r="TZR1" s="307"/>
      <c r="TZS1" s="307"/>
      <c r="TZT1" s="307"/>
      <c r="TZU1" s="307"/>
      <c r="TZV1" s="307"/>
      <c r="TZW1" s="307"/>
      <c r="TZX1" s="307"/>
      <c r="TZY1" s="307"/>
      <c r="TZZ1" s="307"/>
      <c r="UAA1" s="307"/>
      <c r="UAB1" s="307"/>
      <c r="UAC1" s="306"/>
      <c r="UAD1" s="307"/>
      <c r="UAE1" s="307"/>
      <c r="UAF1" s="307"/>
      <c r="UAG1" s="307"/>
      <c r="UAH1" s="307"/>
      <c r="UAI1" s="307"/>
      <c r="UAJ1" s="307"/>
      <c r="UAK1" s="307"/>
      <c r="UAL1" s="307"/>
      <c r="UAM1" s="307"/>
      <c r="UAN1" s="307"/>
      <c r="UAO1" s="307"/>
      <c r="UAP1" s="307"/>
      <c r="UAQ1" s="307"/>
      <c r="UAR1" s="307"/>
      <c r="UAS1" s="306"/>
      <c r="UAT1" s="307"/>
      <c r="UAU1" s="307"/>
      <c r="UAV1" s="307"/>
      <c r="UAW1" s="307"/>
      <c r="UAX1" s="307"/>
      <c r="UAY1" s="307"/>
      <c r="UAZ1" s="307"/>
      <c r="UBA1" s="307"/>
      <c r="UBB1" s="307"/>
      <c r="UBC1" s="307"/>
      <c r="UBD1" s="307"/>
      <c r="UBE1" s="307"/>
      <c r="UBF1" s="307"/>
      <c r="UBG1" s="307"/>
      <c r="UBH1" s="307"/>
      <c r="UBI1" s="306"/>
      <c r="UBJ1" s="307"/>
      <c r="UBK1" s="307"/>
      <c r="UBL1" s="307"/>
      <c r="UBM1" s="307"/>
      <c r="UBN1" s="307"/>
      <c r="UBO1" s="307"/>
      <c r="UBP1" s="307"/>
      <c r="UBQ1" s="307"/>
      <c r="UBR1" s="307"/>
      <c r="UBS1" s="307"/>
      <c r="UBT1" s="307"/>
      <c r="UBU1" s="307"/>
      <c r="UBV1" s="307"/>
      <c r="UBW1" s="307"/>
      <c r="UBX1" s="307"/>
      <c r="UBY1" s="306"/>
      <c r="UBZ1" s="307"/>
      <c r="UCA1" s="307"/>
      <c r="UCB1" s="307"/>
      <c r="UCC1" s="307"/>
      <c r="UCD1" s="307"/>
      <c r="UCE1" s="307"/>
      <c r="UCF1" s="307"/>
      <c r="UCG1" s="307"/>
      <c r="UCH1" s="307"/>
      <c r="UCI1" s="307"/>
      <c r="UCJ1" s="307"/>
      <c r="UCK1" s="307"/>
      <c r="UCL1" s="307"/>
      <c r="UCM1" s="307"/>
      <c r="UCN1" s="307"/>
      <c r="UCO1" s="306"/>
      <c r="UCP1" s="307"/>
      <c r="UCQ1" s="307"/>
      <c r="UCR1" s="307"/>
      <c r="UCS1" s="307"/>
      <c r="UCT1" s="307"/>
      <c r="UCU1" s="307"/>
      <c r="UCV1" s="307"/>
      <c r="UCW1" s="307"/>
      <c r="UCX1" s="307"/>
      <c r="UCY1" s="307"/>
      <c r="UCZ1" s="307"/>
      <c r="UDA1" s="307"/>
      <c r="UDB1" s="307"/>
      <c r="UDC1" s="307"/>
      <c r="UDD1" s="307"/>
      <c r="UDE1" s="306"/>
      <c r="UDF1" s="307"/>
      <c r="UDG1" s="307"/>
      <c r="UDH1" s="307"/>
      <c r="UDI1" s="307"/>
      <c r="UDJ1" s="307"/>
      <c r="UDK1" s="307"/>
      <c r="UDL1" s="307"/>
      <c r="UDM1" s="307"/>
      <c r="UDN1" s="307"/>
      <c r="UDO1" s="307"/>
      <c r="UDP1" s="307"/>
      <c r="UDQ1" s="307"/>
      <c r="UDR1" s="307"/>
      <c r="UDS1" s="307"/>
      <c r="UDT1" s="307"/>
      <c r="UDU1" s="306"/>
      <c r="UDV1" s="307"/>
      <c r="UDW1" s="307"/>
      <c r="UDX1" s="307"/>
      <c r="UDY1" s="307"/>
      <c r="UDZ1" s="307"/>
      <c r="UEA1" s="307"/>
      <c r="UEB1" s="307"/>
      <c r="UEC1" s="307"/>
      <c r="UED1" s="307"/>
      <c r="UEE1" s="307"/>
      <c r="UEF1" s="307"/>
      <c r="UEG1" s="307"/>
      <c r="UEH1" s="307"/>
      <c r="UEI1" s="307"/>
      <c r="UEJ1" s="307"/>
      <c r="UEK1" s="306"/>
      <c r="UEL1" s="307"/>
      <c r="UEM1" s="307"/>
      <c r="UEN1" s="307"/>
      <c r="UEO1" s="307"/>
      <c r="UEP1" s="307"/>
      <c r="UEQ1" s="307"/>
      <c r="UER1" s="307"/>
      <c r="UES1" s="307"/>
      <c r="UET1" s="307"/>
      <c r="UEU1" s="307"/>
      <c r="UEV1" s="307"/>
      <c r="UEW1" s="307"/>
      <c r="UEX1" s="307"/>
      <c r="UEY1" s="307"/>
      <c r="UEZ1" s="307"/>
      <c r="UFA1" s="306"/>
      <c r="UFB1" s="307"/>
      <c r="UFC1" s="307"/>
      <c r="UFD1" s="307"/>
      <c r="UFE1" s="307"/>
      <c r="UFF1" s="307"/>
      <c r="UFG1" s="307"/>
      <c r="UFH1" s="307"/>
      <c r="UFI1" s="307"/>
      <c r="UFJ1" s="307"/>
      <c r="UFK1" s="307"/>
      <c r="UFL1" s="307"/>
      <c r="UFM1" s="307"/>
      <c r="UFN1" s="307"/>
      <c r="UFO1" s="307"/>
      <c r="UFP1" s="307"/>
      <c r="UFQ1" s="306"/>
      <c r="UFR1" s="307"/>
      <c r="UFS1" s="307"/>
      <c r="UFT1" s="307"/>
      <c r="UFU1" s="307"/>
      <c r="UFV1" s="307"/>
      <c r="UFW1" s="307"/>
      <c r="UFX1" s="307"/>
      <c r="UFY1" s="307"/>
      <c r="UFZ1" s="307"/>
      <c r="UGA1" s="307"/>
      <c r="UGB1" s="307"/>
      <c r="UGC1" s="307"/>
      <c r="UGD1" s="307"/>
      <c r="UGE1" s="307"/>
      <c r="UGF1" s="307"/>
      <c r="UGG1" s="306"/>
      <c r="UGH1" s="307"/>
      <c r="UGI1" s="307"/>
      <c r="UGJ1" s="307"/>
      <c r="UGK1" s="307"/>
      <c r="UGL1" s="307"/>
      <c r="UGM1" s="307"/>
      <c r="UGN1" s="307"/>
      <c r="UGO1" s="307"/>
      <c r="UGP1" s="307"/>
      <c r="UGQ1" s="307"/>
      <c r="UGR1" s="307"/>
      <c r="UGS1" s="307"/>
      <c r="UGT1" s="307"/>
      <c r="UGU1" s="307"/>
      <c r="UGV1" s="307"/>
      <c r="UGW1" s="306"/>
      <c r="UGX1" s="307"/>
      <c r="UGY1" s="307"/>
      <c r="UGZ1" s="307"/>
      <c r="UHA1" s="307"/>
      <c r="UHB1" s="307"/>
      <c r="UHC1" s="307"/>
      <c r="UHD1" s="307"/>
      <c r="UHE1" s="307"/>
      <c r="UHF1" s="307"/>
      <c r="UHG1" s="307"/>
      <c r="UHH1" s="307"/>
      <c r="UHI1" s="307"/>
      <c r="UHJ1" s="307"/>
      <c r="UHK1" s="307"/>
      <c r="UHL1" s="307"/>
      <c r="UHM1" s="306"/>
      <c r="UHN1" s="307"/>
      <c r="UHO1" s="307"/>
      <c r="UHP1" s="307"/>
      <c r="UHQ1" s="307"/>
      <c r="UHR1" s="307"/>
      <c r="UHS1" s="307"/>
      <c r="UHT1" s="307"/>
      <c r="UHU1" s="307"/>
      <c r="UHV1" s="307"/>
      <c r="UHW1" s="307"/>
      <c r="UHX1" s="307"/>
      <c r="UHY1" s="307"/>
      <c r="UHZ1" s="307"/>
      <c r="UIA1" s="307"/>
      <c r="UIB1" s="307"/>
      <c r="UIC1" s="306"/>
      <c r="UID1" s="307"/>
      <c r="UIE1" s="307"/>
      <c r="UIF1" s="307"/>
      <c r="UIG1" s="307"/>
      <c r="UIH1" s="307"/>
      <c r="UII1" s="307"/>
      <c r="UIJ1" s="307"/>
      <c r="UIK1" s="307"/>
      <c r="UIL1" s="307"/>
      <c r="UIM1" s="307"/>
      <c r="UIN1" s="307"/>
      <c r="UIO1" s="307"/>
      <c r="UIP1" s="307"/>
      <c r="UIQ1" s="307"/>
      <c r="UIR1" s="307"/>
      <c r="UIS1" s="306"/>
      <c r="UIT1" s="307"/>
      <c r="UIU1" s="307"/>
      <c r="UIV1" s="307"/>
      <c r="UIW1" s="307"/>
      <c r="UIX1" s="307"/>
      <c r="UIY1" s="307"/>
      <c r="UIZ1" s="307"/>
      <c r="UJA1" s="307"/>
      <c r="UJB1" s="307"/>
      <c r="UJC1" s="307"/>
      <c r="UJD1" s="307"/>
      <c r="UJE1" s="307"/>
      <c r="UJF1" s="307"/>
      <c r="UJG1" s="307"/>
      <c r="UJH1" s="307"/>
      <c r="UJI1" s="306"/>
      <c r="UJJ1" s="307"/>
      <c r="UJK1" s="307"/>
      <c r="UJL1" s="307"/>
      <c r="UJM1" s="307"/>
      <c r="UJN1" s="307"/>
      <c r="UJO1" s="307"/>
      <c r="UJP1" s="307"/>
      <c r="UJQ1" s="307"/>
      <c r="UJR1" s="307"/>
      <c r="UJS1" s="307"/>
      <c r="UJT1" s="307"/>
      <c r="UJU1" s="307"/>
      <c r="UJV1" s="307"/>
      <c r="UJW1" s="307"/>
      <c r="UJX1" s="307"/>
      <c r="UJY1" s="306"/>
      <c r="UJZ1" s="307"/>
      <c r="UKA1" s="307"/>
      <c r="UKB1" s="307"/>
      <c r="UKC1" s="307"/>
      <c r="UKD1" s="307"/>
      <c r="UKE1" s="307"/>
      <c r="UKF1" s="307"/>
      <c r="UKG1" s="307"/>
      <c r="UKH1" s="307"/>
      <c r="UKI1" s="307"/>
      <c r="UKJ1" s="307"/>
      <c r="UKK1" s="307"/>
      <c r="UKL1" s="307"/>
      <c r="UKM1" s="307"/>
      <c r="UKN1" s="307"/>
      <c r="UKO1" s="306"/>
      <c r="UKP1" s="307"/>
      <c r="UKQ1" s="307"/>
      <c r="UKR1" s="307"/>
      <c r="UKS1" s="307"/>
      <c r="UKT1" s="307"/>
      <c r="UKU1" s="307"/>
      <c r="UKV1" s="307"/>
      <c r="UKW1" s="307"/>
      <c r="UKX1" s="307"/>
      <c r="UKY1" s="307"/>
      <c r="UKZ1" s="307"/>
      <c r="ULA1" s="307"/>
      <c r="ULB1" s="307"/>
      <c r="ULC1" s="307"/>
      <c r="ULD1" s="307"/>
      <c r="ULE1" s="306"/>
      <c r="ULF1" s="307"/>
      <c r="ULG1" s="307"/>
      <c r="ULH1" s="307"/>
      <c r="ULI1" s="307"/>
      <c r="ULJ1" s="307"/>
      <c r="ULK1" s="307"/>
      <c r="ULL1" s="307"/>
      <c r="ULM1" s="307"/>
      <c r="ULN1" s="307"/>
      <c r="ULO1" s="307"/>
      <c r="ULP1" s="307"/>
      <c r="ULQ1" s="307"/>
      <c r="ULR1" s="307"/>
      <c r="ULS1" s="307"/>
      <c r="ULT1" s="307"/>
      <c r="ULU1" s="306"/>
      <c r="ULV1" s="307"/>
      <c r="ULW1" s="307"/>
      <c r="ULX1" s="307"/>
      <c r="ULY1" s="307"/>
      <c r="ULZ1" s="307"/>
      <c r="UMA1" s="307"/>
      <c r="UMB1" s="307"/>
      <c r="UMC1" s="307"/>
      <c r="UMD1" s="307"/>
      <c r="UME1" s="307"/>
      <c r="UMF1" s="307"/>
      <c r="UMG1" s="307"/>
      <c r="UMH1" s="307"/>
      <c r="UMI1" s="307"/>
      <c r="UMJ1" s="307"/>
      <c r="UMK1" s="306"/>
      <c r="UML1" s="307"/>
      <c r="UMM1" s="307"/>
      <c r="UMN1" s="307"/>
      <c r="UMO1" s="307"/>
      <c r="UMP1" s="307"/>
      <c r="UMQ1" s="307"/>
      <c r="UMR1" s="307"/>
      <c r="UMS1" s="307"/>
      <c r="UMT1" s="307"/>
      <c r="UMU1" s="307"/>
      <c r="UMV1" s="307"/>
      <c r="UMW1" s="307"/>
      <c r="UMX1" s="307"/>
      <c r="UMY1" s="307"/>
      <c r="UMZ1" s="307"/>
      <c r="UNA1" s="306"/>
      <c r="UNB1" s="307"/>
      <c r="UNC1" s="307"/>
      <c r="UND1" s="307"/>
      <c r="UNE1" s="307"/>
      <c r="UNF1" s="307"/>
      <c r="UNG1" s="307"/>
      <c r="UNH1" s="307"/>
      <c r="UNI1" s="307"/>
      <c r="UNJ1" s="307"/>
      <c r="UNK1" s="307"/>
      <c r="UNL1" s="307"/>
      <c r="UNM1" s="307"/>
      <c r="UNN1" s="307"/>
      <c r="UNO1" s="307"/>
      <c r="UNP1" s="307"/>
      <c r="UNQ1" s="306"/>
      <c r="UNR1" s="307"/>
      <c r="UNS1" s="307"/>
      <c r="UNT1" s="307"/>
      <c r="UNU1" s="307"/>
      <c r="UNV1" s="307"/>
      <c r="UNW1" s="307"/>
      <c r="UNX1" s="307"/>
      <c r="UNY1" s="307"/>
      <c r="UNZ1" s="307"/>
      <c r="UOA1" s="307"/>
      <c r="UOB1" s="307"/>
      <c r="UOC1" s="307"/>
      <c r="UOD1" s="307"/>
      <c r="UOE1" s="307"/>
      <c r="UOF1" s="307"/>
      <c r="UOG1" s="306"/>
      <c r="UOH1" s="307"/>
      <c r="UOI1" s="307"/>
      <c r="UOJ1" s="307"/>
      <c r="UOK1" s="307"/>
      <c r="UOL1" s="307"/>
      <c r="UOM1" s="307"/>
      <c r="UON1" s="307"/>
      <c r="UOO1" s="307"/>
      <c r="UOP1" s="307"/>
      <c r="UOQ1" s="307"/>
      <c r="UOR1" s="307"/>
      <c r="UOS1" s="307"/>
      <c r="UOT1" s="307"/>
      <c r="UOU1" s="307"/>
      <c r="UOV1" s="307"/>
      <c r="UOW1" s="306"/>
      <c r="UOX1" s="307"/>
      <c r="UOY1" s="307"/>
      <c r="UOZ1" s="307"/>
      <c r="UPA1" s="307"/>
      <c r="UPB1" s="307"/>
      <c r="UPC1" s="307"/>
      <c r="UPD1" s="307"/>
      <c r="UPE1" s="307"/>
      <c r="UPF1" s="307"/>
      <c r="UPG1" s="307"/>
      <c r="UPH1" s="307"/>
      <c r="UPI1" s="307"/>
      <c r="UPJ1" s="307"/>
      <c r="UPK1" s="307"/>
      <c r="UPL1" s="307"/>
      <c r="UPM1" s="306"/>
      <c r="UPN1" s="307"/>
      <c r="UPO1" s="307"/>
      <c r="UPP1" s="307"/>
      <c r="UPQ1" s="307"/>
      <c r="UPR1" s="307"/>
      <c r="UPS1" s="307"/>
      <c r="UPT1" s="307"/>
      <c r="UPU1" s="307"/>
      <c r="UPV1" s="307"/>
      <c r="UPW1" s="307"/>
      <c r="UPX1" s="307"/>
      <c r="UPY1" s="307"/>
      <c r="UPZ1" s="307"/>
      <c r="UQA1" s="307"/>
      <c r="UQB1" s="307"/>
      <c r="UQC1" s="306"/>
      <c r="UQD1" s="307"/>
      <c r="UQE1" s="307"/>
      <c r="UQF1" s="307"/>
      <c r="UQG1" s="307"/>
      <c r="UQH1" s="307"/>
      <c r="UQI1" s="307"/>
      <c r="UQJ1" s="307"/>
      <c r="UQK1" s="307"/>
      <c r="UQL1" s="307"/>
      <c r="UQM1" s="307"/>
      <c r="UQN1" s="307"/>
      <c r="UQO1" s="307"/>
      <c r="UQP1" s="307"/>
      <c r="UQQ1" s="307"/>
      <c r="UQR1" s="307"/>
      <c r="UQS1" s="306"/>
      <c r="UQT1" s="307"/>
      <c r="UQU1" s="307"/>
      <c r="UQV1" s="307"/>
      <c r="UQW1" s="307"/>
      <c r="UQX1" s="307"/>
      <c r="UQY1" s="307"/>
      <c r="UQZ1" s="307"/>
      <c r="URA1" s="307"/>
      <c r="URB1" s="307"/>
      <c r="URC1" s="307"/>
      <c r="URD1" s="307"/>
      <c r="URE1" s="307"/>
      <c r="URF1" s="307"/>
      <c r="URG1" s="307"/>
      <c r="URH1" s="307"/>
      <c r="URI1" s="306"/>
      <c r="URJ1" s="307"/>
      <c r="URK1" s="307"/>
      <c r="URL1" s="307"/>
      <c r="URM1" s="307"/>
      <c r="URN1" s="307"/>
      <c r="URO1" s="307"/>
      <c r="URP1" s="307"/>
      <c r="URQ1" s="307"/>
      <c r="URR1" s="307"/>
      <c r="URS1" s="307"/>
      <c r="URT1" s="307"/>
      <c r="URU1" s="307"/>
      <c r="URV1" s="307"/>
      <c r="URW1" s="307"/>
      <c r="URX1" s="307"/>
      <c r="URY1" s="306"/>
      <c r="URZ1" s="307"/>
      <c r="USA1" s="307"/>
      <c r="USB1" s="307"/>
      <c r="USC1" s="307"/>
      <c r="USD1" s="307"/>
      <c r="USE1" s="307"/>
      <c r="USF1" s="307"/>
      <c r="USG1" s="307"/>
      <c r="USH1" s="307"/>
      <c r="USI1" s="307"/>
      <c r="USJ1" s="307"/>
      <c r="USK1" s="307"/>
      <c r="USL1" s="307"/>
      <c r="USM1" s="307"/>
      <c r="USN1" s="307"/>
      <c r="USO1" s="306"/>
      <c r="USP1" s="307"/>
      <c r="USQ1" s="307"/>
      <c r="USR1" s="307"/>
      <c r="USS1" s="307"/>
      <c r="UST1" s="307"/>
      <c r="USU1" s="307"/>
      <c r="USV1" s="307"/>
      <c r="USW1" s="307"/>
      <c r="USX1" s="307"/>
      <c r="USY1" s="307"/>
      <c r="USZ1" s="307"/>
      <c r="UTA1" s="307"/>
      <c r="UTB1" s="307"/>
      <c r="UTC1" s="307"/>
      <c r="UTD1" s="307"/>
      <c r="UTE1" s="306"/>
      <c r="UTF1" s="307"/>
      <c r="UTG1" s="307"/>
      <c r="UTH1" s="307"/>
      <c r="UTI1" s="307"/>
      <c r="UTJ1" s="307"/>
      <c r="UTK1" s="307"/>
      <c r="UTL1" s="307"/>
      <c r="UTM1" s="307"/>
      <c r="UTN1" s="307"/>
      <c r="UTO1" s="307"/>
      <c r="UTP1" s="307"/>
      <c r="UTQ1" s="307"/>
      <c r="UTR1" s="307"/>
      <c r="UTS1" s="307"/>
      <c r="UTT1" s="307"/>
      <c r="UTU1" s="306"/>
      <c r="UTV1" s="307"/>
      <c r="UTW1" s="307"/>
      <c r="UTX1" s="307"/>
      <c r="UTY1" s="307"/>
      <c r="UTZ1" s="307"/>
      <c r="UUA1" s="307"/>
      <c r="UUB1" s="307"/>
      <c r="UUC1" s="307"/>
      <c r="UUD1" s="307"/>
      <c r="UUE1" s="307"/>
      <c r="UUF1" s="307"/>
      <c r="UUG1" s="307"/>
      <c r="UUH1" s="307"/>
      <c r="UUI1" s="307"/>
      <c r="UUJ1" s="307"/>
      <c r="UUK1" s="306"/>
      <c r="UUL1" s="307"/>
      <c r="UUM1" s="307"/>
      <c r="UUN1" s="307"/>
      <c r="UUO1" s="307"/>
      <c r="UUP1" s="307"/>
      <c r="UUQ1" s="307"/>
      <c r="UUR1" s="307"/>
      <c r="UUS1" s="307"/>
      <c r="UUT1" s="307"/>
      <c r="UUU1" s="307"/>
      <c r="UUV1" s="307"/>
      <c r="UUW1" s="307"/>
      <c r="UUX1" s="307"/>
      <c r="UUY1" s="307"/>
      <c r="UUZ1" s="307"/>
      <c r="UVA1" s="306"/>
      <c r="UVB1" s="307"/>
      <c r="UVC1" s="307"/>
      <c r="UVD1" s="307"/>
      <c r="UVE1" s="307"/>
      <c r="UVF1" s="307"/>
      <c r="UVG1" s="307"/>
      <c r="UVH1" s="307"/>
      <c r="UVI1" s="307"/>
      <c r="UVJ1" s="307"/>
      <c r="UVK1" s="307"/>
      <c r="UVL1" s="307"/>
      <c r="UVM1" s="307"/>
      <c r="UVN1" s="307"/>
      <c r="UVO1" s="307"/>
      <c r="UVP1" s="307"/>
      <c r="UVQ1" s="306"/>
      <c r="UVR1" s="307"/>
      <c r="UVS1" s="307"/>
      <c r="UVT1" s="307"/>
      <c r="UVU1" s="307"/>
      <c r="UVV1" s="307"/>
      <c r="UVW1" s="307"/>
      <c r="UVX1" s="307"/>
      <c r="UVY1" s="307"/>
      <c r="UVZ1" s="307"/>
      <c r="UWA1" s="307"/>
      <c r="UWB1" s="307"/>
      <c r="UWC1" s="307"/>
      <c r="UWD1" s="307"/>
      <c r="UWE1" s="307"/>
      <c r="UWF1" s="307"/>
      <c r="UWG1" s="306"/>
      <c r="UWH1" s="307"/>
      <c r="UWI1" s="307"/>
      <c r="UWJ1" s="307"/>
      <c r="UWK1" s="307"/>
      <c r="UWL1" s="307"/>
      <c r="UWM1" s="307"/>
      <c r="UWN1" s="307"/>
      <c r="UWO1" s="307"/>
      <c r="UWP1" s="307"/>
      <c r="UWQ1" s="307"/>
      <c r="UWR1" s="307"/>
      <c r="UWS1" s="307"/>
      <c r="UWT1" s="307"/>
      <c r="UWU1" s="307"/>
      <c r="UWV1" s="307"/>
      <c r="UWW1" s="306"/>
      <c r="UWX1" s="307"/>
      <c r="UWY1" s="307"/>
      <c r="UWZ1" s="307"/>
      <c r="UXA1" s="307"/>
      <c r="UXB1" s="307"/>
      <c r="UXC1" s="307"/>
      <c r="UXD1" s="307"/>
      <c r="UXE1" s="307"/>
      <c r="UXF1" s="307"/>
      <c r="UXG1" s="307"/>
      <c r="UXH1" s="307"/>
      <c r="UXI1" s="307"/>
      <c r="UXJ1" s="307"/>
      <c r="UXK1" s="307"/>
      <c r="UXL1" s="307"/>
      <c r="UXM1" s="306"/>
      <c r="UXN1" s="307"/>
      <c r="UXO1" s="307"/>
      <c r="UXP1" s="307"/>
      <c r="UXQ1" s="307"/>
      <c r="UXR1" s="307"/>
      <c r="UXS1" s="307"/>
      <c r="UXT1" s="307"/>
      <c r="UXU1" s="307"/>
      <c r="UXV1" s="307"/>
      <c r="UXW1" s="307"/>
      <c r="UXX1" s="307"/>
      <c r="UXY1" s="307"/>
      <c r="UXZ1" s="307"/>
      <c r="UYA1" s="307"/>
      <c r="UYB1" s="307"/>
      <c r="UYC1" s="306"/>
      <c r="UYD1" s="307"/>
      <c r="UYE1" s="307"/>
      <c r="UYF1" s="307"/>
      <c r="UYG1" s="307"/>
      <c r="UYH1" s="307"/>
      <c r="UYI1" s="307"/>
      <c r="UYJ1" s="307"/>
      <c r="UYK1" s="307"/>
      <c r="UYL1" s="307"/>
      <c r="UYM1" s="307"/>
      <c r="UYN1" s="307"/>
      <c r="UYO1" s="307"/>
      <c r="UYP1" s="307"/>
      <c r="UYQ1" s="307"/>
      <c r="UYR1" s="307"/>
      <c r="UYS1" s="306"/>
      <c r="UYT1" s="307"/>
      <c r="UYU1" s="307"/>
      <c r="UYV1" s="307"/>
      <c r="UYW1" s="307"/>
      <c r="UYX1" s="307"/>
      <c r="UYY1" s="307"/>
      <c r="UYZ1" s="307"/>
      <c r="UZA1" s="307"/>
      <c r="UZB1" s="307"/>
      <c r="UZC1" s="307"/>
      <c r="UZD1" s="307"/>
      <c r="UZE1" s="307"/>
      <c r="UZF1" s="307"/>
      <c r="UZG1" s="307"/>
      <c r="UZH1" s="307"/>
      <c r="UZI1" s="306"/>
      <c r="UZJ1" s="307"/>
      <c r="UZK1" s="307"/>
      <c r="UZL1" s="307"/>
      <c r="UZM1" s="307"/>
      <c r="UZN1" s="307"/>
      <c r="UZO1" s="307"/>
      <c r="UZP1" s="307"/>
      <c r="UZQ1" s="307"/>
      <c r="UZR1" s="307"/>
      <c r="UZS1" s="307"/>
      <c r="UZT1" s="307"/>
      <c r="UZU1" s="307"/>
      <c r="UZV1" s="307"/>
      <c r="UZW1" s="307"/>
      <c r="UZX1" s="307"/>
      <c r="UZY1" s="306"/>
      <c r="UZZ1" s="307"/>
      <c r="VAA1" s="307"/>
      <c r="VAB1" s="307"/>
      <c r="VAC1" s="307"/>
      <c r="VAD1" s="307"/>
      <c r="VAE1" s="307"/>
      <c r="VAF1" s="307"/>
      <c r="VAG1" s="307"/>
      <c r="VAH1" s="307"/>
      <c r="VAI1" s="307"/>
      <c r="VAJ1" s="307"/>
      <c r="VAK1" s="307"/>
      <c r="VAL1" s="307"/>
      <c r="VAM1" s="307"/>
      <c r="VAN1" s="307"/>
      <c r="VAO1" s="306"/>
      <c r="VAP1" s="307"/>
      <c r="VAQ1" s="307"/>
      <c r="VAR1" s="307"/>
      <c r="VAS1" s="307"/>
      <c r="VAT1" s="307"/>
      <c r="VAU1" s="307"/>
      <c r="VAV1" s="307"/>
      <c r="VAW1" s="307"/>
      <c r="VAX1" s="307"/>
      <c r="VAY1" s="307"/>
      <c r="VAZ1" s="307"/>
      <c r="VBA1" s="307"/>
      <c r="VBB1" s="307"/>
      <c r="VBC1" s="307"/>
      <c r="VBD1" s="307"/>
      <c r="VBE1" s="306"/>
      <c r="VBF1" s="307"/>
      <c r="VBG1" s="307"/>
      <c r="VBH1" s="307"/>
      <c r="VBI1" s="307"/>
      <c r="VBJ1" s="307"/>
      <c r="VBK1" s="307"/>
      <c r="VBL1" s="307"/>
      <c r="VBM1" s="307"/>
      <c r="VBN1" s="307"/>
      <c r="VBO1" s="307"/>
      <c r="VBP1" s="307"/>
      <c r="VBQ1" s="307"/>
      <c r="VBR1" s="307"/>
      <c r="VBS1" s="307"/>
      <c r="VBT1" s="307"/>
      <c r="VBU1" s="306"/>
      <c r="VBV1" s="307"/>
      <c r="VBW1" s="307"/>
      <c r="VBX1" s="307"/>
      <c r="VBY1" s="307"/>
      <c r="VBZ1" s="307"/>
      <c r="VCA1" s="307"/>
      <c r="VCB1" s="307"/>
      <c r="VCC1" s="307"/>
      <c r="VCD1" s="307"/>
      <c r="VCE1" s="307"/>
      <c r="VCF1" s="307"/>
      <c r="VCG1" s="307"/>
      <c r="VCH1" s="307"/>
      <c r="VCI1" s="307"/>
      <c r="VCJ1" s="307"/>
      <c r="VCK1" s="306"/>
      <c r="VCL1" s="307"/>
      <c r="VCM1" s="307"/>
      <c r="VCN1" s="307"/>
      <c r="VCO1" s="307"/>
      <c r="VCP1" s="307"/>
      <c r="VCQ1" s="307"/>
      <c r="VCR1" s="307"/>
      <c r="VCS1" s="307"/>
      <c r="VCT1" s="307"/>
      <c r="VCU1" s="307"/>
      <c r="VCV1" s="307"/>
      <c r="VCW1" s="307"/>
      <c r="VCX1" s="307"/>
      <c r="VCY1" s="307"/>
      <c r="VCZ1" s="307"/>
      <c r="VDA1" s="306"/>
      <c r="VDB1" s="307"/>
      <c r="VDC1" s="307"/>
      <c r="VDD1" s="307"/>
      <c r="VDE1" s="307"/>
      <c r="VDF1" s="307"/>
      <c r="VDG1" s="307"/>
      <c r="VDH1" s="307"/>
      <c r="VDI1" s="307"/>
      <c r="VDJ1" s="307"/>
      <c r="VDK1" s="307"/>
      <c r="VDL1" s="307"/>
      <c r="VDM1" s="307"/>
      <c r="VDN1" s="307"/>
      <c r="VDO1" s="307"/>
      <c r="VDP1" s="307"/>
      <c r="VDQ1" s="306"/>
      <c r="VDR1" s="307"/>
      <c r="VDS1" s="307"/>
      <c r="VDT1" s="307"/>
      <c r="VDU1" s="307"/>
      <c r="VDV1" s="307"/>
      <c r="VDW1" s="307"/>
      <c r="VDX1" s="307"/>
      <c r="VDY1" s="307"/>
      <c r="VDZ1" s="307"/>
      <c r="VEA1" s="307"/>
      <c r="VEB1" s="307"/>
      <c r="VEC1" s="307"/>
      <c r="VED1" s="307"/>
      <c r="VEE1" s="307"/>
      <c r="VEF1" s="307"/>
      <c r="VEG1" s="306"/>
      <c r="VEH1" s="307"/>
      <c r="VEI1" s="307"/>
      <c r="VEJ1" s="307"/>
      <c r="VEK1" s="307"/>
      <c r="VEL1" s="307"/>
      <c r="VEM1" s="307"/>
      <c r="VEN1" s="307"/>
      <c r="VEO1" s="307"/>
      <c r="VEP1" s="307"/>
      <c r="VEQ1" s="307"/>
      <c r="VER1" s="307"/>
      <c r="VES1" s="307"/>
      <c r="VET1" s="307"/>
      <c r="VEU1" s="307"/>
      <c r="VEV1" s="307"/>
      <c r="VEW1" s="306"/>
      <c r="VEX1" s="307"/>
      <c r="VEY1" s="307"/>
      <c r="VEZ1" s="307"/>
      <c r="VFA1" s="307"/>
      <c r="VFB1" s="307"/>
      <c r="VFC1" s="307"/>
      <c r="VFD1" s="307"/>
      <c r="VFE1" s="307"/>
      <c r="VFF1" s="307"/>
      <c r="VFG1" s="307"/>
      <c r="VFH1" s="307"/>
      <c r="VFI1" s="307"/>
      <c r="VFJ1" s="307"/>
      <c r="VFK1" s="307"/>
      <c r="VFL1" s="307"/>
      <c r="VFM1" s="306"/>
      <c r="VFN1" s="307"/>
      <c r="VFO1" s="307"/>
      <c r="VFP1" s="307"/>
      <c r="VFQ1" s="307"/>
      <c r="VFR1" s="307"/>
      <c r="VFS1" s="307"/>
      <c r="VFT1" s="307"/>
      <c r="VFU1" s="307"/>
      <c r="VFV1" s="307"/>
      <c r="VFW1" s="307"/>
      <c r="VFX1" s="307"/>
      <c r="VFY1" s="307"/>
      <c r="VFZ1" s="307"/>
      <c r="VGA1" s="307"/>
      <c r="VGB1" s="307"/>
      <c r="VGC1" s="306"/>
      <c r="VGD1" s="307"/>
      <c r="VGE1" s="307"/>
      <c r="VGF1" s="307"/>
      <c r="VGG1" s="307"/>
      <c r="VGH1" s="307"/>
      <c r="VGI1" s="307"/>
      <c r="VGJ1" s="307"/>
      <c r="VGK1" s="307"/>
      <c r="VGL1" s="307"/>
      <c r="VGM1" s="307"/>
      <c r="VGN1" s="307"/>
      <c r="VGO1" s="307"/>
      <c r="VGP1" s="307"/>
      <c r="VGQ1" s="307"/>
      <c r="VGR1" s="307"/>
      <c r="VGS1" s="306"/>
      <c r="VGT1" s="307"/>
      <c r="VGU1" s="307"/>
      <c r="VGV1" s="307"/>
      <c r="VGW1" s="307"/>
      <c r="VGX1" s="307"/>
      <c r="VGY1" s="307"/>
      <c r="VGZ1" s="307"/>
      <c r="VHA1" s="307"/>
      <c r="VHB1" s="307"/>
      <c r="VHC1" s="307"/>
      <c r="VHD1" s="307"/>
      <c r="VHE1" s="307"/>
      <c r="VHF1" s="307"/>
      <c r="VHG1" s="307"/>
      <c r="VHH1" s="307"/>
      <c r="VHI1" s="306"/>
      <c r="VHJ1" s="307"/>
      <c r="VHK1" s="307"/>
      <c r="VHL1" s="307"/>
      <c r="VHM1" s="307"/>
      <c r="VHN1" s="307"/>
      <c r="VHO1" s="307"/>
      <c r="VHP1" s="307"/>
      <c r="VHQ1" s="307"/>
      <c r="VHR1" s="307"/>
      <c r="VHS1" s="307"/>
      <c r="VHT1" s="307"/>
      <c r="VHU1" s="307"/>
      <c r="VHV1" s="307"/>
      <c r="VHW1" s="307"/>
      <c r="VHX1" s="307"/>
      <c r="VHY1" s="306"/>
      <c r="VHZ1" s="307"/>
      <c r="VIA1" s="307"/>
      <c r="VIB1" s="307"/>
      <c r="VIC1" s="307"/>
      <c r="VID1" s="307"/>
      <c r="VIE1" s="307"/>
      <c r="VIF1" s="307"/>
      <c r="VIG1" s="307"/>
      <c r="VIH1" s="307"/>
      <c r="VII1" s="307"/>
      <c r="VIJ1" s="307"/>
      <c r="VIK1" s="307"/>
      <c r="VIL1" s="307"/>
      <c r="VIM1" s="307"/>
      <c r="VIN1" s="307"/>
      <c r="VIO1" s="306"/>
      <c r="VIP1" s="307"/>
      <c r="VIQ1" s="307"/>
      <c r="VIR1" s="307"/>
      <c r="VIS1" s="307"/>
      <c r="VIT1" s="307"/>
      <c r="VIU1" s="307"/>
      <c r="VIV1" s="307"/>
      <c r="VIW1" s="307"/>
      <c r="VIX1" s="307"/>
      <c r="VIY1" s="307"/>
      <c r="VIZ1" s="307"/>
      <c r="VJA1" s="307"/>
      <c r="VJB1" s="307"/>
      <c r="VJC1" s="307"/>
      <c r="VJD1" s="307"/>
      <c r="VJE1" s="306"/>
      <c r="VJF1" s="307"/>
      <c r="VJG1" s="307"/>
      <c r="VJH1" s="307"/>
      <c r="VJI1" s="307"/>
      <c r="VJJ1" s="307"/>
      <c r="VJK1" s="307"/>
      <c r="VJL1" s="307"/>
      <c r="VJM1" s="307"/>
      <c r="VJN1" s="307"/>
      <c r="VJO1" s="307"/>
      <c r="VJP1" s="307"/>
      <c r="VJQ1" s="307"/>
      <c r="VJR1" s="307"/>
      <c r="VJS1" s="307"/>
      <c r="VJT1" s="307"/>
      <c r="VJU1" s="306"/>
      <c r="VJV1" s="307"/>
      <c r="VJW1" s="307"/>
      <c r="VJX1" s="307"/>
      <c r="VJY1" s="307"/>
      <c r="VJZ1" s="307"/>
      <c r="VKA1" s="307"/>
      <c r="VKB1" s="307"/>
      <c r="VKC1" s="307"/>
      <c r="VKD1" s="307"/>
      <c r="VKE1" s="307"/>
      <c r="VKF1" s="307"/>
      <c r="VKG1" s="307"/>
      <c r="VKH1" s="307"/>
      <c r="VKI1" s="307"/>
      <c r="VKJ1" s="307"/>
      <c r="VKK1" s="306"/>
      <c r="VKL1" s="307"/>
      <c r="VKM1" s="307"/>
      <c r="VKN1" s="307"/>
      <c r="VKO1" s="307"/>
      <c r="VKP1" s="307"/>
      <c r="VKQ1" s="307"/>
      <c r="VKR1" s="307"/>
      <c r="VKS1" s="307"/>
      <c r="VKT1" s="307"/>
      <c r="VKU1" s="307"/>
      <c r="VKV1" s="307"/>
      <c r="VKW1" s="307"/>
      <c r="VKX1" s="307"/>
      <c r="VKY1" s="307"/>
      <c r="VKZ1" s="307"/>
      <c r="VLA1" s="306"/>
      <c r="VLB1" s="307"/>
      <c r="VLC1" s="307"/>
      <c r="VLD1" s="307"/>
      <c r="VLE1" s="307"/>
      <c r="VLF1" s="307"/>
      <c r="VLG1" s="307"/>
      <c r="VLH1" s="307"/>
      <c r="VLI1" s="307"/>
      <c r="VLJ1" s="307"/>
      <c r="VLK1" s="307"/>
      <c r="VLL1" s="307"/>
      <c r="VLM1" s="307"/>
      <c r="VLN1" s="307"/>
      <c r="VLO1" s="307"/>
      <c r="VLP1" s="307"/>
      <c r="VLQ1" s="306"/>
      <c r="VLR1" s="307"/>
      <c r="VLS1" s="307"/>
      <c r="VLT1" s="307"/>
      <c r="VLU1" s="307"/>
      <c r="VLV1" s="307"/>
      <c r="VLW1" s="307"/>
      <c r="VLX1" s="307"/>
      <c r="VLY1" s="307"/>
      <c r="VLZ1" s="307"/>
      <c r="VMA1" s="307"/>
      <c r="VMB1" s="307"/>
      <c r="VMC1" s="307"/>
      <c r="VMD1" s="307"/>
      <c r="VME1" s="307"/>
      <c r="VMF1" s="307"/>
      <c r="VMG1" s="306"/>
      <c r="VMH1" s="307"/>
      <c r="VMI1" s="307"/>
      <c r="VMJ1" s="307"/>
      <c r="VMK1" s="307"/>
      <c r="VML1" s="307"/>
      <c r="VMM1" s="307"/>
      <c r="VMN1" s="307"/>
      <c r="VMO1" s="307"/>
      <c r="VMP1" s="307"/>
      <c r="VMQ1" s="307"/>
      <c r="VMR1" s="307"/>
      <c r="VMS1" s="307"/>
      <c r="VMT1" s="307"/>
      <c r="VMU1" s="307"/>
      <c r="VMV1" s="307"/>
      <c r="VMW1" s="306"/>
      <c r="VMX1" s="307"/>
      <c r="VMY1" s="307"/>
      <c r="VMZ1" s="307"/>
      <c r="VNA1" s="307"/>
      <c r="VNB1" s="307"/>
      <c r="VNC1" s="307"/>
      <c r="VND1" s="307"/>
      <c r="VNE1" s="307"/>
      <c r="VNF1" s="307"/>
      <c r="VNG1" s="307"/>
      <c r="VNH1" s="307"/>
      <c r="VNI1" s="307"/>
      <c r="VNJ1" s="307"/>
      <c r="VNK1" s="307"/>
      <c r="VNL1" s="307"/>
      <c r="VNM1" s="306"/>
      <c r="VNN1" s="307"/>
      <c r="VNO1" s="307"/>
      <c r="VNP1" s="307"/>
      <c r="VNQ1" s="307"/>
      <c r="VNR1" s="307"/>
      <c r="VNS1" s="307"/>
      <c r="VNT1" s="307"/>
      <c r="VNU1" s="307"/>
      <c r="VNV1" s="307"/>
      <c r="VNW1" s="307"/>
      <c r="VNX1" s="307"/>
      <c r="VNY1" s="307"/>
      <c r="VNZ1" s="307"/>
      <c r="VOA1" s="307"/>
      <c r="VOB1" s="307"/>
      <c r="VOC1" s="306"/>
      <c r="VOD1" s="307"/>
      <c r="VOE1" s="307"/>
      <c r="VOF1" s="307"/>
      <c r="VOG1" s="307"/>
      <c r="VOH1" s="307"/>
      <c r="VOI1" s="307"/>
      <c r="VOJ1" s="307"/>
      <c r="VOK1" s="307"/>
      <c r="VOL1" s="307"/>
      <c r="VOM1" s="307"/>
      <c r="VON1" s="307"/>
      <c r="VOO1" s="307"/>
      <c r="VOP1" s="307"/>
      <c r="VOQ1" s="307"/>
      <c r="VOR1" s="307"/>
      <c r="VOS1" s="306"/>
      <c r="VOT1" s="307"/>
      <c r="VOU1" s="307"/>
      <c r="VOV1" s="307"/>
      <c r="VOW1" s="307"/>
      <c r="VOX1" s="307"/>
      <c r="VOY1" s="307"/>
      <c r="VOZ1" s="307"/>
      <c r="VPA1" s="307"/>
      <c r="VPB1" s="307"/>
      <c r="VPC1" s="307"/>
      <c r="VPD1" s="307"/>
      <c r="VPE1" s="307"/>
      <c r="VPF1" s="307"/>
      <c r="VPG1" s="307"/>
      <c r="VPH1" s="307"/>
      <c r="VPI1" s="306"/>
      <c r="VPJ1" s="307"/>
      <c r="VPK1" s="307"/>
      <c r="VPL1" s="307"/>
      <c r="VPM1" s="307"/>
      <c r="VPN1" s="307"/>
      <c r="VPO1" s="307"/>
      <c r="VPP1" s="307"/>
      <c r="VPQ1" s="307"/>
      <c r="VPR1" s="307"/>
      <c r="VPS1" s="307"/>
      <c r="VPT1" s="307"/>
      <c r="VPU1" s="307"/>
      <c r="VPV1" s="307"/>
      <c r="VPW1" s="307"/>
      <c r="VPX1" s="307"/>
      <c r="VPY1" s="306"/>
      <c r="VPZ1" s="307"/>
      <c r="VQA1" s="307"/>
      <c r="VQB1" s="307"/>
      <c r="VQC1" s="307"/>
      <c r="VQD1" s="307"/>
      <c r="VQE1" s="307"/>
      <c r="VQF1" s="307"/>
      <c r="VQG1" s="307"/>
      <c r="VQH1" s="307"/>
      <c r="VQI1" s="307"/>
      <c r="VQJ1" s="307"/>
      <c r="VQK1" s="307"/>
      <c r="VQL1" s="307"/>
      <c r="VQM1" s="307"/>
      <c r="VQN1" s="307"/>
      <c r="VQO1" s="306"/>
      <c r="VQP1" s="307"/>
      <c r="VQQ1" s="307"/>
      <c r="VQR1" s="307"/>
      <c r="VQS1" s="307"/>
      <c r="VQT1" s="307"/>
      <c r="VQU1" s="307"/>
      <c r="VQV1" s="307"/>
      <c r="VQW1" s="307"/>
      <c r="VQX1" s="307"/>
      <c r="VQY1" s="307"/>
      <c r="VQZ1" s="307"/>
      <c r="VRA1" s="307"/>
      <c r="VRB1" s="307"/>
      <c r="VRC1" s="307"/>
      <c r="VRD1" s="307"/>
      <c r="VRE1" s="306"/>
      <c r="VRF1" s="307"/>
      <c r="VRG1" s="307"/>
      <c r="VRH1" s="307"/>
      <c r="VRI1" s="307"/>
      <c r="VRJ1" s="307"/>
      <c r="VRK1" s="307"/>
      <c r="VRL1" s="307"/>
      <c r="VRM1" s="307"/>
      <c r="VRN1" s="307"/>
      <c r="VRO1" s="307"/>
      <c r="VRP1" s="307"/>
      <c r="VRQ1" s="307"/>
      <c r="VRR1" s="307"/>
      <c r="VRS1" s="307"/>
      <c r="VRT1" s="307"/>
      <c r="VRU1" s="306"/>
      <c r="VRV1" s="307"/>
      <c r="VRW1" s="307"/>
      <c r="VRX1" s="307"/>
      <c r="VRY1" s="307"/>
      <c r="VRZ1" s="307"/>
      <c r="VSA1" s="307"/>
      <c r="VSB1" s="307"/>
      <c r="VSC1" s="307"/>
      <c r="VSD1" s="307"/>
      <c r="VSE1" s="307"/>
      <c r="VSF1" s="307"/>
      <c r="VSG1" s="307"/>
      <c r="VSH1" s="307"/>
      <c r="VSI1" s="307"/>
      <c r="VSJ1" s="307"/>
      <c r="VSK1" s="306"/>
      <c r="VSL1" s="307"/>
      <c r="VSM1" s="307"/>
      <c r="VSN1" s="307"/>
      <c r="VSO1" s="307"/>
      <c r="VSP1" s="307"/>
      <c r="VSQ1" s="307"/>
      <c r="VSR1" s="307"/>
      <c r="VSS1" s="307"/>
      <c r="VST1" s="307"/>
      <c r="VSU1" s="307"/>
      <c r="VSV1" s="307"/>
      <c r="VSW1" s="307"/>
      <c r="VSX1" s="307"/>
      <c r="VSY1" s="307"/>
      <c r="VSZ1" s="307"/>
      <c r="VTA1" s="306"/>
      <c r="VTB1" s="307"/>
      <c r="VTC1" s="307"/>
      <c r="VTD1" s="307"/>
      <c r="VTE1" s="307"/>
      <c r="VTF1" s="307"/>
      <c r="VTG1" s="307"/>
      <c r="VTH1" s="307"/>
      <c r="VTI1" s="307"/>
      <c r="VTJ1" s="307"/>
      <c r="VTK1" s="307"/>
      <c r="VTL1" s="307"/>
      <c r="VTM1" s="307"/>
      <c r="VTN1" s="307"/>
      <c r="VTO1" s="307"/>
      <c r="VTP1" s="307"/>
      <c r="VTQ1" s="306"/>
      <c r="VTR1" s="307"/>
      <c r="VTS1" s="307"/>
      <c r="VTT1" s="307"/>
      <c r="VTU1" s="307"/>
      <c r="VTV1" s="307"/>
      <c r="VTW1" s="307"/>
      <c r="VTX1" s="307"/>
      <c r="VTY1" s="307"/>
      <c r="VTZ1" s="307"/>
      <c r="VUA1" s="307"/>
      <c r="VUB1" s="307"/>
      <c r="VUC1" s="307"/>
      <c r="VUD1" s="307"/>
      <c r="VUE1" s="307"/>
      <c r="VUF1" s="307"/>
      <c r="VUG1" s="306"/>
      <c r="VUH1" s="307"/>
      <c r="VUI1" s="307"/>
      <c r="VUJ1" s="307"/>
      <c r="VUK1" s="307"/>
      <c r="VUL1" s="307"/>
      <c r="VUM1" s="307"/>
      <c r="VUN1" s="307"/>
      <c r="VUO1" s="307"/>
      <c r="VUP1" s="307"/>
      <c r="VUQ1" s="307"/>
      <c r="VUR1" s="307"/>
      <c r="VUS1" s="307"/>
      <c r="VUT1" s="307"/>
      <c r="VUU1" s="307"/>
      <c r="VUV1" s="307"/>
      <c r="VUW1" s="306"/>
      <c r="VUX1" s="307"/>
      <c r="VUY1" s="307"/>
      <c r="VUZ1" s="307"/>
      <c r="VVA1" s="307"/>
      <c r="VVB1" s="307"/>
      <c r="VVC1" s="307"/>
      <c r="VVD1" s="307"/>
      <c r="VVE1" s="307"/>
      <c r="VVF1" s="307"/>
      <c r="VVG1" s="307"/>
      <c r="VVH1" s="307"/>
      <c r="VVI1" s="307"/>
      <c r="VVJ1" s="307"/>
      <c r="VVK1" s="307"/>
      <c r="VVL1" s="307"/>
      <c r="VVM1" s="306"/>
      <c r="VVN1" s="307"/>
      <c r="VVO1" s="307"/>
      <c r="VVP1" s="307"/>
      <c r="VVQ1" s="307"/>
      <c r="VVR1" s="307"/>
      <c r="VVS1" s="307"/>
      <c r="VVT1" s="307"/>
      <c r="VVU1" s="307"/>
      <c r="VVV1" s="307"/>
      <c r="VVW1" s="307"/>
      <c r="VVX1" s="307"/>
      <c r="VVY1" s="307"/>
      <c r="VVZ1" s="307"/>
      <c r="VWA1" s="307"/>
      <c r="VWB1" s="307"/>
      <c r="VWC1" s="306"/>
      <c r="VWD1" s="307"/>
      <c r="VWE1" s="307"/>
      <c r="VWF1" s="307"/>
      <c r="VWG1" s="307"/>
      <c r="VWH1" s="307"/>
      <c r="VWI1" s="307"/>
      <c r="VWJ1" s="307"/>
      <c r="VWK1" s="307"/>
      <c r="VWL1" s="307"/>
      <c r="VWM1" s="307"/>
      <c r="VWN1" s="307"/>
      <c r="VWO1" s="307"/>
      <c r="VWP1" s="307"/>
      <c r="VWQ1" s="307"/>
      <c r="VWR1" s="307"/>
      <c r="VWS1" s="306"/>
      <c r="VWT1" s="307"/>
      <c r="VWU1" s="307"/>
      <c r="VWV1" s="307"/>
      <c r="VWW1" s="307"/>
      <c r="VWX1" s="307"/>
      <c r="VWY1" s="307"/>
      <c r="VWZ1" s="307"/>
      <c r="VXA1" s="307"/>
      <c r="VXB1" s="307"/>
      <c r="VXC1" s="307"/>
      <c r="VXD1" s="307"/>
      <c r="VXE1" s="307"/>
      <c r="VXF1" s="307"/>
      <c r="VXG1" s="307"/>
      <c r="VXH1" s="307"/>
      <c r="VXI1" s="306"/>
      <c r="VXJ1" s="307"/>
      <c r="VXK1" s="307"/>
      <c r="VXL1" s="307"/>
      <c r="VXM1" s="307"/>
      <c r="VXN1" s="307"/>
      <c r="VXO1" s="307"/>
      <c r="VXP1" s="307"/>
      <c r="VXQ1" s="307"/>
      <c r="VXR1" s="307"/>
      <c r="VXS1" s="307"/>
      <c r="VXT1" s="307"/>
      <c r="VXU1" s="307"/>
      <c r="VXV1" s="307"/>
      <c r="VXW1" s="307"/>
      <c r="VXX1" s="307"/>
      <c r="VXY1" s="306"/>
      <c r="VXZ1" s="307"/>
      <c r="VYA1" s="307"/>
      <c r="VYB1" s="307"/>
      <c r="VYC1" s="307"/>
      <c r="VYD1" s="307"/>
      <c r="VYE1" s="307"/>
      <c r="VYF1" s="307"/>
      <c r="VYG1" s="307"/>
      <c r="VYH1" s="307"/>
      <c r="VYI1" s="307"/>
      <c r="VYJ1" s="307"/>
      <c r="VYK1" s="307"/>
      <c r="VYL1" s="307"/>
      <c r="VYM1" s="307"/>
      <c r="VYN1" s="307"/>
      <c r="VYO1" s="306"/>
      <c r="VYP1" s="307"/>
      <c r="VYQ1" s="307"/>
      <c r="VYR1" s="307"/>
      <c r="VYS1" s="307"/>
      <c r="VYT1" s="307"/>
      <c r="VYU1" s="307"/>
      <c r="VYV1" s="307"/>
      <c r="VYW1" s="307"/>
      <c r="VYX1" s="307"/>
      <c r="VYY1" s="307"/>
      <c r="VYZ1" s="307"/>
      <c r="VZA1" s="307"/>
      <c r="VZB1" s="307"/>
      <c r="VZC1" s="307"/>
      <c r="VZD1" s="307"/>
      <c r="VZE1" s="306"/>
      <c r="VZF1" s="307"/>
      <c r="VZG1" s="307"/>
      <c r="VZH1" s="307"/>
      <c r="VZI1" s="307"/>
      <c r="VZJ1" s="307"/>
      <c r="VZK1" s="307"/>
      <c r="VZL1" s="307"/>
      <c r="VZM1" s="307"/>
      <c r="VZN1" s="307"/>
      <c r="VZO1" s="307"/>
      <c r="VZP1" s="307"/>
      <c r="VZQ1" s="307"/>
      <c r="VZR1" s="307"/>
      <c r="VZS1" s="307"/>
      <c r="VZT1" s="307"/>
      <c r="VZU1" s="306"/>
      <c r="VZV1" s="307"/>
      <c r="VZW1" s="307"/>
      <c r="VZX1" s="307"/>
      <c r="VZY1" s="307"/>
      <c r="VZZ1" s="307"/>
      <c r="WAA1" s="307"/>
      <c r="WAB1" s="307"/>
      <c r="WAC1" s="307"/>
      <c r="WAD1" s="307"/>
      <c r="WAE1" s="307"/>
      <c r="WAF1" s="307"/>
      <c r="WAG1" s="307"/>
      <c r="WAH1" s="307"/>
      <c r="WAI1" s="307"/>
      <c r="WAJ1" s="307"/>
      <c r="WAK1" s="306"/>
      <c r="WAL1" s="307"/>
      <c r="WAM1" s="307"/>
      <c r="WAN1" s="307"/>
      <c r="WAO1" s="307"/>
      <c r="WAP1" s="307"/>
      <c r="WAQ1" s="307"/>
      <c r="WAR1" s="307"/>
      <c r="WAS1" s="307"/>
      <c r="WAT1" s="307"/>
      <c r="WAU1" s="307"/>
      <c r="WAV1" s="307"/>
      <c r="WAW1" s="307"/>
      <c r="WAX1" s="307"/>
      <c r="WAY1" s="307"/>
      <c r="WAZ1" s="307"/>
      <c r="WBA1" s="306"/>
      <c r="WBB1" s="307"/>
      <c r="WBC1" s="307"/>
      <c r="WBD1" s="307"/>
      <c r="WBE1" s="307"/>
      <c r="WBF1" s="307"/>
      <c r="WBG1" s="307"/>
      <c r="WBH1" s="307"/>
      <c r="WBI1" s="307"/>
      <c r="WBJ1" s="307"/>
      <c r="WBK1" s="307"/>
      <c r="WBL1" s="307"/>
      <c r="WBM1" s="307"/>
      <c r="WBN1" s="307"/>
      <c r="WBO1" s="307"/>
      <c r="WBP1" s="307"/>
      <c r="WBQ1" s="306"/>
      <c r="WBR1" s="307"/>
      <c r="WBS1" s="307"/>
      <c r="WBT1" s="307"/>
      <c r="WBU1" s="307"/>
      <c r="WBV1" s="307"/>
      <c r="WBW1" s="307"/>
      <c r="WBX1" s="307"/>
      <c r="WBY1" s="307"/>
      <c r="WBZ1" s="307"/>
      <c r="WCA1" s="307"/>
      <c r="WCB1" s="307"/>
      <c r="WCC1" s="307"/>
      <c r="WCD1" s="307"/>
      <c r="WCE1" s="307"/>
      <c r="WCF1" s="307"/>
      <c r="WCG1" s="306"/>
      <c r="WCH1" s="307"/>
      <c r="WCI1" s="307"/>
      <c r="WCJ1" s="307"/>
      <c r="WCK1" s="307"/>
      <c r="WCL1" s="307"/>
      <c r="WCM1" s="307"/>
      <c r="WCN1" s="307"/>
      <c r="WCO1" s="307"/>
      <c r="WCP1" s="307"/>
      <c r="WCQ1" s="307"/>
      <c r="WCR1" s="307"/>
      <c r="WCS1" s="307"/>
      <c r="WCT1" s="307"/>
      <c r="WCU1" s="307"/>
      <c r="WCV1" s="307"/>
      <c r="WCW1" s="306"/>
      <c r="WCX1" s="307"/>
      <c r="WCY1" s="307"/>
      <c r="WCZ1" s="307"/>
      <c r="WDA1" s="307"/>
      <c r="WDB1" s="307"/>
      <c r="WDC1" s="307"/>
      <c r="WDD1" s="307"/>
      <c r="WDE1" s="307"/>
      <c r="WDF1" s="307"/>
      <c r="WDG1" s="307"/>
      <c r="WDH1" s="307"/>
      <c r="WDI1" s="307"/>
      <c r="WDJ1" s="307"/>
      <c r="WDK1" s="307"/>
      <c r="WDL1" s="307"/>
      <c r="WDM1" s="306"/>
      <c r="WDN1" s="307"/>
      <c r="WDO1" s="307"/>
      <c r="WDP1" s="307"/>
      <c r="WDQ1" s="307"/>
      <c r="WDR1" s="307"/>
      <c r="WDS1" s="307"/>
      <c r="WDT1" s="307"/>
      <c r="WDU1" s="307"/>
      <c r="WDV1" s="307"/>
      <c r="WDW1" s="307"/>
      <c r="WDX1" s="307"/>
      <c r="WDY1" s="307"/>
      <c r="WDZ1" s="307"/>
      <c r="WEA1" s="307"/>
      <c r="WEB1" s="307"/>
      <c r="WEC1" s="306"/>
      <c r="WED1" s="307"/>
      <c r="WEE1" s="307"/>
      <c r="WEF1" s="307"/>
      <c r="WEG1" s="307"/>
      <c r="WEH1" s="307"/>
      <c r="WEI1" s="307"/>
      <c r="WEJ1" s="307"/>
      <c r="WEK1" s="307"/>
      <c r="WEL1" s="307"/>
      <c r="WEM1" s="307"/>
      <c r="WEN1" s="307"/>
      <c r="WEO1" s="307"/>
      <c r="WEP1" s="307"/>
      <c r="WEQ1" s="307"/>
      <c r="WER1" s="307"/>
      <c r="WES1" s="306"/>
      <c r="WET1" s="307"/>
      <c r="WEU1" s="307"/>
      <c r="WEV1" s="307"/>
      <c r="WEW1" s="307"/>
      <c r="WEX1" s="307"/>
      <c r="WEY1" s="307"/>
      <c r="WEZ1" s="307"/>
      <c r="WFA1" s="307"/>
      <c r="WFB1" s="307"/>
      <c r="WFC1" s="307"/>
      <c r="WFD1" s="307"/>
      <c r="WFE1" s="307"/>
      <c r="WFF1" s="307"/>
      <c r="WFG1" s="307"/>
      <c r="WFH1" s="307"/>
      <c r="WFI1" s="306"/>
      <c r="WFJ1" s="307"/>
      <c r="WFK1" s="307"/>
      <c r="WFL1" s="307"/>
      <c r="WFM1" s="307"/>
      <c r="WFN1" s="307"/>
      <c r="WFO1" s="307"/>
      <c r="WFP1" s="307"/>
      <c r="WFQ1" s="307"/>
      <c r="WFR1" s="307"/>
      <c r="WFS1" s="307"/>
      <c r="WFT1" s="307"/>
      <c r="WFU1" s="307"/>
      <c r="WFV1" s="307"/>
      <c r="WFW1" s="307"/>
      <c r="WFX1" s="307"/>
      <c r="WFY1" s="306"/>
      <c r="WFZ1" s="307"/>
      <c r="WGA1" s="307"/>
      <c r="WGB1" s="307"/>
      <c r="WGC1" s="307"/>
      <c r="WGD1" s="307"/>
      <c r="WGE1" s="307"/>
      <c r="WGF1" s="307"/>
      <c r="WGG1" s="307"/>
      <c r="WGH1" s="307"/>
      <c r="WGI1" s="307"/>
      <c r="WGJ1" s="307"/>
      <c r="WGK1" s="307"/>
      <c r="WGL1" s="307"/>
      <c r="WGM1" s="307"/>
      <c r="WGN1" s="307"/>
      <c r="WGO1" s="306"/>
      <c r="WGP1" s="307"/>
      <c r="WGQ1" s="307"/>
      <c r="WGR1" s="307"/>
      <c r="WGS1" s="307"/>
      <c r="WGT1" s="307"/>
      <c r="WGU1" s="307"/>
      <c r="WGV1" s="307"/>
      <c r="WGW1" s="307"/>
      <c r="WGX1" s="307"/>
      <c r="WGY1" s="307"/>
      <c r="WGZ1" s="307"/>
      <c r="WHA1" s="307"/>
      <c r="WHB1" s="307"/>
      <c r="WHC1" s="307"/>
      <c r="WHD1" s="307"/>
      <c r="WHE1" s="306"/>
      <c r="WHF1" s="307"/>
      <c r="WHG1" s="307"/>
      <c r="WHH1" s="307"/>
      <c r="WHI1" s="307"/>
      <c r="WHJ1" s="307"/>
      <c r="WHK1" s="307"/>
      <c r="WHL1" s="307"/>
      <c r="WHM1" s="307"/>
      <c r="WHN1" s="307"/>
      <c r="WHO1" s="307"/>
      <c r="WHP1" s="307"/>
      <c r="WHQ1" s="307"/>
      <c r="WHR1" s="307"/>
      <c r="WHS1" s="307"/>
      <c r="WHT1" s="307"/>
      <c r="WHU1" s="306"/>
      <c r="WHV1" s="307"/>
      <c r="WHW1" s="307"/>
      <c r="WHX1" s="307"/>
      <c r="WHY1" s="307"/>
      <c r="WHZ1" s="307"/>
      <c r="WIA1" s="307"/>
      <c r="WIB1" s="307"/>
      <c r="WIC1" s="307"/>
      <c r="WID1" s="307"/>
      <c r="WIE1" s="307"/>
      <c r="WIF1" s="307"/>
      <c r="WIG1" s="307"/>
      <c r="WIH1" s="307"/>
      <c r="WII1" s="307"/>
      <c r="WIJ1" s="307"/>
      <c r="WIK1" s="306"/>
      <c r="WIL1" s="307"/>
      <c r="WIM1" s="307"/>
      <c r="WIN1" s="307"/>
      <c r="WIO1" s="307"/>
      <c r="WIP1" s="307"/>
      <c r="WIQ1" s="307"/>
      <c r="WIR1" s="307"/>
      <c r="WIS1" s="307"/>
      <c r="WIT1" s="307"/>
      <c r="WIU1" s="307"/>
      <c r="WIV1" s="307"/>
      <c r="WIW1" s="307"/>
      <c r="WIX1" s="307"/>
      <c r="WIY1" s="307"/>
      <c r="WIZ1" s="307"/>
      <c r="WJA1" s="306"/>
      <c r="WJB1" s="307"/>
      <c r="WJC1" s="307"/>
      <c r="WJD1" s="307"/>
      <c r="WJE1" s="307"/>
      <c r="WJF1" s="307"/>
      <c r="WJG1" s="307"/>
      <c r="WJH1" s="307"/>
      <c r="WJI1" s="307"/>
      <c r="WJJ1" s="307"/>
      <c r="WJK1" s="307"/>
      <c r="WJL1" s="307"/>
      <c r="WJM1" s="307"/>
      <c r="WJN1" s="307"/>
      <c r="WJO1" s="307"/>
      <c r="WJP1" s="307"/>
      <c r="WJQ1" s="306"/>
      <c r="WJR1" s="307"/>
      <c r="WJS1" s="307"/>
      <c r="WJT1" s="307"/>
      <c r="WJU1" s="307"/>
      <c r="WJV1" s="307"/>
      <c r="WJW1" s="307"/>
      <c r="WJX1" s="307"/>
      <c r="WJY1" s="307"/>
      <c r="WJZ1" s="307"/>
      <c r="WKA1" s="307"/>
      <c r="WKB1" s="307"/>
      <c r="WKC1" s="307"/>
      <c r="WKD1" s="307"/>
      <c r="WKE1" s="307"/>
      <c r="WKF1" s="307"/>
      <c r="WKG1" s="306"/>
      <c r="WKH1" s="307"/>
      <c r="WKI1" s="307"/>
      <c r="WKJ1" s="307"/>
      <c r="WKK1" s="307"/>
      <c r="WKL1" s="307"/>
      <c r="WKM1" s="307"/>
      <c r="WKN1" s="307"/>
      <c r="WKO1" s="307"/>
      <c r="WKP1" s="307"/>
      <c r="WKQ1" s="307"/>
      <c r="WKR1" s="307"/>
      <c r="WKS1" s="307"/>
      <c r="WKT1" s="307"/>
      <c r="WKU1" s="307"/>
      <c r="WKV1" s="307"/>
      <c r="WKW1" s="306"/>
      <c r="WKX1" s="307"/>
      <c r="WKY1" s="307"/>
      <c r="WKZ1" s="307"/>
      <c r="WLA1" s="307"/>
      <c r="WLB1" s="307"/>
      <c r="WLC1" s="307"/>
      <c r="WLD1" s="307"/>
      <c r="WLE1" s="307"/>
      <c r="WLF1" s="307"/>
      <c r="WLG1" s="307"/>
      <c r="WLH1" s="307"/>
      <c r="WLI1" s="307"/>
      <c r="WLJ1" s="307"/>
      <c r="WLK1" s="307"/>
      <c r="WLL1" s="307"/>
      <c r="WLM1" s="306"/>
      <c r="WLN1" s="307"/>
      <c r="WLO1" s="307"/>
      <c r="WLP1" s="307"/>
      <c r="WLQ1" s="307"/>
      <c r="WLR1" s="307"/>
      <c r="WLS1" s="307"/>
      <c r="WLT1" s="307"/>
      <c r="WLU1" s="307"/>
      <c r="WLV1" s="307"/>
      <c r="WLW1" s="307"/>
      <c r="WLX1" s="307"/>
      <c r="WLY1" s="307"/>
      <c r="WLZ1" s="307"/>
      <c r="WMA1" s="307"/>
      <c r="WMB1" s="307"/>
      <c r="WMC1" s="306"/>
      <c r="WMD1" s="307"/>
      <c r="WME1" s="307"/>
      <c r="WMF1" s="307"/>
      <c r="WMG1" s="307"/>
      <c r="WMH1" s="307"/>
      <c r="WMI1" s="307"/>
      <c r="WMJ1" s="307"/>
      <c r="WMK1" s="307"/>
      <c r="WML1" s="307"/>
      <c r="WMM1" s="307"/>
      <c r="WMN1" s="307"/>
      <c r="WMO1" s="307"/>
      <c r="WMP1" s="307"/>
      <c r="WMQ1" s="307"/>
      <c r="WMR1" s="307"/>
      <c r="WMS1" s="306"/>
      <c r="WMT1" s="307"/>
      <c r="WMU1" s="307"/>
      <c r="WMV1" s="307"/>
      <c r="WMW1" s="307"/>
      <c r="WMX1" s="307"/>
      <c r="WMY1" s="307"/>
      <c r="WMZ1" s="307"/>
      <c r="WNA1" s="307"/>
      <c r="WNB1" s="307"/>
      <c r="WNC1" s="307"/>
      <c r="WND1" s="307"/>
      <c r="WNE1" s="307"/>
      <c r="WNF1" s="307"/>
      <c r="WNG1" s="307"/>
      <c r="WNH1" s="307"/>
      <c r="WNI1" s="306"/>
      <c r="WNJ1" s="307"/>
      <c r="WNK1" s="307"/>
      <c r="WNL1" s="307"/>
      <c r="WNM1" s="307"/>
      <c r="WNN1" s="307"/>
      <c r="WNO1" s="307"/>
      <c r="WNP1" s="307"/>
      <c r="WNQ1" s="307"/>
      <c r="WNR1" s="307"/>
      <c r="WNS1" s="307"/>
      <c r="WNT1" s="307"/>
      <c r="WNU1" s="307"/>
      <c r="WNV1" s="307"/>
      <c r="WNW1" s="307"/>
      <c r="WNX1" s="307"/>
      <c r="WNY1" s="306"/>
      <c r="WNZ1" s="307"/>
      <c r="WOA1" s="307"/>
      <c r="WOB1" s="307"/>
      <c r="WOC1" s="307"/>
      <c r="WOD1" s="307"/>
      <c r="WOE1" s="307"/>
      <c r="WOF1" s="307"/>
      <c r="WOG1" s="307"/>
      <c r="WOH1" s="307"/>
      <c r="WOI1" s="307"/>
      <c r="WOJ1" s="307"/>
      <c r="WOK1" s="307"/>
      <c r="WOL1" s="307"/>
      <c r="WOM1" s="307"/>
      <c r="WON1" s="307"/>
      <c r="WOO1" s="306"/>
      <c r="WOP1" s="307"/>
      <c r="WOQ1" s="307"/>
      <c r="WOR1" s="307"/>
      <c r="WOS1" s="307"/>
      <c r="WOT1" s="307"/>
      <c r="WOU1" s="307"/>
      <c r="WOV1" s="307"/>
      <c r="WOW1" s="307"/>
      <c r="WOX1" s="307"/>
      <c r="WOY1" s="307"/>
      <c r="WOZ1" s="307"/>
      <c r="WPA1" s="307"/>
      <c r="WPB1" s="307"/>
      <c r="WPC1" s="307"/>
      <c r="WPD1" s="307"/>
      <c r="WPE1" s="306"/>
      <c r="WPF1" s="307"/>
      <c r="WPG1" s="307"/>
      <c r="WPH1" s="307"/>
      <c r="WPI1" s="307"/>
      <c r="WPJ1" s="307"/>
      <c r="WPK1" s="307"/>
      <c r="WPL1" s="307"/>
      <c r="WPM1" s="307"/>
      <c r="WPN1" s="307"/>
      <c r="WPO1" s="307"/>
      <c r="WPP1" s="307"/>
      <c r="WPQ1" s="307"/>
      <c r="WPR1" s="307"/>
      <c r="WPS1" s="307"/>
      <c r="WPT1" s="307"/>
      <c r="WPU1" s="306"/>
      <c r="WPV1" s="307"/>
      <c r="WPW1" s="307"/>
      <c r="WPX1" s="307"/>
      <c r="WPY1" s="307"/>
      <c r="WPZ1" s="307"/>
      <c r="WQA1" s="307"/>
      <c r="WQB1" s="307"/>
      <c r="WQC1" s="307"/>
      <c r="WQD1" s="307"/>
      <c r="WQE1" s="307"/>
      <c r="WQF1" s="307"/>
      <c r="WQG1" s="307"/>
      <c r="WQH1" s="307"/>
      <c r="WQI1" s="307"/>
      <c r="WQJ1" s="307"/>
      <c r="WQK1" s="306"/>
      <c r="WQL1" s="307"/>
      <c r="WQM1" s="307"/>
      <c r="WQN1" s="307"/>
      <c r="WQO1" s="307"/>
      <c r="WQP1" s="307"/>
      <c r="WQQ1" s="307"/>
      <c r="WQR1" s="307"/>
      <c r="WQS1" s="307"/>
      <c r="WQT1" s="307"/>
      <c r="WQU1" s="307"/>
      <c r="WQV1" s="307"/>
      <c r="WQW1" s="307"/>
      <c r="WQX1" s="307"/>
      <c r="WQY1" s="307"/>
      <c r="WQZ1" s="307"/>
      <c r="WRA1" s="306"/>
      <c r="WRB1" s="307"/>
      <c r="WRC1" s="307"/>
      <c r="WRD1" s="307"/>
      <c r="WRE1" s="307"/>
      <c r="WRF1" s="307"/>
      <c r="WRG1" s="307"/>
      <c r="WRH1" s="307"/>
      <c r="WRI1" s="307"/>
      <c r="WRJ1" s="307"/>
      <c r="WRK1" s="307"/>
      <c r="WRL1" s="307"/>
      <c r="WRM1" s="307"/>
      <c r="WRN1" s="307"/>
      <c r="WRO1" s="307"/>
      <c r="WRP1" s="307"/>
      <c r="WRQ1" s="306"/>
      <c r="WRR1" s="307"/>
      <c r="WRS1" s="307"/>
      <c r="WRT1" s="307"/>
      <c r="WRU1" s="307"/>
      <c r="WRV1" s="307"/>
      <c r="WRW1" s="307"/>
      <c r="WRX1" s="307"/>
      <c r="WRY1" s="307"/>
      <c r="WRZ1" s="307"/>
      <c r="WSA1" s="307"/>
      <c r="WSB1" s="307"/>
      <c r="WSC1" s="307"/>
      <c r="WSD1" s="307"/>
      <c r="WSE1" s="307"/>
      <c r="WSF1" s="307"/>
      <c r="WSG1" s="306"/>
      <c r="WSH1" s="307"/>
      <c r="WSI1" s="307"/>
      <c r="WSJ1" s="307"/>
      <c r="WSK1" s="307"/>
      <c r="WSL1" s="307"/>
      <c r="WSM1" s="307"/>
      <c r="WSN1" s="307"/>
      <c r="WSO1" s="307"/>
      <c r="WSP1" s="307"/>
      <c r="WSQ1" s="307"/>
      <c r="WSR1" s="307"/>
      <c r="WSS1" s="307"/>
      <c r="WST1" s="307"/>
      <c r="WSU1" s="307"/>
      <c r="WSV1" s="307"/>
      <c r="WSW1" s="306"/>
      <c r="WSX1" s="307"/>
      <c r="WSY1" s="307"/>
      <c r="WSZ1" s="307"/>
      <c r="WTA1" s="307"/>
      <c r="WTB1" s="307"/>
      <c r="WTC1" s="307"/>
      <c r="WTD1" s="307"/>
      <c r="WTE1" s="307"/>
      <c r="WTF1" s="307"/>
      <c r="WTG1" s="307"/>
      <c r="WTH1" s="307"/>
      <c r="WTI1" s="307"/>
      <c r="WTJ1" s="307"/>
      <c r="WTK1" s="307"/>
      <c r="WTL1" s="307"/>
      <c r="WTM1" s="306"/>
      <c r="WTN1" s="307"/>
      <c r="WTO1" s="307"/>
      <c r="WTP1" s="307"/>
      <c r="WTQ1" s="307"/>
      <c r="WTR1" s="307"/>
      <c r="WTS1" s="307"/>
      <c r="WTT1" s="307"/>
      <c r="WTU1" s="307"/>
      <c r="WTV1" s="307"/>
      <c r="WTW1" s="307"/>
      <c r="WTX1" s="307"/>
      <c r="WTY1" s="307"/>
      <c r="WTZ1" s="307"/>
      <c r="WUA1" s="307"/>
      <c r="WUB1" s="307"/>
      <c r="WUC1" s="306"/>
      <c r="WUD1" s="307"/>
      <c r="WUE1" s="307"/>
      <c r="WUF1" s="307"/>
      <c r="WUG1" s="307"/>
      <c r="WUH1" s="307"/>
      <c r="WUI1" s="307"/>
      <c r="WUJ1" s="307"/>
      <c r="WUK1" s="307"/>
      <c r="WUL1" s="307"/>
      <c r="WUM1" s="307"/>
      <c r="WUN1" s="307"/>
      <c r="WUO1" s="307"/>
      <c r="WUP1" s="307"/>
      <c r="WUQ1" s="307"/>
      <c r="WUR1" s="307"/>
      <c r="WUS1" s="306"/>
      <c r="WUT1" s="307"/>
      <c r="WUU1" s="307"/>
      <c r="WUV1" s="307"/>
      <c r="WUW1" s="307"/>
      <c r="WUX1" s="307"/>
      <c r="WUY1" s="307"/>
      <c r="WUZ1" s="307"/>
      <c r="WVA1" s="307"/>
      <c r="WVB1" s="307"/>
      <c r="WVC1" s="307"/>
      <c r="WVD1" s="307"/>
      <c r="WVE1" s="307"/>
      <c r="WVF1" s="307"/>
      <c r="WVG1" s="307"/>
      <c r="WVH1" s="307"/>
      <c r="WVI1" s="306"/>
      <c r="WVJ1" s="307"/>
      <c r="WVK1" s="307"/>
      <c r="WVL1" s="307"/>
      <c r="WVM1" s="307"/>
      <c r="WVN1" s="307"/>
      <c r="WVO1" s="307"/>
      <c r="WVP1" s="307"/>
      <c r="WVQ1" s="307"/>
      <c r="WVR1" s="307"/>
      <c r="WVS1" s="307"/>
      <c r="WVT1" s="307"/>
      <c r="WVU1" s="307"/>
      <c r="WVV1" s="307"/>
      <c r="WVW1" s="307"/>
      <c r="WVX1" s="307"/>
      <c r="WVY1" s="306"/>
      <c r="WVZ1" s="307"/>
      <c r="WWA1" s="307"/>
      <c r="WWB1" s="307"/>
      <c r="WWC1" s="307"/>
      <c r="WWD1" s="307"/>
      <c r="WWE1" s="307"/>
      <c r="WWF1" s="307"/>
      <c r="WWG1" s="307"/>
      <c r="WWH1" s="307"/>
      <c r="WWI1" s="307"/>
      <c r="WWJ1" s="307"/>
      <c r="WWK1" s="307"/>
      <c r="WWL1" s="307"/>
      <c r="WWM1" s="307"/>
      <c r="WWN1" s="307"/>
      <c r="WWO1" s="306"/>
      <c r="WWP1" s="307"/>
      <c r="WWQ1" s="307"/>
      <c r="WWR1" s="307"/>
      <c r="WWS1" s="307"/>
      <c r="WWT1" s="307"/>
      <c r="WWU1" s="307"/>
      <c r="WWV1" s="307"/>
      <c r="WWW1" s="307"/>
      <c r="WWX1" s="307"/>
      <c r="WWY1" s="307"/>
      <c r="WWZ1" s="307"/>
      <c r="WXA1" s="307"/>
      <c r="WXB1" s="307"/>
      <c r="WXC1" s="307"/>
      <c r="WXD1" s="307"/>
      <c r="WXE1" s="306"/>
      <c r="WXF1" s="307"/>
      <c r="WXG1" s="307"/>
      <c r="WXH1" s="307"/>
      <c r="WXI1" s="307"/>
      <c r="WXJ1" s="307"/>
      <c r="WXK1" s="307"/>
      <c r="WXL1" s="307"/>
      <c r="WXM1" s="307"/>
      <c r="WXN1" s="307"/>
      <c r="WXO1" s="307"/>
      <c r="WXP1" s="307"/>
      <c r="WXQ1" s="307"/>
      <c r="WXR1" s="307"/>
      <c r="WXS1" s="307"/>
      <c r="WXT1" s="307"/>
      <c r="WXU1" s="306"/>
      <c r="WXV1" s="307"/>
      <c r="WXW1" s="307"/>
      <c r="WXX1" s="307"/>
      <c r="WXY1" s="307"/>
      <c r="WXZ1" s="307"/>
      <c r="WYA1" s="307"/>
      <c r="WYB1" s="307"/>
      <c r="WYC1" s="307"/>
      <c r="WYD1" s="307"/>
      <c r="WYE1" s="307"/>
      <c r="WYF1" s="307"/>
      <c r="WYG1" s="307"/>
      <c r="WYH1" s="307"/>
      <c r="WYI1" s="307"/>
      <c r="WYJ1" s="307"/>
      <c r="WYK1" s="306"/>
      <c r="WYL1" s="307"/>
      <c r="WYM1" s="307"/>
      <c r="WYN1" s="307"/>
      <c r="WYO1" s="307"/>
      <c r="WYP1" s="307"/>
      <c r="WYQ1" s="307"/>
      <c r="WYR1" s="307"/>
      <c r="WYS1" s="307"/>
      <c r="WYT1" s="307"/>
      <c r="WYU1" s="307"/>
      <c r="WYV1" s="307"/>
      <c r="WYW1" s="307"/>
      <c r="WYX1" s="307"/>
      <c r="WYY1" s="307"/>
      <c r="WYZ1" s="307"/>
      <c r="WZA1" s="306"/>
      <c r="WZB1" s="307"/>
      <c r="WZC1" s="307"/>
      <c r="WZD1" s="307"/>
      <c r="WZE1" s="307"/>
      <c r="WZF1" s="307"/>
      <c r="WZG1" s="307"/>
      <c r="WZH1" s="307"/>
      <c r="WZI1" s="307"/>
      <c r="WZJ1" s="307"/>
      <c r="WZK1" s="307"/>
      <c r="WZL1" s="307"/>
      <c r="WZM1" s="307"/>
      <c r="WZN1" s="307"/>
      <c r="WZO1" s="307"/>
      <c r="WZP1" s="307"/>
      <c r="WZQ1" s="306"/>
      <c r="WZR1" s="307"/>
      <c r="WZS1" s="307"/>
      <c r="WZT1" s="307"/>
      <c r="WZU1" s="307"/>
      <c r="WZV1" s="307"/>
      <c r="WZW1" s="307"/>
      <c r="WZX1" s="307"/>
      <c r="WZY1" s="307"/>
      <c r="WZZ1" s="307"/>
      <c r="XAA1" s="307"/>
      <c r="XAB1" s="307"/>
      <c r="XAC1" s="307"/>
      <c r="XAD1" s="307"/>
      <c r="XAE1" s="307"/>
      <c r="XAF1" s="307"/>
      <c r="XAG1" s="306"/>
      <c r="XAH1" s="307"/>
      <c r="XAI1" s="307"/>
      <c r="XAJ1" s="307"/>
      <c r="XAK1" s="307"/>
      <c r="XAL1" s="307"/>
      <c r="XAM1" s="307"/>
      <c r="XAN1" s="307"/>
      <c r="XAO1" s="307"/>
      <c r="XAP1" s="307"/>
      <c r="XAQ1" s="307"/>
      <c r="XAR1" s="307"/>
      <c r="XAS1" s="307"/>
      <c r="XAT1" s="307"/>
      <c r="XAU1" s="307"/>
      <c r="XAV1" s="307"/>
      <c r="XAW1" s="306"/>
      <c r="XAX1" s="307"/>
      <c r="XAY1" s="307"/>
      <c r="XAZ1" s="307"/>
      <c r="XBA1" s="307"/>
      <c r="XBB1" s="307"/>
      <c r="XBC1" s="307"/>
      <c r="XBD1" s="307"/>
      <c r="XBE1" s="307"/>
      <c r="XBF1" s="307"/>
      <c r="XBG1" s="307"/>
      <c r="XBH1" s="307"/>
      <c r="XBI1" s="307"/>
      <c r="XBJ1" s="307"/>
      <c r="XBK1" s="307"/>
      <c r="XBL1" s="307"/>
      <c r="XBM1" s="306"/>
      <c r="XBN1" s="307"/>
      <c r="XBO1" s="307"/>
      <c r="XBP1" s="307"/>
      <c r="XBQ1" s="307"/>
      <c r="XBR1" s="307"/>
      <c r="XBS1" s="307"/>
      <c r="XBT1" s="307"/>
      <c r="XBU1" s="307"/>
      <c r="XBV1" s="307"/>
      <c r="XBW1" s="307"/>
      <c r="XBX1" s="307"/>
      <c r="XBY1" s="307"/>
      <c r="XBZ1" s="307"/>
      <c r="XCA1" s="307"/>
      <c r="XCB1" s="307"/>
      <c r="XCC1" s="306"/>
      <c r="XCD1" s="307"/>
      <c r="XCE1" s="307"/>
      <c r="XCF1" s="307"/>
      <c r="XCG1" s="307"/>
      <c r="XCH1" s="307"/>
      <c r="XCI1" s="307"/>
      <c r="XCJ1" s="307"/>
      <c r="XCK1" s="307"/>
      <c r="XCL1" s="307"/>
      <c r="XCM1" s="307"/>
      <c r="XCN1" s="307"/>
      <c r="XCO1" s="307"/>
      <c r="XCP1" s="307"/>
      <c r="XCQ1" s="307"/>
      <c r="XCR1" s="307"/>
      <c r="XCS1" s="306"/>
      <c r="XCT1" s="307"/>
      <c r="XCU1" s="307"/>
      <c r="XCV1" s="307"/>
      <c r="XCW1" s="307"/>
      <c r="XCX1" s="307"/>
      <c r="XCY1" s="307"/>
      <c r="XCZ1" s="307"/>
      <c r="XDA1" s="307"/>
      <c r="XDB1" s="307"/>
      <c r="XDC1" s="307"/>
      <c r="XDD1" s="307"/>
      <c r="XDE1" s="307"/>
      <c r="XDF1" s="307"/>
      <c r="XDG1" s="307"/>
      <c r="XDH1" s="307"/>
      <c r="XDI1" s="306"/>
      <c r="XDJ1" s="307"/>
      <c r="XDK1" s="307"/>
      <c r="XDL1" s="307"/>
      <c r="XDM1" s="307"/>
      <c r="XDN1" s="307"/>
      <c r="XDO1" s="307"/>
      <c r="XDP1" s="307"/>
      <c r="XDQ1" s="307"/>
      <c r="XDR1" s="307"/>
      <c r="XDS1" s="307"/>
      <c r="XDT1" s="307"/>
      <c r="XDU1" s="307"/>
      <c r="XDV1" s="307"/>
      <c r="XDW1" s="307"/>
      <c r="XDX1" s="307"/>
      <c r="XDY1" s="306"/>
      <c r="XDZ1" s="307"/>
      <c r="XEA1" s="307"/>
      <c r="XEB1" s="307"/>
      <c r="XEC1" s="307"/>
      <c r="XED1" s="307"/>
      <c r="XEE1" s="307"/>
      <c r="XEF1" s="307"/>
      <c r="XEG1" s="307"/>
      <c r="XEH1" s="307"/>
      <c r="XEI1" s="307"/>
      <c r="XEJ1" s="307"/>
      <c r="XEK1" s="307"/>
      <c r="XEL1" s="307"/>
      <c r="XEM1" s="307"/>
      <c r="XEN1" s="307"/>
      <c r="XEO1" s="306"/>
      <c r="XEP1" s="307"/>
      <c r="XEQ1" s="307"/>
      <c r="XER1" s="307"/>
      <c r="XES1" s="307"/>
      <c r="XET1" s="307"/>
      <c r="XEU1" s="307"/>
      <c r="XEV1" s="307"/>
      <c r="XEW1" s="307"/>
      <c r="XEX1" s="307"/>
      <c r="XEY1" s="307"/>
      <c r="XEZ1" s="307"/>
      <c r="XFA1" s="307"/>
      <c r="XFB1" s="307"/>
      <c r="XFC1" s="307"/>
      <c r="XFD1" s="307"/>
    </row>
    <row r="2" spans="1:16384" x14ac:dyDescent="0.2">
      <c r="A2" s="306" t="str">
        <f>'Rate Case Constants'!C10</f>
        <v>CASE NO. 2016-00371 - GAS OPERATIONS</v>
      </c>
      <c r="B2" s="307"/>
      <c r="C2" s="307"/>
      <c r="D2" s="307"/>
      <c r="E2" s="307"/>
      <c r="F2" s="307"/>
      <c r="G2" s="307"/>
      <c r="H2" s="307"/>
      <c r="I2" s="307"/>
      <c r="J2" s="307"/>
      <c r="K2" s="307"/>
      <c r="L2" s="307"/>
      <c r="M2" s="307"/>
      <c r="N2" s="307"/>
      <c r="O2" s="307"/>
      <c r="P2" s="307"/>
      <c r="Q2" s="306"/>
      <c r="R2" s="307"/>
      <c r="S2" s="307"/>
      <c r="T2" s="307"/>
      <c r="U2" s="307"/>
      <c r="V2" s="307"/>
      <c r="W2" s="307"/>
      <c r="X2" s="307"/>
      <c r="Y2" s="307"/>
      <c r="Z2" s="307"/>
      <c r="AA2" s="307"/>
      <c r="AB2" s="307"/>
      <c r="AC2" s="307"/>
      <c r="AD2" s="307"/>
      <c r="AE2" s="307"/>
      <c r="AF2" s="307"/>
      <c r="AG2" s="306"/>
      <c r="AH2" s="307"/>
      <c r="AI2" s="307"/>
      <c r="AJ2" s="307"/>
      <c r="AK2" s="307"/>
      <c r="AL2" s="307"/>
      <c r="AM2" s="307"/>
      <c r="AN2" s="307"/>
      <c r="AO2" s="307"/>
      <c r="AP2" s="307"/>
      <c r="AQ2" s="307"/>
      <c r="AR2" s="307"/>
      <c r="AS2" s="307"/>
      <c r="AT2" s="307"/>
      <c r="AU2" s="307"/>
      <c r="AV2" s="307"/>
      <c r="AW2" s="306"/>
      <c r="AX2" s="307"/>
      <c r="AY2" s="307"/>
      <c r="AZ2" s="307"/>
      <c r="BA2" s="307"/>
      <c r="BB2" s="307"/>
      <c r="BC2" s="307"/>
      <c r="BD2" s="307"/>
      <c r="BE2" s="307"/>
      <c r="BF2" s="307"/>
      <c r="BG2" s="307"/>
      <c r="BH2" s="307"/>
      <c r="BI2" s="307"/>
      <c r="BJ2" s="307"/>
      <c r="BK2" s="307"/>
      <c r="BL2" s="307"/>
      <c r="BM2" s="306"/>
      <c r="BN2" s="307"/>
      <c r="BO2" s="307"/>
      <c r="BP2" s="307"/>
      <c r="BQ2" s="307"/>
      <c r="BR2" s="307"/>
      <c r="BS2" s="307"/>
      <c r="BT2" s="307"/>
      <c r="BU2" s="307"/>
      <c r="BV2" s="307"/>
      <c r="BW2" s="307"/>
      <c r="BX2" s="307"/>
      <c r="BY2" s="307"/>
      <c r="BZ2" s="307"/>
      <c r="CA2" s="307"/>
      <c r="CB2" s="307"/>
      <c r="CC2" s="306"/>
      <c r="CD2" s="307"/>
      <c r="CE2" s="307"/>
      <c r="CF2" s="307"/>
      <c r="CG2" s="307"/>
      <c r="CH2" s="307"/>
      <c r="CI2" s="307"/>
      <c r="CJ2" s="307"/>
      <c r="CK2" s="307"/>
      <c r="CL2" s="307"/>
      <c r="CM2" s="307"/>
      <c r="CN2" s="307"/>
      <c r="CO2" s="307"/>
      <c r="CP2" s="307"/>
      <c r="CQ2" s="307"/>
      <c r="CR2" s="307"/>
      <c r="CS2" s="306"/>
      <c r="CT2" s="307"/>
      <c r="CU2" s="307"/>
      <c r="CV2" s="307"/>
      <c r="CW2" s="307"/>
      <c r="CX2" s="307"/>
      <c r="CY2" s="307"/>
      <c r="CZ2" s="307"/>
      <c r="DA2" s="307"/>
      <c r="DB2" s="307"/>
      <c r="DC2" s="307"/>
      <c r="DD2" s="307"/>
      <c r="DE2" s="307"/>
      <c r="DF2" s="307"/>
      <c r="DG2" s="307"/>
      <c r="DH2" s="307"/>
      <c r="DI2" s="306"/>
      <c r="DJ2" s="307"/>
      <c r="DK2" s="307"/>
      <c r="DL2" s="307"/>
      <c r="DM2" s="307"/>
      <c r="DN2" s="307"/>
      <c r="DO2" s="307"/>
      <c r="DP2" s="307"/>
      <c r="DQ2" s="307"/>
      <c r="DR2" s="307"/>
      <c r="DS2" s="307"/>
      <c r="DT2" s="307"/>
      <c r="DU2" s="307"/>
      <c r="DV2" s="307"/>
      <c r="DW2" s="307"/>
      <c r="DX2" s="307"/>
      <c r="DY2" s="306"/>
      <c r="DZ2" s="307"/>
      <c r="EA2" s="307"/>
      <c r="EB2" s="307"/>
      <c r="EC2" s="307"/>
      <c r="ED2" s="307"/>
      <c r="EE2" s="307"/>
      <c r="EF2" s="307"/>
      <c r="EG2" s="307"/>
      <c r="EH2" s="307"/>
      <c r="EI2" s="307"/>
      <c r="EJ2" s="307"/>
      <c r="EK2" s="307"/>
      <c r="EL2" s="307"/>
      <c r="EM2" s="307"/>
      <c r="EN2" s="307"/>
      <c r="EO2" s="306"/>
      <c r="EP2" s="307"/>
      <c r="EQ2" s="307"/>
      <c r="ER2" s="307"/>
      <c r="ES2" s="307"/>
      <c r="ET2" s="307"/>
      <c r="EU2" s="307"/>
      <c r="EV2" s="307"/>
      <c r="EW2" s="307"/>
      <c r="EX2" s="307"/>
      <c r="EY2" s="307"/>
      <c r="EZ2" s="307"/>
      <c r="FA2" s="307"/>
      <c r="FB2" s="307"/>
      <c r="FC2" s="307"/>
      <c r="FD2" s="307"/>
      <c r="FE2" s="306"/>
      <c r="FF2" s="307"/>
      <c r="FG2" s="307"/>
      <c r="FH2" s="307"/>
      <c r="FI2" s="307"/>
      <c r="FJ2" s="307"/>
      <c r="FK2" s="307"/>
      <c r="FL2" s="307"/>
      <c r="FM2" s="307"/>
      <c r="FN2" s="307"/>
      <c r="FO2" s="307"/>
      <c r="FP2" s="307"/>
      <c r="FQ2" s="307"/>
      <c r="FR2" s="307"/>
      <c r="FS2" s="307"/>
      <c r="FT2" s="307"/>
      <c r="FU2" s="306"/>
      <c r="FV2" s="307"/>
      <c r="FW2" s="307"/>
      <c r="FX2" s="307"/>
      <c r="FY2" s="307"/>
      <c r="FZ2" s="307"/>
      <c r="GA2" s="307"/>
      <c r="GB2" s="307"/>
      <c r="GC2" s="307"/>
      <c r="GD2" s="307"/>
      <c r="GE2" s="307"/>
      <c r="GF2" s="307"/>
      <c r="GG2" s="307"/>
      <c r="GH2" s="307"/>
      <c r="GI2" s="307"/>
      <c r="GJ2" s="307"/>
      <c r="GK2" s="306"/>
      <c r="GL2" s="307"/>
      <c r="GM2" s="307"/>
      <c r="GN2" s="307"/>
      <c r="GO2" s="307"/>
      <c r="GP2" s="307"/>
      <c r="GQ2" s="307"/>
      <c r="GR2" s="307"/>
      <c r="GS2" s="307"/>
      <c r="GT2" s="307"/>
      <c r="GU2" s="307"/>
      <c r="GV2" s="307"/>
      <c r="GW2" s="307"/>
      <c r="GX2" s="307"/>
      <c r="GY2" s="307"/>
      <c r="GZ2" s="307"/>
      <c r="HA2" s="306"/>
      <c r="HB2" s="307"/>
      <c r="HC2" s="307"/>
      <c r="HD2" s="307"/>
      <c r="HE2" s="307"/>
      <c r="HF2" s="307"/>
      <c r="HG2" s="307"/>
      <c r="HH2" s="307"/>
      <c r="HI2" s="307"/>
      <c r="HJ2" s="307"/>
      <c r="HK2" s="307"/>
      <c r="HL2" s="307"/>
      <c r="HM2" s="307"/>
      <c r="HN2" s="307"/>
      <c r="HO2" s="307"/>
      <c r="HP2" s="307"/>
      <c r="HQ2" s="306"/>
      <c r="HR2" s="307"/>
      <c r="HS2" s="307"/>
      <c r="HT2" s="307"/>
      <c r="HU2" s="307"/>
      <c r="HV2" s="307"/>
      <c r="HW2" s="307"/>
      <c r="HX2" s="307"/>
      <c r="HY2" s="307"/>
      <c r="HZ2" s="307"/>
      <c r="IA2" s="307"/>
      <c r="IB2" s="307"/>
      <c r="IC2" s="307"/>
      <c r="ID2" s="307"/>
      <c r="IE2" s="307"/>
      <c r="IF2" s="307"/>
      <c r="IG2" s="306"/>
      <c r="IH2" s="307"/>
      <c r="II2" s="307"/>
      <c r="IJ2" s="307"/>
      <c r="IK2" s="307"/>
      <c r="IL2" s="307"/>
      <c r="IM2" s="307"/>
      <c r="IN2" s="307"/>
      <c r="IO2" s="307"/>
      <c r="IP2" s="307"/>
      <c r="IQ2" s="307"/>
      <c r="IR2" s="307"/>
      <c r="IS2" s="307"/>
      <c r="IT2" s="307"/>
      <c r="IU2" s="307"/>
      <c r="IV2" s="307"/>
      <c r="IW2" s="306"/>
      <c r="IX2" s="307"/>
      <c r="IY2" s="307"/>
      <c r="IZ2" s="307"/>
      <c r="JA2" s="307"/>
      <c r="JB2" s="307"/>
      <c r="JC2" s="307"/>
      <c r="JD2" s="307"/>
      <c r="JE2" s="307"/>
      <c r="JF2" s="307"/>
      <c r="JG2" s="307"/>
      <c r="JH2" s="307"/>
      <c r="JI2" s="307"/>
      <c r="JJ2" s="307"/>
      <c r="JK2" s="307"/>
      <c r="JL2" s="307"/>
      <c r="JM2" s="306"/>
      <c r="JN2" s="307"/>
      <c r="JO2" s="307"/>
      <c r="JP2" s="307"/>
      <c r="JQ2" s="307"/>
      <c r="JR2" s="307"/>
      <c r="JS2" s="307"/>
      <c r="JT2" s="307"/>
      <c r="JU2" s="307"/>
      <c r="JV2" s="307"/>
      <c r="JW2" s="307"/>
      <c r="JX2" s="307"/>
      <c r="JY2" s="307"/>
      <c r="JZ2" s="307"/>
      <c r="KA2" s="307"/>
      <c r="KB2" s="307"/>
      <c r="KC2" s="306"/>
      <c r="KD2" s="307"/>
      <c r="KE2" s="307"/>
      <c r="KF2" s="307"/>
      <c r="KG2" s="307"/>
      <c r="KH2" s="307"/>
      <c r="KI2" s="307"/>
      <c r="KJ2" s="307"/>
      <c r="KK2" s="307"/>
      <c r="KL2" s="307"/>
      <c r="KM2" s="307"/>
      <c r="KN2" s="307"/>
      <c r="KO2" s="307"/>
      <c r="KP2" s="307"/>
      <c r="KQ2" s="307"/>
      <c r="KR2" s="307"/>
      <c r="KS2" s="306"/>
      <c r="KT2" s="307"/>
      <c r="KU2" s="307"/>
      <c r="KV2" s="307"/>
      <c r="KW2" s="307"/>
      <c r="KX2" s="307"/>
      <c r="KY2" s="307"/>
      <c r="KZ2" s="307"/>
      <c r="LA2" s="307"/>
      <c r="LB2" s="307"/>
      <c r="LC2" s="307"/>
      <c r="LD2" s="307"/>
      <c r="LE2" s="307"/>
      <c r="LF2" s="307"/>
      <c r="LG2" s="307"/>
      <c r="LH2" s="307"/>
      <c r="LI2" s="306"/>
      <c r="LJ2" s="307"/>
      <c r="LK2" s="307"/>
      <c r="LL2" s="307"/>
      <c r="LM2" s="307"/>
      <c r="LN2" s="307"/>
      <c r="LO2" s="307"/>
      <c r="LP2" s="307"/>
      <c r="LQ2" s="307"/>
      <c r="LR2" s="307"/>
      <c r="LS2" s="307"/>
      <c r="LT2" s="307"/>
      <c r="LU2" s="307"/>
      <c r="LV2" s="307"/>
      <c r="LW2" s="307"/>
      <c r="LX2" s="307"/>
      <c r="LY2" s="306"/>
      <c r="LZ2" s="307"/>
      <c r="MA2" s="307"/>
      <c r="MB2" s="307"/>
      <c r="MC2" s="307"/>
      <c r="MD2" s="307"/>
      <c r="ME2" s="307"/>
      <c r="MF2" s="307"/>
      <c r="MG2" s="307"/>
      <c r="MH2" s="307"/>
      <c r="MI2" s="307"/>
      <c r="MJ2" s="307"/>
      <c r="MK2" s="307"/>
      <c r="ML2" s="307"/>
      <c r="MM2" s="307"/>
      <c r="MN2" s="307"/>
      <c r="MO2" s="306"/>
      <c r="MP2" s="307"/>
      <c r="MQ2" s="307"/>
      <c r="MR2" s="307"/>
      <c r="MS2" s="307"/>
      <c r="MT2" s="307"/>
      <c r="MU2" s="307"/>
      <c r="MV2" s="307"/>
      <c r="MW2" s="307"/>
      <c r="MX2" s="307"/>
      <c r="MY2" s="307"/>
      <c r="MZ2" s="307"/>
      <c r="NA2" s="307"/>
      <c r="NB2" s="307"/>
      <c r="NC2" s="307"/>
      <c r="ND2" s="307"/>
      <c r="NE2" s="306"/>
      <c r="NF2" s="307"/>
      <c r="NG2" s="307"/>
      <c r="NH2" s="307"/>
      <c r="NI2" s="307"/>
      <c r="NJ2" s="307"/>
      <c r="NK2" s="307"/>
      <c r="NL2" s="307"/>
      <c r="NM2" s="307"/>
      <c r="NN2" s="307"/>
      <c r="NO2" s="307"/>
      <c r="NP2" s="307"/>
      <c r="NQ2" s="307"/>
      <c r="NR2" s="307"/>
      <c r="NS2" s="307"/>
      <c r="NT2" s="307"/>
      <c r="NU2" s="306"/>
      <c r="NV2" s="307"/>
      <c r="NW2" s="307"/>
      <c r="NX2" s="307"/>
      <c r="NY2" s="307"/>
      <c r="NZ2" s="307"/>
      <c r="OA2" s="307"/>
      <c r="OB2" s="307"/>
      <c r="OC2" s="307"/>
      <c r="OD2" s="307"/>
      <c r="OE2" s="307"/>
      <c r="OF2" s="307"/>
      <c r="OG2" s="307"/>
      <c r="OH2" s="307"/>
      <c r="OI2" s="307"/>
      <c r="OJ2" s="307"/>
      <c r="OK2" s="306"/>
      <c r="OL2" s="307"/>
      <c r="OM2" s="307"/>
      <c r="ON2" s="307"/>
      <c r="OO2" s="307"/>
      <c r="OP2" s="307"/>
      <c r="OQ2" s="307"/>
      <c r="OR2" s="307"/>
      <c r="OS2" s="307"/>
      <c r="OT2" s="307"/>
      <c r="OU2" s="307"/>
      <c r="OV2" s="307"/>
      <c r="OW2" s="307"/>
      <c r="OX2" s="307"/>
      <c r="OY2" s="307"/>
      <c r="OZ2" s="307"/>
      <c r="PA2" s="306"/>
      <c r="PB2" s="307"/>
      <c r="PC2" s="307"/>
      <c r="PD2" s="307"/>
      <c r="PE2" s="307"/>
      <c r="PF2" s="307"/>
      <c r="PG2" s="307"/>
      <c r="PH2" s="307"/>
      <c r="PI2" s="307"/>
      <c r="PJ2" s="307"/>
      <c r="PK2" s="307"/>
      <c r="PL2" s="307"/>
      <c r="PM2" s="307"/>
      <c r="PN2" s="307"/>
      <c r="PO2" s="307"/>
      <c r="PP2" s="307"/>
      <c r="PQ2" s="306"/>
      <c r="PR2" s="307"/>
      <c r="PS2" s="307"/>
      <c r="PT2" s="307"/>
      <c r="PU2" s="307"/>
      <c r="PV2" s="307"/>
      <c r="PW2" s="307"/>
      <c r="PX2" s="307"/>
      <c r="PY2" s="307"/>
      <c r="PZ2" s="307"/>
      <c r="QA2" s="307"/>
      <c r="QB2" s="307"/>
      <c r="QC2" s="307"/>
      <c r="QD2" s="307"/>
      <c r="QE2" s="307"/>
      <c r="QF2" s="307"/>
      <c r="QG2" s="306"/>
      <c r="QH2" s="307"/>
      <c r="QI2" s="307"/>
      <c r="QJ2" s="307"/>
      <c r="QK2" s="307"/>
      <c r="QL2" s="307"/>
      <c r="QM2" s="307"/>
      <c r="QN2" s="307"/>
      <c r="QO2" s="307"/>
      <c r="QP2" s="307"/>
      <c r="QQ2" s="307"/>
      <c r="QR2" s="307"/>
      <c r="QS2" s="307"/>
      <c r="QT2" s="307"/>
      <c r="QU2" s="307"/>
      <c r="QV2" s="307"/>
      <c r="QW2" s="306"/>
      <c r="QX2" s="307"/>
      <c r="QY2" s="307"/>
      <c r="QZ2" s="307"/>
      <c r="RA2" s="307"/>
      <c r="RB2" s="307"/>
      <c r="RC2" s="307"/>
      <c r="RD2" s="307"/>
      <c r="RE2" s="307"/>
      <c r="RF2" s="307"/>
      <c r="RG2" s="307"/>
      <c r="RH2" s="307"/>
      <c r="RI2" s="307"/>
      <c r="RJ2" s="307"/>
      <c r="RK2" s="307"/>
      <c r="RL2" s="307"/>
      <c r="RM2" s="306"/>
      <c r="RN2" s="307"/>
      <c r="RO2" s="307"/>
      <c r="RP2" s="307"/>
      <c r="RQ2" s="307"/>
      <c r="RR2" s="307"/>
      <c r="RS2" s="307"/>
      <c r="RT2" s="307"/>
      <c r="RU2" s="307"/>
      <c r="RV2" s="307"/>
      <c r="RW2" s="307"/>
      <c r="RX2" s="307"/>
      <c r="RY2" s="307"/>
      <c r="RZ2" s="307"/>
      <c r="SA2" s="307"/>
      <c r="SB2" s="307"/>
      <c r="SC2" s="306"/>
      <c r="SD2" s="307"/>
      <c r="SE2" s="307"/>
      <c r="SF2" s="307"/>
      <c r="SG2" s="307"/>
      <c r="SH2" s="307"/>
      <c r="SI2" s="307"/>
      <c r="SJ2" s="307"/>
      <c r="SK2" s="307"/>
      <c r="SL2" s="307"/>
      <c r="SM2" s="307"/>
      <c r="SN2" s="307"/>
      <c r="SO2" s="307"/>
      <c r="SP2" s="307"/>
      <c r="SQ2" s="307"/>
      <c r="SR2" s="307"/>
      <c r="SS2" s="306"/>
      <c r="ST2" s="307"/>
      <c r="SU2" s="307"/>
      <c r="SV2" s="307"/>
      <c r="SW2" s="307"/>
      <c r="SX2" s="307"/>
      <c r="SY2" s="307"/>
      <c r="SZ2" s="307"/>
      <c r="TA2" s="307"/>
      <c r="TB2" s="307"/>
      <c r="TC2" s="307"/>
      <c r="TD2" s="307"/>
      <c r="TE2" s="307"/>
      <c r="TF2" s="307"/>
      <c r="TG2" s="307"/>
      <c r="TH2" s="307"/>
      <c r="TI2" s="306"/>
      <c r="TJ2" s="307"/>
      <c r="TK2" s="307"/>
      <c r="TL2" s="307"/>
      <c r="TM2" s="307"/>
      <c r="TN2" s="307"/>
      <c r="TO2" s="307"/>
      <c r="TP2" s="307"/>
      <c r="TQ2" s="307"/>
      <c r="TR2" s="307"/>
      <c r="TS2" s="307"/>
      <c r="TT2" s="307"/>
      <c r="TU2" s="307"/>
      <c r="TV2" s="307"/>
      <c r="TW2" s="307"/>
      <c r="TX2" s="307"/>
      <c r="TY2" s="306"/>
      <c r="TZ2" s="307"/>
      <c r="UA2" s="307"/>
      <c r="UB2" s="307"/>
      <c r="UC2" s="307"/>
      <c r="UD2" s="307"/>
      <c r="UE2" s="307"/>
      <c r="UF2" s="307"/>
      <c r="UG2" s="307"/>
      <c r="UH2" s="307"/>
      <c r="UI2" s="307"/>
      <c r="UJ2" s="307"/>
      <c r="UK2" s="307"/>
      <c r="UL2" s="307"/>
      <c r="UM2" s="307"/>
      <c r="UN2" s="307"/>
      <c r="UO2" s="306"/>
      <c r="UP2" s="307"/>
      <c r="UQ2" s="307"/>
      <c r="UR2" s="307"/>
      <c r="US2" s="307"/>
      <c r="UT2" s="307"/>
      <c r="UU2" s="307"/>
      <c r="UV2" s="307"/>
      <c r="UW2" s="307"/>
      <c r="UX2" s="307"/>
      <c r="UY2" s="307"/>
      <c r="UZ2" s="307"/>
      <c r="VA2" s="307"/>
      <c r="VB2" s="307"/>
      <c r="VC2" s="307"/>
      <c r="VD2" s="307"/>
      <c r="VE2" s="306"/>
      <c r="VF2" s="307"/>
      <c r="VG2" s="307"/>
      <c r="VH2" s="307"/>
      <c r="VI2" s="307"/>
      <c r="VJ2" s="307"/>
      <c r="VK2" s="307"/>
      <c r="VL2" s="307"/>
      <c r="VM2" s="307"/>
      <c r="VN2" s="307"/>
      <c r="VO2" s="307"/>
      <c r="VP2" s="307"/>
      <c r="VQ2" s="307"/>
      <c r="VR2" s="307"/>
      <c r="VS2" s="307"/>
      <c r="VT2" s="307"/>
      <c r="VU2" s="306"/>
      <c r="VV2" s="307"/>
      <c r="VW2" s="307"/>
      <c r="VX2" s="307"/>
      <c r="VY2" s="307"/>
      <c r="VZ2" s="307"/>
      <c r="WA2" s="307"/>
      <c r="WB2" s="307"/>
      <c r="WC2" s="307"/>
      <c r="WD2" s="307"/>
      <c r="WE2" s="307"/>
      <c r="WF2" s="307"/>
      <c r="WG2" s="307"/>
      <c r="WH2" s="307"/>
      <c r="WI2" s="307"/>
      <c r="WJ2" s="307"/>
      <c r="WK2" s="306"/>
      <c r="WL2" s="307"/>
      <c r="WM2" s="307"/>
      <c r="WN2" s="307"/>
      <c r="WO2" s="307"/>
      <c r="WP2" s="307"/>
      <c r="WQ2" s="307"/>
      <c r="WR2" s="307"/>
      <c r="WS2" s="307"/>
      <c r="WT2" s="307"/>
      <c r="WU2" s="307"/>
      <c r="WV2" s="307"/>
      <c r="WW2" s="307"/>
      <c r="WX2" s="307"/>
      <c r="WY2" s="307"/>
      <c r="WZ2" s="307"/>
      <c r="XA2" s="306"/>
      <c r="XB2" s="307"/>
      <c r="XC2" s="307"/>
      <c r="XD2" s="307"/>
      <c r="XE2" s="307"/>
      <c r="XF2" s="307"/>
      <c r="XG2" s="307"/>
      <c r="XH2" s="307"/>
      <c r="XI2" s="307"/>
      <c r="XJ2" s="307"/>
      <c r="XK2" s="307"/>
      <c r="XL2" s="307"/>
      <c r="XM2" s="307"/>
      <c r="XN2" s="307"/>
      <c r="XO2" s="307"/>
      <c r="XP2" s="307"/>
      <c r="XQ2" s="306"/>
      <c r="XR2" s="307"/>
      <c r="XS2" s="307"/>
      <c r="XT2" s="307"/>
      <c r="XU2" s="307"/>
      <c r="XV2" s="307"/>
      <c r="XW2" s="307"/>
      <c r="XX2" s="307"/>
      <c r="XY2" s="307"/>
      <c r="XZ2" s="307"/>
      <c r="YA2" s="307"/>
      <c r="YB2" s="307"/>
      <c r="YC2" s="307"/>
      <c r="YD2" s="307"/>
      <c r="YE2" s="307"/>
      <c r="YF2" s="307"/>
      <c r="YG2" s="306"/>
      <c r="YH2" s="307"/>
      <c r="YI2" s="307"/>
      <c r="YJ2" s="307"/>
      <c r="YK2" s="307"/>
      <c r="YL2" s="307"/>
      <c r="YM2" s="307"/>
      <c r="YN2" s="307"/>
      <c r="YO2" s="307"/>
      <c r="YP2" s="307"/>
      <c r="YQ2" s="307"/>
      <c r="YR2" s="307"/>
      <c r="YS2" s="307"/>
      <c r="YT2" s="307"/>
      <c r="YU2" s="307"/>
      <c r="YV2" s="307"/>
      <c r="YW2" s="306"/>
      <c r="YX2" s="307"/>
      <c r="YY2" s="307"/>
      <c r="YZ2" s="307"/>
      <c r="ZA2" s="307"/>
      <c r="ZB2" s="307"/>
      <c r="ZC2" s="307"/>
      <c r="ZD2" s="307"/>
      <c r="ZE2" s="307"/>
      <c r="ZF2" s="307"/>
      <c r="ZG2" s="307"/>
      <c r="ZH2" s="307"/>
      <c r="ZI2" s="307"/>
      <c r="ZJ2" s="307"/>
      <c r="ZK2" s="307"/>
      <c r="ZL2" s="307"/>
      <c r="ZM2" s="306"/>
      <c r="ZN2" s="307"/>
      <c r="ZO2" s="307"/>
      <c r="ZP2" s="307"/>
      <c r="ZQ2" s="307"/>
      <c r="ZR2" s="307"/>
      <c r="ZS2" s="307"/>
      <c r="ZT2" s="307"/>
      <c r="ZU2" s="307"/>
      <c r="ZV2" s="307"/>
      <c r="ZW2" s="307"/>
      <c r="ZX2" s="307"/>
      <c r="ZY2" s="307"/>
      <c r="ZZ2" s="307"/>
      <c r="AAA2" s="307"/>
      <c r="AAB2" s="307"/>
      <c r="AAC2" s="306"/>
      <c r="AAD2" s="307"/>
      <c r="AAE2" s="307"/>
      <c r="AAF2" s="307"/>
      <c r="AAG2" s="307"/>
      <c r="AAH2" s="307"/>
      <c r="AAI2" s="307"/>
      <c r="AAJ2" s="307"/>
      <c r="AAK2" s="307"/>
      <c r="AAL2" s="307"/>
      <c r="AAM2" s="307"/>
      <c r="AAN2" s="307"/>
      <c r="AAO2" s="307"/>
      <c r="AAP2" s="307"/>
      <c r="AAQ2" s="307"/>
      <c r="AAR2" s="307"/>
      <c r="AAS2" s="306"/>
      <c r="AAT2" s="307"/>
      <c r="AAU2" s="307"/>
      <c r="AAV2" s="307"/>
      <c r="AAW2" s="307"/>
      <c r="AAX2" s="307"/>
      <c r="AAY2" s="307"/>
      <c r="AAZ2" s="307"/>
      <c r="ABA2" s="307"/>
      <c r="ABB2" s="307"/>
      <c r="ABC2" s="307"/>
      <c r="ABD2" s="307"/>
      <c r="ABE2" s="307"/>
      <c r="ABF2" s="307"/>
      <c r="ABG2" s="307"/>
      <c r="ABH2" s="307"/>
      <c r="ABI2" s="306"/>
      <c r="ABJ2" s="307"/>
      <c r="ABK2" s="307"/>
      <c r="ABL2" s="307"/>
      <c r="ABM2" s="307"/>
      <c r="ABN2" s="307"/>
      <c r="ABO2" s="307"/>
      <c r="ABP2" s="307"/>
      <c r="ABQ2" s="307"/>
      <c r="ABR2" s="307"/>
      <c r="ABS2" s="307"/>
      <c r="ABT2" s="307"/>
      <c r="ABU2" s="307"/>
      <c r="ABV2" s="307"/>
      <c r="ABW2" s="307"/>
      <c r="ABX2" s="307"/>
      <c r="ABY2" s="306"/>
      <c r="ABZ2" s="307"/>
      <c r="ACA2" s="307"/>
      <c r="ACB2" s="307"/>
      <c r="ACC2" s="307"/>
      <c r="ACD2" s="307"/>
      <c r="ACE2" s="307"/>
      <c r="ACF2" s="307"/>
      <c r="ACG2" s="307"/>
      <c r="ACH2" s="307"/>
      <c r="ACI2" s="307"/>
      <c r="ACJ2" s="307"/>
      <c r="ACK2" s="307"/>
      <c r="ACL2" s="307"/>
      <c r="ACM2" s="307"/>
      <c r="ACN2" s="307"/>
      <c r="ACO2" s="306"/>
      <c r="ACP2" s="307"/>
      <c r="ACQ2" s="307"/>
      <c r="ACR2" s="307"/>
      <c r="ACS2" s="307"/>
      <c r="ACT2" s="307"/>
      <c r="ACU2" s="307"/>
      <c r="ACV2" s="307"/>
      <c r="ACW2" s="307"/>
      <c r="ACX2" s="307"/>
      <c r="ACY2" s="307"/>
      <c r="ACZ2" s="307"/>
      <c r="ADA2" s="307"/>
      <c r="ADB2" s="307"/>
      <c r="ADC2" s="307"/>
      <c r="ADD2" s="307"/>
      <c r="ADE2" s="306"/>
      <c r="ADF2" s="307"/>
      <c r="ADG2" s="307"/>
      <c r="ADH2" s="307"/>
      <c r="ADI2" s="307"/>
      <c r="ADJ2" s="307"/>
      <c r="ADK2" s="307"/>
      <c r="ADL2" s="307"/>
      <c r="ADM2" s="307"/>
      <c r="ADN2" s="307"/>
      <c r="ADO2" s="307"/>
      <c r="ADP2" s="307"/>
      <c r="ADQ2" s="307"/>
      <c r="ADR2" s="307"/>
      <c r="ADS2" s="307"/>
      <c r="ADT2" s="307"/>
      <c r="ADU2" s="306"/>
      <c r="ADV2" s="307"/>
      <c r="ADW2" s="307"/>
      <c r="ADX2" s="307"/>
      <c r="ADY2" s="307"/>
      <c r="ADZ2" s="307"/>
      <c r="AEA2" s="307"/>
      <c r="AEB2" s="307"/>
      <c r="AEC2" s="307"/>
      <c r="AED2" s="307"/>
      <c r="AEE2" s="307"/>
      <c r="AEF2" s="307"/>
      <c r="AEG2" s="307"/>
      <c r="AEH2" s="307"/>
      <c r="AEI2" s="307"/>
      <c r="AEJ2" s="307"/>
      <c r="AEK2" s="306"/>
      <c r="AEL2" s="307"/>
      <c r="AEM2" s="307"/>
      <c r="AEN2" s="307"/>
      <c r="AEO2" s="307"/>
      <c r="AEP2" s="307"/>
      <c r="AEQ2" s="307"/>
      <c r="AER2" s="307"/>
      <c r="AES2" s="307"/>
      <c r="AET2" s="307"/>
      <c r="AEU2" s="307"/>
      <c r="AEV2" s="307"/>
      <c r="AEW2" s="307"/>
      <c r="AEX2" s="307"/>
      <c r="AEY2" s="307"/>
      <c r="AEZ2" s="307"/>
      <c r="AFA2" s="306"/>
      <c r="AFB2" s="307"/>
      <c r="AFC2" s="307"/>
      <c r="AFD2" s="307"/>
      <c r="AFE2" s="307"/>
      <c r="AFF2" s="307"/>
      <c r="AFG2" s="307"/>
      <c r="AFH2" s="307"/>
      <c r="AFI2" s="307"/>
      <c r="AFJ2" s="307"/>
      <c r="AFK2" s="307"/>
      <c r="AFL2" s="307"/>
      <c r="AFM2" s="307"/>
      <c r="AFN2" s="307"/>
      <c r="AFO2" s="307"/>
      <c r="AFP2" s="307"/>
      <c r="AFQ2" s="306"/>
      <c r="AFR2" s="307"/>
      <c r="AFS2" s="307"/>
      <c r="AFT2" s="307"/>
      <c r="AFU2" s="307"/>
      <c r="AFV2" s="307"/>
      <c r="AFW2" s="307"/>
      <c r="AFX2" s="307"/>
      <c r="AFY2" s="307"/>
      <c r="AFZ2" s="307"/>
      <c r="AGA2" s="307"/>
      <c r="AGB2" s="307"/>
      <c r="AGC2" s="307"/>
      <c r="AGD2" s="307"/>
      <c r="AGE2" s="307"/>
      <c r="AGF2" s="307"/>
      <c r="AGG2" s="306"/>
      <c r="AGH2" s="307"/>
      <c r="AGI2" s="307"/>
      <c r="AGJ2" s="307"/>
      <c r="AGK2" s="307"/>
      <c r="AGL2" s="307"/>
      <c r="AGM2" s="307"/>
      <c r="AGN2" s="307"/>
      <c r="AGO2" s="307"/>
      <c r="AGP2" s="307"/>
      <c r="AGQ2" s="307"/>
      <c r="AGR2" s="307"/>
      <c r="AGS2" s="307"/>
      <c r="AGT2" s="307"/>
      <c r="AGU2" s="307"/>
      <c r="AGV2" s="307"/>
      <c r="AGW2" s="306"/>
      <c r="AGX2" s="307"/>
      <c r="AGY2" s="307"/>
      <c r="AGZ2" s="307"/>
      <c r="AHA2" s="307"/>
      <c r="AHB2" s="307"/>
      <c r="AHC2" s="307"/>
      <c r="AHD2" s="307"/>
      <c r="AHE2" s="307"/>
      <c r="AHF2" s="307"/>
      <c r="AHG2" s="307"/>
      <c r="AHH2" s="307"/>
      <c r="AHI2" s="307"/>
      <c r="AHJ2" s="307"/>
      <c r="AHK2" s="307"/>
      <c r="AHL2" s="307"/>
      <c r="AHM2" s="306"/>
      <c r="AHN2" s="307"/>
      <c r="AHO2" s="307"/>
      <c r="AHP2" s="307"/>
      <c r="AHQ2" s="307"/>
      <c r="AHR2" s="307"/>
      <c r="AHS2" s="307"/>
      <c r="AHT2" s="307"/>
      <c r="AHU2" s="307"/>
      <c r="AHV2" s="307"/>
      <c r="AHW2" s="307"/>
      <c r="AHX2" s="307"/>
      <c r="AHY2" s="307"/>
      <c r="AHZ2" s="307"/>
      <c r="AIA2" s="307"/>
      <c r="AIB2" s="307"/>
      <c r="AIC2" s="306"/>
      <c r="AID2" s="307"/>
      <c r="AIE2" s="307"/>
      <c r="AIF2" s="307"/>
      <c r="AIG2" s="307"/>
      <c r="AIH2" s="307"/>
      <c r="AII2" s="307"/>
      <c r="AIJ2" s="307"/>
      <c r="AIK2" s="307"/>
      <c r="AIL2" s="307"/>
      <c r="AIM2" s="307"/>
      <c r="AIN2" s="307"/>
      <c r="AIO2" s="307"/>
      <c r="AIP2" s="307"/>
      <c r="AIQ2" s="307"/>
      <c r="AIR2" s="307"/>
      <c r="AIS2" s="306"/>
      <c r="AIT2" s="307"/>
      <c r="AIU2" s="307"/>
      <c r="AIV2" s="307"/>
      <c r="AIW2" s="307"/>
      <c r="AIX2" s="307"/>
      <c r="AIY2" s="307"/>
      <c r="AIZ2" s="307"/>
      <c r="AJA2" s="307"/>
      <c r="AJB2" s="307"/>
      <c r="AJC2" s="307"/>
      <c r="AJD2" s="307"/>
      <c r="AJE2" s="307"/>
      <c r="AJF2" s="307"/>
      <c r="AJG2" s="307"/>
      <c r="AJH2" s="307"/>
      <c r="AJI2" s="306"/>
      <c r="AJJ2" s="307"/>
      <c r="AJK2" s="307"/>
      <c r="AJL2" s="307"/>
      <c r="AJM2" s="307"/>
      <c r="AJN2" s="307"/>
      <c r="AJO2" s="307"/>
      <c r="AJP2" s="307"/>
      <c r="AJQ2" s="307"/>
      <c r="AJR2" s="307"/>
      <c r="AJS2" s="307"/>
      <c r="AJT2" s="307"/>
      <c r="AJU2" s="307"/>
      <c r="AJV2" s="307"/>
      <c r="AJW2" s="307"/>
      <c r="AJX2" s="307"/>
      <c r="AJY2" s="306"/>
      <c r="AJZ2" s="307"/>
      <c r="AKA2" s="307"/>
      <c r="AKB2" s="307"/>
      <c r="AKC2" s="307"/>
      <c r="AKD2" s="307"/>
      <c r="AKE2" s="307"/>
      <c r="AKF2" s="307"/>
      <c r="AKG2" s="307"/>
      <c r="AKH2" s="307"/>
      <c r="AKI2" s="307"/>
      <c r="AKJ2" s="307"/>
      <c r="AKK2" s="307"/>
      <c r="AKL2" s="307"/>
      <c r="AKM2" s="307"/>
      <c r="AKN2" s="307"/>
      <c r="AKO2" s="306"/>
      <c r="AKP2" s="307"/>
      <c r="AKQ2" s="307"/>
      <c r="AKR2" s="307"/>
      <c r="AKS2" s="307"/>
      <c r="AKT2" s="307"/>
      <c r="AKU2" s="307"/>
      <c r="AKV2" s="307"/>
      <c r="AKW2" s="307"/>
      <c r="AKX2" s="307"/>
      <c r="AKY2" s="307"/>
      <c r="AKZ2" s="307"/>
      <c r="ALA2" s="307"/>
      <c r="ALB2" s="307"/>
      <c r="ALC2" s="307"/>
      <c r="ALD2" s="307"/>
      <c r="ALE2" s="306"/>
      <c r="ALF2" s="307"/>
      <c r="ALG2" s="307"/>
      <c r="ALH2" s="307"/>
      <c r="ALI2" s="307"/>
      <c r="ALJ2" s="307"/>
      <c r="ALK2" s="307"/>
      <c r="ALL2" s="307"/>
      <c r="ALM2" s="307"/>
      <c r="ALN2" s="307"/>
      <c r="ALO2" s="307"/>
      <c r="ALP2" s="307"/>
      <c r="ALQ2" s="307"/>
      <c r="ALR2" s="307"/>
      <c r="ALS2" s="307"/>
      <c r="ALT2" s="307"/>
      <c r="ALU2" s="306"/>
      <c r="ALV2" s="307"/>
      <c r="ALW2" s="307"/>
      <c r="ALX2" s="307"/>
      <c r="ALY2" s="307"/>
      <c r="ALZ2" s="307"/>
      <c r="AMA2" s="307"/>
      <c r="AMB2" s="307"/>
      <c r="AMC2" s="307"/>
      <c r="AMD2" s="307"/>
      <c r="AME2" s="307"/>
      <c r="AMF2" s="307"/>
      <c r="AMG2" s="307"/>
      <c r="AMH2" s="307"/>
      <c r="AMI2" s="307"/>
      <c r="AMJ2" s="307"/>
      <c r="AMK2" s="306"/>
      <c r="AML2" s="307"/>
      <c r="AMM2" s="307"/>
      <c r="AMN2" s="307"/>
      <c r="AMO2" s="307"/>
      <c r="AMP2" s="307"/>
      <c r="AMQ2" s="307"/>
      <c r="AMR2" s="307"/>
      <c r="AMS2" s="307"/>
      <c r="AMT2" s="307"/>
      <c r="AMU2" s="307"/>
      <c r="AMV2" s="307"/>
      <c r="AMW2" s="307"/>
      <c r="AMX2" s="307"/>
      <c r="AMY2" s="307"/>
      <c r="AMZ2" s="307"/>
      <c r="ANA2" s="306"/>
      <c r="ANB2" s="307"/>
      <c r="ANC2" s="307"/>
      <c r="AND2" s="307"/>
      <c r="ANE2" s="307"/>
      <c r="ANF2" s="307"/>
      <c r="ANG2" s="307"/>
      <c r="ANH2" s="307"/>
      <c r="ANI2" s="307"/>
      <c r="ANJ2" s="307"/>
      <c r="ANK2" s="307"/>
      <c r="ANL2" s="307"/>
      <c r="ANM2" s="307"/>
      <c r="ANN2" s="307"/>
      <c r="ANO2" s="307"/>
      <c r="ANP2" s="307"/>
      <c r="ANQ2" s="306"/>
      <c r="ANR2" s="307"/>
      <c r="ANS2" s="307"/>
      <c r="ANT2" s="307"/>
      <c r="ANU2" s="307"/>
      <c r="ANV2" s="307"/>
      <c r="ANW2" s="307"/>
      <c r="ANX2" s="307"/>
      <c r="ANY2" s="307"/>
      <c r="ANZ2" s="307"/>
      <c r="AOA2" s="307"/>
      <c r="AOB2" s="307"/>
      <c r="AOC2" s="307"/>
      <c r="AOD2" s="307"/>
      <c r="AOE2" s="307"/>
      <c r="AOF2" s="307"/>
      <c r="AOG2" s="306"/>
      <c r="AOH2" s="307"/>
      <c r="AOI2" s="307"/>
      <c r="AOJ2" s="307"/>
      <c r="AOK2" s="307"/>
      <c r="AOL2" s="307"/>
      <c r="AOM2" s="307"/>
      <c r="AON2" s="307"/>
      <c r="AOO2" s="307"/>
      <c r="AOP2" s="307"/>
      <c r="AOQ2" s="307"/>
      <c r="AOR2" s="307"/>
      <c r="AOS2" s="307"/>
      <c r="AOT2" s="307"/>
      <c r="AOU2" s="307"/>
      <c r="AOV2" s="307"/>
      <c r="AOW2" s="306"/>
      <c r="AOX2" s="307"/>
      <c r="AOY2" s="307"/>
      <c r="AOZ2" s="307"/>
      <c r="APA2" s="307"/>
      <c r="APB2" s="307"/>
      <c r="APC2" s="307"/>
      <c r="APD2" s="307"/>
      <c r="APE2" s="307"/>
      <c r="APF2" s="307"/>
      <c r="APG2" s="307"/>
      <c r="APH2" s="307"/>
      <c r="API2" s="307"/>
      <c r="APJ2" s="307"/>
      <c r="APK2" s="307"/>
      <c r="APL2" s="307"/>
      <c r="APM2" s="306"/>
      <c r="APN2" s="307"/>
      <c r="APO2" s="307"/>
      <c r="APP2" s="307"/>
      <c r="APQ2" s="307"/>
      <c r="APR2" s="307"/>
      <c r="APS2" s="307"/>
      <c r="APT2" s="307"/>
      <c r="APU2" s="307"/>
      <c r="APV2" s="307"/>
      <c r="APW2" s="307"/>
      <c r="APX2" s="307"/>
      <c r="APY2" s="307"/>
      <c r="APZ2" s="307"/>
      <c r="AQA2" s="307"/>
      <c r="AQB2" s="307"/>
      <c r="AQC2" s="306"/>
      <c r="AQD2" s="307"/>
      <c r="AQE2" s="307"/>
      <c r="AQF2" s="307"/>
      <c r="AQG2" s="307"/>
      <c r="AQH2" s="307"/>
      <c r="AQI2" s="307"/>
      <c r="AQJ2" s="307"/>
      <c r="AQK2" s="307"/>
      <c r="AQL2" s="307"/>
      <c r="AQM2" s="307"/>
      <c r="AQN2" s="307"/>
      <c r="AQO2" s="307"/>
      <c r="AQP2" s="307"/>
      <c r="AQQ2" s="307"/>
      <c r="AQR2" s="307"/>
      <c r="AQS2" s="306"/>
      <c r="AQT2" s="307"/>
      <c r="AQU2" s="307"/>
      <c r="AQV2" s="307"/>
      <c r="AQW2" s="307"/>
      <c r="AQX2" s="307"/>
      <c r="AQY2" s="307"/>
      <c r="AQZ2" s="307"/>
      <c r="ARA2" s="307"/>
      <c r="ARB2" s="307"/>
      <c r="ARC2" s="307"/>
      <c r="ARD2" s="307"/>
      <c r="ARE2" s="307"/>
      <c r="ARF2" s="307"/>
      <c r="ARG2" s="307"/>
      <c r="ARH2" s="307"/>
      <c r="ARI2" s="306"/>
      <c r="ARJ2" s="307"/>
      <c r="ARK2" s="307"/>
      <c r="ARL2" s="307"/>
      <c r="ARM2" s="307"/>
      <c r="ARN2" s="307"/>
      <c r="ARO2" s="307"/>
      <c r="ARP2" s="307"/>
      <c r="ARQ2" s="307"/>
      <c r="ARR2" s="307"/>
      <c r="ARS2" s="307"/>
      <c r="ART2" s="307"/>
      <c r="ARU2" s="307"/>
      <c r="ARV2" s="307"/>
      <c r="ARW2" s="307"/>
      <c r="ARX2" s="307"/>
      <c r="ARY2" s="306"/>
      <c r="ARZ2" s="307"/>
      <c r="ASA2" s="307"/>
      <c r="ASB2" s="307"/>
      <c r="ASC2" s="307"/>
      <c r="ASD2" s="307"/>
      <c r="ASE2" s="307"/>
      <c r="ASF2" s="307"/>
      <c r="ASG2" s="307"/>
      <c r="ASH2" s="307"/>
      <c r="ASI2" s="307"/>
      <c r="ASJ2" s="307"/>
      <c r="ASK2" s="307"/>
      <c r="ASL2" s="307"/>
      <c r="ASM2" s="307"/>
      <c r="ASN2" s="307"/>
      <c r="ASO2" s="306"/>
      <c r="ASP2" s="307"/>
      <c r="ASQ2" s="307"/>
      <c r="ASR2" s="307"/>
      <c r="ASS2" s="307"/>
      <c r="AST2" s="307"/>
      <c r="ASU2" s="307"/>
      <c r="ASV2" s="307"/>
      <c r="ASW2" s="307"/>
      <c r="ASX2" s="307"/>
      <c r="ASY2" s="307"/>
      <c r="ASZ2" s="307"/>
      <c r="ATA2" s="307"/>
      <c r="ATB2" s="307"/>
      <c r="ATC2" s="307"/>
      <c r="ATD2" s="307"/>
      <c r="ATE2" s="306"/>
      <c r="ATF2" s="307"/>
      <c r="ATG2" s="307"/>
      <c r="ATH2" s="307"/>
      <c r="ATI2" s="307"/>
      <c r="ATJ2" s="307"/>
      <c r="ATK2" s="307"/>
      <c r="ATL2" s="307"/>
      <c r="ATM2" s="307"/>
      <c r="ATN2" s="307"/>
      <c r="ATO2" s="307"/>
      <c r="ATP2" s="307"/>
      <c r="ATQ2" s="307"/>
      <c r="ATR2" s="307"/>
      <c r="ATS2" s="307"/>
      <c r="ATT2" s="307"/>
      <c r="ATU2" s="306"/>
      <c r="ATV2" s="307"/>
      <c r="ATW2" s="307"/>
      <c r="ATX2" s="307"/>
      <c r="ATY2" s="307"/>
      <c r="ATZ2" s="307"/>
      <c r="AUA2" s="307"/>
      <c r="AUB2" s="307"/>
      <c r="AUC2" s="307"/>
      <c r="AUD2" s="307"/>
      <c r="AUE2" s="307"/>
      <c r="AUF2" s="307"/>
      <c r="AUG2" s="307"/>
      <c r="AUH2" s="307"/>
      <c r="AUI2" s="307"/>
      <c r="AUJ2" s="307"/>
      <c r="AUK2" s="306"/>
      <c r="AUL2" s="307"/>
      <c r="AUM2" s="307"/>
      <c r="AUN2" s="307"/>
      <c r="AUO2" s="307"/>
      <c r="AUP2" s="307"/>
      <c r="AUQ2" s="307"/>
      <c r="AUR2" s="307"/>
      <c r="AUS2" s="307"/>
      <c r="AUT2" s="307"/>
      <c r="AUU2" s="307"/>
      <c r="AUV2" s="307"/>
      <c r="AUW2" s="307"/>
      <c r="AUX2" s="307"/>
      <c r="AUY2" s="307"/>
      <c r="AUZ2" s="307"/>
      <c r="AVA2" s="306"/>
      <c r="AVB2" s="307"/>
      <c r="AVC2" s="307"/>
      <c r="AVD2" s="307"/>
      <c r="AVE2" s="307"/>
      <c r="AVF2" s="307"/>
      <c r="AVG2" s="307"/>
      <c r="AVH2" s="307"/>
      <c r="AVI2" s="307"/>
      <c r="AVJ2" s="307"/>
      <c r="AVK2" s="307"/>
      <c r="AVL2" s="307"/>
      <c r="AVM2" s="307"/>
      <c r="AVN2" s="307"/>
      <c r="AVO2" s="307"/>
      <c r="AVP2" s="307"/>
      <c r="AVQ2" s="306"/>
      <c r="AVR2" s="307"/>
      <c r="AVS2" s="307"/>
      <c r="AVT2" s="307"/>
      <c r="AVU2" s="307"/>
      <c r="AVV2" s="307"/>
      <c r="AVW2" s="307"/>
      <c r="AVX2" s="307"/>
      <c r="AVY2" s="307"/>
      <c r="AVZ2" s="307"/>
      <c r="AWA2" s="307"/>
      <c r="AWB2" s="307"/>
      <c r="AWC2" s="307"/>
      <c r="AWD2" s="307"/>
      <c r="AWE2" s="307"/>
      <c r="AWF2" s="307"/>
      <c r="AWG2" s="306"/>
      <c r="AWH2" s="307"/>
      <c r="AWI2" s="307"/>
      <c r="AWJ2" s="307"/>
      <c r="AWK2" s="307"/>
      <c r="AWL2" s="307"/>
      <c r="AWM2" s="307"/>
      <c r="AWN2" s="307"/>
      <c r="AWO2" s="307"/>
      <c r="AWP2" s="307"/>
      <c r="AWQ2" s="307"/>
      <c r="AWR2" s="307"/>
      <c r="AWS2" s="307"/>
      <c r="AWT2" s="307"/>
      <c r="AWU2" s="307"/>
      <c r="AWV2" s="307"/>
      <c r="AWW2" s="306"/>
      <c r="AWX2" s="307"/>
      <c r="AWY2" s="307"/>
      <c r="AWZ2" s="307"/>
      <c r="AXA2" s="307"/>
      <c r="AXB2" s="307"/>
      <c r="AXC2" s="307"/>
      <c r="AXD2" s="307"/>
      <c r="AXE2" s="307"/>
      <c r="AXF2" s="307"/>
      <c r="AXG2" s="307"/>
      <c r="AXH2" s="307"/>
      <c r="AXI2" s="307"/>
      <c r="AXJ2" s="307"/>
      <c r="AXK2" s="307"/>
      <c r="AXL2" s="307"/>
      <c r="AXM2" s="306"/>
      <c r="AXN2" s="307"/>
      <c r="AXO2" s="307"/>
      <c r="AXP2" s="307"/>
      <c r="AXQ2" s="307"/>
      <c r="AXR2" s="307"/>
      <c r="AXS2" s="307"/>
      <c r="AXT2" s="307"/>
      <c r="AXU2" s="307"/>
      <c r="AXV2" s="307"/>
      <c r="AXW2" s="307"/>
      <c r="AXX2" s="307"/>
      <c r="AXY2" s="307"/>
      <c r="AXZ2" s="307"/>
      <c r="AYA2" s="307"/>
      <c r="AYB2" s="307"/>
      <c r="AYC2" s="306"/>
      <c r="AYD2" s="307"/>
      <c r="AYE2" s="307"/>
      <c r="AYF2" s="307"/>
      <c r="AYG2" s="307"/>
      <c r="AYH2" s="307"/>
      <c r="AYI2" s="307"/>
      <c r="AYJ2" s="307"/>
      <c r="AYK2" s="307"/>
      <c r="AYL2" s="307"/>
      <c r="AYM2" s="307"/>
      <c r="AYN2" s="307"/>
      <c r="AYO2" s="307"/>
      <c r="AYP2" s="307"/>
      <c r="AYQ2" s="307"/>
      <c r="AYR2" s="307"/>
      <c r="AYS2" s="306"/>
      <c r="AYT2" s="307"/>
      <c r="AYU2" s="307"/>
      <c r="AYV2" s="307"/>
      <c r="AYW2" s="307"/>
      <c r="AYX2" s="307"/>
      <c r="AYY2" s="307"/>
      <c r="AYZ2" s="307"/>
      <c r="AZA2" s="307"/>
      <c r="AZB2" s="307"/>
      <c r="AZC2" s="307"/>
      <c r="AZD2" s="307"/>
      <c r="AZE2" s="307"/>
      <c r="AZF2" s="307"/>
      <c r="AZG2" s="307"/>
      <c r="AZH2" s="307"/>
      <c r="AZI2" s="306"/>
      <c r="AZJ2" s="307"/>
      <c r="AZK2" s="307"/>
      <c r="AZL2" s="307"/>
      <c r="AZM2" s="307"/>
      <c r="AZN2" s="307"/>
      <c r="AZO2" s="307"/>
      <c r="AZP2" s="307"/>
      <c r="AZQ2" s="307"/>
      <c r="AZR2" s="307"/>
      <c r="AZS2" s="307"/>
      <c r="AZT2" s="307"/>
      <c r="AZU2" s="307"/>
      <c r="AZV2" s="307"/>
      <c r="AZW2" s="307"/>
      <c r="AZX2" s="307"/>
      <c r="AZY2" s="306"/>
      <c r="AZZ2" s="307"/>
      <c r="BAA2" s="307"/>
      <c r="BAB2" s="307"/>
      <c r="BAC2" s="307"/>
      <c r="BAD2" s="307"/>
      <c r="BAE2" s="307"/>
      <c r="BAF2" s="307"/>
      <c r="BAG2" s="307"/>
      <c r="BAH2" s="307"/>
      <c r="BAI2" s="307"/>
      <c r="BAJ2" s="307"/>
      <c r="BAK2" s="307"/>
      <c r="BAL2" s="307"/>
      <c r="BAM2" s="307"/>
      <c r="BAN2" s="307"/>
      <c r="BAO2" s="306"/>
      <c r="BAP2" s="307"/>
      <c r="BAQ2" s="307"/>
      <c r="BAR2" s="307"/>
      <c r="BAS2" s="307"/>
      <c r="BAT2" s="307"/>
      <c r="BAU2" s="307"/>
      <c r="BAV2" s="307"/>
      <c r="BAW2" s="307"/>
      <c r="BAX2" s="307"/>
      <c r="BAY2" s="307"/>
      <c r="BAZ2" s="307"/>
      <c r="BBA2" s="307"/>
      <c r="BBB2" s="307"/>
      <c r="BBC2" s="307"/>
      <c r="BBD2" s="307"/>
      <c r="BBE2" s="306"/>
      <c r="BBF2" s="307"/>
      <c r="BBG2" s="307"/>
      <c r="BBH2" s="307"/>
      <c r="BBI2" s="307"/>
      <c r="BBJ2" s="307"/>
      <c r="BBK2" s="307"/>
      <c r="BBL2" s="307"/>
      <c r="BBM2" s="307"/>
      <c r="BBN2" s="307"/>
      <c r="BBO2" s="307"/>
      <c r="BBP2" s="307"/>
      <c r="BBQ2" s="307"/>
      <c r="BBR2" s="307"/>
      <c r="BBS2" s="307"/>
      <c r="BBT2" s="307"/>
      <c r="BBU2" s="306"/>
      <c r="BBV2" s="307"/>
      <c r="BBW2" s="307"/>
      <c r="BBX2" s="307"/>
      <c r="BBY2" s="307"/>
      <c r="BBZ2" s="307"/>
      <c r="BCA2" s="307"/>
      <c r="BCB2" s="307"/>
      <c r="BCC2" s="307"/>
      <c r="BCD2" s="307"/>
      <c r="BCE2" s="307"/>
      <c r="BCF2" s="307"/>
      <c r="BCG2" s="307"/>
      <c r="BCH2" s="307"/>
      <c r="BCI2" s="307"/>
      <c r="BCJ2" s="307"/>
      <c r="BCK2" s="306"/>
      <c r="BCL2" s="307"/>
      <c r="BCM2" s="307"/>
      <c r="BCN2" s="307"/>
      <c r="BCO2" s="307"/>
      <c r="BCP2" s="307"/>
      <c r="BCQ2" s="307"/>
      <c r="BCR2" s="307"/>
      <c r="BCS2" s="307"/>
      <c r="BCT2" s="307"/>
      <c r="BCU2" s="307"/>
      <c r="BCV2" s="307"/>
      <c r="BCW2" s="307"/>
      <c r="BCX2" s="307"/>
      <c r="BCY2" s="307"/>
      <c r="BCZ2" s="307"/>
      <c r="BDA2" s="306"/>
      <c r="BDB2" s="307"/>
      <c r="BDC2" s="307"/>
      <c r="BDD2" s="307"/>
      <c r="BDE2" s="307"/>
      <c r="BDF2" s="307"/>
      <c r="BDG2" s="307"/>
      <c r="BDH2" s="307"/>
      <c r="BDI2" s="307"/>
      <c r="BDJ2" s="307"/>
      <c r="BDK2" s="307"/>
      <c r="BDL2" s="307"/>
      <c r="BDM2" s="307"/>
      <c r="BDN2" s="307"/>
      <c r="BDO2" s="307"/>
      <c r="BDP2" s="307"/>
      <c r="BDQ2" s="306"/>
      <c r="BDR2" s="307"/>
      <c r="BDS2" s="307"/>
      <c r="BDT2" s="307"/>
      <c r="BDU2" s="307"/>
      <c r="BDV2" s="307"/>
      <c r="BDW2" s="307"/>
      <c r="BDX2" s="307"/>
      <c r="BDY2" s="307"/>
      <c r="BDZ2" s="307"/>
      <c r="BEA2" s="307"/>
      <c r="BEB2" s="307"/>
      <c r="BEC2" s="307"/>
      <c r="BED2" s="307"/>
      <c r="BEE2" s="307"/>
      <c r="BEF2" s="307"/>
      <c r="BEG2" s="306"/>
      <c r="BEH2" s="307"/>
      <c r="BEI2" s="307"/>
      <c r="BEJ2" s="307"/>
      <c r="BEK2" s="307"/>
      <c r="BEL2" s="307"/>
      <c r="BEM2" s="307"/>
      <c r="BEN2" s="307"/>
      <c r="BEO2" s="307"/>
      <c r="BEP2" s="307"/>
      <c r="BEQ2" s="307"/>
      <c r="BER2" s="307"/>
      <c r="BES2" s="307"/>
      <c r="BET2" s="307"/>
      <c r="BEU2" s="307"/>
      <c r="BEV2" s="307"/>
      <c r="BEW2" s="306"/>
      <c r="BEX2" s="307"/>
      <c r="BEY2" s="307"/>
      <c r="BEZ2" s="307"/>
      <c r="BFA2" s="307"/>
      <c r="BFB2" s="307"/>
      <c r="BFC2" s="307"/>
      <c r="BFD2" s="307"/>
      <c r="BFE2" s="307"/>
      <c r="BFF2" s="307"/>
      <c r="BFG2" s="307"/>
      <c r="BFH2" s="307"/>
      <c r="BFI2" s="307"/>
      <c r="BFJ2" s="307"/>
      <c r="BFK2" s="307"/>
      <c r="BFL2" s="307"/>
      <c r="BFM2" s="306"/>
      <c r="BFN2" s="307"/>
      <c r="BFO2" s="307"/>
      <c r="BFP2" s="307"/>
      <c r="BFQ2" s="307"/>
      <c r="BFR2" s="307"/>
      <c r="BFS2" s="307"/>
      <c r="BFT2" s="307"/>
      <c r="BFU2" s="307"/>
      <c r="BFV2" s="307"/>
      <c r="BFW2" s="307"/>
      <c r="BFX2" s="307"/>
      <c r="BFY2" s="307"/>
      <c r="BFZ2" s="307"/>
      <c r="BGA2" s="307"/>
      <c r="BGB2" s="307"/>
      <c r="BGC2" s="306"/>
      <c r="BGD2" s="307"/>
      <c r="BGE2" s="307"/>
      <c r="BGF2" s="307"/>
      <c r="BGG2" s="307"/>
      <c r="BGH2" s="307"/>
      <c r="BGI2" s="307"/>
      <c r="BGJ2" s="307"/>
      <c r="BGK2" s="307"/>
      <c r="BGL2" s="307"/>
      <c r="BGM2" s="307"/>
      <c r="BGN2" s="307"/>
      <c r="BGO2" s="307"/>
      <c r="BGP2" s="307"/>
      <c r="BGQ2" s="307"/>
      <c r="BGR2" s="307"/>
      <c r="BGS2" s="306"/>
      <c r="BGT2" s="307"/>
      <c r="BGU2" s="307"/>
      <c r="BGV2" s="307"/>
      <c r="BGW2" s="307"/>
      <c r="BGX2" s="307"/>
      <c r="BGY2" s="307"/>
      <c r="BGZ2" s="307"/>
      <c r="BHA2" s="307"/>
      <c r="BHB2" s="307"/>
      <c r="BHC2" s="307"/>
      <c r="BHD2" s="307"/>
      <c r="BHE2" s="307"/>
      <c r="BHF2" s="307"/>
      <c r="BHG2" s="307"/>
      <c r="BHH2" s="307"/>
      <c r="BHI2" s="306"/>
      <c r="BHJ2" s="307"/>
      <c r="BHK2" s="307"/>
      <c r="BHL2" s="307"/>
      <c r="BHM2" s="307"/>
      <c r="BHN2" s="307"/>
      <c r="BHO2" s="307"/>
      <c r="BHP2" s="307"/>
      <c r="BHQ2" s="307"/>
      <c r="BHR2" s="307"/>
      <c r="BHS2" s="307"/>
      <c r="BHT2" s="307"/>
      <c r="BHU2" s="307"/>
      <c r="BHV2" s="307"/>
      <c r="BHW2" s="307"/>
      <c r="BHX2" s="307"/>
      <c r="BHY2" s="306"/>
      <c r="BHZ2" s="307"/>
      <c r="BIA2" s="307"/>
      <c r="BIB2" s="307"/>
      <c r="BIC2" s="307"/>
      <c r="BID2" s="307"/>
      <c r="BIE2" s="307"/>
      <c r="BIF2" s="307"/>
      <c r="BIG2" s="307"/>
      <c r="BIH2" s="307"/>
      <c r="BII2" s="307"/>
      <c r="BIJ2" s="307"/>
      <c r="BIK2" s="307"/>
      <c r="BIL2" s="307"/>
      <c r="BIM2" s="307"/>
      <c r="BIN2" s="307"/>
      <c r="BIO2" s="306"/>
      <c r="BIP2" s="307"/>
      <c r="BIQ2" s="307"/>
      <c r="BIR2" s="307"/>
      <c r="BIS2" s="307"/>
      <c r="BIT2" s="307"/>
      <c r="BIU2" s="307"/>
      <c r="BIV2" s="307"/>
      <c r="BIW2" s="307"/>
      <c r="BIX2" s="307"/>
      <c r="BIY2" s="307"/>
      <c r="BIZ2" s="307"/>
      <c r="BJA2" s="307"/>
      <c r="BJB2" s="307"/>
      <c r="BJC2" s="307"/>
      <c r="BJD2" s="307"/>
      <c r="BJE2" s="306"/>
      <c r="BJF2" s="307"/>
      <c r="BJG2" s="307"/>
      <c r="BJH2" s="307"/>
      <c r="BJI2" s="307"/>
      <c r="BJJ2" s="307"/>
      <c r="BJK2" s="307"/>
      <c r="BJL2" s="307"/>
      <c r="BJM2" s="307"/>
      <c r="BJN2" s="307"/>
      <c r="BJO2" s="307"/>
      <c r="BJP2" s="307"/>
      <c r="BJQ2" s="307"/>
      <c r="BJR2" s="307"/>
      <c r="BJS2" s="307"/>
      <c r="BJT2" s="307"/>
      <c r="BJU2" s="306"/>
      <c r="BJV2" s="307"/>
      <c r="BJW2" s="307"/>
      <c r="BJX2" s="307"/>
      <c r="BJY2" s="307"/>
      <c r="BJZ2" s="307"/>
      <c r="BKA2" s="307"/>
      <c r="BKB2" s="307"/>
      <c r="BKC2" s="307"/>
      <c r="BKD2" s="307"/>
      <c r="BKE2" s="307"/>
      <c r="BKF2" s="307"/>
      <c r="BKG2" s="307"/>
      <c r="BKH2" s="307"/>
      <c r="BKI2" s="307"/>
      <c r="BKJ2" s="307"/>
      <c r="BKK2" s="306"/>
      <c r="BKL2" s="307"/>
      <c r="BKM2" s="307"/>
      <c r="BKN2" s="307"/>
      <c r="BKO2" s="307"/>
      <c r="BKP2" s="307"/>
      <c r="BKQ2" s="307"/>
      <c r="BKR2" s="307"/>
      <c r="BKS2" s="307"/>
      <c r="BKT2" s="307"/>
      <c r="BKU2" s="307"/>
      <c r="BKV2" s="307"/>
      <c r="BKW2" s="307"/>
      <c r="BKX2" s="307"/>
      <c r="BKY2" s="307"/>
      <c r="BKZ2" s="307"/>
      <c r="BLA2" s="306"/>
      <c r="BLB2" s="307"/>
      <c r="BLC2" s="307"/>
      <c r="BLD2" s="307"/>
      <c r="BLE2" s="307"/>
      <c r="BLF2" s="307"/>
      <c r="BLG2" s="307"/>
      <c r="BLH2" s="307"/>
      <c r="BLI2" s="307"/>
      <c r="BLJ2" s="307"/>
      <c r="BLK2" s="307"/>
      <c r="BLL2" s="307"/>
      <c r="BLM2" s="307"/>
      <c r="BLN2" s="307"/>
      <c r="BLO2" s="307"/>
      <c r="BLP2" s="307"/>
      <c r="BLQ2" s="306"/>
      <c r="BLR2" s="307"/>
      <c r="BLS2" s="307"/>
      <c r="BLT2" s="307"/>
      <c r="BLU2" s="307"/>
      <c r="BLV2" s="307"/>
      <c r="BLW2" s="307"/>
      <c r="BLX2" s="307"/>
      <c r="BLY2" s="307"/>
      <c r="BLZ2" s="307"/>
      <c r="BMA2" s="307"/>
      <c r="BMB2" s="307"/>
      <c r="BMC2" s="307"/>
      <c r="BMD2" s="307"/>
      <c r="BME2" s="307"/>
      <c r="BMF2" s="307"/>
      <c r="BMG2" s="306"/>
      <c r="BMH2" s="307"/>
      <c r="BMI2" s="307"/>
      <c r="BMJ2" s="307"/>
      <c r="BMK2" s="307"/>
      <c r="BML2" s="307"/>
      <c r="BMM2" s="307"/>
      <c r="BMN2" s="307"/>
      <c r="BMO2" s="307"/>
      <c r="BMP2" s="307"/>
      <c r="BMQ2" s="307"/>
      <c r="BMR2" s="307"/>
      <c r="BMS2" s="307"/>
      <c r="BMT2" s="307"/>
      <c r="BMU2" s="307"/>
      <c r="BMV2" s="307"/>
      <c r="BMW2" s="306"/>
      <c r="BMX2" s="307"/>
      <c r="BMY2" s="307"/>
      <c r="BMZ2" s="307"/>
      <c r="BNA2" s="307"/>
      <c r="BNB2" s="307"/>
      <c r="BNC2" s="307"/>
      <c r="BND2" s="307"/>
      <c r="BNE2" s="307"/>
      <c r="BNF2" s="307"/>
      <c r="BNG2" s="307"/>
      <c r="BNH2" s="307"/>
      <c r="BNI2" s="307"/>
      <c r="BNJ2" s="307"/>
      <c r="BNK2" s="307"/>
      <c r="BNL2" s="307"/>
      <c r="BNM2" s="306"/>
      <c r="BNN2" s="307"/>
      <c r="BNO2" s="307"/>
      <c r="BNP2" s="307"/>
      <c r="BNQ2" s="307"/>
      <c r="BNR2" s="307"/>
      <c r="BNS2" s="307"/>
      <c r="BNT2" s="307"/>
      <c r="BNU2" s="307"/>
      <c r="BNV2" s="307"/>
      <c r="BNW2" s="307"/>
      <c r="BNX2" s="307"/>
      <c r="BNY2" s="307"/>
      <c r="BNZ2" s="307"/>
      <c r="BOA2" s="307"/>
      <c r="BOB2" s="307"/>
      <c r="BOC2" s="306"/>
      <c r="BOD2" s="307"/>
      <c r="BOE2" s="307"/>
      <c r="BOF2" s="307"/>
      <c r="BOG2" s="307"/>
      <c r="BOH2" s="307"/>
      <c r="BOI2" s="307"/>
      <c r="BOJ2" s="307"/>
      <c r="BOK2" s="307"/>
      <c r="BOL2" s="307"/>
      <c r="BOM2" s="307"/>
      <c r="BON2" s="307"/>
      <c r="BOO2" s="307"/>
      <c r="BOP2" s="307"/>
      <c r="BOQ2" s="307"/>
      <c r="BOR2" s="307"/>
      <c r="BOS2" s="306"/>
      <c r="BOT2" s="307"/>
      <c r="BOU2" s="307"/>
      <c r="BOV2" s="307"/>
      <c r="BOW2" s="307"/>
      <c r="BOX2" s="307"/>
      <c r="BOY2" s="307"/>
      <c r="BOZ2" s="307"/>
      <c r="BPA2" s="307"/>
      <c r="BPB2" s="307"/>
      <c r="BPC2" s="307"/>
      <c r="BPD2" s="307"/>
      <c r="BPE2" s="307"/>
      <c r="BPF2" s="307"/>
      <c r="BPG2" s="307"/>
      <c r="BPH2" s="307"/>
      <c r="BPI2" s="306"/>
      <c r="BPJ2" s="307"/>
      <c r="BPK2" s="307"/>
      <c r="BPL2" s="307"/>
      <c r="BPM2" s="307"/>
      <c r="BPN2" s="307"/>
      <c r="BPO2" s="307"/>
      <c r="BPP2" s="307"/>
      <c r="BPQ2" s="307"/>
      <c r="BPR2" s="307"/>
      <c r="BPS2" s="307"/>
      <c r="BPT2" s="307"/>
      <c r="BPU2" s="307"/>
      <c r="BPV2" s="307"/>
      <c r="BPW2" s="307"/>
      <c r="BPX2" s="307"/>
      <c r="BPY2" s="306"/>
      <c r="BPZ2" s="307"/>
      <c r="BQA2" s="307"/>
      <c r="BQB2" s="307"/>
      <c r="BQC2" s="307"/>
      <c r="BQD2" s="307"/>
      <c r="BQE2" s="307"/>
      <c r="BQF2" s="307"/>
      <c r="BQG2" s="307"/>
      <c r="BQH2" s="307"/>
      <c r="BQI2" s="307"/>
      <c r="BQJ2" s="307"/>
      <c r="BQK2" s="307"/>
      <c r="BQL2" s="307"/>
      <c r="BQM2" s="307"/>
      <c r="BQN2" s="307"/>
      <c r="BQO2" s="306"/>
      <c r="BQP2" s="307"/>
      <c r="BQQ2" s="307"/>
      <c r="BQR2" s="307"/>
      <c r="BQS2" s="307"/>
      <c r="BQT2" s="307"/>
      <c r="BQU2" s="307"/>
      <c r="BQV2" s="307"/>
      <c r="BQW2" s="307"/>
      <c r="BQX2" s="307"/>
      <c r="BQY2" s="307"/>
      <c r="BQZ2" s="307"/>
      <c r="BRA2" s="307"/>
      <c r="BRB2" s="307"/>
      <c r="BRC2" s="307"/>
      <c r="BRD2" s="307"/>
      <c r="BRE2" s="306"/>
      <c r="BRF2" s="307"/>
      <c r="BRG2" s="307"/>
      <c r="BRH2" s="307"/>
      <c r="BRI2" s="307"/>
      <c r="BRJ2" s="307"/>
      <c r="BRK2" s="307"/>
      <c r="BRL2" s="307"/>
      <c r="BRM2" s="307"/>
      <c r="BRN2" s="307"/>
      <c r="BRO2" s="307"/>
      <c r="BRP2" s="307"/>
      <c r="BRQ2" s="307"/>
      <c r="BRR2" s="307"/>
      <c r="BRS2" s="307"/>
      <c r="BRT2" s="307"/>
      <c r="BRU2" s="306"/>
      <c r="BRV2" s="307"/>
      <c r="BRW2" s="307"/>
      <c r="BRX2" s="307"/>
      <c r="BRY2" s="307"/>
      <c r="BRZ2" s="307"/>
      <c r="BSA2" s="307"/>
      <c r="BSB2" s="307"/>
      <c r="BSC2" s="307"/>
      <c r="BSD2" s="307"/>
      <c r="BSE2" s="307"/>
      <c r="BSF2" s="307"/>
      <c r="BSG2" s="307"/>
      <c r="BSH2" s="307"/>
      <c r="BSI2" s="307"/>
      <c r="BSJ2" s="307"/>
      <c r="BSK2" s="306"/>
      <c r="BSL2" s="307"/>
      <c r="BSM2" s="307"/>
      <c r="BSN2" s="307"/>
      <c r="BSO2" s="307"/>
      <c r="BSP2" s="307"/>
      <c r="BSQ2" s="307"/>
      <c r="BSR2" s="307"/>
      <c r="BSS2" s="307"/>
      <c r="BST2" s="307"/>
      <c r="BSU2" s="307"/>
      <c r="BSV2" s="307"/>
      <c r="BSW2" s="307"/>
      <c r="BSX2" s="307"/>
      <c r="BSY2" s="307"/>
      <c r="BSZ2" s="307"/>
      <c r="BTA2" s="306"/>
      <c r="BTB2" s="307"/>
      <c r="BTC2" s="307"/>
      <c r="BTD2" s="307"/>
      <c r="BTE2" s="307"/>
      <c r="BTF2" s="307"/>
      <c r="BTG2" s="307"/>
      <c r="BTH2" s="307"/>
      <c r="BTI2" s="307"/>
      <c r="BTJ2" s="307"/>
      <c r="BTK2" s="307"/>
      <c r="BTL2" s="307"/>
      <c r="BTM2" s="307"/>
      <c r="BTN2" s="307"/>
      <c r="BTO2" s="307"/>
      <c r="BTP2" s="307"/>
      <c r="BTQ2" s="306"/>
      <c r="BTR2" s="307"/>
      <c r="BTS2" s="307"/>
      <c r="BTT2" s="307"/>
      <c r="BTU2" s="307"/>
      <c r="BTV2" s="307"/>
      <c r="BTW2" s="307"/>
      <c r="BTX2" s="307"/>
      <c r="BTY2" s="307"/>
      <c r="BTZ2" s="307"/>
      <c r="BUA2" s="307"/>
      <c r="BUB2" s="307"/>
      <c r="BUC2" s="307"/>
      <c r="BUD2" s="307"/>
      <c r="BUE2" s="307"/>
      <c r="BUF2" s="307"/>
      <c r="BUG2" s="306"/>
      <c r="BUH2" s="307"/>
      <c r="BUI2" s="307"/>
      <c r="BUJ2" s="307"/>
      <c r="BUK2" s="307"/>
      <c r="BUL2" s="307"/>
      <c r="BUM2" s="307"/>
      <c r="BUN2" s="307"/>
      <c r="BUO2" s="307"/>
      <c r="BUP2" s="307"/>
      <c r="BUQ2" s="307"/>
      <c r="BUR2" s="307"/>
      <c r="BUS2" s="307"/>
      <c r="BUT2" s="307"/>
      <c r="BUU2" s="307"/>
      <c r="BUV2" s="307"/>
      <c r="BUW2" s="306"/>
      <c r="BUX2" s="307"/>
      <c r="BUY2" s="307"/>
      <c r="BUZ2" s="307"/>
      <c r="BVA2" s="307"/>
      <c r="BVB2" s="307"/>
      <c r="BVC2" s="307"/>
      <c r="BVD2" s="307"/>
      <c r="BVE2" s="307"/>
      <c r="BVF2" s="307"/>
      <c r="BVG2" s="307"/>
      <c r="BVH2" s="307"/>
      <c r="BVI2" s="307"/>
      <c r="BVJ2" s="307"/>
      <c r="BVK2" s="307"/>
      <c r="BVL2" s="307"/>
      <c r="BVM2" s="306"/>
      <c r="BVN2" s="307"/>
      <c r="BVO2" s="307"/>
      <c r="BVP2" s="307"/>
      <c r="BVQ2" s="307"/>
      <c r="BVR2" s="307"/>
      <c r="BVS2" s="307"/>
      <c r="BVT2" s="307"/>
      <c r="BVU2" s="307"/>
      <c r="BVV2" s="307"/>
      <c r="BVW2" s="307"/>
      <c r="BVX2" s="307"/>
      <c r="BVY2" s="307"/>
      <c r="BVZ2" s="307"/>
      <c r="BWA2" s="307"/>
      <c r="BWB2" s="307"/>
      <c r="BWC2" s="306"/>
      <c r="BWD2" s="307"/>
      <c r="BWE2" s="307"/>
      <c r="BWF2" s="307"/>
      <c r="BWG2" s="307"/>
      <c r="BWH2" s="307"/>
      <c r="BWI2" s="307"/>
      <c r="BWJ2" s="307"/>
      <c r="BWK2" s="307"/>
      <c r="BWL2" s="307"/>
      <c r="BWM2" s="307"/>
      <c r="BWN2" s="307"/>
      <c r="BWO2" s="307"/>
      <c r="BWP2" s="307"/>
      <c r="BWQ2" s="307"/>
      <c r="BWR2" s="307"/>
      <c r="BWS2" s="306"/>
      <c r="BWT2" s="307"/>
      <c r="BWU2" s="307"/>
      <c r="BWV2" s="307"/>
      <c r="BWW2" s="307"/>
      <c r="BWX2" s="307"/>
      <c r="BWY2" s="307"/>
      <c r="BWZ2" s="307"/>
      <c r="BXA2" s="307"/>
      <c r="BXB2" s="307"/>
      <c r="BXC2" s="307"/>
      <c r="BXD2" s="307"/>
      <c r="BXE2" s="307"/>
      <c r="BXF2" s="307"/>
      <c r="BXG2" s="307"/>
      <c r="BXH2" s="307"/>
      <c r="BXI2" s="306"/>
      <c r="BXJ2" s="307"/>
      <c r="BXK2" s="307"/>
      <c r="BXL2" s="307"/>
      <c r="BXM2" s="307"/>
      <c r="BXN2" s="307"/>
      <c r="BXO2" s="307"/>
      <c r="BXP2" s="307"/>
      <c r="BXQ2" s="307"/>
      <c r="BXR2" s="307"/>
      <c r="BXS2" s="307"/>
      <c r="BXT2" s="307"/>
      <c r="BXU2" s="307"/>
      <c r="BXV2" s="307"/>
      <c r="BXW2" s="307"/>
      <c r="BXX2" s="307"/>
      <c r="BXY2" s="306"/>
      <c r="BXZ2" s="307"/>
      <c r="BYA2" s="307"/>
      <c r="BYB2" s="307"/>
      <c r="BYC2" s="307"/>
      <c r="BYD2" s="307"/>
      <c r="BYE2" s="307"/>
      <c r="BYF2" s="307"/>
      <c r="BYG2" s="307"/>
      <c r="BYH2" s="307"/>
      <c r="BYI2" s="307"/>
      <c r="BYJ2" s="307"/>
      <c r="BYK2" s="307"/>
      <c r="BYL2" s="307"/>
      <c r="BYM2" s="307"/>
      <c r="BYN2" s="307"/>
      <c r="BYO2" s="306"/>
      <c r="BYP2" s="307"/>
      <c r="BYQ2" s="307"/>
      <c r="BYR2" s="307"/>
      <c r="BYS2" s="307"/>
      <c r="BYT2" s="307"/>
      <c r="BYU2" s="307"/>
      <c r="BYV2" s="307"/>
      <c r="BYW2" s="307"/>
      <c r="BYX2" s="307"/>
      <c r="BYY2" s="307"/>
      <c r="BYZ2" s="307"/>
      <c r="BZA2" s="307"/>
      <c r="BZB2" s="307"/>
      <c r="BZC2" s="307"/>
      <c r="BZD2" s="307"/>
      <c r="BZE2" s="306"/>
      <c r="BZF2" s="307"/>
      <c r="BZG2" s="307"/>
      <c r="BZH2" s="307"/>
      <c r="BZI2" s="307"/>
      <c r="BZJ2" s="307"/>
      <c r="BZK2" s="307"/>
      <c r="BZL2" s="307"/>
      <c r="BZM2" s="307"/>
      <c r="BZN2" s="307"/>
      <c r="BZO2" s="307"/>
      <c r="BZP2" s="307"/>
      <c r="BZQ2" s="307"/>
      <c r="BZR2" s="307"/>
      <c r="BZS2" s="307"/>
      <c r="BZT2" s="307"/>
      <c r="BZU2" s="306"/>
      <c r="BZV2" s="307"/>
      <c r="BZW2" s="307"/>
      <c r="BZX2" s="307"/>
      <c r="BZY2" s="307"/>
      <c r="BZZ2" s="307"/>
      <c r="CAA2" s="307"/>
      <c r="CAB2" s="307"/>
      <c r="CAC2" s="307"/>
      <c r="CAD2" s="307"/>
      <c r="CAE2" s="307"/>
      <c r="CAF2" s="307"/>
      <c r="CAG2" s="307"/>
      <c r="CAH2" s="307"/>
      <c r="CAI2" s="307"/>
      <c r="CAJ2" s="307"/>
      <c r="CAK2" s="306"/>
      <c r="CAL2" s="307"/>
      <c r="CAM2" s="307"/>
      <c r="CAN2" s="307"/>
      <c r="CAO2" s="307"/>
      <c r="CAP2" s="307"/>
      <c r="CAQ2" s="307"/>
      <c r="CAR2" s="307"/>
      <c r="CAS2" s="307"/>
      <c r="CAT2" s="307"/>
      <c r="CAU2" s="307"/>
      <c r="CAV2" s="307"/>
      <c r="CAW2" s="307"/>
      <c r="CAX2" s="307"/>
      <c r="CAY2" s="307"/>
      <c r="CAZ2" s="307"/>
      <c r="CBA2" s="306"/>
      <c r="CBB2" s="307"/>
      <c r="CBC2" s="307"/>
      <c r="CBD2" s="307"/>
      <c r="CBE2" s="307"/>
      <c r="CBF2" s="307"/>
      <c r="CBG2" s="307"/>
      <c r="CBH2" s="307"/>
      <c r="CBI2" s="307"/>
      <c r="CBJ2" s="307"/>
      <c r="CBK2" s="307"/>
      <c r="CBL2" s="307"/>
      <c r="CBM2" s="307"/>
      <c r="CBN2" s="307"/>
      <c r="CBO2" s="307"/>
      <c r="CBP2" s="307"/>
      <c r="CBQ2" s="306"/>
      <c r="CBR2" s="307"/>
      <c r="CBS2" s="307"/>
      <c r="CBT2" s="307"/>
      <c r="CBU2" s="307"/>
      <c r="CBV2" s="307"/>
      <c r="CBW2" s="307"/>
      <c r="CBX2" s="307"/>
      <c r="CBY2" s="307"/>
      <c r="CBZ2" s="307"/>
      <c r="CCA2" s="307"/>
      <c r="CCB2" s="307"/>
      <c r="CCC2" s="307"/>
      <c r="CCD2" s="307"/>
      <c r="CCE2" s="307"/>
      <c r="CCF2" s="307"/>
      <c r="CCG2" s="306"/>
      <c r="CCH2" s="307"/>
      <c r="CCI2" s="307"/>
      <c r="CCJ2" s="307"/>
      <c r="CCK2" s="307"/>
      <c r="CCL2" s="307"/>
      <c r="CCM2" s="307"/>
      <c r="CCN2" s="307"/>
      <c r="CCO2" s="307"/>
      <c r="CCP2" s="307"/>
      <c r="CCQ2" s="307"/>
      <c r="CCR2" s="307"/>
      <c r="CCS2" s="307"/>
      <c r="CCT2" s="307"/>
      <c r="CCU2" s="307"/>
      <c r="CCV2" s="307"/>
      <c r="CCW2" s="306"/>
      <c r="CCX2" s="307"/>
      <c r="CCY2" s="307"/>
      <c r="CCZ2" s="307"/>
      <c r="CDA2" s="307"/>
      <c r="CDB2" s="307"/>
      <c r="CDC2" s="307"/>
      <c r="CDD2" s="307"/>
      <c r="CDE2" s="307"/>
      <c r="CDF2" s="307"/>
      <c r="CDG2" s="307"/>
      <c r="CDH2" s="307"/>
      <c r="CDI2" s="307"/>
      <c r="CDJ2" s="307"/>
      <c r="CDK2" s="307"/>
      <c r="CDL2" s="307"/>
      <c r="CDM2" s="306"/>
      <c r="CDN2" s="307"/>
      <c r="CDO2" s="307"/>
      <c r="CDP2" s="307"/>
      <c r="CDQ2" s="307"/>
      <c r="CDR2" s="307"/>
      <c r="CDS2" s="307"/>
      <c r="CDT2" s="307"/>
      <c r="CDU2" s="307"/>
      <c r="CDV2" s="307"/>
      <c r="CDW2" s="307"/>
      <c r="CDX2" s="307"/>
      <c r="CDY2" s="307"/>
      <c r="CDZ2" s="307"/>
      <c r="CEA2" s="307"/>
      <c r="CEB2" s="307"/>
      <c r="CEC2" s="306"/>
      <c r="CED2" s="307"/>
      <c r="CEE2" s="307"/>
      <c r="CEF2" s="307"/>
      <c r="CEG2" s="307"/>
      <c r="CEH2" s="307"/>
      <c r="CEI2" s="307"/>
      <c r="CEJ2" s="307"/>
      <c r="CEK2" s="307"/>
      <c r="CEL2" s="307"/>
      <c r="CEM2" s="307"/>
      <c r="CEN2" s="307"/>
      <c r="CEO2" s="307"/>
      <c r="CEP2" s="307"/>
      <c r="CEQ2" s="307"/>
      <c r="CER2" s="307"/>
      <c r="CES2" s="306"/>
      <c r="CET2" s="307"/>
      <c r="CEU2" s="307"/>
      <c r="CEV2" s="307"/>
      <c r="CEW2" s="307"/>
      <c r="CEX2" s="307"/>
      <c r="CEY2" s="307"/>
      <c r="CEZ2" s="307"/>
      <c r="CFA2" s="307"/>
      <c r="CFB2" s="307"/>
      <c r="CFC2" s="307"/>
      <c r="CFD2" s="307"/>
      <c r="CFE2" s="307"/>
      <c r="CFF2" s="307"/>
      <c r="CFG2" s="307"/>
      <c r="CFH2" s="307"/>
      <c r="CFI2" s="306"/>
      <c r="CFJ2" s="307"/>
      <c r="CFK2" s="307"/>
      <c r="CFL2" s="307"/>
      <c r="CFM2" s="307"/>
      <c r="CFN2" s="307"/>
      <c r="CFO2" s="307"/>
      <c r="CFP2" s="307"/>
      <c r="CFQ2" s="307"/>
      <c r="CFR2" s="307"/>
      <c r="CFS2" s="307"/>
      <c r="CFT2" s="307"/>
      <c r="CFU2" s="307"/>
      <c r="CFV2" s="307"/>
      <c r="CFW2" s="307"/>
      <c r="CFX2" s="307"/>
      <c r="CFY2" s="306"/>
      <c r="CFZ2" s="307"/>
      <c r="CGA2" s="307"/>
      <c r="CGB2" s="307"/>
      <c r="CGC2" s="307"/>
      <c r="CGD2" s="307"/>
      <c r="CGE2" s="307"/>
      <c r="CGF2" s="307"/>
      <c r="CGG2" s="307"/>
      <c r="CGH2" s="307"/>
      <c r="CGI2" s="307"/>
      <c r="CGJ2" s="307"/>
      <c r="CGK2" s="307"/>
      <c r="CGL2" s="307"/>
      <c r="CGM2" s="307"/>
      <c r="CGN2" s="307"/>
      <c r="CGO2" s="306"/>
      <c r="CGP2" s="307"/>
      <c r="CGQ2" s="307"/>
      <c r="CGR2" s="307"/>
      <c r="CGS2" s="307"/>
      <c r="CGT2" s="307"/>
      <c r="CGU2" s="307"/>
      <c r="CGV2" s="307"/>
      <c r="CGW2" s="307"/>
      <c r="CGX2" s="307"/>
      <c r="CGY2" s="307"/>
      <c r="CGZ2" s="307"/>
      <c r="CHA2" s="307"/>
      <c r="CHB2" s="307"/>
      <c r="CHC2" s="307"/>
      <c r="CHD2" s="307"/>
      <c r="CHE2" s="306"/>
      <c r="CHF2" s="307"/>
      <c r="CHG2" s="307"/>
      <c r="CHH2" s="307"/>
      <c r="CHI2" s="307"/>
      <c r="CHJ2" s="307"/>
      <c r="CHK2" s="307"/>
      <c r="CHL2" s="307"/>
      <c r="CHM2" s="307"/>
      <c r="CHN2" s="307"/>
      <c r="CHO2" s="307"/>
      <c r="CHP2" s="307"/>
      <c r="CHQ2" s="307"/>
      <c r="CHR2" s="307"/>
      <c r="CHS2" s="307"/>
      <c r="CHT2" s="307"/>
      <c r="CHU2" s="306"/>
      <c r="CHV2" s="307"/>
      <c r="CHW2" s="307"/>
      <c r="CHX2" s="307"/>
      <c r="CHY2" s="307"/>
      <c r="CHZ2" s="307"/>
      <c r="CIA2" s="307"/>
      <c r="CIB2" s="307"/>
      <c r="CIC2" s="307"/>
      <c r="CID2" s="307"/>
      <c r="CIE2" s="307"/>
      <c r="CIF2" s="307"/>
      <c r="CIG2" s="307"/>
      <c r="CIH2" s="307"/>
      <c r="CII2" s="307"/>
      <c r="CIJ2" s="307"/>
      <c r="CIK2" s="306"/>
      <c r="CIL2" s="307"/>
      <c r="CIM2" s="307"/>
      <c r="CIN2" s="307"/>
      <c r="CIO2" s="307"/>
      <c r="CIP2" s="307"/>
      <c r="CIQ2" s="307"/>
      <c r="CIR2" s="307"/>
      <c r="CIS2" s="307"/>
      <c r="CIT2" s="307"/>
      <c r="CIU2" s="307"/>
      <c r="CIV2" s="307"/>
      <c r="CIW2" s="307"/>
      <c r="CIX2" s="307"/>
      <c r="CIY2" s="307"/>
      <c r="CIZ2" s="307"/>
      <c r="CJA2" s="306"/>
      <c r="CJB2" s="307"/>
      <c r="CJC2" s="307"/>
      <c r="CJD2" s="307"/>
      <c r="CJE2" s="307"/>
      <c r="CJF2" s="307"/>
      <c r="CJG2" s="307"/>
      <c r="CJH2" s="307"/>
      <c r="CJI2" s="307"/>
      <c r="CJJ2" s="307"/>
      <c r="CJK2" s="307"/>
      <c r="CJL2" s="307"/>
      <c r="CJM2" s="307"/>
      <c r="CJN2" s="307"/>
      <c r="CJO2" s="307"/>
      <c r="CJP2" s="307"/>
      <c r="CJQ2" s="306"/>
      <c r="CJR2" s="307"/>
      <c r="CJS2" s="307"/>
      <c r="CJT2" s="307"/>
      <c r="CJU2" s="307"/>
      <c r="CJV2" s="307"/>
      <c r="CJW2" s="307"/>
      <c r="CJX2" s="307"/>
      <c r="CJY2" s="307"/>
      <c r="CJZ2" s="307"/>
      <c r="CKA2" s="307"/>
      <c r="CKB2" s="307"/>
      <c r="CKC2" s="307"/>
      <c r="CKD2" s="307"/>
      <c r="CKE2" s="307"/>
      <c r="CKF2" s="307"/>
      <c r="CKG2" s="306"/>
      <c r="CKH2" s="307"/>
      <c r="CKI2" s="307"/>
      <c r="CKJ2" s="307"/>
      <c r="CKK2" s="307"/>
      <c r="CKL2" s="307"/>
      <c r="CKM2" s="307"/>
      <c r="CKN2" s="307"/>
      <c r="CKO2" s="307"/>
      <c r="CKP2" s="307"/>
      <c r="CKQ2" s="307"/>
      <c r="CKR2" s="307"/>
      <c r="CKS2" s="307"/>
      <c r="CKT2" s="307"/>
      <c r="CKU2" s="307"/>
      <c r="CKV2" s="307"/>
      <c r="CKW2" s="306"/>
      <c r="CKX2" s="307"/>
      <c r="CKY2" s="307"/>
      <c r="CKZ2" s="307"/>
      <c r="CLA2" s="307"/>
      <c r="CLB2" s="307"/>
      <c r="CLC2" s="307"/>
      <c r="CLD2" s="307"/>
      <c r="CLE2" s="307"/>
      <c r="CLF2" s="307"/>
      <c r="CLG2" s="307"/>
      <c r="CLH2" s="307"/>
      <c r="CLI2" s="307"/>
      <c r="CLJ2" s="307"/>
      <c r="CLK2" s="307"/>
      <c r="CLL2" s="307"/>
      <c r="CLM2" s="306"/>
      <c r="CLN2" s="307"/>
      <c r="CLO2" s="307"/>
      <c r="CLP2" s="307"/>
      <c r="CLQ2" s="307"/>
      <c r="CLR2" s="307"/>
      <c r="CLS2" s="307"/>
      <c r="CLT2" s="307"/>
      <c r="CLU2" s="307"/>
      <c r="CLV2" s="307"/>
      <c r="CLW2" s="307"/>
      <c r="CLX2" s="307"/>
      <c r="CLY2" s="307"/>
      <c r="CLZ2" s="307"/>
      <c r="CMA2" s="307"/>
      <c r="CMB2" s="307"/>
      <c r="CMC2" s="306"/>
      <c r="CMD2" s="307"/>
      <c r="CME2" s="307"/>
      <c r="CMF2" s="307"/>
      <c r="CMG2" s="307"/>
      <c r="CMH2" s="307"/>
      <c r="CMI2" s="307"/>
      <c r="CMJ2" s="307"/>
      <c r="CMK2" s="307"/>
      <c r="CML2" s="307"/>
      <c r="CMM2" s="307"/>
      <c r="CMN2" s="307"/>
      <c r="CMO2" s="307"/>
      <c r="CMP2" s="307"/>
      <c r="CMQ2" s="307"/>
      <c r="CMR2" s="307"/>
      <c r="CMS2" s="306"/>
      <c r="CMT2" s="307"/>
      <c r="CMU2" s="307"/>
      <c r="CMV2" s="307"/>
      <c r="CMW2" s="307"/>
      <c r="CMX2" s="307"/>
      <c r="CMY2" s="307"/>
      <c r="CMZ2" s="307"/>
      <c r="CNA2" s="307"/>
      <c r="CNB2" s="307"/>
      <c r="CNC2" s="307"/>
      <c r="CND2" s="307"/>
      <c r="CNE2" s="307"/>
      <c r="CNF2" s="307"/>
      <c r="CNG2" s="307"/>
      <c r="CNH2" s="307"/>
      <c r="CNI2" s="306"/>
      <c r="CNJ2" s="307"/>
      <c r="CNK2" s="307"/>
      <c r="CNL2" s="307"/>
      <c r="CNM2" s="307"/>
      <c r="CNN2" s="307"/>
      <c r="CNO2" s="307"/>
      <c r="CNP2" s="307"/>
      <c r="CNQ2" s="307"/>
      <c r="CNR2" s="307"/>
      <c r="CNS2" s="307"/>
      <c r="CNT2" s="307"/>
      <c r="CNU2" s="307"/>
      <c r="CNV2" s="307"/>
      <c r="CNW2" s="307"/>
      <c r="CNX2" s="307"/>
      <c r="CNY2" s="306"/>
      <c r="CNZ2" s="307"/>
      <c r="COA2" s="307"/>
      <c r="COB2" s="307"/>
      <c r="COC2" s="307"/>
      <c r="COD2" s="307"/>
      <c r="COE2" s="307"/>
      <c r="COF2" s="307"/>
      <c r="COG2" s="307"/>
      <c r="COH2" s="307"/>
      <c r="COI2" s="307"/>
      <c r="COJ2" s="307"/>
      <c r="COK2" s="307"/>
      <c r="COL2" s="307"/>
      <c r="COM2" s="307"/>
      <c r="CON2" s="307"/>
      <c r="COO2" s="306"/>
      <c r="COP2" s="307"/>
      <c r="COQ2" s="307"/>
      <c r="COR2" s="307"/>
      <c r="COS2" s="307"/>
      <c r="COT2" s="307"/>
      <c r="COU2" s="307"/>
      <c r="COV2" s="307"/>
      <c r="COW2" s="307"/>
      <c r="COX2" s="307"/>
      <c r="COY2" s="307"/>
      <c r="COZ2" s="307"/>
      <c r="CPA2" s="307"/>
      <c r="CPB2" s="307"/>
      <c r="CPC2" s="307"/>
      <c r="CPD2" s="307"/>
      <c r="CPE2" s="306"/>
      <c r="CPF2" s="307"/>
      <c r="CPG2" s="307"/>
      <c r="CPH2" s="307"/>
      <c r="CPI2" s="307"/>
      <c r="CPJ2" s="307"/>
      <c r="CPK2" s="307"/>
      <c r="CPL2" s="307"/>
      <c r="CPM2" s="307"/>
      <c r="CPN2" s="307"/>
      <c r="CPO2" s="307"/>
      <c r="CPP2" s="307"/>
      <c r="CPQ2" s="307"/>
      <c r="CPR2" s="307"/>
      <c r="CPS2" s="307"/>
      <c r="CPT2" s="307"/>
      <c r="CPU2" s="306"/>
      <c r="CPV2" s="307"/>
      <c r="CPW2" s="307"/>
      <c r="CPX2" s="307"/>
      <c r="CPY2" s="307"/>
      <c r="CPZ2" s="307"/>
      <c r="CQA2" s="307"/>
      <c r="CQB2" s="307"/>
      <c r="CQC2" s="307"/>
      <c r="CQD2" s="307"/>
      <c r="CQE2" s="307"/>
      <c r="CQF2" s="307"/>
      <c r="CQG2" s="307"/>
      <c r="CQH2" s="307"/>
      <c r="CQI2" s="307"/>
      <c r="CQJ2" s="307"/>
      <c r="CQK2" s="306"/>
      <c r="CQL2" s="307"/>
      <c r="CQM2" s="307"/>
      <c r="CQN2" s="307"/>
      <c r="CQO2" s="307"/>
      <c r="CQP2" s="307"/>
      <c r="CQQ2" s="307"/>
      <c r="CQR2" s="307"/>
      <c r="CQS2" s="307"/>
      <c r="CQT2" s="307"/>
      <c r="CQU2" s="307"/>
      <c r="CQV2" s="307"/>
      <c r="CQW2" s="307"/>
      <c r="CQX2" s="307"/>
      <c r="CQY2" s="307"/>
      <c r="CQZ2" s="307"/>
      <c r="CRA2" s="306"/>
      <c r="CRB2" s="307"/>
      <c r="CRC2" s="307"/>
      <c r="CRD2" s="307"/>
      <c r="CRE2" s="307"/>
      <c r="CRF2" s="307"/>
      <c r="CRG2" s="307"/>
      <c r="CRH2" s="307"/>
      <c r="CRI2" s="307"/>
      <c r="CRJ2" s="307"/>
      <c r="CRK2" s="307"/>
      <c r="CRL2" s="307"/>
      <c r="CRM2" s="307"/>
      <c r="CRN2" s="307"/>
      <c r="CRO2" s="307"/>
      <c r="CRP2" s="307"/>
      <c r="CRQ2" s="306"/>
      <c r="CRR2" s="307"/>
      <c r="CRS2" s="307"/>
      <c r="CRT2" s="307"/>
      <c r="CRU2" s="307"/>
      <c r="CRV2" s="307"/>
      <c r="CRW2" s="307"/>
      <c r="CRX2" s="307"/>
      <c r="CRY2" s="307"/>
      <c r="CRZ2" s="307"/>
      <c r="CSA2" s="307"/>
      <c r="CSB2" s="307"/>
      <c r="CSC2" s="307"/>
      <c r="CSD2" s="307"/>
      <c r="CSE2" s="307"/>
      <c r="CSF2" s="307"/>
      <c r="CSG2" s="306"/>
      <c r="CSH2" s="307"/>
      <c r="CSI2" s="307"/>
      <c r="CSJ2" s="307"/>
      <c r="CSK2" s="307"/>
      <c r="CSL2" s="307"/>
      <c r="CSM2" s="307"/>
      <c r="CSN2" s="307"/>
      <c r="CSO2" s="307"/>
      <c r="CSP2" s="307"/>
      <c r="CSQ2" s="307"/>
      <c r="CSR2" s="307"/>
      <c r="CSS2" s="307"/>
      <c r="CST2" s="307"/>
      <c r="CSU2" s="307"/>
      <c r="CSV2" s="307"/>
      <c r="CSW2" s="306"/>
      <c r="CSX2" s="307"/>
      <c r="CSY2" s="307"/>
      <c r="CSZ2" s="307"/>
      <c r="CTA2" s="307"/>
      <c r="CTB2" s="307"/>
      <c r="CTC2" s="307"/>
      <c r="CTD2" s="307"/>
      <c r="CTE2" s="307"/>
      <c r="CTF2" s="307"/>
      <c r="CTG2" s="307"/>
      <c r="CTH2" s="307"/>
      <c r="CTI2" s="307"/>
      <c r="CTJ2" s="307"/>
      <c r="CTK2" s="307"/>
      <c r="CTL2" s="307"/>
      <c r="CTM2" s="306"/>
      <c r="CTN2" s="307"/>
      <c r="CTO2" s="307"/>
      <c r="CTP2" s="307"/>
      <c r="CTQ2" s="307"/>
      <c r="CTR2" s="307"/>
      <c r="CTS2" s="307"/>
      <c r="CTT2" s="307"/>
      <c r="CTU2" s="307"/>
      <c r="CTV2" s="307"/>
      <c r="CTW2" s="307"/>
      <c r="CTX2" s="307"/>
      <c r="CTY2" s="307"/>
      <c r="CTZ2" s="307"/>
      <c r="CUA2" s="307"/>
      <c r="CUB2" s="307"/>
      <c r="CUC2" s="306"/>
      <c r="CUD2" s="307"/>
      <c r="CUE2" s="307"/>
      <c r="CUF2" s="307"/>
      <c r="CUG2" s="307"/>
      <c r="CUH2" s="307"/>
      <c r="CUI2" s="307"/>
      <c r="CUJ2" s="307"/>
      <c r="CUK2" s="307"/>
      <c r="CUL2" s="307"/>
      <c r="CUM2" s="307"/>
      <c r="CUN2" s="307"/>
      <c r="CUO2" s="307"/>
      <c r="CUP2" s="307"/>
      <c r="CUQ2" s="307"/>
      <c r="CUR2" s="307"/>
      <c r="CUS2" s="306"/>
      <c r="CUT2" s="307"/>
      <c r="CUU2" s="307"/>
      <c r="CUV2" s="307"/>
      <c r="CUW2" s="307"/>
      <c r="CUX2" s="307"/>
      <c r="CUY2" s="307"/>
      <c r="CUZ2" s="307"/>
      <c r="CVA2" s="307"/>
      <c r="CVB2" s="307"/>
      <c r="CVC2" s="307"/>
      <c r="CVD2" s="307"/>
      <c r="CVE2" s="307"/>
      <c r="CVF2" s="307"/>
      <c r="CVG2" s="307"/>
      <c r="CVH2" s="307"/>
      <c r="CVI2" s="306"/>
      <c r="CVJ2" s="307"/>
      <c r="CVK2" s="307"/>
      <c r="CVL2" s="307"/>
      <c r="CVM2" s="307"/>
      <c r="CVN2" s="307"/>
      <c r="CVO2" s="307"/>
      <c r="CVP2" s="307"/>
      <c r="CVQ2" s="307"/>
      <c r="CVR2" s="307"/>
      <c r="CVS2" s="307"/>
      <c r="CVT2" s="307"/>
      <c r="CVU2" s="307"/>
      <c r="CVV2" s="307"/>
      <c r="CVW2" s="307"/>
      <c r="CVX2" s="307"/>
      <c r="CVY2" s="306"/>
      <c r="CVZ2" s="307"/>
      <c r="CWA2" s="307"/>
      <c r="CWB2" s="307"/>
      <c r="CWC2" s="307"/>
      <c r="CWD2" s="307"/>
      <c r="CWE2" s="307"/>
      <c r="CWF2" s="307"/>
      <c r="CWG2" s="307"/>
      <c r="CWH2" s="307"/>
      <c r="CWI2" s="307"/>
      <c r="CWJ2" s="307"/>
      <c r="CWK2" s="307"/>
      <c r="CWL2" s="307"/>
      <c r="CWM2" s="307"/>
      <c r="CWN2" s="307"/>
      <c r="CWO2" s="306"/>
      <c r="CWP2" s="307"/>
      <c r="CWQ2" s="307"/>
      <c r="CWR2" s="307"/>
      <c r="CWS2" s="307"/>
      <c r="CWT2" s="307"/>
      <c r="CWU2" s="307"/>
      <c r="CWV2" s="307"/>
      <c r="CWW2" s="307"/>
      <c r="CWX2" s="307"/>
      <c r="CWY2" s="307"/>
      <c r="CWZ2" s="307"/>
      <c r="CXA2" s="307"/>
      <c r="CXB2" s="307"/>
      <c r="CXC2" s="307"/>
      <c r="CXD2" s="307"/>
      <c r="CXE2" s="306"/>
      <c r="CXF2" s="307"/>
      <c r="CXG2" s="307"/>
      <c r="CXH2" s="307"/>
      <c r="CXI2" s="307"/>
      <c r="CXJ2" s="307"/>
      <c r="CXK2" s="307"/>
      <c r="CXL2" s="307"/>
      <c r="CXM2" s="307"/>
      <c r="CXN2" s="307"/>
      <c r="CXO2" s="307"/>
      <c r="CXP2" s="307"/>
      <c r="CXQ2" s="307"/>
      <c r="CXR2" s="307"/>
      <c r="CXS2" s="307"/>
      <c r="CXT2" s="307"/>
      <c r="CXU2" s="306"/>
      <c r="CXV2" s="307"/>
      <c r="CXW2" s="307"/>
      <c r="CXX2" s="307"/>
      <c r="CXY2" s="307"/>
      <c r="CXZ2" s="307"/>
      <c r="CYA2" s="307"/>
      <c r="CYB2" s="307"/>
      <c r="CYC2" s="307"/>
      <c r="CYD2" s="307"/>
      <c r="CYE2" s="307"/>
      <c r="CYF2" s="307"/>
      <c r="CYG2" s="307"/>
      <c r="CYH2" s="307"/>
      <c r="CYI2" s="307"/>
      <c r="CYJ2" s="307"/>
      <c r="CYK2" s="306"/>
      <c r="CYL2" s="307"/>
      <c r="CYM2" s="307"/>
      <c r="CYN2" s="307"/>
      <c r="CYO2" s="307"/>
      <c r="CYP2" s="307"/>
      <c r="CYQ2" s="307"/>
      <c r="CYR2" s="307"/>
      <c r="CYS2" s="307"/>
      <c r="CYT2" s="307"/>
      <c r="CYU2" s="307"/>
      <c r="CYV2" s="307"/>
      <c r="CYW2" s="307"/>
      <c r="CYX2" s="307"/>
      <c r="CYY2" s="307"/>
      <c r="CYZ2" s="307"/>
      <c r="CZA2" s="306"/>
      <c r="CZB2" s="307"/>
      <c r="CZC2" s="307"/>
      <c r="CZD2" s="307"/>
      <c r="CZE2" s="307"/>
      <c r="CZF2" s="307"/>
      <c r="CZG2" s="307"/>
      <c r="CZH2" s="307"/>
      <c r="CZI2" s="307"/>
      <c r="CZJ2" s="307"/>
      <c r="CZK2" s="307"/>
      <c r="CZL2" s="307"/>
      <c r="CZM2" s="307"/>
      <c r="CZN2" s="307"/>
      <c r="CZO2" s="307"/>
      <c r="CZP2" s="307"/>
      <c r="CZQ2" s="306"/>
      <c r="CZR2" s="307"/>
      <c r="CZS2" s="307"/>
      <c r="CZT2" s="307"/>
      <c r="CZU2" s="307"/>
      <c r="CZV2" s="307"/>
      <c r="CZW2" s="307"/>
      <c r="CZX2" s="307"/>
      <c r="CZY2" s="307"/>
      <c r="CZZ2" s="307"/>
      <c r="DAA2" s="307"/>
      <c r="DAB2" s="307"/>
      <c r="DAC2" s="307"/>
      <c r="DAD2" s="307"/>
      <c r="DAE2" s="307"/>
      <c r="DAF2" s="307"/>
      <c r="DAG2" s="306"/>
      <c r="DAH2" s="307"/>
      <c r="DAI2" s="307"/>
      <c r="DAJ2" s="307"/>
      <c r="DAK2" s="307"/>
      <c r="DAL2" s="307"/>
      <c r="DAM2" s="307"/>
      <c r="DAN2" s="307"/>
      <c r="DAO2" s="307"/>
      <c r="DAP2" s="307"/>
      <c r="DAQ2" s="307"/>
      <c r="DAR2" s="307"/>
      <c r="DAS2" s="307"/>
      <c r="DAT2" s="307"/>
      <c r="DAU2" s="307"/>
      <c r="DAV2" s="307"/>
      <c r="DAW2" s="306"/>
      <c r="DAX2" s="307"/>
      <c r="DAY2" s="307"/>
      <c r="DAZ2" s="307"/>
      <c r="DBA2" s="307"/>
      <c r="DBB2" s="307"/>
      <c r="DBC2" s="307"/>
      <c r="DBD2" s="307"/>
      <c r="DBE2" s="307"/>
      <c r="DBF2" s="307"/>
      <c r="DBG2" s="307"/>
      <c r="DBH2" s="307"/>
      <c r="DBI2" s="307"/>
      <c r="DBJ2" s="307"/>
      <c r="DBK2" s="307"/>
      <c r="DBL2" s="307"/>
      <c r="DBM2" s="306"/>
      <c r="DBN2" s="307"/>
      <c r="DBO2" s="307"/>
      <c r="DBP2" s="307"/>
      <c r="DBQ2" s="307"/>
      <c r="DBR2" s="307"/>
      <c r="DBS2" s="307"/>
      <c r="DBT2" s="307"/>
      <c r="DBU2" s="307"/>
      <c r="DBV2" s="307"/>
      <c r="DBW2" s="307"/>
      <c r="DBX2" s="307"/>
      <c r="DBY2" s="307"/>
      <c r="DBZ2" s="307"/>
      <c r="DCA2" s="307"/>
      <c r="DCB2" s="307"/>
      <c r="DCC2" s="306"/>
      <c r="DCD2" s="307"/>
      <c r="DCE2" s="307"/>
      <c r="DCF2" s="307"/>
      <c r="DCG2" s="307"/>
      <c r="DCH2" s="307"/>
      <c r="DCI2" s="307"/>
      <c r="DCJ2" s="307"/>
      <c r="DCK2" s="307"/>
      <c r="DCL2" s="307"/>
      <c r="DCM2" s="307"/>
      <c r="DCN2" s="307"/>
      <c r="DCO2" s="307"/>
      <c r="DCP2" s="307"/>
      <c r="DCQ2" s="307"/>
      <c r="DCR2" s="307"/>
      <c r="DCS2" s="306"/>
      <c r="DCT2" s="307"/>
      <c r="DCU2" s="307"/>
      <c r="DCV2" s="307"/>
      <c r="DCW2" s="307"/>
      <c r="DCX2" s="307"/>
      <c r="DCY2" s="307"/>
      <c r="DCZ2" s="307"/>
      <c r="DDA2" s="307"/>
      <c r="DDB2" s="307"/>
      <c r="DDC2" s="307"/>
      <c r="DDD2" s="307"/>
      <c r="DDE2" s="307"/>
      <c r="DDF2" s="307"/>
      <c r="DDG2" s="307"/>
      <c r="DDH2" s="307"/>
      <c r="DDI2" s="306"/>
      <c r="DDJ2" s="307"/>
      <c r="DDK2" s="307"/>
      <c r="DDL2" s="307"/>
      <c r="DDM2" s="307"/>
      <c r="DDN2" s="307"/>
      <c r="DDO2" s="307"/>
      <c r="DDP2" s="307"/>
      <c r="DDQ2" s="307"/>
      <c r="DDR2" s="307"/>
      <c r="DDS2" s="307"/>
      <c r="DDT2" s="307"/>
      <c r="DDU2" s="307"/>
      <c r="DDV2" s="307"/>
      <c r="DDW2" s="307"/>
      <c r="DDX2" s="307"/>
      <c r="DDY2" s="306"/>
      <c r="DDZ2" s="307"/>
      <c r="DEA2" s="307"/>
      <c r="DEB2" s="307"/>
      <c r="DEC2" s="307"/>
      <c r="DED2" s="307"/>
      <c r="DEE2" s="307"/>
      <c r="DEF2" s="307"/>
      <c r="DEG2" s="307"/>
      <c r="DEH2" s="307"/>
      <c r="DEI2" s="307"/>
      <c r="DEJ2" s="307"/>
      <c r="DEK2" s="307"/>
      <c r="DEL2" s="307"/>
      <c r="DEM2" s="307"/>
      <c r="DEN2" s="307"/>
      <c r="DEO2" s="306"/>
      <c r="DEP2" s="307"/>
      <c r="DEQ2" s="307"/>
      <c r="DER2" s="307"/>
      <c r="DES2" s="307"/>
      <c r="DET2" s="307"/>
      <c r="DEU2" s="307"/>
      <c r="DEV2" s="307"/>
      <c r="DEW2" s="307"/>
      <c r="DEX2" s="307"/>
      <c r="DEY2" s="307"/>
      <c r="DEZ2" s="307"/>
      <c r="DFA2" s="307"/>
      <c r="DFB2" s="307"/>
      <c r="DFC2" s="307"/>
      <c r="DFD2" s="307"/>
      <c r="DFE2" s="306"/>
      <c r="DFF2" s="307"/>
      <c r="DFG2" s="307"/>
      <c r="DFH2" s="307"/>
      <c r="DFI2" s="307"/>
      <c r="DFJ2" s="307"/>
      <c r="DFK2" s="307"/>
      <c r="DFL2" s="307"/>
      <c r="DFM2" s="307"/>
      <c r="DFN2" s="307"/>
      <c r="DFO2" s="307"/>
      <c r="DFP2" s="307"/>
      <c r="DFQ2" s="307"/>
      <c r="DFR2" s="307"/>
      <c r="DFS2" s="307"/>
      <c r="DFT2" s="307"/>
      <c r="DFU2" s="306"/>
      <c r="DFV2" s="307"/>
      <c r="DFW2" s="307"/>
      <c r="DFX2" s="307"/>
      <c r="DFY2" s="307"/>
      <c r="DFZ2" s="307"/>
      <c r="DGA2" s="307"/>
      <c r="DGB2" s="307"/>
      <c r="DGC2" s="307"/>
      <c r="DGD2" s="307"/>
      <c r="DGE2" s="307"/>
      <c r="DGF2" s="307"/>
      <c r="DGG2" s="307"/>
      <c r="DGH2" s="307"/>
      <c r="DGI2" s="307"/>
      <c r="DGJ2" s="307"/>
      <c r="DGK2" s="306"/>
      <c r="DGL2" s="307"/>
      <c r="DGM2" s="307"/>
      <c r="DGN2" s="307"/>
      <c r="DGO2" s="307"/>
      <c r="DGP2" s="307"/>
      <c r="DGQ2" s="307"/>
      <c r="DGR2" s="307"/>
      <c r="DGS2" s="307"/>
      <c r="DGT2" s="307"/>
      <c r="DGU2" s="307"/>
      <c r="DGV2" s="307"/>
      <c r="DGW2" s="307"/>
      <c r="DGX2" s="307"/>
      <c r="DGY2" s="307"/>
      <c r="DGZ2" s="307"/>
      <c r="DHA2" s="306"/>
      <c r="DHB2" s="307"/>
      <c r="DHC2" s="307"/>
      <c r="DHD2" s="307"/>
      <c r="DHE2" s="307"/>
      <c r="DHF2" s="307"/>
      <c r="DHG2" s="307"/>
      <c r="DHH2" s="307"/>
      <c r="DHI2" s="307"/>
      <c r="DHJ2" s="307"/>
      <c r="DHK2" s="307"/>
      <c r="DHL2" s="307"/>
      <c r="DHM2" s="307"/>
      <c r="DHN2" s="307"/>
      <c r="DHO2" s="307"/>
      <c r="DHP2" s="307"/>
      <c r="DHQ2" s="306"/>
      <c r="DHR2" s="307"/>
      <c r="DHS2" s="307"/>
      <c r="DHT2" s="307"/>
      <c r="DHU2" s="307"/>
      <c r="DHV2" s="307"/>
      <c r="DHW2" s="307"/>
      <c r="DHX2" s="307"/>
      <c r="DHY2" s="307"/>
      <c r="DHZ2" s="307"/>
      <c r="DIA2" s="307"/>
      <c r="DIB2" s="307"/>
      <c r="DIC2" s="307"/>
      <c r="DID2" s="307"/>
      <c r="DIE2" s="307"/>
      <c r="DIF2" s="307"/>
      <c r="DIG2" s="306"/>
      <c r="DIH2" s="307"/>
      <c r="DII2" s="307"/>
      <c r="DIJ2" s="307"/>
      <c r="DIK2" s="307"/>
      <c r="DIL2" s="307"/>
      <c r="DIM2" s="307"/>
      <c r="DIN2" s="307"/>
      <c r="DIO2" s="307"/>
      <c r="DIP2" s="307"/>
      <c r="DIQ2" s="307"/>
      <c r="DIR2" s="307"/>
      <c r="DIS2" s="307"/>
      <c r="DIT2" s="307"/>
      <c r="DIU2" s="307"/>
      <c r="DIV2" s="307"/>
      <c r="DIW2" s="306"/>
      <c r="DIX2" s="307"/>
      <c r="DIY2" s="307"/>
      <c r="DIZ2" s="307"/>
      <c r="DJA2" s="307"/>
      <c r="DJB2" s="307"/>
      <c r="DJC2" s="307"/>
      <c r="DJD2" s="307"/>
      <c r="DJE2" s="307"/>
      <c r="DJF2" s="307"/>
      <c r="DJG2" s="307"/>
      <c r="DJH2" s="307"/>
      <c r="DJI2" s="307"/>
      <c r="DJJ2" s="307"/>
      <c r="DJK2" s="307"/>
      <c r="DJL2" s="307"/>
      <c r="DJM2" s="306"/>
      <c r="DJN2" s="307"/>
      <c r="DJO2" s="307"/>
      <c r="DJP2" s="307"/>
      <c r="DJQ2" s="307"/>
      <c r="DJR2" s="307"/>
      <c r="DJS2" s="307"/>
      <c r="DJT2" s="307"/>
      <c r="DJU2" s="307"/>
      <c r="DJV2" s="307"/>
      <c r="DJW2" s="307"/>
      <c r="DJX2" s="307"/>
      <c r="DJY2" s="307"/>
      <c r="DJZ2" s="307"/>
      <c r="DKA2" s="307"/>
      <c r="DKB2" s="307"/>
      <c r="DKC2" s="306"/>
      <c r="DKD2" s="307"/>
      <c r="DKE2" s="307"/>
      <c r="DKF2" s="307"/>
      <c r="DKG2" s="307"/>
      <c r="DKH2" s="307"/>
      <c r="DKI2" s="307"/>
      <c r="DKJ2" s="307"/>
      <c r="DKK2" s="307"/>
      <c r="DKL2" s="307"/>
      <c r="DKM2" s="307"/>
      <c r="DKN2" s="307"/>
      <c r="DKO2" s="307"/>
      <c r="DKP2" s="307"/>
      <c r="DKQ2" s="307"/>
      <c r="DKR2" s="307"/>
      <c r="DKS2" s="306"/>
      <c r="DKT2" s="307"/>
      <c r="DKU2" s="307"/>
      <c r="DKV2" s="307"/>
      <c r="DKW2" s="307"/>
      <c r="DKX2" s="307"/>
      <c r="DKY2" s="307"/>
      <c r="DKZ2" s="307"/>
      <c r="DLA2" s="307"/>
      <c r="DLB2" s="307"/>
      <c r="DLC2" s="307"/>
      <c r="DLD2" s="307"/>
      <c r="DLE2" s="307"/>
      <c r="DLF2" s="307"/>
      <c r="DLG2" s="307"/>
      <c r="DLH2" s="307"/>
      <c r="DLI2" s="306"/>
      <c r="DLJ2" s="307"/>
      <c r="DLK2" s="307"/>
      <c r="DLL2" s="307"/>
      <c r="DLM2" s="307"/>
      <c r="DLN2" s="307"/>
      <c r="DLO2" s="307"/>
      <c r="DLP2" s="307"/>
      <c r="DLQ2" s="307"/>
      <c r="DLR2" s="307"/>
      <c r="DLS2" s="307"/>
      <c r="DLT2" s="307"/>
      <c r="DLU2" s="307"/>
      <c r="DLV2" s="307"/>
      <c r="DLW2" s="307"/>
      <c r="DLX2" s="307"/>
      <c r="DLY2" s="306"/>
      <c r="DLZ2" s="307"/>
      <c r="DMA2" s="307"/>
      <c r="DMB2" s="307"/>
      <c r="DMC2" s="307"/>
      <c r="DMD2" s="307"/>
      <c r="DME2" s="307"/>
      <c r="DMF2" s="307"/>
      <c r="DMG2" s="307"/>
      <c r="DMH2" s="307"/>
      <c r="DMI2" s="307"/>
      <c r="DMJ2" s="307"/>
      <c r="DMK2" s="307"/>
      <c r="DML2" s="307"/>
      <c r="DMM2" s="307"/>
      <c r="DMN2" s="307"/>
      <c r="DMO2" s="306"/>
      <c r="DMP2" s="307"/>
      <c r="DMQ2" s="307"/>
      <c r="DMR2" s="307"/>
      <c r="DMS2" s="307"/>
      <c r="DMT2" s="307"/>
      <c r="DMU2" s="307"/>
      <c r="DMV2" s="307"/>
      <c r="DMW2" s="307"/>
      <c r="DMX2" s="307"/>
      <c r="DMY2" s="307"/>
      <c r="DMZ2" s="307"/>
      <c r="DNA2" s="307"/>
      <c r="DNB2" s="307"/>
      <c r="DNC2" s="307"/>
      <c r="DND2" s="307"/>
      <c r="DNE2" s="306"/>
      <c r="DNF2" s="307"/>
      <c r="DNG2" s="307"/>
      <c r="DNH2" s="307"/>
      <c r="DNI2" s="307"/>
      <c r="DNJ2" s="307"/>
      <c r="DNK2" s="307"/>
      <c r="DNL2" s="307"/>
      <c r="DNM2" s="307"/>
      <c r="DNN2" s="307"/>
      <c r="DNO2" s="307"/>
      <c r="DNP2" s="307"/>
      <c r="DNQ2" s="307"/>
      <c r="DNR2" s="307"/>
      <c r="DNS2" s="307"/>
      <c r="DNT2" s="307"/>
      <c r="DNU2" s="306"/>
      <c r="DNV2" s="307"/>
      <c r="DNW2" s="307"/>
      <c r="DNX2" s="307"/>
      <c r="DNY2" s="307"/>
      <c r="DNZ2" s="307"/>
      <c r="DOA2" s="307"/>
      <c r="DOB2" s="307"/>
      <c r="DOC2" s="307"/>
      <c r="DOD2" s="307"/>
      <c r="DOE2" s="307"/>
      <c r="DOF2" s="307"/>
      <c r="DOG2" s="307"/>
      <c r="DOH2" s="307"/>
      <c r="DOI2" s="307"/>
      <c r="DOJ2" s="307"/>
      <c r="DOK2" s="306"/>
      <c r="DOL2" s="307"/>
      <c r="DOM2" s="307"/>
      <c r="DON2" s="307"/>
      <c r="DOO2" s="307"/>
      <c r="DOP2" s="307"/>
      <c r="DOQ2" s="307"/>
      <c r="DOR2" s="307"/>
      <c r="DOS2" s="307"/>
      <c r="DOT2" s="307"/>
      <c r="DOU2" s="307"/>
      <c r="DOV2" s="307"/>
      <c r="DOW2" s="307"/>
      <c r="DOX2" s="307"/>
      <c r="DOY2" s="307"/>
      <c r="DOZ2" s="307"/>
      <c r="DPA2" s="306"/>
      <c r="DPB2" s="307"/>
      <c r="DPC2" s="307"/>
      <c r="DPD2" s="307"/>
      <c r="DPE2" s="307"/>
      <c r="DPF2" s="307"/>
      <c r="DPG2" s="307"/>
      <c r="DPH2" s="307"/>
      <c r="DPI2" s="307"/>
      <c r="DPJ2" s="307"/>
      <c r="DPK2" s="307"/>
      <c r="DPL2" s="307"/>
      <c r="DPM2" s="307"/>
      <c r="DPN2" s="307"/>
      <c r="DPO2" s="307"/>
      <c r="DPP2" s="307"/>
      <c r="DPQ2" s="306"/>
      <c r="DPR2" s="307"/>
      <c r="DPS2" s="307"/>
      <c r="DPT2" s="307"/>
      <c r="DPU2" s="307"/>
      <c r="DPV2" s="307"/>
      <c r="DPW2" s="307"/>
      <c r="DPX2" s="307"/>
      <c r="DPY2" s="307"/>
      <c r="DPZ2" s="307"/>
      <c r="DQA2" s="307"/>
      <c r="DQB2" s="307"/>
      <c r="DQC2" s="307"/>
      <c r="DQD2" s="307"/>
      <c r="DQE2" s="307"/>
      <c r="DQF2" s="307"/>
      <c r="DQG2" s="306"/>
      <c r="DQH2" s="307"/>
      <c r="DQI2" s="307"/>
      <c r="DQJ2" s="307"/>
      <c r="DQK2" s="307"/>
      <c r="DQL2" s="307"/>
      <c r="DQM2" s="307"/>
      <c r="DQN2" s="307"/>
      <c r="DQO2" s="307"/>
      <c r="DQP2" s="307"/>
      <c r="DQQ2" s="307"/>
      <c r="DQR2" s="307"/>
      <c r="DQS2" s="307"/>
      <c r="DQT2" s="307"/>
      <c r="DQU2" s="307"/>
      <c r="DQV2" s="307"/>
      <c r="DQW2" s="306"/>
      <c r="DQX2" s="307"/>
      <c r="DQY2" s="307"/>
      <c r="DQZ2" s="307"/>
      <c r="DRA2" s="307"/>
      <c r="DRB2" s="307"/>
      <c r="DRC2" s="307"/>
      <c r="DRD2" s="307"/>
      <c r="DRE2" s="307"/>
      <c r="DRF2" s="307"/>
      <c r="DRG2" s="307"/>
      <c r="DRH2" s="307"/>
      <c r="DRI2" s="307"/>
      <c r="DRJ2" s="307"/>
      <c r="DRK2" s="307"/>
      <c r="DRL2" s="307"/>
      <c r="DRM2" s="306"/>
      <c r="DRN2" s="307"/>
      <c r="DRO2" s="307"/>
      <c r="DRP2" s="307"/>
      <c r="DRQ2" s="307"/>
      <c r="DRR2" s="307"/>
      <c r="DRS2" s="307"/>
      <c r="DRT2" s="307"/>
      <c r="DRU2" s="307"/>
      <c r="DRV2" s="307"/>
      <c r="DRW2" s="307"/>
      <c r="DRX2" s="307"/>
      <c r="DRY2" s="307"/>
      <c r="DRZ2" s="307"/>
      <c r="DSA2" s="307"/>
      <c r="DSB2" s="307"/>
      <c r="DSC2" s="306"/>
      <c r="DSD2" s="307"/>
      <c r="DSE2" s="307"/>
      <c r="DSF2" s="307"/>
      <c r="DSG2" s="307"/>
      <c r="DSH2" s="307"/>
      <c r="DSI2" s="307"/>
      <c r="DSJ2" s="307"/>
      <c r="DSK2" s="307"/>
      <c r="DSL2" s="307"/>
      <c r="DSM2" s="307"/>
      <c r="DSN2" s="307"/>
      <c r="DSO2" s="307"/>
      <c r="DSP2" s="307"/>
      <c r="DSQ2" s="307"/>
      <c r="DSR2" s="307"/>
      <c r="DSS2" s="306"/>
      <c r="DST2" s="307"/>
      <c r="DSU2" s="307"/>
      <c r="DSV2" s="307"/>
      <c r="DSW2" s="307"/>
      <c r="DSX2" s="307"/>
      <c r="DSY2" s="307"/>
      <c r="DSZ2" s="307"/>
      <c r="DTA2" s="307"/>
      <c r="DTB2" s="307"/>
      <c r="DTC2" s="307"/>
      <c r="DTD2" s="307"/>
      <c r="DTE2" s="307"/>
      <c r="DTF2" s="307"/>
      <c r="DTG2" s="307"/>
      <c r="DTH2" s="307"/>
      <c r="DTI2" s="306"/>
      <c r="DTJ2" s="307"/>
      <c r="DTK2" s="307"/>
      <c r="DTL2" s="307"/>
      <c r="DTM2" s="307"/>
      <c r="DTN2" s="307"/>
      <c r="DTO2" s="307"/>
      <c r="DTP2" s="307"/>
      <c r="DTQ2" s="307"/>
      <c r="DTR2" s="307"/>
      <c r="DTS2" s="307"/>
      <c r="DTT2" s="307"/>
      <c r="DTU2" s="307"/>
      <c r="DTV2" s="307"/>
      <c r="DTW2" s="307"/>
      <c r="DTX2" s="307"/>
      <c r="DTY2" s="306"/>
      <c r="DTZ2" s="307"/>
      <c r="DUA2" s="307"/>
      <c r="DUB2" s="307"/>
      <c r="DUC2" s="307"/>
      <c r="DUD2" s="307"/>
      <c r="DUE2" s="307"/>
      <c r="DUF2" s="307"/>
      <c r="DUG2" s="307"/>
      <c r="DUH2" s="307"/>
      <c r="DUI2" s="307"/>
      <c r="DUJ2" s="307"/>
      <c r="DUK2" s="307"/>
      <c r="DUL2" s="307"/>
      <c r="DUM2" s="307"/>
      <c r="DUN2" s="307"/>
      <c r="DUO2" s="306"/>
      <c r="DUP2" s="307"/>
      <c r="DUQ2" s="307"/>
      <c r="DUR2" s="307"/>
      <c r="DUS2" s="307"/>
      <c r="DUT2" s="307"/>
      <c r="DUU2" s="307"/>
      <c r="DUV2" s="307"/>
      <c r="DUW2" s="307"/>
      <c r="DUX2" s="307"/>
      <c r="DUY2" s="307"/>
      <c r="DUZ2" s="307"/>
      <c r="DVA2" s="307"/>
      <c r="DVB2" s="307"/>
      <c r="DVC2" s="307"/>
      <c r="DVD2" s="307"/>
      <c r="DVE2" s="306"/>
      <c r="DVF2" s="307"/>
      <c r="DVG2" s="307"/>
      <c r="DVH2" s="307"/>
      <c r="DVI2" s="307"/>
      <c r="DVJ2" s="307"/>
      <c r="DVK2" s="307"/>
      <c r="DVL2" s="307"/>
      <c r="DVM2" s="307"/>
      <c r="DVN2" s="307"/>
      <c r="DVO2" s="307"/>
      <c r="DVP2" s="307"/>
      <c r="DVQ2" s="307"/>
      <c r="DVR2" s="307"/>
      <c r="DVS2" s="307"/>
      <c r="DVT2" s="307"/>
      <c r="DVU2" s="306"/>
      <c r="DVV2" s="307"/>
      <c r="DVW2" s="307"/>
      <c r="DVX2" s="307"/>
      <c r="DVY2" s="307"/>
      <c r="DVZ2" s="307"/>
      <c r="DWA2" s="307"/>
      <c r="DWB2" s="307"/>
      <c r="DWC2" s="307"/>
      <c r="DWD2" s="307"/>
      <c r="DWE2" s="307"/>
      <c r="DWF2" s="307"/>
      <c r="DWG2" s="307"/>
      <c r="DWH2" s="307"/>
      <c r="DWI2" s="307"/>
      <c r="DWJ2" s="307"/>
      <c r="DWK2" s="306"/>
      <c r="DWL2" s="307"/>
      <c r="DWM2" s="307"/>
      <c r="DWN2" s="307"/>
      <c r="DWO2" s="307"/>
      <c r="DWP2" s="307"/>
      <c r="DWQ2" s="307"/>
      <c r="DWR2" s="307"/>
      <c r="DWS2" s="307"/>
      <c r="DWT2" s="307"/>
      <c r="DWU2" s="307"/>
      <c r="DWV2" s="307"/>
      <c r="DWW2" s="307"/>
      <c r="DWX2" s="307"/>
      <c r="DWY2" s="307"/>
      <c r="DWZ2" s="307"/>
      <c r="DXA2" s="306"/>
      <c r="DXB2" s="307"/>
      <c r="DXC2" s="307"/>
      <c r="DXD2" s="307"/>
      <c r="DXE2" s="307"/>
      <c r="DXF2" s="307"/>
      <c r="DXG2" s="307"/>
      <c r="DXH2" s="307"/>
      <c r="DXI2" s="307"/>
      <c r="DXJ2" s="307"/>
      <c r="DXK2" s="307"/>
      <c r="DXL2" s="307"/>
      <c r="DXM2" s="307"/>
      <c r="DXN2" s="307"/>
      <c r="DXO2" s="307"/>
      <c r="DXP2" s="307"/>
      <c r="DXQ2" s="306"/>
      <c r="DXR2" s="307"/>
      <c r="DXS2" s="307"/>
      <c r="DXT2" s="307"/>
      <c r="DXU2" s="307"/>
      <c r="DXV2" s="307"/>
      <c r="DXW2" s="307"/>
      <c r="DXX2" s="307"/>
      <c r="DXY2" s="307"/>
      <c r="DXZ2" s="307"/>
      <c r="DYA2" s="307"/>
      <c r="DYB2" s="307"/>
      <c r="DYC2" s="307"/>
      <c r="DYD2" s="307"/>
      <c r="DYE2" s="307"/>
      <c r="DYF2" s="307"/>
      <c r="DYG2" s="306"/>
      <c r="DYH2" s="307"/>
      <c r="DYI2" s="307"/>
      <c r="DYJ2" s="307"/>
      <c r="DYK2" s="307"/>
      <c r="DYL2" s="307"/>
      <c r="DYM2" s="307"/>
      <c r="DYN2" s="307"/>
      <c r="DYO2" s="307"/>
      <c r="DYP2" s="307"/>
      <c r="DYQ2" s="307"/>
      <c r="DYR2" s="307"/>
      <c r="DYS2" s="307"/>
      <c r="DYT2" s="307"/>
      <c r="DYU2" s="307"/>
      <c r="DYV2" s="307"/>
      <c r="DYW2" s="306"/>
      <c r="DYX2" s="307"/>
      <c r="DYY2" s="307"/>
      <c r="DYZ2" s="307"/>
      <c r="DZA2" s="307"/>
      <c r="DZB2" s="307"/>
      <c r="DZC2" s="307"/>
      <c r="DZD2" s="307"/>
      <c r="DZE2" s="307"/>
      <c r="DZF2" s="307"/>
      <c r="DZG2" s="307"/>
      <c r="DZH2" s="307"/>
      <c r="DZI2" s="307"/>
      <c r="DZJ2" s="307"/>
      <c r="DZK2" s="307"/>
      <c r="DZL2" s="307"/>
      <c r="DZM2" s="306"/>
      <c r="DZN2" s="307"/>
      <c r="DZO2" s="307"/>
      <c r="DZP2" s="307"/>
      <c r="DZQ2" s="307"/>
      <c r="DZR2" s="307"/>
      <c r="DZS2" s="307"/>
      <c r="DZT2" s="307"/>
      <c r="DZU2" s="307"/>
      <c r="DZV2" s="307"/>
      <c r="DZW2" s="307"/>
      <c r="DZX2" s="307"/>
      <c r="DZY2" s="307"/>
      <c r="DZZ2" s="307"/>
      <c r="EAA2" s="307"/>
      <c r="EAB2" s="307"/>
      <c r="EAC2" s="306"/>
      <c r="EAD2" s="307"/>
      <c r="EAE2" s="307"/>
      <c r="EAF2" s="307"/>
      <c r="EAG2" s="307"/>
      <c r="EAH2" s="307"/>
      <c r="EAI2" s="307"/>
      <c r="EAJ2" s="307"/>
      <c r="EAK2" s="307"/>
      <c r="EAL2" s="307"/>
      <c r="EAM2" s="307"/>
      <c r="EAN2" s="307"/>
      <c r="EAO2" s="307"/>
      <c r="EAP2" s="307"/>
      <c r="EAQ2" s="307"/>
      <c r="EAR2" s="307"/>
      <c r="EAS2" s="306"/>
      <c r="EAT2" s="307"/>
      <c r="EAU2" s="307"/>
      <c r="EAV2" s="307"/>
      <c r="EAW2" s="307"/>
      <c r="EAX2" s="307"/>
      <c r="EAY2" s="307"/>
      <c r="EAZ2" s="307"/>
      <c r="EBA2" s="307"/>
      <c r="EBB2" s="307"/>
      <c r="EBC2" s="307"/>
      <c r="EBD2" s="307"/>
      <c r="EBE2" s="307"/>
      <c r="EBF2" s="307"/>
      <c r="EBG2" s="307"/>
      <c r="EBH2" s="307"/>
      <c r="EBI2" s="306"/>
      <c r="EBJ2" s="307"/>
      <c r="EBK2" s="307"/>
      <c r="EBL2" s="307"/>
      <c r="EBM2" s="307"/>
      <c r="EBN2" s="307"/>
      <c r="EBO2" s="307"/>
      <c r="EBP2" s="307"/>
      <c r="EBQ2" s="307"/>
      <c r="EBR2" s="307"/>
      <c r="EBS2" s="307"/>
      <c r="EBT2" s="307"/>
      <c r="EBU2" s="307"/>
      <c r="EBV2" s="307"/>
      <c r="EBW2" s="307"/>
      <c r="EBX2" s="307"/>
      <c r="EBY2" s="306"/>
      <c r="EBZ2" s="307"/>
      <c r="ECA2" s="307"/>
      <c r="ECB2" s="307"/>
      <c r="ECC2" s="307"/>
      <c r="ECD2" s="307"/>
      <c r="ECE2" s="307"/>
      <c r="ECF2" s="307"/>
      <c r="ECG2" s="307"/>
      <c r="ECH2" s="307"/>
      <c r="ECI2" s="307"/>
      <c r="ECJ2" s="307"/>
      <c r="ECK2" s="307"/>
      <c r="ECL2" s="307"/>
      <c r="ECM2" s="307"/>
      <c r="ECN2" s="307"/>
      <c r="ECO2" s="306"/>
      <c r="ECP2" s="307"/>
      <c r="ECQ2" s="307"/>
      <c r="ECR2" s="307"/>
      <c r="ECS2" s="307"/>
      <c r="ECT2" s="307"/>
      <c r="ECU2" s="307"/>
      <c r="ECV2" s="307"/>
      <c r="ECW2" s="307"/>
      <c r="ECX2" s="307"/>
      <c r="ECY2" s="307"/>
      <c r="ECZ2" s="307"/>
      <c r="EDA2" s="307"/>
      <c r="EDB2" s="307"/>
      <c r="EDC2" s="307"/>
      <c r="EDD2" s="307"/>
      <c r="EDE2" s="306"/>
      <c r="EDF2" s="307"/>
      <c r="EDG2" s="307"/>
      <c r="EDH2" s="307"/>
      <c r="EDI2" s="307"/>
      <c r="EDJ2" s="307"/>
      <c r="EDK2" s="307"/>
      <c r="EDL2" s="307"/>
      <c r="EDM2" s="307"/>
      <c r="EDN2" s="307"/>
      <c r="EDO2" s="307"/>
      <c r="EDP2" s="307"/>
      <c r="EDQ2" s="307"/>
      <c r="EDR2" s="307"/>
      <c r="EDS2" s="307"/>
      <c r="EDT2" s="307"/>
      <c r="EDU2" s="306"/>
      <c r="EDV2" s="307"/>
      <c r="EDW2" s="307"/>
      <c r="EDX2" s="307"/>
      <c r="EDY2" s="307"/>
      <c r="EDZ2" s="307"/>
      <c r="EEA2" s="307"/>
      <c r="EEB2" s="307"/>
      <c r="EEC2" s="307"/>
      <c r="EED2" s="307"/>
      <c r="EEE2" s="307"/>
      <c r="EEF2" s="307"/>
      <c r="EEG2" s="307"/>
      <c r="EEH2" s="307"/>
      <c r="EEI2" s="307"/>
      <c r="EEJ2" s="307"/>
      <c r="EEK2" s="306"/>
      <c r="EEL2" s="307"/>
      <c r="EEM2" s="307"/>
      <c r="EEN2" s="307"/>
      <c r="EEO2" s="307"/>
      <c r="EEP2" s="307"/>
      <c r="EEQ2" s="307"/>
      <c r="EER2" s="307"/>
      <c r="EES2" s="307"/>
      <c r="EET2" s="307"/>
      <c r="EEU2" s="307"/>
      <c r="EEV2" s="307"/>
      <c r="EEW2" s="307"/>
      <c r="EEX2" s="307"/>
      <c r="EEY2" s="307"/>
      <c r="EEZ2" s="307"/>
      <c r="EFA2" s="306"/>
      <c r="EFB2" s="307"/>
      <c r="EFC2" s="307"/>
      <c r="EFD2" s="307"/>
      <c r="EFE2" s="307"/>
      <c r="EFF2" s="307"/>
      <c r="EFG2" s="307"/>
      <c r="EFH2" s="307"/>
      <c r="EFI2" s="307"/>
      <c r="EFJ2" s="307"/>
      <c r="EFK2" s="307"/>
      <c r="EFL2" s="307"/>
      <c r="EFM2" s="307"/>
      <c r="EFN2" s="307"/>
      <c r="EFO2" s="307"/>
      <c r="EFP2" s="307"/>
      <c r="EFQ2" s="306"/>
      <c r="EFR2" s="307"/>
      <c r="EFS2" s="307"/>
      <c r="EFT2" s="307"/>
      <c r="EFU2" s="307"/>
      <c r="EFV2" s="307"/>
      <c r="EFW2" s="307"/>
      <c r="EFX2" s="307"/>
      <c r="EFY2" s="307"/>
      <c r="EFZ2" s="307"/>
      <c r="EGA2" s="307"/>
      <c r="EGB2" s="307"/>
      <c r="EGC2" s="307"/>
      <c r="EGD2" s="307"/>
      <c r="EGE2" s="307"/>
      <c r="EGF2" s="307"/>
      <c r="EGG2" s="306"/>
      <c r="EGH2" s="307"/>
      <c r="EGI2" s="307"/>
      <c r="EGJ2" s="307"/>
      <c r="EGK2" s="307"/>
      <c r="EGL2" s="307"/>
      <c r="EGM2" s="307"/>
      <c r="EGN2" s="307"/>
      <c r="EGO2" s="307"/>
      <c r="EGP2" s="307"/>
      <c r="EGQ2" s="307"/>
      <c r="EGR2" s="307"/>
      <c r="EGS2" s="307"/>
      <c r="EGT2" s="307"/>
      <c r="EGU2" s="307"/>
      <c r="EGV2" s="307"/>
      <c r="EGW2" s="306"/>
      <c r="EGX2" s="307"/>
      <c r="EGY2" s="307"/>
      <c r="EGZ2" s="307"/>
      <c r="EHA2" s="307"/>
      <c r="EHB2" s="307"/>
      <c r="EHC2" s="307"/>
      <c r="EHD2" s="307"/>
      <c r="EHE2" s="307"/>
      <c r="EHF2" s="307"/>
      <c r="EHG2" s="307"/>
      <c r="EHH2" s="307"/>
      <c r="EHI2" s="307"/>
      <c r="EHJ2" s="307"/>
      <c r="EHK2" s="307"/>
      <c r="EHL2" s="307"/>
      <c r="EHM2" s="306"/>
      <c r="EHN2" s="307"/>
      <c r="EHO2" s="307"/>
      <c r="EHP2" s="307"/>
      <c r="EHQ2" s="307"/>
      <c r="EHR2" s="307"/>
      <c r="EHS2" s="307"/>
      <c r="EHT2" s="307"/>
      <c r="EHU2" s="307"/>
      <c r="EHV2" s="307"/>
      <c r="EHW2" s="307"/>
      <c r="EHX2" s="307"/>
      <c r="EHY2" s="307"/>
      <c r="EHZ2" s="307"/>
      <c r="EIA2" s="307"/>
      <c r="EIB2" s="307"/>
      <c r="EIC2" s="306"/>
      <c r="EID2" s="307"/>
      <c r="EIE2" s="307"/>
      <c r="EIF2" s="307"/>
      <c r="EIG2" s="307"/>
      <c r="EIH2" s="307"/>
      <c r="EII2" s="307"/>
      <c r="EIJ2" s="307"/>
      <c r="EIK2" s="307"/>
      <c r="EIL2" s="307"/>
      <c r="EIM2" s="307"/>
      <c r="EIN2" s="307"/>
      <c r="EIO2" s="307"/>
      <c r="EIP2" s="307"/>
      <c r="EIQ2" s="307"/>
      <c r="EIR2" s="307"/>
      <c r="EIS2" s="306"/>
      <c r="EIT2" s="307"/>
      <c r="EIU2" s="307"/>
      <c r="EIV2" s="307"/>
      <c r="EIW2" s="307"/>
      <c r="EIX2" s="307"/>
      <c r="EIY2" s="307"/>
      <c r="EIZ2" s="307"/>
      <c r="EJA2" s="307"/>
      <c r="EJB2" s="307"/>
      <c r="EJC2" s="307"/>
      <c r="EJD2" s="307"/>
      <c r="EJE2" s="307"/>
      <c r="EJF2" s="307"/>
      <c r="EJG2" s="307"/>
      <c r="EJH2" s="307"/>
      <c r="EJI2" s="306"/>
      <c r="EJJ2" s="307"/>
      <c r="EJK2" s="307"/>
      <c r="EJL2" s="307"/>
      <c r="EJM2" s="307"/>
      <c r="EJN2" s="307"/>
      <c r="EJO2" s="307"/>
      <c r="EJP2" s="307"/>
      <c r="EJQ2" s="307"/>
      <c r="EJR2" s="307"/>
      <c r="EJS2" s="307"/>
      <c r="EJT2" s="307"/>
      <c r="EJU2" s="307"/>
      <c r="EJV2" s="307"/>
      <c r="EJW2" s="307"/>
      <c r="EJX2" s="307"/>
      <c r="EJY2" s="306"/>
      <c r="EJZ2" s="307"/>
      <c r="EKA2" s="307"/>
      <c r="EKB2" s="307"/>
      <c r="EKC2" s="307"/>
      <c r="EKD2" s="307"/>
      <c r="EKE2" s="307"/>
      <c r="EKF2" s="307"/>
      <c r="EKG2" s="307"/>
      <c r="EKH2" s="307"/>
      <c r="EKI2" s="307"/>
      <c r="EKJ2" s="307"/>
      <c r="EKK2" s="307"/>
      <c r="EKL2" s="307"/>
      <c r="EKM2" s="307"/>
      <c r="EKN2" s="307"/>
      <c r="EKO2" s="306"/>
      <c r="EKP2" s="307"/>
      <c r="EKQ2" s="307"/>
      <c r="EKR2" s="307"/>
      <c r="EKS2" s="307"/>
      <c r="EKT2" s="307"/>
      <c r="EKU2" s="307"/>
      <c r="EKV2" s="307"/>
      <c r="EKW2" s="307"/>
      <c r="EKX2" s="307"/>
      <c r="EKY2" s="307"/>
      <c r="EKZ2" s="307"/>
      <c r="ELA2" s="307"/>
      <c r="ELB2" s="307"/>
      <c r="ELC2" s="307"/>
      <c r="ELD2" s="307"/>
      <c r="ELE2" s="306"/>
      <c r="ELF2" s="307"/>
      <c r="ELG2" s="307"/>
      <c r="ELH2" s="307"/>
      <c r="ELI2" s="307"/>
      <c r="ELJ2" s="307"/>
      <c r="ELK2" s="307"/>
      <c r="ELL2" s="307"/>
      <c r="ELM2" s="307"/>
      <c r="ELN2" s="307"/>
      <c r="ELO2" s="307"/>
      <c r="ELP2" s="307"/>
      <c r="ELQ2" s="307"/>
      <c r="ELR2" s="307"/>
      <c r="ELS2" s="307"/>
      <c r="ELT2" s="307"/>
      <c r="ELU2" s="306"/>
      <c r="ELV2" s="307"/>
      <c r="ELW2" s="307"/>
      <c r="ELX2" s="307"/>
      <c r="ELY2" s="307"/>
      <c r="ELZ2" s="307"/>
      <c r="EMA2" s="307"/>
      <c r="EMB2" s="307"/>
      <c r="EMC2" s="307"/>
      <c r="EMD2" s="307"/>
      <c r="EME2" s="307"/>
      <c r="EMF2" s="307"/>
      <c r="EMG2" s="307"/>
      <c r="EMH2" s="307"/>
      <c r="EMI2" s="307"/>
      <c r="EMJ2" s="307"/>
      <c r="EMK2" s="306"/>
      <c r="EML2" s="307"/>
      <c r="EMM2" s="307"/>
      <c r="EMN2" s="307"/>
      <c r="EMO2" s="307"/>
      <c r="EMP2" s="307"/>
      <c r="EMQ2" s="307"/>
      <c r="EMR2" s="307"/>
      <c r="EMS2" s="307"/>
      <c r="EMT2" s="307"/>
      <c r="EMU2" s="307"/>
      <c r="EMV2" s="307"/>
      <c r="EMW2" s="307"/>
      <c r="EMX2" s="307"/>
      <c r="EMY2" s="307"/>
      <c r="EMZ2" s="307"/>
      <c r="ENA2" s="306"/>
      <c r="ENB2" s="307"/>
      <c r="ENC2" s="307"/>
      <c r="END2" s="307"/>
      <c r="ENE2" s="307"/>
      <c r="ENF2" s="307"/>
      <c r="ENG2" s="307"/>
      <c r="ENH2" s="307"/>
      <c r="ENI2" s="307"/>
      <c r="ENJ2" s="307"/>
      <c r="ENK2" s="307"/>
      <c r="ENL2" s="307"/>
      <c r="ENM2" s="307"/>
      <c r="ENN2" s="307"/>
      <c r="ENO2" s="307"/>
      <c r="ENP2" s="307"/>
      <c r="ENQ2" s="306"/>
      <c r="ENR2" s="307"/>
      <c r="ENS2" s="307"/>
      <c r="ENT2" s="307"/>
      <c r="ENU2" s="307"/>
      <c r="ENV2" s="307"/>
      <c r="ENW2" s="307"/>
      <c r="ENX2" s="307"/>
      <c r="ENY2" s="307"/>
      <c r="ENZ2" s="307"/>
      <c r="EOA2" s="307"/>
      <c r="EOB2" s="307"/>
      <c r="EOC2" s="307"/>
      <c r="EOD2" s="307"/>
      <c r="EOE2" s="307"/>
      <c r="EOF2" s="307"/>
      <c r="EOG2" s="306"/>
      <c r="EOH2" s="307"/>
      <c r="EOI2" s="307"/>
      <c r="EOJ2" s="307"/>
      <c r="EOK2" s="307"/>
      <c r="EOL2" s="307"/>
      <c r="EOM2" s="307"/>
      <c r="EON2" s="307"/>
      <c r="EOO2" s="307"/>
      <c r="EOP2" s="307"/>
      <c r="EOQ2" s="307"/>
      <c r="EOR2" s="307"/>
      <c r="EOS2" s="307"/>
      <c r="EOT2" s="307"/>
      <c r="EOU2" s="307"/>
      <c r="EOV2" s="307"/>
      <c r="EOW2" s="306"/>
      <c r="EOX2" s="307"/>
      <c r="EOY2" s="307"/>
      <c r="EOZ2" s="307"/>
      <c r="EPA2" s="307"/>
      <c r="EPB2" s="307"/>
      <c r="EPC2" s="307"/>
      <c r="EPD2" s="307"/>
      <c r="EPE2" s="307"/>
      <c r="EPF2" s="307"/>
      <c r="EPG2" s="307"/>
      <c r="EPH2" s="307"/>
      <c r="EPI2" s="307"/>
      <c r="EPJ2" s="307"/>
      <c r="EPK2" s="307"/>
      <c r="EPL2" s="307"/>
      <c r="EPM2" s="306"/>
      <c r="EPN2" s="307"/>
      <c r="EPO2" s="307"/>
      <c r="EPP2" s="307"/>
      <c r="EPQ2" s="307"/>
      <c r="EPR2" s="307"/>
      <c r="EPS2" s="307"/>
      <c r="EPT2" s="307"/>
      <c r="EPU2" s="307"/>
      <c r="EPV2" s="307"/>
      <c r="EPW2" s="307"/>
      <c r="EPX2" s="307"/>
      <c r="EPY2" s="307"/>
      <c r="EPZ2" s="307"/>
      <c r="EQA2" s="307"/>
      <c r="EQB2" s="307"/>
      <c r="EQC2" s="306"/>
      <c r="EQD2" s="307"/>
      <c r="EQE2" s="307"/>
      <c r="EQF2" s="307"/>
      <c r="EQG2" s="307"/>
      <c r="EQH2" s="307"/>
      <c r="EQI2" s="307"/>
      <c r="EQJ2" s="307"/>
      <c r="EQK2" s="307"/>
      <c r="EQL2" s="307"/>
      <c r="EQM2" s="307"/>
      <c r="EQN2" s="307"/>
      <c r="EQO2" s="307"/>
      <c r="EQP2" s="307"/>
      <c r="EQQ2" s="307"/>
      <c r="EQR2" s="307"/>
      <c r="EQS2" s="306"/>
      <c r="EQT2" s="307"/>
      <c r="EQU2" s="307"/>
      <c r="EQV2" s="307"/>
      <c r="EQW2" s="307"/>
      <c r="EQX2" s="307"/>
      <c r="EQY2" s="307"/>
      <c r="EQZ2" s="307"/>
      <c r="ERA2" s="307"/>
      <c r="ERB2" s="307"/>
      <c r="ERC2" s="307"/>
      <c r="ERD2" s="307"/>
      <c r="ERE2" s="307"/>
      <c r="ERF2" s="307"/>
      <c r="ERG2" s="307"/>
      <c r="ERH2" s="307"/>
      <c r="ERI2" s="306"/>
      <c r="ERJ2" s="307"/>
      <c r="ERK2" s="307"/>
      <c r="ERL2" s="307"/>
      <c r="ERM2" s="307"/>
      <c r="ERN2" s="307"/>
      <c r="ERO2" s="307"/>
      <c r="ERP2" s="307"/>
      <c r="ERQ2" s="307"/>
      <c r="ERR2" s="307"/>
      <c r="ERS2" s="307"/>
      <c r="ERT2" s="307"/>
      <c r="ERU2" s="307"/>
      <c r="ERV2" s="307"/>
      <c r="ERW2" s="307"/>
      <c r="ERX2" s="307"/>
      <c r="ERY2" s="306"/>
      <c r="ERZ2" s="307"/>
      <c r="ESA2" s="307"/>
      <c r="ESB2" s="307"/>
      <c r="ESC2" s="307"/>
      <c r="ESD2" s="307"/>
      <c r="ESE2" s="307"/>
      <c r="ESF2" s="307"/>
      <c r="ESG2" s="307"/>
      <c r="ESH2" s="307"/>
      <c r="ESI2" s="307"/>
      <c r="ESJ2" s="307"/>
      <c r="ESK2" s="307"/>
      <c r="ESL2" s="307"/>
      <c r="ESM2" s="307"/>
      <c r="ESN2" s="307"/>
      <c r="ESO2" s="306"/>
      <c r="ESP2" s="307"/>
      <c r="ESQ2" s="307"/>
      <c r="ESR2" s="307"/>
      <c r="ESS2" s="307"/>
      <c r="EST2" s="307"/>
      <c r="ESU2" s="307"/>
      <c r="ESV2" s="307"/>
      <c r="ESW2" s="307"/>
      <c r="ESX2" s="307"/>
      <c r="ESY2" s="307"/>
      <c r="ESZ2" s="307"/>
      <c r="ETA2" s="307"/>
      <c r="ETB2" s="307"/>
      <c r="ETC2" s="307"/>
      <c r="ETD2" s="307"/>
      <c r="ETE2" s="306"/>
      <c r="ETF2" s="307"/>
      <c r="ETG2" s="307"/>
      <c r="ETH2" s="307"/>
      <c r="ETI2" s="307"/>
      <c r="ETJ2" s="307"/>
      <c r="ETK2" s="307"/>
      <c r="ETL2" s="307"/>
      <c r="ETM2" s="307"/>
      <c r="ETN2" s="307"/>
      <c r="ETO2" s="307"/>
      <c r="ETP2" s="307"/>
      <c r="ETQ2" s="307"/>
      <c r="ETR2" s="307"/>
      <c r="ETS2" s="307"/>
      <c r="ETT2" s="307"/>
      <c r="ETU2" s="306"/>
      <c r="ETV2" s="307"/>
      <c r="ETW2" s="307"/>
      <c r="ETX2" s="307"/>
      <c r="ETY2" s="307"/>
      <c r="ETZ2" s="307"/>
      <c r="EUA2" s="307"/>
      <c r="EUB2" s="307"/>
      <c r="EUC2" s="307"/>
      <c r="EUD2" s="307"/>
      <c r="EUE2" s="307"/>
      <c r="EUF2" s="307"/>
      <c r="EUG2" s="307"/>
      <c r="EUH2" s="307"/>
      <c r="EUI2" s="307"/>
      <c r="EUJ2" s="307"/>
      <c r="EUK2" s="306"/>
      <c r="EUL2" s="307"/>
      <c r="EUM2" s="307"/>
      <c r="EUN2" s="307"/>
      <c r="EUO2" s="307"/>
      <c r="EUP2" s="307"/>
      <c r="EUQ2" s="307"/>
      <c r="EUR2" s="307"/>
      <c r="EUS2" s="307"/>
      <c r="EUT2" s="307"/>
      <c r="EUU2" s="307"/>
      <c r="EUV2" s="307"/>
      <c r="EUW2" s="307"/>
      <c r="EUX2" s="307"/>
      <c r="EUY2" s="307"/>
      <c r="EUZ2" s="307"/>
      <c r="EVA2" s="306"/>
      <c r="EVB2" s="307"/>
      <c r="EVC2" s="307"/>
      <c r="EVD2" s="307"/>
      <c r="EVE2" s="307"/>
      <c r="EVF2" s="307"/>
      <c r="EVG2" s="307"/>
      <c r="EVH2" s="307"/>
      <c r="EVI2" s="307"/>
      <c r="EVJ2" s="307"/>
      <c r="EVK2" s="307"/>
      <c r="EVL2" s="307"/>
      <c r="EVM2" s="307"/>
      <c r="EVN2" s="307"/>
      <c r="EVO2" s="307"/>
      <c r="EVP2" s="307"/>
      <c r="EVQ2" s="306"/>
      <c r="EVR2" s="307"/>
      <c r="EVS2" s="307"/>
      <c r="EVT2" s="307"/>
      <c r="EVU2" s="307"/>
      <c r="EVV2" s="307"/>
      <c r="EVW2" s="307"/>
      <c r="EVX2" s="307"/>
      <c r="EVY2" s="307"/>
      <c r="EVZ2" s="307"/>
      <c r="EWA2" s="307"/>
      <c r="EWB2" s="307"/>
      <c r="EWC2" s="307"/>
      <c r="EWD2" s="307"/>
      <c r="EWE2" s="307"/>
      <c r="EWF2" s="307"/>
      <c r="EWG2" s="306"/>
      <c r="EWH2" s="307"/>
      <c r="EWI2" s="307"/>
      <c r="EWJ2" s="307"/>
      <c r="EWK2" s="307"/>
      <c r="EWL2" s="307"/>
      <c r="EWM2" s="307"/>
      <c r="EWN2" s="307"/>
      <c r="EWO2" s="307"/>
      <c r="EWP2" s="307"/>
      <c r="EWQ2" s="307"/>
      <c r="EWR2" s="307"/>
      <c r="EWS2" s="307"/>
      <c r="EWT2" s="307"/>
      <c r="EWU2" s="307"/>
      <c r="EWV2" s="307"/>
      <c r="EWW2" s="306"/>
      <c r="EWX2" s="307"/>
      <c r="EWY2" s="307"/>
      <c r="EWZ2" s="307"/>
      <c r="EXA2" s="307"/>
      <c r="EXB2" s="307"/>
      <c r="EXC2" s="307"/>
      <c r="EXD2" s="307"/>
      <c r="EXE2" s="307"/>
      <c r="EXF2" s="307"/>
      <c r="EXG2" s="307"/>
      <c r="EXH2" s="307"/>
      <c r="EXI2" s="307"/>
      <c r="EXJ2" s="307"/>
      <c r="EXK2" s="307"/>
      <c r="EXL2" s="307"/>
      <c r="EXM2" s="306"/>
      <c r="EXN2" s="307"/>
      <c r="EXO2" s="307"/>
      <c r="EXP2" s="307"/>
      <c r="EXQ2" s="307"/>
      <c r="EXR2" s="307"/>
      <c r="EXS2" s="307"/>
      <c r="EXT2" s="307"/>
      <c r="EXU2" s="307"/>
      <c r="EXV2" s="307"/>
      <c r="EXW2" s="307"/>
      <c r="EXX2" s="307"/>
      <c r="EXY2" s="307"/>
      <c r="EXZ2" s="307"/>
      <c r="EYA2" s="307"/>
      <c r="EYB2" s="307"/>
      <c r="EYC2" s="306"/>
      <c r="EYD2" s="307"/>
      <c r="EYE2" s="307"/>
      <c r="EYF2" s="307"/>
      <c r="EYG2" s="307"/>
      <c r="EYH2" s="307"/>
      <c r="EYI2" s="307"/>
      <c r="EYJ2" s="307"/>
      <c r="EYK2" s="307"/>
      <c r="EYL2" s="307"/>
      <c r="EYM2" s="307"/>
      <c r="EYN2" s="307"/>
      <c r="EYO2" s="307"/>
      <c r="EYP2" s="307"/>
      <c r="EYQ2" s="307"/>
      <c r="EYR2" s="307"/>
      <c r="EYS2" s="306"/>
      <c r="EYT2" s="307"/>
      <c r="EYU2" s="307"/>
      <c r="EYV2" s="307"/>
      <c r="EYW2" s="307"/>
      <c r="EYX2" s="307"/>
      <c r="EYY2" s="307"/>
      <c r="EYZ2" s="307"/>
      <c r="EZA2" s="307"/>
      <c r="EZB2" s="307"/>
      <c r="EZC2" s="307"/>
      <c r="EZD2" s="307"/>
      <c r="EZE2" s="307"/>
      <c r="EZF2" s="307"/>
      <c r="EZG2" s="307"/>
      <c r="EZH2" s="307"/>
      <c r="EZI2" s="306"/>
      <c r="EZJ2" s="307"/>
      <c r="EZK2" s="307"/>
      <c r="EZL2" s="307"/>
      <c r="EZM2" s="307"/>
      <c r="EZN2" s="307"/>
      <c r="EZO2" s="307"/>
      <c r="EZP2" s="307"/>
      <c r="EZQ2" s="307"/>
      <c r="EZR2" s="307"/>
      <c r="EZS2" s="307"/>
      <c r="EZT2" s="307"/>
      <c r="EZU2" s="307"/>
      <c r="EZV2" s="307"/>
      <c r="EZW2" s="307"/>
      <c r="EZX2" s="307"/>
      <c r="EZY2" s="306"/>
      <c r="EZZ2" s="307"/>
      <c r="FAA2" s="307"/>
      <c r="FAB2" s="307"/>
      <c r="FAC2" s="307"/>
      <c r="FAD2" s="307"/>
      <c r="FAE2" s="307"/>
      <c r="FAF2" s="307"/>
      <c r="FAG2" s="307"/>
      <c r="FAH2" s="307"/>
      <c r="FAI2" s="307"/>
      <c r="FAJ2" s="307"/>
      <c r="FAK2" s="307"/>
      <c r="FAL2" s="307"/>
      <c r="FAM2" s="307"/>
      <c r="FAN2" s="307"/>
      <c r="FAO2" s="306"/>
      <c r="FAP2" s="307"/>
      <c r="FAQ2" s="307"/>
      <c r="FAR2" s="307"/>
      <c r="FAS2" s="307"/>
      <c r="FAT2" s="307"/>
      <c r="FAU2" s="307"/>
      <c r="FAV2" s="307"/>
      <c r="FAW2" s="307"/>
      <c r="FAX2" s="307"/>
      <c r="FAY2" s="307"/>
      <c r="FAZ2" s="307"/>
      <c r="FBA2" s="307"/>
      <c r="FBB2" s="307"/>
      <c r="FBC2" s="307"/>
      <c r="FBD2" s="307"/>
      <c r="FBE2" s="306"/>
      <c r="FBF2" s="307"/>
      <c r="FBG2" s="307"/>
      <c r="FBH2" s="307"/>
      <c r="FBI2" s="307"/>
      <c r="FBJ2" s="307"/>
      <c r="FBK2" s="307"/>
      <c r="FBL2" s="307"/>
      <c r="FBM2" s="307"/>
      <c r="FBN2" s="307"/>
      <c r="FBO2" s="307"/>
      <c r="FBP2" s="307"/>
      <c r="FBQ2" s="307"/>
      <c r="FBR2" s="307"/>
      <c r="FBS2" s="307"/>
      <c r="FBT2" s="307"/>
      <c r="FBU2" s="306"/>
      <c r="FBV2" s="307"/>
      <c r="FBW2" s="307"/>
      <c r="FBX2" s="307"/>
      <c r="FBY2" s="307"/>
      <c r="FBZ2" s="307"/>
      <c r="FCA2" s="307"/>
      <c r="FCB2" s="307"/>
      <c r="FCC2" s="307"/>
      <c r="FCD2" s="307"/>
      <c r="FCE2" s="307"/>
      <c r="FCF2" s="307"/>
      <c r="FCG2" s="307"/>
      <c r="FCH2" s="307"/>
      <c r="FCI2" s="307"/>
      <c r="FCJ2" s="307"/>
      <c r="FCK2" s="306"/>
      <c r="FCL2" s="307"/>
      <c r="FCM2" s="307"/>
      <c r="FCN2" s="307"/>
      <c r="FCO2" s="307"/>
      <c r="FCP2" s="307"/>
      <c r="FCQ2" s="307"/>
      <c r="FCR2" s="307"/>
      <c r="FCS2" s="307"/>
      <c r="FCT2" s="307"/>
      <c r="FCU2" s="307"/>
      <c r="FCV2" s="307"/>
      <c r="FCW2" s="307"/>
      <c r="FCX2" s="307"/>
      <c r="FCY2" s="307"/>
      <c r="FCZ2" s="307"/>
      <c r="FDA2" s="306"/>
      <c r="FDB2" s="307"/>
      <c r="FDC2" s="307"/>
      <c r="FDD2" s="307"/>
      <c r="FDE2" s="307"/>
      <c r="FDF2" s="307"/>
      <c r="FDG2" s="307"/>
      <c r="FDH2" s="307"/>
      <c r="FDI2" s="307"/>
      <c r="FDJ2" s="307"/>
      <c r="FDK2" s="307"/>
      <c r="FDL2" s="307"/>
      <c r="FDM2" s="307"/>
      <c r="FDN2" s="307"/>
      <c r="FDO2" s="307"/>
      <c r="FDP2" s="307"/>
      <c r="FDQ2" s="306"/>
      <c r="FDR2" s="307"/>
      <c r="FDS2" s="307"/>
      <c r="FDT2" s="307"/>
      <c r="FDU2" s="307"/>
      <c r="FDV2" s="307"/>
      <c r="FDW2" s="307"/>
      <c r="FDX2" s="307"/>
      <c r="FDY2" s="307"/>
      <c r="FDZ2" s="307"/>
      <c r="FEA2" s="307"/>
      <c r="FEB2" s="307"/>
      <c r="FEC2" s="307"/>
      <c r="FED2" s="307"/>
      <c r="FEE2" s="307"/>
      <c r="FEF2" s="307"/>
      <c r="FEG2" s="306"/>
      <c r="FEH2" s="307"/>
      <c r="FEI2" s="307"/>
      <c r="FEJ2" s="307"/>
      <c r="FEK2" s="307"/>
      <c r="FEL2" s="307"/>
      <c r="FEM2" s="307"/>
      <c r="FEN2" s="307"/>
      <c r="FEO2" s="307"/>
      <c r="FEP2" s="307"/>
      <c r="FEQ2" s="307"/>
      <c r="FER2" s="307"/>
      <c r="FES2" s="307"/>
      <c r="FET2" s="307"/>
      <c r="FEU2" s="307"/>
      <c r="FEV2" s="307"/>
      <c r="FEW2" s="306"/>
      <c r="FEX2" s="307"/>
      <c r="FEY2" s="307"/>
      <c r="FEZ2" s="307"/>
      <c r="FFA2" s="307"/>
      <c r="FFB2" s="307"/>
      <c r="FFC2" s="307"/>
      <c r="FFD2" s="307"/>
      <c r="FFE2" s="307"/>
      <c r="FFF2" s="307"/>
      <c r="FFG2" s="307"/>
      <c r="FFH2" s="307"/>
      <c r="FFI2" s="307"/>
      <c r="FFJ2" s="307"/>
      <c r="FFK2" s="307"/>
      <c r="FFL2" s="307"/>
      <c r="FFM2" s="306"/>
      <c r="FFN2" s="307"/>
      <c r="FFO2" s="307"/>
      <c r="FFP2" s="307"/>
      <c r="FFQ2" s="307"/>
      <c r="FFR2" s="307"/>
      <c r="FFS2" s="307"/>
      <c r="FFT2" s="307"/>
      <c r="FFU2" s="307"/>
      <c r="FFV2" s="307"/>
      <c r="FFW2" s="307"/>
      <c r="FFX2" s="307"/>
      <c r="FFY2" s="307"/>
      <c r="FFZ2" s="307"/>
      <c r="FGA2" s="307"/>
      <c r="FGB2" s="307"/>
      <c r="FGC2" s="306"/>
      <c r="FGD2" s="307"/>
      <c r="FGE2" s="307"/>
      <c r="FGF2" s="307"/>
      <c r="FGG2" s="307"/>
      <c r="FGH2" s="307"/>
      <c r="FGI2" s="307"/>
      <c r="FGJ2" s="307"/>
      <c r="FGK2" s="307"/>
      <c r="FGL2" s="307"/>
      <c r="FGM2" s="307"/>
      <c r="FGN2" s="307"/>
      <c r="FGO2" s="307"/>
      <c r="FGP2" s="307"/>
      <c r="FGQ2" s="307"/>
      <c r="FGR2" s="307"/>
      <c r="FGS2" s="306"/>
      <c r="FGT2" s="307"/>
      <c r="FGU2" s="307"/>
      <c r="FGV2" s="307"/>
      <c r="FGW2" s="307"/>
      <c r="FGX2" s="307"/>
      <c r="FGY2" s="307"/>
      <c r="FGZ2" s="307"/>
      <c r="FHA2" s="307"/>
      <c r="FHB2" s="307"/>
      <c r="FHC2" s="307"/>
      <c r="FHD2" s="307"/>
      <c r="FHE2" s="307"/>
      <c r="FHF2" s="307"/>
      <c r="FHG2" s="307"/>
      <c r="FHH2" s="307"/>
      <c r="FHI2" s="306"/>
      <c r="FHJ2" s="307"/>
      <c r="FHK2" s="307"/>
      <c r="FHL2" s="307"/>
      <c r="FHM2" s="307"/>
      <c r="FHN2" s="307"/>
      <c r="FHO2" s="307"/>
      <c r="FHP2" s="307"/>
      <c r="FHQ2" s="307"/>
      <c r="FHR2" s="307"/>
      <c r="FHS2" s="307"/>
      <c r="FHT2" s="307"/>
      <c r="FHU2" s="307"/>
      <c r="FHV2" s="307"/>
      <c r="FHW2" s="307"/>
      <c r="FHX2" s="307"/>
      <c r="FHY2" s="306"/>
      <c r="FHZ2" s="307"/>
      <c r="FIA2" s="307"/>
      <c r="FIB2" s="307"/>
      <c r="FIC2" s="307"/>
      <c r="FID2" s="307"/>
      <c r="FIE2" s="307"/>
      <c r="FIF2" s="307"/>
      <c r="FIG2" s="307"/>
      <c r="FIH2" s="307"/>
      <c r="FII2" s="307"/>
      <c r="FIJ2" s="307"/>
      <c r="FIK2" s="307"/>
      <c r="FIL2" s="307"/>
      <c r="FIM2" s="307"/>
      <c r="FIN2" s="307"/>
      <c r="FIO2" s="306"/>
      <c r="FIP2" s="307"/>
      <c r="FIQ2" s="307"/>
      <c r="FIR2" s="307"/>
      <c r="FIS2" s="307"/>
      <c r="FIT2" s="307"/>
      <c r="FIU2" s="307"/>
      <c r="FIV2" s="307"/>
      <c r="FIW2" s="307"/>
      <c r="FIX2" s="307"/>
      <c r="FIY2" s="307"/>
      <c r="FIZ2" s="307"/>
      <c r="FJA2" s="307"/>
      <c r="FJB2" s="307"/>
      <c r="FJC2" s="307"/>
      <c r="FJD2" s="307"/>
      <c r="FJE2" s="306"/>
      <c r="FJF2" s="307"/>
      <c r="FJG2" s="307"/>
      <c r="FJH2" s="307"/>
      <c r="FJI2" s="307"/>
      <c r="FJJ2" s="307"/>
      <c r="FJK2" s="307"/>
      <c r="FJL2" s="307"/>
      <c r="FJM2" s="307"/>
      <c r="FJN2" s="307"/>
      <c r="FJO2" s="307"/>
      <c r="FJP2" s="307"/>
      <c r="FJQ2" s="307"/>
      <c r="FJR2" s="307"/>
      <c r="FJS2" s="307"/>
      <c r="FJT2" s="307"/>
      <c r="FJU2" s="306"/>
      <c r="FJV2" s="307"/>
      <c r="FJW2" s="307"/>
      <c r="FJX2" s="307"/>
      <c r="FJY2" s="307"/>
      <c r="FJZ2" s="307"/>
      <c r="FKA2" s="307"/>
      <c r="FKB2" s="307"/>
      <c r="FKC2" s="307"/>
      <c r="FKD2" s="307"/>
      <c r="FKE2" s="307"/>
      <c r="FKF2" s="307"/>
      <c r="FKG2" s="307"/>
      <c r="FKH2" s="307"/>
      <c r="FKI2" s="307"/>
      <c r="FKJ2" s="307"/>
      <c r="FKK2" s="306"/>
      <c r="FKL2" s="307"/>
      <c r="FKM2" s="307"/>
      <c r="FKN2" s="307"/>
      <c r="FKO2" s="307"/>
      <c r="FKP2" s="307"/>
      <c r="FKQ2" s="307"/>
      <c r="FKR2" s="307"/>
      <c r="FKS2" s="307"/>
      <c r="FKT2" s="307"/>
      <c r="FKU2" s="307"/>
      <c r="FKV2" s="307"/>
      <c r="FKW2" s="307"/>
      <c r="FKX2" s="307"/>
      <c r="FKY2" s="307"/>
      <c r="FKZ2" s="307"/>
      <c r="FLA2" s="306"/>
      <c r="FLB2" s="307"/>
      <c r="FLC2" s="307"/>
      <c r="FLD2" s="307"/>
      <c r="FLE2" s="307"/>
      <c r="FLF2" s="307"/>
      <c r="FLG2" s="307"/>
      <c r="FLH2" s="307"/>
      <c r="FLI2" s="307"/>
      <c r="FLJ2" s="307"/>
      <c r="FLK2" s="307"/>
      <c r="FLL2" s="307"/>
      <c r="FLM2" s="307"/>
      <c r="FLN2" s="307"/>
      <c r="FLO2" s="307"/>
      <c r="FLP2" s="307"/>
      <c r="FLQ2" s="306"/>
      <c r="FLR2" s="307"/>
      <c r="FLS2" s="307"/>
      <c r="FLT2" s="307"/>
      <c r="FLU2" s="307"/>
      <c r="FLV2" s="307"/>
      <c r="FLW2" s="307"/>
      <c r="FLX2" s="307"/>
      <c r="FLY2" s="307"/>
      <c r="FLZ2" s="307"/>
      <c r="FMA2" s="307"/>
      <c r="FMB2" s="307"/>
      <c r="FMC2" s="307"/>
      <c r="FMD2" s="307"/>
      <c r="FME2" s="307"/>
      <c r="FMF2" s="307"/>
      <c r="FMG2" s="306"/>
      <c r="FMH2" s="307"/>
      <c r="FMI2" s="307"/>
      <c r="FMJ2" s="307"/>
      <c r="FMK2" s="307"/>
      <c r="FML2" s="307"/>
      <c r="FMM2" s="307"/>
      <c r="FMN2" s="307"/>
      <c r="FMO2" s="307"/>
      <c r="FMP2" s="307"/>
      <c r="FMQ2" s="307"/>
      <c r="FMR2" s="307"/>
      <c r="FMS2" s="307"/>
      <c r="FMT2" s="307"/>
      <c r="FMU2" s="307"/>
      <c r="FMV2" s="307"/>
      <c r="FMW2" s="306"/>
      <c r="FMX2" s="307"/>
      <c r="FMY2" s="307"/>
      <c r="FMZ2" s="307"/>
      <c r="FNA2" s="307"/>
      <c r="FNB2" s="307"/>
      <c r="FNC2" s="307"/>
      <c r="FND2" s="307"/>
      <c r="FNE2" s="307"/>
      <c r="FNF2" s="307"/>
      <c r="FNG2" s="307"/>
      <c r="FNH2" s="307"/>
      <c r="FNI2" s="307"/>
      <c r="FNJ2" s="307"/>
      <c r="FNK2" s="307"/>
      <c r="FNL2" s="307"/>
      <c r="FNM2" s="306"/>
      <c r="FNN2" s="307"/>
      <c r="FNO2" s="307"/>
      <c r="FNP2" s="307"/>
      <c r="FNQ2" s="307"/>
      <c r="FNR2" s="307"/>
      <c r="FNS2" s="307"/>
      <c r="FNT2" s="307"/>
      <c r="FNU2" s="307"/>
      <c r="FNV2" s="307"/>
      <c r="FNW2" s="307"/>
      <c r="FNX2" s="307"/>
      <c r="FNY2" s="307"/>
      <c r="FNZ2" s="307"/>
      <c r="FOA2" s="307"/>
      <c r="FOB2" s="307"/>
      <c r="FOC2" s="306"/>
      <c r="FOD2" s="307"/>
      <c r="FOE2" s="307"/>
      <c r="FOF2" s="307"/>
      <c r="FOG2" s="307"/>
      <c r="FOH2" s="307"/>
      <c r="FOI2" s="307"/>
      <c r="FOJ2" s="307"/>
      <c r="FOK2" s="307"/>
      <c r="FOL2" s="307"/>
      <c r="FOM2" s="307"/>
      <c r="FON2" s="307"/>
      <c r="FOO2" s="307"/>
      <c r="FOP2" s="307"/>
      <c r="FOQ2" s="307"/>
      <c r="FOR2" s="307"/>
      <c r="FOS2" s="306"/>
      <c r="FOT2" s="307"/>
      <c r="FOU2" s="307"/>
      <c r="FOV2" s="307"/>
      <c r="FOW2" s="307"/>
      <c r="FOX2" s="307"/>
      <c r="FOY2" s="307"/>
      <c r="FOZ2" s="307"/>
      <c r="FPA2" s="307"/>
      <c r="FPB2" s="307"/>
      <c r="FPC2" s="307"/>
      <c r="FPD2" s="307"/>
      <c r="FPE2" s="307"/>
      <c r="FPF2" s="307"/>
      <c r="FPG2" s="307"/>
      <c r="FPH2" s="307"/>
      <c r="FPI2" s="306"/>
      <c r="FPJ2" s="307"/>
      <c r="FPK2" s="307"/>
      <c r="FPL2" s="307"/>
      <c r="FPM2" s="307"/>
      <c r="FPN2" s="307"/>
      <c r="FPO2" s="307"/>
      <c r="FPP2" s="307"/>
      <c r="FPQ2" s="307"/>
      <c r="FPR2" s="307"/>
      <c r="FPS2" s="307"/>
      <c r="FPT2" s="307"/>
      <c r="FPU2" s="307"/>
      <c r="FPV2" s="307"/>
      <c r="FPW2" s="307"/>
      <c r="FPX2" s="307"/>
      <c r="FPY2" s="306"/>
      <c r="FPZ2" s="307"/>
      <c r="FQA2" s="307"/>
      <c r="FQB2" s="307"/>
      <c r="FQC2" s="307"/>
      <c r="FQD2" s="307"/>
      <c r="FQE2" s="307"/>
      <c r="FQF2" s="307"/>
      <c r="FQG2" s="307"/>
      <c r="FQH2" s="307"/>
      <c r="FQI2" s="307"/>
      <c r="FQJ2" s="307"/>
      <c r="FQK2" s="307"/>
      <c r="FQL2" s="307"/>
      <c r="FQM2" s="307"/>
      <c r="FQN2" s="307"/>
      <c r="FQO2" s="306"/>
      <c r="FQP2" s="307"/>
      <c r="FQQ2" s="307"/>
      <c r="FQR2" s="307"/>
      <c r="FQS2" s="307"/>
      <c r="FQT2" s="307"/>
      <c r="FQU2" s="307"/>
      <c r="FQV2" s="307"/>
      <c r="FQW2" s="307"/>
      <c r="FQX2" s="307"/>
      <c r="FQY2" s="307"/>
      <c r="FQZ2" s="307"/>
      <c r="FRA2" s="307"/>
      <c r="FRB2" s="307"/>
      <c r="FRC2" s="307"/>
      <c r="FRD2" s="307"/>
      <c r="FRE2" s="306"/>
      <c r="FRF2" s="307"/>
      <c r="FRG2" s="307"/>
      <c r="FRH2" s="307"/>
      <c r="FRI2" s="307"/>
      <c r="FRJ2" s="307"/>
      <c r="FRK2" s="307"/>
      <c r="FRL2" s="307"/>
      <c r="FRM2" s="307"/>
      <c r="FRN2" s="307"/>
      <c r="FRO2" s="307"/>
      <c r="FRP2" s="307"/>
      <c r="FRQ2" s="307"/>
      <c r="FRR2" s="307"/>
      <c r="FRS2" s="307"/>
      <c r="FRT2" s="307"/>
      <c r="FRU2" s="306"/>
      <c r="FRV2" s="307"/>
      <c r="FRW2" s="307"/>
      <c r="FRX2" s="307"/>
      <c r="FRY2" s="307"/>
      <c r="FRZ2" s="307"/>
      <c r="FSA2" s="307"/>
      <c r="FSB2" s="307"/>
      <c r="FSC2" s="307"/>
      <c r="FSD2" s="307"/>
      <c r="FSE2" s="307"/>
      <c r="FSF2" s="307"/>
      <c r="FSG2" s="307"/>
      <c r="FSH2" s="307"/>
      <c r="FSI2" s="307"/>
      <c r="FSJ2" s="307"/>
      <c r="FSK2" s="306"/>
      <c r="FSL2" s="307"/>
      <c r="FSM2" s="307"/>
      <c r="FSN2" s="307"/>
      <c r="FSO2" s="307"/>
      <c r="FSP2" s="307"/>
      <c r="FSQ2" s="307"/>
      <c r="FSR2" s="307"/>
      <c r="FSS2" s="307"/>
      <c r="FST2" s="307"/>
      <c r="FSU2" s="307"/>
      <c r="FSV2" s="307"/>
      <c r="FSW2" s="307"/>
      <c r="FSX2" s="307"/>
      <c r="FSY2" s="307"/>
      <c r="FSZ2" s="307"/>
      <c r="FTA2" s="306"/>
      <c r="FTB2" s="307"/>
      <c r="FTC2" s="307"/>
      <c r="FTD2" s="307"/>
      <c r="FTE2" s="307"/>
      <c r="FTF2" s="307"/>
      <c r="FTG2" s="307"/>
      <c r="FTH2" s="307"/>
      <c r="FTI2" s="307"/>
      <c r="FTJ2" s="307"/>
      <c r="FTK2" s="307"/>
      <c r="FTL2" s="307"/>
      <c r="FTM2" s="307"/>
      <c r="FTN2" s="307"/>
      <c r="FTO2" s="307"/>
      <c r="FTP2" s="307"/>
      <c r="FTQ2" s="306"/>
      <c r="FTR2" s="307"/>
      <c r="FTS2" s="307"/>
      <c r="FTT2" s="307"/>
      <c r="FTU2" s="307"/>
      <c r="FTV2" s="307"/>
      <c r="FTW2" s="307"/>
      <c r="FTX2" s="307"/>
      <c r="FTY2" s="307"/>
      <c r="FTZ2" s="307"/>
      <c r="FUA2" s="307"/>
      <c r="FUB2" s="307"/>
      <c r="FUC2" s="307"/>
      <c r="FUD2" s="307"/>
      <c r="FUE2" s="307"/>
      <c r="FUF2" s="307"/>
      <c r="FUG2" s="306"/>
      <c r="FUH2" s="307"/>
      <c r="FUI2" s="307"/>
      <c r="FUJ2" s="307"/>
      <c r="FUK2" s="307"/>
      <c r="FUL2" s="307"/>
      <c r="FUM2" s="307"/>
      <c r="FUN2" s="307"/>
      <c r="FUO2" s="307"/>
      <c r="FUP2" s="307"/>
      <c r="FUQ2" s="307"/>
      <c r="FUR2" s="307"/>
      <c r="FUS2" s="307"/>
      <c r="FUT2" s="307"/>
      <c r="FUU2" s="307"/>
      <c r="FUV2" s="307"/>
      <c r="FUW2" s="306"/>
      <c r="FUX2" s="307"/>
      <c r="FUY2" s="307"/>
      <c r="FUZ2" s="307"/>
      <c r="FVA2" s="307"/>
      <c r="FVB2" s="307"/>
      <c r="FVC2" s="307"/>
      <c r="FVD2" s="307"/>
      <c r="FVE2" s="307"/>
      <c r="FVF2" s="307"/>
      <c r="FVG2" s="307"/>
      <c r="FVH2" s="307"/>
      <c r="FVI2" s="307"/>
      <c r="FVJ2" s="307"/>
      <c r="FVK2" s="307"/>
      <c r="FVL2" s="307"/>
      <c r="FVM2" s="306"/>
      <c r="FVN2" s="307"/>
      <c r="FVO2" s="307"/>
      <c r="FVP2" s="307"/>
      <c r="FVQ2" s="307"/>
      <c r="FVR2" s="307"/>
      <c r="FVS2" s="307"/>
      <c r="FVT2" s="307"/>
      <c r="FVU2" s="307"/>
      <c r="FVV2" s="307"/>
      <c r="FVW2" s="307"/>
      <c r="FVX2" s="307"/>
      <c r="FVY2" s="307"/>
      <c r="FVZ2" s="307"/>
      <c r="FWA2" s="307"/>
      <c r="FWB2" s="307"/>
      <c r="FWC2" s="306"/>
      <c r="FWD2" s="307"/>
      <c r="FWE2" s="307"/>
      <c r="FWF2" s="307"/>
      <c r="FWG2" s="307"/>
      <c r="FWH2" s="307"/>
      <c r="FWI2" s="307"/>
      <c r="FWJ2" s="307"/>
      <c r="FWK2" s="307"/>
      <c r="FWL2" s="307"/>
      <c r="FWM2" s="307"/>
      <c r="FWN2" s="307"/>
      <c r="FWO2" s="307"/>
      <c r="FWP2" s="307"/>
      <c r="FWQ2" s="307"/>
      <c r="FWR2" s="307"/>
      <c r="FWS2" s="306"/>
      <c r="FWT2" s="307"/>
      <c r="FWU2" s="307"/>
      <c r="FWV2" s="307"/>
      <c r="FWW2" s="307"/>
      <c r="FWX2" s="307"/>
      <c r="FWY2" s="307"/>
      <c r="FWZ2" s="307"/>
      <c r="FXA2" s="307"/>
      <c r="FXB2" s="307"/>
      <c r="FXC2" s="307"/>
      <c r="FXD2" s="307"/>
      <c r="FXE2" s="307"/>
      <c r="FXF2" s="307"/>
      <c r="FXG2" s="307"/>
      <c r="FXH2" s="307"/>
      <c r="FXI2" s="306"/>
      <c r="FXJ2" s="307"/>
      <c r="FXK2" s="307"/>
      <c r="FXL2" s="307"/>
      <c r="FXM2" s="307"/>
      <c r="FXN2" s="307"/>
      <c r="FXO2" s="307"/>
      <c r="FXP2" s="307"/>
      <c r="FXQ2" s="307"/>
      <c r="FXR2" s="307"/>
      <c r="FXS2" s="307"/>
      <c r="FXT2" s="307"/>
      <c r="FXU2" s="307"/>
      <c r="FXV2" s="307"/>
      <c r="FXW2" s="307"/>
      <c r="FXX2" s="307"/>
      <c r="FXY2" s="306"/>
      <c r="FXZ2" s="307"/>
      <c r="FYA2" s="307"/>
      <c r="FYB2" s="307"/>
      <c r="FYC2" s="307"/>
      <c r="FYD2" s="307"/>
      <c r="FYE2" s="307"/>
      <c r="FYF2" s="307"/>
      <c r="FYG2" s="307"/>
      <c r="FYH2" s="307"/>
      <c r="FYI2" s="307"/>
      <c r="FYJ2" s="307"/>
      <c r="FYK2" s="307"/>
      <c r="FYL2" s="307"/>
      <c r="FYM2" s="307"/>
      <c r="FYN2" s="307"/>
      <c r="FYO2" s="306"/>
      <c r="FYP2" s="307"/>
      <c r="FYQ2" s="307"/>
      <c r="FYR2" s="307"/>
      <c r="FYS2" s="307"/>
      <c r="FYT2" s="307"/>
      <c r="FYU2" s="307"/>
      <c r="FYV2" s="307"/>
      <c r="FYW2" s="307"/>
      <c r="FYX2" s="307"/>
      <c r="FYY2" s="307"/>
      <c r="FYZ2" s="307"/>
      <c r="FZA2" s="307"/>
      <c r="FZB2" s="307"/>
      <c r="FZC2" s="307"/>
      <c r="FZD2" s="307"/>
      <c r="FZE2" s="306"/>
      <c r="FZF2" s="307"/>
      <c r="FZG2" s="307"/>
      <c r="FZH2" s="307"/>
      <c r="FZI2" s="307"/>
      <c r="FZJ2" s="307"/>
      <c r="FZK2" s="307"/>
      <c r="FZL2" s="307"/>
      <c r="FZM2" s="307"/>
      <c r="FZN2" s="307"/>
      <c r="FZO2" s="307"/>
      <c r="FZP2" s="307"/>
      <c r="FZQ2" s="307"/>
      <c r="FZR2" s="307"/>
      <c r="FZS2" s="307"/>
      <c r="FZT2" s="307"/>
      <c r="FZU2" s="306"/>
      <c r="FZV2" s="307"/>
      <c r="FZW2" s="307"/>
      <c r="FZX2" s="307"/>
      <c r="FZY2" s="307"/>
      <c r="FZZ2" s="307"/>
      <c r="GAA2" s="307"/>
      <c r="GAB2" s="307"/>
      <c r="GAC2" s="307"/>
      <c r="GAD2" s="307"/>
      <c r="GAE2" s="307"/>
      <c r="GAF2" s="307"/>
      <c r="GAG2" s="307"/>
      <c r="GAH2" s="307"/>
      <c r="GAI2" s="307"/>
      <c r="GAJ2" s="307"/>
      <c r="GAK2" s="306"/>
      <c r="GAL2" s="307"/>
      <c r="GAM2" s="307"/>
      <c r="GAN2" s="307"/>
      <c r="GAO2" s="307"/>
      <c r="GAP2" s="307"/>
      <c r="GAQ2" s="307"/>
      <c r="GAR2" s="307"/>
      <c r="GAS2" s="307"/>
      <c r="GAT2" s="307"/>
      <c r="GAU2" s="307"/>
      <c r="GAV2" s="307"/>
      <c r="GAW2" s="307"/>
      <c r="GAX2" s="307"/>
      <c r="GAY2" s="307"/>
      <c r="GAZ2" s="307"/>
      <c r="GBA2" s="306"/>
      <c r="GBB2" s="307"/>
      <c r="GBC2" s="307"/>
      <c r="GBD2" s="307"/>
      <c r="GBE2" s="307"/>
      <c r="GBF2" s="307"/>
      <c r="GBG2" s="307"/>
      <c r="GBH2" s="307"/>
      <c r="GBI2" s="307"/>
      <c r="GBJ2" s="307"/>
      <c r="GBK2" s="307"/>
      <c r="GBL2" s="307"/>
      <c r="GBM2" s="307"/>
      <c r="GBN2" s="307"/>
      <c r="GBO2" s="307"/>
      <c r="GBP2" s="307"/>
      <c r="GBQ2" s="306"/>
      <c r="GBR2" s="307"/>
      <c r="GBS2" s="307"/>
      <c r="GBT2" s="307"/>
      <c r="GBU2" s="307"/>
      <c r="GBV2" s="307"/>
      <c r="GBW2" s="307"/>
      <c r="GBX2" s="307"/>
      <c r="GBY2" s="307"/>
      <c r="GBZ2" s="307"/>
      <c r="GCA2" s="307"/>
      <c r="GCB2" s="307"/>
      <c r="GCC2" s="307"/>
      <c r="GCD2" s="307"/>
      <c r="GCE2" s="307"/>
      <c r="GCF2" s="307"/>
      <c r="GCG2" s="306"/>
      <c r="GCH2" s="307"/>
      <c r="GCI2" s="307"/>
      <c r="GCJ2" s="307"/>
      <c r="GCK2" s="307"/>
      <c r="GCL2" s="307"/>
      <c r="GCM2" s="307"/>
      <c r="GCN2" s="307"/>
      <c r="GCO2" s="307"/>
      <c r="GCP2" s="307"/>
      <c r="GCQ2" s="307"/>
      <c r="GCR2" s="307"/>
      <c r="GCS2" s="307"/>
      <c r="GCT2" s="307"/>
      <c r="GCU2" s="307"/>
      <c r="GCV2" s="307"/>
      <c r="GCW2" s="306"/>
      <c r="GCX2" s="307"/>
      <c r="GCY2" s="307"/>
      <c r="GCZ2" s="307"/>
      <c r="GDA2" s="307"/>
      <c r="GDB2" s="307"/>
      <c r="GDC2" s="307"/>
      <c r="GDD2" s="307"/>
      <c r="GDE2" s="307"/>
      <c r="GDF2" s="307"/>
      <c r="GDG2" s="307"/>
      <c r="GDH2" s="307"/>
      <c r="GDI2" s="307"/>
      <c r="GDJ2" s="307"/>
      <c r="GDK2" s="307"/>
      <c r="GDL2" s="307"/>
      <c r="GDM2" s="306"/>
      <c r="GDN2" s="307"/>
      <c r="GDO2" s="307"/>
      <c r="GDP2" s="307"/>
      <c r="GDQ2" s="307"/>
      <c r="GDR2" s="307"/>
      <c r="GDS2" s="307"/>
      <c r="GDT2" s="307"/>
      <c r="GDU2" s="307"/>
      <c r="GDV2" s="307"/>
      <c r="GDW2" s="307"/>
      <c r="GDX2" s="307"/>
      <c r="GDY2" s="307"/>
      <c r="GDZ2" s="307"/>
      <c r="GEA2" s="307"/>
      <c r="GEB2" s="307"/>
      <c r="GEC2" s="306"/>
      <c r="GED2" s="307"/>
      <c r="GEE2" s="307"/>
      <c r="GEF2" s="307"/>
      <c r="GEG2" s="307"/>
      <c r="GEH2" s="307"/>
      <c r="GEI2" s="307"/>
      <c r="GEJ2" s="307"/>
      <c r="GEK2" s="307"/>
      <c r="GEL2" s="307"/>
      <c r="GEM2" s="307"/>
      <c r="GEN2" s="307"/>
      <c r="GEO2" s="307"/>
      <c r="GEP2" s="307"/>
      <c r="GEQ2" s="307"/>
      <c r="GER2" s="307"/>
      <c r="GES2" s="306"/>
      <c r="GET2" s="307"/>
      <c r="GEU2" s="307"/>
      <c r="GEV2" s="307"/>
      <c r="GEW2" s="307"/>
      <c r="GEX2" s="307"/>
      <c r="GEY2" s="307"/>
      <c r="GEZ2" s="307"/>
      <c r="GFA2" s="307"/>
      <c r="GFB2" s="307"/>
      <c r="GFC2" s="307"/>
      <c r="GFD2" s="307"/>
      <c r="GFE2" s="307"/>
      <c r="GFF2" s="307"/>
      <c r="GFG2" s="307"/>
      <c r="GFH2" s="307"/>
      <c r="GFI2" s="306"/>
      <c r="GFJ2" s="307"/>
      <c r="GFK2" s="307"/>
      <c r="GFL2" s="307"/>
      <c r="GFM2" s="307"/>
      <c r="GFN2" s="307"/>
      <c r="GFO2" s="307"/>
      <c r="GFP2" s="307"/>
      <c r="GFQ2" s="307"/>
      <c r="GFR2" s="307"/>
      <c r="GFS2" s="307"/>
      <c r="GFT2" s="307"/>
      <c r="GFU2" s="307"/>
      <c r="GFV2" s="307"/>
      <c r="GFW2" s="307"/>
      <c r="GFX2" s="307"/>
      <c r="GFY2" s="306"/>
      <c r="GFZ2" s="307"/>
      <c r="GGA2" s="307"/>
      <c r="GGB2" s="307"/>
      <c r="GGC2" s="307"/>
      <c r="GGD2" s="307"/>
      <c r="GGE2" s="307"/>
      <c r="GGF2" s="307"/>
      <c r="GGG2" s="307"/>
      <c r="GGH2" s="307"/>
      <c r="GGI2" s="307"/>
      <c r="GGJ2" s="307"/>
      <c r="GGK2" s="307"/>
      <c r="GGL2" s="307"/>
      <c r="GGM2" s="307"/>
      <c r="GGN2" s="307"/>
      <c r="GGO2" s="306"/>
      <c r="GGP2" s="307"/>
      <c r="GGQ2" s="307"/>
      <c r="GGR2" s="307"/>
      <c r="GGS2" s="307"/>
      <c r="GGT2" s="307"/>
      <c r="GGU2" s="307"/>
      <c r="GGV2" s="307"/>
      <c r="GGW2" s="307"/>
      <c r="GGX2" s="307"/>
      <c r="GGY2" s="307"/>
      <c r="GGZ2" s="307"/>
      <c r="GHA2" s="307"/>
      <c r="GHB2" s="307"/>
      <c r="GHC2" s="307"/>
      <c r="GHD2" s="307"/>
      <c r="GHE2" s="306"/>
      <c r="GHF2" s="307"/>
      <c r="GHG2" s="307"/>
      <c r="GHH2" s="307"/>
      <c r="GHI2" s="307"/>
      <c r="GHJ2" s="307"/>
      <c r="GHK2" s="307"/>
      <c r="GHL2" s="307"/>
      <c r="GHM2" s="307"/>
      <c r="GHN2" s="307"/>
      <c r="GHO2" s="307"/>
      <c r="GHP2" s="307"/>
      <c r="GHQ2" s="307"/>
      <c r="GHR2" s="307"/>
      <c r="GHS2" s="307"/>
      <c r="GHT2" s="307"/>
      <c r="GHU2" s="306"/>
      <c r="GHV2" s="307"/>
      <c r="GHW2" s="307"/>
      <c r="GHX2" s="307"/>
      <c r="GHY2" s="307"/>
      <c r="GHZ2" s="307"/>
      <c r="GIA2" s="307"/>
      <c r="GIB2" s="307"/>
      <c r="GIC2" s="307"/>
      <c r="GID2" s="307"/>
      <c r="GIE2" s="307"/>
      <c r="GIF2" s="307"/>
      <c r="GIG2" s="307"/>
      <c r="GIH2" s="307"/>
      <c r="GII2" s="307"/>
      <c r="GIJ2" s="307"/>
      <c r="GIK2" s="306"/>
      <c r="GIL2" s="307"/>
      <c r="GIM2" s="307"/>
      <c r="GIN2" s="307"/>
      <c r="GIO2" s="307"/>
      <c r="GIP2" s="307"/>
      <c r="GIQ2" s="307"/>
      <c r="GIR2" s="307"/>
      <c r="GIS2" s="307"/>
      <c r="GIT2" s="307"/>
      <c r="GIU2" s="307"/>
      <c r="GIV2" s="307"/>
      <c r="GIW2" s="307"/>
      <c r="GIX2" s="307"/>
      <c r="GIY2" s="307"/>
      <c r="GIZ2" s="307"/>
      <c r="GJA2" s="306"/>
      <c r="GJB2" s="307"/>
      <c r="GJC2" s="307"/>
      <c r="GJD2" s="307"/>
      <c r="GJE2" s="307"/>
      <c r="GJF2" s="307"/>
      <c r="GJG2" s="307"/>
      <c r="GJH2" s="307"/>
      <c r="GJI2" s="307"/>
      <c r="GJJ2" s="307"/>
      <c r="GJK2" s="307"/>
      <c r="GJL2" s="307"/>
      <c r="GJM2" s="307"/>
      <c r="GJN2" s="307"/>
      <c r="GJO2" s="307"/>
      <c r="GJP2" s="307"/>
      <c r="GJQ2" s="306"/>
      <c r="GJR2" s="307"/>
      <c r="GJS2" s="307"/>
      <c r="GJT2" s="307"/>
      <c r="GJU2" s="307"/>
      <c r="GJV2" s="307"/>
      <c r="GJW2" s="307"/>
      <c r="GJX2" s="307"/>
      <c r="GJY2" s="307"/>
      <c r="GJZ2" s="307"/>
      <c r="GKA2" s="307"/>
      <c r="GKB2" s="307"/>
      <c r="GKC2" s="307"/>
      <c r="GKD2" s="307"/>
      <c r="GKE2" s="307"/>
      <c r="GKF2" s="307"/>
      <c r="GKG2" s="306"/>
      <c r="GKH2" s="307"/>
      <c r="GKI2" s="307"/>
      <c r="GKJ2" s="307"/>
      <c r="GKK2" s="307"/>
      <c r="GKL2" s="307"/>
      <c r="GKM2" s="307"/>
      <c r="GKN2" s="307"/>
      <c r="GKO2" s="307"/>
      <c r="GKP2" s="307"/>
      <c r="GKQ2" s="307"/>
      <c r="GKR2" s="307"/>
      <c r="GKS2" s="307"/>
      <c r="GKT2" s="307"/>
      <c r="GKU2" s="307"/>
      <c r="GKV2" s="307"/>
      <c r="GKW2" s="306"/>
      <c r="GKX2" s="307"/>
      <c r="GKY2" s="307"/>
      <c r="GKZ2" s="307"/>
      <c r="GLA2" s="307"/>
      <c r="GLB2" s="307"/>
      <c r="GLC2" s="307"/>
      <c r="GLD2" s="307"/>
      <c r="GLE2" s="307"/>
      <c r="GLF2" s="307"/>
      <c r="GLG2" s="307"/>
      <c r="GLH2" s="307"/>
      <c r="GLI2" s="307"/>
      <c r="GLJ2" s="307"/>
      <c r="GLK2" s="307"/>
      <c r="GLL2" s="307"/>
      <c r="GLM2" s="306"/>
      <c r="GLN2" s="307"/>
      <c r="GLO2" s="307"/>
      <c r="GLP2" s="307"/>
      <c r="GLQ2" s="307"/>
      <c r="GLR2" s="307"/>
      <c r="GLS2" s="307"/>
      <c r="GLT2" s="307"/>
      <c r="GLU2" s="307"/>
      <c r="GLV2" s="307"/>
      <c r="GLW2" s="307"/>
      <c r="GLX2" s="307"/>
      <c r="GLY2" s="307"/>
      <c r="GLZ2" s="307"/>
      <c r="GMA2" s="307"/>
      <c r="GMB2" s="307"/>
      <c r="GMC2" s="306"/>
      <c r="GMD2" s="307"/>
      <c r="GME2" s="307"/>
      <c r="GMF2" s="307"/>
      <c r="GMG2" s="307"/>
      <c r="GMH2" s="307"/>
      <c r="GMI2" s="307"/>
      <c r="GMJ2" s="307"/>
      <c r="GMK2" s="307"/>
      <c r="GML2" s="307"/>
      <c r="GMM2" s="307"/>
      <c r="GMN2" s="307"/>
      <c r="GMO2" s="307"/>
      <c r="GMP2" s="307"/>
      <c r="GMQ2" s="307"/>
      <c r="GMR2" s="307"/>
      <c r="GMS2" s="306"/>
      <c r="GMT2" s="307"/>
      <c r="GMU2" s="307"/>
      <c r="GMV2" s="307"/>
      <c r="GMW2" s="307"/>
      <c r="GMX2" s="307"/>
      <c r="GMY2" s="307"/>
      <c r="GMZ2" s="307"/>
      <c r="GNA2" s="307"/>
      <c r="GNB2" s="307"/>
      <c r="GNC2" s="307"/>
      <c r="GND2" s="307"/>
      <c r="GNE2" s="307"/>
      <c r="GNF2" s="307"/>
      <c r="GNG2" s="307"/>
      <c r="GNH2" s="307"/>
      <c r="GNI2" s="306"/>
      <c r="GNJ2" s="307"/>
      <c r="GNK2" s="307"/>
      <c r="GNL2" s="307"/>
      <c r="GNM2" s="307"/>
      <c r="GNN2" s="307"/>
      <c r="GNO2" s="307"/>
      <c r="GNP2" s="307"/>
      <c r="GNQ2" s="307"/>
      <c r="GNR2" s="307"/>
      <c r="GNS2" s="307"/>
      <c r="GNT2" s="307"/>
      <c r="GNU2" s="307"/>
      <c r="GNV2" s="307"/>
      <c r="GNW2" s="307"/>
      <c r="GNX2" s="307"/>
      <c r="GNY2" s="306"/>
      <c r="GNZ2" s="307"/>
      <c r="GOA2" s="307"/>
      <c r="GOB2" s="307"/>
      <c r="GOC2" s="307"/>
      <c r="GOD2" s="307"/>
      <c r="GOE2" s="307"/>
      <c r="GOF2" s="307"/>
      <c r="GOG2" s="307"/>
      <c r="GOH2" s="307"/>
      <c r="GOI2" s="307"/>
      <c r="GOJ2" s="307"/>
      <c r="GOK2" s="307"/>
      <c r="GOL2" s="307"/>
      <c r="GOM2" s="307"/>
      <c r="GON2" s="307"/>
      <c r="GOO2" s="306"/>
      <c r="GOP2" s="307"/>
      <c r="GOQ2" s="307"/>
      <c r="GOR2" s="307"/>
      <c r="GOS2" s="307"/>
      <c r="GOT2" s="307"/>
      <c r="GOU2" s="307"/>
      <c r="GOV2" s="307"/>
      <c r="GOW2" s="307"/>
      <c r="GOX2" s="307"/>
      <c r="GOY2" s="307"/>
      <c r="GOZ2" s="307"/>
      <c r="GPA2" s="307"/>
      <c r="GPB2" s="307"/>
      <c r="GPC2" s="307"/>
      <c r="GPD2" s="307"/>
      <c r="GPE2" s="306"/>
      <c r="GPF2" s="307"/>
      <c r="GPG2" s="307"/>
      <c r="GPH2" s="307"/>
      <c r="GPI2" s="307"/>
      <c r="GPJ2" s="307"/>
      <c r="GPK2" s="307"/>
      <c r="GPL2" s="307"/>
      <c r="GPM2" s="307"/>
      <c r="GPN2" s="307"/>
      <c r="GPO2" s="307"/>
      <c r="GPP2" s="307"/>
      <c r="GPQ2" s="307"/>
      <c r="GPR2" s="307"/>
      <c r="GPS2" s="307"/>
      <c r="GPT2" s="307"/>
      <c r="GPU2" s="306"/>
      <c r="GPV2" s="307"/>
      <c r="GPW2" s="307"/>
      <c r="GPX2" s="307"/>
      <c r="GPY2" s="307"/>
      <c r="GPZ2" s="307"/>
      <c r="GQA2" s="307"/>
      <c r="GQB2" s="307"/>
      <c r="GQC2" s="307"/>
      <c r="GQD2" s="307"/>
      <c r="GQE2" s="307"/>
      <c r="GQF2" s="307"/>
      <c r="GQG2" s="307"/>
      <c r="GQH2" s="307"/>
      <c r="GQI2" s="307"/>
      <c r="GQJ2" s="307"/>
      <c r="GQK2" s="306"/>
      <c r="GQL2" s="307"/>
      <c r="GQM2" s="307"/>
      <c r="GQN2" s="307"/>
      <c r="GQO2" s="307"/>
      <c r="GQP2" s="307"/>
      <c r="GQQ2" s="307"/>
      <c r="GQR2" s="307"/>
      <c r="GQS2" s="307"/>
      <c r="GQT2" s="307"/>
      <c r="GQU2" s="307"/>
      <c r="GQV2" s="307"/>
      <c r="GQW2" s="307"/>
      <c r="GQX2" s="307"/>
      <c r="GQY2" s="307"/>
      <c r="GQZ2" s="307"/>
      <c r="GRA2" s="306"/>
      <c r="GRB2" s="307"/>
      <c r="GRC2" s="307"/>
      <c r="GRD2" s="307"/>
      <c r="GRE2" s="307"/>
      <c r="GRF2" s="307"/>
      <c r="GRG2" s="307"/>
      <c r="GRH2" s="307"/>
      <c r="GRI2" s="307"/>
      <c r="GRJ2" s="307"/>
      <c r="GRK2" s="307"/>
      <c r="GRL2" s="307"/>
      <c r="GRM2" s="307"/>
      <c r="GRN2" s="307"/>
      <c r="GRO2" s="307"/>
      <c r="GRP2" s="307"/>
      <c r="GRQ2" s="306"/>
      <c r="GRR2" s="307"/>
      <c r="GRS2" s="307"/>
      <c r="GRT2" s="307"/>
      <c r="GRU2" s="307"/>
      <c r="GRV2" s="307"/>
      <c r="GRW2" s="307"/>
      <c r="GRX2" s="307"/>
      <c r="GRY2" s="307"/>
      <c r="GRZ2" s="307"/>
      <c r="GSA2" s="307"/>
      <c r="GSB2" s="307"/>
      <c r="GSC2" s="307"/>
      <c r="GSD2" s="307"/>
      <c r="GSE2" s="307"/>
      <c r="GSF2" s="307"/>
      <c r="GSG2" s="306"/>
      <c r="GSH2" s="307"/>
      <c r="GSI2" s="307"/>
      <c r="GSJ2" s="307"/>
      <c r="GSK2" s="307"/>
      <c r="GSL2" s="307"/>
      <c r="GSM2" s="307"/>
      <c r="GSN2" s="307"/>
      <c r="GSO2" s="307"/>
      <c r="GSP2" s="307"/>
      <c r="GSQ2" s="307"/>
      <c r="GSR2" s="307"/>
      <c r="GSS2" s="307"/>
      <c r="GST2" s="307"/>
      <c r="GSU2" s="307"/>
      <c r="GSV2" s="307"/>
      <c r="GSW2" s="306"/>
      <c r="GSX2" s="307"/>
      <c r="GSY2" s="307"/>
      <c r="GSZ2" s="307"/>
      <c r="GTA2" s="307"/>
      <c r="GTB2" s="307"/>
      <c r="GTC2" s="307"/>
      <c r="GTD2" s="307"/>
      <c r="GTE2" s="307"/>
      <c r="GTF2" s="307"/>
      <c r="GTG2" s="307"/>
      <c r="GTH2" s="307"/>
      <c r="GTI2" s="307"/>
      <c r="GTJ2" s="307"/>
      <c r="GTK2" s="307"/>
      <c r="GTL2" s="307"/>
      <c r="GTM2" s="306"/>
      <c r="GTN2" s="307"/>
      <c r="GTO2" s="307"/>
      <c r="GTP2" s="307"/>
      <c r="GTQ2" s="307"/>
      <c r="GTR2" s="307"/>
      <c r="GTS2" s="307"/>
      <c r="GTT2" s="307"/>
      <c r="GTU2" s="307"/>
      <c r="GTV2" s="307"/>
      <c r="GTW2" s="307"/>
      <c r="GTX2" s="307"/>
      <c r="GTY2" s="307"/>
      <c r="GTZ2" s="307"/>
      <c r="GUA2" s="307"/>
      <c r="GUB2" s="307"/>
      <c r="GUC2" s="306"/>
      <c r="GUD2" s="307"/>
      <c r="GUE2" s="307"/>
      <c r="GUF2" s="307"/>
      <c r="GUG2" s="307"/>
      <c r="GUH2" s="307"/>
      <c r="GUI2" s="307"/>
      <c r="GUJ2" s="307"/>
      <c r="GUK2" s="307"/>
      <c r="GUL2" s="307"/>
      <c r="GUM2" s="307"/>
      <c r="GUN2" s="307"/>
      <c r="GUO2" s="307"/>
      <c r="GUP2" s="307"/>
      <c r="GUQ2" s="307"/>
      <c r="GUR2" s="307"/>
      <c r="GUS2" s="306"/>
      <c r="GUT2" s="307"/>
      <c r="GUU2" s="307"/>
      <c r="GUV2" s="307"/>
      <c r="GUW2" s="307"/>
      <c r="GUX2" s="307"/>
      <c r="GUY2" s="307"/>
      <c r="GUZ2" s="307"/>
      <c r="GVA2" s="307"/>
      <c r="GVB2" s="307"/>
      <c r="GVC2" s="307"/>
      <c r="GVD2" s="307"/>
      <c r="GVE2" s="307"/>
      <c r="GVF2" s="307"/>
      <c r="GVG2" s="307"/>
      <c r="GVH2" s="307"/>
      <c r="GVI2" s="306"/>
      <c r="GVJ2" s="307"/>
      <c r="GVK2" s="307"/>
      <c r="GVL2" s="307"/>
      <c r="GVM2" s="307"/>
      <c r="GVN2" s="307"/>
      <c r="GVO2" s="307"/>
      <c r="GVP2" s="307"/>
      <c r="GVQ2" s="307"/>
      <c r="GVR2" s="307"/>
      <c r="GVS2" s="307"/>
      <c r="GVT2" s="307"/>
      <c r="GVU2" s="307"/>
      <c r="GVV2" s="307"/>
      <c r="GVW2" s="307"/>
      <c r="GVX2" s="307"/>
      <c r="GVY2" s="306"/>
      <c r="GVZ2" s="307"/>
      <c r="GWA2" s="307"/>
      <c r="GWB2" s="307"/>
      <c r="GWC2" s="307"/>
      <c r="GWD2" s="307"/>
      <c r="GWE2" s="307"/>
      <c r="GWF2" s="307"/>
      <c r="GWG2" s="307"/>
      <c r="GWH2" s="307"/>
      <c r="GWI2" s="307"/>
      <c r="GWJ2" s="307"/>
      <c r="GWK2" s="307"/>
      <c r="GWL2" s="307"/>
      <c r="GWM2" s="307"/>
      <c r="GWN2" s="307"/>
      <c r="GWO2" s="306"/>
      <c r="GWP2" s="307"/>
      <c r="GWQ2" s="307"/>
      <c r="GWR2" s="307"/>
      <c r="GWS2" s="307"/>
      <c r="GWT2" s="307"/>
      <c r="GWU2" s="307"/>
      <c r="GWV2" s="307"/>
      <c r="GWW2" s="307"/>
      <c r="GWX2" s="307"/>
      <c r="GWY2" s="307"/>
      <c r="GWZ2" s="307"/>
      <c r="GXA2" s="307"/>
      <c r="GXB2" s="307"/>
      <c r="GXC2" s="307"/>
      <c r="GXD2" s="307"/>
      <c r="GXE2" s="306"/>
      <c r="GXF2" s="307"/>
      <c r="GXG2" s="307"/>
      <c r="GXH2" s="307"/>
      <c r="GXI2" s="307"/>
      <c r="GXJ2" s="307"/>
      <c r="GXK2" s="307"/>
      <c r="GXL2" s="307"/>
      <c r="GXM2" s="307"/>
      <c r="GXN2" s="307"/>
      <c r="GXO2" s="307"/>
      <c r="GXP2" s="307"/>
      <c r="GXQ2" s="307"/>
      <c r="GXR2" s="307"/>
      <c r="GXS2" s="307"/>
      <c r="GXT2" s="307"/>
      <c r="GXU2" s="306"/>
      <c r="GXV2" s="307"/>
      <c r="GXW2" s="307"/>
      <c r="GXX2" s="307"/>
      <c r="GXY2" s="307"/>
      <c r="GXZ2" s="307"/>
      <c r="GYA2" s="307"/>
      <c r="GYB2" s="307"/>
      <c r="GYC2" s="307"/>
      <c r="GYD2" s="307"/>
      <c r="GYE2" s="307"/>
      <c r="GYF2" s="307"/>
      <c r="GYG2" s="307"/>
      <c r="GYH2" s="307"/>
      <c r="GYI2" s="307"/>
      <c r="GYJ2" s="307"/>
      <c r="GYK2" s="306"/>
      <c r="GYL2" s="307"/>
      <c r="GYM2" s="307"/>
      <c r="GYN2" s="307"/>
      <c r="GYO2" s="307"/>
      <c r="GYP2" s="307"/>
      <c r="GYQ2" s="307"/>
      <c r="GYR2" s="307"/>
      <c r="GYS2" s="307"/>
      <c r="GYT2" s="307"/>
      <c r="GYU2" s="307"/>
      <c r="GYV2" s="307"/>
      <c r="GYW2" s="307"/>
      <c r="GYX2" s="307"/>
      <c r="GYY2" s="307"/>
      <c r="GYZ2" s="307"/>
      <c r="GZA2" s="306"/>
      <c r="GZB2" s="307"/>
      <c r="GZC2" s="307"/>
      <c r="GZD2" s="307"/>
      <c r="GZE2" s="307"/>
      <c r="GZF2" s="307"/>
      <c r="GZG2" s="307"/>
      <c r="GZH2" s="307"/>
      <c r="GZI2" s="307"/>
      <c r="GZJ2" s="307"/>
      <c r="GZK2" s="307"/>
      <c r="GZL2" s="307"/>
      <c r="GZM2" s="307"/>
      <c r="GZN2" s="307"/>
      <c r="GZO2" s="307"/>
      <c r="GZP2" s="307"/>
      <c r="GZQ2" s="306"/>
      <c r="GZR2" s="307"/>
      <c r="GZS2" s="307"/>
      <c r="GZT2" s="307"/>
      <c r="GZU2" s="307"/>
      <c r="GZV2" s="307"/>
      <c r="GZW2" s="307"/>
      <c r="GZX2" s="307"/>
      <c r="GZY2" s="307"/>
      <c r="GZZ2" s="307"/>
      <c r="HAA2" s="307"/>
      <c r="HAB2" s="307"/>
      <c r="HAC2" s="307"/>
      <c r="HAD2" s="307"/>
      <c r="HAE2" s="307"/>
      <c r="HAF2" s="307"/>
      <c r="HAG2" s="306"/>
      <c r="HAH2" s="307"/>
      <c r="HAI2" s="307"/>
      <c r="HAJ2" s="307"/>
      <c r="HAK2" s="307"/>
      <c r="HAL2" s="307"/>
      <c r="HAM2" s="307"/>
      <c r="HAN2" s="307"/>
      <c r="HAO2" s="307"/>
      <c r="HAP2" s="307"/>
      <c r="HAQ2" s="307"/>
      <c r="HAR2" s="307"/>
      <c r="HAS2" s="307"/>
      <c r="HAT2" s="307"/>
      <c r="HAU2" s="307"/>
      <c r="HAV2" s="307"/>
      <c r="HAW2" s="306"/>
      <c r="HAX2" s="307"/>
      <c r="HAY2" s="307"/>
      <c r="HAZ2" s="307"/>
      <c r="HBA2" s="307"/>
      <c r="HBB2" s="307"/>
      <c r="HBC2" s="307"/>
      <c r="HBD2" s="307"/>
      <c r="HBE2" s="307"/>
      <c r="HBF2" s="307"/>
      <c r="HBG2" s="307"/>
      <c r="HBH2" s="307"/>
      <c r="HBI2" s="307"/>
      <c r="HBJ2" s="307"/>
      <c r="HBK2" s="307"/>
      <c r="HBL2" s="307"/>
      <c r="HBM2" s="306"/>
      <c r="HBN2" s="307"/>
      <c r="HBO2" s="307"/>
      <c r="HBP2" s="307"/>
      <c r="HBQ2" s="307"/>
      <c r="HBR2" s="307"/>
      <c r="HBS2" s="307"/>
      <c r="HBT2" s="307"/>
      <c r="HBU2" s="307"/>
      <c r="HBV2" s="307"/>
      <c r="HBW2" s="307"/>
      <c r="HBX2" s="307"/>
      <c r="HBY2" s="307"/>
      <c r="HBZ2" s="307"/>
      <c r="HCA2" s="307"/>
      <c r="HCB2" s="307"/>
      <c r="HCC2" s="306"/>
      <c r="HCD2" s="307"/>
      <c r="HCE2" s="307"/>
      <c r="HCF2" s="307"/>
      <c r="HCG2" s="307"/>
      <c r="HCH2" s="307"/>
      <c r="HCI2" s="307"/>
      <c r="HCJ2" s="307"/>
      <c r="HCK2" s="307"/>
      <c r="HCL2" s="307"/>
      <c r="HCM2" s="307"/>
      <c r="HCN2" s="307"/>
      <c r="HCO2" s="307"/>
      <c r="HCP2" s="307"/>
      <c r="HCQ2" s="307"/>
      <c r="HCR2" s="307"/>
      <c r="HCS2" s="306"/>
      <c r="HCT2" s="307"/>
      <c r="HCU2" s="307"/>
      <c r="HCV2" s="307"/>
      <c r="HCW2" s="307"/>
      <c r="HCX2" s="307"/>
      <c r="HCY2" s="307"/>
      <c r="HCZ2" s="307"/>
      <c r="HDA2" s="307"/>
      <c r="HDB2" s="307"/>
      <c r="HDC2" s="307"/>
      <c r="HDD2" s="307"/>
      <c r="HDE2" s="307"/>
      <c r="HDF2" s="307"/>
      <c r="HDG2" s="307"/>
      <c r="HDH2" s="307"/>
      <c r="HDI2" s="306"/>
      <c r="HDJ2" s="307"/>
      <c r="HDK2" s="307"/>
      <c r="HDL2" s="307"/>
      <c r="HDM2" s="307"/>
      <c r="HDN2" s="307"/>
      <c r="HDO2" s="307"/>
      <c r="HDP2" s="307"/>
      <c r="HDQ2" s="307"/>
      <c r="HDR2" s="307"/>
      <c r="HDS2" s="307"/>
      <c r="HDT2" s="307"/>
      <c r="HDU2" s="307"/>
      <c r="HDV2" s="307"/>
      <c r="HDW2" s="307"/>
      <c r="HDX2" s="307"/>
      <c r="HDY2" s="306"/>
      <c r="HDZ2" s="307"/>
      <c r="HEA2" s="307"/>
      <c r="HEB2" s="307"/>
      <c r="HEC2" s="307"/>
      <c r="HED2" s="307"/>
      <c r="HEE2" s="307"/>
      <c r="HEF2" s="307"/>
      <c r="HEG2" s="307"/>
      <c r="HEH2" s="307"/>
      <c r="HEI2" s="307"/>
      <c r="HEJ2" s="307"/>
      <c r="HEK2" s="307"/>
      <c r="HEL2" s="307"/>
      <c r="HEM2" s="307"/>
      <c r="HEN2" s="307"/>
      <c r="HEO2" s="306"/>
      <c r="HEP2" s="307"/>
      <c r="HEQ2" s="307"/>
      <c r="HER2" s="307"/>
      <c r="HES2" s="307"/>
      <c r="HET2" s="307"/>
      <c r="HEU2" s="307"/>
      <c r="HEV2" s="307"/>
      <c r="HEW2" s="307"/>
      <c r="HEX2" s="307"/>
      <c r="HEY2" s="307"/>
      <c r="HEZ2" s="307"/>
      <c r="HFA2" s="307"/>
      <c r="HFB2" s="307"/>
      <c r="HFC2" s="307"/>
      <c r="HFD2" s="307"/>
      <c r="HFE2" s="306"/>
      <c r="HFF2" s="307"/>
      <c r="HFG2" s="307"/>
      <c r="HFH2" s="307"/>
      <c r="HFI2" s="307"/>
      <c r="HFJ2" s="307"/>
      <c r="HFK2" s="307"/>
      <c r="HFL2" s="307"/>
      <c r="HFM2" s="307"/>
      <c r="HFN2" s="307"/>
      <c r="HFO2" s="307"/>
      <c r="HFP2" s="307"/>
      <c r="HFQ2" s="307"/>
      <c r="HFR2" s="307"/>
      <c r="HFS2" s="307"/>
      <c r="HFT2" s="307"/>
      <c r="HFU2" s="306"/>
      <c r="HFV2" s="307"/>
      <c r="HFW2" s="307"/>
      <c r="HFX2" s="307"/>
      <c r="HFY2" s="307"/>
      <c r="HFZ2" s="307"/>
      <c r="HGA2" s="307"/>
      <c r="HGB2" s="307"/>
      <c r="HGC2" s="307"/>
      <c r="HGD2" s="307"/>
      <c r="HGE2" s="307"/>
      <c r="HGF2" s="307"/>
      <c r="HGG2" s="307"/>
      <c r="HGH2" s="307"/>
      <c r="HGI2" s="307"/>
      <c r="HGJ2" s="307"/>
      <c r="HGK2" s="306"/>
      <c r="HGL2" s="307"/>
      <c r="HGM2" s="307"/>
      <c r="HGN2" s="307"/>
      <c r="HGO2" s="307"/>
      <c r="HGP2" s="307"/>
      <c r="HGQ2" s="307"/>
      <c r="HGR2" s="307"/>
      <c r="HGS2" s="307"/>
      <c r="HGT2" s="307"/>
      <c r="HGU2" s="307"/>
      <c r="HGV2" s="307"/>
      <c r="HGW2" s="307"/>
      <c r="HGX2" s="307"/>
      <c r="HGY2" s="307"/>
      <c r="HGZ2" s="307"/>
      <c r="HHA2" s="306"/>
      <c r="HHB2" s="307"/>
      <c r="HHC2" s="307"/>
      <c r="HHD2" s="307"/>
      <c r="HHE2" s="307"/>
      <c r="HHF2" s="307"/>
      <c r="HHG2" s="307"/>
      <c r="HHH2" s="307"/>
      <c r="HHI2" s="307"/>
      <c r="HHJ2" s="307"/>
      <c r="HHK2" s="307"/>
      <c r="HHL2" s="307"/>
      <c r="HHM2" s="307"/>
      <c r="HHN2" s="307"/>
      <c r="HHO2" s="307"/>
      <c r="HHP2" s="307"/>
      <c r="HHQ2" s="306"/>
      <c r="HHR2" s="307"/>
      <c r="HHS2" s="307"/>
      <c r="HHT2" s="307"/>
      <c r="HHU2" s="307"/>
      <c r="HHV2" s="307"/>
      <c r="HHW2" s="307"/>
      <c r="HHX2" s="307"/>
      <c r="HHY2" s="307"/>
      <c r="HHZ2" s="307"/>
      <c r="HIA2" s="307"/>
      <c r="HIB2" s="307"/>
      <c r="HIC2" s="307"/>
      <c r="HID2" s="307"/>
      <c r="HIE2" s="307"/>
      <c r="HIF2" s="307"/>
      <c r="HIG2" s="306"/>
      <c r="HIH2" s="307"/>
      <c r="HII2" s="307"/>
      <c r="HIJ2" s="307"/>
      <c r="HIK2" s="307"/>
      <c r="HIL2" s="307"/>
      <c r="HIM2" s="307"/>
      <c r="HIN2" s="307"/>
      <c r="HIO2" s="307"/>
      <c r="HIP2" s="307"/>
      <c r="HIQ2" s="307"/>
      <c r="HIR2" s="307"/>
      <c r="HIS2" s="307"/>
      <c r="HIT2" s="307"/>
      <c r="HIU2" s="307"/>
      <c r="HIV2" s="307"/>
      <c r="HIW2" s="306"/>
      <c r="HIX2" s="307"/>
      <c r="HIY2" s="307"/>
      <c r="HIZ2" s="307"/>
      <c r="HJA2" s="307"/>
      <c r="HJB2" s="307"/>
      <c r="HJC2" s="307"/>
      <c r="HJD2" s="307"/>
      <c r="HJE2" s="307"/>
      <c r="HJF2" s="307"/>
      <c r="HJG2" s="307"/>
      <c r="HJH2" s="307"/>
      <c r="HJI2" s="307"/>
      <c r="HJJ2" s="307"/>
      <c r="HJK2" s="307"/>
      <c r="HJL2" s="307"/>
      <c r="HJM2" s="306"/>
      <c r="HJN2" s="307"/>
      <c r="HJO2" s="307"/>
      <c r="HJP2" s="307"/>
      <c r="HJQ2" s="307"/>
      <c r="HJR2" s="307"/>
      <c r="HJS2" s="307"/>
      <c r="HJT2" s="307"/>
      <c r="HJU2" s="307"/>
      <c r="HJV2" s="307"/>
      <c r="HJW2" s="307"/>
      <c r="HJX2" s="307"/>
      <c r="HJY2" s="307"/>
      <c r="HJZ2" s="307"/>
      <c r="HKA2" s="307"/>
      <c r="HKB2" s="307"/>
      <c r="HKC2" s="306"/>
      <c r="HKD2" s="307"/>
      <c r="HKE2" s="307"/>
      <c r="HKF2" s="307"/>
      <c r="HKG2" s="307"/>
      <c r="HKH2" s="307"/>
      <c r="HKI2" s="307"/>
      <c r="HKJ2" s="307"/>
      <c r="HKK2" s="307"/>
      <c r="HKL2" s="307"/>
      <c r="HKM2" s="307"/>
      <c r="HKN2" s="307"/>
      <c r="HKO2" s="307"/>
      <c r="HKP2" s="307"/>
      <c r="HKQ2" s="307"/>
      <c r="HKR2" s="307"/>
      <c r="HKS2" s="306"/>
      <c r="HKT2" s="307"/>
      <c r="HKU2" s="307"/>
      <c r="HKV2" s="307"/>
      <c r="HKW2" s="307"/>
      <c r="HKX2" s="307"/>
      <c r="HKY2" s="307"/>
      <c r="HKZ2" s="307"/>
      <c r="HLA2" s="307"/>
      <c r="HLB2" s="307"/>
      <c r="HLC2" s="307"/>
      <c r="HLD2" s="307"/>
      <c r="HLE2" s="307"/>
      <c r="HLF2" s="307"/>
      <c r="HLG2" s="307"/>
      <c r="HLH2" s="307"/>
      <c r="HLI2" s="306"/>
      <c r="HLJ2" s="307"/>
      <c r="HLK2" s="307"/>
      <c r="HLL2" s="307"/>
      <c r="HLM2" s="307"/>
      <c r="HLN2" s="307"/>
      <c r="HLO2" s="307"/>
      <c r="HLP2" s="307"/>
      <c r="HLQ2" s="307"/>
      <c r="HLR2" s="307"/>
      <c r="HLS2" s="307"/>
      <c r="HLT2" s="307"/>
      <c r="HLU2" s="307"/>
      <c r="HLV2" s="307"/>
      <c r="HLW2" s="307"/>
      <c r="HLX2" s="307"/>
      <c r="HLY2" s="306"/>
      <c r="HLZ2" s="307"/>
      <c r="HMA2" s="307"/>
      <c r="HMB2" s="307"/>
      <c r="HMC2" s="307"/>
      <c r="HMD2" s="307"/>
      <c r="HME2" s="307"/>
      <c r="HMF2" s="307"/>
      <c r="HMG2" s="307"/>
      <c r="HMH2" s="307"/>
      <c r="HMI2" s="307"/>
      <c r="HMJ2" s="307"/>
      <c r="HMK2" s="307"/>
      <c r="HML2" s="307"/>
      <c r="HMM2" s="307"/>
      <c r="HMN2" s="307"/>
      <c r="HMO2" s="306"/>
      <c r="HMP2" s="307"/>
      <c r="HMQ2" s="307"/>
      <c r="HMR2" s="307"/>
      <c r="HMS2" s="307"/>
      <c r="HMT2" s="307"/>
      <c r="HMU2" s="307"/>
      <c r="HMV2" s="307"/>
      <c r="HMW2" s="307"/>
      <c r="HMX2" s="307"/>
      <c r="HMY2" s="307"/>
      <c r="HMZ2" s="307"/>
      <c r="HNA2" s="307"/>
      <c r="HNB2" s="307"/>
      <c r="HNC2" s="307"/>
      <c r="HND2" s="307"/>
      <c r="HNE2" s="306"/>
      <c r="HNF2" s="307"/>
      <c r="HNG2" s="307"/>
      <c r="HNH2" s="307"/>
      <c r="HNI2" s="307"/>
      <c r="HNJ2" s="307"/>
      <c r="HNK2" s="307"/>
      <c r="HNL2" s="307"/>
      <c r="HNM2" s="307"/>
      <c r="HNN2" s="307"/>
      <c r="HNO2" s="307"/>
      <c r="HNP2" s="307"/>
      <c r="HNQ2" s="307"/>
      <c r="HNR2" s="307"/>
      <c r="HNS2" s="307"/>
      <c r="HNT2" s="307"/>
      <c r="HNU2" s="306"/>
      <c r="HNV2" s="307"/>
      <c r="HNW2" s="307"/>
      <c r="HNX2" s="307"/>
      <c r="HNY2" s="307"/>
      <c r="HNZ2" s="307"/>
      <c r="HOA2" s="307"/>
      <c r="HOB2" s="307"/>
      <c r="HOC2" s="307"/>
      <c r="HOD2" s="307"/>
      <c r="HOE2" s="307"/>
      <c r="HOF2" s="307"/>
      <c r="HOG2" s="307"/>
      <c r="HOH2" s="307"/>
      <c r="HOI2" s="307"/>
      <c r="HOJ2" s="307"/>
      <c r="HOK2" s="306"/>
      <c r="HOL2" s="307"/>
      <c r="HOM2" s="307"/>
      <c r="HON2" s="307"/>
      <c r="HOO2" s="307"/>
      <c r="HOP2" s="307"/>
      <c r="HOQ2" s="307"/>
      <c r="HOR2" s="307"/>
      <c r="HOS2" s="307"/>
      <c r="HOT2" s="307"/>
      <c r="HOU2" s="307"/>
      <c r="HOV2" s="307"/>
      <c r="HOW2" s="307"/>
      <c r="HOX2" s="307"/>
      <c r="HOY2" s="307"/>
      <c r="HOZ2" s="307"/>
      <c r="HPA2" s="306"/>
      <c r="HPB2" s="307"/>
      <c r="HPC2" s="307"/>
      <c r="HPD2" s="307"/>
      <c r="HPE2" s="307"/>
      <c r="HPF2" s="307"/>
      <c r="HPG2" s="307"/>
      <c r="HPH2" s="307"/>
      <c r="HPI2" s="307"/>
      <c r="HPJ2" s="307"/>
      <c r="HPK2" s="307"/>
      <c r="HPL2" s="307"/>
      <c r="HPM2" s="307"/>
      <c r="HPN2" s="307"/>
      <c r="HPO2" s="307"/>
      <c r="HPP2" s="307"/>
      <c r="HPQ2" s="306"/>
      <c r="HPR2" s="307"/>
      <c r="HPS2" s="307"/>
      <c r="HPT2" s="307"/>
      <c r="HPU2" s="307"/>
      <c r="HPV2" s="307"/>
      <c r="HPW2" s="307"/>
      <c r="HPX2" s="307"/>
      <c r="HPY2" s="307"/>
      <c r="HPZ2" s="307"/>
      <c r="HQA2" s="307"/>
      <c r="HQB2" s="307"/>
      <c r="HQC2" s="307"/>
      <c r="HQD2" s="307"/>
      <c r="HQE2" s="307"/>
      <c r="HQF2" s="307"/>
      <c r="HQG2" s="306"/>
      <c r="HQH2" s="307"/>
      <c r="HQI2" s="307"/>
      <c r="HQJ2" s="307"/>
      <c r="HQK2" s="307"/>
      <c r="HQL2" s="307"/>
      <c r="HQM2" s="307"/>
      <c r="HQN2" s="307"/>
      <c r="HQO2" s="307"/>
      <c r="HQP2" s="307"/>
      <c r="HQQ2" s="307"/>
      <c r="HQR2" s="307"/>
      <c r="HQS2" s="307"/>
      <c r="HQT2" s="307"/>
      <c r="HQU2" s="307"/>
      <c r="HQV2" s="307"/>
      <c r="HQW2" s="306"/>
      <c r="HQX2" s="307"/>
      <c r="HQY2" s="307"/>
      <c r="HQZ2" s="307"/>
      <c r="HRA2" s="307"/>
      <c r="HRB2" s="307"/>
      <c r="HRC2" s="307"/>
      <c r="HRD2" s="307"/>
      <c r="HRE2" s="307"/>
      <c r="HRF2" s="307"/>
      <c r="HRG2" s="307"/>
      <c r="HRH2" s="307"/>
      <c r="HRI2" s="307"/>
      <c r="HRJ2" s="307"/>
      <c r="HRK2" s="307"/>
      <c r="HRL2" s="307"/>
      <c r="HRM2" s="306"/>
      <c r="HRN2" s="307"/>
      <c r="HRO2" s="307"/>
      <c r="HRP2" s="307"/>
      <c r="HRQ2" s="307"/>
      <c r="HRR2" s="307"/>
      <c r="HRS2" s="307"/>
      <c r="HRT2" s="307"/>
      <c r="HRU2" s="307"/>
      <c r="HRV2" s="307"/>
      <c r="HRW2" s="307"/>
      <c r="HRX2" s="307"/>
      <c r="HRY2" s="307"/>
      <c r="HRZ2" s="307"/>
      <c r="HSA2" s="307"/>
      <c r="HSB2" s="307"/>
      <c r="HSC2" s="306"/>
      <c r="HSD2" s="307"/>
      <c r="HSE2" s="307"/>
      <c r="HSF2" s="307"/>
      <c r="HSG2" s="307"/>
      <c r="HSH2" s="307"/>
      <c r="HSI2" s="307"/>
      <c r="HSJ2" s="307"/>
      <c r="HSK2" s="307"/>
      <c r="HSL2" s="307"/>
      <c r="HSM2" s="307"/>
      <c r="HSN2" s="307"/>
      <c r="HSO2" s="307"/>
      <c r="HSP2" s="307"/>
      <c r="HSQ2" s="307"/>
      <c r="HSR2" s="307"/>
      <c r="HSS2" s="306"/>
      <c r="HST2" s="307"/>
      <c r="HSU2" s="307"/>
      <c r="HSV2" s="307"/>
      <c r="HSW2" s="307"/>
      <c r="HSX2" s="307"/>
      <c r="HSY2" s="307"/>
      <c r="HSZ2" s="307"/>
      <c r="HTA2" s="307"/>
      <c r="HTB2" s="307"/>
      <c r="HTC2" s="307"/>
      <c r="HTD2" s="307"/>
      <c r="HTE2" s="307"/>
      <c r="HTF2" s="307"/>
      <c r="HTG2" s="307"/>
      <c r="HTH2" s="307"/>
      <c r="HTI2" s="306"/>
      <c r="HTJ2" s="307"/>
      <c r="HTK2" s="307"/>
      <c r="HTL2" s="307"/>
      <c r="HTM2" s="307"/>
      <c r="HTN2" s="307"/>
      <c r="HTO2" s="307"/>
      <c r="HTP2" s="307"/>
      <c r="HTQ2" s="307"/>
      <c r="HTR2" s="307"/>
      <c r="HTS2" s="307"/>
      <c r="HTT2" s="307"/>
      <c r="HTU2" s="307"/>
      <c r="HTV2" s="307"/>
      <c r="HTW2" s="307"/>
      <c r="HTX2" s="307"/>
      <c r="HTY2" s="306"/>
      <c r="HTZ2" s="307"/>
      <c r="HUA2" s="307"/>
      <c r="HUB2" s="307"/>
      <c r="HUC2" s="307"/>
      <c r="HUD2" s="307"/>
      <c r="HUE2" s="307"/>
      <c r="HUF2" s="307"/>
      <c r="HUG2" s="307"/>
      <c r="HUH2" s="307"/>
      <c r="HUI2" s="307"/>
      <c r="HUJ2" s="307"/>
      <c r="HUK2" s="307"/>
      <c r="HUL2" s="307"/>
      <c r="HUM2" s="307"/>
      <c r="HUN2" s="307"/>
      <c r="HUO2" s="306"/>
      <c r="HUP2" s="307"/>
      <c r="HUQ2" s="307"/>
      <c r="HUR2" s="307"/>
      <c r="HUS2" s="307"/>
      <c r="HUT2" s="307"/>
      <c r="HUU2" s="307"/>
      <c r="HUV2" s="307"/>
      <c r="HUW2" s="307"/>
      <c r="HUX2" s="307"/>
      <c r="HUY2" s="307"/>
      <c r="HUZ2" s="307"/>
      <c r="HVA2" s="307"/>
      <c r="HVB2" s="307"/>
      <c r="HVC2" s="307"/>
      <c r="HVD2" s="307"/>
      <c r="HVE2" s="306"/>
      <c r="HVF2" s="307"/>
      <c r="HVG2" s="307"/>
      <c r="HVH2" s="307"/>
      <c r="HVI2" s="307"/>
      <c r="HVJ2" s="307"/>
      <c r="HVK2" s="307"/>
      <c r="HVL2" s="307"/>
      <c r="HVM2" s="307"/>
      <c r="HVN2" s="307"/>
      <c r="HVO2" s="307"/>
      <c r="HVP2" s="307"/>
      <c r="HVQ2" s="307"/>
      <c r="HVR2" s="307"/>
      <c r="HVS2" s="307"/>
      <c r="HVT2" s="307"/>
      <c r="HVU2" s="306"/>
      <c r="HVV2" s="307"/>
      <c r="HVW2" s="307"/>
      <c r="HVX2" s="307"/>
      <c r="HVY2" s="307"/>
      <c r="HVZ2" s="307"/>
      <c r="HWA2" s="307"/>
      <c r="HWB2" s="307"/>
      <c r="HWC2" s="307"/>
      <c r="HWD2" s="307"/>
      <c r="HWE2" s="307"/>
      <c r="HWF2" s="307"/>
      <c r="HWG2" s="307"/>
      <c r="HWH2" s="307"/>
      <c r="HWI2" s="307"/>
      <c r="HWJ2" s="307"/>
      <c r="HWK2" s="306"/>
      <c r="HWL2" s="307"/>
      <c r="HWM2" s="307"/>
      <c r="HWN2" s="307"/>
      <c r="HWO2" s="307"/>
      <c r="HWP2" s="307"/>
      <c r="HWQ2" s="307"/>
      <c r="HWR2" s="307"/>
      <c r="HWS2" s="307"/>
      <c r="HWT2" s="307"/>
      <c r="HWU2" s="307"/>
      <c r="HWV2" s="307"/>
      <c r="HWW2" s="307"/>
      <c r="HWX2" s="307"/>
      <c r="HWY2" s="307"/>
      <c r="HWZ2" s="307"/>
      <c r="HXA2" s="306"/>
      <c r="HXB2" s="307"/>
      <c r="HXC2" s="307"/>
      <c r="HXD2" s="307"/>
      <c r="HXE2" s="307"/>
      <c r="HXF2" s="307"/>
      <c r="HXG2" s="307"/>
      <c r="HXH2" s="307"/>
      <c r="HXI2" s="307"/>
      <c r="HXJ2" s="307"/>
      <c r="HXK2" s="307"/>
      <c r="HXL2" s="307"/>
      <c r="HXM2" s="307"/>
      <c r="HXN2" s="307"/>
      <c r="HXO2" s="307"/>
      <c r="HXP2" s="307"/>
      <c r="HXQ2" s="306"/>
      <c r="HXR2" s="307"/>
      <c r="HXS2" s="307"/>
      <c r="HXT2" s="307"/>
      <c r="HXU2" s="307"/>
      <c r="HXV2" s="307"/>
      <c r="HXW2" s="307"/>
      <c r="HXX2" s="307"/>
      <c r="HXY2" s="307"/>
      <c r="HXZ2" s="307"/>
      <c r="HYA2" s="307"/>
      <c r="HYB2" s="307"/>
      <c r="HYC2" s="307"/>
      <c r="HYD2" s="307"/>
      <c r="HYE2" s="307"/>
      <c r="HYF2" s="307"/>
      <c r="HYG2" s="306"/>
      <c r="HYH2" s="307"/>
      <c r="HYI2" s="307"/>
      <c r="HYJ2" s="307"/>
      <c r="HYK2" s="307"/>
      <c r="HYL2" s="307"/>
      <c r="HYM2" s="307"/>
      <c r="HYN2" s="307"/>
      <c r="HYO2" s="307"/>
      <c r="HYP2" s="307"/>
      <c r="HYQ2" s="307"/>
      <c r="HYR2" s="307"/>
      <c r="HYS2" s="307"/>
      <c r="HYT2" s="307"/>
      <c r="HYU2" s="307"/>
      <c r="HYV2" s="307"/>
      <c r="HYW2" s="306"/>
      <c r="HYX2" s="307"/>
      <c r="HYY2" s="307"/>
      <c r="HYZ2" s="307"/>
      <c r="HZA2" s="307"/>
      <c r="HZB2" s="307"/>
      <c r="HZC2" s="307"/>
      <c r="HZD2" s="307"/>
      <c r="HZE2" s="307"/>
      <c r="HZF2" s="307"/>
      <c r="HZG2" s="307"/>
      <c r="HZH2" s="307"/>
      <c r="HZI2" s="307"/>
      <c r="HZJ2" s="307"/>
      <c r="HZK2" s="307"/>
      <c r="HZL2" s="307"/>
      <c r="HZM2" s="306"/>
      <c r="HZN2" s="307"/>
      <c r="HZO2" s="307"/>
      <c r="HZP2" s="307"/>
      <c r="HZQ2" s="307"/>
      <c r="HZR2" s="307"/>
      <c r="HZS2" s="307"/>
      <c r="HZT2" s="307"/>
      <c r="HZU2" s="307"/>
      <c r="HZV2" s="307"/>
      <c r="HZW2" s="307"/>
      <c r="HZX2" s="307"/>
      <c r="HZY2" s="307"/>
      <c r="HZZ2" s="307"/>
      <c r="IAA2" s="307"/>
      <c r="IAB2" s="307"/>
      <c r="IAC2" s="306"/>
      <c r="IAD2" s="307"/>
      <c r="IAE2" s="307"/>
      <c r="IAF2" s="307"/>
      <c r="IAG2" s="307"/>
      <c r="IAH2" s="307"/>
      <c r="IAI2" s="307"/>
      <c r="IAJ2" s="307"/>
      <c r="IAK2" s="307"/>
      <c r="IAL2" s="307"/>
      <c r="IAM2" s="307"/>
      <c r="IAN2" s="307"/>
      <c r="IAO2" s="307"/>
      <c r="IAP2" s="307"/>
      <c r="IAQ2" s="307"/>
      <c r="IAR2" s="307"/>
      <c r="IAS2" s="306"/>
      <c r="IAT2" s="307"/>
      <c r="IAU2" s="307"/>
      <c r="IAV2" s="307"/>
      <c r="IAW2" s="307"/>
      <c r="IAX2" s="307"/>
      <c r="IAY2" s="307"/>
      <c r="IAZ2" s="307"/>
      <c r="IBA2" s="307"/>
      <c r="IBB2" s="307"/>
      <c r="IBC2" s="307"/>
      <c r="IBD2" s="307"/>
      <c r="IBE2" s="307"/>
      <c r="IBF2" s="307"/>
      <c r="IBG2" s="307"/>
      <c r="IBH2" s="307"/>
      <c r="IBI2" s="306"/>
      <c r="IBJ2" s="307"/>
      <c r="IBK2" s="307"/>
      <c r="IBL2" s="307"/>
      <c r="IBM2" s="307"/>
      <c r="IBN2" s="307"/>
      <c r="IBO2" s="307"/>
      <c r="IBP2" s="307"/>
      <c r="IBQ2" s="307"/>
      <c r="IBR2" s="307"/>
      <c r="IBS2" s="307"/>
      <c r="IBT2" s="307"/>
      <c r="IBU2" s="307"/>
      <c r="IBV2" s="307"/>
      <c r="IBW2" s="307"/>
      <c r="IBX2" s="307"/>
      <c r="IBY2" s="306"/>
      <c r="IBZ2" s="307"/>
      <c r="ICA2" s="307"/>
      <c r="ICB2" s="307"/>
      <c r="ICC2" s="307"/>
      <c r="ICD2" s="307"/>
      <c r="ICE2" s="307"/>
      <c r="ICF2" s="307"/>
      <c r="ICG2" s="307"/>
      <c r="ICH2" s="307"/>
      <c r="ICI2" s="307"/>
      <c r="ICJ2" s="307"/>
      <c r="ICK2" s="307"/>
      <c r="ICL2" s="307"/>
      <c r="ICM2" s="307"/>
      <c r="ICN2" s="307"/>
      <c r="ICO2" s="306"/>
      <c r="ICP2" s="307"/>
      <c r="ICQ2" s="307"/>
      <c r="ICR2" s="307"/>
      <c r="ICS2" s="307"/>
      <c r="ICT2" s="307"/>
      <c r="ICU2" s="307"/>
      <c r="ICV2" s="307"/>
      <c r="ICW2" s="307"/>
      <c r="ICX2" s="307"/>
      <c r="ICY2" s="307"/>
      <c r="ICZ2" s="307"/>
      <c r="IDA2" s="307"/>
      <c r="IDB2" s="307"/>
      <c r="IDC2" s="307"/>
      <c r="IDD2" s="307"/>
      <c r="IDE2" s="306"/>
      <c r="IDF2" s="307"/>
      <c r="IDG2" s="307"/>
      <c r="IDH2" s="307"/>
      <c r="IDI2" s="307"/>
      <c r="IDJ2" s="307"/>
      <c r="IDK2" s="307"/>
      <c r="IDL2" s="307"/>
      <c r="IDM2" s="307"/>
      <c r="IDN2" s="307"/>
      <c r="IDO2" s="307"/>
      <c r="IDP2" s="307"/>
      <c r="IDQ2" s="307"/>
      <c r="IDR2" s="307"/>
      <c r="IDS2" s="307"/>
      <c r="IDT2" s="307"/>
      <c r="IDU2" s="306"/>
      <c r="IDV2" s="307"/>
      <c r="IDW2" s="307"/>
      <c r="IDX2" s="307"/>
      <c r="IDY2" s="307"/>
      <c r="IDZ2" s="307"/>
      <c r="IEA2" s="307"/>
      <c r="IEB2" s="307"/>
      <c r="IEC2" s="307"/>
      <c r="IED2" s="307"/>
      <c r="IEE2" s="307"/>
      <c r="IEF2" s="307"/>
      <c r="IEG2" s="307"/>
      <c r="IEH2" s="307"/>
      <c r="IEI2" s="307"/>
      <c r="IEJ2" s="307"/>
      <c r="IEK2" s="306"/>
      <c r="IEL2" s="307"/>
      <c r="IEM2" s="307"/>
      <c r="IEN2" s="307"/>
      <c r="IEO2" s="307"/>
      <c r="IEP2" s="307"/>
      <c r="IEQ2" s="307"/>
      <c r="IER2" s="307"/>
      <c r="IES2" s="307"/>
      <c r="IET2" s="307"/>
      <c r="IEU2" s="307"/>
      <c r="IEV2" s="307"/>
      <c r="IEW2" s="307"/>
      <c r="IEX2" s="307"/>
      <c r="IEY2" s="307"/>
      <c r="IEZ2" s="307"/>
      <c r="IFA2" s="306"/>
      <c r="IFB2" s="307"/>
      <c r="IFC2" s="307"/>
      <c r="IFD2" s="307"/>
      <c r="IFE2" s="307"/>
      <c r="IFF2" s="307"/>
      <c r="IFG2" s="307"/>
      <c r="IFH2" s="307"/>
      <c r="IFI2" s="307"/>
      <c r="IFJ2" s="307"/>
      <c r="IFK2" s="307"/>
      <c r="IFL2" s="307"/>
      <c r="IFM2" s="307"/>
      <c r="IFN2" s="307"/>
      <c r="IFO2" s="307"/>
      <c r="IFP2" s="307"/>
      <c r="IFQ2" s="306"/>
      <c r="IFR2" s="307"/>
      <c r="IFS2" s="307"/>
      <c r="IFT2" s="307"/>
      <c r="IFU2" s="307"/>
      <c r="IFV2" s="307"/>
      <c r="IFW2" s="307"/>
      <c r="IFX2" s="307"/>
      <c r="IFY2" s="307"/>
      <c r="IFZ2" s="307"/>
      <c r="IGA2" s="307"/>
      <c r="IGB2" s="307"/>
      <c r="IGC2" s="307"/>
      <c r="IGD2" s="307"/>
      <c r="IGE2" s="307"/>
      <c r="IGF2" s="307"/>
      <c r="IGG2" s="306"/>
      <c r="IGH2" s="307"/>
      <c r="IGI2" s="307"/>
      <c r="IGJ2" s="307"/>
      <c r="IGK2" s="307"/>
      <c r="IGL2" s="307"/>
      <c r="IGM2" s="307"/>
      <c r="IGN2" s="307"/>
      <c r="IGO2" s="307"/>
      <c r="IGP2" s="307"/>
      <c r="IGQ2" s="307"/>
      <c r="IGR2" s="307"/>
      <c r="IGS2" s="307"/>
      <c r="IGT2" s="307"/>
      <c r="IGU2" s="307"/>
      <c r="IGV2" s="307"/>
      <c r="IGW2" s="306"/>
      <c r="IGX2" s="307"/>
      <c r="IGY2" s="307"/>
      <c r="IGZ2" s="307"/>
      <c r="IHA2" s="307"/>
      <c r="IHB2" s="307"/>
      <c r="IHC2" s="307"/>
      <c r="IHD2" s="307"/>
      <c r="IHE2" s="307"/>
      <c r="IHF2" s="307"/>
      <c r="IHG2" s="307"/>
      <c r="IHH2" s="307"/>
      <c r="IHI2" s="307"/>
      <c r="IHJ2" s="307"/>
      <c r="IHK2" s="307"/>
      <c r="IHL2" s="307"/>
      <c r="IHM2" s="306"/>
      <c r="IHN2" s="307"/>
      <c r="IHO2" s="307"/>
      <c r="IHP2" s="307"/>
      <c r="IHQ2" s="307"/>
      <c r="IHR2" s="307"/>
      <c r="IHS2" s="307"/>
      <c r="IHT2" s="307"/>
      <c r="IHU2" s="307"/>
      <c r="IHV2" s="307"/>
      <c r="IHW2" s="307"/>
      <c r="IHX2" s="307"/>
      <c r="IHY2" s="307"/>
      <c r="IHZ2" s="307"/>
      <c r="IIA2" s="307"/>
      <c r="IIB2" s="307"/>
      <c r="IIC2" s="306"/>
      <c r="IID2" s="307"/>
      <c r="IIE2" s="307"/>
      <c r="IIF2" s="307"/>
      <c r="IIG2" s="307"/>
      <c r="IIH2" s="307"/>
      <c r="III2" s="307"/>
      <c r="IIJ2" s="307"/>
      <c r="IIK2" s="307"/>
      <c r="IIL2" s="307"/>
      <c r="IIM2" s="307"/>
      <c r="IIN2" s="307"/>
      <c r="IIO2" s="307"/>
      <c r="IIP2" s="307"/>
      <c r="IIQ2" s="307"/>
      <c r="IIR2" s="307"/>
      <c r="IIS2" s="306"/>
      <c r="IIT2" s="307"/>
      <c r="IIU2" s="307"/>
      <c r="IIV2" s="307"/>
      <c r="IIW2" s="307"/>
      <c r="IIX2" s="307"/>
      <c r="IIY2" s="307"/>
      <c r="IIZ2" s="307"/>
      <c r="IJA2" s="307"/>
      <c r="IJB2" s="307"/>
      <c r="IJC2" s="307"/>
      <c r="IJD2" s="307"/>
      <c r="IJE2" s="307"/>
      <c r="IJF2" s="307"/>
      <c r="IJG2" s="307"/>
      <c r="IJH2" s="307"/>
      <c r="IJI2" s="306"/>
      <c r="IJJ2" s="307"/>
      <c r="IJK2" s="307"/>
      <c r="IJL2" s="307"/>
      <c r="IJM2" s="307"/>
      <c r="IJN2" s="307"/>
      <c r="IJO2" s="307"/>
      <c r="IJP2" s="307"/>
      <c r="IJQ2" s="307"/>
      <c r="IJR2" s="307"/>
      <c r="IJS2" s="307"/>
      <c r="IJT2" s="307"/>
      <c r="IJU2" s="307"/>
      <c r="IJV2" s="307"/>
      <c r="IJW2" s="307"/>
      <c r="IJX2" s="307"/>
      <c r="IJY2" s="306"/>
      <c r="IJZ2" s="307"/>
      <c r="IKA2" s="307"/>
      <c r="IKB2" s="307"/>
      <c r="IKC2" s="307"/>
      <c r="IKD2" s="307"/>
      <c r="IKE2" s="307"/>
      <c r="IKF2" s="307"/>
      <c r="IKG2" s="307"/>
      <c r="IKH2" s="307"/>
      <c r="IKI2" s="307"/>
      <c r="IKJ2" s="307"/>
      <c r="IKK2" s="307"/>
      <c r="IKL2" s="307"/>
      <c r="IKM2" s="307"/>
      <c r="IKN2" s="307"/>
      <c r="IKO2" s="306"/>
      <c r="IKP2" s="307"/>
      <c r="IKQ2" s="307"/>
      <c r="IKR2" s="307"/>
      <c r="IKS2" s="307"/>
      <c r="IKT2" s="307"/>
      <c r="IKU2" s="307"/>
      <c r="IKV2" s="307"/>
      <c r="IKW2" s="307"/>
      <c r="IKX2" s="307"/>
      <c r="IKY2" s="307"/>
      <c r="IKZ2" s="307"/>
      <c r="ILA2" s="307"/>
      <c r="ILB2" s="307"/>
      <c r="ILC2" s="307"/>
      <c r="ILD2" s="307"/>
      <c r="ILE2" s="306"/>
      <c r="ILF2" s="307"/>
      <c r="ILG2" s="307"/>
      <c r="ILH2" s="307"/>
      <c r="ILI2" s="307"/>
      <c r="ILJ2" s="307"/>
      <c r="ILK2" s="307"/>
      <c r="ILL2" s="307"/>
      <c r="ILM2" s="307"/>
      <c r="ILN2" s="307"/>
      <c r="ILO2" s="307"/>
      <c r="ILP2" s="307"/>
      <c r="ILQ2" s="307"/>
      <c r="ILR2" s="307"/>
      <c r="ILS2" s="307"/>
      <c r="ILT2" s="307"/>
      <c r="ILU2" s="306"/>
      <c r="ILV2" s="307"/>
      <c r="ILW2" s="307"/>
      <c r="ILX2" s="307"/>
      <c r="ILY2" s="307"/>
      <c r="ILZ2" s="307"/>
      <c r="IMA2" s="307"/>
      <c r="IMB2" s="307"/>
      <c r="IMC2" s="307"/>
      <c r="IMD2" s="307"/>
      <c r="IME2" s="307"/>
      <c r="IMF2" s="307"/>
      <c r="IMG2" s="307"/>
      <c r="IMH2" s="307"/>
      <c r="IMI2" s="307"/>
      <c r="IMJ2" s="307"/>
      <c r="IMK2" s="306"/>
      <c r="IML2" s="307"/>
      <c r="IMM2" s="307"/>
      <c r="IMN2" s="307"/>
      <c r="IMO2" s="307"/>
      <c r="IMP2" s="307"/>
      <c r="IMQ2" s="307"/>
      <c r="IMR2" s="307"/>
      <c r="IMS2" s="307"/>
      <c r="IMT2" s="307"/>
      <c r="IMU2" s="307"/>
      <c r="IMV2" s="307"/>
      <c r="IMW2" s="307"/>
      <c r="IMX2" s="307"/>
      <c r="IMY2" s="307"/>
      <c r="IMZ2" s="307"/>
      <c r="INA2" s="306"/>
      <c r="INB2" s="307"/>
      <c r="INC2" s="307"/>
      <c r="IND2" s="307"/>
      <c r="INE2" s="307"/>
      <c r="INF2" s="307"/>
      <c r="ING2" s="307"/>
      <c r="INH2" s="307"/>
      <c r="INI2" s="307"/>
      <c r="INJ2" s="307"/>
      <c r="INK2" s="307"/>
      <c r="INL2" s="307"/>
      <c r="INM2" s="307"/>
      <c r="INN2" s="307"/>
      <c r="INO2" s="307"/>
      <c r="INP2" s="307"/>
      <c r="INQ2" s="306"/>
      <c r="INR2" s="307"/>
      <c r="INS2" s="307"/>
      <c r="INT2" s="307"/>
      <c r="INU2" s="307"/>
      <c r="INV2" s="307"/>
      <c r="INW2" s="307"/>
      <c r="INX2" s="307"/>
      <c r="INY2" s="307"/>
      <c r="INZ2" s="307"/>
      <c r="IOA2" s="307"/>
      <c r="IOB2" s="307"/>
      <c r="IOC2" s="307"/>
      <c r="IOD2" s="307"/>
      <c r="IOE2" s="307"/>
      <c r="IOF2" s="307"/>
      <c r="IOG2" s="306"/>
      <c r="IOH2" s="307"/>
      <c r="IOI2" s="307"/>
      <c r="IOJ2" s="307"/>
      <c r="IOK2" s="307"/>
      <c r="IOL2" s="307"/>
      <c r="IOM2" s="307"/>
      <c r="ION2" s="307"/>
      <c r="IOO2" s="307"/>
      <c r="IOP2" s="307"/>
      <c r="IOQ2" s="307"/>
      <c r="IOR2" s="307"/>
      <c r="IOS2" s="307"/>
      <c r="IOT2" s="307"/>
      <c r="IOU2" s="307"/>
      <c r="IOV2" s="307"/>
      <c r="IOW2" s="306"/>
      <c r="IOX2" s="307"/>
      <c r="IOY2" s="307"/>
      <c r="IOZ2" s="307"/>
      <c r="IPA2" s="307"/>
      <c r="IPB2" s="307"/>
      <c r="IPC2" s="307"/>
      <c r="IPD2" s="307"/>
      <c r="IPE2" s="307"/>
      <c r="IPF2" s="307"/>
      <c r="IPG2" s="307"/>
      <c r="IPH2" s="307"/>
      <c r="IPI2" s="307"/>
      <c r="IPJ2" s="307"/>
      <c r="IPK2" s="307"/>
      <c r="IPL2" s="307"/>
      <c r="IPM2" s="306"/>
      <c r="IPN2" s="307"/>
      <c r="IPO2" s="307"/>
      <c r="IPP2" s="307"/>
      <c r="IPQ2" s="307"/>
      <c r="IPR2" s="307"/>
      <c r="IPS2" s="307"/>
      <c r="IPT2" s="307"/>
      <c r="IPU2" s="307"/>
      <c r="IPV2" s="307"/>
      <c r="IPW2" s="307"/>
      <c r="IPX2" s="307"/>
      <c r="IPY2" s="307"/>
      <c r="IPZ2" s="307"/>
      <c r="IQA2" s="307"/>
      <c r="IQB2" s="307"/>
      <c r="IQC2" s="306"/>
      <c r="IQD2" s="307"/>
      <c r="IQE2" s="307"/>
      <c r="IQF2" s="307"/>
      <c r="IQG2" s="307"/>
      <c r="IQH2" s="307"/>
      <c r="IQI2" s="307"/>
      <c r="IQJ2" s="307"/>
      <c r="IQK2" s="307"/>
      <c r="IQL2" s="307"/>
      <c r="IQM2" s="307"/>
      <c r="IQN2" s="307"/>
      <c r="IQO2" s="307"/>
      <c r="IQP2" s="307"/>
      <c r="IQQ2" s="307"/>
      <c r="IQR2" s="307"/>
      <c r="IQS2" s="306"/>
      <c r="IQT2" s="307"/>
      <c r="IQU2" s="307"/>
      <c r="IQV2" s="307"/>
      <c r="IQW2" s="307"/>
      <c r="IQX2" s="307"/>
      <c r="IQY2" s="307"/>
      <c r="IQZ2" s="307"/>
      <c r="IRA2" s="307"/>
      <c r="IRB2" s="307"/>
      <c r="IRC2" s="307"/>
      <c r="IRD2" s="307"/>
      <c r="IRE2" s="307"/>
      <c r="IRF2" s="307"/>
      <c r="IRG2" s="307"/>
      <c r="IRH2" s="307"/>
      <c r="IRI2" s="306"/>
      <c r="IRJ2" s="307"/>
      <c r="IRK2" s="307"/>
      <c r="IRL2" s="307"/>
      <c r="IRM2" s="307"/>
      <c r="IRN2" s="307"/>
      <c r="IRO2" s="307"/>
      <c r="IRP2" s="307"/>
      <c r="IRQ2" s="307"/>
      <c r="IRR2" s="307"/>
      <c r="IRS2" s="307"/>
      <c r="IRT2" s="307"/>
      <c r="IRU2" s="307"/>
      <c r="IRV2" s="307"/>
      <c r="IRW2" s="307"/>
      <c r="IRX2" s="307"/>
      <c r="IRY2" s="306"/>
      <c r="IRZ2" s="307"/>
      <c r="ISA2" s="307"/>
      <c r="ISB2" s="307"/>
      <c r="ISC2" s="307"/>
      <c r="ISD2" s="307"/>
      <c r="ISE2" s="307"/>
      <c r="ISF2" s="307"/>
      <c r="ISG2" s="307"/>
      <c r="ISH2" s="307"/>
      <c r="ISI2" s="307"/>
      <c r="ISJ2" s="307"/>
      <c r="ISK2" s="307"/>
      <c r="ISL2" s="307"/>
      <c r="ISM2" s="307"/>
      <c r="ISN2" s="307"/>
      <c r="ISO2" s="306"/>
      <c r="ISP2" s="307"/>
      <c r="ISQ2" s="307"/>
      <c r="ISR2" s="307"/>
      <c r="ISS2" s="307"/>
      <c r="IST2" s="307"/>
      <c r="ISU2" s="307"/>
      <c r="ISV2" s="307"/>
      <c r="ISW2" s="307"/>
      <c r="ISX2" s="307"/>
      <c r="ISY2" s="307"/>
      <c r="ISZ2" s="307"/>
      <c r="ITA2" s="307"/>
      <c r="ITB2" s="307"/>
      <c r="ITC2" s="307"/>
      <c r="ITD2" s="307"/>
      <c r="ITE2" s="306"/>
      <c r="ITF2" s="307"/>
      <c r="ITG2" s="307"/>
      <c r="ITH2" s="307"/>
      <c r="ITI2" s="307"/>
      <c r="ITJ2" s="307"/>
      <c r="ITK2" s="307"/>
      <c r="ITL2" s="307"/>
      <c r="ITM2" s="307"/>
      <c r="ITN2" s="307"/>
      <c r="ITO2" s="307"/>
      <c r="ITP2" s="307"/>
      <c r="ITQ2" s="307"/>
      <c r="ITR2" s="307"/>
      <c r="ITS2" s="307"/>
      <c r="ITT2" s="307"/>
      <c r="ITU2" s="306"/>
      <c r="ITV2" s="307"/>
      <c r="ITW2" s="307"/>
      <c r="ITX2" s="307"/>
      <c r="ITY2" s="307"/>
      <c r="ITZ2" s="307"/>
      <c r="IUA2" s="307"/>
      <c r="IUB2" s="307"/>
      <c r="IUC2" s="307"/>
      <c r="IUD2" s="307"/>
      <c r="IUE2" s="307"/>
      <c r="IUF2" s="307"/>
      <c r="IUG2" s="307"/>
      <c r="IUH2" s="307"/>
      <c r="IUI2" s="307"/>
      <c r="IUJ2" s="307"/>
      <c r="IUK2" s="306"/>
      <c r="IUL2" s="307"/>
      <c r="IUM2" s="307"/>
      <c r="IUN2" s="307"/>
      <c r="IUO2" s="307"/>
      <c r="IUP2" s="307"/>
      <c r="IUQ2" s="307"/>
      <c r="IUR2" s="307"/>
      <c r="IUS2" s="307"/>
      <c r="IUT2" s="307"/>
      <c r="IUU2" s="307"/>
      <c r="IUV2" s="307"/>
      <c r="IUW2" s="307"/>
      <c r="IUX2" s="307"/>
      <c r="IUY2" s="307"/>
      <c r="IUZ2" s="307"/>
      <c r="IVA2" s="306"/>
      <c r="IVB2" s="307"/>
      <c r="IVC2" s="307"/>
      <c r="IVD2" s="307"/>
      <c r="IVE2" s="307"/>
      <c r="IVF2" s="307"/>
      <c r="IVG2" s="307"/>
      <c r="IVH2" s="307"/>
      <c r="IVI2" s="307"/>
      <c r="IVJ2" s="307"/>
      <c r="IVK2" s="307"/>
      <c r="IVL2" s="307"/>
      <c r="IVM2" s="307"/>
      <c r="IVN2" s="307"/>
      <c r="IVO2" s="307"/>
      <c r="IVP2" s="307"/>
      <c r="IVQ2" s="306"/>
      <c r="IVR2" s="307"/>
      <c r="IVS2" s="307"/>
      <c r="IVT2" s="307"/>
      <c r="IVU2" s="307"/>
      <c r="IVV2" s="307"/>
      <c r="IVW2" s="307"/>
      <c r="IVX2" s="307"/>
      <c r="IVY2" s="307"/>
      <c r="IVZ2" s="307"/>
      <c r="IWA2" s="307"/>
      <c r="IWB2" s="307"/>
      <c r="IWC2" s="307"/>
      <c r="IWD2" s="307"/>
      <c r="IWE2" s="307"/>
      <c r="IWF2" s="307"/>
      <c r="IWG2" s="306"/>
      <c r="IWH2" s="307"/>
      <c r="IWI2" s="307"/>
      <c r="IWJ2" s="307"/>
      <c r="IWK2" s="307"/>
      <c r="IWL2" s="307"/>
      <c r="IWM2" s="307"/>
      <c r="IWN2" s="307"/>
      <c r="IWO2" s="307"/>
      <c r="IWP2" s="307"/>
      <c r="IWQ2" s="307"/>
      <c r="IWR2" s="307"/>
      <c r="IWS2" s="307"/>
      <c r="IWT2" s="307"/>
      <c r="IWU2" s="307"/>
      <c r="IWV2" s="307"/>
      <c r="IWW2" s="306"/>
      <c r="IWX2" s="307"/>
      <c r="IWY2" s="307"/>
      <c r="IWZ2" s="307"/>
      <c r="IXA2" s="307"/>
      <c r="IXB2" s="307"/>
      <c r="IXC2" s="307"/>
      <c r="IXD2" s="307"/>
      <c r="IXE2" s="307"/>
      <c r="IXF2" s="307"/>
      <c r="IXG2" s="307"/>
      <c r="IXH2" s="307"/>
      <c r="IXI2" s="307"/>
      <c r="IXJ2" s="307"/>
      <c r="IXK2" s="307"/>
      <c r="IXL2" s="307"/>
      <c r="IXM2" s="306"/>
      <c r="IXN2" s="307"/>
      <c r="IXO2" s="307"/>
      <c r="IXP2" s="307"/>
      <c r="IXQ2" s="307"/>
      <c r="IXR2" s="307"/>
      <c r="IXS2" s="307"/>
      <c r="IXT2" s="307"/>
      <c r="IXU2" s="307"/>
      <c r="IXV2" s="307"/>
      <c r="IXW2" s="307"/>
      <c r="IXX2" s="307"/>
      <c r="IXY2" s="307"/>
      <c r="IXZ2" s="307"/>
      <c r="IYA2" s="307"/>
      <c r="IYB2" s="307"/>
      <c r="IYC2" s="306"/>
      <c r="IYD2" s="307"/>
      <c r="IYE2" s="307"/>
      <c r="IYF2" s="307"/>
      <c r="IYG2" s="307"/>
      <c r="IYH2" s="307"/>
      <c r="IYI2" s="307"/>
      <c r="IYJ2" s="307"/>
      <c r="IYK2" s="307"/>
      <c r="IYL2" s="307"/>
      <c r="IYM2" s="307"/>
      <c r="IYN2" s="307"/>
      <c r="IYO2" s="307"/>
      <c r="IYP2" s="307"/>
      <c r="IYQ2" s="307"/>
      <c r="IYR2" s="307"/>
      <c r="IYS2" s="306"/>
      <c r="IYT2" s="307"/>
      <c r="IYU2" s="307"/>
      <c r="IYV2" s="307"/>
      <c r="IYW2" s="307"/>
      <c r="IYX2" s="307"/>
      <c r="IYY2" s="307"/>
      <c r="IYZ2" s="307"/>
      <c r="IZA2" s="307"/>
      <c r="IZB2" s="307"/>
      <c r="IZC2" s="307"/>
      <c r="IZD2" s="307"/>
      <c r="IZE2" s="307"/>
      <c r="IZF2" s="307"/>
      <c r="IZG2" s="307"/>
      <c r="IZH2" s="307"/>
      <c r="IZI2" s="306"/>
      <c r="IZJ2" s="307"/>
      <c r="IZK2" s="307"/>
      <c r="IZL2" s="307"/>
      <c r="IZM2" s="307"/>
      <c r="IZN2" s="307"/>
      <c r="IZO2" s="307"/>
      <c r="IZP2" s="307"/>
      <c r="IZQ2" s="307"/>
      <c r="IZR2" s="307"/>
      <c r="IZS2" s="307"/>
      <c r="IZT2" s="307"/>
      <c r="IZU2" s="307"/>
      <c r="IZV2" s="307"/>
      <c r="IZW2" s="307"/>
      <c r="IZX2" s="307"/>
      <c r="IZY2" s="306"/>
      <c r="IZZ2" s="307"/>
      <c r="JAA2" s="307"/>
      <c r="JAB2" s="307"/>
      <c r="JAC2" s="307"/>
      <c r="JAD2" s="307"/>
      <c r="JAE2" s="307"/>
      <c r="JAF2" s="307"/>
      <c r="JAG2" s="307"/>
      <c r="JAH2" s="307"/>
      <c r="JAI2" s="307"/>
      <c r="JAJ2" s="307"/>
      <c r="JAK2" s="307"/>
      <c r="JAL2" s="307"/>
      <c r="JAM2" s="307"/>
      <c r="JAN2" s="307"/>
      <c r="JAO2" s="306"/>
      <c r="JAP2" s="307"/>
      <c r="JAQ2" s="307"/>
      <c r="JAR2" s="307"/>
      <c r="JAS2" s="307"/>
      <c r="JAT2" s="307"/>
      <c r="JAU2" s="307"/>
      <c r="JAV2" s="307"/>
      <c r="JAW2" s="307"/>
      <c r="JAX2" s="307"/>
      <c r="JAY2" s="307"/>
      <c r="JAZ2" s="307"/>
      <c r="JBA2" s="307"/>
      <c r="JBB2" s="307"/>
      <c r="JBC2" s="307"/>
      <c r="JBD2" s="307"/>
      <c r="JBE2" s="306"/>
      <c r="JBF2" s="307"/>
      <c r="JBG2" s="307"/>
      <c r="JBH2" s="307"/>
      <c r="JBI2" s="307"/>
      <c r="JBJ2" s="307"/>
      <c r="JBK2" s="307"/>
      <c r="JBL2" s="307"/>
      <c r="JBM2" s="307"/>
      <c r="JBN2" s="307"/>
      <c r="JBO2" s="307"/>
      <c r="JBP2" s="307"/>
      <c r="JBQ2" s="307"/>
      <c r="JBR2" s="307"/>
      <c r="JBS2" s="307"/>
      <c r="JBT2" s="307"/>
      <c r="JBU2" s="306"/>
      <c r="JBV2" s="307"/>
      <c r="JBW2" s="307"/>
      <c r="JBX2" s="307"/>
      <c r="JBY2" s="307"/>
      <c r="JBZ2" s="307"/>
      <c r="JCA2" s="307"/>
      <c r="JCB2" s="307"/>
      <c r="JCC2" s="307"/>
      <c r="JCD2" s="307"/>
      <c r="JCE2" s="307"/>
      <c r="JCF2" s="307"/>
      <c r="JCG2" s="307"/>
      <c r="JCH2" s="307"/>
      <c r="JCI2" s="307"/>
      <c r="JCJ2" s="307"/>
      <c r="JCK2" s="306"/>
      <c r="JCL2" s="307"/>
      <c r="JCM2" s="307"/>
      <c r="JCN2" s="307"/>
      <c r="JCO2" s="307"/>
      <c r="JCP2" s="307"/>
      <c r="JCQ2" s="307"/>
      <c r="JCR2" s="307"/>
      <c r="JCS2" s="307"/>
      <c r="JCT2" s="307"/>
      <c r="JCU2" s="307"/>
      <c r="JCV2" s="307"/>
      <c r="JCW2" s="307"/>
      <c r="JCX2" s="307"/>
      <c r="JCY2" s="307"/>
      <c r="JCZ2" s="307"/>
      <c r="JDA2" s="306"/>
      <c r="JDB2" s="307"/>
      <c r="JDC2" s="307"/>
      <c r="JDD2" s="307"/>
      <c r="JDE2" s="307"/>
      <c r="JDF2" s="307"/>
      <c r="JDG2" s="307"/>
      <c r="JDH2" s="307"/>
      <c r="JDI2" s="307"/>
      <c r="JDJ2" s="307"/>
      <c r="JDK2" s="307"/>
      <c r="JDL2" s="307"/>
      <c r="JDM2" s="307"/>
      <c r="JDN2" s="307"/>
      <c r="JDO2" s="307"/>
      <c r="JDP2" s="307"/>
      <c r="JDQ2" s="306"/>
      <c r="JDR2" s="307"/>
      <c r="JDS2" s="307"/>
      <c r="JDT2" s="307"/>
      <c r="JDU2" s="307"/>
      <c r="JDV2" s="307"/>
      <c r="JDW2" s="307"/>
      <c r="JDX2" s="307"/>
      <c r="JDY2" s="307"/>
      <c r="JDZ2" s="307"/>
      <c r="JEA2" s="307"/>
      <c r="JEB2" s="307"/>
      <c r="JEC2" s="307"/>
      <c r="JED2" s="307"/>
      <c r="JEE2" s="307"/>
      <c r="JEF2" s="307"/>
      <c r="JEG2" s="306"/>
      <c r="JEH2" s="307"/>
      <c r="JEI2" s="307"/>
      <c r="JEJ2" s="307"/>
      <c r="JEK2" s="307"/>
      <c r="JEL2" s="307"/>
      <c r="JEM2" s="307"/>
      <c r="JEN2" s="307"/>
      <c r="JEO2" s="307"/>
      <c r="JEP2" s="307"/>
      <c r="JEQ2" s="307"/>
      <c r="JER2" s="307"/>
      <c r="JES2" s="307"/>
      <c r="JET2" s="307"/>
      <c r="JEU2" s="307"/>
      <c r="JEV2" s="307"/>
      <c r="JEW2" s="306"/>
      <c r="JEX2" s="307"/>
      <c r="JEY2" s="307"/>
      <c r="JEZ2" s="307"/>
      <c r="JFA2" s="307"/>
      <c r="JFB2" s="307"/>
      <c r="JFC2" s="307"/>
      <c r="JFD2" s="307"/>
      <c r="JFE2" s="307"/>
      <c r="JFF2" s="307"/>
      <c r="JFG2" s="307"/>
      <c r="JFH2" s="307"/>
      <c r="JFI2" s="307"/>
      <c r="JFJ2" s="307"/>
      <c r="JFK2" s="307"/>
      <c r="JFL2" s="307"/>
      <c r="JFM2" s="306"/>
      <c r="JFN2" s="307"/>
      <c r="JFO2" s="307"/>
      <c r="JFP2" s="307"/>
      <c r="JFQ2" s="307"/>
      <c r="JFR2" s="307"/>
      <c r="JFS2" s="307"/>
      <c r="JFT2" s="307"/>
      <c r="JFU2" s="307"/>
      <c r="JFV2" s="307"/>
      <c r="JFW2" s="307"/>
      <c r="JFX2" s="307"/>
      <c r="JFY2" s="307"/>
      <c r="JFZ2" s="307"/>
      <c r="JGA2" s="307"/>
      <c r="JGB2" s="307"/>
      <c r="JGC2" s="306"/>
      <c r="JGD2" s="307"/>
      <c r="JGE2" s="307"/>
      <c r="JGF2" s="307"/>
      <c r="JGG2" s="307"/>
      <c r="JGH2" s="307"/>
      <c r="JGI2" s="307"/>
      <c r="JGJ2" s="307"/>
      <c r="JGK2" s="307"/>
      <c r="JGL2" s="307"/>
      <c r="JGM2" s="307"/>
      <c r="JGN2" s="307"/>
      <c r="JGO2" s="307"/>
      <c r="JGP2" s="307"/>
      <c r="JGQ2" s="307"/>
      <c r="JGR2" s="307"/>
      <c r="JGS2" s="306"/>
      <c r="JGT2" s="307"/>
      <c r="JGU2" s="307"/>
      <c r="JGV2" s="307"/>
      <c r="JGW2" s="307"/>
      <c r="JGX2" s="307"/>
      <c r="JGY2" s="307"/>
      <c r="JGZ2" s="307"/>
      <c r="JHA2" s="307"/>
      <c r="JHB2" s="307"/>
      <c r="JHC2" s="307"/>
      <c r="JHD2" s="307"/>
      <c r="JHE2" s="307"/>
      <c r="JHF2" s="307"/>
      <c r="JHG2" s="307"/>
      <c r="JHH2" s="307"/>
      <c r="JHI2" s="306"/>
      <c r="JHJ2" s="307"/>
      <c r="JHK2" s="307"/>
      <c r="JHL2" s="307"/>
      <c r="JHM2" s="307"/>
      <c r="JHN2" s="307"/>
      <c r="JHO2" s="307"/>
      <c r="JHP2" s="307"/>
      <c r="JHQ2" s="307"/>
      <c r="JHR2" s="307"/>
      <c r="JHS2" s="307"/>
      <c r="JHT2" s="307"/>
      <c r="JHU2" s="307"/>
      <c r="JHV2" s="307"/>
      <c r="JHW2" s="307"/>
      <c r="JHX2" s="307"/>
      <c r="JHY2" s="306"/>
      <c r="JHZ2" s="307"/>
      <c r="JIA2" s="307"/>
      <c r="JIB2" s="307"/>
      <c r="JIC2" s="307"/>
      <c r="JID2" s="307"/>
      <c r="JIE2" s="307"/>
      <c r="JIF2" s="307"/>
      <c r="JIG2" s="307"/>
      <c r="JIH2" s="307"/>
      <c r="JII2" s="307"/>
      <c r="JIJ2" s="307"/>
      <c r="JIK2" s="307"/>
      <c r="JIL2" s="307"/>
      <c r="JIM2" s="307"/>
      <c r="JIN2" s="307"/>
      <c r="JIO2" s="306"/>
      <c r="JIP2" s="307"/>
      <c r="JIQ2" s="307"/>
      <c r="JIR2" s="307"/>
      <c r="JIS2" s="307"/>
      <c r="JIT2" s="307"/>
      <c r="JIU2" s="307"/>
      <c r="JIV2" s="307"/>
      <c r="JIW2" s="307"/>
      <c r="JIX2" s="307"/>
      <c r="JIY2" s="307"/>
      <c r="JIZ2" s="307"/>
      <c r="JJA2" s="307"/>
      <c r="JJB2" s="307"/>
      <c r="JJC2" s="307"/>
      <c r="JJD2" s="307"/>
      <c r="JJE2" s="306"/>
      <c r="JJF2" s="307"/>
      <c r="JJG2" s="307"/>
      <c r="JJH2" s="307"/>
      <c r="JJI2" s="307"/>
      <c r="JJJ2" s="307"/>
      <c r="JJK2" s="307"/>
      <c r="JJL2" s="307"/>
      <c r="JJM2" s="307"/>
      <c r="JJN2" s="307"/>
      <c r="JJO2" s="307"/>
      <c r="JJP2" s="307"/>
      <c r="JJQ2" s="307"/>
      <c r="JJR2" s="307"/>
      <c r="JJS2" s="307"/>
      <c r="JJT2" s="307"/>
      <c r="JJU2" s="306"/>
      <c r="JJV2" s="307"/>
      <c r="JJW2" s="307"/>
      <c r="JJX2" s="307"/>
      <c r="JJY2" s="307"/>
      <c r="JJZ2" s="307"/>
      <c r="JKA2" s="307"/>
      <c r="JKB2" s="307"/>
      <c r="JKC2" s="307"/>
      <c r="JKD2" s="307"/>
      <c r="JKE2" s="307"/>
      <c r="JKF2" s="307"/>
      <c r="JKG2" s="307"/>
      <c r="JKH2" s="307"/>
      <c r="JKI2" s="307"/>
      <c r="JKJ2" s="307"/>
      <c r="JKK2" s="306"/>
      <c r="JKL2" s="307"/>
      <c r="JKM2" s="307"/>
      <c r="JKN2" s="307"/>
      <c r="JKO2" s="307"/>
      <c r="JKP2" s="307"/>
      <c r="JKQ2" s="307"/>
      <c r="JKR2" s="307"/>
      <c r="JKS2" s="307"/>
      <c r="JKT2" s="307"/>
      <c r="JKU2" s="307"/>
      <c r="JKV2" s="307"/>
      <c r="JKW2" s="307"/>
      <c r="JKX2" s="307"/>
      <c r="JKY2" s="307"/>
      <c r="JKZ2" s="307"/>
      <c r="JLA2" s="306"/>
      <c r="JLB2" s="307"/>
      <c r="JLC2" s="307"/>
      <c r="JLD2" s="307"/>
      <c r="JLE2" s="307"/>
      <c r="JLF2" s="307"/>
      <c r="JLG2" s="307"/>
      <c r="JLH2" s="307"/>
      <c r="JLI2" s="307"/>
      <c r="JLJ2" s="307"/>
      <c r="JLK2" s="307"/>
      <c r="JLL2" s="307"/>
      <c r="JLM2" s="307"/>
      <c r="JLN2" s="307"/>
      <c r="JLO2" s="307"/>
      <c r="JLP2" s="307"/>
      <c r="JLQ2" s="306"/>
      <c r="JLR2" s="307"/>
      <c r="JLS2" s="307"/>
      <c r="JLT2" s="307"/>
      <c r="JLU2" s="307"/>
      <c r="JLV2" s="307"/>
      <c r="JLW2" s="307"/>
      <c r="JLX2" s="307"/>
      <c r="JLY2" s="307"/>
      <c r="JLZ2" s="307"/>
      <c r="JMA2" s="307"/>
      <c r="JMB2" s="307"/>
      <c r="JMC2" s="307"/>
      <c r="JMD2" s="307"/>
      <c r="JME2" s="307"/>
      <c r="JMF2" s="307"/>
      <c r="JMG2" s="306"/>
      <c r="JMH2" s="307"/>
      <c r="JMI2" s="307"/>
      <c r="JMJ2" s="307"/>
      <c r="JMK2" s="307"/>
      <c r="JML2" s="307"/>
      <c r="JMM2" s="307"/>
      <c r="JMN2" s="307"/>
      <c r="JMO2" s="307"/>
      <c r="JMP2" s="307"/>
      <c r="JMQ2" s="307"/>
      <c r="JMR2" s="307"/>
      <c r="JMS2" s="307"/>
      <c r="JMT2" s="307"/>
      <c r="JMU2" s="307"/>
      <c r="JMV2" s="307"/>
      <c r="JMW2" s="306"/>
      <c r="JMX2" s="307"/>
      <c r="JMY2" s="307"/>
      <c r="JMZ2" s="307"/>
      <c r="JNA2" s="307"/>
      <c r="JNB2" s="307"/>
      <c r="JNC2" s="307"/>
      <c r="JND2" s="307"/>
      <c r="JNE2" s="307"/>
      <c r="JNF2" s="307"/>
      <c r="JNG2" s="307"/>
      <c r="JNH2" s="307"/>
      <c r="JNI2" s="307"/>
      <c r="JNJ2" s="307"/>
      <c r="JNK2" s="307"/>
      <c r="JNL2" s="307"/>
      <c r="JNM2" s="306"/>
      <c r="JNN2" s="307"/>
      <c r="JNO2" s="307"/>
      <c r="JNP2" s="307"/>
      <c r="JNQ2" s="307"/>
      <c r="JNR2" s="307"/>
      <c r="JNS2" s="307"/>
      <c r="JNT2" s="307"/>
      <c r="JNU2" s="307"/>
      <c r="JNV2" s="307"/>
      <c r="JNW2" s="307"/>
      <c r="JNX2" s="307"/>
      <c r="JNY2" s="307"/>
      <c r="JNZ2" s="307"/>
      <c r="JOA2" s="307"/>
      <c r="JOB2" s="307"/>
      <c r="JOC2" s="306"/>
      <c r="JOD2" s="307"/>
      <c r="JOE2" s="307"/>
      <c r="JOF2" s="307"/>
      <c r="JOG2" s="307"/>
      <c r="JOH2" s="307"/>
      <c r="JOI2" s="307"/>
      <c r="JOJ2" s="307"/>
      <c r="JOK2" s="307"/>
      <c r="JOL2" s="307"/>
      <c r="JOM2" s="307"/>
      <c r="JON2" s="307"/>
      <c r="JOO2" s="307"/>
      <c r="JOP2" s="307"/>
      <c r="JOQ2" s="307"/>
      <c r="JOR2" s="307"/>
      <c r="JOS2" s="306"/>
      <c r="JOT2" s="307"/>
      <c r="JOU2" s="307"/>
      <c r="JOV2" s="307"/>
      <c r="JOW2" s="307"/>
      <c r="JOX2" s="307"/>
      <c r="JOY2" s="307"/>
      <c r="JOZ2" s="307"/>
      <c r="JPA2" s="307"/>
      <c r="JPB2" s="307"/>
      <c r="JPC2" s="307"/>
      <c r="JPD2" s="307"/>
      <c r="JPE2" s="307"/>
      <c r="JPF2" s="307"/>
      <c r="JPG2" s="307"/>
      <c r="JPH2" s="307"/>
      <c r="JPI2" s="306"/>
      <c r="JPJ2" s="307"/>
      <c r="JPK2" s="307"/>
      <c r="JPL2" s="307"/>
      <c r="JPM2" s="307"/>
      <c r="JPN2" s="307"/>
      <c r="JPO2" s="307"/>
      <c r="JPP2" s="307"/>
      <c r="JPQ2" s="307"/>
      <c r="JPR2" s="307"/>
      <c r="JPS2" s="307"/>
      <c r="JPT2" s="307"/>
      <c r="JPU2" s="307"/>
      <c r="JPV2" s="307"/>
      <c r="JPW2" s="307"/>
      <c r="JPX2" s="307"/>
      <c r="JPY2" s="306"/>
      <c r="JPZ2" s="307"/>
      <c r="JQA2" s="307"/>
      <c r="JQB2" s="307"/>
      <c r="JQC2" s="307"/>
      <c r="JQD2" s="307"/>
      <c r="JQE2" s="307"/>
      <c r="JQF2" s="307"/>
      <c r="JQG2" s="307"/>
      <c r="JQH2" s="307"/>
      <c r="JQI2" s="307"/>
      <c r="JQJ2" s="307"/>
      <c r="JQK2" s="307"/>
      <c r="JQL2" s="307"/>
      <c r="JQM2" s="307"/>
      <c r="JQN2" s="307"/>
      <c r="JQO2" s="306"/>
      <c r="JQP2" s="307"/>
      <c r="JQQ2" s="307"/>
      <c r="JQR2" s="307"/>
      <c r="JQS2" s="307"/>
      <c r="JQT2" s="307"/>
      <c r="JQU2" s="307"/>
      <c r="JQV2" s="307"/>
      <c r="JQW2" s="307"/>
      <c r="JQX2" s="307"/>
      <c r="JQY2" s="307"/>
      <c r="JQZ2" s="307"/>
      <c r="JRA2" s="307"/>
      <c r="JRB2" s="307"/>
      <c r="JRC2" s="307"/>
      <c r="JRD2" s="307"/>
      <c r="JRE2" s="306"/>
      <c r="JRF2" s="307"/>
      <c r="JRG2" s="307"/>
      <c r="JRH2" s="307"/>
      <c r="JRI2" s="307"/>
      <c r="JRJ2" s="307"/>
      <c r="JRK2" s="307"/>
      <c r="JRL2" s="307"/>
      <c r="JRM2" s="307"/>
      <c r="JRN2" s="307"/>
      <c r="JRO2" s="307"/>
      <c r="JRP2" s="307"/>
      <c r="JRQ2" s="307"/>
      <c r="JRR2" s="307"/>
      <c r="JRS2" s="307"/>
      <c r="JRT2" s="307"/>
      <c r="JRU2" s="306"/>
      <c r="JRV2" s="307"/>
      <c r="JRW2" s="307"/>
      <c r="JRX2" s="307"/>
      <c r="JRY2" s="307"/>
      <c r="JRZ2" s="307"/>
      <c r="JSA2" s="307"/>
      <c r="JSB2" s="307"/>
      <c r="JSC2" s="307"/>
      <c r="JSD2" s="307"/>
      <c r="JSE2" s="307"/>
      <c r="JSF2" s="307"/>
      <c r="JSG2" s="307"/>
      <c r="JSH2" s="307"/>
      <c r="JSI2" s="307"/>
      <c r="JSJ2" s="307"/>
      <c r="JSK2" s="306"/>
      <c r="JSL2" s="307"/>
      <c r="JSM2" s="307"/>
      <c r="JSN2" s="307"/>
      <c r="JSO2" s="307"/>
      <c r="JSP2" s="307"/>
      <c r="JSQ2" s="307"/>
      <c r="JSR2" s="307"/>
      <c r="JSS2" s="307"/>
      <c r="JST2" s="307"/>
      <c r="JSU2" s="307"/>
      <c r="JSV2" s="307"/>
      <c r="JSW2" s="307"/>
      <c r="JSX2" s="307"/>
      <c r="JSY2" s="307"/>
      <c r="JSZ2" s="307"/>
      <c r="JTA2" s="306"/>
      <c r="JTB2" s="307"/>
      <c r="JTC2" s="307"/>
      <c r="JTD2" s="307"/>
      <c r="JTE2" s="307"/>
      <c r="JTF2" s="307"/>
      <c r="JTG2" s="307"/>
      <c r="JTH2" s="307"/>
      <c r="JTI2" s="307"/>
      <c r="JTJ2" s="307"/>
      <c r="JTK2" s="307"/>
      <c r="JTL2" s="307"/>
      <c r="JTM2" s="307"/>
      <c r="JTN2" s="307"/>
      <c r="JTO2" s="307"/>
      <c r="JTP2" s="307"/>
      <c r="JTQ2" s="306"/>
      <c r="JTR2" s="307"/>
      <c r="JTS2" s="307"/>
      <c r="JTT2" s="307"/>
      <c r="JTU2" s="307"/>
      <c r="JTV2" s="307"/>
      <c r="JTW2" s="307"/>
      <c r="JTX2" s="307"/>
      <c r="JTY2" s="307"/>
      <c r="JTZ2" s="307"/>
      <c r="JUA2" s="307"/>
      <c r="JUB2" s="307"/>
      <c r="JUC2" s="307"/>
      <c r="JUD2" s="307"/>
      <c r="JUE2" s="307"/>
      <c r="JUF2" s="307"/>
      <c r="JUG2" s="306"/>
      <c r="JUH2" s="307"/>
      <c r="JUI2" s="307"/>
      <c r="JUJ2" s="307"/>
      <c r="JUK2" s="307"/>
      <c r="JUL2" s="307"/>
      <c r="JUM2" s="307"/>
      <c r="JUN2" s="307"/>
      <c r="JUO2" s="307"/>
      <c r="JUP2" s="307"/>
      <c r="JUQ2" s="307"/>
      <c r="JUR2" s="307"/>
      <c r="JUS2" s="307"/>
      <c r="JUT2" s="307"/>
      <c r="JUU2" s="307"/>
      <c r="JUV2" s="307"/>
      <c r="JUW2" s="306"/>
      <c r="JUX2" s="307"/>
      <c r="JUY2" s="307"/>
      <c r="JUZ2" s="307"/>
      <c r="JVA2" s="307"/>
      <c r="JVB2" s="307"/>
      <c r="JVC2" s="307"/>
      <c r="JVD2" s="307"/>
      <c r="JVE2" s="307"/>
      <c r="JVF2" s="307"/>
      <c r="JVG2" s="307"/>
      <c r="JVH2" s="307"/>
      <c r="JVI2" s="307"/>
      <c r="JVJ2" s="307"/>
      <c r="JVK2" s="307"/>
      <c r="JVL2" s="307"/>
      <c r="JVM2" s="306"/>
      <c r="JVN2" s="307"/>
      <c r="JVO2" s="307"/>
      <c r="JVP2" s="307"/>
      <c r="JVQ2" s="307"/>
      <c r="JVR2" s="307"/>
      <c r="JVS2" s="307"/>
      <c r="JVT2" s="307"/>
      <c r="JVU2" s="307"/>
      <c r="JVV2" s="307"/>
      <c r="JVW2" s="307"/>
      <c r="JVX2" s="307"/>
      <c r="JVY2" s="307"/>
      <c r="JVZ2" s="307"/>
      <c r="JWA2" s="307"/>
      <c r="JWB2" s="307"/>
      <c r="JWC2" s="306"/>
      <c r="JWD2" s="307"/>
      <c r="JWE2" s="307"/>
      <c r="JWF2" s="307"/>
      <c r="JWG2" s="307"/>
      <c r="JWH2" s="307"/>
      <c r="JWI2" s="307"/>
      <c r="JWJ2" s="307"/>
      <c r="JWK2" s="307"/>
      <c r="JWL2" s="307"/>
      <c r="JWM2" s="307"/>
      <c r="JWN2" s="307"/>
      <c r="JWO2" s="307"/>
      <c r="JWP2" s="307"/>
      <c r="JWQ2" s="307"/>
      <c r="JWR2" s="307"/>
      <c r="JWS2" s="306"/>
      <c r="JWT2" s="307"/>
      <c r="JWU2" s="307"/>
      <c r="JWV2" s="307"/>
      <c r="JWW2" s="307"/>
      <c r="JWX2" s="307"/>
      <c r="JWY2" s="307"/>
      <c r="JWZ2" s="307"/>
      <c r="JXA2" s="307"/>
      <c r="JXB2" s="307"/>
      <c r="JXC2" s="307"/>
      <c r="JXD2" s="307"/>
      <c r="JXE2" s="307"/>
      <c r="JXF2" s="307"/>
      <c r="JXG2" s="307"/>
      <c r="JXH2" s="307"/>
      <c r="JXI2" s="306"/>
      <c r="JXJ2" s="307"/>
      <c r="JXK2" s="307"/>
      <c r="JXL2" s="307"/>
      <c r="JXM2" s="307"/>
      <c r="JXN2" s="307"/>
      <c r="JXO2" s="307"/>
      <c r="JXP2" s="307"/>
      <c r="JXQ2" s="307"/>
      <c r="JXR2" s="307"/>
      <c r="JXS2" s="307"/>
      <c r="JXT2" s="307"/>
      <c r="JXU2" s="307"/>
      <c r="JXV2" s="307"/>
      <c r="JXW2" s="307"/>
      <c r="JXX2" s="307"/>
      <c r="JXY2" s="306"/>
      <c r="JXZ2" s="307"/>
      <c r="JYA2" s="307"/>
      <c r="JYB2" s="307"/>
      <c r="JYC2" s="307"/>
      <c r="JYD2" s="307"/>
      <c r="JYE2" s="307"/>
      <c r="JYF2" s="307"/>
      <c r="JYG2" s="307"/>
      <c r="JYH2" s="307"/>
      <c r="JYI2" s="307"/>
      <c r="JYJ2" s="307"/>
      <c r="JYK2" s="307"/>
      <c r="JYL2" s="307"/>
      <c r="JYM2" s="307"/>
      <c r="JYN2" s="307"/>
      <c r="JYO2" s="306"/>
      <c r="JYP2" s="307"/>
      <c r="JYQ2" s="307"/>
      <c r="JYR2" s="307"/>
      <c r="JYS2" s="307"/>
      <c r="JYT2" s="307"/>
      <c r="JYU2" s="307"/>
      <c r="JYV2" s="307"/>
      <c r="JYW2" s="307"/>
      <c r="JYX2" s="307"/>
      <c r="JYY2" s="307"/>
      <c r="JYZ2" s="307"/>
      <c r="JZA2" s="307"/>
      <c r="JZB2" s="307"/>
      <c r="JZC2" s="307"/>
      <c r="JZD2" s="307"/>
      <c r="JZE2" s="306"/>
      <c r="JZF2" s="307"/>
      <c r="JZG2" s="307"/>
      <c r="JZH2" s="307"/>
      <c r="JZI2" s="307"/>
      <c r="JZJ2" s="307"/>
      <c r="JZK2" s="307"/>
      <c r="JZL2" s="307"/>
      <c r="JZM2" s="307"/>
      <c r="JZN2" s="307"/>
      <c r="JZO2" s="307"/>
      <c r="JZP2" s="307"/>
      <c r="JZQ2" s="307"/>
      <c r="JZR2" s="307"/>
      <c r="JZS2" s="307"/>
      <c r="JZT2" s="307"/>
      <c r="JZU2" s="306"/>
      <c r="JZV2" s="307"/>
      <c r="JZW2" s="307"/>
      <c r="JZX2" s="307"/>
      <c r="JZY2" s="307"/>
      <c r="JZZ2" s="307"/>
      <c r="KAA2" s="307"/>
      <c r="KAB2" s="307"/>
      <c r="KAC2" s="307"/>
      <c r="KAD2" s="307"/>
      <c r="KAE2" s="307"/>
      <c r="KAF2" s="307"/>
      <c r="KAG2" s="307"/>
      <c r="KAH2" s="307"/>
      <c r="KAI2" s="307"/>
      <c r="KAJ2" s="307"/>
      <c r="KAK2" s="306"/>
      <c r="KAL2" s="307"/>
      <c r="KAM2" s="307"/>
      <c r="KAN2" s="307"/>
      <c r="KAO2" s="307"/>
      <c r="KAP2" s="307"/>
      <c r="KAQ2" s="307"/>
      <c r="KAR2" s="307"/>
      <c r="KAS2" s="307"/>
      <c r="KAT2" s="307"/>
      <c r="KAU2" s="307"/>
      <c r="KAV2" s="307"/>
      <c r="KAW2" s="307"/>
      <c r="KAX2" s="307"/>
      <c r="KAY2" s="307"/>
      <c r="KAZ2" s="307"/>
      <c r="KBA2" s="306"/>
      <c r="KBB2" s="307"/>
      <c r="KBC2" s="307"/>
      <c r="KBD2" s="307"/>
      <c r="KBE2" s="307"/>
      <c r="KBF2" s="307"/>
      <c r="KBG2" s="307"/>
      <c r="KBH2" s="307"/>
      <c r="KBI2" s="307"/>
      <c r="KBJ2" s="307"/>
      <c r="KBK2" s="307"/>
      <c r="KBL2" s="307"/>
      <c r="KBM2" s="307"/>
      <c r="KBN2" s="307"/>
      <c r="KBO2" s="307"/>
      <c r="KBP2" s="307"/>
      <c r="KBQ2" s="306"/>
      <c r="KBR2" s="307"/>
      <c r="KBS2" s="307"/>
      <c r="KBT2" s="307"/>
      <c r="KBU2" s="307"/>
      <c r="KBV2" s="307"/>
      <c r="KBW2" s="307"/>
      <c r="KBX2" s="307"/>
      <c r="KBY2" s="307"/>
      <c r="KBZ2" s="307"/>
      <c r="KCA2" s="307"/>
      <c r="KCB2" s="307"/>
      <c r="KCC2" s="307"/>
      <c r="KCD2" s="307"/>
      <c r="KCE2" s="307"/>
      <c r="KCF2" s="307"/>
      <c r="KCG2" s="306"/>
      <c r="KCH2" s="307"/>
      <c r="KCI2" s="307"/>
      <c r="KCJ2" s="307"/>
      <c r="KCK2" s="307"/>
      <c r="KCL2" s="307"/>
      <c r="KCM2" s="307"/>
      <c r="KCN2" s="307"/>
      <c r="KCO2" s="307"/>
      <c r="KCP2" s="307"/>
      <c r="KCQ2" s="307"/>
      <c r="KCR2" s="307"/>
      <c r="KCS2" s="307"/>
      <c r="KCT2" s="307"/>
      <c r="KCU2" s="307"/>
      <c r="KCV2" s="307"/>
      <c r="KCW2" s="306"/>
      <c r="KCX2" s="307"/>
      <c r="KCY2" s="307"/>
      <c r="KCZ2" s="307"/>
      <c r="KDA2" s="307"/>
      <c r="KDB2" s="307"/>
      <c r="KDC2" s="307"/>
      <c r="KDD2" s="307"/>
      <c r="KDE2" s="307"/>
      <c r="KDF2" s="307"/>
      <c r="KDG2" s="307"/>
      <c r="KDH2" s="307"/>
      <c r="KDI2" s="307"/>
      <c r="KDJ2" s="307"/>
      <c r="KDK2" s="307"/>
      <c r="KDL2" s="307"/>
      <c r="KDM2" s="306"/>
      <c r="KDN2" s="307"/>
      <c r="KDO2" s="307"/>
      <c r="KDP2" s="307"/>
      <c r="KDQ2" s="307"/>
      <c r="KDR2" s="307"/>
      <c r="KDS2" s="307"/>
      <c r="KDT2" s="307"/>
      <c r="KDU2" s="307"/>
      <c r="KDV2" s="307"/>
      <c r="KDW2" s="307"/>
      <c r="KDX2" s="307"/>
      <c r="KDY2" s="307"/>
      <c r="KDZ2" s="307"/>
      <c r="KEA2" s="307"/>
      <c r="KEB2" s="307"/>
      <c r="KEC2" s="306"/>
      <c r="KED2" s="307"/>
      <c r="KEE2" s="307"/>
      <c r="KEF2" s="307"/>
      <c r="KEG2" s="307"/>
      <c r="KEH2" s="307"/>
      <c r="KEI2" s="307"/>
      <c r="KEJ2" s="307"/>
      <c r="KEK2" s="307"/>
      <c r="KEL2" s="307"/>
      <c r="KEM2" s="307"/>
      <c r="KEN2" s="307"/>
      <c r="KEO2" s="307"/>
      <c r="KEP2" s="307"/>
      <c r="KEQ2" s="307"/>
      <c r="KER2" s="307"/>
      <c r="KES2" s="306"/>
      <c r="KET2" s="307"/>
      <c r="KEU2" s="307"/>
      <c r="KEV2" s="307"/>
      <c r="KEW2" s="307"/>
      <c r="KEX2" s="307"/>
      <c r="KEY2" s="307"/>
      <c r="KEZ2" s="307"/>
      <c r="KFA2" s="307"/>
      <c r="KFB2" s="307"/>
      <c r="KFC2" s="307"/>
      <c r="KFD2" s="307"/>
      <c r="KFE2" s="307"/>
      <c r="KFF2" s="307"/>
      <c r="KFG2" s="307"/>
      <c r="KFH2" s="307"/>
      <c r="KFI2" s="306"/>
      <c r="KFJ2" s="307"/>
      <c r="KFK2" s="307"/>
      <c r="KFL2" s="307"/>
      <c r="KFM2" s="307"/>
      <c r="KFN2" s="307"/>
      <c r="KFO2" s="307"/>
      <c r="KFP2" s="307"/>
      <c r="KFQ2" s="307"/>
      <c r="KFR2" s="307"/>
      <c r="KFS2" s="307"/>
      <c r="KFT2" s="307"/>
      <c r="KFU2" s="307"/>
      <c r="KFV2" s="307"/>
      <c r="KFW2" s="307"/>
      <c r="KFX2" s="307"/>
      <c r="KFY2" s="306"/>
      <c r="KFZ2" s="307"/>
      <c r="KGA2" s="307"/>
      <c r="KGB2" s="307"/>
      <c r="KGC2" s="307"/>
      <c r="KGD2" s="307"/>
      <c r="KGE2" s="307"/>
      <c r="KGF2" s="307"/>
      <c r="KGG2" s="307"/>
      <c r="KGH2" s="307"/>
      <c r="KGI2" s="307"/>
      <c r="KGJ2" s="307"/>
      <c r="KGK2" s="307"/>
      <c r="KGL2" s="307"/>
      <c r="KGM2" s="307"/>
      <c r="KGN2" s="307"/>
      <c r="KGO2" s="306"/>
      <c r="KGP2" s="307"/>
      <c r="KGQ2" s="307"/>
      <c r="KGR2" s="307"/>
      <c r="KGS2" s="307"/>
      <c r="KGT2" s="307"/>
      <c r="KGU2" s="307"/>
      <c r="KGV2" s="307"/>
      <c r="KGW2" s="307"/>
      <c r="KGX2" s="307"/>
      <c r="KGY2" s="307"/>
      <c r="KGZ2" s="307"/>
      <c r="KHA2" s="307"/>
      <c r="KHB2" s="307"/>
      <c r="KHC2" s="307"/>
      <c r="KHD2" s="307"/>
      <c r="KHE2" s="306"/>
      <c r="KHF2" s="307"/>
      <c r="KHG2" s="307"/>
      <c r="KHH2" s="307"/>
      <c r="KHI2" s="307"/>
      <c r="KHJ2" s="307"/>
      <c r="KHK2" s="307"/>
      <c r="KHL2" s="307"/>
      <c r="KHM2" s="307"/>
      <c r="KHN2" s="307"/>
      <c r="KHO2" s="307"/>
      <c r="KHP2" s="307"/>
      <c r="KHQ2" s="307"/>
      <c r="KHR2" s="307"/>
      <c r="KHS2" s="307"/>
      <c r="KHT2" s="307"/>
      <c r="KHU2" s="306"/>
      <c r="KHV2" s="307"/>
      <c r="KHW2" s="307"/>
      <c r="KHX2" s="307"/>
      <c r="KHY2" s="307"/>
      <c r="KHZ2" s="307"/>
      <c r="KIA2" s="307"/>
      <c r="KIB2" s="307"/>
      <c r="KIC2" s="307"/>
      <c r="KID2" s="307"/>
      <c r="KIE2" s="307"/>
      <c r="KIF2" s="307"/>
      <c r="KIG2" s="307"/>
      <c r="KIH2" s="307"/>
      <c r="KII2" s="307"/>
      <c r="KIJ2" s="307"/>
      <c r="KIK2" s="306"/>
      <c r="KIL2" s="307"/>
      <c r="KIM2" s="307"/>
      <c r="KIN2" s="307"/>
      <c r="KIO2" s="307"/>
      <c r="KIP2" s="307"/>
      <c r="KIQ2" s="307"/>
      <c r="KIR2" s="307"/>
      <c r="KIS2" s="307"/>
      <c r="KIT2" s="307"/>
      <c r="KIU2" s="307"/>
      <c r="KIV2" s="307"/>
      <c r="KIW2" s="307"/>
      <c r="KIX2" s="307"/>
      <c r="KIY2" s="307"/>
      <c r="KIZ2" s="307"/>
      <c r="KJA2" s="306"/>
      <c r="KJB2" s="307"/>
      <c r="KJC2" s="307"/>
      <c r="KJD2" s="307"/>
      <c r="KJE2" s="307"/>
      <c r="KJF2" s="307"/>
      <c r="KJG2" s="307"/>
      <c r="KJH2" s="307"/>
      <c r="KJI2" s="307"/>
      <c r="KJJ2" s="307"/>
      <c r="KJK2" s="307"/>
      <c r="KJL2" s="307"/>
      <c r="KJM2" s="307"/>
      <c r="KJN2" s="307"/>
      <c r="KJO2" s="307"/>
      <c r="KJP2" s="307"/>
      <c r="KJQ2" s="306"/>
      <c r="KJR2" s="307"/>
      <c r="KJS2" s="307"/>
      <c r="KJT2" s="307"/>
      <c r="KJU2" s="307"/>
      <c r="KJV2" s="307"/>
      <c r="KJW2" s="307"/>
      <c r="KJX2" s="307"/>
      <c r="KJY2" s="307"/>
      <c r="KJZ2" s="307"/>
      <c r="KKA2" s="307"/>
      <c r="KKB2" s="307"/>
      <c r="KKC2" s="307"/>
      <c r="KKD2" s="307"/>
      <c r="KKE2" s="307"/>
      <c r="KKF2" s="307"/>
      <c r="KKG2" s="306"/>
      <c r="KKH2" s="307"/>
      <c r="KKI2" s="307"/>
      <c r="KKJ2" s="307"/>
      <c r="KKK2" s="307"/>
      <c r="KKL2" s="307"/>
      <c r="KKM2" s="307"/>
      <c r="KKN2" s="307"/>
      <c r="KKO2" s="307"/>
      <c r="KKP2" s="307"/>
      <c r="KKQ2" s="307"/>
      <c r="KKR2" s="307"/>
      <c r="KKS2" s="307"/>
      <c r="KKT2" s="307"/>
      <c r="KKU2" s="307"/>
      <c r="KKV2" s="307"/>
      <c r="KKW2" s="306"/>
      <c r="KKX2" s="307"/>
      <c r="KKY2" s="307"/>
      <c r="KKZ2" s="307"/>
      <c r="KLA2" s="307"/>
      <c r="KLB2" s="307"/>
      <c r="KLC2" s="307"/>
      <c r="KLD2" s="307"/>
      <c r="KLE2" s="307"/>
      <c r="KLF2" s="307"/>
      <c r="KLG2" s="307"/>
      <c r="KLH2" s="307"/>
      <c r="KLI2" s="307"/>
      <c r="KLJ2" s="307"/>
      <c r="KLK2" s="307"/>
      <c r="KLL2" s="307"/>
      <c r="KLM2" s="306"/>
      <c r="KLN2" s="307"/>
      <c r="KLO2" s="307"/>
      <c r="KLP2" s="307"/>
      <c r="KLQ2" s="307"/>
      <c r="KLR2" s="307"/>
      <c r="KLS2" s="307"/>
      <c r="KLT2" s="307"/>
      <c r="KLU2" s="307"/>
      <c r="KLV2" s="307"/>
      <c r="KLW2" s="307"/>
      <c r="KLX2" s="307"/>
      <c r="KLY2" s="307"/>
      <c r="KLZ2" s="307"/>
      <c r="KMA2" s="307"/>
      <c r="KMB2" s="307"/>
      <c r="KMC2" s="306"/>
      <c r="KMD2" s="307"/>
      <c r="KME2" s="307"/>
      <c r="KMF2" s="307"/>
      <c r="KMG2" s="307"/>
      <c r="KMH2" s="307"/>
      <c r="KMI2" s="307"/>
      <c r="KMJ2" s="307"/>
      <c r="KMK2" s="307"/>
      <c r="KML2" s="307"/>
      <c r="KMM2" s="307"/>
      <c r="KMN2" s="307"/>
      <c r="KMO2" s="307"/>
      <c r="KMP2" s="307"/>
      <c r="KMQ2" s="307"/>
      <c r="KMR2" s="307"/>
      <c r="KMS2" s="306"/>
      <c r="KMT2" s="307"/>
      <c r="KMU2" s="307"/>
      <c r="KMV2" s="307"/>
      <c r="KMW2" s="307"/>
      <c r="KMX2" s="307"/>
      <c r="KMY2" s="307"/>
      <c r="KMZ2" s="307"/>
      <c r="KNA2" s="307"/>
      <c r="KNB2" s="307"/>
      <c r="KNC2" s="307"/>
      <c r="KND2" s="307"/>
      <c r="KNE2" s="307"/>
      <c r="KNF2" s="307"/>
      <c r="KNG2" s="307"/>
      <c r="KNH2" s="307"/>
      <c r="KNI2" s="306"/>
      <c r="KNJ2" s="307"/>
      <c r="KNK2" s="307"/>
      <c r="KNL2" s="307"/>
      <c r="KNM2" s="307"/>
      <c r="KNN2" s="307"/>
      <c r="KNO2" s="307"/>
      <c r="KNP2" s="307"/>
      <c r="KNQ2" s="307"/>
      <c r="KNR2" s="307"/>
      <c r="KNS2" s="307"/>
      <c r="KNT2" s="307"/>
      <c r="KNU2" s="307"/>
      <c r="KNV2" s="307"/>
      <c r="KNW2" s="307"/>
      <c r="KNX2" s="307"/>
      <c r="KNY2" s="306"/>
      <c r="KNZ2" s="307"/>
      <c r="KOA2" s="307"/>
      <c r="KOB2" s="307"/>
      <c r="KOC2" s="307"/>
      <c r="KOD2" s="307"/>
      <c r="KOE2" s="307"/>
      <c r="KOF2" s="307"/>
      <c r="KOG2" s="307"/>
      <c r="KOH2" s="307"/>
      <c r="KOI2" s="307"/>
      <c r="KOJ2" s="307"/>
      <c r="KOK2" s="307"/>
      <c r="KOL2" s="307"/>
      <c r="KOM2" s="307"/>
      <c r="KON2" s="307"/>
      <c r="KOO2" s="306"/>
      <c r="KOP2" s="307"/>
      <c r="KOQ2" s="307"/>
      <c r="KOR2" s="307"/>
      <c r="KOS2" s="307"/>
      <c r="KOT2" s="307"/>
      <c r="KOU2" s="307"/>
      <c r="KOV2" s="307"/>
      <c r="KOW2" s="307"/>
      <c r="KOX2" s="307"/>
      <c r="KOY2" s="307"/>
      <c r="KOZ2" s="307"/>
      <c r="KPA2" s="307"/>
      <c r="KPB2" s="307"/>
      <c r="KPC2" s="307"/>
      <c r="KPD2" s="307"/>
      <c r="KPE2" s="306"/>
      <c r="KPF2" s="307"/>
      <c r="KPG2" s="307"/>
      <c r="KPH2" s="307"/>
      <c r="KPI2" s="307"/>
      <c r="KPJ2" s="307"/>
      <c r="KPK2" s="307"/>
      <c r="KPL2" s="307"/>
      <c r="KPM2" s="307"/>
      <c r="KPN2" s="307"/>
      <c r="KPO2" s="307"/>
      <c r="KPP2" s="307"/>
      <c r="KPQ2" s="307"/>
      <c r="KPR2" s="307"/>
      <c r="KPS2" s="307"/>
      <c r="KPT2" s="307"/>
      <c r="KPU2" s="306"/>
      <c r="KPV2" s="307"/>
      <c r="KPW2" s="307"/>
      <c r="KPX2" s="307"/>
      <c r="KPY2" s="307"/>
      <c r="KPZ2" s="307"/>
      <c r="KQA2" s="307"/>
      <c r="KQB2" s="307"/>
      <c r="KQC2" s="307"/>
      <c r="KQD2" s="307"/>
      <c r="KQE2" s="307"/>
      <c r="KQF2" s="307"/>
      <c r="KQG2" s="307"/>
      <c r="KQH2" s="307"/>
      <c r="KQI2" s="307"/>
      <c r="KQJ2" s="307"/>
      <c r="KQK2" s="306"/>
      <c r="KQL2" s="307"/>
      <c r="KQM2" s="307"/>
      <c r="KQN2" s="307"/>
      <c r="KQO2" s="307"/>
      <c r="KQP2" s="307"/>
      <c r="KQQ2" s="307"/>
      <c r="KQR2" s="307"/>
      <c r="KQS2" s="307"/>
      <c r="KQT2" s="307"/>
      <c r="KQU2" s="307"/>
      <c r="KQV2" s="307"/>
      <c r="KQW2" s="307"/>
      <c r="KQX2" s="307"/>
      <c r="KQY2" s="307"/>
      <c r="KQZ2" s="307"/>
      <c r="KRA2" s="306"/>
      <c r="KRB2" s="307"/>
      <c r="KRC2" s="307"/>
      <c r="KRD2" s="307"/>
      <c r="KRE2" s="307"/>
      <c r="KRF2" s="307"/>
      <c r="KRG2" s="307"/>
      <c r="KRH2" s="307"/>
      <c r="KRI2" s="307"/>
      <c r="KRJ2" s="307"/>
      <c r="KRK2" s="307"/>
      <c r="KRL2" s="307"/>
      <c r="KRM2" s="307"/>
      <c r="KRN2" s="307"/>
      <c r="KRO2" s="307"/>
      <c r="KRP2" s="307"/>
      <c r="KRQ2" s="306"/>
      <c r="KRR2" s="307"/>
      <c r="KRS2" s="307"/>
      <c r="KRT2" s="307"/>
      <c r="KRU2" s="307"/>
      <c r="KRV2" s="307"/>
      <c r="KRW2" s="307"/>
      <c r="KRX2" s="307"/>
      <c r="KRY2" s="307"/>
      <c r="KRZ2" s="307"/>
      <c r="KSA2" s="307"/>
      <c r="KSB2" s="307"/>
      <c r="KSC2" s="307"/>
      <c r="KSD2" s="307"/>
      <c r="KSE2" s="307"/>
      <c r="KSF2" s="307"/>
      <c r="KSG2" s="306"/>
      <c r="KSH2" s="307"/>
      <c r="KSI2" s="307"/>
      <c r="KSJ2" s="307"/>
      <c r="KSK2" s="307"/>
      <c r="KSL2" s="307"/>
      <c r="KSM2" s="307"/>
      <c r="KSN2" s="307"/>
      <c r="KSO2" s="307"/>
      <c r="KSP2" s="307"/>
      <c r="KSQ2" s="307"/>
      <c r="KSR2" s="307"/>
      <c r="KSS2" s="307"/>
      <c r="KST2" s="307"/>
      <c r="KSU2" s="307"/>
      <c r="KSV2" s="307"/>
      <c r="KSW2" s="306"/>
      <c r="KSX2" s="307"/>
      <c r="KSY2" s="307"/>
      <c r="KSZ2" s="307"/>
      <c r="KTA2" s="307"/>
      <c r="KTB2" s="307"/>
      <c r="KTC2" s="307"/>
      <c r="KTD2" s="307"/>
      <c r="KTE2" s="307"/>
      <c r="KTF2" s="307"/>
      <c r="KTG2" s="307"/>
      <c r="KTH2" s="307"/>
      <c r="KTI2" s="307"/>
      <c r="KTJ2" s="307"/>
      <c r="KTK2" s="307"/>
      <c r="KTL2" s="307"/>
      <c r="KTM2" s="306"/>
      <c r="KTN2" s="307"/>
      <c r="KTO2" s="307"/>
      <c r="KTP2" s="307"/>
      <c r="KTQ2" s="307"/>
      <c r="KTR2" s="307"/>
      <c r="KTS2" s="307"/>
      <c r="KTT2" s="307"/>
      <c r="KTU2" s="307"/>
      <c r="KTV2" s="307"/>
      <c r="KTW2" s="307"/>
      <c r="KTX2" s="307"/>
      <c r="KTY2" s="307"/>
      <c r="KTZ2" s="307"/>
      <c r="KUA2" s="307"/>
      <c r="KUB2" s="307"/>
      <c r="KUC2" s="306"/>
      <c r="KUD2" s="307"/>
      <c r="KUE2" s="307"/>
      <c r="KUF2" s="307"/>
      <c r="KUG2" s="307"/>
      <c r="KUH2" s="307"/>
      <c r="KUI2" s="307"/>
      <c r="KUJ2" s="307"/>
      <c r="KUK2" s="307"/>
      <c r="KUL2" s="307"/>
      <c r="KUM2" s="307"/>
      <c r="KUN2" s="307"/>
      <c r="KUO2" s="307"/>
      <c r="KUP2" s="307"/>
      <c r="KUQ2" s="307"/>
      <c r="KUR2" s="307"/>
      <c r="KUS2" s="306"/>
      <c r="KUT2" s="307"/>
      <c r="KUU2" s="307"/>
      <c r="KUV2" s="307"/>
      <c r="KUW2" s="307"/>
      <c r="KUX2" s="307"/>
      <c r="KUY2" s="307"/>
      <c r="KUZ2" s="307"/>
      <c r="KVA2" s="307"/>
      <c r="KVB2" s="307"/>
      <c r="KVC2" s="307"/>
      <c r="KVD2" s="307"/>
      <c r="KVE2" s="307"/>
      <c r="KVF2" s="307"/>
      <c r="KVG2" s="307"/>
      <c r="KVH2" s="307"/>
      <c r="KVI2" s="306"/>
      <c r="KVJ2" s="307"/>
      <c r="KVK2" s="307"/>
      <c r="KVL2" s="307"/>
      <c r="KVM2" s="307"/>
      <c r="KVN2" s="307"/>
      <c r="KVO2" s="307"/>
      <c r="KVP2" s="307"/>
      <c r="KVQ2" s="307"/>
      <c r="KVR2" s="307"/>
      <c r="KVS2" s="307"/>
      <c r="KVT2" s="307"/>
      <c r="KVU2" s="307"/>
      <c r="KVV2" s="307"/>
      <c r="KVW2" s="307"/>
      <c r="KVX2" s="307"/>
      <c r="KVY2" s="306"/>
      <c r="KVZ2" s="307"/>
      <c r="KWA2" s="307"/>
      <c r="KWB2" s="307"/>
      <c r="KWC2" s="307"/>
      <c r="KWD2" s="307"/>
      <c r="KWE2" s="307"/>
      <c r="KWF2" s="307"/>
      <c r="KWG2" s="307"/>
      <c r="KWH2" s="307"/>
      <c r="KWI2" s="307"/>
      <c r="KWJ2" s="307"/>
      <c r="KWK2" s="307"/>
      <c r="KWL2" s="307"/>
      <c r="KWM2" s="307"/>
      <c r="KWN2" s="307"/>
      <c r="KWO2" s="306"/>
      <c r="KWP2" s="307"/>
      <c r="KWQ2" s="307"/>
      <c r="KWR2" s="307"/>
      <c r="KWS2" s="307"/>
      <c r="KWT2" s="307"/>
      <c r="KWU2" s="307"/>
      <c r="KWV2" s="307"/>
      <c r="KWW2" s="307"/>
      <c r="KWX2" s="307"/>
      <c r="KWY2" s="307"/>
      <c r="KWZ2" s="307"/>
      <c r="KXA2" s="307"/>
      <c r="KXB2" s="307"/>
      <c r="KXC2" s="307"/>
      <c r="KXD2" s="307"/>
      <c r="KXE2" s="306"/>
      <c r="KXF2" s="307"/>
      <c r="KXG2" s="307"/>
      <c r="KXH2" s="307"/>
      <c r="KXI2" s="307"/>
      <c r="KXJ2" s="307"/>
      <c r="KXK2" s="307"/>
      <c r="KXL2" s="307"/>
      <c r="KXM2" s="307"/>
      <c r="KXN2" s="307"/>
      <c r="KXO2" s="307"/>
      <c r="KXP2" s="307"/>
      <c r="KXQ2" s="307"/>
      <c r="KXR2" s="307"/>
      <c r="KXS2" s="307"/>
      <c r="KXT2" s="307"/>
      <c r="KXU2" s="306"/>
      <c r="KXV2" s="307"/>
      <c r="KXW2" s="307"/>
      <c r="KXX2" s="307"/>
      <c r="KXY2" s="307"/>
      <c r="KXZ2" s="307"/>
      <c r="KYA2" s="307"/>
      <c r="KYB2" s="307"/>
      <c r="KYC2" s="307"/>
      <c r="KYD2" s="307"/>
      <c r="KYE2" s="307"/>
      <c r="KYF2" s="307"/>
      <c r="KYG2" s="307"/>
      <c r="KYH2" s="307"/>
      <c r="KYI2" s="307"/>
      <c r="KYJ2" s="307"/>
      <c r="KYK2" s="306"/>
      <c r="KYL2" s="307"/>
      <c r="KYM2" s="307"/>
      <c r="KYN2" s="307"/>
      <c r="KYO2" s="307"/>
      <c r="KYP2" s="307"/>
      <c r="KYQ2" s="307"/>
      <c r="KYR2" s="307"/>
      <c r="KYS2" s="307"/>
      <c r="KYT2" s="307"/>
      <c r="KYU2" s="307"/>
      <c r="KYV2" s="307"/>
      <c r="KYW2" s="307"/>
      <c r="KYX2" s="307"/>
      <c r="KYY2" s="307"/>
      <c r="KYZ2" s="307"/>
      <c r="KZA2" s="306"/>
      <c r="KZB2" s="307"/>
      <c r="KZC2" s="307"/>
      <c r="KZD2" s="307"/>
      <c r="KZE2" s="307"/>
      <c r="KZF2" s="307"/>
      <c r="KZG2" s="307"/>
      <c r="KZH2" s="307"/>
      <c r="KZI2" s="307"/>
      <c r="KZJ2" s="307"/>
      <c r="KZK2" s="307"/>
      <c r="KZL2" s="307"/>
      <c r="KZM2" s="307"/>
      <c r="KZN2" s="307"/>
      <c r="KZO2" s="307"/>
      <c r="KZP2" s="307"/>
      <c r="KZQ2" s="306"/>
      <c r="KZR2" s="307"/>
      <c r="KZS2" s="307"/>
      <c r="KZT2" s="307"/>
      <c r="KZU2" s="307"/>
      <c r="KZV2" s="307"/>
      <c r="KZW2" s="307"/>
      <c r="KZX2" s="307"/>
      <c r="KZY2" s="307"/>
      <c r="KZZ2" s="307"/>
      <c r="LAA2" s="307"/>
      <c r="LAB2" s="307"/>
      <c r="LAC2" s="307"/>
      <c r="LAD2" s="307"/>
      <c r="LAE2" s="307"/>
      <c r="LAF2" s="307"/>
      <c r="LAG2" s="306"/>
      <c r="LAH2" s="307"/>
      <c r="LAI2" s="307"/>
      <c r="LAJ2" s="307"/>
      <c r="LAK2" s="307"/>
      <c r="LAL2" s="307"/>
      <c r="LAM2" s="307"/>
      <c r="LAN2" s="307"/>
      <c r="LAO2" s="307"/>
      <c r="LAP2" s="307"/>
      <c r="LAQ2" s="307"/>
      <c r="LAR2" s="307"/>
      <c r="LAS2" s="307"/>
      <c r="LAT2" s="307"/>
      <c r="LAU2" s="307"/>
      <c r="LAV2" s="307"/>
      <c r="LAW2" s="306"/>
      <c r="LAX2" s="307"/>
      <c r="LAY2" s="307"/>
      <c r="LAZ2" s="307"/>
      <c r="LBA2" s="307"/>
      <c r="LBB2" s="307"/>
      <c r="LBC2" s="307"/>
      <c r="LBD2" s="307"/>
      <c r="LBE2" s="307"/>
      <c r="LBF2" s="307"/>
      <c r="LBG2" s="307"/>
      <c r="LBH2" s="307"/>
      <c r="LBI2" s="307"/>
      <c r="LBJ2" s="307"/>
      <c r="LBK2" s="307"/>
      <c r="LBL2" s="307"/>
      <c r="LBM2" s="306"/>
      <c r="LBN2" s="307"/>
      <c r="LBO2" s="307"/>
      <c r="LBP2" s="307"/>
      <c r="LBQ2" s="307"/>
      <c r="LBR2" s="307"/>
      <c r="LBS2" s="307"/>
      <c r="LBT2" s="307"/>
      <c r="LBU2" s="307"/>
      <c r="LBV2" s="307"/>
      <c r="LBW2" s="307"/>
      <c r="LBX2" s="307"/>
      <c r="LBY2" s="307"/>
      <c r="LBZ2" s="307"/>
      <c r="LCA2" s="307"/>
      <c r="LCB2" s="307"/>
      <c r="LCC2" s="306"/>
      <c r="LCD2" s="307"/>
      <c r="LCE2" s="307"/>
      <c r="LCF2" s="307"/>
      <c r="LCG2" s="307"/>
      <c r="LCH2" s="307"/>
      <c r="LCI2" s="307"/>
      <c r="LCJ2" s="307"/>
      <c r="LCK2" s="307"/>
      <c r="LCL2" s="307"/>
      <c r="LCM2" s="307"/>
      <c r="LCN2" s="307"/>
      <c r="LCO2" s="307"/>
      <c r="LCP2" s="307"/>
      <c r="LCQ2" s="307"/>
      <c r="LCR2" s="307"/>
      <c r="LCS2" s="306"/>
      <c r="LCT2" s="307"/>
      <c r="LCU2" s="307"/>
      <c r="LCV2" s="307"/>
      <c r="LCW2" s="307"/>
      <c r="LCX2" s="307"/>
      <c r="LCY2" s="307"/>
      <c r="LCZ2" s="307"/>
      <c r="LDA2" s="307"/>
      <c r="LDB2" s="307"/>
      <c r="LDC2" s="307"/>
      <c r="LDD2" s="307"/>
      <c r="LDE2" s="307"/>
      <c r="LDF2" s="307"/>
      <c r="LDG2" s="307"/>
      <c r="LDH2" s="307"/>
      <c r="LDI2" s="306"/>
      <c r="LDJ2" s="307"/>
      <c r="LDK2" s="307"/>
      <c r="LDL2" s="307"/>
      <c r="LDM2" s="307"/>
      <c r="LDN2" s="307"/>
      <c r="LDO2" s="307"/>
      <c r="LDP2" s="307"/>
      <c r="LDQ2" s="307"/>
      <c r="LDR2" s="307"/>
      <c r="LDS2" s="307"/>
      <c r="LDT2" s="307"/>
      <c r="LDU2" s="307"/>
      <c r="LDV2" s="307"/>
      <c r="LDW2" s="307"/>
      <c r="LDX2" s="307"/>
      <c r="LDY2" s="306"/>
      <c r="LDZ2" s="307"/>
      <c r="LEA2" s="307"/>
      <c r="LEB2" s="307"/>
      <c r="LEC2" s="307"/>
      <c r="LED2" s="307"/>
      <c r="LEE2" s="307"/>
      <c r="LEF2" s="307"/>
      <c r="LEG2" s="307"/>
      <c r="LEH2" s="307"/>
      <c r="LEI2" s="307"/>
      <c r="LEJ2" s="307"/>
      <c r="LEK2" s="307"/>
      <c r="LEL2" s="307"/>
      <c r="LEM2" s="307"/>
      <c r="LEN2" s="307"/>
      <c r="LEO2" s="306"/>
      <c r="LEP2" s="307"/>
      <c r="LEQ2" s="307"/>
      <c r="LER2" s="307"/>
      <c r="LES2" s="307"/>
      <c r="LET2" s="307"/>
      <c r="LEU2" s="307"/>
      <c r="LEV2" s="307"/>
      <c r="LEW2" s="307"/>
      <c r="LEX2" s="307"/>
      <c r="LEY2" s="307"/>
      <c r="LEZ2" s="307"/>
      <c r="LFA2" s="307"/>
      <c r="LFB2" s="307"/>
      <c r="LFC2" s="307"/>
      <c r="LFD2" s="307"/>
      <c r="LFE2" s="306"/>
      <c r="LFF2" s="307"/>
      <c r="LFG2" s="307"/>
      <c r="LFH2" s="307"/>
      <c r="LFI2" s="307"/>
      <c r="LFJ2" s="307"/>
      <c r="LFK2" s="307"/>
      <c r="LFL2" s="307"/>
      <c r="LFM2" s="307"/>
      <c r="LFN2" s="307"/>
      <c r="LFO2" s="307"/>
      <c r="LFP2" s="307"/>
      <c r="LFQ2" s="307"/>
      <c r="LFR2" s="307"/>
      <c r="LFS2" s="307"/>
      <c r="LFT2" s="307"/>
      <c r="LFU2" s="306"/>
      <c r="LFV2" s="307"/>
      <c r="LFW2" s="307"/>
      <c r="LFX2" s="307"/>
      <c r="LFY2" s="307"/>
      <c r="LFZ2" s="307"/>
      <c r="LGA2" s="307"/>
      <c r="LGB2" s="307"/>
      <c r="LGC2" s="307"/>
      <c r="LGD2" s="307"/>
      <c r="LGE2" s="307"/>
      <c r="LGF2" s="307"/>
      <c r="LGG2" s="307"/>
      <c r="LGH2" s="307"/>
      <c r="LGI2" s="307"/>
      <c r="LGJ2" s="307"/>
      <c r="LGK2" s="306"/>
      <c r="LGL2" s="307"/>
      <c r="LGM2" s="307"/>
      <c r="LGN2" s="307"/>
      <c r="LGO2" s="307"/>
      <c r="LGP2" s="307"/>
      <c r="LGQ2" s="307"/>
      <c r="LGR2" s="307"/>
      <c r="LGS2" s="307"/>
      <c r="LGT2" s="307"/>
      <c r="LGU2" s="307"/>
      <c r="LGV2" s="307"/>
      <c r="LGW2" s="307"/>
      <c r="LGX2" s="307"/>
      <c r="LGY2" s="307"/>
      <c r="LGZ2" s="307"/>
      <c r="LHA2" s="306"/>
      <c r="LHB2" s="307"/>
      <c r="LHC2" s="307"/>
      <c r="LHD2" s="307"/>
      <c r="LHE2" s="307"/>
      <c r="LHF2" s="307"/>
      <c r="LHG2" s="307"/>
      <c r="LHH2" s="307"/>
      <c r="LHI2" s="307"/>
      <c r="LHJ2" s="307"/>
      <c r="LHK2" s="307"/>
      <c r="LHL2" s="307"/>
      <c r="LHM2" s="307"/>
      <c r="LHN2" s="307"/>
      <c r="LHO2" s="307"/>
      <c r="LHP2" s="307"/>
      <c r="LHQ2" s="306"/>
      <c r="LHR2" s="307"/>
      <c r="LHS2" s="307"/>
      <c r="LHT2" s="307"/>
      <c r="LHU2" s="307"/>
      <c r="LHV2" s="307"/>
      <c r="LHW2" s="307"/>
      <c r="LHX2" s="307"/>
      <c r="LHY2" s="307"/>
      <c r="LHZ2" s="307"/>
      <c r="LIA2" s="307"/>
      <c r="LIB2" s="307"/>
      <c r="LIC2" s="307"/>
      <c r="LID2" s="307"/>
      <c r="LIE2" s="307"/>
      <c r="LIF2" s="307"/>
      <c r="LIG2" s="306"/>
      <c r="LIH2" s="307"/>
      <c r="LII2" s="307"/>
      <c r="LIJ2" s="307"/>
      <c r="LIK2" s="307"/>
      <c r="LIL2" s="307"/>
      <c r="LIM2" s="307"/>
      <c r="LIN2" s="307"/>
      <c r="LIO2" s="307"/>
      <c r="LIP2" s="307"/>
      <c r="LIQ2" s="307"/>
      <c r="LIR2" s="307"/>
      <c r="LIS2" s="307"/>
      <c r="LIT2" s="307"/>
      <c r="LIU2" s="307"/>
      <c r="LIV2" s="307"/>
      <c r="LIW2" s="306"/>
      <c r="LIX2" s="307"/>
      <c r="LIY2" s="307"/>
      <c r="LIZ2" s="307"/>
      <c r="LJA2" s="307"/>
      <c r="LJB2" s="307"/>
      <c r="LJC2" s="307"/>
      <c r="LJD2" s="307"/>
      <c r="LJE2" s="307"/>
      <c r="LJF2" s="307"/>
      <c r="LJG2" s="307"/>
      <c r="LJH2" s="307"/>
      <c r="LJI2" s="307"/>
      <c r="LJJ2" s="307"/>
      <c r="LJK2" s="307"/>
      <c r="LJL2" s="307"/>
      <c r="LJM2" s="306"/>
      <c r="LJN2" s="307"/>
      <c r="LJO2" s="307"/>
      <c r="LJP2" s="307"/>
      <c r="LJQ2" s="307"/>
      <c r="LJR2" s="307"/>
      <c r="LJS2" s="307"/>
      <c r="LJT2" s="307"/>
      <c r="LJU2" s="307"/>
      <c r="LJV2" s="307"/>
      <c r="LJW2" s="307"/>
      <c r="LJX2" s="307"/>
      <c r="LJY2" s="307"/>
      <c r="LJZ2" s="307"/>
      <c r="LKA2" s="307"/>
      <c r="LKB2" s="307"/>
      <c r="LKC2" s="306"/>
      <c r="LKD2" s="307"/>
      <c r="LKE2" s="307"/>
      <c r="LKF2" s="307"/>
      <c r="LKG2" s="307"/>
      <c r="LKH2" s="307"/>
      <c r="LKI2" s="307"/>
      <c r="LKJ2" s="307"/>
      <c r="LKK2" s="307"/>
      <c r="LKL2" s="307"/>
      <c r="LKM2" s="307"/>
      <c r="LKN2" s="307"/>
      <c r="LKO2" s="307"/>
      <c r="LKP2" s="307"/>
      <c r="LKQ2" s="307"/>
      <c r="LKR2" s="307"/>
      <c r="LKS2" s="306"/>
      <c r="LKT2" s="307"/>
      <c r="LKU2" s="307"/>
      <c r="LKV2" s="307"/>
      <c r="LKW2" s="307"/>
      <c r="LKX2" s="307"/>
      <c r="LKY2" s="307"/>
      <c r="LKZ2" s="307"/>
      <c r="LLA2" s="307"/>
      <c r="LLB2" s="307"/>
      <c r="LLC2" s="307"/>
      <c r="LLD2" s="307"/>
      <c r="LLE2" s="307"/>
      <c r="LLF2" s="307"/>
      <c r="LLG2" s="307"/>
      <c r="LLH2" s="307"/>
      <c r="LLI2" s="306"/>
      <c r="LLJ2" s="307"/>
      <c r="LLK2" s="307"/>
      <c r="LLL2" s="307"/>
      <c r="LLM2" s="307"/>
      <c r="LLN2" s="307"/>
      <c r="LLO2" s="307"/>
      <c r="LLP2" s="307"/>
      <c r="LLQ2" s="307"/>
      <c r="LLR2" s="307"/>
      <c r="LLS2" s="307"/>
      <c r="LLT2" s="307"/>
      <c r="LLU2" s="307"/>
      <c r="LLV2" s="307"/>
      <c r="LLW2" s="307"/>
      <c r="LLX2" s="307"/>
      <c r="LLY2" s="306"/>
      <c r="LLZ2" s="307"/>
      <c r="LMA2" s="307"/>
      <c r="LMB2" s="307"/>
      <c r="LMC2" s="307"/>
      <c r="LMD2" s="307"/>
      <c r="LME2" s="307"/>
      <c r="LMF2" s="307"/>
      <c r="LMG2" s="307"/>
      <c r="LMH2" s="307"/>
      <c r="LMI2" s="307"/>
      <c r="LMJ2" s="307"/>
      <c r="LMK2" s="307"/>
      <c r="LML2" s="307"/>
      <c r="LMM2" s="307"/>
      <c r="LMN2" s="307"/>
      <c r="LMO2" s="306"/>
      <c r="LMP2" s="307"/>
      <c r="LMQ2" s="307"/>
      <c r="LMR2" s="307"/>
      <c r="LMS2" s="307"/>
      <c r="LMT2" s="307"/>
      <c r="LMU2" s="307"/>
      <c r="LMV2" s="307"/>
      <c r="LMW2" s="307"/>
      <c r="LMX2" s="307"/>
      <c r="LMY2" s="307"/>
      <c r="LMZ2" s="307"/>
      <c r="LNA2" s="307"/>
      <c r="LNB2" s="307"/>
      <c r="LNC2" s="307"/>
      <c r="LND2" s="307"/>
      <c r="LNE2" s="306"/>
      <c r="LNF2" s="307"/>
      <c r="LNG2" s="307"/>
      <c r="LNH2" s="307"/>
      <c r="LNI2" s="307"/>
      <c r="LNJ2" s="307"/>
      <c r="LNK2" s="307"/>
      <c r="LNL2" s="307"/>
      <c r="LNM2" s="307"/>
      <c r="LNN2" s="307"/>
      <c r="LNO2" s="307"/>
      <c r="LNP2" s="307"/>
      <c r="LNQ2" s="307"/>
      <c r="LNR2" s="307"/>
      <c r="LNS2" s="307"/>
      <c r="LNT2" s="307"/>
      <c r="LNU2" s="306"/>
      <c r="LNV2" s="307"/>
      <c r="LNW2" s="307"/>
      <c r="LNX2" s="307"/>
      <c r="LNY2" s="307"/>
      <c r="LNZ2" s="307"/>
      <c r="LOA2" s="307"/>
      <c r="LOB2" s="307"/>
      <c r="LOC2" s="307"/>
      <c r="LOD2" s="307"/>
      <c r="LOE2" s="307"/>
      <c r="LOF2" s="307"/>
      <c r="LOG2" s="307"/>
      <c r="LOH2" s="307"/>
      <c r="LOI2" s="307"/>
      <c r="LOJ2" s="307"/>
      <c r="LOK2" s="306"/>
      <c r="LOL2" s="307"/>
      <c r="LOM2" s="307"/>
      <c r="LON2" s="307"/>
      <c r="LOO2" s="307"/>
      <c r="LOP2" s="307"/>
      <c r="LOQ2" s="307"/>
      <c r="LOR2" s="307"/>
      <c r="LOS2" s="307"/>
      <c r="LOT2" s="307"/>
      <c r="LOU2" s="307"/>
      <c r="LOV2" s="307"/>
      <c r="LOW2" s="307"/>
      <c r="LOX2" s="307"/>
      <c r="LOY2" s="307"/>
      <c r="LOZ2" s="307"/>
      <c r="LPA2" s="306"/>
      <c r="LPB2" s="307"/>
      <c r="LPC2" s="307"/>
      <c r="LPD2" s="307"/>
      <c r="LPE2" s="307"/>
      <c r="LPF2" s="307"/>
      <c r="LPG2" s="307"/>
      <c r="LPH2" s="307"/>
      <c r="LPI2" s="307"/>
      <c r="LPJ2" s="307"/>
      <c r="LPK2" s="307"/>
      <c r="LPL2" s="307"/>
      <c r="LPM2" s="307"/>
      <c r="LPN2" s="307"/>
      <c r="LPO2" s="307"/>
      <c r="LPP2" s="307"/>
      <c r="LPQ2" s="306"/>
      <c r="LPR2" s="307"/>
      <c r="LPS2" s="307"/>
      <c r="LPT2" s="307"/>
      <c r="LPU2" s="307"/>
      <c r="LPV2" s="307"/>
      <c r="LPW2" s="307"/>
      <c r="LPX2" s="307"/>
      <c r="LPY2" s="307"/>
      <c r="LPZ2" s="307"/>
      <c r="LQA2" s="307"/>
      <c r="LQB2" s="307"/>
      <c r="LQC2" s="307"/>
      <c r="LQD2" s="307"/>
      <c r="LQE2" s="307"/>
      <c r="LQF2" s="307"/>
      <c r="LQG2" s="306"/>
      <c r="LQH2" s="307"/>
      <c r="LQI2" s="307"/>
      <c r="LQJ2" s="307"/>
      <c r="LQK2" s="307"/>
      <c r="LQL2" s="307"/>
      <c r="LQM2" s="307"/>
      <c r="LQN2" s="307"/>
      <c r="LQO2" s="307"/>
      <c r="LQP2" s="307"/>
      <c r="LQQ2" s="307"/>
      <c r="LQR2" s="307"/>
      <c r="LQS2" s="307"/>
      <c r="LQT2" s="307"/>
      <c r="LQU2" s="307"/>
      <c r="LQV2" s="307"/>
      <c r="LQW2" s="306"/>
      <c r="LQX2" s="307"/>
      <c r="LQY2" s="307"/>
      <c r="LQZ2" s="307"/>
      <c r="LRA2" s="307"/>
      <c r="LRB2" s="307"/>
      <c r="LRC2" s="307"/>
      <c r="LRD2" s="307"/>
      <c r="LRE2" s="307"/>
      <c r="LRF2" s="307"/>
      <c r="LRG2" s="307"/>
      <c r="LRH2" s="307"/>
      <c r="LRI2" s="307"/>
      <c r="LRJ2" s="307"/>
      <c r="LRK2" s="307"/>
      <c r="LRL2" s="307"/>
      <c r="LRM2" s="306"/>
      <c r="LRN2" s="307"/>
      <c r="LRO2" s="307"/>
      <c r="LRP2" s="307"/>
      <c r="LRQ2" s="307"/>
      <c r="LRR2" s="307"/>
      <c r="LRS2" s="307"/>
      <c r="LRT2" s="307"/>
      <c r="LRU2" s="307"/>
      <c r="LRV2" s="307"/>
      <c r="LRW2" s="307"/>
      <c r="LRX2" s="307"/>
      <c r="LRY2" s="307"/>
      <c r="LRZ2" s="307"/>
      <c r="LSA2" s="307"/>
      <c r="LSB2" s="307"/>
      <c r="LSC2" s="306"/>
      <c r="LSD2" s="307"/>
      <c r="LSE2" s="307"/>
      <c r="LSF2" s="307"/>
      <c r="LSG2" s="307"/>
      <c r="LSH2" s="307"/>
      <c r="LSI2" s="307"/>
      <c r="LSJ2" s="307"/>
      <c r="LSK2" s="307"/>
      <c r="LSL2" s="307"/>
      <c r="LSM2" s="307"/>
      <c r="LSN2" s="307"/>
      <c r="LSO2" s="307"/>
      <c r="LSP2" s="307"/>
      <c r="LSQ2" s="307"/>
      <c r="LSR2" s="307"/>
      <c r="LSS2" s="306"/>
      <c r="LST2" s="307"/>
      <c r="LSU2" s="307"/>
      <c r="LSV2" s="307"/>
      <c r="LSW2" s="307"/>
      <c r="LSX2" s="307"/>
      <c r="LSY2" s="307"/>
      <c r="LSZ2" s="307"/>
      <c r="LTA2" s="307"/>
      <c r="LTB2" s="307"/>
      <c r="LTC2" s="307"/>
      <c r="LTD2" s="307"/>
      <c r="LTE2" s="307"/>
      <c r="LTF2" s="307"/>
      <c r="LTG2" s="307"/>
      <c r="LTH2" s="307"/>
      <c r="LTI2" s="306"/>
      <c r="LTJ2" s="307"/>
      <c r="LTK2" s="307"/>
      <c r="LTL2" s="307"/>
      <c r="LTM2" s="307"/>
      <c r="LTN2" s="307"/>
      <c r="LTO2" s="307"/>
      <c r="LTP2" s="307"/>
      <c r="LTQ2" s="307"/>
      <c r="LTR2" s="307"/>
      <c r="LTS2" s="307"/>
      <c r="LTT2" s="307"/>
      <c r="LTU2" s="307"/>
      <c r="LTV2" s="307"/>
      <c r="LTW2" s="307"/>
      <c r="LTX2" s="307"/>
      <c r="LTY2" s="306"/>
      <c r="LTZ2" s="307"/>
      <c r="LUA2" s="307"/>
      <c r="LUB2" s="307"/>
      <c r="LUC2" s="307"/>
      <c r="LUD2" s="307"/>
      <c r="LUE2" s="307"/>
      <c r="LUF2" s="307"/>
      <c r="LUG2" s="307"/>
      <c r="LUH2" s="307"/>
      <c r="LUI2" s="307"/>
      <c r="LUJ2" s="307"/>
      <c r="LUK2" s="307"/>
      <c r="LUL2" s="307"/>
      <c r="LUM2" s="307"/>
      <c r="LUN2" s="307"/>
      <c r="LUO2" s="306"/>
      <c r="LUP2" s="307"/>
      <c r="LUQ2" s="307"/>
      <c r="LUR2" s="307"/>
      <c r="LUS2" s="307"/>
      <c r="LUT2" s="307"/>
      <c r="LUU2" s="307"/>
      <c r="LUV2" s="307"/>
      <c r="LUW2" s="307"/>
      <c r="LUX2" s="307"/>
      <c r="LUY2" s="307"/>
      <c r="LUZ2" s="307"/>
      <c r="LVA2" s="307"/>
      <c r="LVB2" s="307"/>
      <c r="LVC2" s="307"/>
      <c r="LVD2" s="307"/>
      <c r="LVE2" s="306"/>
      <c r="LVF2" s="307"/>
      <c r="LVG2" s="307"/>
      <c r="LVH2" s="307"/>
      <c r="LVI2" s="307"/>
      <c r="LVJ2" s="307"/>
      <c r="LVK2" s="307"/>
      <c r="LVL2" s="307"/>
      <c r="LVM2" s="307"/>
      <c r="LVN2" s="307"/>
      <c r="LVO2" s="307"/>
      <c r="LVP2" s="307"/>
      <c r="LVQ2" s="307"/>
      <c r="LVR2" s="307"/>
      <c r="LVS2" s="307"/>
      <c r="LVT2" s="307"/>
      <c r="LVU2" s="306"/>
      <c r="LVV2" s="307"/>
      <c r="LVW2" s="307"/>
      <c r="LVX2" s="307"/>
      <c r="LVY2" s="307"/>
      <c r="LVZ2" s="307"/>
      <c r="LWA2" s="307"/>
      <c r="LWB2" s="307"/>
      <c r="LWC2" s="307"/>
      <c r="LWD2" s="307"/>
      <c r="LWE2" s="307"/>
      <c r="LWF2" s="307"/>
      <c r="LWG2" s="307"/>
      <c r="LWH2" s="307"/>
      <c r="LWI2" s="307"/>
      <c r="LWJ2" s="307"/>
      <c r="LWK2" s="306"/>
      <c r="LWL2" s="307"/>
      <c r="LWM2" s="307"/>
      <c r="LWN2" s="307"/>
      <c r="LWO2" s="307"/>
      <c r="LWP2" s="307"/>
      <c r="LWQ2" s="307"/>
      <c r="LWR2" s="307"/>
      <c r="LWS2" s="307"/>
      <c r="LWT2" s="307"/>
      <c r="LWU2" s="307"/>
      <c r="LWV2" s="307"/>
      <c r="LWW2" s="307"/>
      <c r="LWX2" s="307"/>
      <c r="LWY2" s="307"/>
      <c r="LWZ2" s="307"/>
      <c r="LXA2" s="306"/>
      <c r="LXB2" s="307"/>
      <c r="LXC2" s="307"/>
      <c r="LXD2" s="307"/>
      <c r="LXE2" s="307"/>
      <c r="LXF2" s="307"/>
      <c r="LXG2" s="307"/>
      <c r="LXH2" s="307"/>
      <c r="LXI2" s="307"/>
      <c r="LXJ2" s="307"/>
      <c r="LXK2" s="307"/>
      <c r="LXL2" s="307"/>
      <c r="LXM2" s="307"/>
      <c r="LXN2" s="307"/>
      <c r="LXO2" s="307"/>
      <c r="LXP2" s="307"/>
      <c r="LXQ2" s="306"/>
      <c r="LXR2" s="307"/>
      <c r="LXS2" s="307"/>
      <c r="LXT2" s="307"/>
      <c r="LXU2" s="307"/>
      <c r="LXV2" s="307"/>
      <c r="LXW2" s="307"/>
      <c r="LXX2" s="307"/>
      <c r="LXY2" s="307"/>
      <c r="LXZ2" s="307"/>
      <c r="LYA2" s="307"/>
      <c r="LYB2" s="307"/>
      <c r="LYC2" s="307"/>
      <c r="LYD2" s="307"/>
      <c r="LYE2" s="307"/>
      <c r="LYF2" s="307"/>
      <c r="LYG2" s="306"/>
      <c r="LYH2" s="307"/>
      <c r="LYI2" s="307"/>
      <c r="LYJ2" s="307"/>
      <c r="LYK2" s="307"/>
      <c r="LYL2" s="307"/>
      <c r="LYM2" s="307"/>
      <c r="LYN2" s="307"/>
      <c r="LYO2" s="307"/>
      <c r="LYP2" s="307"/>
      <c r="LYQ2" s="307"/>
      <c r="LYR2" s="307"/>
      <c r="LYS2" s="307"/>
      <c r="LYT2" s="307"/>
      <c r="LYU2" s="307"/>
      <c r="LYV2" s="307"/>
      <c r="LYW2" s="306"/>
      <c r="LYX2" s="307"/>
      <c r="LYY2" s="307"/>
      <c r="LYZ2" s="307"/>
      <c r="LZA2" s="307"/>
      <c r="LZB2" s="307"/>
      <c r="LZC2" s="307"/>
      <c r="LZD2" s="307"/>
      <c r="LZE2" s="307"/>
      <c r="LZF2" s="307"/>
      <c r="LZG2" s="307"/>
      <c r="LZH2" s="307"/>
      <c r="LZI2" s="307"/>
      <c r="LZJ2" s="307"/>
      <c r="LZK2" s="307"/>
      <c r="LZL2" s="307"/>
      <c r="LZM2" s="306"/>
      <c r="LZN2" s="307"/>
      <c r="LZO2" s="307"/>
      <c r="LZP2" s="307"/>
      <c r="LZQ2" s="307"/>
      <c r="LZR2" s="307"/>
      <c r="LZS2" s="307"/>
      <c r="LZT2" s="307"/>
      <c r="LZU2" s="307"/>
      <c r="LZV2" s="307"/>
      <c r="LZW2" s="307"/>
      <c r="LZX2" s="307"/>
      <c r="LZY2" s="307"/>
      <c r="LZZ2" s="307"/>
      <c r="MAA2" s="307"/>
      <c r="MAB2" s="307"/>
      <c r="MAC2" s="306"/>
      <c r="MAD2" s="307"/>
      <c r="MAE2" s="307"/>
      <c r="MAF2" s="307"/>
      <c r="MAG2" s="307"/>
      <c r="MAH2" s="307"/>
      <c r="MAI2" s="307"/>
      <c r="MAJ2" s="307"/>
      <c r="MAK2" s="307"/>
      <c r="MAL2" s="307"/>
      <c r="MAM2" s="307"/>
      <c r="MAN2" s="307"/>
      <c r="MAO2" s="307"/>
      <c r="MAP2" s="307"/>
      <c r="MAQ2" s="307"/>
      <c r="MAR2" s="307"/>
      <c r="MAS2" s="306"/>
      <c r="MAT2" s="307"/>
      <c r="MAU2" s="307"/>
      <c r="MAV2" s="307"/>
      <c r="MAW2" s="307"/>
      <c r="MAX2" s="307"/>
      <c r="MAY2" s="307"/>
      <c r="MAZ2" s="307"/>
      <c r="MBA2" s="307"/>
      <c r="MBB2" s="307"/>
      <c r="MBC2" s="307"/>
      <c r="MBD2" s="307"/>
      <c r="MBE2" s="307"/>
      <c r="MBF2" s="307"/>
      <c r="MBG2" s="307"/>
      <c r="MBH2" s="307"/>
      <c r="MBI2" s="306"/>
      <c r="MBJ2" s="307"/>
      <c r="MBK2" s="307"/>
      <c r="MBL2" s="307"/>
      <c r="MBM2" s="307"/>
      <c r="MBN2" s="307"/>
      <c r="MBO2" s="307"/>
      <c r="MBP2" s="307"/>
      <c r="MBQ2" s="307"/>
      <c r="MBR2" s="307"/>
      <c r="MBS2" s="307"/>
      <c r="MBT2" s="307"/>
      <c r="MBU2" s="307"/>
      <c r="MBV2" s="307"/>
      <c r="MBW2" s="307"/>
      <c r="MBX2" s="307"/>
      <c r="MBY2" s="306"/>
      <c r="MBZ2" s="307"/>
      <c r="MCA2" s="307"/>
      <c r="MCB2" s="307"/>
      <c r="MCC2" s="307"/>
      <c r="MCD2" s="307"/>
      <c r="MCE2" s="307"/>
      <c r="MCF2" s="307"/>
      <c r="MCG2" s="307"/>
      <c r="MCH2" s="307"/>
      <c r="MCI2" s="307"/>
      <c r="MCJ2" s="307"/>
      <c r="MCK2" s="307"/>
      <c r="MCL2" s="307"/>
      <c r="MCM2" s="307"/>
      <c r="MCN2" s="307"/>
      <c r="MCO2" s="306"/>
      <c r="MCP2" s="307"/>
      <c r="MCQ2" s="307"/>
      <c r="MCR2" s="307"/>
      <c r="MCS2" s="307"/>
      <c r="MCT2" s="307"/>
      <c r="MCU2" s="307"/>
      <c r="MCV2" s="307"/>
      <c r="MCW2" s="307"/>
      <c r="MCX2" s="307"/>
      <c r="MCY2" s="307"/>
      <c r="MCZ2" s="307"/>
      <c r="MDA2" s="307"/>
      <c r="MDB2" s="307"/>
      <c r="MDC2" s="307"/>
      <c r="MDD2" s="307"/>
      <c r="MDE2" s="306"/>
      <c r="MDF2" s="307"/>
      <c r="MDG2" s="307"/>
      <c r="MDH2" s="307"/>
      <c r="MDI2" s="307"/>
      <c r="MDJ2" s="307"/>
      <c r="MDK2" s="307"/>
      <c r="MDL2" s="307"/>
      <c r="MDM2" s="307"/>
      <c r="MDN2" s="307"/>
      <c r="MDO2" s="307"/>
      <c r="MDP2" s="307"/>
      <c r="MDQ2" s="307"/>
      <c r="MDR2" s="307"/>
      <c r="MDS2" s="307"/>
      <c r="MDT2" s="307"/>
      <c r="MDU2" s="306"/>
      <c r="MDV2" s="307"/>
      <c r="MDW2" s="307"/>
      <c r="MDX2" s="307"/>
      <c r="MDY2" s="307"/>
      <c r="MDZ2" s="307"/>
      <c r="MEA2" s="307"/>
      <c r="MEB2" s="307"/>
      <c r="MEC2" s="307"/>
      <c r="MED2" s="307"/>
      <c r="MEE2" s="307"/>
      <c r="MEF2" s="307"/>
      <c r="MEG2" s="307"/>
      <c r="MEH2" s="307"/>
      <c r="MEI2" s="307"/>
      <c r="MEJ2" s="307"/>
      <c r="MEK2" s="306"/>
      <c r="MEL2" s="307"/>
      <c r="MEM2" s="307"/>
      <c r="MEN2" s="307"/>
      <c r="MEO2" s="307"/>
      <c r="MEP2" s="307"/>
      <c r="MEQ2" s="307"/>
      <c r="MER2" s="307"/>
      <c r="MES2" s="307"/>
      <c r="MET2" s="307"/>
      <c r="MEU2" s="307"/>
      <c r="MEV2" s="307"/>
      <c r="MEW2" s="307"/>
      <c r="MEX2" s="307"/>
      <c r="MEY2" s="307"/>
      <c r="MEZ2" s="307"/>
      <c r="MFA2" s="306"/>
      <c r="MFB2" s="307"/>
      <c r="MFC2" s="307"/>
      <c r="MFD2" s="307"/>
      <c r="MFE2" s="307"/>
      <c r="MFF2" s="307"/>
      <c r="MFG2" s="307"/>
      <c r="MFH2" s="307"/>
      <c r="MFI2" s="307"/>
      <c r="MFJ2" s="307"/>
      <c r="MFK2" s="307"/>
      <c r="MFL2" s="307"/>
      <c r="MFM2" s="307"/>
      <c r="MFN2" s="307"/>
      <c r="MFO2" s="307"/>
      <c r="MFP2" s="307"/>
      <c r="MFQ2" s="306"/>
      <c r="MFR2" s="307"/>
      <c r="MFS2" s="307"/>
      <c r="MFT2" s="307"/>
      <c r="MFU2" s="307"/>
      <c r="MFV2" s="307"/>
      <c r="MFW2" s="307"/>
      <c r="MFX2" s="307"/>
      <c r="MFY2" s="307"/>
      <c r="MFZ2" s="307"/>
      <c r="MGA2" s="307"/>
      <c r="MGB2" s="307"/>
      <c r="MGC2" s="307"/>
      <c r="MGD2" s="307"/>
      <c r="MGE2" s="307"/>
      <c r="MGF2" s="307"/>
      <c r="MGG2" s="306"/>
      <c r="MGH2" s="307"/>
      <c r="MGI2" s="307"/>
      <c r="MGJ2" s="307"/>
      <c r="MGK2" s="307"/>
      <c r="MGL2" s="307"/>
      <c r="MGM2" s="307"/>
      <c r="MGN2" s="307"/>
      <c r="MGO2" s="307"/>
      <c r="MGP2" s="307"/>
      <c r="MGQ2" s="307"/>
      <c r="MGR2" s="307"/>
      <c r="MGS2" s="307"/>
      <c r="MGT2" s="307"/>
      <c r="MGU2" s="307"/>
      <c r="MGV2" s="307"/>
      <c r="MGW2" s="306"/>
      <c r="MGX2" s="307"/>
      <c r="MGY2" s="307"/>
      <c r="MGZ2" s="307"/>
      <c r="MHA2" s="307"/>
      <c r="MHB2" s="307"/>
      <c r="MHC2" s="307"/>
      <c r="MHD2" s="307"/>
      <c r="MHE2" s="307"/>
      <c r="MHF2" s="307"/>
      <c r="MHG2" s="307"/>
      <c r="MHH2" s="307"/>
      <c r="MHI2" s="307"/>
      <c r="MHJ2" s="307"/>
      <c r="MHK2" s="307"/>
      <c r="MHL2" s="307"/>
      <c r="MHM2" s="306"/>
      <c r="MHN2" s="307"/>
      <c r="MHO2" s="307"/>
      <c r="MHP2" s="307"/>
      <c r="MHQ2" s="307"/>
      <c r="MHR2" s="307"/>
      <c r="MHS2" s="307"/>
      <c r="MHT2" s="307"/>
      <c r="MHU2" s="307"/>
      <c r="MHV2" s="307"/>
      <c r="MHW2" s="307"/>
      <c r="MHX2" s="307"/>
      <c r="MHY2" s="307"/>
      <c r="MHZ2" s="307"/>
      <c r="MIA2" s="307"/>
      <c r="MIB2" s="307"/>
      <c r="MIC2" s="306"/>
      <c r="MID2" s="307"/>
      <c r="MIE2" s="307"/>
      <c r="MIF2" s="307"/>
      <c r="MIG2" s="307"/>
      <c r="MIH2" s="307"/>
      <c r="MII2" s="307"/>
      <c r="MIJ2" s="307"/>
      <c r="MIK2" s="307"/>
      <c r="MIL2" s="307"/>
      <c r="MIM2" s="307"/>
      <c r="MIN2" s="307"/>
      <c r="MIO2" s="307"/>
      <c r="MIP2" s="307"/>
      <c r="MIQ2" s="307"/>
      <c r="MIR2" s="307"/>
      <c r="MIS2" s="306"/>
      <c r="MIT2" s="307"/>
      <c r="MIU2" s="307"/>
      <c r="MIV2" s="307"/>
      <c r="MIW2" s="307"/>
      <c r="MIX2" s="307"/>
      <c r="MIY2" s="307"/>
      <c r="MIZ2" s="307"/>
      <c r="MJA2" s="307"/>
      <c r="MJB2" s="307"/>
      <c r="MJC2" s="307"/>
      <c r="MJD2" s="307"/>
      <c r="MJE2" s="307"/>
      <c r="MJF2" s="307"/>
      <c r="MJG2" s="307"/>
      <c r="MJH2" s="307"/>
      <c r="MJI2" s="306"/>
      <c r="MJJ2" s="307"/>
      <c r="MJK2" s="307"/>
      <c r="MJL2" s="307"/>
      <c r="MJM2" s="307"/>
      <c r="MJN2" s="307"/>
      <c r="MJO2" s="307"/>
      <c r="MJP2" s="307"/>
      <c r="MJQ2" s="307"/>
      <c r="MJR2" s="307"/>
      <c r="MJS2" s="307"/>
      <c r="MJT2" s="307"/>
      <c r="MJU2" s="307"/>
      <c r="MJV2" s="307"/>
      <c r="MJW2" s="307"/>
      <c r="MJX2" s="307"/>
      <c r="MJY2" s="306"/>
      <c r="MJZ2" s="307"/>
      <c r="MKA2" s="307"/>
      <c r="MKB2" s="307"/>
      <c r="MKC2" s="307"/>
      <c r="MKD2" s="307"/>
      <c r="MKE2" s="307"/>
      <c r="MKF2" s="307"/>
      <c r="MKG2" s="307"/>
      <c r="MKH2" s="307"/>
      <c r="MKI2" s="307"/>
      <c r="MKJ2" s="307"/>
      <c r="MKK2" s="307"/>
      <c r="MKL2" s="307"/>
      <c r="MKM2" s="307"/>
      <c r="MKN2" s="307"/>
      <c r="MKO2" s="306"/>
      <c r="MKP2" s="307"/>
      <c r="MKQ2" s="307"/>
      <c r="MKR2" s="307"/>
      <c r="MKS2" s="307"/>
      <c r="MKT2" s="307"/>
      <c r="MKU2" s="307"/>
      <c r="MKV2" s="307"/>
      <c r="MKW2" s="307"/>
      <c r="MKX2" s="307"/>
      <c r="MKY2" s="307"/>
      <c r="MKZ2" s="307"/>
      <c r="MLA2" s="307"/>
      <c r="MLB2" s="307"/>
      <c r="MLC2" s="307"/>
      <c r="MLD2" s="307"/>
      <c r="MLE2" s="306"/>
      <c r="MLF2" s="307"/>
      <c r="MLG2" s="307"/>
      <c r="MLH2" s="307"/>
      <c r="MLI2" s="307"/>
      <c r="MLJ2" s="307"/>
      <c r="MLK2" s="307"/>
      <c r="MLL2" s="307"/>
      <c r="MLM2" s="307"/>
      <c r="MLN2" s="307"/>
      <c r="MLO2" s="307"/>
      <c r="MLP2" s="307"/>
      <c r="MLQ2" s="307"/>
      <c r="MLR2" s="307"/>
      <c r="MLS2" s="307"/>
      <c r="MLT2" s="307"/>
      <c r="MLU2" s="306"/>
      <c r="MLV2" s="307"/>
      <c r="MLW2" s="307"/>
      <c r="MLX2" s="307"/>
      <c r="MLY2" s="307"/>
      <c r="MLZ2" s="307"/>
      <c r="MMA2" s="307"/>
      <c r="MMB2" s="307"/>
      <c r="MMC2" s="307"/>
      <c r="MMD2" s="307"/>
      <c r="MME2" s="307"/>
      <c r="MMF2" s="307"/>
      <c r="MMG2" s="307"/>
      <c r="MMH2" s="307"/>
      <c r="MMI2" s="307"/>
      <c r="MMJ2" s="307"/>
      <c r="MMK2" s="306"/>
      <c r="MML2" s="307"/>
      <c r="MMM2" s="307"/>
      <c r="MMN2" s="307"/>
      <c r="MMO2" s="307"/>
      <c r="MMP2" s="307"/>
      <c r="MMQ2" s="307"/>
      <c r="MMR2" s="307"/>
      <c r="MMS2" s="307"/>
      <c r="MMT2" s="307"/>
      <c r="MMU2" s="307"/>
      <c r="MMV2" s="307"/>
      <c r="MMW2" s="307"/>
      <c r="MMX2" s="307"/>
      <c r="MMY2" s="307"/>
      <c r="MMZ2" s="307"/>
      <c r="MNA2" s="306"/>
      <c r="MNB2" s="307"/>
      <c r="MNC2" s="307"/>
      <c r="MND2" s="307"/>
      <c r="MNE2" s="307"/>
      <c r="MNF2" s="307"/>
      <c r="MNG2" s="307"/>
      <c r="MNH2" s="307"/>
      <c r="MNI2" s="307"/>
      <c r="MNJ2" s="307"/>
      <c r="MNK2" s="307"/>
      <c r="MNL2" s="307"/>
      <c r="MNM2" s="307"/>
      <c r="MNN2" s="307"/>
      <c r="MNO2" s="307"/>
      <c r="MNP2" s="307"/>
      <c r="MNQ2" s="306"/>
      <c r="MNR2" s="307"/>
      <c r="MNS2" s="307"/>
      <c r="MNT2" s="307"/>
      <c r="MNU2" s="307"/>
      <c r="MNV2" s="307"/>
      <c r="MNW2" s="307"/>
      <c r="MNX2" s="307"/>
      <c r="MNY2" s="307"/>
      <c r="MNZ2" s="307"/>
      <c r="MOA2" s="307"/>
      <c r="MOB2" s="307"/>
      <c r="MOC2" s="307"/>
      <c r="MOD2" s="307"/>
      <c r="MOE2" s="307"/>
      <c r="MOF2" s="307"/>
      <c r="MOG2" s="306"/>
      <c r="MOH2" s="307"/>
      <c r="MOI2" s="307"/>
      <c r="MOJ2" s="307"/>
      <c r="MOK2" s="307"/>
      <c r="MOL2" s="307"/>
      <c r="MOM2" s="307"/>
      <c r="MON2" s="307"/>
      <c r="MOO2" s="307"/>
      <c r="MOP2" s="307"/>
      <c r="MOQ2" s="307"/>
      <c r="MOR2" s="307"/>
      <c r="MOS2" s="307"/>
      <c r="MOT2" s="307"/>
      <c r="MOU2" s="307"/>
      <c r="MOV2" s="307"/>
      <c r="MOW2" s="306"/>
      <c r="MOX2" s="307"/>
      <c r="MOY2" s="307"/>
      <c r="MOZ2" s="307"/>
      <c r="MPA2" s="307"/>
      <c r="MPB2" s="307"/>
      <c r="MPC2" s="307"/>
      <c r="MPD2" s="307"/>
      <c r="MPE2" s="307"/>
      <c r="MPF2" s="307"/>
      <c r="MPG2" s="307"/>
      <c r="MPH2" s="307"/>
      <c r="MPI2" s="307"/>
      <c r="MPJ2" s="307"/>
      <c r="MPK2" s="307"/>
      <c r="MPL2" s="307"/>
      <c r="MPM2" s="306"/>
      <c r="MPN2" s="307"/>
      <c r="MPO2" s="307"/>
      <c r="MPP2" s="307"/>
      <c r="MPQ2" s="307"/>
      <c r="MPR2" s="307"/>
      <c r="MPS2" s="307"/>
      <c r="MPT2" s="307"/>
      <c r="MPU2" s="307"/>
      <c r="MPV2" s="307"/>
      <c r="MPW2" s="307"/>
      <c r="MPX2" s="307"/>
      <c r="MPY2" s="307"/>
      <c r="MPZ2" s="307"/>
      <c r="MQA2" s="307"/>
      <c r="MQB2" s="307"/>
      <c r="MQC2" s="306"/>
      <c r="MQD2" s="307"/>
      <c r="MQE2" s="307"/>
      <c r="MQF2" s="307"/>
      <c r="MQG2" s="307"/>
      <c r="MQH2" s="307"/>
      <c r="MQI2" s="307"/>
      <c r="MQJ2" s="307"/>
      <c r="MQK2" s="307"/>
      <c r="MQL2" s="307"/>
      <c r="MQM2" s="307"/>
      <c r="MQN2" s="307"/>
      <c r="MQO2" s="307"/>
      <c r="MQP2" s="307"/>
      <c r="MQQ2" s="307"/>
      <c r="MQR2" s="307"/>
      <c r="MQS2" s="306"/>
      <c r="MQT2" s="307"/>
      <c r="MQU2" s="307"/>
      <c r="MQV2" s="307"/>
      <c r="MQW2" s="307"/>
      <c r="MQX2" s="307"/>
      <c r="MQY2" s="307"/>
      <c r="MQZ2" s="307"/>
      <c r="MRA2" s="307"/>
      <c r="MRB2" s="307"/>
      <c r="MRC2" s="307"/>
      <c r="MRD2" s="307"/>
      <c r="MRE2" s="307"/>
      <c r="MRF2" s="307"/>
      <c r="MRG2" s="307"/>
      <c r="MRH2" s="307"/>
      <c r="MRI2" s="306"/>
      <c r="MRJ2" s="307"/>
      <c r="MRK2" s="307"/>
      <c r="MRL2" s="307"/>
      <c r="MRM2" s="307"/>
      <c r="MRN2" s="307"/>
      <c r="MRO2" s="307"/>
      <c r="MRP2" s="307"/>
      <c r="MRQ2" s="307"/>
      <c r="MRR2" s="307"/>
      <c r="MRS2" s="307"/>
      <c r="MRT2" s="307"/>
      <c r="MRU2" s="307"/>
      <c r="MRV2" s="307"/>
      <c r="MRW2" s="307"/>
      <c r="MRX2" s="307"/>
      <c r="MRY2" s="306"/>
      <c r="MRZ2" s="307"/>
      <c r="MSA2" s="307"/>
      <c r="MSB2" s="307"/>
      <c r="MSC2" s="307"/>
      <c r="MSD2" s="307"/>
      <c r="MSE2" s="307"/>
      <c r="MSF2" s="307"/>
      <c r="MSG2" s="307"/>
      <c r="MSH2" s="307"/>
      <c r="MSI2" s="307"/>
      <c r="MSJ2" s="307"/>
      <c r="MSK2" s="307"/>
      <c r="MSL2" s="307"/>
      <c r="MSM2" s="307"/>
      <c r="MSN2" s="307"/>
      <c r="MSO2" s="306"/>
      <c r="MSP2" s="307"/>
      <c r="MSQ2" s="307"/>
      <c r="MSR2" s="307"/>
      <c r="MSS2" s="307"/>
      <c r="MST2" s="307"/>
      <c r="MSU2" s="307"/>
      <c r="MSV2" s="307"/>
      <c r="MSW2" s="307"/>
      <c r="MSX2" s="307"/>
      <c r="MSY2" s="307"/>
      <c r="MSZ2" s="307"/>
      <c r="MTA2" s="307"/>
      <c r="MTB2" s="307"/>
      <c r="MTC2" s="307"/>
      <c r="MTD2" s="307"/>
      <c r="MTE2" s="306"/>
      <c r="MTF2" s="307"/>
      <c r="MTG2" s="307"/>
      <c r="MTH2" s="307"/>
      <c r="MTI2" s="307"/>
      <c r="MTJ2" s="307"/>
      <c r="MTK2" s="307"/>
      <c r="MTL2" s="307"/>
      <c r="MTM2" s="307"/>
      <c r="MTN2" s="307"/>
      <c r="MTO2" s="307"/>
      <c r="MTP2" s="307"/>
      <c r="MTQ2" s="307"/>
      <c r="MTR2" s="307"/>
      <c r="MTS2" s="307"/>
      <c r="MTT2" s="307"/>
      <c r="MTU2" s="306"/>
      <c r="MTV2" s="307"/>
      <c r="MTW2" s="307"/>
      <c r="MTX2" s="307"/>
      <c r="MTY2" s="307"/>
      <c r="MTZ2" s="307"/>
      <c r="MUA2" s="307"/>
      <c r="MUB2" s="307"/>
      <c r="MUC2" s="307"/>
      <c r="MUD2" s="307"/>
      <c r="MUE2" s="307"/>
      <c r="MUF2" s="307"/>
      <c r="MUG2" s="307"/>
      <c r="MUH2" s="307"/>
      <c r="MUI2" s="307"/>
      <c r="MUJ2" s="307"/>
      <c r="MUK2" s="306"/>
      <c r="MUL2" s="307"/>
      <c r="MUM2" s="307"/>
      <c r="MUN2" s="307"/>
      <c r="MUO2" s="307"/>
      <c r="MUP2" s="307"/>
      <c r="MUQ2" s="307"/>
      <c r="MUR2" s="307"/>
      <c r="MUS2" s="307"/>
      <c r="MUT2" s="307"/>
      <c r="MUU2" s="307"/>
      <c r="MUV2" s="307"/>
      <c r="MUW2" s="307"/>
      <c r="MUX2" s="307"/>
      <c r="MUY2" s="307"/>
      <c r="MUZ2" s="307"/>
      <c r="MVA2" s="306"/>
      <c r="MVB2" s="307"/>
      <c r="MVC2" s="307"/>
      <c r="MVD2" s="307"/>
      <c r="MVE2" s="307"/>
      <c r="MVF2" s="307"/>
      <c r="MVG2" s="307"/>
      <c r="MVH2" s="307"/>
      <c r="MVI2" s="307"/>
      <c r="MVJ2" s="307"/>
      <c r="MVK2" s="307"/>
      <c r="MVL2" s="307"/>
      <c r="MVM2" s="307"/>
      <c r="MVN2" s="307"/>
      <c r="MVO2" s="307"/>
      <c r="MVP2" s="307"/>
      <c r="MVQ2" s="306"/>
      <c r="MVR2" s="307"/>
      <c r="MVS2" s="307"/>
      <c r="MVT2" s="307"/>
      <c r="MVU2" s="307"/>
      <c r="MVV2" s="307"/>
      <c r="MVW2" s="307"/>
      <c r="MVX2" s="307"/>
      <c r="MVY2" s="307"/>
      <c r="MVZ2" s="307"/>
      <c r="MWA2" s="307"/>
      <c r="MWB2" s="307"/>
      <c r="MWC2" s="307"/>
      <c r="MWD2" s="307"/>
      <c r="MWE2" s="307"/>
      <c r="MWF2" s="307"/>
      <c r="MWG2" s="306"/>
      <c r="MWH2" s="307"/>
      <c r="MWI2" s="307"/>
      <c r="MWJ2" s="307"/>
      <c r="MWK2" s="307"/>
      <c r="MWL2" s="307"/>
      <c r="MWM2" s="307"/>
      <c r="MWN2" s="307"/>
      <c r="MWO2" s="307"/>
      <c r="MWP2" s="307"/>
      <c r="MWQ2" s="307"/>
      <c r="MWR2" s="307"/>
      <c r="MWS2" s="307"/>
      <c r="MWT2" s="307"/>
      <c r="MWU2" s="307"/>
      <c r="MWV2" s="307"/>
      <c r="MWW2" s="306"/>
      <c r="MWX2" s="307"/>
      <c r="MWY2" s="307"/>
      <c r="MWZ2" s="307"/>
      <c r="MXA2" s="307"/>
      <c r="MXB2" s="307"/>
      <c r="MXC2" s="307"/>
      <c r="MXD2" s="307"/>
      <c r="MXE2" s="307"/>
      <c r="MXF2" s="307"/>
      <c r="MXG2" s="307"/>
      <c r="MXH2" s="307"/>
      <c r="MXI2" s="307"/>
      <c r="MXJ2" s="307"/>
      <c r="MXK2" s="307"/>
      <c r="MXL2" s="307"/>
      <c r="MXM2" s="306"/>
      <c r="MXN2" s="307"/>
      <c r="MXO2" s="307"/>
      <c r="MXP2" s="307"/>
      <c r="MXQ2" s="307"/>
      <c r="MXR2" s="307"/>
      <c r="MXS2" s="307"/>
      <c r="MXT2" s="307"/>
      <c r="MXU2" s="307"/>
      <c r="MXV2" s="307"/>
      <c r="MXW2" s="307"/>
      <c r="MXX2" s="307"/>
      <c r="MXY2" s="307"/>
      <c r="MXZ2" s="307"/>
      <c r="MYA2" s="307"/>
      <c r="MYB2" s="307"/>
      <c r="MYC2" s="306"/>
      <c r="MYD2" s="307"/>
      <c r="MYE2" s="307"/>
      <c r="MYF2" s="307"/>
      <c r="MYG2" s="307"/>
      <c r="MYH2" s="307"/>
      <c r="MYI2" s="307"/>
      <c r="MYJ2" s="307"/>
      <c r="MYK2" s="307"/>
      <c r="MYL2" s="307"/>
      <c r="MYM2" s="307"/>
      <c r="MYN2" s="307"/>
      <c r="MYO2" s="307"/>
      <c r="MYP2" s="307"/>
      <c r="MYQ2" s="307"/>
      <c r="MYR2" s="307"/>
      <c r="MYS2" s="306"/>
      <c r="MYT2" s="307"/>
      <c r="MYU2" s="307"/>
      <c r="MYV2" s="307"/>
      <c r="MYW2" s="307"/>
      <c r="MYX2" s="307"/>
      <c r="MYY2" s="307"/>
      <c r="MYZ2" s="307"/>
      <c r="MZA2" s="307"/>
      <c r="MZB2" s="307"/>
      <c r="MZC2" s="307"/>
      <c r="MZD2" s="307"/>
      <c r="MZE2" s="307"/>
      <c r="MZF2" s="307"/>
      <c r="MZG2" s="307"/>
      <c r="MZH2" s="307"/>
      <c r="MZI2" s="306"/>
      <c r="MZJ2" s="307"/>
      <c r="MZK2" s="307"/>
      <c r="MZL2" s="307"/>
      <c r="MZM2" s="307"/>
      <c r="MZN2" s="307"/>
      <c r="MZO2" s="307"/>
      <c r="MZP2" s="307"/>
      <c r="MZQ2" s="307"/>
      <c r="MZR2" s="307"/>
      <c r="MZS2" s="307"/>
      <c r="MZT2" s="307"/>
      <c r="MZU2" s="307"/>
      <c r="MZV2" s="307"/>
      <c r="MZW2" s="307"/>
      <c r="MZX2" s="307"/>
      <c r="MZY2" s="306"/>
      <c r="MZZ2" s="307"/>
      <c r="NAA2" s="307"/>
      <c r="NAB2" s="307"/>
      <c r="NAC2" s="307"/>
      <c r="NAD2" s="307"/>
      <c r="NAE2" s="307"/>
      <c r="NAF2" s="307"/>
      <c r="NAG2" s="307"/>
      <c r="NAH2" s="307"/>
      <c r="NAI2" s="307"/>
      <c r="NAJ2" s="307"/>
      <c r="NAK2" s="307"/>
      <c r="NAL2" s="307"/>
      <c r="NAM2" s="307"/>
      <c r="NAN2" s="307"/>
      <c r="NAO2" s="306"/>
      <c r="NAP2" s="307"/>
      <c r="NAQ2" s="307"/>
      <c r="NAR2" s="307"/>
      <c r="NAS2" s="307"/>
      <c r="NAT2" s="307"/>
      <c r="NAU2" s="307"/>
      <c r="NAV2" s="307"/>
      <c r="NAW2" s="307"/>
      <c r="NAX2" s="307"/>
      <c r="NAY2" s="307"/>
      <c r="NAZ2" s="307"/>
      <c r="NBA2" s="307"/>
      <c r="NBB2" s="307"/>
      <c r="NBC2" s="307"/>
      <c r="NBD2" s="307"/>
      <c r="NBE2" s="306"/>
      <c r="NBF2" s="307"/>
      <c r="NBG2" s="307"/>
      <c r="NBH2" s="307"/>
      <c r="NBI2" s="307"/>
      <c r="NBJ2" s="307"/>
      <c r="NBK2" s="307"/>
      <c r="NBL2" s="307"/>
      <c r="NBM2" s="307"/>
      <c r="NBN2" s="307"/>
      <c r="NBO2" s="307"/>
      <c r="NBP2" s="307"/>
      <c r="NBQ2" s="307"/>
      <c r="NBR2" s="307"/>
      <c r="NBS2" s="307"/>
      <c r="NBT2" s="307"/>
      <c r="NBU2" s="306"/>
      <c r="NBV2" s="307"/>
      <c r="NBW2" s="307"/>
      <c r="NBX2" s="307"/>
      <c r="NBY2" s="307"/>
      <c r="NBZ2" s="307"/>
      <c r="NCA2" s="307"/>
      <c r="NCB2" s="307"/>
      <c r="NCC2" s="307"/>
      <c r="NCD2" s="307"/>
      <c r="NCE2" s="307"/>
      <c r="NCF2" s="307"/>
      <c r="NCG2" s="307"/>
      <c r="NCH2" s="307"/>
      <c r="NCI2" s="307"/>
      <c r="NCJ2" s="307"/>
      <c r="NCK2" s="306"/>
      <c r="NCL2" s="307"/>
      <c r="NCM2" s="307"/>
      <c r="NCN2" s="307"/>
      <c r="NCO2" s="307"/>
      <c r="NCP2" s="307"/>
      <c r="NCQ2" s="307"/>
      <c r="NCR2" s="307"/>
      <c r="NCS2" s="307"/>
      <c r="NCT2" s="307"/>
      <c r="NCU2" s="307"/>
      <c r="NCV2" s="307"/>
      <c r="NCW2" s="307"/>
      <c r="NCX2" s="307"/>
      <c r="NCY2" s="307"/>
      <c r="NCZ2" s="307"/>
      <c r="NDA2" s="306"/>
      <c r="NDB2" s="307"/>
      <c r="NDC2" s="307"/>
      <c r="NDD2" s="307"/>
      <c r="NDE2" s="307"/>
      <c r="NDF2" s="307"/>
      <c r="NDG2" s="307"/>
      <c r="NDH2" s="307"/>
      <c r="NDI2" s="307"/>
      <c r="NDJ2" s="307"/>
      <c r="NDK2" s="307"/>
      <c r="NDL2" s="307"/>
      <c r="NDM2" s="307"/>
      <c r="NDN2" s="307"/>
      <c r="NDO2" s="307"/>
      <c r="NDP2" s="307"/>
      <c r="NDQ2" s="306"/>
      <c r="NDR2" s="307"/>
      <c r="NDS2" s="307"/>
      <c r="NDT2" s="307"/>
      <c r="NDU2" s="307"/>
      <c r="NDV2" s="307"/>
      <c r="NDW2" s="307"/>
      <c r="NDX2" s="307"/>
      <c r="NDY2" s="307"/>
      <c r="NDZ2" s="307"/>
      <c r="NEA2" s="307"/>
      <c r="NEB2" s="307"/>
      <c r="NEC2" s="307"/>
      <c r="NED2" s="307"/>
      <c r="NEE2" s="307"/>
      <c r="NEF2" s="307"/>
      <c r="NEG2" s="306"/>
      <c r="NEH2" s="307"/>
      <c r="NEI2" s="307"/>
      <c r="NEJ2" s="307"/>
      <c r="NEK2" s="307"/>
      <c r="NEL2" s="307"/>
      <c r="NEM2" s="307"/>
      <c r="NEN2" s="307"/>
      <c r="NEO2" s="307"/>
      <c r="NEP2" s="307"/>
      <c r="NEQ2" s="307"/>
      <c r="NER2" s="307"/>
      <c r="NES2" s="307"/>
      <c r="NET2" s="307"/>
      <c r="NEU2" s="307"/>
      <c r="NEV2" s="307"/>
      <c r="NEW2" s="306"/>
      <c r="NEX2" s="307"/>
      <c r="NEY2" s="307"/>
      <c r="NEZ2" s="307"/>
      <c r="NFA2" s="307"/>
      <c r="NFB2" s="307"/>
      <c r="NFC2" s="307"/>
      <c r="NFD2" s="307"/>
      <c r="NFE2" s="307"/>
      <c r="NFF2" s="307"/>
      <c r="NFG2" s="307"/>
      <c r="NFH2" s="307"/>
      <c r="NFI2" s="307"/>
      <c r="NFJ2" s="307"/>
      <c r="NFK2" s="307"/>
      <c r="NFL2" s="307"/>
      <c r="NFM2" s="306"/>
      <c r="NFN2" s="307"/>
      <c r="NFO2" s="307"/>
      <c r="NFP2" s="307"/>
      <c r="NFQ2" s="307"/>
      <c r="NFR2" s="307"/>
      <c r="NFS2" s="307"/>
      <c r="NFT2" s="307"/>
      <c r="NFU2" s="307"/>
      <c r="NFV2" s="307"/>
      <c r="NFW2" s="307"/>
      <c r="NFX2" s="307"/>
      <c r="NFY2" s="307"/>
      <c r="NFZ2" s="307"/>
      <c r="NGA2" s="307"/>
      <c r="NGB2" s="307"/>
      <c r="NGC2" s="306"/>
      <c r="NGD2" s="307"/>
      <c r="NGE2" s="307"/>
      <c r="NGF2" s="307"/>
      <c r="NGG2" s="307"/>
      <c r="NGH2" s="307"/>
      <c r="NGI2" s="307"/>
      <c r="NGJ2" s="307"/>
      <c r="NGK2" s="307"/>
      <c r="NGL2" s="307"/>
      <c r="NGM2" s="307"/>
      <c r="NGN2" s="307"/>
      <c r="NGO2" s="307"/>
      <c r="NGP2" s="307"/>
      <c r="NGQ2" s="307"/>
      <c r="NGR2" s="307"/>
      <c r="NGS2" s="306"/>
      <c r="NGT2" s="307"/>
      <c r="NGU2" s="307"/>
      <c r="NGV2" s="307"/>
      <c r="NGW2" s="307"/>
      <c r="NGX2" s="307"/>
      <c r="NGY2" s="307"/>
      <c r="NGZ2" s="307"/>
      <c r="NHA2" s="307"/>
      <c r="NHB2" s="307"/>
      <c r="NHC2" s="307"/>
      <c r="NHD2" s="307"/>
      <c r="NHE2" s="307"/>
      <c r="NHF2" s="307"/>
      <c r="NHG2" s="307"/>
      <c r="NHH2" s="307"/>
      <c r="NHI2" s="306"/>
      <c r="NHJ2" s="307"/>
      <c r="NHK2" s="307"/>
      <c r="NHL2" s="307"/>
      <c r="NHM2" s="307"/>
      <c r="NHN2" s="307"/>
      <c r="NHO2" s="307"/>
      <c r="NHP2" s="307"/>
      <c r="NHQ2" s="307"/>
      <c r="NHR2" s="307"/>
      <c r="NHS2" s="307"/>
      <c r="NHT2" s="307"/>
      <c r="NHU2" s="307"/>
      <c r="NHV2" s="307"/>
      <c r="NHW2" s="307"/>
      <c r="NHX2" s="307"/>
      <c r="NHY2" s="306"/>
      <c r="NHZ2" s="307"/>
      <c r="NIA2" s="307"/>
      <c r="NIB2" s="307"/>
      <c r="NIC2" s="307"/>
      <c r="NID2" s="307"/>
      <c r="NIE2" s="307"/>
      <c r="NIF2" s="307"/>
      <c r="NIG2" s="307"/>
      <c r="NIH2" s="307"/>
      <c r="NII2" s="307"/>
      <c r="NIJ2" s="307"/>
      <c r="NIK2" s="307"/>
      <c r="NIL2" s="307"/>
      <c r="NIM2" s="307"/>
      <c r="NIN2" s="307"/>
      <c r="NIO2" s="306"/>
      <c r="NIP2" s="307"/>
      <c r="NIQ2" s="307"/>
      <c r="NIR2" s="307"/>
      <c r="NIS2" s="307"/>
      <c r="NIT2" s="307"/>
      <c r="NIU2" s="307"/>
      <c r="NIV2" s="307"/>
      <c r="NIW2" s="307"/>
      <c r="NIX2" s="307"/>
      <c r="NIY2" s="307"/>
      <c r="NIZ2" s="307"/>
      <c r="NJA2" s="307"/>
      <c r="NJB2" s="307"/>
      <c r="NJC2" s="307"/>
      <c r="NJD2" s="307"/>
      <c r="NJE2" s="306"/>
      <c r="NJF2" s="307"/>
      <c r="NJG2" s="307"/>
      <c r="NJH2" s="307"/>
      <c r="NJI2" s="307"/>
      <c r="NJJ2" s="307"/>
      <c r="NJK2" s="307"/>
      <c r="NJL2" s="307"/>
      <c r="NJM2" s="307"/>
      <c r="NJN2" s="307"/>
      <c r="NJO2" s="307"/>
      <c r="NJP2" s="307"/>
      <c r="NJQ2" s="307"/>
      <c r="NJR2" s="307"/>
      <c r="NJS2" s="307"/>
      <c r="NJT2" s="307"/>
      <c r="NJU2" s="306"/>
      <c r="NJV2" s="307"/>
      <c r="NJW2" s="307"/>
      <c r="NJX2" s="307"/>
      <c r="NJY2" s="307"/>
      <c r="NJZ2" s="307"/>
      <c r="NKA2" s="307"/>
      <c r="NKB2" s="307"/>
      <c r="NKC2" s="307"/>
      <c r="NKD2" s="307"/>
      <c r="NKE2" s="307"/>
      <c r="NKF2" s="307"/>
      <c r="NKG2" s="307"/>
      <c r="NKH2" s="307"/>
      <c r="NKI2" s="307"/>
      <c r="NKJ2" s="307"/>
      <c r="NKK2" s="306"/>
      <c r="NKL2" s="307"/>
      <c r="NKM2" s="307"/>
      <c r="NKN2" s="307"/>
      <c r="NKO2" s="307"/>
      <c r="NKP2" s="307"/>
      <c r="NKQ2" s="307"/>
      <c r="NKR2" s="307"/>
      <c r="NKS2" s="307"/>
      <c r="NKT2" s="307"/>
      <c r="NKU2" s="307"/>
      <c r="NKV2" s="307"/>
      <c r="NKW2" s="307"/>
      <c r="NKX2" s="307"/>
      <c r="NKY2" s="307"/>
      <c r="NKZ2" s="307"/>
      <c r="NLA2" s="306"/>
      <c r="NLB2" s="307"/>
      <c r="NLC2" s="307"/>
      <c r="NLD2" s="307"/>
      <c r="NLE2" s="307"/>
      <c r="NLF2" s="307"/>
      <c r="NLG2" s="307"/>
      <c r="NLH2" s="307"/>
      <c r="NLI2" s="307"/>
      <c r="NLJ2" s="307"/>
      <c r="NLK2" s="307"/>
      <c r="NLL2" s="307"/>
      <c r="NLM2" s="307"/>
      <c r="NLN2" s="307"/>
      <c r="NLO2" s="307"/>
      <c r="NLP2" s="307"/>
      <c r="NLQ2" s="306"/>
      <c r="NLR2" s="307"/>
      <c r="NLS2" s="307"/>
      <c r="NLT2" s="307"/>
      <c r="NLU2" s="307"/>
      <c r="NLV2" s="307"/>
      <c r="NLW2" s="307"/>
      <c r="NLX2" s="307"/>
      <c r="NLY2" s="307"/>
      <c r="NLZ2" s="307"/>
      <c r="NMA2" s="307"/>
      <c r="NMB2" s="307"/>
      <c r="NMC2" s="307"/>
      <c r="NMD2" s="307"/>
      <c r="NME2" s="307"/>
      <c r="NMF2" s="307"/>
      <c r="NMG2" s="306"/>
      <c r="NMH2" s="307"/>
      <c r="NMI2" s="307"/>
      <c r="NMJ2" s="307"/>
      <c r="NMK2" s="307"/>
      <c r="NML2" s="307"/>
      <c r="NMM2" s="307"/>
      <c r="NMN2" s="307"/>
      <c r="NMO2" s="307"/>
      <c r="NMP2" s="307"/>
      <c r="NMQ2" s="307"/>
      <c r="NMR2" s="307"/>
      <c r="NMS2" s="307"/>
      <c r="NMT2" s="307"/>
      <c r="NMU2" s="307"/>
      <c r="NMV2" s="307"/>
      <c r="NMW2" s="306"/>
      <c r="NMX2" s="307"/>
      <c r="NMY2" s="307"/>
      <c r="NMZ2" s="307"/>
      <c r="NNA2" s="307"/>
      <c r="NNB2" s="307"/>
      <c r="NNC2" s="307"/>
      <c r="NND2" s="307"/>
      <c r="NNE2" s="307"/>
      <c r="NNF2" s="307"/>
      <c r="NNG2" s="307"/>
      <c r="NNH2" s="307"/>
      <c r="NNI2" s="307"/>
      <c r="NNJ2" s="307"/>
      <c r="NNK2" s="307"/>
      <c r="NNL2" s="307"/>
      <c r="NNM2" s="306"/>
      <c r="NNN2" s="307"/>
      <c r="NNO2" s="307"/>
      <c r="NNP2" s="307"/>
      <c r="NNQ2" s="307"/>
      <c r="NNR2" s="307"/>
      <c r="NNS2" s="307"/>
      <c r="NNT2" s="307"/>
      <c r="NNU2" s="307"/>
      <c r="NNV2" s="307"/>
      <c r="NNW2" s="307"/>
      <c r="NNX2" s="307"/>
      <c r="NNY2" s="307"/>
      <c r="NNZ2" s="307"/>
      <c r="NOA2" s="307"/>
      <c r="NOB2" s="307"/>
      <c r="NOC2" s="306"/>
      <c r="NOD2" s="307"/>
      <c r="NOE2" s="307"/>
      <c r="NOF2" s="307"/>
      <c r="NOG2" s="307"/>
      <c r="NOH2" s="307"/>
      <c r="NOI2" s="307"/>
      <c r="NOJ2" s="307"/>
      <c r="NOK2" s="307"/>
      <c r="NOL2" s="307"/>
      <c r="NOM2" s="307"/>
      <c r="NON2" s="307"/>
      <c r="NOO2" s="307"/>
      <c r="NOP2" s="307"/>
      <c r="NOQ2" s="307"/>
      <c r="NOR2" s="307"/>
      <c r="NOS2" s="306"/>
      <c r="NOT2" s="307"/>
      <c r="NOU2" s="307"/>
      <c r="NOV2" s="307"/>
      <c r="NOW2" s="307"/>
      <c r="NOX2" s="307"/>
      <c r="NOY2" s="307"/>
      <c r="NOZ2" s="307"/>
      <c r="NPA2" s="307"/>
      <c r="NPB2" s="307"/>
      <c r="NPC2" s="307"/>
      <c r="NPD2" s="307"/>
      <c r="NPE2" s="307"/>
      <c r="NPF2" s="307"/>
      <c r="NPG2" s="307"/>
      <c r="NPH2" s="307"/>
      <c r="NPI2" s="306"/>
      <c r="NPJ2" s="307"/>
      <c r="NPK2" s="307"/>
      <c r="NPL2" s="307"/>
      <c r="NPM2" s="307"/>
      <c r="NPN2" s="307"/>
      <c r="NPO2" s="307"/>
      <c r="NPP2" s="307"/>
      <c r="NPQ2" s="307"/>
      <c r="NPR2" s="307"/>
      <c r="NPS2" s="307"/>
      <c r="NPT2" s="307"/>
      <c r="NPU2" s="307"/>
      <c r="NPV2" s="307"/>
      <c r="NPW2" s="307"/>
      <c r="NPX2" s="307"/>
      <c r="NPY2" s="306"/>
      <c r="NPZ2" s="307"/>
      <c r="NQA2" s="307"/>
      <c r="NQB2" s="307"/>
      <c r="NQC2" s="307"/>
      <c r="NQD2" s="307"/>
      <c r="NQE2" s="307"/>
      <c r="NQF2" s="307"/>
      <c r="NQG2" s="307"/>
      <c r="NQH2" s="307"/>
      <c r="NQI2" s="307"/>
      <c r="NQJ2" s="307"/>
      <c r="NQK2" s="307"/>
      <c r="NQL2" s="307"/>
      <c r="NQM2" s="307"/>
      <c r="NQN2" s="307"/>
      <c r="NQO2" s="306"/>
      <c r="NQP2" s="307"/>
      <c r="NQQ2" s="307"/>
      <c r="NQR2" s="307"/>
      <c r="NQS2" s="307"/>
      <c r="NQT2" s="307"/>
      <c r="NQU2" s="307"/>
      <c r="NQV2" s="307"/>
      <c r="NQW2" s="307"/>
      <c r="NQX2" s="307"/>
      <c r="NQY2" s="307"/>
      <c r="NQZ2" s="307"/>
      <c r="NRA2" s="307"/>
      <c r="NRB2" s="307"/>
      <c r="NRC2" s="307"/>
      <c r="NRD2" s="307"/>
      <c r="NRE2" s="306"/>
      <c r="NRF2" s="307"/>
      <c r="NRG2" s="307"/>
      <c r="NRH2" s="307"/>
      <c r="NRI2" s="307"/>
      <c r="NRJ2" s="307"/>
      <c r="NRK2" s="307"/>
      <c r="NRL2" s="307"/>
      <c r="NRM2" s="307"/>
      <c r="NRN2" s="307"/>
      <c r="NRO2" s="307"/>
      <c r="NRP2" s="307"/>
      <c r="NRQ2" s="307"/>
      <c r="NRR2" s="307"/>
      <c r="NRS2" s="307"/>
      <c r="NRT2" s="307"/>
      <c r="NRU2" s="306"/>
      <c r="NRV2" s="307"/>
      <c r="NRW2" s="307"/>
      <c r="NRX2" s="307"/>
      <c r="NRY2" s="307"/>
      <c r="NRZ2" s="307"/>
      <c r="NSA2" s="307"/>
      <c r="NSB2" s="307"/>
      <c r="NSC2" s="307"/>
      <c r="NSD2" s="307"/>
      <c r="NSE2" s="307"/>
      <c r="NSF2" s="307"/>
      <c r="NSG2" s="307"/>
      <c r="NSH2" s="307"/>
      <c r="NSI2" s="307"/>
      <c r="NSJ2" s="307"/>
      <c r="NSK2" s="306"/>
      <c r="NSL2" s="307"/>
      <c r="NSM2" s="307"/>
      <c r="NSN2" s="307"/>
      <c r="NSO2" s="307"/>
      <c r="NSP2" s="307"/>
      <c r="NSQ2" s="307"/>
      <c r="NSR2" s="307"/>
      <c r="NSS2" s="307"/>
      <c r="NST2" s="307"/>
      <c r="NSU2" s="307"/>
      <c r="NSV2" s="307"/>
      <c r="NSW2" s="307"/>
      <c r="NSX2" s="307"/>
      <c r="NSY2" s="307"/>
      <c r="NSZ2" s="307"/>
      <c r="NTA2" s="306"/>
      <c r="NTB2" s="307"/>
      <c r="NTC2" s="307"/>
      <c r="NTD2" s="307"/>
      <c r="NTE2" s="307"/>
      <c r="NTF2" s="307"/>
      <c r="NTG2" s="307"/>
      <c r="NTH2" s="307"/>
      <c r="NTI2" s="307"/>
      <c r="NTJ2" s="307"/>
      <c r="NTK2" s="307"/>
      <c r="NTL2" s="307"/>
      <c r="NTM2" s="307"/>
      <c r="NTN2" s="307"/>
      <c r="NTO2" s="307"/>
      <c r="NTP2" s="307"/>
      <c r="NTQ2" s="306"/>
      <c r="NTR2" s="307"/>
      <c r="NTS2" s="307"/>
      <c r="NTT2" s="307"/>
      <c r="NTU2" s="307"/>
      <c r="NTV2" s="307"/>
      <c r="NTW2" s="307"/>
      <c r="NTX2" s="307"/>
      <c r="NTY2" s="307"/>
      <c r="NTZ2" s="307"/>
      <c r="NUA2" s="307"/>
      <c r="NUB2" s="307"/>
      <c r="NUC2" s="307"/>
      <c r="NUD2" s="307"/>
      <c r="NUE2" s="307"/>
      <c r="NUF2" s="307"/>
      <c r="NUG2" s="306"/>
      <c r="NUH2" s="307"/>
      <c r="NUI2" s="307"/>
      <c r="NUJ2" s="307"/>
      <c r="NUK2" s="307"/>
      <c r="NUL2" s="307"/>
      <c r="NUM2" s="307"/>
      <c r="NUN2" s="307"/>
      <c r="NUO2" s="307"/>
      <c r="NUP2" s="307"/>
      <c r="NUQ2" s="307"/>
      <c r="NUR2" s="307"/>
      <c r="NUS2" s="307"/>
      <c r="NUT2" s="307"/>
      <c r="NUU2" s="307"/>
      <c r="NUV2" s="307"/>
      <c r="NUW2" s="306"/>
      <c r="NUX2" s="307"/>
      <c r="NUY2" s="307"/>
      <c r="NUZ2" s="307"/>
      <c r="NVA2" s="307"/>
      <c r="NVB2" s="307"/>
      <c r="NVC2" s="307"/>
      <c r="NVD2" s="307"/>
      <c r="NVE2" s="307"/>
      <c r="NVF2" s="307"/>
      <c r="NVG2" s="307"/>
      <c r="NVH2" s="307"/>
      <c r="NVI2" s="307"/>
      <c r="NVJ2" s="307"/>
      <c r="NVK2" s="307"/>
      <c r="NVL2" s="307"/>
      <c r="NVM2" s="306"/>
      <c r="NVN2" s="307"/>
      <c r="NVO2" s="307"/>
      <c r="NVP2" s="307"/>
      <c r="NVQ2" s="307"/>
      <c r="NVR2" s="307"/>
      <c r="NVS2" s="307"/>
      <c r="NVT2" s="307"/>
      <c r="NVU2" s="307"/>
      <c r="NVV2" s="307"/>
      <c r="NVW2" s="307"/>
      <c r="NVX2" s="307"/>
      <c r="NVY2" s="307"/>
      <c r="NVZ2" s="307"/>
      <c r="NWA2" s="307"/>
      <c r="NWB2" s="307"/>
      <c r="NWC2" s="306"/>
      <c r="NWD2" s="307"/>
      <c r="NWE2" s="307"/>
      <c r="NWF2" s="307"/>
      <c r="NWG2" s="307"/>
      <c r="NWH2" s="307"/>
      <c r="NWI2" s="307"/>
      <c r="NWJ2" s="307"/>
      <c r="NWK2" s="307"/>
      <c r="NWL2" s="307"/>
      <c r="NWM2" s="307"/>
      <c r="NWN2" s="307"/>
      <c r="NWO2" s="307"/>
      <c r="NWP2" s="307"/>
      <c r="NWQ2" s="307"/>
      <c r="NWR2" s="307"/>
      <c r="NWS2" s="306"/>
      <c r="NWT2" s="307"/>
      <c r="NWU2" s="307"/>
      <c r="NWV2" s="307"/>
      <c r="NWW2" s="307"/>
      <c r="NWX2" s="307"/>
      <c r="NWY2" s="307"/>
      <c r="NWZ2" s="307"/>
      <c r="NXA2" s="307"/>
      <c r="NXB2" s="307"/>
      <c r="NXC2" s="307"/>
      <c r="NXD2" s="307"/>
      <c r="NXE2" s="307"/>
      <c r="NXF2" s="307"/>
      <c r="NXG2" s="307"/>
      <c r="NXH2" s="307"/>
      <c r="NXI2" s="306"/>
      <c r="NXJ2" s="307"/>
      <c r="NXK2" s="307"/>
      <c r="NXL2" s="307"/>
      <c r="NXM2" s="307"/>
      <c r="NXN2" s="307"/>
      <c r="NXO2" s="307"/>
      <c r="NXP2" s="307"/>
      <c r="NXQ2" s="307"/>
      <c r="NXR2" s="307"/>
      <c r="NXS2" s="307"/>
      <c r="NXT2" s="307"/>
      <c r="NXU2" s="307"/>
      <c r="NXV2" s="307"/>
      <c r="NXW2" s="307"/>
      <c r="NXX2" s="307"/>
      <c r="NXY2" s="306"/>
      <c r="NXZ2" s="307"/>
      <c r="NYA2" s="307"/>
      <c r="NYB2" s="307"/>
      <c r="NYC2" s="307"/>
      <c r="NYD2" s="307"/>
      <c r="NYE2" s="307"/>
      <c r="NYF2" s="307"/>
      <c r="NYG2" s="307"/>
      <c r="NYH2" s="307"/>
      <c r="NYI2" s="307"/>
      <c r="NYJ2" s="307"/>
      <c r="NYK2" s="307"/>
      <c r="NYL2" s="307"/>
      <c r="NYM2" s="307"/>
      <c r="NYN2" s="307"/>
      <c r="NYO2" s="306"/>
      <c r="NYP2" s="307"/>
      <c r="NYQ2" s="307"/>
      <c r="NYR2" s="307"/>
      <c r="NYS2" s="307"/>
      <c r="NYT2" s="307"/>
      <c r="NYU2" s="307"/>
      <c r="NYV2" s="307"/>
      <c r="NYW2" s="307"/>
      <c r="NYX2" s="307"/>
      <c r="NYY2" s="307"/>
      <c r="NYZ2" s="307"/>
      <c r="NZA2" s="307"/>
      <c r="NZB2" s="307"/>
      <c r="NZC2" s="307"/>
      <c r="NZD2" s="307"/>
      <c r="NZE2" s="306"/>
      <c r="NZF2" s="307"/>
      <c r="NZG2" s="307"/>
      <c r="NZH2" s="307"/>
      <c r="NZI2" s="307"/>
      <c r="NZJ2" s="307"/>
      <c r="NZK2" s="307"/>
      <c r="NZL2" s="307"/>
      <c r="NZM2" s="307"/>
      <c r="NZN2" s="307"/>
      <c r="NZO2" s="307"/>
      <c r="NZP2" s="307"/>
      <c r="NZQ2" s="307"/>
      <c r="NZR2" s="307"/>
      <c r="NZS2" s="307"/>
      <c r="NZT2" s="307"/>
      <c r="NZU2" s="306"/>
      <c r="NZV2" s="307"/>
      <c r="NZW2" s="307"/>
      <c r="NZX2" s="307"/>
      <c r="NZY2" s="307"/>
      <c r="NZZ2" s="307"/>
      <c r="OAA2" s="307"/>
      <c r="OAB2" s="307"/>
      <c r="OAC2" s="307"/>
      <c r="OAD2" s="307"/>
      <c r="OAE2" s="307"/>
      <c r="OAF2" s="307"/>
      <c r="OAG2" s="307"/>
      <c r="OAH2" s="307"/>
      <c r="OAI2" s="307"/>
      <c r="OAJ2" s="307"/>
      <c r="OAK2" s="306"/>
      <c r="OAL2" s="307"/>
      <c r="OAM2" s="307"/>
      <c r="OAN2" s="307"/>
      <c r="OAO2" s="307"/>
      <c r="OAP2" s="307"/>
      <c r="OAQ2" s="307"/>
      <c r="OAR2" s="307"/>
      <c r="OAS2" s="307"/>
      <c r="OAT2" s="307"/>
      <c r="OAU2" s="307"/>
      <c r="OAV2" s="307"/>
      <c r="OAW2" s="307"/>
      <c r="OAX2" s="307"/>
      <c r="OAY2" s="307"/>
      <c r="OAZ2" s="307"/>
      <c r="OBA2" s="306"/>
      <c r="OBB2" s="307"/>
      <c r="OBC2" s="307"/>
      <c r="OBD2" s="307"/>
      <c r="OBE2" s="307"/>
      <c r="OBF2" s="307"/>
      <c r="OBG2" s="307"/>
      <c r="OBH2" s="307"/>
      <c r="OBI2" s="307"/>
      <c r="OBJ2" s="307"/>
      <c r="OBK2" s="307"/>
      <c r="OBL2" s="307"/>
      <c r="OBM2" s="307"/>
      <c r="OBN2" s="307"/>
      <c r="OBO2" s="307"/>
      <c r="OBP2" s="307"/>
      <c r="OBQ2" s="306"/>
      <c r="OBR2" s="307"/>
      <c r="OBS2" s="307"/>
      <c r="OBT2" s="307"/>
      <c r="OBU2" s="307"/>
      <c r="OBV2" s="307"/>
      <c r="OBW2" s="307"/>
      <c r="OBX2" s="307"/>
      <c r="OBY2" s="307"/>
      <c r="OBZ2" s="307"/>
      <c r="OCA2" s="307"/>
      <c r="OCB2" s="307"/>
      <c r="OCC2" s="307"/>
      <c r="OCD2" s="307"/>
      <c r="OCE2" s="307"/>
      <c r="OCF2" s="307"/>
      <c r="OCG2" s="306"/>
      <c r="OCH2" s="307"/>
      <c r="OCI2" s="307"/>
      <c r="OCJ2" s="307"/>
      <c r="OCK2" s="307"/>
      <c r="OCL2" s="307"/>
      <c r="OCM2" s="307"/>
      <c r="OCN2" s="307"/>
      <c r="OCO2" s="307"/>
      <c r="OCP2" s="307"/>
      <c r="OCQ2" s="307"/>
      <c r="OCR2" s="307"/>
      <c r="OCS2" s="307"/>
      <c r="OCT2" s="307"/>
      <c r="OCU2" s="307"/>
      <c r="OCV2" s="307"/>
      <c r="OCW2" s="306"/>
      <c r="OCX2" s="307"/>
      <c r="OCY2" s="307"/>
      <c r="OCZ2" s="307"/>
      <c r="ODA2" s="307"/>
      <c r="ODB2" s="307"/>
      <c r="ODC2" s="307"/>
      <c r="ODD2" s="307"/>
      <c r="ODE2" s="307"/>
      <c r="ODF2" s="307"/>
      <c r="ODG2" s="307"/>
      <c r="ODH2" s="307"/>
      <c r="ODI2" s="307"/>
      <c r="ODJ2" s="307"/>
      <c r="ODK2" s="307"/>
      <c r="ODL2" s="307"/>
      <c r="ODM2" s="306"/>
      <c r="ODN2" s="307"/>
      <c r="ODO2" s="307"/>
      <c r="ODP2" s="307"/>
      <c r="ODQ2" s="307"/>
      <c r="ODR2" s="307"/>
      <c r="ODS2" s="307"/>
      <c r="ODT2" s="307"/>
      <c r="ODU2" s="307"/>
      <c r="ODV2" s="307"/>
      <c r="ODW2" s="307"/>
      <c r="ODX2" s="307"/>
      <c r="ODY2" s="307"/>
      <c r="ODZ2" s="307"/>
      <c r="OEA2" s="307"/>
      <c r="OEB2" s="307"/>
      <c r="OEC2" s="306"/>
      <c r="OED2" s="307"/>
      <c r="OEE2" s="307"/>
      <c r="OEF2" s="307"/>
      <c r="OEG2" s="307"/>
      <c r="OEH2" s="307"/>
      <c r="OEI2" s="307"/>
      <c r="OEJ2" s="307"/>
      <c r="OEK2" s="307"/>
      <c r="OEL2" s="307"/>
      <c r="OEM2" s="307"/>
      <c r="OEN2" s="307"/>
      <c r="OEO2" s="307"/>
      <c r="OEP2" s="307"/>
      <c r="OEQ2" s="307"/>
      <c r="OER2" s="307"/>
      <c r="OES2" s="306"/>
      <c r="OET2" s="307"/>
      <c r="OEU2" s="307"/>
      <c r="OEV2" s="307"/>
      <c r="OEW2" s="307"/>
      <c r="OEX2" s="307"/>
      <c r="OEY2" s="307"/>
      <c r="OEZ2" s="307"/>
      <c r="OFA2" s="307"/>
      <c r="OFB2" s="307"/>
      <c r="OFC2" s="307"/>
      <c r="OFD2" s="307"/>
      <c r="OFE2" s="307"/>
      <c r="OFF2" s="307"/>
      <c r="OFG2" s="307"/>
      <c r="OFH2" s="307"/>
      <c r="OFI2" s="306"/>
      <c r="OFJ2" s="307"/>
      <c r="OFK2" s="307"/>
      <c r="OFL2" s="307"/>
      <c r="OFM2" s="307"/>
      <c r="OFN2" s="307"/>
      <c r="OFO2" s="307"/>
      <c r="OFP2" s="307"/>
      <c r="OFQ2" s="307"/>
      <c r="OFR2" s="307"/>
      <c r="OFS2" s="307"/>
      <c r="OFT2" s="307"/>
      <c r="OFU2" s="307"/>
      <c r="OFV2" s="307"/>
      <c r="OFW2" s="307"/>
      <c r="OFX2" s="307"/>
      <c r="OFY2" s="306"/>
      <c r="OFZ2" s="307"/>
      <c r="OGA2" s="307"/>
      <c r="OGB2" s="307"/>
      <c r="OGC2" s="307"/>
      <c r="OGD2" s="307"/>
      <c r="OGE2" s="307"/>
      <c r="OGF2" s="307"/>
      <c r="OGG2" s="307"/>
      <c r="OGH2" s="307"/>
      <c r="OGI2" s="307"/>
      <c r="OGJ2" s="307"/>
      <c r="OGK2" s="307"/>
      <c r="OGL2" s="307"/>
      <c r="OGM2" s="307"/>
      <c r="OGN2" s="307"/>
      <c r="OGO2" s="306"/>
      <c r="OGP2" s="307"/>
      <c r="OGQ2" s="307"/>
      <c r="OGR2" s="307"/>
      <c r="OGS2" s="307"/>
      <c r="OGT2" s="307"/>
      <c r="OGU2" s="307"/>
      <c r="OGV2" s="307"/>
      <c r="OGW2" s="307"/>
      <c r="OGX2" s="307"/>
      <c r="OGY2" s="307"/>
      <c r="OGZ2" s="307"/>
      <c r="OHA2" s="307"/>
      <c r="OHB2" s="307"/>
      <c r="OHC2" s="307"/>
      <c r="OHD2" s="307"/>
      <c r="OHE2" s="306"/>
      <c r="OHF2" s="307"/>
      <c r="OHG2" s="307"/>
      <c r="OHH2" s="307"/>
      <c r="OHI2" s="307"/>
      <c r="OHJ2" s="307"/>
      <c r="OHK2" s="307"/>
      <c r="OHL2" s="307"/>
      <c r="OHM2" s="307"/>
      <c r="OHN2" s="307"/>
      <c r="OHO2" s="307"/>
      <c r="OHP2" s="307"/>
      <c r="OHQ2" s="307"/>
      <c r="OHR2" s="307"/>
      <c r="OHS2" s="307"/>
      <c r="OHT2" s="307"/>
      <c r="OHU2" s="306"/>
      <c r="OHV2" s="307"/>
      <c r="OHW2" s="307"/>
      <c r="OHX2" s="307"/>
      <c r="OHY2" s="307"/>
      <c r="OHZ2" s="307"/>
      <c r="OIA2" s="307"/>
      <c r="OIB2" s="307"/>
      <c r="OIC2" s="307"/>
      <c r="OID2" s="307"/>
      <c r="OIE2" s="307"/>
      <c r="OIF2" s="307"/>
      <c r="OIG2" s="307"/>
      <c r="OIH2" s="307"/>
      <c r="OII2" s="307"/>
      <c r="OIJ2" s="307"/>
      <c r="OIK2" s="306"/>
      <c r="OIL2" s="307"/>
      <c r="OIM2" s="307"/>
      <c r="OIN2" s="307"/>
      <c r="OIO2" s="307"/>
      <c r="OIP2" s="307"/>
      <c r="OIQ2" s="307"/>
      <c r="OIR2" s="307"/>
      <c r="OIS2" s="307"/>
      <c r="OIT2" s="307"/>
      <c r="OIU2" s="307"/>
      <c r="OIV2" s="307"/>
      <c r="OIW2" s="307"/>
      <c r="OIX2" s="307"/>
      <c r="OIY2" s="307"/>
      <c r="OIZ2" s="307"/>
      <c r="OJA2" s="306"/>
      <c r="OJB2" s="307"/>
      <c r="OJC2" s="307"/>
      <c r="OJD2" s="307"/>
      <c r="OJE2" s="307"/>
      <c r="OJF2" s="307"/>
      <c r="OJG2" s="307"/>
      <c r="OJH2" s="307"/>
      <c r="OJI2" s="307"/>
      <c r="OJJ2" s="307"/>
      <c r="OJK2" s="307"/>
      <c r="OJL2" s="307"/>
      <c r="OJM2" s="307"/>
      <c r="OJN2" s="307"/>
      <c r="OJO2" s="307"/>
      <c r="OJP2" s="307"/>
      <c r="OJQ2" s="306"/>
      <c r="OJR2" s="307"/>
      <c r="OJS2" s="307"/>
      <c r="OJT2" s="307"/>
      <c r="OJU2" s="307"/>
      <c r="OJV2" s="307"/>
      <c r="OJW2" s="307"/>
      <c r="OJX2" s="307"/>
      <c r="OJY2" s="307"/>
      <c r="OJZ2" s="307"/>
      <c r="OKA2" s="307"/>
      <c r="OKB2" s="307"/>
      <c r="OKC2" s="307"/>
      <c r="OKD2" s="307"/>
      <c r="OKE2" s="307"/>
      <c r="OKF2" s="307"/>
      <c r="OKG2" s="306"/>
      <c r="OKH2" s="307"/>
      <c r="OKI2" s="307"/>
      <c r="OKJ2" s="307"/>
      <c r="OKK2" s="307"/>
      <c r="OKL2" s="307"/>
      <c r="OKM2" s="307"/>
      <c r="OKN2" s="307"/>
      <c r="OKO2" s="307"/>
      <c r="OKP2" s="307"/>
      <c r="OKQ2" s="307"/>
      <c r="OKR2" s="307"/>
      <c r="OKS2" s="307"/>
      <c r="OKT2" s="307"/>
      <c r="OKU2" s="307"/>
      <c r="OKV2" s="307"/>
      <c r="OKW2" s="306"/>
      <c r="OKX2" s="307"/>
      <c r="OKY2" s="307"/>
      <c r="OKZ2" s="307"/>
      <c r="OLA2" s="307"/>
      <c r="OLB2" s="307"/>
      <c r="OLC2" s="307"/>
      <c r="OLD2" s="307"/>
      <c r="OLE2" s="307"/>
      <c r="OLF2" s="307"/>
      <c r="OLG2" s="307"/>
      <c r="OLH2" s="307"/>
      <c r="OLI2" s="307"/>
      <c r="OLJ2" s="307"/>
      <c r="OLK2" s="307"/>
      <c r="OLL2" s="307"/>
      <c r="OLM2" s="306"/>
      <c r="OLN2" s="307"/>
      <c r="OLO2" s="307"/>
      <c r="OLP2" s="307"/>
      <c r="OLQ2" s="307"/>
      <c r="OLR2" s="307"/>
      <c r="OLS2" s="307"/>
      <c r="OLT2" s="307"/>
      <c r="OLU2" s="307"/>
      <c r="OLV2" s="307"/>
      <c r="OLW2" s="307"/>
      <c r="OLX2" s="307"/>
      <c r="OLY2" s="307"/>
      <c r="OLZ2" s="307"/>
      <c r="OMA2" s="307"/>
      <c r="OMB2" s="307"/>
      <c r="OMC2" s="306"/>
      <c r="OMD2" s="307"/>
      <c r="OME2" s="307"/>
      <c r="OMF2" s="307"/>
      <c r="OMG2" s="307"/>
      <c r="OMH2" s="307"/>
      <c r="OMI2" s="307"/>
      <c r="OMJ2" s="307"/>
      <c r="OMK2" s="307"/>
      <c r="OML2" s="307"/>
      <c r="OMM2" s="307"/>
      <c r="OMN2" s="307"/>
      <c r="OMO2" s="307"/>
      <c r="OMP2" s="307"/>
      <c r="OMQ2" s="307"/>
      <c r="OMR2" s="307"/>
      <c r="OMS2" s="306"/>
      <c r="OMT2" s="307"/>
      <c r="OMU2" s="307"/>
      <c r="OMV2" s="307"/>
      <c r="OMW2" s="307"/>
      <c r="OMX2" s="307"/>
      <c r="OMY2" s="307"/>
      <c r="OMZ2" s="307"/>
      <c r="ONA2" s="307"/>
      <c r="ONB2" s="307"/>
      <c r="ONC2" s="307"/>
      <c r="OND2" s="307"/>
      <c r="ONE2" s="307"/>
      <c r="ONF2" s="307"/>
      <c r="ONG2" s="307"/>
      <c r="ONH2" s="307"/>
      <c r="ONI2" s="306"/>
      <c r="ONJ2" s="307"/>
      <c r="ONK2" s="307"/>
      <c r="ONL2" s="307"/>
      <c r="ONM2" s="307"/>
      <c r="ONN2" s="307"/>
      <c r="ONO2" s="307"/>
      <c r="ONP2" s="307"/>
      <c r="ONQ2" s="307"/>
      <c r="ONR2" s="307"/>
      <c r="ONS2" s="307"/>
      <c r="ONT2" s="307"/>
      <c r="ONU2" s="307"/>
      <c r="ONV2" s="307"/>
      <c r="ONW2" s="307"/>
      <c r="ONX2" s="307"/>
      <c r="ONY2" s="306"/>
      <c r="ONZ2" s="307"/>
      <c r="OOA2" s="307"/>
      <c r="OOB2" s="307"/>
      <c r="OOC2" s="307"/>
      <c r="OOD2" s="307"/>
      <c r="OOE2" s="307"/>
      <c r="OOF2" s="307"/>
      <c r="OOG2" s="307"/>
      <c r="OOH2" s="307"/>
      <c r="OOI2" s="307"/>
      <c r="OOJ2" s="307"/>
      <c r="OOK2" s="307"/>
      <c r="OOL2" s="307"/>
      <c r="OOM2" s="307"/>
      <c r="OON2" s="307"/>
      <c r="OOO2" s="306"/>
      <c r="OOP2" s="307"/>
      <c r="OOQ2" s="307"/>
      <c r="OOR2" s="307"/>
      <c r="OOS2" s="307"/>
      <c r="OOT2" s="307"/>
      <c r="OOU2" s="307"/>
      <c r="OOV2" s="307"/>
      <c r="OOW2" s="307"/>
      <c r="OOX2" s="307"/>
      <c r="OOY2" s="307"/>
      <c r="OOZ2" s="307"/>
      <c r="OPA2" s="307"/>
      <c r="OPB2" s="307"/>
      <c r="OPC2" s="307"/>
      <c r="OPD2" s="307"/>
      <c r="OPE2" s="306"/>
      <c r="OPF2" s="307"/>
      <c r="OPG2" s="307"/>
      <c r="OPH2" s="307"/>
      <c r="OPI2" s="307"/>
      <c r="OPJ2" s="307"/>
      <c r="OPK2" s="307"/>
      <c r="OPL2" s="307"/>
      <c r="OPM2" s="307"/>
      <c r="OPN2" s="307"/>
      <c r="OPO2" s="307"/>
      <c r="OPP2" s="307"/>
      <c r="OPQ2" s="307"/>
      <c r="OPR2" s="307"/>
      <c r="OPS2" s="307"/>
      <c r="OPT2" s="307"/>
      <c r="OPU2" s="306"/>
      <c r="OPV2" s="307"/>
      <c r="OPW2" s="307"/>
      <c r="OPX2" s="307"/>
      <c r="OPY2" s="307"/>
      <c r="OPZ2" s="307"/>
      <c r="OQA2" s="307"/>
      <c r="OQB2" s="307"/>
      <c r="OQC2" s="307"/>
      <c r="OQD2" s="307"/>
      <c r="OQE2" s="307"/>
      <c r="OQF2" s="307"/>
      <c r="OQG2" s="307"/>
      <c r="OQH2" s="307"/>
      <c r="OQI2" s="307"/>
      <c r="OQJ2" s="307"/>
      <c r="OQK2" s="306"/>
      <c r="OQL2" s="307"/>
      <c r="OQM2" s="307"/>
      <c r="OQN2" s="307"/>
      <c r="OQO2" s="307"/>
      <c r="OQP2" s="307"/>
      <c r="OQQ2" s="307"/>
      <c r="OQR2" s="307"/>
      <c r="OQS2" s="307"/>
      <c r="OQT2" s="307"/>
      <c r="OQU2" s="307"/>
      <c r="OQV2" s="307"/>
      <c r="OQW2" s="307"/>
      <c r="OQX2" s="307"/>
      <c r="OQY2" s="307"/>
      <c r="OQZ2" s="307"/>
      <c r="ORA2" s="306"/>
      <c r="ORB2" s="307"/>
      <c r="ORC2" s="307"/>
      <c r="ORD2" s="307"/>
      <c r="ORE2" s="307"/>
      <c r="ORF2" s="307"/>
      <c r="ORG2" s="307"/>
      <c r="ORH2" s="307"/>
      <c r="ORI2" s="307"/>
      <c r="ORJ2" s="307"/>
      <c r="ORK2" s="307"/>
      <c r="ORL2" s="307"/>
      <c r="ORM2" s="307"/>
      <c r="ORN2" s="307"/>
      <c r="ORO2" s="307"/>
      <c r="ORP2" s="307"/>
      <c r="ORQ2" s="306"/>
      <c r="ORR2" s="307"/>
      <c r="ORS2" s="307"/>
      <c r="ORT2" s="307"/>
      <c r="ORU2" s="307"/>
      <c r="ORV2" s="307"/>
      <c r="ORW2" s="307"/>
      <c r="ORX2" s="307"/>
      <c r="ORY2" s="307"/>
      <c r="ORZ2" s="307"/>
      <c r="OSA2" s="307"/>
      <c r="OSB2" s="307"/>
      <c r="OSC2" s="307"/>
      <c r="OSD2" s="307"/>
      <c r="OSE2" s="307"/>
      <c r="OSF2" s="307"/>
      <c r="OSG2" s="306"/>
      <c r="OSH2" s="307"/>
      <c r="OSI2" s="307"/>
      <c r="OSJ2" s="307"/>
      <c r="OSK2" s="307"/>
      <c r="OSL2" s="307"/>
      <c r="OSM2" s="307"/>
      <c r="OSN2" s="307"/>
      <c r="OSO2" s="307"/>
      <c r="OSP2" s="307"/>
      <c r="OSQ2" s="307"/>
      <c r="OSR2" s="307"/>
      <c r="OSS2" s="307"/>
      <c r="OST2" s="307"/>
      <c r="OSU2" s="307"/>
      <c r="OSV2" s="307"/>
      <c r="OSW2" s="306"/>
      <c r="OSX2" s="307"/>
      <c r="OSY2" s="307"/>
      <c r="OSZ2" s="307"/>
      <c r="OTA2" s="307"/>
      <c r="OTB2" s="307"/>
      <c r="OTC2" s="307"/>
      <c r="OTD2" s="307"/>
      <c r="OTE2" s="307"/>
      <c r="OTF2" s="307"/>
      <c r="OTG2" s="307"/>
      <c r="OTH2" s="307"/>
      <c r="OTI2" s="307"/>
      <c r="OTJ2" s="307"/>
      <c r="OTK2" s="307"/>
      <c r="OTL2" s="307"/>
      <c r="OTM2" s="306"/>
      <c r="OTN2" s="307"/>
      <c r="OTO2" s="307"/>
      <c r="OTP2" s="307"/>
      <c r="OTQ2" s="307"/>
      <c r="OTR2" s="307"/>
      <c r="OTS2" s="307"/>
      <c r="OTT2" s="307"/>
      <c r="OTU2" s="307"/>
      <c r="OTV2" s="307"/>
      <c r="OTW2" s="307"/>
      <c r="OTX2" s="307"/>
      <c r="OTY2" s="307"/>
      <c r="OTZ2" s="307"/>
      <c r="OUA2" s="307"/>
      <c r="OUB2" s="307"/>
      <c r="OUC2" s="306"/>
      <c r="OUD2" s="307"/>
      <c r="OUE2" s="307"/>
      <c r="OUF2" s="307"/>
      <c r="OUG2" s="307"/>
      <c r="OUH2" s="307"/>
      <c r="OUI2" s="307"/>
      <c r="OUJ2" s="307"/>
      <c r="OUK2" s="307"/>
      <c r="OUL2" s="307"/>
      <c r="OUM2" s="307"/>
      <c r="OUN2" s="307"/>
      <c r="OUO2" s="307"/>
      <c r="OUP2" s="307"/>
      <c r="OUQ2" s="307"/>
      <c r="OUR2" s="307"/>
      <c r="OUS2" s="306"/>
      <c r="OUT2" s="307"/>
      <c r="OUU2" s="307"/>
      <c r="OUV2" s="307"/>
      <c r="OUW2" s="307"/>
      <c r="OUX2" s="307"/>
      <c r="OUY2" s="307"/>
      <c r="OUZ2" s="307"/>
      <c r="OVA2" s="307"/>
      <c r="OVB2" s="307"/>
      <c r="OVC2" s="307"/>
      <c r="OVD2" s="307"/>
      <c r="OVE2" s="307"/>
      <c r="OVF2" s="307"/>
      <c r="OVG2" s="307"/>
      <c r="OVH2" s="307"/>
      <c r="OVI2" s="306"/>
      <c r="OVJ2" s="307"/>
      <c r="OVK2" s="307"/>
      <c r="OVL2" s="307"/>
      <c r="OVM2" s="307"/>
      <c r="OVN2" s="307"/>
      <c r="OVO2" s="307"/>
      <c r="OVP2" s="307"/>
      <c r="OVQ2" s="307"/>
      <c r="OVR2" s="307"/>
      <c r="OVS2" s="307"/>
      <c r="OVT2" s="307"/>
      <c r="OVU2" s="307"/>
      <c r="OVV2" s="307"/>
      <c r="OVW2" s="307"/>
      <c r="OVX2" s="307"/>
      <c r="OVY2" s="306"/>
      <c r="OVZ2" s="307"/>
      <c r="OWA2" s="307"/>
      <c r="OWB2" s="307"/>
      <c r="OWC2" s="307"/>
      <c r="OWD2" s="307"/>
      <c r="OWE2" s="307"/>
      <c r="OWF2" s="307"/>
      <c r="OWG2" s="307"/>
      <c r="OWH2" s="307"/>
      <c r="OWI2" s="307"/>
      <c r="OWJ2" s="307"/>
      <c r="OWK2" s="307"/>
      <c r="OWL2" s="307"/>
      <c r="OWM2" s="307"/>
      <c r="OWN2" s="307"/>
      <c r="OWO2" s="306"/>
      <c r="OWP2" s="307"/>
      <c r="OWQ2" s="307"/>
      <c r="OWR2" s="307"/>
      <c r="OWS2" s="307"/>
      <c r="OWT2" s="307"/>
      <c r="OWU2" s="307"/>
      <c r="OWV2" s="307"/>
      <c r="OWW2" s="307"/>
      <c r="OWX2" s="307"/>
      <c r="OWY2" s="307"/>
      <c r="OWZ2" s="307"/>
      <c r="OXA2" s="307"/>
      <c r="OXB2" s="307"/>
      <c r="OXC2" s="307"/>
      <c r="OXD2" s="307"/>
      <c r="OXE2" s="306"/>
      <c r="OXF2" s="307"/>
      <c r="OXG2" s="307"/>
      <c r="OXH2" s="307"/>
      <c r="OXI2" s="307"/>
      <c r="OXJ2" s="307"/>
      <c r="OXK2" s="307"/>
      <c r="OXL2" s="307"/>
      <c r="OXM2" s="307"/>
      <c r="OXN2" s="307"/>
      <c r="OXO2" s="307"/>
      <c r="OXP2" s="307"/>
      <c r="OXQ2" s="307"/>
      <c r="OXR2" s="307"/>
      <c r="OXS2" s="307"/>
      <c r="OXT2" s="307"/>
      <c r="OXU2" s="306"/>
      <c r="OXV2" s="307"/>
      <c r="OXW2" s="307"/>
      <c r="OXX2" s="307"/>
      <c r="OXY2" s="307"/>
      <c r="OXZ2" s="307"/>
      <c r="OYA2" s="307"/>
      <c r="OYB2" s="307"/>
      <c r="OYC2" s="307"/>
      <c r="OYD2" s="307"/>
      <c r="OYE2" s="307"/>
      <c r="OYF2" s="307"/>
      <c r="OYG2" s="307"/>
      <c r="OYH2" s="307"/>
      <c r="OYI2" s="307"/>
      <c r="OYJ2" s="307"/>
      <c r="OYK2" s="306"/>
      <c r="OYL2" s="307"/>
      <c r="OYM2" s="307"/>
      <c r="OYN2" s="307"/>
      <c r="OYO2" s="307"/>
      <c r="OYP2" s="307"/>
      <c r="OYQ2" s="307"/>
      <c r="OYR2" s="307"/>
      <c r="OYS2" s="307"/>
      <c r="OYT2" s="307"/>
      <c r="OYU2" s="307"/>
      <c r="OYV2" s="307"/>
      <c r="OYW2" s="307"/>
      <c r="OYX2" s="307"/>
      <c r="OYY2" s="307"/>
      <c r="OYZ2" s="307"/>
      <c r="OZA2" s="306"/>
      <c r="OZB2" s="307"/>
      <c r="OZC2" s="307"/>
      <c r="OZD2" s="307"/>
      <c r="OZE2" s="307"/>
      <c r="OZF2" s="307"/>
      <c r="OZG2" s="307"/>
      <c r="OZH2" s="307"/>
      <c r="OZI2" s="307"/>
      <c r="OZJ2" s="307"/>
      <c r="OZK2" s="307"/>
      <c r="OZL2" s="307"/>
      <c r="OZM2" s="307"/>
      <c r="OZN2" s="307"/>
      <c r="OZO2" s="307"/>
      <c r="OZP2" s="307"/>
      <c r="OZQ2" s="306"/>
      <c r="OZR2" s="307"/>
      <c r="OZS2" s="307"/>
      <c r="OZT2" s="307"/>
      <c r="OZU2" s="307"/>
      <c r="OZV2" s="307"/>
      <c r="OZW2" s="307"/>
      <c r="OZX2" s="307"/>
      <c r="OZY2" s="307"/>
      <c r="OZZ2" s="307"/>
      <c r="PAA2" s="307"/>
      <c r="PAB2" s="307"/>
      <c r="PAC2" s="307"/>
      <c r="PAD2" s="307"/>
      <c r="PAE2" s="307"/>
      <c r="PAF2" s="307"/>
      <c r="PAG2" s="306"/>
      <c r="PAH2" s="307"/>
      <c r="PAI2" s="307"/>
      <c r="PAJ2" s="307"/>
      <c r="PAK2" s="307"/>
      <c r="PAL2" s="307"/>
      <c r="PAM2" s="307"/>
      <c r="PAN2" s="307"/>
      <c r="PAO2" s="307"/>
      <c r="PAP2" s="307"/>
      <c r="PAQ2" s="307"/>
      <c r="PAR2" s="307"/>
      <c r="PAS2" s="307"/>
      <c r="PAT2" s="307"/>
      <c r="PAU2" s="307"/>
      <c r="PAV2" s="307"/>
      <c r="PAW2" s="306"/>
      <c r="PAX2" s="307"/>
      <c r="PAY2" s="307"/>
      <c r="PAZ2" s="307"/>
      <c r="PBA2" s="307"/>
      <c r="PBB2" s="307"/>
      <c r="PBC2" s="307"/>
      <c r="PBD2" s="307"/>
      <c r="PBE2" s="307"/>
      <c r="PBF2" s="307"/>
      <c r="PBG2" s="307"/>
      <c r="PBH2" s="307"/>
      <c r="PBI2" s="307"/>
      <c r="PBJ2" s="307"/>
      <c r="PBK2" s="307"/>
      <c r="PBL2" s="307"/>
      <c r="PBM2" s="306"/>
      <c r="PBN2" s="307"/>
      <c r="PBO2" s="307"/>
      <c r="PBP2" s="307"/>
      <c r="PBQ2" s="307"/>
      <c r="PBR2" s="307"/>
      <c r="PBS2" s="307"/>
      <c r="PBT2" s="307"/>
      <c r="PBU2" s="307"/>
      <c r="PBV2" s="307"/>
      <c r="PBW2" s="307"/>
      <c r="PBX2" s="307"/>
      <c r="PBY2" s="307"/>
      <c r="PBZ2" s="307"/>
      <c r="PCA2" s="307"/>
      <c r="PCB2" s="307"/>
      <c r="PCC2" s="306"/>
      <c r="PCD2" s="307"/>
      <c r="PCE2" s="307"/>
      <c r="PCF2" s="307"/>
      <c r="PCG2" s="307"/>
      <c r="PCH2" s="307"/>
      <c r="PCI2" s="307"/>
      <c r="PCJ2" s="307"/>
      <c r="PCK2" s="307"/>
      <c r="PCL2" s="307"/>
      <c r="PCM2" s="307"/>
      <c r="PCN2" s="307"/>
      <c r="PCO2" s="307"/>
      <c r="PCP2" s="307"/>
      <c r="PCQ2" s="307"/>
      <c r="PCR2" s="307"/>
      <c r="PCS2" s="306"/>
      <c r="PCT2" s="307"/>
      <c r="PCU2" s="307"/>
      <c r="PCV2" s="307"/>
      <c r="PCW2" s="307"/>
      <c r="PCX2" s="307"/>
      <c r="PCY2" s="307"/>
      <c r="PCZ2" s="307"/>
      <c r="PDA2" s="307"/>
      <c r="PDB2" s="307"/>
      <c r="PDC2" s="307"/>
      <c r="PDD2" s="307"/>
      <c r="PDE2" s="307"/>
      <c r="PDF2" s="307"/>
      <c r="PDG2" s="307"/>
      <c r="PDH2" s="307"/>
      <c r="PDI2" s="306"/>
      <c r="PDJ2" s="307"/>
      <c r="PDK2" s="307"/>
      <c r="PDL2" s="307"/>
      <c r="PDM2" s="307"/>
      <c r="PDN2" s="307"/>
      <c r="PDO2" s="307"/>
      <c r="PDP2" s="307"/>
      <c r="PDQ2" s="307"/>
      <c r="PDR2" s="307"/>
      <c r="PDS2" s="307"/>
      <c r="PDT2" s="307"/>
      <c r="PDU2" s="307"/>
      <c r="PDV2" s="307"/>
      <c r="PDW2" s="307"/>
      <c r="PDX2" s="307"/>
      <c r="PDY2" s="306"/>
      <c r="PDZ2" s="307"/>
      <c r="PEA2" s="307"/>
      <c r="PEB2" s="307"/>
      <c r="PEC2" s="307"/>
      <c r="PED2" s="307"/>
      <c r="PEE2" s="307"/>
      <c r="PEF2" s="307"/>
      <c r="PEG2" s="307"/>
      <c r="PEH2" s="307"/>
      <c r="PEI2" s="307"/>
      <c r="PEJ2" s="307"/>
      <c r="PEK2" s="307"/>
      <c r="PEL2" s="307"/>
      <c r="PEM2" s="307"/>
      <c r="PEN2" s="307"/>
      <c r="PEO2" s="306"/>
      <c r="PEP2" s="307"/>
      <c r="PEQ2" s="307"/>
      <c r="PER2" s="307"/>
      <c r="PES2" s="307"/>
      <c r="PET2" s="307"/>
      <c r="PEU2" s="307"/>
      <c r="PEV2" s="307"/>
      <c r="PEW2" s="307"/>
      <c r="PEX2" s="307"/>
      <c r="PEY2" s="307"/>
      <c r="PEZ2" s="307"/>
      <c r="PFA2" s="307"/>
      <c r="PFB2" s="307"/>
      <c r="PFC2" s="307"/>
      <c r="PFD2" s="307"/>
      <c r="PFE2" s="306"/>
      <c r="PFF2" s="307"/>
      <c r="PFG2" s="307"/>
      <c r="PFH2" s="307"/>
      <c r="PFI2" s="307"/>
      <c r="PFJ2" s="307"/>
      <c r="PFK2" s="307"/>
      <c r="PFL2" s="307"/>
      <c r="PFM2" s="307"/>
      <c r="PFN2" s="307"/>
      <c r="PFO2" s="307"/>
      <c r="PFP2" s="307"/>
      <c r="PFQ2" s="307"/>
      <c r="PFR2" s="307"/>
      <c r="PFS2" s="307"/>
      <c r="PFT2" s="307"/>
      <c r="PFU2" s="306"/>
      <c r="PFV2" s="307"/>
      <c r="PFW2" s="307"/>
      <c r="PFX2" s="307"/>
      <c r="PFY2" s="307"/>
      <c r="PFZ2" s="307"/>
      <c r="PGA2" s="307"/>
      <c r="PGB2" s="307"/>
      <c r="PGC2" s="307"/>
      <c r="PGD2" s="307"/>
      <c r="PGE2" s="307"/>
      <c r="PGF2" s="307"/>
      <c r="PGG2" s="307"/>
      <c r="PGH2" s="307"/>
      <c r="PGI2" s="307"/>
      <c r="PGJ2" s="307"/>
      <c r="PGK2" s="306"/>
      <c r="PGL2" s="307"/>
      <c r="PGM2" s="307"/>
      <c r="PGN2" s="307"/>
      <c r="PGO2" s="307"/>
      <c r="PGP2" s="307"/>
      <c r="PGQ2" s="307"/>
      <c r="PGR2" s="307"/>
      <c r="PGS2" s="307"/>
      <c r="PGT2" s="307"/>
      <c r="PGU2" s="307"/>
      <c r="PGV2" s="307"/>
      <c r="PGW2" s="307"/>
      <c r="PGX2" s="307"/>
      <c r="PGY2" s="307"/>
      <c r="PGZ2" s="307"/>
      <c r="PHA2" s="306"/>
      <c r="PHB2" s="307"/>
      <c r="PHC2" s="307"/>
      <c r="PHD2" s="307"/>
      <c r="PHE2" s="307"/>
      <c r="PHF2" s="307"/>
      <c r="PHG2" s="307"/>
      <c r="PHH2" s="307"/>
      <c r="PHI2" s="307"/>
      <c r="PHJ2" s="307"/>
      <c r="PHK2" s="307"/>
      <c r="PHL2" s="307"/>
      <c r="PHM2" s="307"/>
      <c r="PHN2" s="307"/>
      <c r="PHO2" s="307"/>
      <c r="PHP2" s="307"/>
      <c r="PHQ2" s="306"/>
      <c r="PHR2" s="307"/>
      <c r="PHS2" s="307"/>
      <c r="PHT2" s="307"/>
      <c r="PHU2" s="307"/>
      <c r="PHV2" s="307"/>
      <c r="PHW2" s="307"/>
      <c r="PHX2" s="307"/>
      <c r="PHY2" s="307"/>
      <c r="PHZ2" s="307"/>
      <c r="PIA2" s="307"/>
      <c r="PIB2" s="307"/>
      <c r="PIC2" s="307"/>
      <c r="PID2" s="307"/>
      <c r="PIE2" s="307"/>
      <c r="PIF2" s="307"/>
      <c r="PIG2" s="306"/>
      <c r="PIH2" s="307"/>
      <c r="PII2" s="307"/>
      <c r="PIJ2" s="307"/>
      <c r="PIK2" s="307"/>
      <c r="PIL2" s="307"/>
      <c r="PIM2" s="307"/>
      <c r="PIN2" s="307"/>
      <c r="PIO2" s="307"/>
      <c r="PIP2" s="307"/>
      <c r="PIQ2" s="307"/>
      <c r="PIR2" s="307"/>
      <c r="PIS2" s="307"/>
      <c r="PIT2" s="307"/>
      <c r="PIU2" s="307"/>
      <c r="PIV2" s="307"/>
      <c r="PIW2" s="306"/>
      <c r="PIX2" s="307"/>
      <c r="PIY2" s="307"/>
      <c r="PIZ2" s="307"/>
      <c r="PJA2" s="307"/>
      <c r="PJB2" s="307"/>
      <c r="PJC2" s="307"/>
      <c r="PJD2" s="307"/>
      <c r="PJE2" s="307"/>
      <c r="PJF2" s="307"/>
      <c r="PJG2" s="307"/>
      <c r="PJH2" s="307"/>
      <c r="PJI2" s="307"/>
      <c r="PJJ2" s="307"/>
      <c r="PJK2" s="307"/>
      <c r="PJL2" s="307"/>
      <c r="PJM2" s="306"/>
      <c r="PJN2" s="307"/>
      <c r="PJO2" s="307"/>
      <c r="PJP2" s="307"/>
      <c r="PJQ2" s="307"/>
      <c r="PJR2" s="307"/>
      <c r="PJS2" s="307"/>
      <c r="PJT2" s="307"/>
      <c r="PJU2" s="307"/>
      <c r="PJV2" s="307"/>
      <c r="PJW2" s="307"/>
      <c r="PJX2" s="307"/>
      <c r="PJY2" s="307"/>
      <c r="PJZ2" s="307"/>
      <c r="PKA2" s="307"/>
      <c r="PKB2" s="307"/>
      <c r="PKC2" s="306"/>
      <c r="PKD2" s="307"/>
      <c r="PKE2" s="307"/>
      <c r="PKF2" s="307"/>
      <c r="PKG2" s="307"/>
      <c r="PKH2" s="307"/>
      <c r="PKI2" s="307"/>
      <c r="PKJ2" s="307"/>
      <c r="PKK2" s="307"/>
      <c r="PKL2" s="307"/>
      <c r="PKM2" s="307"/>
      <c r="PKN2" s="307"/>
      <c r="PKO2" s="307"/>
      <c r="PKP2" s="307"/>
      <c r="PKQ2" s="307"/>
      <c r="PKR2" s="307"/>
      <c r="PKS2" s="306"/>
      <c r="PKT2" s="307"/>
      <c r="PKU2" s="307"/>
      <c r="PKV2" s="307"/>
      <c r="PKW2" s="307"/>
      <c r="PKX2" s="307"/>
      <c r="PKY2" s="307"/>
      <c r="PKZ2" s="307"/>
      <c r="PLA2" s="307"/>
      <c r="PLB2" s="307"/>
      <c r="PLC2" s="307"/>
      <c r="PLD2" s="307"/>
      <c r="PLE2" s="307"/>
      <c r="PLF2" s="307"/>
      <c r="PLG2" s="307"/>
      <c r="PLH2" s="307"/>
      <c r="PLI2" s="306"/>
      <c r="PLJ2" s="307"/>
      <c r="PLK2" s="307"/>
      <c r="PLL2" s="307"/>
      <c r="PLM2" s="307"/>
      <c r="PLN2" s="307"/>
      <c r="PLO2" s="307"/>
      <c r="PLP2" s="307"/>
      <c r="PLQ2" s="307"/>
      <c r="PLR2" s="307"/>
      <c r="PLS2" s="307"/>
      <c r="PLT2" s="307"/>
      <c r="PLU2" s="307"/>
      <c r="PLV2" s="307"/>
      <c r="PLW2" s="307"/>
      <c r="PLX2" s="307"/>
      <c r="PLY2" s="306"/>
      <c r="PLZ2" s="307"/>
      <c r="PMA2" s="307"/>
      <c r="PMB2" s="307"/>
      <c r="PMC2" s="307"/>
      <c r="PMD2" s="307"/>
      <c r="PME2" s="307"/>
      <c r="PMF2" s="307"/>
      <c r="PMG2" s="307"/>
      <c r="PMH2" s="307"/>
      <c r="PMI2" s="307"/>
      <c r="PMJ2" s="307"/>
      <c r="PMK2" s="307"/>
      <c r="PML2" s="307"/>
      <c r="PMM2" s="307"/>
      <c r="PMN2" s="307"/>
      <c r="PMO2" s="306"/>
      <c r="PMP2" s="307"/>
      <c r="PMQ2" s="307"/>
      <c r="PMR2" s="307"/>
      <c r="PMS2" s="307"/>
      <c r="PMT2" s="307"/>
      <c r="PMU2" s="307"/>
      <c r="PMV2" s="307"/>
      <c r="PMW2" s="307"/>
      <c r="PMX2" s="307"/>
      <c r="PMY2" s="307"/>
      <c r="PMZ2" s="307"/>
      <c r="PNA2" s="307"/>
      <c r="PNB2" s="307"/>
      <c r="PNC2" s="307"/>
      <c r="PND2" s="307"/>
      <c r="PNE2" s="306"/>
      <c r="PNF2" s="307"/>
      <c r="PNG2" s="307"/>
      <c r="PNH2" s="307"/>
      <c r="PNI2" s="307"/>
      <c r="PNJ2" s="307"/>
      <c r="PNK2" s="307"/>
      <c r="PNL2" s="307"/>
      <c r="PNM2" s="307"/>
      <c r="PNN2" s="307"/>
      <c r="PNO2" s="307"/>
      <c r="PNP2" s="307"/>
      <c r="PNQ2" s="307"/>
      <c r="PNR2" s="307"/>
      <c r="PNS2" s="307"/>
      <c r="PNT2" s="307"/>
      <c r="PNU2" s="306"/>
      <c r="PNV2" s="307"/>
      <c r="PNW2" s="307"/>
      <c r="PNX2" s="307"/>
      <c r="PNY2" s="307"/>
      <c r="PNZ2" s="307"/>
      <c r="POA2" s="307"/>
      <c r="POB2" s="307"/>
      <c r="POC2" s="307"/>
      <c r="POD2" s="307"/>
      <c r="POE2" s="307"/>
      <c r="POF2" s="307"/>
      <c r="POG2" s="307"/>
      <c r="POH2" s="307"/>
      <c r="POI2" s="307"/>
      <c r="POJ2" s="307"/>
      <c r="POK2" s="306"/>
      <c r="POL2" s="307"/>
      <c r="POM2" s="307"/>
      <c r="PON2" s="307"/>
      <c r="POO2" s="307"/>
      <c r="POP2" s="307"/>
      <c r="POQ2" s="307"/>
      <c r="POR2" s="307"/>
      <c r="POS2" s="307"/>
      <c r="POT2" s="307"/>
      <c r="POU2" s="307"/>
      <c r="POV2" s="307"/>
      <c r="POW2" s="307"/>
      <c r="POX2" s="307"/>
      <c r="POY2" s="307"/>
      <c r="POZ2" s="307"/>
      <c r="PPA2" s="306"/>
      <c r="PPB2" s="307"/>
      <c r="PPC2" s="307"/>
      <c r="PPD2" s="307"/>
      <c r="PPE2" s="307"/>
      <c r="PPF2" s="307"/>
      <c r="PPG2" s="307"/>
      <c r="PPH2" s="307"/>
      <c r="PPI2" s="307"/>
      <c r="PPJ2" s="307"/>
      <c r="PPK2" s="307"/>
      <c r="PPL2" s="307"/>
      <c r="PPM2" s="307"/>
      <c r="PPN2" s="307"/>
      <c r="PPO2" s="307"/>
      <c r="PPP2" s="307"/>
      <c r="PPQ2" s="306"/>
      <c r="PPR2" s="307"/>
      <c r="PPS2" s="307"/>
      <c r="PPT2" s="307"/>
      <c r="PPU2" s="307"/>
      <c r="PPV2" s="307"/>
      <c r="PPW2" s="307"/>
      <c r="PPX2" s="307"/>
      <c r="PPY2" s="307"/>
      <c r="PPZ2" s="307"/>
      <c r="PQA2" s="307"/>
      <c r="PQB2" s="307"/>
      <c r="PQC2" s="307"/>
      <c r="PQD2" s="307"/>
      <c r="PQE2" s="307"/>
      <c r="PQF2" s="307"/>
      <c r="PQG2" s="306"/>
      <c r="PQH2" s="307"/>
      <c r="PQI2" s="307"/>
      <c r="PQJ2" s="307"/>
      <c r="PQK2" s="307"/>
      <c r="PQL2" s="307"/>
      <c r="PQM2" s="307"/>
      <c r="PQN2" s="307"/>
      <c r="PQO2" s="307"/>
      <c r="PQP2" s="307"/>
      <c r="PQQ2" s="307"/>
      <c r="PQR2" s="307"/>
      <c r="PQS2" s="307"/>
      <c r="PQT2" s="307"/>
      <c r="PQU2" s="307"/>
      <c r="PQV2" s="307"/>
      <c r="PQW2" s="306"/>
      <c r="PQX2" s="307"/>
      <c r="PQY2" s="307"/>
      <c r="PQZ2" s="307"/>
      <c r="PRA2" s="307"/>
      <c r="PRB2" s="307"/>
      <c r="PRC2" s="307"/>
      <c r="PRD2" s="307"/>
      <c r="PRE2" s="307"/>
      <c r="PRF2" s="307"/>
      <c r="PRG2" s="307"/>
      <c r="PRH2" s="307"/>
      <c r="PRI2" s="307"/>
      <c r="PRJ2" s="307"/>
      <c r="PRK2" s="307"/>
      <c r="PRL2" s="307"/>
      <c r="PRM2" s="306"/>
      <c r="PRN2" s="307"/>
      <c r="PRO2" s="307"/>
      <c r="PRP2" s="307"/>
      <c r="PRQ2" s="307"/>
      <c r="PRR2" s="307"/>
      <c r="PRS2" s="307"/>
      <c r="PRT2" s="307"/>
      <c r="PRU2" s="307"/>
      <c r="PRV2" s="307"/>
      <c r="PRW2" s="307"/>
      <c r="PRX2" s="307"/>
      <c r="PRY2" s="307"/>
      <c r="PRZ2" s="307"/>
      <c r="PSA2" s="307"/>
      <c r="PSB2" s="307"/>
      <c r="PSC2" s="306"/>
      <c r="PSD2" s="307"/>
      <c r="PSE2" s="307"/>
      <c r="PSF2" s="307"/>
      <c r="PSG2" s="307"/>
      <c r="PSH2" s="307"/>
      <c r="PSI2" s="307"/>
      <c r="PSJ2" s="307"/>
      <c r="PSK2" s="307"/>
      <c r="PSL2" s="307"/>
      <c r="PSM2" s="307"/>
      <c r="PSN2" s="307"/>
      <c r="PSO2" s="307"/>
      <c r="PSP2" s="307"/>
      <c r="PSQ2" s="307"/>
      <c r="PSR2" s="307"/>
      <c r="PSS2" s="306"/>
      <c r="PST2" s="307"/>
      <c r="PSU2" s="307"/>
      <c r="PSV2" s="307"/>
      <c r="PSW2" s="307"/>
      <c r="PSX2" s="307"/>
      <c r="PSY2" s="307"/>
      <c r="PSZ2" s="307"/>
      <c r="PTA2" s="307"/>
      <c r="PTB2" s="307"/>
      <c r="PTC2" s="307"/>
      <c r="PTD2" s="307"/>
      <c r="PTE2" s="307"/>
      <c r="PTF2" s="307"/>
      <c r="PTG2" s="307"/>
      <c r="PTH2" s="307"/>
      <c r="PTI2" s="306"/>
      <c r="PTJ2" s="307"/>
      <c r="PTK2" s="307"/>
      <c r="PTL2" s="307"/>
      <c r="PTM2" s="307"/>
      <c r="PTN2" s="307"/>
      <c r="PTO2" s="307"/>
      <c r="PTP2" s="307"/>
      <c r="PTQ2" s="307"/>
      <c r="PTR2" s="307"/>
      <c r="PTS2" s="307"/>
      <c r="PTT2" s="307"/>
      <c r="PTU2" s="307"/>
      <c r="PTV2" s="307"/>
      <c r="PTW2" s="307"/>
      <c r="PTX2" s="307"/>
      <c r="PTY2" s="306"/>
      <c r="PTZ2" s="307"/>
      <c r="PUA2" s="307"/>
      <c r="PUB2" s="307"/>
      <c r="PUC2" s="307"/>
      <c r="PUD2" s="307"/>
      <c r="PUE2" s="307"/>
      <c r="PUF2" s="307"/>
      <c r="PUG2" s="307"/>
      <c r="PUH2" s="307"/>
      <c r="PUI2" s="307"/>
      <c r="PUJ2" s="307"/>
      <c r="PUK2" s="307"/>
      <c r="PUL2" s="307"/>
      <c r="PUM2" s="307"/>
      <c r="PUN2" s="307"/>
      <c r="PUO2" s="306"/>
      <c r="PUP2" s="307"/>
      <c r="PUQ2" s="307"/>
      <c r="PUR2" s="307"/>
      <c r="PUS2" s="307"/>
      <c r="PUT2" s="307"/>
      <c r="PUU2" s="307"/>
      <c r="PUV2" s="307"/>
      <c r="PUW2" s="307"/>
      <c r="PUX2" s="307"/>
      <c r="PUY2" s="307"/>
      <c r="PUZ2" s="307"/>
      <c r="PVA2" s="307"/>
      <c r="PVB2" s="307"/>
      <c r="PVC2" s="307"/>
      <c r="PVD2" s="307"/>
      <c r="PVE2" s="306"/>
      <c r="PVF2" s="307"/>
      <c r="PVG2" s="307"/>
      <c r="PVH2" s="307"/>
      <c r="PVI2" s="307"/>
      <c r="PVJ2" s="307"/>
      <c r="PVK2" s="307"/>
      <c r="PVL2" s="307"/>
      <c r="PVM2" s="307"/>
      <c r="PVN2" s="307"/>
      <c r="PVO2" s="307"/>
      <c r="PVP2" s="307"/>
      <c r="PVQ2" s="307"/>
      <c r="PVR2" s="307"/>
      <c r="PVS2" s="307"/>
      <c r="PVT2" s="307"/>
      <c r="PVU2" s="306"/>
      <c r="PVV2" s="307"/>
      <c r="PVW2" s="307"/>
      <c r="PVX2" s="307"/>
      <c r="PVY2" s="307"/>
      <c r="PVZ2" s="307"/>
      <c r="PWA2" s="307"/>
      <c r="PWB2" s="307"/>
      <c r="PWC2" s="307"/>
      <c r="PWD2" s="307"/>
      <c r="PWE2" s="307"/>
      <c r="PWF2" s="307"/>
      <c r="PWG2" s="307"/>
      <c r="PWH2" s="307"/>
      <c r="PWI2" s="307"/>
      <c r="PWJ2" s="307"/>
      <c r="PWK2" s="306"/>
      <c r="PWL2" s="307"/>
      <c r="PWM2" s="307"/>
      <c r="PWN2" s="307"/>
      <c r="PWO2" s="307"/>
      <c r="PWP2" s="307"/>
      <c r="PWQ2" s="307"/>
      <c r="PWR2" s="307"/>
      <c r="PWS2" s="307"/>
      <c r="PWT2" s="307"/>
      <c r="PWU2" s="307"/>
      <c r="PWV2" s="307"/>
      <c r="PWW2" s="307"/>
      <c r="PWX2" s="307"/>
      <c r="PWY2" s="307"/>
      <c r="PWZ2" s="307"/>
      <c r="PXA2" s="306"/>
      <c r="PXB2" s="307"/>
      <c r="PXC2" s="307"/>
      <c r="PXD2" s="307"/>
      <c r="PXE2" s="307"/>
      <c r="PXF2" s="307"/>
      <c r="PXG2" s="307"/>
      <c r="PXH2" s="307"/>
      <c r="PXI2" s="307"/>
      <c r="PXJ2" s="307"/>
      <c r="PXK2" s="307"/>
      <c r="PXL2" s="307"/>
      <c r="PXM2" s="307"/>
      <c r="PXN2" s="307"/>
      <c r="PXO2" s="307"/>
      <c r="PXP2" s="307"/>
      <c r="PXQ2" s="306"/>
      <c r="PXR2" s="307"/>
      <c r="PXS2" s="307"/>
      <c r="PXT2" s="307"/>
      <c r="PXU2" s="307"/>
      <c r="PXV2" s="307"/>
      <c r="PXW2" s="307"/>
      <c r="PXX2" s="307"/>
      <c r="PXY2" s="307"/>
      <c r="PXZ2" s="307"/>
      <c r="PYA2" s="307"/>
      <c r="PYB2" s="307"/>
      <c r="PYC2" s="307"/>
      <c r="PYD2" s="307"/>
      <c r="PYE2" s="307"/>
      <c r="PYF2" s="307"/>
      <c r="PYG2" s="306"/>
      <c r="PYH2" s="307"/>
      <c r="PYI2" s="307"/>
      <c r="PYJ2" s="307"/>
      <c r="PYK2" s="307"/>
      <c r="PYL2" s="307"/>
      <c r="PYM2" s="307"/>
      <c r="PYN2" s="307"/>
      <c r="PYO2" s="307"/>
      <c r="PYP2" s="307"/>
      <c r="PYQ2" s="307"/>
      <c r="PYR2" s="307"/>
      <c r="PYS2" s="307"/>
      <c r="PYT2" s="307"/>
      <c r="PYU2" s="307"/>
      <c r="PYV2" s="307"/>
      <c r="PYW2" s="306"/>
      <c r="PYX2" s="307"/>
      <c r="PYY2" s="307"/>
      <c r="PYZ2" s="307"/>
      <c r="PZA2" s="307"/>
      <c r="PZB2" s="307"/>
      <c r="PZC2" s="307"/>
      <c r="PZD2" s="307"/>
      <c r="PZE2" s="307"/>
      <c r="PZF2" s="307"/>
      <c r="PZG2" s="307"/>
      <c r="PZH2" s="307"/>
      <c r="PZI2" s="307"/>
      <c r="PZJ2" s="307"/>
      <c r="PZK2" s="307"/>
      <c r="PZL2" s="307"/>
      <c r="PZM2" s="306"/>
      <c r="PZN2" s="307"/>
      <c r="PZO2" s="307"/>
      <c r="PZP2" s="307"/>
      <c r="PZQ2" s="307"/>
      <c r="PZR2" s="307"/>
      <c r="PZS2" s="307"/>
      <c r="PZT2" s="307"/>
      <c r="PZU2" s="307"/>
      <c r="PZV2" s="307"/>
      <c r="PZW2" s="307"/>
      <c r="PZX2" s="307"/>
      <c r="PZY2" s="307"/>
      <c r="PZZ2" s="307"/>
      <c r="QAA2" s="307"/>
      <c r="QAB2" s="307"/>
      <c r="QAC2" s="306"/>
      <c r="QAD2" s="307"/>
      <c r="QAE2" s="307"/>
      <c r="QAF2" s="307"/>
      <c r="QAG2" s="307"/>
      <c r="QAH2" s="307"/>
      <c r="QAI2" s="307"/>
      <c r="QAJ2" s="307"/>
      <c r="QAK2" s="307"/>
      <c r="QAL2" s="307"/>
      <c r="QAM2" s="307"/>
      <c r="QAN2" s="307"/>
      <c r="QAO2" s="307"/>
      <c r="QAP2" s="307"/>
      <c r="QAQ2" s="307"/>
      <c r="QAR2" s="307"/>
      <c r="QAS2" s="306"/>
      <c r="QAT2" s="307"/>
      <c r="QAU2" s="307"/>
      <c r="QAV2" s="307"/>
      <c r="QAW2" s="307"/>
      <c r="QAX2" s="307"/>
      <c r="QAY2" s="307"/>
      <c r="QAZ2" s="307"/>
      <c r="QBA2" s="307"/>
      <c r="QBB2" s="307"/>
      <c r="QBC2" s="307"/>
      <c r="QBD2" s="307"/>
      <c r="QBE2" s="307"/>
      <c r="QBF2" s="307"/>
      <c r="QBG2" s="307"/>
      <c r="QBH2" s="307"/>
      <c r="QBI2" s="306"/>
      <c r="QBJ2" s="307"/>
      <c r="QBK2" s="307"/>
      <c r="QBL2" s="307"/>
      <c r="QBM2" s="307"/>
      <c r="QBN2" s="307"/>
      <c r="QBO2" s="307"/>
      <c r="QBP2" s="307"/>
      <c r="QBQ2" s="307"/>
      <c r="QBR2" s="307"/>
      <c r="QBS2" s="307"/>
      <c r="QBT2" s="307"/>
      <c r="QBU2" s="307"/>
      <c r="QBV2" s="307"/>
      <c r="QBW2" s="307"/>
      <c r="QBX2" s="307"/>
      <c r="QBY2" s="306"/>
      <c r="QBZ2" s="307"/>
      <c r="QCA2" s="307"/>
      <c r="QCB2" s="307"/>
      <c r="QCC2" s="307"/>
      <c r="QCD2" s="307"/>
      <c r="QCE2" s="307"/>
      <c r="QCF2" s="307"/>
      <c r="QCG2" s="307"/>
      <c r="QCH2" s="307"/>
      <c r="QCI2" s="307"/>
      <c r="QCJ2" s="307"/>
      <c r="QCK2" s="307"/>
      <c r="QCL2" s="307"/>
      <c r="QCM2" s="307"/>
      <c r="QCN2" s="307"/>
      <c r="QCO2" s="306"/>
      <c r="QCP2" s="307"/>
      <c r="QCQ2" s="307"/>
      <c r="QCR2" s="307"/>
      <c r="QCS2" s="307"/>
      <c r="QCT2" s="307"/>
      <c r="QCU2" s="307"/>
      <c r="QCV2" s="307"/>
      <c r="QCW2" s="307"/>
      <c r="QCX2" s="307"/>
      <c r="QCY2" s="307"/>
      <c r="QCZ2" s="307"/>
      <c r="QDA2" s="307"/>
      <c r="QDB2" s="307"/>
      <c r="QDC2" s="307"/>
      <c r="QDD2" s="307"/>
      <c r="QDE2" s="306"/>
      <c r="QDF2" s="307"/>
      <c r="QDG2" s="307"/>
      <c r="QDH2" s="307"/>
      <c r="QDI2" s="307"/>
      <c r="QDJ2" s="307"/>
      <c r="QDK2" s="307"/>
      <c r="QDL2" s="307"/>
      <c r="QDM2" s="307"/>
      <c r="QDN2" s="307"/>
      <c r="QDO2" s="307"/>
      <c r="QDP2" s="307"/>
      <c r="QDQ2" s="307"/>
      <c r="QDR2" s="307"/>
      <c r="QDS2" s="307"/>
      <c r="QDT2" s="307"/>
      <c r="QDU2" s="306"/>
      <c r="QDV2" s="307"/>
      <c r="QDW2" s="307"/>
      <c r="QDX2" s="307"/>
      <c r="QDY2" s="307"/>
      <c r="QDZ2" s="307"/>
      <c r="QEA2" s="307"/>
      <c r="QEB2" s="307"/>
      <c r="QEC2" s="307"/>
      <c r="QED2" s="307"/>
      <c r="QEE2" s="307"/>
      <c r="QEF2" s="307"/>
      <c r="QEG2" s="307"/>
      <c r="QEH2" s="307"/>
      <c r="QEI2" s="307"/>
      <c r="QEJ2" s="307"/>
      <c r="QEK2" s="306"/>
      <c r="QEL2" s="307"/>
      <c r="QEM2" s="307"/>
      <c r="QEN2" s="307"/>
      <c r="QEO2" s="307"/>
      <c r="QEP2" s="307"/>
      <c r="QEQ2" s="307"/>
      <c r="QER2" s="307"/>
      <c r="QES2" s="307"/>
      <c r="QET2" s="307"/>
      <c r="QEU2" s="307"/>
      <c r="QEV2" s="307"/>
      <c r="QEW2" s="307"/>
      <c r="QEX2" s="307"/>
      <c r="QEY2" s="307"/>
      <c r="QEZ2" s="307"/>
      <c r="QFA2" s="306"/>
      <c r="QFB2" s="307"/>
      <c r="QFC2" s="307"/>
      <c r="QFD2" s="307"/>
      <c r="QFE2" s="307"/>
      <c r="QFF2" s="307"/>
      <c r="QFG2" s="307"/>
      <c r="QFH2" s="307"/>
      <c r="QFI2" s="307"/>
      <c r="QFJ2" s="307"/>
      <c r="QFK2" s="307"/>
      <c r="QFL2" s="307"/>
      <c r="QFM2" s="307"/>
      <c r="QFN2" s="307"/>
      <c r="QFO2" s="307"/>
      <c r="QFP2" s="307"/>
      <c r="QFQ2" s="306"/>
      <c r="QFR2" s="307"/>
      <c r="QFS2" s="307"/>
      <c r="QFT2" s="307"/>
      <c r="QFU2" s="307"/>
      <c r="QFV2" s="307"/>
      <c r="QFW2" s="307"/>
      <c r="QFX2" s="307"/>
      <c r="QFY2" s="307"/>
      <c r="QFZ2" s="307"/>
      <c r="QGA2" s="307"/>
      <c r="QGB2" s="307"/>
      <c r="QGC2" s="307"/>
      <c r="QGD2" s="307"/>
      <c r="QGE2" s="307"/>
      <c r="QGF2" s="307"/>
      <c r="QGG2" s="306"/>
      <c r="QGH2" s="307"/>
      <c r="QGI2" s="307"/>
      <c r="QGJ2" s="307"/>
      <c r="QGK2" s="307"/>
      <c r="QGL2" s="307"/>
      <c r="QGM2" s="307"/>
      <c r="QGN2" s="307"/>
      <c r="QGO2" s="307"/>
      <c r="QGP2" s="307"/>
      <c r="QGQ2" s="307"/>
      <c r="QGR2" s="307"/>
      <c r="QGS2" s="307"/>
      <c r="QGT2" s="307"/>
      <c r="QGU2" s="307"/>
      <c r="QGV2" s="307"/>
      <c r="QGW2" s="306"/>
      <c r="QGX2" s="307"/>
      <c r="QGY2" s="307"/>
      <c r="QGZ2" s="307"/>
      <c r="QHA2" s="307"/>
      <c r="QHB2" s="307"/>
      <c r="QHC2" s="307"/>
      <c r="QHD2" s="307"/>
      <c r="QHE2" s="307"/>
      <c r="QHF2" s="307"/>
      <c r="QHG2" s="307"/>
      <c r="QHH2" s="307"/>
      <c r="QHI2" s="307"/>
      <c r="QHJ2" s="307"/>
      <c r="QHK2" s="307"/>
      <c r="QHL2" s="307"/>
      <c r="QHM2" s="306"/>
      <c r="QHN2" s="307"/>
      <c r="QHO2" s="307"/>
      <c r="QHP2" s="307"/>
      <c r="QHQ2" s="307"/>
      <c r="QHR2" s="307"/>
      <c r="QHS2" s="307"/>
      <c r="QHT2" s="307"/>
      <c r="QHU2" s="307"/>
      <c r="QHV2" s="307"/>
      <c r="QHW2" s="307"/>
      <c r="QHX2" s="307"/>
      <c r="QHY2" s="307"/>
      <c r="QHZ2" s="307"/>
      <c r="QIA2" s="307"/>
      <c r="QIB2" s="307"/>
      <c r="QIC2" s="306"/>
      <c r="QID2" s="307"/>
      <c r="QIE2" s="307"/>
      <c r="QIF2" s="307"/>
      <c r="QIG2" s="307"/>
      <c r="QIH2" s="307"/>
      <c r="QII2" s="307"/>
      <c r="QIJ2" s="307"/>
      <c r="QIK2" s="307"/>
      <c r="QIL2" s="307"/>
      <c r="QIM2" s="307"/>
      <c r="QIN2" s="307"/>
      <c r="QIO2" s="307"/>
      <c r="QIP2" s="307"/>
      <c r="QIQ2" s="307"/>
      <c r="QIR2" s="307"/>
      <c r="QIS2" s="306"/>
      <c r="QIT2" s="307"/>
      <c r="QIU2" s="307"/>
      <c r="QIV2" s="307"/>
      <c r="QIW2" s="307"/>
      <c r="QIX2" s="307"/>
      <c r="QIY2" s="307"/>
      <c r="QIZ2" s="307"/>
      <c r="QJA2" s="307"/>
      <c r="QJB2" s="307"/>
      <c r="QJC2" s="307"/>
      <c r="QJD2" s="307"/>
      <c r="QJE2" s="307"/>
      <c r="QJF2" s="307"/>
      <c r="QJG2" s="307"/>
      <c r="QJH2" s="307"/>
      <c r="QJI2" s="306"/>
      <c r="QJJ2" s="307"/>
      <c r="QJK2" s="307"/>
      <c r="QJL2" s="307"/>
      <c r="QJM2" s="307"/>
      <c r="QJN2" s="307"/>
      <c r="QJO2" s="307"/>
      <c r="QJP2" s="307"/>
      <c r="QJQ2" s="307"/>
      <c r="QJR2" s="307"/>
      <c r="QJS2" s="307"/>
      <c r="QJT2" s="307"/>
      <c r="QJU2" s="307"/>
      <c r="QJV2" s="307"/>
      <c r="QJW2" s="307"/>
      <c r="QJX2" s="307"/>
      <c r="QJY2" s="306"/>
      <c r="QJZ2" s="307"/>
      <c r="QKA2" s="307"/>
      <c r="QKB2" s="307"/>
      <c r="QKC2" s="307"/>
      <c r="QKD2" s="307"/>
      <c r="QKE2" s="307"/>
      <c r="QKF2" s="307"/>
      <c r="QKG2" s="307"/>
      <c r="QKH2" s="307"/>
      <c r="QKI2" s="307"/>
      <c r="QKJ2" s="307"/>
      <c r="QKK2" s="307"/>
      <c r="QKL2" s="307"/>
      <c r="QKM2" s="307"/>
      <c r="QKN2" s="307"/>
      <c r="QKO2" s="306"/>
      <c r="QKP2" s="307"/>
      <c r="QKQ2" s="307"/>
      <c r="QKR2" s="307"/>
      <c r="QKS2" s="307"/>
      <c r="QKT2" s="307"/>
      <c r="QKU2" s="307"/>
      <c r="QKV2" s="307"/>
      <c r="QKW2" s="307"/>
      <c r="QKX2" s="307"/>
      <c r="QKY2" s="307"/>
      <c r="QKZ2" s="307"/>
      <c r="QLA2" s="307"/>
      <c r="QLB2" s="307"/>
      <c r="QLC2" s="307"/>
      <c r="QLD2" s="307"/>
      <c r="QLE2" s="306"/>
      <c r="QLF2" s="307"/>
      <c r="QLG2" s="307"/>
      <c r="QLH2" s="307"/>
      <c r="QLI2" s="307"/>
      <c r="QLJ2" s="307"/>
      <c r="QLK2" s="307"/>
      <c r="QLL2" s="307"/>
      <c r="QLM2" s="307"/>
      <c r="QLN2" s="307"/>
      <c r="QLO2" s="307"/>
      <c r="QLP2" s="307"/>
      <c r="QLQ2" s="307"/>
      <c r="QLR2" s="307"/>
      <c r="QLS2" s="307"/>
      <c r="QLT2" s="307"/>
      <c r="QLU2" s="306"/>
      <c r="QLV2" s="307"/>
      <c r="QLW2" s="307"/>
      <c r="QLX2" s="307"/>
      <c r="QLY2" s="307"/>
      <c r="QLZ2" s="307"/>
      <c r="QMA2" s="307"/>
      <c r="QMB2" s="307"/>
      <c r="QMC2" s="307"/>
      <c r="QMD2" s="307"/>
      <c r="QME2" s="307"/>
      <c r="QMF2" s="307"/>
      <c r="QMG2" s="307"/>
      <c r="QMH2" s="307"/>
      <c r="QMI2" s="307"/>
      <c r="QMJ2" s="307"/>
      <c r="QMK2" s="306"/>
      <c r="QML2" s="307"/>
      <c r="QMM2" s="307"/>
      <c r="QMN2" s="307"/>
      <c r="QMO2" s="307"/>
      <c r="QMP2" s="307"/>
      <c r="QMQ2" s="307"/>
      <c r="QMR2" s="307"/>
      <c r="QMS2" s="307"/>
      <c r="QMT2" s="307"/>
      <c r="QMU2" s="307"/>
      <c r="QMV2" s="307"/>
      <c r="QMW2" s="307"/>
      <c r="QMX2" s="307"/>
      <c r="QMY2" s="307"/>
      <c r="QMZ2" s="307"/>
      <c r="QNA2" s="306"/>
      <c r="QNB2" s="307"/>
      <c r="QNC2" s="307"/>
      <c r="QND2" s="307"/>
      <c r="QNE2" s="307"/>
      <c r="QNF2" s="307"/>
      <c r="QNG2" s="307"/>
      <c r="QNH2" s="307"/>
      <c r="QNI2" s="307"/>
      <c r="QNJ2" s="307"/>
      <c r="QNK2" s="307"/>
      <c r="QNL2" s="307"/>
      <c r="QNM2" s="307"/>
      <c r="QNN2" s="307"/>
      <c r="QNO2" s="307"/>
      <c r="QNP2" s="307"/>
      <c r="QNQ2" s="306"/>
      <c r="QNR2" s="307"/>
      <c r="QNS2" s="307"/>
      <c r="QNT2" s="307"/>
      <c r="QNU2" s="307"/>
      <c r="QNV2" s="307"/>
      <c r="QNW2" s="307"/>
      <c r="QNX2" s="307"/>
      <c r="QNY2" s="307"/>
      <c r="QNZ2" s="307"/>
      <c r="QOA2" s="307"/>
      <c r="QOB2" s="307"/>
      <c r="QOC2" s="307"/>
      <c r="QOD2" s="307"/>
      <c r="QOE2" s="307"/>
      <c r="QOF2" s="307"/>
      <c r="QOG2" s="306"/>
      <c r="QOH2" s="307"/>
      <c r="QOI2" s="307"/>
      <c r="QOJ2" s="307"/>
      <c r="QOK2" s="307"/>
      <c r="QOL2" s="307"/>
      <c r="QOM2" s="307"/>
      <c r="QON2" s="307"/>
      <c r="QOO2" s="307"/>
      <c r="QOP2" s="307"/>
      <c r="QOQ2" s="307"/>
      <c r="QOR2" s="307"/>
      <c r="QOS2" s="307"/>
      <c r="QOT2" s="307"/>
      <c r="QOU2" s="307"/>
      <c r="QOV2" s="307"/>
      <c r="QOW2" s="306"/>
      <c r="QOX2" s="307"/>
      <c r="QOY2" s="307"/>
      <c r="QOZ2" s="307"/>
      <c r="QPA2" s="307"/>
      <c r="QPB2" s="307"/>
      <c r="QPC2" s="307"/>
      <c r="QPD2" s="307"/>
      <c r="QPE2" s="307"/>
      <c r="QPF2" s="307"/>
      <c r="QPG2" s="307"/>
      <c r="QPH2" s="307"/>
      <c r="QPI2" s="307"/>
      <c r="QPJ2" s="307"/>
      <c r="QPK2" s="307"/>
      <c r="QPL2" s="307"/>
      <c r="QPM2" s="306"/>
      <c r="QPN2" s="307"/>
      <c r="QPO2" s="307"/>
      <c r="QPP2" s="307"/>
      <c r="QPQ2" s="307"/>
      <c r="QPR2" s="307"/>
      <c r="QPS2" s="307"/>
      <c r="QPT2" s="307"/>
      <c r="QPU2" s="307"/>
      <c r="QPV2" s="307"/>
      <c r="QPW2" s="307"/>
      <c r="QPX2" s="307"/>
      <c r="QPY2" s="307"/>
      <c r="QPZ2" s="307"/>
      <c r="QQA2" s="307"/>
      <c r="QQB2" s="307"/>
      <c r="QQC2" s="306"/>
      <c r="QQD2" s="307"/>
      <c r="QQE2" s="307"/>
      <c r="QQF2" s="307"/>
      <c r="QQG2" s="307"/>
      <c r="QQH2" s="307"/>
      <c r="QQI2" s="307"/>
      <c r="QQJ2" s="307"/>
      <c r="QQK2" s="307"/>
      <c r="QQL2" s="307"/>
      <c r="QQM2" s="307"/>
      <c r="QQN2" s="307"/>
      <c r="QQO2" s="307"/>
      <c r="QQP2" s="307"/>
      <c r="QQQ2" s="307"/>
      <c r="QQR2" s="307"/>
      <c r="QQS2" s="306"/>
      <c r="QQT2" s="307"/>
      <c r="QQU2" s="307"/>
      <c r="QQV2" s="307"/>
      <c r="QQW2" s="307"/>
      <c r="QQX2" s="307"/>
      <c r="QQY2" s="307"/>
      <c r="QQZ2" s="307"/>
      <c r="QRA2" s="307"/>
      <c r="QRB2" s="307"/>
      <c r="QRC2" s="307"/>
      <c r="QRD2" s="307"/>
      <c r="QRE2" s="307"/>
      <c r="QRF2" s="307"/>
      <c r="QRG2" s="307"/>
      <c r="QRH2" s="307"/>
      <c r="QRI2" s="306"/>
      <c r="QRJ2" s="307"/>
      <c r="QRK2" s="307"/>
      <c r="QRL2" s="307"/>
      <c r="QRM2" s="307"/>
      <c r="QRN2" s="307"/>
      <c r="QRO2" s="307"/>
      <c r="QRP2" s="307"/>
      <c r="QRQ2" s="307"/>
      <c r="QRR2" s="307"/>
      <c r="QRS2" s="307"/>
      <c r="QRT2" s="307"/>
      <c r="QRU2" s="307"/>
      <c r="QRV2" s="307"/>
      <c r="QRW2" s="307"/>
      <c r="QRX2" s="307"/>
      <c r="QRY2" s="306"/>
      <c r="QRZ2" s="307"/>
      <c r="QSA2" s="307"/>
      <c r="QSB2" s="307"/>
      <c r="QSC2" s="307"/>
      <c r="QSD2" s="307"/>
      <c r="QSE2" s="307"/>
      <c r="QSF2" s="307"/>
      <c r="QSG2" s="307"/>
      <c r="QSH2" s="307"/>
      <c r="QSI2" s="307"/>
      <c r="QSJ2" s="307"/>
      <c r="QSK2" s="307"/>
      <c r="QSL2" s="307"/>
      <c r="QSM2" s="307"/>
      <c r="QSN2" s="307"/>
      <c r="QSO2" s="306"/>
      <c r="QSP2" s="307"/>
      <c r="QSQ2" s="307"/>
      <c r="QSR2" s="307"/>
      <c r="QSS2" s="307"/>
      <c r="QST2" s="307"/>
      <c r="QSU2" s="307"/>
      <c r="QSV2" s="307"/>
      <c r="QSW2" s="307"/>
      <c r="QSX2" s="307"/>
      <c r="QSY2" s="307"/>
      <c r="QSZ2" s="307"/>
      <c r="QTA2" s="307"/>
      <c r="QTB2" s="307"/>
      <c r="QTC2" s="307"/>
      <c r="QTD2" s="307"/>
      <c r="QTE2" s="306"/>
      <c r="QTF2" s="307"/>
      <c r="QTG2" s="307"/>
      <c r="QTH2" s="307"/>
      <c r="QTI2" s="307"/>
      <c r="QTJ2" s="307"/>
      <c r="QTK2" s="307"/>
      <c r="QTL2" s="307"/>
      <c r="QTM2" s="307"/>
      <c r="QTN2" s="307"/>
      <c r="QTO2" s="307"/>
      <c r="QTP2" s="307"/>
      <c r="QTQ2" s="307"/>
      <c r="QTR2" s="307"/>
      <c r="QTS2" s="307"/>
      <c r="QTT2" s="307"/>
      <c r="QTU2" s="306"/>
      <c r="QTV2" s="307"/>
      <c r="QTW2" s="307"/>
      <c r="QTX2" s="307"/>
      <c r="QTY2" s="307"/>
      <c r="QTZ2" s="307"/>
      <c r="QUA2" s="307"/>
      <c r="QUB2" s="307"/>
      <c r="QUC2" s="307"/>
      <c r="QUD2" s="307"/>
      <c r="QUE2" s="307"/>
      <c r="QUF2" s="307"/>
      <c r="QUG2" s="307"/>
      <c r="QUH2" s="307"/>
      <c r="QUI2" s="307"/>
      <c r="QUJ2" s="307"/>
      <c r="QUK2" s="306"/>
      <c r="QUL2" s="307"/>
      <c r="QUM2" s="307"/>
      <c r="QUN2" s="307"/>
      <c r="QUO2" s="307"/>
      <c r="QUP2" s="307"/>
      <c r="QUQ2" s="307"/>
      <c r="QUR2" s="307"/>
      <c r="QUS2" s="307"/>
      <c r="QUT2" s="307"/>
      <c r="QUU2" s="307"/>
      <c r="QUV2" s="307"/>
      <c r="QUW2" s="307"/>
      <c r="QUX2" s="307"/>
      <c r="QUY2" s="307"/>
      <c r="QUZ2" s="307"/>
      <c r="QVA2" s="306"/>
      <c r="QVB2" s="307"/>
      <c r="QVC2" s="307"/>
      <c r="QVD2" s="307"/>
      <c r="QVE2" s="307"/>
      <c r="QVF2" s="307"/>
      <c r="QVG2" s="307"/>
      <c r="QVH2" s="307"/>
      <c r="QVI2" s="307"/>
      <c r="QVJ2" s="307"/>
      <c r="QVK2" s="307"/>
      <c r="QVL2" s="307"/>
      <c r="QVM2" s="307"/>
      <c r="QVN2" s="307"/>
      <c r="QVO2" s="307"/>
      <c r="QVP2" s="307"/>
      <c r="QVQ2" s="306"/>
      <c r="QVR2" s="307"/>
      <c r="QVS2" s="307"/>
      <c r="QVT2" s="307"/>
      <c r="QVU2" s="307"/>
      <c r="QVV2" s="307"/>
      <c r="QVW2" s="307"/>
      <c r="QVX2" s="307"/>
      <c r="QVY2" s="307"/>
      <c r="QVZ2" s="307"/>
      <c r="QWA2" s="307"/>
      <c r="QWB2" s="307"/>
      <c r="QWC2" s="307"/>
      <c r="QWD2" s="307"/>
      <c r="QWE2" s="307"/>
      <c r="QWF2" s="307"/>
      <c r="QWG2" s="306"/>
      <c r="QWH2" s="307"/>
      <c r="QWI2" s="307"/>
      <c r="QWJ2" s="307"/>
      <c r="QWK2" s="307"/>
      <c r="QWL2" s="307"/>
      <c r="QWM2" s="307"/>
      <c r="QWN2" s="307"/>
      <c r="QWO2" s="307"/>
      <c r="QWP2" s="307"/>
      <c r="QWQ2" s="307"/>
      <c r="QWR2" s="307"/>
      <c r="QWS2" s="307"/>
      <c r="QWT2" s="307"/>
      <c r="QWU2" s="307"/>
      <c r="QWV2" s="307"/>
      <c r="QWW2" s="306"/>
      <c r="QWX2" s="307"/>
      <c r="QWY2" s="307"/>
      <c r="QWZ2" s="307"/>
      <c r="QXA2" s="307"/>
      <c r="QXB2" s="307"/>
      <c r="QXC2" s="307"/>
      <c r="QXD2" s="307"/>
      <c r="QXE2" s="307"/>
      <c r="QXF2" s="307"/>
      <c r="QXG2" s="307"/>
      <c r="QXH2" s="307"/>
      <c r="QXI2" s="307"/>
      <c r="QXJ2" s="307"/>
      <c r="QXK2" s="307"/>
      <c r="QXL2" s="307"/>
      <c r="QXM2" s="306"/>
      <c r="QXN2" s="307"/>
      <c r="QXO2" s="307"/>
      <c r="QXP2" s="307"/>
      <c r="QXQ2" s="307"/>
      <c r="QXR2" s="307"/>
      <c r="QXS2" s="307"/>
      <c r="QXT2" s="307"/>
      <c r="QXU2" s="307"/>
      <c r="QXV2" s="307"/>
      <c r="QXW2" s="307"/>
      <c r="QXX2" s="307"/>
      <c r="QXY2" s="307"/>
      <c r="QXZ2" s="307"/>
      <c r="QYA2" s="307"/>
      <c r="QYB2" s="307"/>
      <c r="QYC2" s="306"/>
      <c r="QYD2" s="307"/>
      <c r="QYE2" s="307"/>
      <c r="QYF2" s="307"/>
      <c r="QYG2" s="307"/>
      <c r="QYH2" s="307"/>
      <c r="QYI2" s="307"/>
      <c r="QYJ2" s="307"/>
      <c r="QYK2" s="307"/>
      <c r="QYL2" s="307"/>
      <c r="QYM2" s="307"/>
      <c r="QYN2" s="307"/>
      <c r="QYO2" s="307"/>
      <c r="QYP2" s="307"/>
      <c r="QYQ2" s="307"/>
      <c r="QYR2" s="307"/>
      <c r="QYS2" s="306"/>
      <c r="QYT2" s="307"/>
      <c r="QYU2" s="307"/>
      <c r="QYV2" s="307"/>
      <c r="QYW2" s="307"/>
      <c r="QYX2" s="307"/>
      <c r="QYY2" s="307"/>
      <c r="QYZ2" s="307"/>
      <c r="QZA2" s="307"/>
      <c r="QZB2" s="307"/>
      <c r="QZC2" s="307"/>
      <c r="QZD2" s="307"/>
      <c r="QZE2" s="307"/>
      <c r="QZF2" s="307"/>
      <c r="QZG2" s="307"/>
      <c r="QZH2" s="307"/>
      <c r="QZI2" s="306"/>
      <c r="QZJ2" s="307"/>
      <c r="QZK2" s="307"/>
      <c r="QZL2" s="307"/>
      <c r="QZM2" s="307"/>
      <c r="QZN2" s="307"/>
      <c r="QZO2" s="307"/>
      <c r="QZP2" s="307"/>
      <c r="QZQ2" s="307"/>
      <c r="QZR2" s="307"/>
      <c r="QZS2" s="307"/>
      <c r="QZT2" s="307"/>
      <c r="QZU2" s="307"/>
      <c r="QZV2" s="307"/>
      <c r="QZW2" s="307"/>
      <c r="QZX2" s="307"/>
      <c r="QZY2" s="306"/>
      <c r="QZZ2" s="307"/>
      <c r="RAA2" s="307"/>
      <c r="RAB2" s="307"/>
      <c r="RAC2" s="307"/>
      <c r="RAD2" s="307"/>
      <c r="RAE2" s="307"/>
      <c r="RAF2" s="307"/>
      <c r="RAG2" s="307"/>
      <c r="RAH2" s="307"/>
      <c r="RAI2" s="307"/>
      <c r="RAJ2" s="307"/>
      <c r="RAK2" s="307"/>
      <c r="RAL2" s="307"/>
      <c r="RAM2" s="307"/>
      <c r="RAN2" s="307"/>
      <c r="RAO2" s="306"/>
      <c r="RAP2" s="307"/>
      <c r="RAQ2" s="307"/>
      <c r="RAR2" s="307"/>
      <c r="RAS2" s="307"/>
      <c r="RAT2" s="307"/>
      <c r="RAU2" s="307"/>
      <c r="RAV2" s="307"/>
      <c r="RAW2" s="307"/>
      <c r="RAX2" s="307"/>
      <c r="RAY2" s="307"/>
      <c r="RAZ2" s="307"/>
      <c r="RBA2" s="307"/>
      <c r="RBB2" s="307"/>
      <c r="RBC2" s="307"/>
      <c r="RBD2" s="307"/>
      <c r="RBE2" s="306"/>
      <c r="RBF2" s="307"/>
      <c r="RBG2" s="307"/>
      <c r="RBH2" s="307"/>
      <c r="RBI2" s="307"/>
      <c r="RBJ2" s="307"/>
      <c r="RBK2" s="307"/>
      <c r="RBL2" s="307"/>
      <c r="RBM2" s="307"/>
      <c r="RBN2" s="307"/>
      <c r="RBO2" s="307"/>
      <c r="RBP2" s="307"/>
      <c r="RBQ2" s="307"/>
      <c r="RBR2" s="307"/>
      <c r="RBS2" s="307"/>
      <c r="RBT2" s="307"/>
      <c r="RBU2" s="306"/>
      <c r="RBV2" s="307"/>
      <c r="RBW2" s="307"/>
      <c r="RBX2" s="307"/>
      <c r="RBY2" s="307"/>
      <c r="RBZ2" s="307"/>
      <c r="RCA2" s="307"/>
      <c r="RCB2" s="307"/>
      <c r="RCC2" s="307"/>
      <c r="RCD2" s="307"/>
      <c r="RCE2" s="307"/>
      <c r="RCF2" s="307"/>
      <c r="RCG2" s="307"/>
      <c r="RCH2" s="307"/>
      <c r="RCI2" s="307"/>
      <c r="RCJ2" s="307"/>
      <c r="RCK2" s="306"/>
      <c r="RCL2" s="307"/>
      <c r="RCM2" s="307"/>
      <c r="RCN2" s="307"/>
      <c r="RCO2" s="307"/>
      <c r="RCP2" s="307"/>
      <c r="RCQ2" s="307"/>
      <c r="RCR2" s="307"/>
      <c r="RCS2" s="307"/>
      <c r="RCT2" s="307"/>
      <c r="RCU2" s="307"/>
      <c r="RCV2" s="307"/>
      <c r="RCW2" s="307"/>
      <c r="RCX2" s="307"/>
      <c r="RCY2" s="307"/>
      <c r="RCZ2" s="307"/>
      <c r="RDA2" s="306"/>
      <c r="RDB2" s="307"/>
      <c r="RDC2" s="307"/>
      <c r="RDD2" s="307"/>
      <c r="RDE2" s="307"/>
      <c r="RDF2" s="307"/>
      <c r="RDG2" s="307"/>
      <c r="RDH2" s="307"/>
      <c r="RDI2" s="307"/>
      <c r="RDJ2" s="307"/>
      <c r="RDK2" s="307"/>
      <c r="RDL2" s="307"/>
      <c r="RDM2" s="307"/>
      <c r="RDN2" s="307"/>
      <c r="RDO2" s="307"/>
      <c r="RDP2" s="307"/>
      <c r="RDQ2" s="306"/>
      <c r="RDR2" s="307"/>
      <c r="RDS2" s="307"/>
      <c r="RDT2" s="307"/>
      <c r="RDU2" s="307"/>
      <c r="RDV2" s="307"/>
      <c r="RDW2" s="307"/>
      <c r="RDX2" s="307"/>
      <c r="RDY2" s="307"/>
      <c r="RDZ2" s="307"/>
      <c r="REA2" s="307"/>
      <c r="REB2" s="307"/>
      <c r="REC2" s="307"/>
      <c r="RED2" s="307"/>
      <c r="REE2" s="307"/>
      <c r="REF2" s="307"/>
      <c r="REG2" s="306"/>
      <c r="REH2" s="307"/>
      <c r="REI2" s="307"/>
      <c r="REJ2" s="307"/>
      <c r="REK2" s="307"/>
      <c r="REL2" s="307"/>
      <c r="REM2" s="307"/>
      <c r="REN2" s="307"/>
      <c r="REO2" s="307"/>
      <c r="REP2" s="307"/>
      <c r="REQ2" s="307"/>
      <c r="RER2" s="307"/>
      <c r="RES2" s="307"/>
      <c r="RET2" s="307"/>
      <c r="REU2" s="307"/>
      <c r="REV2" s="307"/>
      <c r="REW2" s="306"/>
      <c r="REX2" s="307"/>
      <c r="REY2" s="307"/>
      <c r="REZ2" s="307"/>
      <c r="RFA2" s="307"/>
      <c r="RFB2" s="307"/>
      <c r="RFC2" s="307"/>
      <c r="RFD2" s="307"/>
      <c r="RFE2" s="307"/>
      <c r="RFF2" s="307"/>
      <c r="RFG2" s="307"/>
      <c r="RFH2" s="307"/>
      <c r="RFI2" s="307"/>
      <c r="RFJ2" s="307"/>
      <c r="RFK2" s="307"/>
      <c r="RFL2" s="307"/>
      <c r="RFM2" s="306"/>
      <c r="RFN2" s="307"/>
      <c r="RFO2" s="307"/>
      <c r="RFP2" s="307"/>
      <c r="RFQ2" s="307"/>
      <c r="RFR2" s="307"/>
      <c r="RFS2" s="307"/>
      <c r="RFT2" s="307"/>
      <c r="RFU2" s="307"/>
      <c r="RFV2" s="307"/>
      <c r="RFW2" s="307"/>
      <c r="RFX2" s="307"/>
      <c r="RFY2" s="307"/>
      <c r="RFZ2" s="307"/>
      <c r="RGA2" s="307"/>
      <c r="RGB2" s="307"/>
      <c r="RGC2" s="306"/>
      <c r="RGD2" s="307"/>
      <c r="RGE2" s="307"/>
      <c r="RGF2" s="307"/>
      <c r="RGG2" s="307"/>
      <c r="RGH2" s="307"/>
      <c r="RGI2" s="307"/>
      <c r="RGJ2" s="307"/>
      <c r="RGK2" s="307"/>
      <c r="RGL2" s="307"/>
      <c r="RGM2" s="307"/>
      <c r="RGN2" s="307"/>
      <c r="RGO2" s="307"/>
      <c r="RGP2" s="307"/>
      <c r="RGQ2" s="307"/>
      <c r="RGR2" s="307"/>
      <c r="RGS2" s="306"/>
      <c r="RGT2" s="307"/>
      <c r="RGU2" s="307"/>
      <c r="RGV2" s="307"/>
      <c r="RGW2" s="307"/>
      <c r="RGX2" s="307"/>
      <c r="RGY2" s="307"/>
      <c r="RGZ2" s="307"/>
      <c r="RHA2" s="307"/>
      <c r="RHB2" s="307"/>
      <c r="RHC2" s="307"/>
      <c r="RHD2" s="307"/>
      <c r="RHE2" s="307"/>
      <c r="RHF2" s="307"/>
      <c r="RHG2" s="307"/>
      <c r="RHH2" s="307"/>
      <c r="RHI2" s="306"/>
      <c r="RHJ2" s="307"/>
      <c r="RHK2" s="307"/>
      <c r="RHL2" s="307"/>
      <c r="RHM2" s="307"/>
      <c r="RHN2" s="307"/>
      <c r="RHO2" s="307"/>
      <c r="RHP2" s="307"/>
      <c r="RHQ2" s="307"/>
      <c r="RHR2" s="307"/>
      <c r="RHS2" s="307"/>
      <c r="RHT2" s="307"/>
      <c r="RHU2" s="307"/>
      <c r="RHV2" s="307"/>
      <c r="RHW2" s="307"/>
      <c r="RHX2" s="307"/>
      <c r="RHY2" s="306"/>
      <c r="RHZ2" s="307"/>
      <c r="RIA2" s="307"/>
      <c r="RIB2" s="307"/>
      <c r="RIC2" s="307"/>
      <c r="RID2" s="307"/>
      <c r="RIE2" s="307"/>
      <c r="RIF2" s="307"/>
      <c r="RIG2" s="307"/>
      <c r="RIH2" s="307"/>
      <c r="RII2" s="307"/>
      <c r="RIJ2" s="307"/>
      <c r="RIK2" s="307"/>
      <c r="RIL2" s="307"/>
      <c r="RIM2" s="307"/>
      <c r="RIN2" s="307"/>
      <c r="RIO2" s="306"/>
      <c r="RIP2" s="307"/>
      <c r="RIQ2" s="307"/>
      <c r="RIR2" s="307"/>
      <c r="RIS2" s="307"/>
      <c r="RIT2" s="307"/>
      <c r="RIU2" s="307"/>
      <c r="RIV2" s="307"/>
      <c r="RIW2" s="307"/>
      <c r="RIX2" s="307"/>
      <c r="RIY2" s="307"/>
      <c r="RIZ2" s="307"/>
      <c r="RJA2" s="307"/>
      <c r="RJB2" s="307"/>
      <c r="RJC2" s="307"/>
      <c r="RJD2" s="307"/>
      <c r="RJE2" s="306"/>
      <c r="RJF2" s="307"/>
      <c r="RJG2" s="307"/>
      <c r="RJH2" s="307"/>
      <c r="RJI2" s="307"/>
      <c r="RJJ2" s="307"/>
      <c r="RJK2" s="307"/>
      <c r="RJL2" s="307"/>
      <c r="RJM2" s="307"/>
      <c r="RJN2" s="307"/>
      <c r="RJO2" s="307"/>
      <c r="RJP2" s="307"/>
      <c r="RJQ2" s="307"/>
      <c r="RJR2" s="307"/>
      <c r="RJS2" s="307"/>
      <c r="RJT2" s="307"/>
      <c r="RJU2" s="306"/>
      <c r="RJV2" s="307"/>
      <c r="RJW2" s="307"/>
      <c r="RJX2" s="307"/>
      <c r="RJY2" s="307"/>
      <c r="RJZ2" s="307"/>
      <c r="RKA2" s="307"/>
      <c r="RKB2" s="307"/>
      <c r="RKC2" s="307"/>
      <c r="RKD2" s="307"/>
      <c r="RKE2" s="307"/>
      <c r="RKF2" s="307"/>
      <c r="RKG2" s="307"/>
      <c r="RKH2" s="307"/>
      <c r="RKI2" s="307"/>
      <c r="RKJ2" s="307"/>
      <c r="RKK2" s="306"/>
      <c r="RKL2" s="307"/>
      <c r="RKM2" s="307"/>
      <c r="RKN2" s="307"/>
      <c r="RKO2" s="307"/>
      <c r="RKP2" s="307"/>
      <c r="RKQ2" s="307"/>
      <c r="RKR2" s="307"/>
      <c r="RKS2" s="307"/>
      <c r="RKT2" s="307"/>
      <c r="RKU2" s="307"/>
      <c r="RKV2" s="307"/>
      <c r="RKW2" s="307"/>
      <c r="RKX2" s="307"/>
      <c r="RKY2" s="307"/>
      <c r="RKZ2" s="307"/>
      <c r="RLA2" s="306"/>
      <c r="RLB2" s="307"/>
      <c r="RLC2" s="307"/>
      <c r="RLD2" s="307"/>
      <c r="RLE2" s="307"/>
      <c r="RLF2" s="307"/>
      <c r="RLG2" s="307"/>
      <c r="RLH2" s="307"/>
      <c r="RLI2" s="307"/>
      <c r="RLJ2" s="307"/>
      <c r="RLK2" s="307"/>
      <c r="RLL2" s="307"/>
      <c r="RLM2" s="307"/>
      <c r="RLN2" s="307"/>
      <c r="RLO2" s="307"/>
      <c r="RLP2" s="307"/>
      <c r="RLQ2" s="306"/>
      <c r="RLR2" s="307"/>
      <c r="RLS2" s="307"/>
      <c r="RLT2" s="307"/>
      <c r="RLU2" s="307"/>
      <c r="RLV2" s="307"/>
      <c r="RLW2" s="307"/>
      <c r="RLX2" s="307"/>
      <c r="RLY2" s="307"/>
      <c r="RLZ2" s="307"/>
      <c r="RMA2" s="307"/>
      <c r="RMB2" s="307"/>
      <c r="RMC2" s="307"/>
      <c r="RMD2" s="307"/>
      <c r="RME2" s="307"/>
      <c r="RMF2" s="307"/>
      <c r="RMG2" s="306"/>
      <c r="RMH2" s="307"/>
      <c r="RMI2" s="307"/>
      <c r="RMJ2" s="307"/>
      <c r="RMK2" s="307"/>
      <c r="RML2" s="307"/>
      <c r="RMM2" s="307"/>
      <c r="RMN2" s="307"/>
      <c r="RMO2" s="307"/>
      <c r="RMP2" s="307"/>
      <c r="RMQ2" s="307"/>
      <c r="RMR2" s="307"/>
      <c r="RMS2" s="307"/>
      <c r="RMT2" s="307"/>
      <c r="RMU2" s="307"/>
      <c r="RMV2" s="307"/>
      <c r="RMW2" s="306"/>
      <c r="RMX2" s="307"/>
      <c r="RMY2" s="307"/>
      <c r="RMZ2" s="307"/>
      <c r="RNA2" s="307"/>
      <c r="RNB2" s="307"/>
      <c r="RNC2" s="307"/>
      <c r="RND2" s="307"/>
      <c r="RNE2" s="307"/>
      <c r="RNF2" s="307"/>
      <c r="RNG2" s="307"/>
      <c r="RNH2" s="307"/>
      <c r="RNI2" s="307"/>
      <c r="RNJ2" s="307"/>
      <c r="RNK2" s="307"/>
      <c r="RNL2" s="307"/>
      <c r="RNM2" s="306"/>
      <c r="RNN2" s="307"/>
      <c r="RNO2" s="307"/>
      <c r="RNP2" s="307"/>
      <c r="RNQ2" s="307"/>
      <c r="RNR2" s="307"/>
      <c r="RNS2" s="307"/>
      <c r="RNT2" s="307"/>
      <c r="RNU2" s="307"/>
      <c r="RNV2" s="307"/>
      <c r="RNW2" s="307"/>
      <c r="RNX2" s="307"/>
      <c r="RNY2" s="307"/>
      <c r="RNZ2" s="307"/>
      <c r="ROA2" s="307"/>
      <c r="ROB2" s="307"/>
      <c r="ROC2" s="306"/>
      <c r="ROD2" s="307"/>
      <c r="ROE2" s="307"/>
      <c r="ROF2" s="307"/>
      <c r="ROG2" s="307"/>
      <c r="ROH2" s="307"/>
      <c r="ROI2" s="307"/>
      <c r="ROJ2" s="307"/>
      <c r="ROK2" s="307"/>
      <c r="ROL2" s="307"/>
      <c r="ROM2" s="307"/>
      <c r="RON2" s="307"/>
      <c r="ROO2" s="307"/>
      <c r="ROP2" s="307"/>
      <c r="ROQ2" s="307"/>
      <c r="ROR2" s="307"/>
      <c r="ROS2" s="306"/>
      <c r="ROT2" s="307"/>
      <c r="ROU2" s="307"/>
      <c r="ROV2" s="307"/>
      <c r="ROW2" s="307"/>
      <c r="ROX2" s="307"/>
      <c r="ROY2" s="307"/>
      <c r="ROZ2" s="307"/>
      <c r="RPA2" s="307"/>
      <c r="RPB2" s="307"/>
      <c r="RPC2" s="307"/>
      <c r="RPD2" s="307"/>
      <c r="RPE2" s="307"/>
      <c r="RPF2" s="307"/>
      <c r="RPG2" s="307"/>
      <c r="RPH2" s="307"/>
      <c r="RPI2" s="306"/>
      <c r="RPJ2" s="307"/>
      <c r="RPK2" s="307"/>
      <c r="RPL2" s="307"/>
      <c r="RPM2" s="307"/>
      <c r="RPN2" s="307"/>
      <c r="RPO2" s="307"/>
      <c r="RPP2" s="307"/>
      <c r="RPQ2" s="307"/>
      <c r="RPR2" s="307"/>
      <c r="RPS2" s="307"/>
      <c r="RPT2" s="307"/>
      <c r="RPU2" s="307"/>
      <c r="RPV2" s="307"/>
      <c r="RPW2" s="307"/>
      <c r="RPX2" s="307"/>
      <c r="RPY2" s="306"/>
      <c r="RPZ2" s="307"/>
      <c r="RQA2" s="307"/>
      <c r="RQB2" s="307"/>
      <c r="RQC2" s="307"/>
      <c r="RQD2" s="307"/>
      <c r="RQE2" s="307"/>
      <c r="RQF2" s="307"/>
      <c r="RQG2" s="307"/>
      <c r="RQH2" s="307"/>
      <c r="RQI2" s="307"/>
      <c r="RQJ2" s="307"/>
      <c r="RQK2" s="307"/>
      <c r="RQL2" s="307"/>
      <c r="RQM2" s="307"/>
      <c r="RQN2" s="307"/>
      <c r="RQO2" s="306"/>
      <c r="RQP2" s="307"/>
      <c r="RQQ2" s="307"/>
      <c r="RQR2" s="307"/>
      <c r="RQS2" s="307"/>
      <c r="RQT2" s="307"/>
      <c r="RQU2" s="307"/>
      <c r="RQV2" s="307"/>
      <c r="RQW2" s="307"/>
      <c r="RQX2" s="307"/>
      <c r="RQY2" s="307"/>
      <c r="RQZ2" s="307"/>
      <c r="RRA2" s="307"/>
      <c r="RRB2" s="307"/>
      <c r="RRC2" s="307"/>
      <c r="RRD2" s="307"/>
      <c r="RRE2" s="306"/>
      <c r="RRF2" s="307"/>
      <c r="RRG2" s="307"/>
      <c r="RRH2" s="307"/>
      <c r="RRI2" s="307"/>
      <c r="RRJ2" s="307"/>
      <c r="RRK2" s="307"/>
      <c r="RRL2" s="307"/>
      <c r="RRM2" s="307"/>
      <c r="RRN2" s="307"/>
      <c r="RRO2" s="307"/>
      <c r="RRP2" s="307"/>
      <c r="RRQ2" s="307"/>
      <c r="RRR2" s="307"/>
      <c r="RRS2" s="307"/>
      <c r="RRT2" s="307"/>
      <c r="RRU2" s="306"/>
      <c r="RRV2" s="307"/>
      <c r="RRW2" s="307"/>
      <c r="RRX2" s="307"/>
      <c r="RRY2" s="307"/>
      <c r="RRZ2" s="307"/>
      <c r="RSA2" s="307"/>
      <c r="RSB2" s="307"/>
      <c r="RSC2" s="307"/>
      <c r="RSD2" s="307"/>
      <c r="RSE2" s="307"/>
      <c r="RSF2" s="307"/>
      <c r="RSG2" s="307"/>
      <c r="RSH2" s="307"/>
      <c r="RSI2" s="307"/>
      <c r="RSJ2" s="307"/>
      <c r="RSK2" s="306"/>
      <c r="RSL2" s="307"/>
      <c r="RSM2" s="307"/>
      <c r="RSN2" s="307"/>
      <c r="RSO2" s="307"/>
      <c r="RSP2" s="307"/>
      <c r="RSQ2" s="307"/>
      <c r="RSR2" s="307"/>
      <c r="RSS2" s="307"/>
      <c r="RST2" s="307"/>
      <c r="RSU2" s="307"/>
      <c r="RSV2" s="307"/>
      <c r="RSW2" s="307"/>
      <c r="RSX2" s="307"/>
      <c r="RSY2" s="307"/>
      <c r="RSZ2" s="307"/>
      <c r="RTA2" s="306"/>
      <c r="RTB2" s="307"/>
      <c r="RTC2" s="307"/>
      <c r="RTD2" s="307"/>
      <c r="RTE2" s="307"/>
      <c r="RTF2" s="307"/>
      <c r="RTG2" s="307"/>
      <c r="RTH2" s="307"/>
      <c r="RTI2" s="307"/>
      <c r="RTJ2" s="307"/>
      <c r="RTK2" s="307"/>
      <c r="RTL2" s="307"/>
      <c r="RTM2" s="307"/>
      <c r="RTN2" s="307"/>
      <c r="RTO2" s="307"/>
      <c r="RTP2" s="307"/>
      <c r="RTQ2" s="306"/>
      <c r="RTR2" s="307"/>
      <c r="RTS2" s="307"/>
      <c r="RTT2" s="307"/>
      <c r="RTU2" s="307"/>
      <c r="RTV2" s="307"/>
      <c r="RTW2" s="307"/>
      <c r="RTX2" s="307"/>
      <c r="RTY2" s="307"/>
      <c r="RTZ2" s="307"/>
      <c r="RUA2" s="307"/>
      <c r="RUB2" s="307"/>
      <c r="RUC2" s="307"/>
      <c r="RUD2" s="307"/>
      <c r="RUE2" s="307"/>
      <c r="RUF2" s="307"/>
      <c r="RUG2" s="306"/>
      <c r="RUH2" s="307"/>
      <c r="RUI2" s="307"/>
      <c r="RUJ2" s="307"/>
      <c r="RUK2" s="307"/>
      <c r="RUL2" s="307"/>
      <c r="RUM2" s="307"/>
      <c r="RUN2" s="307"/>
      <c r="RUO2" s="307"/>
      <c r="RUP2" s="307"/>
      <c r="RUQ2" s="307"/>
      <c r="RUR2" s="307"/>
      <c r="RUS2" s="307"/>
      <c r="RUT2" s="307"/>
      <c r="RUU2" s="307"/>
      <c r="RUV2" s="307"/>
      <c r="RUW2" s="306"/>
      <c r="RUX2" s="307"/>
      <c r="RUY2" s="307"/>
      <c r="RUZ2" s="307"/>
      <c r="RVA2" s="307"/>
      <c r="RVB2" s="307"/>
      <c r="RVC2" s="307"/>
      <c r="RVD2" s="307"/>
      <c r="RVE2" s="307"/>
      <c r="RVF2" s="307"/>
      <c r="RVG2" s="307"/>
      <c r="RVH2" s="307"/>
      <c r="RVI2" s="307"/>
      <c r="RVJ2" s="307"/>
      <c r="RVK2" s="307"/>
      <c r="RVL2" s="307"/>
      <c r="RVM2" s="306"/>
      <c r="RVN2" s="307"/>
      <c r="RVO2" s="307"/>
      <c r="RVP2" s="307"/>
      <c r="RVQ2" s="307"/>
      <c r="RVR2" s="307"/>
      <c r="RVS2" s="307"/>
      <c r="RVT2" s="307"/>
      <c r="RVU2" s="307"/>
      <c r="RVV2" s="307"/>
      <c r="RVW2" s="307"/>
      <c r="RVX2" s="307"/>
      <c r="RVY2" s="307"/>
      <c r="RVZ2" s="307"/>
      <c r="RWA2" s="307"/>
      <c r="RWB2" s="307"/>
      <c r="RWC2" s="306"/>
      <c r="RWD2" s="307"/>
      <c r="RWE2" s="307"/>
      <c r="RWF2" s="307"/>
      <c r="RWG2" s="307"/>
      <c r="RWH2" s="307"/>
      <c r="RWI2" s="307"/>
      <c r="RWJ2" s="307"/>
      <c r="RWK2" s="307"/>
      <c r="RWL2" s="307"/>
      <c r="RWM2" s="307"/>
      <c r="RWN2" s="307"/>
      <c r="RWO2" s="307"/>
      <c r="RWP2" s="307"/>
      <c r="RWQ2" s="307"/>
      <c r="RWR2" s="307"/>
      <c r="RWS2" s="306"/>
      <c r="RWT2" s="307"/>
      <c r="RWU2" s="307"/>
      <c r="RWV2" s="307"/>
      <c r="RWW2" s="307"/>
      <c r="RWX2" s="307"/>
      <c r="RWY2" s="307"/>
      <c r="RWZ2" s="307"/>
      <c r="RXA2" s="307"/>
      <c r="RXB2" s="307"/>
      <c r="RXC2" s="307"/>
      <c r="RXD2" s="307"/>
      <c r="RXE2" s="307"/>
      <c r="RXF2" s="307"/>
      <c r="RXG2" s="307"/>
      <c r="RXH2" s="307"/>
      <c r="RXI2" s="306"/>
      <c r="RXJ2" s="307"/>
      <c r="RXK2" s="307"/>
      <c r="RXL2" s="307"/>
      <c r="RXM2" s="307"/>
      <c r="RXN2" s="307"/>
      <c r="RXO2" s="307"/>
      <c r="RXP2" s="307"/>
      <c r="RXQ2" s="307"/>
      <c r="RXR2" s="307"/>
      <c r="RXS2" s="307"/>
      <c r="RXT2" s="307"/>
      <c r="RXU2" s="307"/>
      <c r="RXV2" s="307"/>
      <c r="RXW2" s="307"/>
      <c r="RXX2" s="307"/>
      <c r="RXY2" s="306"/>
      <c r="RXZ2" s="307"/>
      <c r="RYA2" s="307"/>
      <c r="RYB2" s="307"/>
      <c r="RYC2" s="307"/>
      <c r="RYD2" s="307"/>
      <c r="RYE2" s="307"/>
      <c r="RYF2" s="307"/>
      <c r="RYG2" s="307"/>
      <c r="RYH2" s="307"/>
      <c r="RYI2" s="307"/>
      <c r="RYJ2" s="307"/>
      <c r="RYK2" s="307"/>
      <c r="RYL2" s="307"/>
      <c r="RYM2" s="307"/>
      <c r="RYN2" s="307"/>
      <c r="RYO2" s="306"/>
      <c r="RYP2" s="307"/>
      <c r="RYQ2" s="307"/>
      <c r="RYR2" s="307"/>
      <c r="RYS2" s="307"/>
      <c r="RYT2" s="307"/>
      <c r="RYU2" s="307"/>
      <c r="RYV2" s="307"/>
      <c r="RYW2" s="307"/>
      <c r="RYX2" s="307"/>
      <c r="RYY2" s="307"/>
      <c r="RYZ2" s="307"/>
      <c r="RZA2" s="307"/>
      <c r="RZB2" s="307"/>
      <c r="RZC2" s="307"/>
      <c r="RZD2" s="307"/>
      <c r="RZE2" s="306"/>
      <c r="RZF2" s="307"/>
      <c r="RZG2" s="307"/>
      <c r="RZH2" s="307"/>
      <c r="RZI2" s="307"/>
      <c r="RZJ2" s="307"/>
      <c r="RZK2" s="307"/>
      <c r="RZL2" s="307"/>
      <c r="RZM2" s="307"/>
      <c r="RZN2" s="307"/>
      <c r="RZO2" s="307"/>
      <c r="RZP2" s="307"/>
      <c r="RZQ2" s="307"/>
      <c r="RZR2" s="307"/>
      <c r="RZS2" s="307"/>
      <c r="RZT2" s="307"/>
      <c r="RZU2" s="306"/>
      <c r="RZV2" s="307"/>
      <c r="RZW2" s="307"/>
      <c r="RZX2" s="307"/>
      <c r="RZY2" s="307"/>
      <c r="RZZ2" s="307"/>
      <c r="SAA2" s="307"/>
      <c r="SAB2" s="307"/>
      <c r="SAC2" s="307"/>
      <c r="SAD2" s="307"/>
      <c r="SAE2" s="307"/>
      <c r="SAF2" s="307"/>
      <c r="SAG2" s="307"/>
      <c r="SAH2" s="307"/>
      <c r="SAI2" s="307"/>
      <c r="SAJ2" s="307"/>
      <c r="SAK2" s="306"/>
      <c r="SAL2" s="307"/>
      <c r="SAM2" s="307"/>
      <c r="SAN2" s="307"/>
      <c r="SAO2" s="307"/>
      <c r="SAP2" s="307"/>
      <c r="SAQ2" s="307"/>
      <c r="SAR2" s="307"/>
      <c r="SAS2" s="307"/>
      <c r="SAT2" s="307"/>
      <c r="SAU2" s="307"/>
      <c r="SAV2" s="307"/>
      <c r="SAW2" s="307"/>
      <c r="SAX2" s="307"/>
      <c r="SAY2" s="307"/>
      <c r="SAZ2" s="307"/>
      <c r="SBA2" s="306"/>
      <c r="SBB2" s="307"/>
      <c r="SBC2" s="307"/>
      <c r="SBD2" s="307"/>
      <c r="SBE2" s="307"/>
      <c r="SBF2" s="307"/>
      <c r="SBG2" s="307"/>
      <c r="SBH2" s="307"/>
      <c r="SBI2" s="307"/>
      <c r="SBJ2" s="307"/>
      <c r="SBK2" s="307"/>
      <c r="SBL2" s="307"/>
      <c r="SBM2" s="307"/>
      <c r="SBN2" s="307"/>
      <c r="SBO2" s="307"/>
      <c r="SBP2" s="307"/>
      <c r="SBQ2" s="306"/>
      <c r="SBR2" s="307"/>
      <c r="SBS2" s="307"/>
      <c r="SBT2" s="307"/>
      <c r="SBU2" s="307"/>
      <c r="SBV2" s="307"/>
      <c r="SBW2" s="307"/>
      <c r="SBX2" s="307"/>
      <c r="SBY2" s="307"/>
      <c r="SBZ2" s="307"/>
      <c r="SCA2" s="307"/>
      <c r="SCB2" s="307"/>
      <c r="SCC2" s="307"/>
      <c r="SCD2" s="307"/>
      <c r="SCE2" s="307"/>
      <c r="SCF2" s="307"/>
      <c r="SCG2" s="306"/>
      <c r="SCH2" s="307"/>
      <c r="SCI2" s="307"/>
      <c r="SCJ2" s="307"/>
      <c r="SCK2" s="307"/>
      <c r="SCL2" s="307"/>
      <c r="SCM2" s="307"/>
      <c r="SCN2" s="307"/>
      <c r="SCO2" s="307"/>
      <c r="SCP2" s="307"/>
      <c r="SCQ2" s="307"/>
      <c r="SCR2" s="307"/>
      <c r="SCS2" s="307"/>
      <c r="SCT2" s="307"/>
      <c r="SCU2" s="307"/>
      <c r="SCV2" s="307"/>
      <c r="SCW2" s="306"/>
      <c r="SCX2" s="307"/>
      <c r="SCY2" s="307"/>
      <c r="SCZ2" s="307"/>
      <c r="SDA2" s="307"/>
      <c r="SDB2" s="307"/>
      <c r="SDC2" s="307"/>
      <c r="SDD2" s="307"/>
      <c r="SDE2" s="307"/>
      <c r="SDF2" s="307"/>
      <c r="SDG2" s="307"/>
      <c r="SDH2" s="307"/>
      <c r="SDI2" s="307"/>
      <c r="SDJ2" s="307"/>
      <c r="SDK2" s="307"/>
      <c r="SDL2" s="307"/>
      <c r="SDM2" s="306"/>
      <c r="SDN2" s="307"/>
      <c r="SDO2" s="307"/>
      <c r="SDP2" s="307"/>
      <c r="SDQ2" s="307"/>
      <c r="SDR2" s="307"/>
      <c r="SDS2" s="307"/>
      <c r="SDT2" s="307"/>
      <c r="SDU2" s="307"/>
      <c r="SDV2" s="307"/>
      <c r="SDW2" s="307"/>
      <c r="SDX2" s="307"/>
      <c r="SDY2" s="307"/>
      <c r="SDZ2" s="307"/>
      <c r="SEA2" s="307"/>
      <c r="SEB2" s="307"/>
      <c r="SEC2" s="306"/>
      <c r="SED2" s="307"/>
      <c r="SEE2" s="307"/>
      <c r="SEF2" s="307"/>
      <c r="SEG2" s="307"/>
      <c r="SEH2" s="307"/>
      <c r="SEI2" s="307"/>
      <c r="SEJ2" s="307"/>
      <c r="SEK2" s="307"/>
      <c r="SEL2" s="307"/>
      <c r="SEM2" s="307"/>
      <c r="SEN2" s="307"/>
      <c r="SEO2" s="307"/>
      <c r="SEP2" s="307"/>
      <c r="SEQ2" s="307"/>
      <c r="SER2" s="307"/>
      <c r="SES2" s="306"/>
      <c r="SET2" s="307"/>
      <c r="SEU2" s="307"/>
      <c r="SEV2" s="307"/>
      <c r="SEW2" s="307"/>
      <c r="SEX2" s="307"/>
      <c r="SEY2" s="307"/>
      <c r="SEZ2" s="307"/>
      <c r="SFA2" s="307"/>
      <c r="SFB2" s="307"/>
      <c r="SFC2" s="307"/>
      <c r="SFD2" s="307"/>
      <c r="SFE2" s="307"/>
      <c r="SFF2" s="307"/>
      <c r="SFG2" s="307"/>
      <c r="SFH2" s="307"/>
      <c r="SFI2" s="306"/>
      <c r="SFJ2" s="307"/>
      <c r="SFK2" s="307"/>
      <c r="SFL2" s="307"/>
      <c r="SFM2" s="307"/>
      <c r="SFN2" s="307"/>
      <c r="SFO2" s="307"/>
      <c r="SFP2" s="307"/>
      <c r="SFQ2" s="307"/>
      <c r="SFR2" s="307"/>
      <c r="SFS2" s="307"/>
      <c r="SFT2" s="307"/>
      <c r="SFU2" s="307"/>
      <c r="SFV2" s="307"/>
      <c r="SFW2" s="307"/>
      <c r="SFX2" s="307"/>
      <c r="SFY2" s="306"/>
      <c r="SFZ2" s="307"/>
      <c r="SGA2" s="307"/>
      <c r="SGB2" s="307"/>
      <c r="SGC2" s="307"/>
      <c r="SGD2" s="307"/>
      <c r="SGE2" s="307"/>
      <c r="SGF2" s="307"/>
      <c r="SGG2" s="307"/>
      <c r="SGH2" s="307"/>
      <c r="SGI2" s="307"/>
      <c r="SGJ2" s="307"/>
      <c r="SGK2" s="307"/>
      <c r="SGL2" s="307"/>
      <c r="SGM2" s="307"/>
      <c r="SGN2" s="307"/>
      <c r="SGO2" s="306"/>
      <c r="SGP2" s="307"/>
      <c r="SGQ2" s="307"/>
      <c r="SGR2" s="307"/>
      <c r="SGS2" s="307"/>
      <c r="SGT2" s="307"/>
      <c r="SGU2" s="307"/>
      <c r="SGV2" s="307"/>
      <c r="SGW2" s="307"/>
      <c r="SGX2" s="307"/>
      <c r="SGY2" s="307"/>
      <c r="SGZ2" s="307"/>
      <c r="SHA2" s="307"/>
      <c r="SHB2" s="307"/>
      <c r="SHC2" s="307"/>
      <c r="SHD2" s="307"/>
      <c r="SHE2" s="306"/>
      <c r="SHF2" s="307"/>
      <c r="SHG2" s="307"/>
      <c r="SHH2" s="307"/>
      <c r="SHI2" s="307"/>
      <c r="SHJ2" s="307"/>
      <c r="SHK2" s="307"/>
      <c r="SHL2" s="307"/>
      <c r="SHM2" s="307"/>
      <c r="SHN2" s="307"/>
      <c r="SHO2" s="307"/>
      <c r="SHP2" s="307"/>
      <c r="SHQ2" s="307"/>
      <c r="SHR2" s="307"/>
      <c r="SHS2" s="307"/>
      <c r="SHT2" s="307"/>
      <c r="SHU2" s="306"/>
      <c r="SHV2" s="307"/>
      <c r="SHW2" s="307"/>
      <c r="SHX2" s="307"/>
      <c r="SHY2" s="307"/>
      <c r="SHZ2" s="307"/>
      <c r="SIA2" s="307"/>
      <c r="SIB2" s="307"/>
      <c r="SIC2" s="307"/>
      <c r="SID2" s="307"/>
      <c r="SIE2" s="307"/>
      <c r="SIF2" s="307"/>
      <c r="SIG2" s="307"/>
      <c r="SIH2" s="307"/>
      <c r="SII2" s="307"/>
      <c r="SIJ2" s="307"/>
      <c r="SIK2" s="306"/>
      <c r="SIL2" s="307"/>
      <c r="SIM2" s="307"/>
      <c r="SIN2" s="307"/>
      <c r="SIO2" s="307"/>
      <c r="SIP2" s="307"/>
      <c r="SIQ2" s="307"/>
      <c r="SIR2" s="307"/>
      <c r="SIS2" s="307"/>
      <c r="SIT2" s="307"/>
      <c r="SIU2" s="307"/>
      <c r="SIV2" s="307"/>
      <c r="SIW2" s="307"/>
      <c r="SIX2" s="307"/>
      <c r="SIY2" s="307"/>
      <c r="SIZ2" s="307"/>
      <c r="SJA2" s="306"/>
      <c r="SJB2" s="307"/>
      <c r="SJC2" s="307"/>
      <c r="SJD2" s="307"/>
      <c r="SJE2" s="307"/>
      <c r="SJF2" s="307"/>
      <c r="SJG2" s="307"/>
      <c r="SJH2" s="307"/>
      <c r="SJI2" s="307"/>
      <c r="SJJ2" s="307"/>
      <c r="SJK2" s="307"/>
      <c r="SJL2" s="307"/>
      <c r="SJM2" s="307"/>
      <c r="SJN2" s="307"/>
      <c r="SJO2" s="307"/>
      <c r="SJP2" s="307"/>
      <c r="SJQ2" s="306"/>
      <c r="SJR2" s="307"/>
      <c r="SJS2" s="307"/>
      <c r="SJT2" s="307"/>
      <c r="SJU2" s="307"/>
      <c r="SJV2" s="307"/>
      <c r="SJW2" s="307"/>
      <c r="SJX2" s="307"/>
      <c r="SJY2" s="307"/>
      <c r="SJZ2" s="307"/>
      <c r="SKA2" s="307"/>
      <c r="SKB2" s="307"/>
      <c r="SKC2" s="307"/>
      <c r="SKD2" s="307"/>
      <c r="SKE2" s="307"/>
      <c r="SKF2" s="307"/>
      <c r="SKG2" s="306"/>
      <c r="SKH2" s="307"/>
      <c r="SKI2" s="307"/>
      <c r="SKJ2" s="307"/>
      <c r="SKK2" s="307"/>
      <c r="SKL2" s="307"/>
      <c r="SKM2" s="307"/>
      <c r="SKN2" s="307"/>
      <c r="SKO2" s="307"/>
      <c r="SKP2" s="307"/>
      <c r="SKQ2" s="307"/>
      <c r="SKR2" s="307"/>
      <c r="SKS2" s="307"/>
      <c r="SKT2" s="307"/>
      <c r="SKU2" s="307"/>
      <c r="SKV2" s="307"/>
      <c r="SKW2" s="306"/>
      <c r="SKX2" s="307"/>
      <c r="SKY2" s="307"/>
      <c r="SKZ2" s="307"/>
      <c r="SLA2" s="307"/>
      <c r="SLB2" s="307"/>
      <c r="SLC2" s="307"/>
      <c r="SLD2" s="307"/>
      <c r="SLE2" s="307"/>
      <c r="SLF2" s="307"/>
      <c r="SLG2" s="307"/>
      <c r="SLH2" s="307"/>
      <c r="SLI2" s="307"/>
      <c r="SLJ2" s="307"/>
      <c r="SLK2" s="307"/>
      <c r="SLL2" s="307"/>
      <c r="SLM2" s="306"/>
      <c r="SLN2" s="307"/>
      <c r="SLO2" s="307"/>
      <c r="SLP2" s="307"/>
      <c r="SLQ2" s="307"/>
      <c r="SLR2" s="307"/>
      <c r="SLS2" s="307"/>
      <c r="SLT2" s="307"/>
      <c r="SLU2" s="307"/>
      <c r="SLV2" s="307"/>
      <c r="SLW2" s="307"/>
      <c r="SLX2" s="307"/>
      <c r="SLY2" s="307"/>
      <c r="SLZ2" s="307"/>
      <c r="SMA2" s="307"/>
      <c r="SMB2" s="307"/>
      <c r="SMC2" s="306"/>
      <c r="SMD2" s="307"/>
      <c r="SME2" s="307"/>
      <c r="SMF2" s="307"/>
      <c r="SMG2" s="307"/>
      <c r="SMH2" s="307"/>
      <c r="SMI2" s="307"/>
      <c r="SMJ2" s="307"/>
      <c r="SMK2" s="307"/>
      <c r="SML2" s="307"/>
      <c r="SMM2" s="307"/>
      <c r="SMN2" s="307"/>
      <c r="SMO2" s="307"/>
      <c r="SMP2" s="307"/>
      <c r="SMQ2" s="307"/>
      <c r="SMR2" s="307"/>
      <c r="SMS2" s="306"/>
      <c r="SMT2" s="307"/>
      <c r="SMU2" s="307"/>
      <c r="SMV2" s="307"/>
      <c r="SMW2" s="307"/>
      <c r="SMX2" s="307"/>
      <c r="SMY2" s="307"/>
      <c r="SMZ2" s="307"/>
      <c r="SNA2" s="307"/>
      <c r="SNB2" s="307"/>
      <c r="SNC2" s="307"/>
      <c r="SND2" s="307"/>
      <c r="SNE2" s="307"/>
      <c r="SNF2" s="307"/>
      <c r="SNG2" s="307"/>
      <c r="SNH2" s="307"/>
      <c r="SNI2" s="306"/>
      <c r="SNJ2" s="307"/>
      <c r="SNK2" s="307"/>
      <c r="SNL2" s="307"/>
      <c r="SNM2" s="307"/>
      <c r="SNN2" s="307"/>
      <c r="SNO2" s="307"/>
      <c r="SNP2" s="307"/>
      <c r="SNQ2" s="307"/>
      <c r="SNR2" s="307"/>
      <c r="SNS2" s="307"/>
      <c r="SNT2" s="307"/>
      <c r="SNU2" s="307"/>
      <c r="SNV2" s="307"/>
      <c r="SNW2" s="307"/>
      <c r="SNX2" s="307"/>
      <c r="SNY2" s="306"/>
      <c r="SNZ2" s="307"/>
      <c r="SOA2" s="307"/>
      <c r="SOB2" s="307"/>
      <c r="SOC2" s="307"/>
      <c r="SOD2" s="307"/>
      <c r="SOE2" s="307"/>
      <c r="SOF2" s="307"/>
      <c r="SOG2" s="307"/>
      <c r="SOH2" s="307"/>
      <c r="SOI2" s="307"/>
      <c r="SOJ2" s="307"/>
      <c r="SOK2" s="307"/>
      <c r="SOL2" s="307"/>
      <c r="SOM2" s="307"/>
      <c r="SON2" s="307"/>
      <c r="SOO2" s="306"/>
      <c r="SOP2" s="307"/>
      <c r="SOQ2" s="307"/>
      <c r="SOR2" s="307"/>
      <c r="SOS2" s="307"/>
      <c r="SOT2" s="307"/>
      <c r="SOU2" s="307"/>
      <c r="SOV2" s="307"/>
      <c r="SOW2" s="307"/>
      <c r="SOX2" s="307"/>
      <c r="SOY2" s="307"/>
      <c r="SOZ2" s="307"/>
      <c r="SPA2" s="307"/>
      <c r="SPB2" s="307"/>
      <c r="SPC2" s="307"/>
      <c r="SPD2" s="307"/>
      <c r="SPE2" s="306"/>
      <c r="SPF2" s="307"/>
      <c r="SPG2" s="307"/>
      <c r="SPH2" s="307"/>
      <c r="SPI2" s="307"/>
      <c r="SPJ2" s="307"/>
      <c r="SPK2" s="307"/>
      <c r="SPL2" s="307"/>
      <c r="SPM2" s="307"/>
      <c r="SPN2" s="307"/>
      <c r="SPO2" s="307"/>
      <c r="SPP2" s="307"/>
      <c r="SPQ2" s="307"/>
      <c r="SPR2" s="307"/>
      <c r="SPS2" s="307"/>
      <c r="SPT2" s="307"/>
      <c r="SPU2" s="306"/>
      <c r="SPV2" s="307"/>
      <c r="SPW2" s="307"/>
      <c r="SPX2" s="307"/>
      <c r="SPY2" s="307"/>
      <c r="SPZ2" s="307"/>
      <c r="SQA2" s="307"/>
      <c r="SQB2" s="307"/>
      <c r="SQC2" s="307"/>
      <c r="SQD2" s="307"/>
      <c r="SQE2" s="307"/>
      <c r="SQF2" s="307"/>
      <c r="SQG2" s="307"/>
      <c r="SQH2" s="307"/>
      <c r="SQI2" s="307"/>
      <c r="SQJ2" s="307"/>
      <c r="SQK2" s="306"/>
      <c r="SQL2" s="307"/>
      <c r="SQM2" s="307"/>
      <c r="SQN2" s="307"/>
      <c r="SQO2" s="307"/>
      <c r="SQP2" s="307"/>
      <c r="SQQ2" s="307"/>
      <c r="SQR2" s="307"/>
      <c r="SQS2" s="307"/>
      <c r="SQT2" s="307"/>
      <c r="SQU2" s="307"/>
      <c r="SQV2" s="307"/>
      <c r="SQW2" s="307"/>
      <c r="SQX2" s="307"/>
      <c r="SQY2" s="307"/>
      <c r="SQZ2" s="307"/>
      <c r="SRA2" s="306"/>
      <c r="SRB2" s="307"/>
      <c r="SRC2" s="307"/>
      <c r="SRD2" s="307"/>
      <c r="SRE2" s="307"/>
      <c r="SRF2" s="307"/>
      <c r="SRG2" s="307"/>
      <c r="SRH2" s="307"/>
      <c r="SRI2" s="307"/>
      <c r="SRJ2" s="307"/>
      <c r="SRK2" s="307"/>
      <c r="SRL2" s="307"/>
      <c r="SRM2" s="307"/>
      <c r="SRN2" s="307"/>
      <c r="SRO2" s="307"/>
      <c r="SRP2" s="307"/>
      <c r="SRQ2" s="306"/>
      <c r="SRR2" s="307"/>
      <c r="SRS2" s="307"/>
      <c r="SRT2" s="307"/>
      <c r="SRU2" s="307"/>
      <c r="SRV2" s="307"/>
      <c r="SRW2" s="307"/>
      <c r="SRX2" s="307"/>
      <c r="SRY2" s="307"/>
      <c r="SRZ2" s="307"/>
      <c r="SSA2" s="307"/>
      <c r="SSB2" s="307"/>
      <c r="SSC2" s="307"/>
      <c r="SSD2" s="307"/>
      <c r="SSE2" s="307"/>
      <c r="SSF2" s="307"/>
      <c r="SSG2" s="306"/>
      <c r="SSH2" s="307"/>
      <c r="SSI2" s="307"/>
      <c r="SSJ2" s="307"/>
      <c r="SSK2" s="307"/>
      <c r="SSL2" s="307"/>
      <c r="SSM2" s="307"/>
      <c r="SSN2" s="307"/>
      <c r="SSO2" s="307"/>
      <c r="SSP2" s="307"/>
      <c r="SSQ2" s="307"/>
      <c r="SSR2" s="307"/>
      <c r="SSS2" s="307"/>
      <c r="SST2" s="307"/>
      <c r="SSU2" s="307"/>
      <c r="SSV2" s="307"/>
      <c r="SSW2" s="306"/>
      <c r="SSX2" s="307"/>
      <c r="SSY2" s="307"/>
      <c r="SSZ2" s="307"/>
      <c r="STA2" s="307"/>
      <c r="STB2" s="307"/>
      <c r="STC2" s="307"/>
      <c r="STD2" s="307"/>
      <c r="STE2" s="307"/>
      <c r="STF2" s="307"/>
      <c r="STG2" s="307"/>
      <c r="STH2" s="307"/>
      <c r="STI2" s="307"/>
      <c r="STJ2" s="307"/>
      <c r="STK2" s="307"/>
      <c r="STL2" s="307"/>
      <c r="STM2" s="306"/>
      <c r="STN2" s="307"/>
      <c r="STO2" s="307"/>
      <c r="STP2" s="307"/>
      <c r="STQ2" s="307"/>
      <c r="STR2" s="307"/>
      <c r="STS2" s="307"/>
      <c r="STT2" s="307"/>
      <c r="STU2" s="307"/>
      <c r="STV2" s="307"/>
      <c r="STW2" s="307"/>
      <c r="STX2" s="307"/>
      <c r="STY2" s="307"/>
      <c r="STZ2" s="307"/>
      <c r="SUA2" s="307"/>
      <c r="SUB2" s="307"/>
      <c r="SUC2" s="306"/>
      <c r="SUD2" s="307"/>
      <c r="SUE2" s="307"/>
      <c r="SUF2" s="307"/>
      <c r="SUG2" s="307"/>
      <c r="SUH2" s="307"/>
      <c r="SUI2" s="307"/>
      <c r="SUJ2" s="307"/>
      <c r="SUK2" s="307"/>
      <c r="SUL2" s="307"/>
      <c r="SUM2" s="307"/>
      <c r="SUN2" s="307"/>
      <c r="SUO2" s="307"/>
      <c r="SUP2" s="307"/>
      <c r="SUQ2" s="307"/>
      <c r="SUR2" s="307"/>
      <c r="SUS2" s="306"/>
      <c r="SUT2" s="307"/>
      <c r="SUU2" s="307"/>
      <c r="SUV2" s="307"/>
      <c r="SUW2" s="307"/>
      <c r="SUX2" s="307"/>
      <c r="SUY2" s="307"/>
      <c r="SUZ2" s="307"/>
      <c r="SVA2" s="307"/>
      <c r="SVB2" s="307"/>
      <c r="SVC2" s="307"/>
      <c r="SVD2" s="307"/>
      <c r="SVE2" s="307"/>
      <c r="SVF2" s="307"/>
      <c r="SVG2" s="307"/>
      <c r="SVH2" s="307"/>
      <c r="SVI2" s="306"/>
      <c r="SVJ2" s="307"/>
      <c r="SVK2" s="307"/>
      <c r="SVL2" s="307"/>
      <c r="SVM2" s="307"/>
      <c r="SVN2" s="307"/>
      <c r="SVO2" s="307"/>
      <c r="SVP2" s="307"/>
      <c r="SVQ2" s="307"/>
      <c r="SVR2" s="307"/>
      <c r="SVS2" s="307"/>
      <c r="SVT2" s="307"/>
      <c r="SVU2" s="307"/>
      <c r="SVV2" s="307"/>
      <c r="SVW2" s="307"/>
      <c r="SVX2" s="307"/>
      <c r="SVY2" s="306"/>
      <c r="SVZ2" s="307"/>
      <c r="SWA2" s="307"/>
      <c r="SWB2" s="307"/>
      <c r="SWC2" s="307"/>
      <c r="SWD2" s="307"/>
      <c r="SWE2" s="307"/>
      <c r="SWF2" s="307"/>
      <c r="SWG2" s="307"/>
      <c r="SWH2" s="307"/>
      <c r="SWI2" s="307"/>
      <c r="SWJ2" s="307"/>
      <c r="SWK2" s="307"/>
      <c r="SWL2" s="307"/>
      <c r="SWM2" s="307"/>
      <c r="SWN2" s="307"/>
      <c r="SWO2" s="306"/>
      <c r="SWP2" s="307"/>
      <c r="SWQ2" s="307"/>
      <c r="SWR2" s="307"/>
      <c r="SWS2" s="307"/>
      <c r="SWT2" s="307"/>
      <c r="SWU2" s="307"/>
      <c r="SWV2" s="307"/>
      <c r="SWW2" s="307"/>
      <c r="SWX2" s="307"/>
      <c r="SWY2" s="307"/>
      <c r="SWZ2" s="307"/>
      <c r="SXA2" s="307"/>
      <c r="SXB2" s="307"/>
      <c r="SXC2" s="307"/>
      <c r="SXD2" s="307"/>
      <c r="SXE2" s="306"/>
      <c r="SXF2" s="307"/>
      <c r="SXG2" s="307"/>
      <c r="SXH2" s="307"/>
      <c r="SXI2" s="307"/>
      <c r="SXJ2" s="307"/>
      <c r="SXK2" s="307"/>
      <c r="SXL2" s="307"/>
      <c r="SXM2" s="307"/>
      <c r="SXN2" s="307"/>
      <c r="SXO2" s="307"/>
      <c r="SXP2" s="307"/>
      <c r="SXQ2" s="307"/>
      <c r="SXR2" s="307"/>
      <c r="SXS2" s="307"/>
      <c r="SXT2" s="307"/>
      <c r="SXU2" s="306"/>
      <c r="SXV2" s="307"/>
      <c r="SXW2" s="307"/>
      <c r="SXX2" s="307"/>
      <c r="SXY2" s="307"/>
      <c r="SXZ2" s="307"/>
      <c r="SYA2" s="307"/>
      <c r="SYB2" s="307"/>
      <c r="SYC2" s="307"/>
      <c r="SYD2" s="307"/>
      <c r="SYE2" s="307"/>
      <c r="SYF2" s="307"/>
      <c r="SYG2" s="307"/>
      <c r="SYH2" s="307"/>
      <c r="SYI2" s="307"/>
      <c r="SYJ2" s="307"/>
      <c r="SYK2" s="306"/>
      <c r="SYL2" s="307"/>
      <c r="SYM2" s="307"/>
      <c r="SYN2" s="307"/>
      <c r="SYO2" s="307"/>
      <c r="SYP2" s="307"/>
      <c r="SYQ2" s="307"/>
      <c r="SYR2" s="307"/>
      <c r="SYS2" s="307"/>
      <c r="SYT2" s="307"/>
      <c r="SYU2" s="307"/>
      <c r="SYV2" s="307"/>
      <c r="SYW2" s="307"/>
      <c r="SYX2" s="307"/>
      <c r="SYY2" s="307"/>
      <c r="SYZ2" s="307"/>
      <c r="SZA2" s="306"/>
      <c r="SZB2" s="307"/>
      <c r="SZC2" s="307"/>
      <c r="SZD2" s="307"/>
      <c r="SZE2" s="307"/>
      <c r="SZF2" s="307"/>
      <c r="SZG2" s="307"/>
      <c r="SZH2" s="307"/>
      <c r="SZI2" s="307"/>
      <c r="SZJ2" s="307"/>
      <c r="SZK2" s="307"/>
      <c r="SZL2" s="307"/>
      <c r="SZM2" s="307"/>
      <c r="SZN2" s="307"/>
      <c r="SZO2" s="307"/>
      <c r="SZP2" s="307"/>
      <c r="SZQ2" s="306"/>
      <c r="SZR2" s="307"/>
      <c r="SZS2" s="307"/>
      <c r="SZT2" s="307"/>
      <c r="SZU2" s="307"/>
      <c r="SZV2" s="307"/>
      <c r="SZW2" s="307"/>
      <c r="SZX2" s="307"/>
      <c r="SZY2" s="307"/>
      <c r="SZZ2" s="307"/>
      <c r="TAA2" s="307"/>
      <c r="TAB2" s="307"/>
      <c r="TAC2" s="307"/>
      <c r="TAD2" s="307"/>
      <c r="TAE2" s="307"/>
      <c r="TAF2" s="307"/>
      <c r="TAG2" s="306"/>
      <c r="TAH2" s="307"/>
      <c r="TAI2" s="307"/>
      <c r="TAJ2" s="307"/>
      <c r="TAK2" s="307"/>
      <c r="TAL2" s="307"/>
      <c r="TAM2" s="307"/>
      <c r="TAN2" s="307"/>
      <c r="TAO2" s="307"/>
      <c r="TAP2" s="307"/>
      <c r="TAQ2" s="307"/>
      <c r="TAR2" s="307"/>
      <c r="TAS2" s="307"/>
      <c r="TAT2" s="307"/>
      <c r="TAU2" s="307"/>
      <c r="TAV2" s="307"/>
      <c r="TAW2" s="306"/>
      <c r="TAX2" s="307"/>
      <c r="TAY2" s="307"/>
      <c r="TAZ2" s="307"/>
      <c r="TBA2" s="307"/>
      <c r="TBB2" s="307"/>
      <c r="TBC2" s="307"/>
      <c r="TBD2" s="307"/>
      <c r="TBE2" s="307"/>
      <c r="TBF2" s="307"/>
      <c r="TBG2" s="307"/>
      <c r="TBH2" s="307"/>
      <c r="TBI2" s="307"/>
      <c r="TBJ2" s="307"/>
      <c r="TBK2" s="307"/>
      <c r="TBL2" s="307"/>
      <c r="TBM2" s="306"/>
      <c r="TBN2" s="307"/>
      <c r="TBO2" s="307"/>
      <c r="TBP2" s="307"/>
      <c r="TBQ2" s="307"/>
      <c r="TBR2" s="307"/>
      <c r="TBS2" s="307"/>
      <c r="TBT2" s="307"/>
      <c r="TBU2" s="307"/>
      <c r="TBV2" s="307"/>
      <c r="TBW2" s="307"/>
      <c r="TBX2" s="307"/>
      <c r="TBY2" s="307"/>
      <c r="TBZ2" s="307"/>
      <c r="TCA2" s="307"/>
      <c r="TCB2" s="307"/>
      <c r="TCC2" s="306"/>
      <c r="TCD2" s="307"/>
      <c r="TCE2" s="307"/>
      <c r="TCF2" s="307"/>
      <c r="TCG2" s="307"/>
      <c r="TCH2" s="307"/>
      <c r="TCI2" s="307"/>
      <c r="TCJ2" s="307"/>
      <c r="TCK2" s="307"/>
      <c r="TCL2" s="307"/>
      <c r="TCM2" s="307"/>
      <c r="TCN2" s="307"/>
      <c r="TCO2" s="307"/>
      <c r="TCP2" s="307"/>
      <c r="TCQ2" s="307"/>
      <c r="TCR2" s="307"/>
      <c r="TCS2" s="306"/>
      <c r="TCT2" s="307"/>
      <c r="TCU2" s="307"/>
      <c r="TCV2" s="307"/>
      <c r="TCW2" s="307"/>
      <c r="TCX2" s="307"/>
      <c r="TCY2" s="307"/>
      <c r="TCZ2" s="307"/>
      <c r="TDA2" s="307"/>
      <c r="TDB2" s="307"/>
      <c r="TDC2" s="307"/>
      <c r="TDD2" s="307"/>
      <c r="TDE2" s="307"/>
      <c r="TDF2" s="307"/>
      <c r="TDG2" s="307"/>
      <c r="TDH2" s="307"/>
      <c r="TDI2" s="306"/>
      <c r="TDJ2" s="307"/>
      <c r="TDK2" s="307"/>
      <c r="TDL2" s="307"/>
      <c r="TDM2" s="307"/>
      <c r="TDN2" s="307"/>
      <c r="TDO2" s="307"/>
      <c r="TDP2" s="307"/>
      <c r="TDQ2" s="307"/>
      <c r="TDR2" s="307"/>
      <c r="TDS2" s="307"/>
      <c r="TDT2" s="307"/>
      <c r="TDU2" s="307"/>
      <c r="TDV2" s="307"/>
      <c r="TDW2" s="307"/>
      <c r="TDX2" s="307"/>
      <c r="TDY2" s="306"/>
      <c r="TDZ2" s="307"/>
      <c r="TEA2" s="307"/>
      <c r="TEB2" s="307"/>
      <c r="TEC2" s="307"/>
      <c r="TED2" s="307"/>
      <c r="TEE2" s="307"/>
      <c r="TEF2" s="307"/>
      <c r="TEG2" s="307"/>
      <c r="TEH2" s="307"/>
      <c r="TEI2" s="307"/>
      <c r="TEJ2" s="307"/>
      <c r="TEK2" s="307"/>
      <c r="TEL2" s="307"/>
      <c r="TEM2" s="307"/>
      <c r="TEN2" s="307"/>
      <c r="TEO2" s="306"/>
      <c r="TEP2" s="307"/>
      <c r="TEQ2" s="307"/>
      <c r="TER2" s="307"/>
      <c r="TES2" s="307"/>
      <c r="TET2" s="307"/>
      <c r="TEU2" s="307"/>
      <c r="TEV2" s="307"/>
      <c r="TEW2" s="307"/>
      <c r="TEX2" s="307"/>
      <c r="TEY2" s="307"/>
      <c r="TEZ2" s="307"/>
      <c r="TFA2" s="307"/>
      <c r="TFB2" s="307"/>
      <c r="TFC2" s="307"/>
      <c r="TFD2" s="307"/>
      <c r="TFE2" s="306"/>
      <c r="TFF2" s="307"/>
      <c r="TFG2" s="307"/>
      <c r="TFH2" s="307"/>
      <c r="TFI2" s="307"/>
      <c r="TFJ2" s="307"/>
      <c r="TFK2" s="307"/>
      <c r="TFL2" s="307"/>
      <c r="TFM2" s="307"/>
      <c r="TFN2" s="307"/>
      <c r="TFO2" s="307"/>
      <c r="TFP2" s="307"/>
      <c r="TFQ2" s="307"/>
      <c r="TFR2" s="307"/>
      <c r="TFS2" s="307"/>
      <c r="TFT2" s="307"/>
      <c r="TFU2" s="306"/>
      <c r="TFV2" s="307"/>
      <c r="TFW2" s="307"/>
      <c r="TFX2" s="307"/>
      <c r="TFY2" s="307"/>
      <c r="TFZ2" s="307"/>
      <c r="TGA2" s="307"/>
      <c r="TGB2" s="307"/>
      <c r="TGC2" s="307"/>
      <c r="TGD2" s="307"/>
      <c r="TGE2" s="307"/>
      <c r="TGF2" s="307"/>
      <c r="TGG2" s="307"/>
      <c r="TGH2" s="307"/>
      <c r="TGI2" s="307"/>
      <c r="TGJ2" s="307"/>
      <c r="TGK2" s="306"/>
      <c r="TGL2" s="307"/>
      <c r="TGM2" s="307"/>
      <c r="TGN2" s="307"/>
      <c r="TGO2" s="307"/>
      <c r="TGP2" s="307"/>
      <c r="TGQ2" s="307"/>
      <c r="TGR2" s="307"/>
      <c r="TGS2" s="307"/>
      <c r="TGT2" s="307"/>
      <c r="TGU2" s="307"/>
      <c r="TGV2" s="307"/>
      <c r="TGW2" s="307"/>
      <c r="TGX2" s="307"/>
      <c r="TGY2" s="307"/>
      <c r="TGZ2" s="307"/>
      <c r="THA2" s="306"/>
      <c r="THB2" s="307"/>
      <c r="THC2" s="307"/>
      <c r="THD2" s="307"/>
      <c r="THE2" s="307"/>
      <c r="THF2" s="307"/>
      <c r="THG2" s="307"/>
      <c r="THH2" s="307"/>
      <c r="THI2" s="307"/>
      <c r="THJ2" s="307"/>
      <c r="THK2" s="307"/>
      <c r="THL2" s="307"/>
      <c r="THM2" s="307"/>
      <c r="THN2" s="307"/>
      <c r="THO2" s="307"/>
      <c r="THP2" s="307"/>
      <c r="THQ2" s="306"/>
      <c r="THR2" s="307"/>
      <c r="THS2" s="307"/>
      <c r="THT2" s="307"/>
      <c r="THU2" s="307"/>
      <c r="THV2" s="307"/>
      <c r="THW2" s="307"/>
      <c r="THX2" s="307"/>
      <c r="THY2" s="307"/>
      <c r="THZ2" s="307"/>
      <c r="TIA2" s="307"/>
      <c r="TIB2" s="307"/>
      <c r="TIC2" s="307"/>
      <c r="TID2" s="307"/>
      <c r="TIE2" s="307"/>
      <c r="TIF2" s="307"/>
      <c r="TIG2" s="306"/>
      <c r="TIH2" s="307"/>
      <c r="TII2" s="307"/>
      <c r="TIJ2" s="307"/>
      <c r="TIK2" s="307"/>
      <c r="TIL2" s="307"/>
      <c r="TIM2" s="307"/>
      <c r="TIN2" s="307"/>
      <c r="TIO2" s="307"/>
      <c r="TIP2" s="307"/>
      <c r="TIQ2" s="307"/>
      <c r="TIR2" s="307"/>
      <c r="TIS2" s="307"/>
      <c r="TIT2" s="307"/>
      <c r="TIU2" s="307"/>
      <c r="TIV2" s="307"/>
      <c r="TIW2" s="306"/>
      <c r="TIX2" s="307"/>
      <c r="TIY2" s="307"/>
      <c r="TIZ2" s="307"/>
      <c r="TJA2" s="307"/>
      <c r="TJB2" s="307"/>
      <c r="TJC2" s="307"/>
      <c r="TJD2" s="307"/>
      <c r="TJE2" s="307"/>
      <c r="TJF2" s="307"/>
      <c r="TJG2" s="307"/>
      <c r="TJH2" s="307"/>
      <c r="TJI2" s="307"/>
      <c r="TJJ2" s="307"/>
      <c r="TJK2" s="307"/>
      <c r="TJL2" s="307"/>
      <c r="TJM2" s="306"/>
      <c r="TJN2" s="307"/>
      <c r="TJO2" s="307"/>
      <c r="TJP2" s="307"/>
      <c r="TJQ2" s="307"/>
      <c r="TJR2" s="307"/>
      <c r="TJS2" s="307"/>
      <c r="TJT2" s="307"/>
      <c r="TJU2" s="307"/>
      <c r="TJV2" s="307"/>
      <c r="TJW2" s="307"/>
      <c r="TJX2" s="307"/>
      <c r="TJY2" s="307"/>
      <c r="TJZ2" s="307"/>
      <c r="TKA2" s="307"/>
      <c r="TKB2" s="307"/>
      <c r="TKC2" s="306"/>
      <c r="TKD2" s="307"/>
      <c r="TKE2" s="307"/>
      <c r="TKF2" s="307"/>
      <c r="TKG2" s="307"/>
      <c r="TKH2" s="307"/>
      <c r="TKI2" s="307"/>
      <c r="TKJ2" s="307"/>
      <c r="TKK2" s="307"/>
      <c r="TKL2" s="307"/>
      <c r="TKM2" s="307"/>
      <c r="TKN2" s="307"/>
      <c r="TKO2" s="307"/>
      <c r="TKP2" s="307"/>
      <c r="TKQ2" s="307"/>
      <c r="TKR2" s="307"/>
      <c r="TKS2" s="306"/>
      <c r="TKT2" s="307"/>
      <c r="TKU2" s="307"/>
      <c r="TKV2" s="307"/>
      <c r="TKW2" s="307"/>
      <c r="TKX2" s="307"/>
      <c r="TKY2" s="307"/>
      <c r="TKZ2" s="307"/>
      <c r="TLA2" s="307"/>
      <c r="TLB2" s="307"/>
      <c r="TLC2" s="307"/>
      <c r="TLD2" s="307"/>
      <c r="TLE2" s="307"/>
      <c r="TLF2" s="307"/>
      <c r="TLG2" s="307"/>
      <c r="TLH2" s="307"/>
      <c r="TLI2" s="306"/>
      <c r="TLJ2" s="307"/>
      <c r="TLK2" s="307"/>
      <c r="TLL2" s="307"/>
      <c r="TLM2" s="307"/>
      <c r="TLN2" s="307"/>
      <c r="TLO2" s="307"/>
      <c r="TLP2" s="307"/>
      <c r="TLQ2" s="307"/>
      <c r="TLR2" s="307"/>
      <c r="TLS2" s="307"/>
      <c r="TLT2" s="307"/>
      <c r="TLU2" s="307"/>
      <c r="TLV2" s="307"/>
      <c r="TLW2" s="307"/>
      <c r="TLX2" s="307"/>
      <c r="TLY2" s="306"/>
      <c r="TLZ2" s="307"/>
      <c r="TMA2" s="307"/>
      <c r="TMB2" s="307"/>
      <c r="TMC2" s="307"/>
      <c r="TMD2" s="307"/>
      <c r="TME2" s="307"/>
      <c r="TMF2" s="307"/>
      <c r="TMG2" s="307"/>
      <c r="TMH2" s="307"/>
      <c r="TMI2" s="307"/>
      <c r="TMJ2" s="307"/>
      <c r="TMK2" s="307"/>
      <c r="TML2" s="307"/>
      <c r="TMM2" s="307"/>
      <c r="TMN2" s="307"/>
      <c r="TMO2" s="306"/>
      <c r="TMP2" s="307"/>
      <c r="TMQ2" s="307"/>
      <c r="TMR2" s="307"/>
      <c r="TMS2" s="307"/>
      <c r="TMT2" s="307"/>
      <c r="TMU2" s="307"/>
      <c r="TMV2" s="307"/>
      <c r="TMW2" s="307"/>
      <c r="TMX2" s="307"/>
      <c r="TMY2" s="307"/>
      <c r="TMZ2" s="307"/>
      <c r="TNA2" s="307"/>
      <c r="TNB2" s="307"/>
      <c r="TNC2" s="307"/>
      <c r="TND2" s="307"/>
      <c r="TNE2" s="306"/>
      <c r="TNF2" s="307"/>
      <c r="TNG2" s="307"/>
      <c r="TNH2" s="307"/>
      <c r="TNI2" s="307"/>
      <c r="TNJ2" s="307"/>
      <c r="TNK2" s="307"/>
      <c r="TNL2" s="307"/>
      <c r="TNM2" s="307"/>
      <c r="TNN2" s="307"/>
      <c r="TNO2" s="307"/>
      <c r="TNP2" s="307"/>
      <c r="TNQ2" s="307"/>
      <c r="TNR2" s="307"/>
      <c r="TNS2" s="307"/>
      <c r="TNT2" s="307"/>
      <c r="TNU2" s="306"/>
      <c r="TNV2" s="307"/>
      <c r="TNW2" s="307"/>
      <c r="TNX2" s="307"/>
      <c r="TNY2" s="307"/>
      <c r="TNZ2" s="307"/>
      <c r="TOA2" s="307"/>
      <c r="TOB2" s="307"/>
      <c r="TOC2" s="307"/>
      <c r="TOD2" s="307"/>
      <c r="TOE2" s="307"/>
      <c r="TOF2" s="307"/>
      <c r="TOG2" s="307"/>
      <c r="TOH2" s="307"/>
      <c r="TOI2" s="307"/>
      <c r="TOJ2" s="307"/>
      <c r="TOK2" s="306"/>
      <c r="TOL2" s="307"/>
      <c r="TOM2" s="307"/>
      <c r="TON2" s="307"/>
      <c r="TOO2" s="307"/>
      <c r="TOP2" s="307"/>
      <c r="TOQ2" s="307"/>
      <c r="TOR2" s="307"/>
      <c r="TOS2" s="307"/>
      <c r="TOT2" s="307"/>
      <c r="TOU2" s="307"/>
      <c r="TOV2" s="307"/>
      <c r="TOW2" s="307"/>
      <c r="TOX2" s="307"/>
      <c r="TOY2" s="307"/>
      <c r="TOZ2" s="307"/>
      <c r="TPA2" s="306"/>
      <c r="TPB2" s="307"/>
      <c r="TPC2" s="307"/>
      <c r="TPD2" s="307"/>
      <c r="TPE2" s="307"/>
      <c r="TPF2" s="307"/>
      <c r="TPG2" s="307"/>
      <c r="TPH2" s="307"/>
      <c r="TPI2" s="307"/>
      <c r="TPJ2" s="307"/>
      <c r="TPK2" s="307"/>
      <c r="TPL2" s="307"/>
      <c r="TPM2" s="307"/>
      <c r="TPN2" s="307"/>
      <c r="TPO2" s="307"/>
      <c r="TPP2" s="307"/>
      <c r="TPQ2" s="306"/>
      <c r="TPR2" s="307"/>
      <c r="TPS2" s="307"/>
      <c r="TPT2" s="307"/>
      <c r="TPU2" s="307"/>
      <c r="TPV2" s="307"/>
      <c r="TPW2" s="307"/>
      <c r="TPX2" s="307"/>
      <c r="TPY2" s="307"/>
      <c r="TPZ2" s="307"/>
      <c r="TQA2" s="307"/>
      <c r="TQB2" s="307"/>
      <c r="TQC2" s="307"/>
      <c r="TQD2" s="307"/>
      <c r="TQE2" s="307"/>
      <c r="TQF2" s="307"/>
      <c r="TQG2" s="306"/>
      <c r="TQH2" s="307"/>
      <c r="TQI2" s="307"/>
      <c r="TQJ2" s="307"/>
      <c r="TQK2" s="307"/>
      <c r="TQL2" s="307"/>
      <c r="TQM2" s="307"/>
      <c r="TQN2" s="307"/>
      <c r="TQO2" s="307"/>
      <c r="TQP2" s="307"/>
      <c r="TQQ2" s="307"/>
      <c r="TQR2" s="307"/>
      <c r="TQS2" s="307"/>
      <c r="TQT2" s="307"/>
      <c r="TQU2" s="307"/>
      <c r="TQV2" s="307"/>
      <c r="TQW2" s="306"/>
      <c r="TQX2" s="307"/>
      <c r="TQY2" s="307"/>
      <c r="TQZ2" s="307"/>
      <c r="TRA2" s="307"/>
      <c r="TRB2" s="307"/>
      <c r="TRC2" s="307"/>
      <c r="TRD2" s="307"/>
      <c r="TRE2" s="307"/>
      <c r="TRF2" s="307"/>
      <c r="TRG2" s="307"/>
      <c r="TRH2" s="307"/>
      <c r="TRI2" s="307"/>
      <c r="TRJ2" s="307"/>
      <c r="TRK2" s="307"/>
      <c r="TRL2" s="307"/>
      <c r="TRM2" s="306"/>
      <c r="TRN2" s="307"/>
      <c r="TRO2" s="307"/>
      <c r="TRP2" s="307"/>
      <c r="TRQ2" s="307"/>
      <c r="TRR2" s="307"/>
      <c r="TRS2" s="307"/>
      <c r="TRT2" s="307"/>
      <c r="TRU2" s="307"/>
      <c r="TRV2" s="307"/>
      <c r="TRW2" s="307"/>
      <c r="TRX2" s="307"/>
      <c r="TRY2" s="307"/>
      <c r="TRZ2" s="307"/>
      <c r="TSA2" s="307"/>
      <c r="TSB2" s="307"/>
      <c r="TSC2" s="306"/>
      <c r="TSD2" s="307"/>
      <c r="TSE2" s="307"/>
      <c r="TSF2" s="307"/>
      <c r="TSG2" s="307"/>
      <c r="TSH2" s="307"/>
      <c r="TSI2" s="307"/>
      <c r="TSJ2" s="307"/>
      <c r="TSK2" s="307"/>
      <c r="TSL2" s="307"/>
      <c r="TSM2" s="307"/>
      <c r="TSN2" s="307"/>
      <c r="TSO2" s="307"/>
      <c r="TSP2" s="307"/>
      <c r="TSQ2" s="307"/>
      <c r="TSR2" s="307"/>
      <c r="TSS2" s="306"/>
      <c r="TST2" s="307"/>
      <c r="TSU2" s="307"/>
      <c r="TSV2" s="307"/>
      <c r="TSW2" s="307"/>
      <c r="TSX2" s="307"/>
      <c r="TSY2" s="307"/>
      <c r="TSZ2" s="307"/>
      <c r="TTA2" s="307"/>
      <c r="TTB2" s="307"/>
      <c r="TTC2" s="307"/>
      <c r="TTD2" s="307"/>
      <c r="TTE2" s="307"/>
      <c r="TTF2" s="307"/>
      <c r="TTG2" s="307"/>
      <c r="TTH2" s="307"/>
      <c r="TTI2" s="306"/>
      <c r="TTJ2" s="307"/>
      <c r="TTK2" s="307"/>
      <c r="TTL2" s="307"/>
      <c r="TTM2" s="307"/>
      <c r="TTN2" s="307"/>
      <c r="TTO2" s="307"/>
      <c r="TTP2" s="307"/>
      <c r="TTQ2" s="307"/>
      <c r="TTR2" s="307"/>
      <c r="TTS2" s="307"/>
      <c r="TTT2" s="307"/>
      <c r="TTU2" s="307"/>
      <c r="TTV2" s="307"/>
      <c r="TTW2" s="307"/>
      <c r="TTX2" s="307"/>
      <c r="TTY2" s="306"/>
      <c r="TTZ2" s="307"/>
      <c r="TUA2" s="307"/>
      <c r="TUB2" s="307"/>
      <c r="TUC2" s="307"/>
      <c r="TUD2" s="307"/>
      <c r="TUE2" s="307"/>
      <c r="TUF2" s="307"/>
      <c r="TUG2" s="307"/>
      <c r="TUH2" s="307"/>
      <c r="TUI2" s="307"/>
      <c r="TUJ2" s="307"/>
      <c r="TUK2" s="307"/>
      <c r="TUL2" s="307"/>
      <c r="TUM2" s="307"/>
      <c r="TUN2" s="307"/>
      <c r="TUO2" s="306"/>
      <c r="TUP2" s="307"/>
      <c r="TUQ2" s="307"/>
      <c r="TUR2" s="307"/>
      <c r="TUS2" s="307"/>
      <c r="TUT2" s="307"/>
      <c r="TUU2" s="307"/>
      <c r="TUV2" s="307"/>
      <c r="TUW2" s="307"/>
      <c r="TUX2" s="307"/>
      <c r="TUY2" s="307"/>
      <c r="TUZ2" s="307"/>
      <c r="TVA2" s="307"/>
      <c r="TVB2" s="307"/>
      <c r="TVC2" s="307"/>
      <c r="TVD2" s="307"/>
      <c r="TVE2" s="306"/>
      <c r="TVF2" s="307"/>
      <c r="TVG2" s="307"/>
      <c r="TVH2" s="307"/>
      <c r="TVI2" s="307"/>
      <c r="TVJ2" s="307"/>
      <c r="TVK2" s="307"/>
      <c r="TVL2" s="307"/>
      <c r="TVM2" s="307"/>
      <c r="TVN2" s="307"/>
      <c r="TVO2" s="307"/>
      <c r="TVP2" s="307"/>
      <c r="TVQ2" s="307"/>
      <c r="TVR2" s="307"/>
      <c r="TVS2" s="307"/>
      <c r="TVT2" s="307"/>
      <c r="TVU2" s="306"/>
      <c r="TVV2" s="307"/>
      <c r="TVW2" s="307"/>
      <c r="TVX2" s="307"/>
      <c r="TVY2" s="307"/>
      <c r="TVZ2" s="307"/>
      <c r="TWA2" s="307"/>
      <c r="TWB2" s="307"/>
      <c r="TWC2" s="307"/>
      <c r="TWD2" s="307"/>
      <c r="TWE2" s="307"/>
      <c r="TWF2" s="307"/>
      <c r="TWG2" s="307"/>
      <c r="TWH2" s="307"/>
      <c r="TWI2" s="307"/>
      <c r="TWJ2" s="307"/>
      <c r="TWK2" s="306"/>
      <c r="TWL2" s="307"/>
      <c r="TWM2" s="307"/>
      <c r="TWN2" s="307"/>
      <c r="TWO2" s="307"/>
      <c r="TWP2" s="307"/>
      <c r="TWQ2" s="307"/>
      <c r="TWR2" s="307"/>
      <c r="TWS2" s="307"/>
      <c r="TWT2" s="307"/>
      <c r="TWU2" s="307"/>
      <c r="TWV2" s="307"/>
      <c r="TWW2" s="307"/>
      <c r="TWX2" s="307"/>
      <c r="TWY2" s="307"/>
      <c r="TWZ2" s="307"/>
      <c r="TXA2" s="306"/>
      <c r="TXB2" s="307"/>
      <c r="TXC2" s="307"/>
      <c r="TXD2" s="307"/>
      <c r="TXE2" s="307"/>
      <c r="TXF2" s="307"/>
      <c r="TXG2" s="307"/>
      <c r="TXH2" s="307"/>
      <c r="TXI2" s="307"/>
      <c r="TXJ2" s="307"/>
      <c r="TXK2" s="307"/>
      <c r="TXL2" s="307"/>
      <c r="TXM2" s="307"/>
      <c r="TXN2" s="307"/>
      <c r="TXO2" s="307"/>
      <c r="TXP2" s="307"/>
      <c r="TXQ2" s="306"/>
      <c r="TXR2" s="307"/>
      <c r="TXS2" s="307"/>
      <c r="TXT2" s="307"/>
      <c r="TXU2" s="307"/>
      <c r="TXV2" s="307"/>
      <c r="TXW2" s="307"/>
      <c r="TXX2" s="307"/>
      <c r="TXY2" s="307"/>
      <c r="TXZ2" s="307"/>
      <c r="TYA2" s="307"/>
      <c r="TYB2" s="307"/>
      <c r="TYC2" s="307"/>
      <c r="TYD2" s="307"/>
      <c r="TYE2" s="307"/>
      <c r="TYF2" s="307"/>
      <c r="TYG2" s="306"/>
      <c r="TYH2" s="307"/>
      <c r="TYI2" s="307"/>
      <c r="TYJ2" s="307"/>
      <c r="TYK2" s="307"/>
      <c r="TYL2" s="307"/>
      <c r="TYM2" s="307"/>
      <c r="TYN2" s="307"/>
      <c r="TYO2" s="307"/>
      <c r="TYP2" s="307"/>
      <c r="TYQ2" s="307"/>
      <c r="TYR2" s="307"/>
      <c r="TYS2" s="307"/>
      <c r="TYT2" s="307"/>
      <c r="TYU2" s="307"/>
      <c r="TYV2" s="307"/>
      <c r="TYW2" s="306"/>
      <c r="TYX2" s="307"/>
      <c r="TYY2" s="307"/>
      <c r="TYZ2" s="307"/>
      <c r="TZA2" s="307"/>
      <c r="TZB2" s="307"/>
      <c r="TZC2" s="307"/>
      <c r="TZD2" s="307"/>
      <c r="TZE2" s="307"/>
      <c r="TZF2" s="307"/>
      <c r="TZG2" s="307"/>
      <c r="TZH2" s="307"/>
      <c r="TZI2" s="307"/>
      <c r="TZJ2" s="307"/>
      <c r="TZK2" s="307"/>
      <c r="TZL2" s="307"/>
      <c r="TZM2" s="306"/>
      <c r="TZN2" s="307"/>
      <c r="TZO2" s="307"/>
      <c r="TZP2" s="307"/>
      <c r="TZQ2" s="307"/>
      <c r="TZR2" s="307"/>
      <c r="TZS2" s="307"/>
      <c r="TZT2" s="307"/>
      <c r="TZU2" s="307"/>
      <c r="TZV2" s="307"/>
      <c r="TZW2" s="307"/>
      <c r="TZX2" s="307"/>
      <c r="TZY2" s="307"/>
      <c r="TZZ2" s="307"/>
      <c r="UAA2" s="307"/>
      <c r="UAB2" s="307"/>
      <c r="UAC2" s="306"/>
      <c r="UAD2" s="307"/>
      <c r="UAE2" s="307"/>
      <c r="UAF2" s="307"/>
      <c r="UAG2" s="307"/>
      <c r="UAH2" s="307"/>
      <c r="UAI2" s="307"/>
      <c r="UAJ2" s="307"/>
      <c r="UAK2" s="307"/>
      <c r="UAL2" s="307"/>
      <c r="UAM2" s="307"/>
      <c r="UAN2" s="307"/>
      <c r="UAO2" s="307"/>
      <c r="UAP2" s="307"/>
      <c r="UAQ2" s="307"/>
      <c r="UAR2" s="307"/>
      <c r="UAS2" s="306"/>
      <c r="UAT2" s="307"/>
      <c r="UAU2" s="307"/>
      <c r="UAV2" s="307"/>
      <c r="UAW2" s="307"/>
      <c r="UAX2" s="307"/>
      <c r="UAY2" s="307"/>
      <c r="UAZ2" s="307"/>
      <c r="UBA2" s="307"/>
      <c r="UBB2" s="307"/>
      <c r="UBC2" s="307"/>
      <c r="UBD2" s="307"/>
      <c r="UBE2" s="307"/>
      <c r="UBF2" s="307"/>
      <c r="UBG2" s="307"/>
      <c r="UBH2" s="307"/>
      <c r="UBI2" s="306"/>
      <c r="UBJ2" s="307"/>
      <c r="UBK2" s="307"/>
      <c r="UBL2" s="307"/>
      <c r="UBM2" s="307"/>
      <c r="UBN2" s="307"/>
      <c r="UBO2" s="307"/>
      <c r="UBP2" s="307"/>
      <c r="UBQ2" s="307"/>
      <c r="UBR2" s="307"/>
      <c r="UBS2" s="307"/>
      <c r="UBT2" s="307"/>
      <c r="UBU2" s="307"/>
      <c r="UBV2" s="307"/>
      <c r="UBW2" s="307"/>
      <c r="UBX2" s="307"/>
      <c r="UBY2" s="306"/>
      <c r="UBZ2" s="307"/>
      <c r="UCA2" s="307"/>
      <c r="UCB2" s="307"/>
      <c r="UCC2" s="307"/>
      <c r="UCD2" s="307"/>
      <c r="UCE2" s="307"/>
      <c r="UCF2" s="307"/>
      <c r="UCG2" s="307"/>
      <c r="UCH2" s="307"/>
      <c r="UCI2" s="307"/>
      <c r="UCJ2" s="307"/>
      <c r="UCK2" s="307"/>
      <c r="UCL2" s="307"/>
      <c r="UCM2" s="307"/>
      <c r="UCN2" s="307"/>
      <c r="UCO2" s="306"/>
      <c r="UCP2" s="307"/>
      <c r="UCQ2" s="307"/>
      <c r="UCR2" s="307"/>
      <c r="UCS2" s="307"/>
      <c r="UCT2" s="307"/>
      <c r="UCU2" s="307"/>
      <c r="UCV2" s="307"/>
      <c r="UCW2" s="307"/>
      <c r="UCX2" s="307"/>
      <c r="UCY2" s="307"/>
      <c r="UCZ2" s="307"/>
      <c r="UDA2" s="307"/>
      <c r="UDB2" s="307"/>
      <c r="UDC2" s="307"/>
      <c r="UDD2" s="307"/>
      <c r="UDE2" s="306"/>
      <c r="UDF2" s="307"/>
      <c r="UDG2" s="307"/>
      <c r="UDH2" s="307"/>
      <c r="UDI2" s="307"/>
      <c r="UDJ2" s="307"/>
      <c r="UDK2" s="307"/>
      <c r="UDL2" s="307"/>
      <c r="UDM2" s="307"/>
      <c r="UDN2" s="307"/>
      <c r="UDO2" s="307"/>
      <c r="UDP2" s="307"/>
      <c r="UDQ2" s="307"/>
      <c r="UDR2" s="307"/>
      <c r="UDS2" s="307"/>
      <c r="UDT2" s="307"/>
      <c r="UDU2" s="306"/>
      <c r="UDV2" s="307"/>
      <c r="UDW2" s="307"/>
      <c r="UDX2" s="307"/>
      <c r="UDY2" s="307"/>
      <c r="UDZ2" s="307"/>
      <c r="UEA2" s="307"/>
      <c r="UEB2" s="307"/>
      <c r="UEC2" s="307"/>
      <c r="UED2" s="307"/>
      <c r="UEE2" s="307"/>
      <c r="UEF2" s="307"/>
      <c r="UEG2" s="307"/>
      <c r="UEH2" s="307"/>
      <c r="UEI2" s="307"/>
      <c r="UEJ2" s="307"/>
      <c r="UEK2" s="306"/>
      <c r="UEL2" s="307"/>
      <c r="UEM2" s="307"/>
      <c r="UEN2" s="307"/>
      <c r="UEO2" s="307"/>
      <c r="UEP2" s="307"/>
      <c r="UEQ2" s="307"/>
      <c r="UER2" s="307"/>
      <c r="UES2" s="307"/>
      <c r="UET2" s="307"/>
      <c r="UEU2" s="307"/>
      <c r="UEV2" s="307"/>
      <c r="UEW2" s="307"/>
      <c r="UEX2" s="307"/>
      <c r="UEY2" s="307"/>
      <c r="UEZ2" s="307"/>
      <c r="UFA2" s="306"/>
      <c r="UFB2" s="307"/>
      <c r="UFC2" s="307"/>
      <c r="UFD2" s="307"/>
      <c r="UFE2" s="307"/>
      <c r="UFF2" s="307"/>
      <c r="UFG2" s="307"/>
      <c r="UFH2" s="307"/>
      <c r="UFI2" s="307"/>
      <c r="UFJ2" s="307"/>
      <c r="UFK2" s="307"/>
      <c r="UFL2" s="307"/>
      <c r="UFM2" s="307"/>
      <c r="UFN2" s="307"/>
      <c r="UFO2" s="307"/>
      <c r="UFP2" s="307"/>
      <c r="UFQ2" s="306"/>
      <c r="UFR2" s="307"/>
      <c r="UFS2" s="307"/>
      <c r="UFT2" s="307"/>
      <c r="UFU2" s="307"/>
      <c r="UFV2" s="307"/>
      <c r="UFW2" s="307"/>
      <c r="UFX2" s="307"/>
      <c r="UFY2" s="307"/>
      <c r="UFZ2" s="307"/>
      <c r="UGA2" s="307"/>
      <c r="UGB2" s="307"/>
      <c r="UGC2" s="307"/>
      <c r="UGD2" s="307"/>
      <c r="UGE2" s="307"/>
      <c r="UGF2" s="307"/>
      <c r="UGG2" s="306"/>
      <c r="UGH2" s="307"/>
      <c r="UGI2" s="307"/>
      <c r="UGJ2" s="307"/>
      <c r="UGK2" s="307"/>
      <c r="UGL2" s="307"/>
      <c r="UGM2" s="307"/>
      <c r="UGN2" s="307"/>
      <c r="UGO2" s="307"/>
      <c r="UGP2" s="307"/>
      <c r="UGQ2" s="307"/>
      <c r="UGR2" s="307"/>
      <c r="UGS2" s="307"/>
      <c r="UGT2" s="307"/>
      <c r="UGU2" s="307"/>
      <c r="UGV2" s="307"/>
      <c r="UGW2" s="306"/>
      <c r="UGX2" s="307"/>
      <c r="UGY2" s="307"/>
      <c r="UGZ2" s="307"/>
      <c r="UHA2" s="307"/>
      <c r="UHB2" s="307"/>
      <c r="UHC2" s="307"/>
      <c r="UHD2" s="307"/>
      <c r="UHE2" s="307"/>
      <c r="UHF2" s="307"/>
      <c r="UHG2" s="307"/>
      <c r="UHH2" s="307"/>
      <c r="UHI2" s="307"/>
      <c r="UHJ2" s="307"/>
      <c r="UHK2" s="307"/>
      <c r="UHL2" s="307"/>
      <c r="UHM2" s="306"/>
      <c r="UHN2" s="307"/>
      <c r="UHO2" s="307"/>
      <c r="UHP2" s="307"/>
      <c r="UHQ2" s="307"/>
      <c r="UHR2" s="307"/>
      <c r="UHS2" s="307"/>
      <c r="UHT2" s="307"/>
      <c r="UHU2" s="307"/>
      <c r="UHV2" s="307"/>
      <c r="UHW2" s="307"/>
      <c r="UHX2" s="307"/>
      <c r="UHY2" s="307"/>
      <c r="UHZ2" s="307"/>
      <c r="UIA2" s="307"/>
      <c r="UIB2" s="307"/>
      <c r="UIC2" s="306"/>
      <c r="UID2" s="307"/>
      <c r="UIE2" s="307"/>
      <c r="UIF2" s="307"/>
      <c r="UIG2" s="307"/>
      <c r="UIH2" s="307"/>
      <c r="UII2" s="307"/>
      <c r="UIJ2" s="307"/>
      <c r="UIK2" s="307"/>
      <c r="UIL2" s="307"/>
      <c r="UIM2" s="307"/>
      <c r="UIN2" s="307"/>
      <c r="UIO2" s="307"/>
      <c r="UIP2" s="307"/>
      <c r="UIQ2" s="307"/>
      <c r="UIR2" s="307"/>
      <c r="UIS2" s="306"/>
      <c r="UIT2" s="307"/>
      <c r="UIU2" s="307"/>
      <c r="UIV2" s="307"/>
      <c r="UIW2" s="307"/>
      <c r="UIX2" s="307"/>
      <c r="UIY2" s="307"/>
      <c r="UIZ2" s="307"/>
      <c r="UJA2" s="307"/>
      <c r="UJB2" s="307"/>
      <c r="UJC2" s="307"/>
      <c r="UJD2" s="307"/>
      <c r="UJE2" s="307"/>
      <c r="UJF2" s="307"/>
      <c r="UJG2" s="307"/>
      <c r="UJH2" s="307"/>
      <c r="UJI2" s="306"/>
      <c r="UJJ2" s="307"/>
      <c r="UJK2" s="307"/>
      <c r="UJL2" s="307"/>
      <c r="UJM2" s="307"/>
      <c r="UJN2" s="307"/>
      <c r="UJO2" s="307"/>
      <c r="UJP2" s="307"/>
      <c r="UJQ2" s="307"/>
      <c r="UJR2" s="307"/>
      <c r="UJS2" s="307"/>
      <c r="UJT2" s="307"/>
      <c r="UJU2" s="307"/>
      <c r="UJV2" s="307"/>
      <c r="UJW2" s="307"/>
      <c r="UJX2" s="307"/>
      <c r="UJY2" s="306"/>
      <c r="UJZ2" s="307"/>
      <c r="UKA2" s="307"/>
      <c r="UKB2" s="307"/>
      <c r="UKC2" s="307"/>
      <c r="UKD2" s="307"/>
      <c r="UKE2" s="307"/>
      <c r="UKF2" s="307"/>
      <c r="UKG2" s="307"/>
      <c r="UKH2" s="307"/>
      <c r="UKI2" s="307"/>
      <c r="UKJ2" s="307"/>
      <c r="UKK2" s="307"/>
      <c r="UKL2" s="307"/>
      <c r="UKM2" s="307"/>
      <c r="UKN2" s="307"/>
      <c r="UKO2" s="306"/>
      <c r="UKP2" s="307"/>
      <c r="UKQ2" s="307"/>
      <c r="UKR2" s="307"/>
      <c r="UKS2" s="307"/>
      <c r="UKT2" s="307"/>
      <c r="UKU2" s="307"/>
      <c r="UKV2" s="307"/>
      <c r="UKW2" s="307"/>
      <c r="UKX2" s="307"/>
      <c r="UKY2" s="307"/>
      <c r="UKZ2" s="307"/>
      <c r="ULA2" s="307"/>
      <c r="ULB2" s="307"/>
      <c r="ULC2" s="307"/>
      <c r="ULD2" s="307"/>
      <c r="ULE2" s="306"/>
      <c r="ULF2" s="307"/>
      <c r="ULG2" s="307"/>
      <c r="ULH2" s="307"/>
      <c r="ULI2" s="307"/>
      <c r="ULJ2" s="307"/>
      <c r="ULK2" s="307"/>
      <c r="ULL2" s="307"/>
      <c r="ULM2" s="307"/>
      <c r="ULN2" s="307"/>
      <c r="ULO2" s="307"/>
      <c r="ULP2" s="307"/>
      <c r="ULQ2" s="307"/>
      <c r="ULR2" s="307"/>
      <c r="ULS2" s="307"/>
      <c r="ULT2" s="307"/>
      <c r="ULU2" s="306"/>
      <c r="ULV2" s="307"/>
      <c r="ULW2" s="307"/>
      <c r="ULX2" s="307"/>
      <c r="ULY2" s="307"/>
      <c r="ULZ2" s="307"/>
      <c r="UMA2" s="307"/>
      <c r="UMB2" s="307"/>
      <c r="UMC2" s="307"/>
      <c r="UMD2" s="307"/>
      <c r="UME2" s="307"/>
      <c r="UMF2" s="307"/>
      <c r="UMG2" s="307"/>
      <c r="UMH2" s="307"/>
      <c r="UMI2" s="307"/>
      <c r="UMJ2" s="307"/>
      <c r="UMK2" s="306"/>
      <c r="UML2" s="307"/>
      <c r="UMM2" s="307"/>
      <c r="UMN2" s="307"/>
      <c r="UMO2" s="307"/>
      <c r="UMP2" s="307"/>
      <c r="UMQ2" s="307"/>
      <c r="UMR2" s="307"/>
      <c r="UMS2" s="307"/>
      <c r="UMT2" s="307"/>
      <c r="UMU2" s="307"/>
      <c r="UMV2" s="307"/>
      <c r="UMW2" s="307"/>
      <c r="UMX2" s="307"/>
      <c r="UMY2" s="307"/>
      <c r="UMZ2" s="307"/>
      <c r="UNA2" s="306"/>
      <c r="UNB2" s="307"/>
      <c r="UNC2" s="307"/>
      <c r="UND2" s="307"/>
      <c r="UNE2" s="307"/>
      <c r="UNF2" s="307"/>
      <c r="UNG2" s="307"/>
      <c r="UNH2" s="307"/>
      <c r="UNI2" s="307"/>
      <c r="UNJ2" s="307"/>
      <c r="UNK2" s="307"/>
      <c r="UNL2" s="307"/>
      <c r="UNM2" s="307"/>
      <c r="UNN2" s="307"/>
      <c r="UNO2" s="307"/>
      <c r="UNP2" s="307"/>
      <c r="UNQ2" s="306"/>
      <c r="UNR2" s="307"/>
      <c r="UNS2" s="307"/>
      <c r="UNT2" s="307"/>
      <c r="UNU2" s="307"/>
      <c r="UNV2" s="307"/>
      <c r="UNW2" s="307"/>
      <c r="UNX2" s="307"/>
      <c r="UNY2" s="307"/>
      <c r="UNZ2" s="307"/>
      <c r="UOA2" s="307"/>
      <c r="UOB2" s="307"/>
      <c r="UOC2" s="307"/>
      <c r="UOD2" s="307"/>
      <c r="UOE2" s="307"/>
      <c r="UOF2" s="307"/>
      <c r="UOG2" s="306"/>
      <c r="UOH2" s="307"/>
      <c r="UOI2" s="307"/>
      <c r="UOJ2" s="307"/>
      <c r="UOK2" s="307"/>
      <c r="UOL2" s="307"/>
      <c r="UOM2" s="307"/>
      <c r="UON2" s="307"/>
      <c r="UOO2" s="307"/>
      <c r="UOP2" s="307"/>
      <c r="UOQ2" s="307"/>
      <c r="UOR2" s="307"/>
      <c r="UOS2" s="307"/>
      <c r="UOT2" s="307"/>
      <c r="UOU2" s="307"/>
      <c r="UOV2" s="307"/>
      <c r="UOW2" s="306"/>
      <c r="UOX2" s="307"/>
      <c r="UOY2" s="307"/>
      <c r="UOZ2" s="307"/>
      <c r="UPA2" s="307"/>
      <c r="UPB2" s="307"/>
      <c r="UPC2" s="307"/>
      <c r="UPD2" s="307"/>
      <c r="UPE2" s="307"/>
      <c r="UPF2" s="307"/>
      <c r="UPG2" s="307"/>
      <c r="UPH2" s="307"/>
      <c r="UPI2" s="307"/>
      <c r="UPJ2" s="307"/>
      <c r="UPK2" s="307"/>
      <c r="UPL2" s="307"/>
      <c r="UPM2" s="306"/>
      <c r="UPN2" s="307"/>
      <c r="UPO2" s="307"/>
      <c r="UPP2" s="307"/>
      <c r="UPQ2" s="307"/>
      <c r="UPR2" s="307"/>
      <c r="UPS2" s="307"/>
      <c r="UPT2" s="307"/>
      <c r="UPU2" s="307"/>
      <c r="UPV2" s="307"/>
      <c r="UPW2" s="307"/>
      <c r="UPX2" s="307"/>
      <c r="UPY2" s="307"/>
      <c r="UPZ2" s="307"/>
      <c r="UQA2" s="307"/>
      <c r="UQB2" s="307"/>
      <c r="UQC2" s="306"/>
      <c r="UQD2" s="307"/>
      <c r="UQE2" s="307"/>
      <c r="UQF2" s="307"/>
      <c r="UQG2" s="307"/>
      <c r="UQH2" s="307"/>
      <c r="UQI2" s="307"/>
      <c r="UQJ2" s="307"/>
      <c r="UQK2" s="307"/>
      <c r="UQL2" s="307"/>
      <c r="UQM2" s="307"/>
      <c r="UQN2" s="307"/>
      <c r="UQO2" s="307"/>
      <c r="UQP2" s="307"/>
      <c r="UQQ2" s="307"/>
      <c r="UQR2" s="307"/>
      <c r="UQS2" s="306"/>
      <c r="UQT2" s="307"/>
      <c r="UQU2" s="307"/>
      <c r="UQV2" s="307"/>
      <c r="UQW2" s="307"/>
      <c r="UQX2" s="307"/>
      <c r="UQY2" s="307"/>
      <c r="UQZ2" s="307"/>
      <c r="URA2" s="307"/>
      <c r="URB2" s="307"/>
      <c r="URC2" s="307"/>
      <c r="URD2" s="307"/>
      <c r="URE2" s="307"/>
      <c r="URF2" s="307"/>
      <c r="URG2" s="307"/>
      <c r="URH2" s="307"/>
      <c r="URI2" s="306"/>
      <c r="URJ2" s="307"/>
      <c r="URK2" s="307"/>
      <c r="URL2" s="307"/>
      <c r="URM2" s="307"/>
      <c r="URN2" s="307"/>
      <c r="URO2" s="307"/>
      <c r="URP2" s="307"/>
      <c r="URQ2" s="307"/>
      <c r="URR2" s="307"/>
      <c r="URS2" s="307"/>
      <c r="URT2" s="307"/>
      <c r="URU2" s="307"/>
      <c r="URV2" s="307"/>
      <c r="URW2" s="307"/>
      <c r="URX2" s="307"/>
      <c r="URY2" s="306"/>
      <c r="URZ2" s="307"/>
      <c r="USA2" s="307"/>
      <c r="USB2" s="307"/>
      <c r="USC2" s="307"/>
      <c r="USD2" s="307"/>
      <c r="USE2" s="307"/>
      <c r="USF2" s="307"/>
      <c r="USG2" s="307"/>
      <c r="USH2" s="307"/>
      <c r="USI2" s="307"/>
      <c r="USJ2" s="307"/>
      <c r="USK2" s="307"/>
      <c r="USL2" s="307"/>
      <c r="USM2" s="307"/>
      <c r="USN2" s="307"/>
      <c r="USO2" s="306"/>
      <c r="USP2" s="307"/>
      <c r="USQ2" s="307"/>
      <c r="USR2" s="307"/>
      <c r="USS2" s="307"/>
      <c r="UST2" s="307"/>
      <c r="USU2" s="307"/>
      <c r="USV2" s="307"/>
      <c r="USW2" s="307"/>
      <c r="USX2" s="307"/>
      <c r="USY2" s="307"/>
      <c r="USZ2" s="307"/>
      <c r="UTA2" s="307"/>
      <c r="UTB2" s="307"/>
      <c r="UTC2" s="307"/>
      <c r="UTD2" s="307"/>
      <c r="UTE2" s="306"/>
      <c r="UTF2" s="307"/>
      <c r="UTG2" s="307"/>
      <c r="UTH2" s="307"/>
      <c r="UTI2" s="307"/>
      <c r="UTJ2" s="307"/>
      <c r="UTK2" s="307"/>
      <c r="UTL2" s="307"/>
      <c r="UTM2" s="307"/>
      <c r="UTN2" s="307"/>
      <c r="UTO2" s="307"/>
      <c r="UTP2" s="307"/>
      <c r="UTQ2" s="307"/>
      <c r="UTR2" s="307"/>
      <c r="UTS2" s="307"/>
      <c r="UTT2" s="307"/>
      <c r="UTU2" s="306"/>
      <c r="UTV2" s="307"/>
      <c r="UTW2" s="307"/>
      <c r="UTX2" s="307"/>
      <c r="UTY2" s="307"/>
      <c r="UTZ2" s="307"/>
      <c r="UUA2" s="307"/>
      <c r="UUB2" s="307"/>
      <c r="UUC2" s="307"/>
      <c r="UUD2" s="307"/>
      <c r="UUE2" s="307"/>
      <c r="UUF2" s="307"/>
      <c r="UUG2" s="307"/>
      <c r="UUH2" s="307"/>
      <c r="UUI2" s="307"/>
      <c r="UUJ2" s="307"/>
      <c r="UUK2" s="306"/>
      <c r="UUL2" s="307"/>
      <c r="UUM2" s="307"/>
      <c r="UUN2" s="307"/>
      <c r="UUO2" s="307"/>
      <c r="UUP2" s="307"/>
      <c r="UUQ2" s="307"/>
      <c r="UUR2" s="307"/>
      <c r="UUS2" s="307"/>
      <c r="UUT2" s="307"/>
      <c r="UUU2" s="307"/>
      <c r="UUV2" s="307"/>
      <c r="UUW2" s="307"/>
      <c r="UUX2" s="307"/>
      <c r="UUY2" s="307"/>
      <c r="UUZ2" s="307"/>
      <c r="UVA2" s="306"/>
      <c r="UVB2" s="307"/>
      <c r="UVC2" s="307"/>
      <c r="UVD2" s="307"/>
      <c r="UVE2" s="307"/>
      <c r="UVF2" s="307"/>
      <c r="UVG2" s="307"/>
      <c r="UVH2" s="307"/>
      <c r="UVI2" s="307"/>
      <c r="UVJ2" s="307"/>
      <c r="UVK2" s="307"/>
      <c r="UVL2" s="307"/>
      <c r="UVM2" s="307"/>
      <c r="UVN2" s="307"/>
      <c r="UVO2" s="307"/>
      <c r="UVP2" s="307"/>
      <c r="UVQ2" s="306"/>
      <c r="UVR2" s="307"/>
      <c r="UVS2" s="307"/>
      <c r="UVT2" s="307"/>
      <c r="UVU2" s="307"/>
      <c r="UVV2" s="307"/>
      <c r="UVW2" s="307"/>
      <c r="UVX2" s="307"/>
      <c r="UVY2" s="307"/>
      <c r="UVZ2" s="307"/>
      <c r="UWA2" s="307"/>
      <c r="UWB2" s="307"/>
      <c r="UWC2" s="307"/>
      <c r="UWD2" s="307"/>
      <c r="UWE2" s="307"/>
      <c r="UWF2" s="307"/>
      <c r="UWG2" s="306"/>
      <c r="UWH2" s="307"/>
      <c r="UWI2" s="307"/>
      <c r="UWJ2" s="307"/>
      <c r="UWK2" s="307"/>
      <c r="UWL2" s="307"/>
      <c r="UWM2" s="307"/>
      <c r="UWN2" s="307"/>
      <c r="UWO2" s="307"/>
      <c r="UWP2" s="307"/>
      <c r="UWQ2" s="307"/>
      <c r="UWR2" s="307"/>
      <c r="UWS2" s="307"/>
      <c r="UWT2" s="307"/>
      <c r="UWU2" s="307"/>
      <c r="UWV2" s="307"/>
      <c r="UWW2" s="306"/>
      <c r="UWX2" s="307"/>
      <c r="UWY2" s="307"/>
      <c r="UWZ2" s="307"/>
      <c r="UXA2" s="307"/>
      <c r="UXB2" s="307"/>
      <c r="UXC2" s="307"/>
      <c r="UXD2" s="307"/>
      <c r="UXE2" s="307"/>
      <c r="UXF2" s="307"/>
      <c r="UXG2" s="307"/>
      <c r="UXH2" s="307"/>
      <c r="UXI2" s="307"/>
      <c r="UXJ2" s="307"/>
      <c r="UXK2" s="307"/>
      <c r="UXL2" s="307"/>
      <c r="UXM2" s="306"/>
      <c r="UXN2" s="307"/>
      <c r="UXO2" s="307"/>
      <c r="UXP2" s="307"/>
      <c r="UXQ2" s="307"/>
      <c r="UXR2" s="307"/>
      <c r="UXS2" s="307"/>
      <c r="UXT2" s="307"/>
      <c r="UXU2" s="307"/>
      <c r="UXV2" s="307"/>
      <c r="UXW2" s="307"/>
      <c r="UXX2" s="307"/>
      <c r="UXY2" s="307"/>
      <c r="UXZ2" s="307"/>
      <c r="UYA2" s="307"/>
      <c r="UYB2" s="307"/>
      <c r="UYC2" s="306"/>
      <c r="UYD2" s="307"/>
      <c r="UYE2" s="307"/>
      <c r="UYF2" s="307"/>
      <c r="UYG2" s="307"/>
      <c r="UYH2" s="307"/>
      <c r="UYI2" s="307"/>
      <c r="UYJ2" s="307"/>
      <c r="UYK2" s="307"/>
      <c r="UYL2" s="307"/>
      <c r="UYM2" s="307"/>
      <c r="UYN2" s="307"/>
      <c r="UYO2" s="307"/>
      <c r="UYP2" s="307"/>
      <c r="UYQ2" s="307"/>
      <c r="UYR2" s="307"/>
      <c r="UYS2" s="306"/>
      <c r="UYT2" s="307"/>
      <c r="UYU2" s="307"/>
      <c r="UYV2" s="307"/>
      <c r="UYW2" s="307"/>
      <c r="UYX2" s="307"/>
      <c r="UYY2" s="307"/>
      <c r="UYZ2" s="307"/>
      <c r="UZA2" s="307"/>
      <c r="UZB2" s="307"/>
      <c r="UZC2" s="307"/>
      <c r="UZD2" s="307"/>
      <c r="UZE2" s="307"/>
      <c r="UZF2" s="307"/>
      <c r="UZG2" s="307"/>
      <c r="UZH2" s="307"/>
      <c r="UZI2" s="306"/>
      <c r="UZJ2" s="307"/>
      <c r="UZK2" s="307"/>
      <c r="UZL2" s="307"/>
      <c r="UZM2" s="307"/>
      <c r="UZN2" s="307"/>
      <c r="UZO2" s="307"/>
      <c r="UZP2" s="307"/>
      <c r="UZQ2" s="307"/>
      <c r="UZR2" s="307"/>
      <c r="UZS2" s="307"/>
      <c r="UZT2" s="307"/>
      <c r="UZU2" s="307"/>
      <c r="UZV2" s="307"/>
      <c r="UZW2" s="307"/>
      <c r="UZX2" s="307"/>
      <c r="UZY2" s="306"/>
      <c r="UZZ2" s="307"/>
      <c r="VAA2" s="307"/>
      <c r="VAB2" s="307"/>
      <c r="VAC2" s="307"/>
      <c r="VAD2" s="307"/>
      <c r="VAE2" s="307"/>
      <c r="VAF2" s="307"/>
      <c r="VAG2" s="307"/>
      <c r="VAH2" s="307"/>
      <c r="VAI2" s="307"/>
      <c r="VAJ2" s="307"/>
      <c r="VAK2" s="307"/>
      <c r="VAL2" s="307"/>
      <c r="VAM2" s="307"/>
      <c r="VAN2" s="307"/>
      <c r="VAO2" s="306"/>
      <c r="VAP2" s="307"/>
      <c r="VAQ2" s="307"/>
      <c r="VAR2" s="307"/>
      <c r="VAS2" s="307"/>
      <c r="VAT2" s="307"/>
      <c r="VAU2" s="307"/>
      <c r="VAV2" s="307"/>
      <c r="VAW2" s="307"/>
      <c r="VAX2" s="307"/>
      <c r="VAY2" s="307"/>
      <c r="VAZ2" s="307"/>
      <c r="VBA2" s="307"/>
      <c r="VBB2" s="307"/>
      <c r="VBC2" s="307"/>
      <c r="VBD2" s="307"/>
      <c r="VBE2" s="306"/>
      <c r="VBF2" s="307"/>
      <c r="VBG2" s="307"/>
      <c r="VBH2" s="307"/>
      <c r="VBI2" s="307"/>
      <c r="VBJ2" s="307"/>
      <c r="VBK2" s="307"/>
      <c r="VBL2" s="307"/>
      <c r="VBM2" s="307"/>
      <c r="VBN2" s="307"/>
      <c r="VBO2" s="307"/>
      <c r="VBP2" s="307"/>
      <c r="VBQ2" s="307"/>
      <c r="VBR2" s="307"/>
      <c r="VBS2" s="307"/>
      <c r="VBT2" s="307"/>
      <c r="VBU2" s="306"/>
      <c r="VBV2" s="307"/>
      <c r="VBW2" s="307"/>
      <c r="VBX2" s="307"/>
      <c r="VBY2" s="307"/>
      <c r="VBZ2" s="307"/>
      <c r="VCA2" s="307"/>
      <c r="VCB2" s="307"/>
      <c r="VCC2" s="307"/>
      <c r="VCD2" s="307"/>
      <c r="VCE2" s="307"/>
      <c r="VCF2" s="307"/>
      <c r="VCG2" s="307"/>
      <c r="VCH2" s="307"/>
      <c r="VCI2" s="307"/>
      <c r="VCJ2" s="307"/>
      <c r="VCK2" s="306"/>
      <c r="VCL2" s="307"/>
      <c r="VCM2" s="307"/>
      <c r="VCN2" s="307"/>
      <c r="VCO2" s="307"/>
      <c r="VCP2" s="307"/>
      <c r="VCQ2" s="307"/>
      <c r="VCR2" s="307"/>
      <c r="VCS2" s="307"/>
      <c r="VCT2" s="307"/>
      <c r="VCU2" s="307"/>
      <c r="VCV2" s="307"/>
      <c r="VCW2" s="307"/>
      <c r="VCX2" s="307"/>
      <c r="VCY2" s="307"/>
      <c r="VCZ2" s="307"/>
      <c r="VDA2" s="306"/>
      <c r="VDB2" s="307"/>
      <c r="VDC2" s="307"/>
      <c r="VDD2" s="307"/>
      <c r="VDE2" s="307"/>
      <c r="VDF2" s="307"/>
      <c r="VDG2" s="307"/>
      <c r="VDH2" s="307"/>
      <c r="VDI2" s="307"/>
      <c r="VDJ2" s="307"/>
      <c r="VDK2" s="307"/>
      <c r="VDL2" s="307"/>
      <c r="VDM2" s="307"/>
      <c r="VDN2" s="307"/>
      <c r="VDO2" s="307"/>
      <c r="VDP2" s="307"/>
      <c r="VDQ2" s="306"/>
      <c r="VDR2" s="307"/>
      <c r="VDS2" s="307"/>
      <c r="VDT2" s="307"/>
      <c r="VDU2" s="307"/>
      <c r="VDV2" s="307"/>
      <c r="VDW2" s="307"/>
      <c r="VDX2" s="307"/>
      <c r="VDY2" s="307"/>
      <c r="VDZ2" s="307"/>
      <c r="VEA2" s="307"/>
      <c r="VEB2" s="307"/>
      <c r="VEC2" s="307"/>
      <c r="VED2" s="307"/>
      <c r="VEE2" s="307"/>
      <c r="VEF2" s="307"/>
      <c r="VEG2" s="306"/>
      <c r="VEH2" s="307"/>
      <c r="VEI2" s="307"/>
      <c r="VEJ2" s="307"/>
      <c r="VEK2" s="307"/>
      <c r="VEL2" s="307"/>
      <c r="VEM2" s="307"/>
      <c r="VEN2" s="307"/>
      <c r="VEO2" s="307"/>
      <c r="VEP2" s="307"/>
      <c r="VEQ2" s="307"/>
      <c r="VER2" s="307"/>
      <c r="VES2" s="307"/>
      <c r="VET2" s="307"/>
      <c r="VEU2" s="307"/>
      <c r="VEV2" s="307"/>
      <c r="VEW2" s="306"/>
      <c r="VEX2" s="307"/>
      <c r="VEY2" s="307"/>
      <c r="VEZ2" s="307"/>
      <c r="VFA2" s="307"/>
      <c r="VFB2" s="307"/>
      <c r="VFC2" s="307"/>
      <c r="VFD2" s="307"/>
      <c r="VFE2" s="307"/>
      <c r="VFF2" s="307"/>
      <c r="VFG2" s="307"/>
      <c r="VFH2" s="307"/>
      <c r="VFI2" s="307"/>
      <c r="VFJ2" s="307"/>
      <c r="VFK2" s="307"/>
      <c r="VFL2" s="307"/>
      <c r="VFM2" s="306"/>
      <c r="VFN2" s="307"/>
      <c r="VFO2" s="307"/>
      <c r="VFP2" s="307"/>
      <c r="VFQ2" s="307"/>
      <c r="VFR2" s="307"/>
      <c r="VFS2" s="307"/>
      <c r="VFT2" s="307"/>
      <c r="VFU2" s="307"/>
      <c r="VFV2" s="307"/>
      <c r="VFW2" s="307"/>
      <c r="VFX2" s="307"/>
      <c r="VFY2" s="307"/>
      <c r="VFZ2" s="307"/>
      <c r="VGA2" s="307"/>
      <c r="VGB2" s="307"/>
      <c r="VGC2" s="306"/>
      <c r="VGD2" s="307"/>
      <c r="VGE2" s="307"/>
      <c r="VGF2" s="307"/>
      <c r="VGG2" s="307"/>
      <c r="VGH2" s="307"/>
      <c r="VGI2" s="307"/>
      <c r="VGJ2" s="307"/>
      <c r="VGK2" s="307"/>
      <c r="VGL2" s="307"/>
      <c r="VGM2" s="307"/>
      <c r="VGN2" s="307"/>
      <c r="VGO2" s="307"/>
      <c r="VGP2" s="307"/>
      <c r="VGQ2" s="307"/>
      <c r="VGR2" s="307"/>
      <c r="VGS2" s="306"/>
      <c r="VGT2" s="307"/>
      <c r="VGU2" s="307"/>
      <c r="VGV2" s="307"/>
      <c r="VGW2" s="307"/>
      <c r="VGX2" s="307"/>
      <c r="VGY2" s="307"/>
      <c r="VGZ2" s="307"/>
      <c r="VHA2" s="307"/>
      <c r="VHB2" s="307"/>
      <c r="VHC2" s="307"/>
      <c r="VHD2" s="307"/>
      <c r="VHE2" s="307"/>
      <c r="VHF2" s="307"/>
      <c r="VHG2" s="307"/>
      <c r="VHH2" s="307"/>
      <c r="VHI2" s="306"/>
      <c r="VHJ2" s="307"/>
      <c r="VHK2" s="307"/>
      <c r="VHL2" s="307"/>
      <c r="VHM2" s="307"/>
      <c r="VHN2" s="307"/>
      <c r="VHO2" s="307"/>
      <c r="VHP2" s="307"/>
      <c r="VHQ2" s="307"/>
      <c r="VHR2" s="307"/>
      <c r="VHS2" s="307"/>
      <c r="VHT2" s="307"/>
      <c r="VHU2" s="307"/>
      <c r="VHV2" s="307"/>
      <c r="VHW2" s="307"/>
      <c r="VHX2" s="307"/>
      <c r="VHY2" s="306"/>
      <c r="VHZ2" s="307"/>
      <c r="VIA2" s="307"/>
      <c r="VIB2" s="307"/>
      <c r="VIC2" s="307"/>
      <c r="VID2" s="307"/>
      <c r="VIE2" s="307"/>
      <c r="VIF2" s="307"/>
      <c r="VIG2" s="307"/>
      <c r="VIH2" s="307"/>
      <c r="VII2" s="307"/>
      <c r="VIJ2" s="307"/>
      <c r="VIK2" s="307"/>
      <c r="VIL2" s="307"/>
      <c r="VIM2" s="307"/>
      <c r="VIN2" s="307"/>
      <c r="VIO2" s="306"/>
      <c r="VIP2" s="307"/>
      <c r="VIQ2" s="307"/>
      <c r="VIR2" s="307"/>
      <c r="VIS2" s="307"/>
      <c r="VIT2" s="307"/>
      <c r="VIU2" s="307"/>
      <c r="VIV2" s="307"/>
      <c r="VIW2" s="307"/>
      <c r="VIX2" s="307"/>
      <c r="VIY2" s="307"/>
      <c r="VIZ2" s="307"/>
      <c r="VJA2" s="307"/>
      <c r="VJB2" s="307"/>
      <c r="VJC2" s="307"/>
      <c r="VJD2" s="307"/>
      <c r="VJE2" s="306"/>
      <c r="VJF2" s="307"/>
      <c r="VJG2" s="307"/>
      <c r="VJH2" s="307"/>
      <c r="VJI2" s="307"/>
      <c r="VJJ2" s="307"/>
      <c r="VJK2" s="307"/>
      <c r="VJL2" s="307"/>
      <c r="VJM2" s="307"/>
      <c r="VJN2" s="307"/>
      <c r="VJO2" s="307"/>
      <c r="VJP2" s="307"/>
      <c r="VJQ2" s="307"/>
      <c r="VJR2" s="307"/>
      <c r="VJS2" s="307"/>
      <c r="VJT2" s="307"/>
      <c r="VJU2" s="306"/>
      <c r="VJV2" s="307"/>
      <c r="VJW2" s="307"/>
      <c r="VJX2" s="307"/>
      <c r="VJY2" s="307"/>
      <c r="VJZ2" s="307"/>
      <c r="VKA2" s="307"/>
      <c r="VKB2" s="307"/>
      <c r="VKC2" s="307"/>
      <c r="VKD2" s="307"/>
      <c r="VKE2" s="307"/>
      <c r="VKF2" s="307"/>
      <c r="VKG2" s="307"/>
      <c r="VKH2" s="307"/>
      <c r="VKI2" s="307"/>
      <c r="VKJ2" s="307"/>
      <c r="VKK2" s="306"/>
      <c r="VKL2" s="307"/>
      <c r="VKM2" s="307"/>
      <c r="VKN2" s="307"/>
      <c r="VKO2" s="307"/>
      <c r="VKP2" s="307"/>
      <c r="VKQ2" s="307"/>
      <c r="VKR2" s="307"/>
      <c r="VKS2" s="307"/>
      <c r="VKT2" s="307"/>
      <c r="VKU2" s="307"/>
      <c r="VKV2" s="307"/>
      <c r="VKW2" s="307"/>
      <c r="VKX2" s="307"/>
      <c r="VKY2" s="307"/>
      <c r="VKZ2" s="307"/>
      <c r="VLA2" s="306"/>
      <c r="VLB2" s="307"/>
      <c r="VLC2" s="307"/>
      <c r="VLD2" s="307"/>
      <c r="VLE2" s="307"/>
      <c r="VLF2" s="307"/>
      <c r="VLG2" s="307"/>
      <c r="VLH2" s="307"/>
      <c r="VLI2" s="307"/>
      <c r="VLJ2" s="307"/>
      <c r="VLK2" s="307"/>
      <c r="VLL2" s="307"/>
      <c r="VLM2" s="307"/>
      <c r="VLN2" s="307"/>
      <c r="VLO2" s="307"/>
      <c r="VLP2" s="307"/>
      <c r="VLQ2" s="306"/>
      <c r="VLR2" s="307"/>
      <c r="VLS2" s="307"/>
      <c r="VLT2" s="307"/>
      <c r="VLU2" s="307"/>
      <c r="VLV2" s="307"/>
      <c r="VLW2" s="307"/>
      <c r="VLX2" s="307"/>
      <c r="VLY2" s="307"/>
      <c r="VLZ2" s="307"/>
      <c r="VMA2" s="307"/>
      <c r="VMB2" s="307"/>
      <c r="VMC2" s="307"/>
      <c r="VMD2" s="307"/>
      <c r="VME2" s="307"/>
      <c r="VMF2" s="307"/>
      <c r="VMG2" s="306"/>
      <c r="VMH2" s="307"/>
      <c r="VMI2" s="307"/>
      <c r="VMJ2" s="307"/>
      <c r="VMK2" s="307"/>
      <c r="VML2" s="307"/>
      <c r="VMM2" s="307"/>
      <c r="VMN2" s="307"/>
      <c r="VMO2" s="307"/>
      <c r="VMP2" s="307"/>
      <c r="VMQ2" s="307"/>
      <c r="VMR2" s="307"/>
      <c r="VMS2" s="307"/>
      <c r="VMT2" s="307"/>
      <c r="VMU2" s="307"/>
      <c r="VMV2" s="307"/>
      <c r="VMW2" s="306"/>
      <c r="VMX2" s="307"/>
      <c r="VMY2" s="307"/>
      <c r="VMZ2" s="307"/>
      <c r="VNA2" s="307"/>
      <c r="VNB2" s="307"/>
      <c r="VNC2" s="307"/>
      <c r="VND2" s="307"/>
      <c r="VNE2" s="307"/>
      <c r="VNF2" s="307"/>
      <c r="VNG2" s="307"/>
      <c r="VNH2" s="307"/>
      <c r="VNI2" s="307"/>
      <c r="VNJ2" s="307"/>
      <c r="VNK2" s="307"/>
      <c r="VNL2" s="307"/>
      <c r="VNM2" s="306"/>
      <c r="VNN2" s="307"/>
      <c r="VNO2" s="307"/>
      <c r="VNP2" s="307"/>
      <c r="VNQ2" s="307"/>
      <c r="VNR2" s="307"/>
      <c r="VNS2" s="307"/>
      <c r="VNT2" s="307"/>
      <c r="VNU2" s="307"/>
      <c r="VNV2" s="307"/>
      <c r="VNW2" s="307"/>
      <c r="VNX2" s="307"/>
      <c r="VNY2" s="307"/>
      <c r="VNZ2" s="307"/>
      <c r="VOA2" s="307"/>
      <c r="VOB2" s="307"/>
      <c r="VOC2" s="306"/>
      <c r="VOD2" s="307"/>
      <c r="VOE2" s="307"/>
      <c r="VOF2" s="307"/>
      <c r="VOG2" s="307"/>
      <c r="VOH2" s="307"/>
      <c r="VOI2" s="307"/>
      <c r="VOJ2" s="307"/>
      <c r="VOK2" s="307"/>
      <c r="VOL2" s="307"/>
      <c r="VOM2" s="307"/>
      <c r="VON2" s="307"/>
      <c r="VOO2" s="307"/>
      <c r="VOP2" s="307"/>
      <c r="VOQ2" s="307"/>
      <c r="VOR2" s="307"/>
      <c r="VOS2" s="306"/>
      <c r="VOT2" s="307"/>
      <c r="VOU2" s="307"/>
      <c r="VOV2" s="307"/>
      <c r="VOW2" s="307"/>
      <c r="VOX2" s="307"/>
      <c r="VOY2" s="307"/>
      <c r="VOZ2" s="307"/>
      <c r="VPA2" s="307"/>
      <c r="VPB2" s="307"/>
      <c r="VPC2" s="307"/>
      <c r="VPD2" s="307"/>
      <c r="VPE2" s="307"/>
      <c r="VPF2" s="307"/>
      <c r="VPG2" s="307"/>
      <c r="VPH2" s="307"/>
      <c r="VPI2" s="306"/>
      <c r="VPJ2" s="307"/>
      <c r="VPK2" s="307"/>
      <c r="VPL2" s="307"/>
      <c r="VPM2" s="307"/>
      <c r="VPN2" s="307"/>
      <c r="VPO2" s="307"/>
      <c r="VPP2" s="307"/>
      <c r="VPQ2" s="307"/>
      <c r="VPR2" s="307"/>
      <c r="VPS2" s="307"/>
      <c r="VPT2" s="307"/>
      <c r="VPU2" s="307"/>
      <c r="VPV2" s="307"/>
      <c r="VPW2" s="307"/>
      <c r="VPX2" s="307"/>
      <c r="VPY2" s="306"/>
      <c r="VPZ2" s="307"/>
      <c r="VQA2" s="307"/>
      <c r="VQB2" s="307"/>
      <c r="VQC2" s="307"/>
      <c r="VQD2" s="307"/>
      <c r="VQE2" s="307"/>
      <c r="VQF2" s="307"/>
      <c r="VQG2" s="307"/>
      <c r="VQH2" s="307"/>
      <c r="VQI2" s="307"/>
      <c r="VQJ2" s="307"/>
      <c r="VQK2" s="307"/>
      <c r="VQL2" s="307"/>
      <c r="VQM2" s="307"/>
      <c r="VQN2" s="307"/>
      <c r="VQO2" s="306"/>
      <c r="VQP2" s="307"/>
      <c r="VQQ2" s="307"/>
      <c r="VQR2" s="307"/>
      <c r="VQS2" s="307"/>
      <c r="VQT2" s="307"/>
      <c r="VQU2" s="307"/>
      <c r="VQV2" s="307"/>
      <c r="VQW2" s="307"/>
      <c r="VQX2" s="307"/>
      <c r="VQY2" s="307"/>
      <c r="VQZ2" s="307"/>
      <c r="VRA2" s="307"/>
      <c r="VRB2" s="307"/>
      <c r="VRC2" s="307"/>
      <c r="VRD2" s="307"/>
      <c r="VRE2" s="306"/>
      <c r="VRF2" s="307"/>
      <c r="VRG2" s="307"/>
      <c r="VRH2" s="307"/>
      <c r="VRI2" s="307"/>
      <c r="VRJ2" s="307"/>
      <c r="VRK2" s="307"/>
      <c r="VRL2" s="307"/>
      <c r="VRM2" s="307"/>
      <c r="VRN2" s="307"/>
      <c r="VRO2" s="307"/>
      <c r="VRP2" s="307"/>
      <c r="VRQ2" s="307"/>
      <c r="VRR2" s="307"/>
      <c r="VRS2" s="307"/>
      <c r="VRT2" s="307"/>
      <c r="VRU2" s="306"/>
      <c r="VRV2" s="307"/>
      <c r="VRW2" s="307"/>
      <c r="VRX2" s="307"/>
      <c r="VRY2" s="307"/>
      <c r="VRZ2" s="307"/>
      <c r="VSA2" s="307"/>
      <c r="VSB2" s="307"/>
      <c r="VSC2" s="307"/>
      <c r="VSD2" s="307"/>
      <c r="VSE2" s="307"/>
      <c r="VSF2" s="307"/>
      <c r="VSG2" s="307"/>
      <c r="VSH2" s="307"/>
      <c r="VSI2" s="307"/>
      <c r="VSJ2" s="307"/>
      <c r="VSK2" s="306"/>
      <c r="VSL2" s="307"/>
      <c r="VSM2" s="307"/>
      <c r="VSN2" s="307"/>
      <c r="VSO2" s="307"/>
      <c r="VSP2" s="307"/>
      <c r="VSQ2" s="307"/>
      <c r="VSR2" s="307"/>
      <c r="VSS2" s="307"/>
      <c r="VST2" s="307"/>
      <c r="VSU2" s="307"/>
      <c r="VSV2" s="307"/>
      <c r="VSW2" s="307"/>
      <c r="VSX2" s="307"/>
      <c r="VSY2" s="307"/>
      <c r="VSZ2" s="307"/>
      <c r="VTA2" s="306"/>
      <c r="VTB2" s="307"/>
      <c r="VTC2" s="307"/>
      <c r="VTD2" s="307"/>
      <c r="VTE2" s="307"/>
      <c r="VTF2" s="307"/>
      <c r="VTG2" s="307"/>
      <c r="VTH2" s="307"/>
      <c r="VTI2" s="307"/>
      <c r="VTJ2" s="307"/>
      <c r="VTK2" s="307"/>
      <c r="VTL2" s="307"/>
      <c r="VTM2" s="307"/>
      <c r="VTN2" s="307"/>
      <c r="VTO2" s="307"/>
      <c r="VTP2" s="307"/>
      <c r="VTQ2" s="306"/>
      <c r="VTR2" s="307"/>
      <c r="VTS2" s="307"/>
      <c r="VTT2" s="307"/>
      <c r="VTU2" s="307"/>
      <c r="VTV2" s="307"/>
      <c r="VTW2" s="307"/>
      <c r="VTX2" s="307"/>
      <c r="VTY2" s="307"/>
      <c r="VTZ2" s="307"/>
      <c r="VUA2" s="307"/>
      <c r="VUB2" s="307"/>
      <c r="VUC2" s="307"/>
      <c r="VUD2" s="307"/>
      <c r="VUE2" s="307"/>
      <c r="VUF2" s="307"/>
      <c r="VUG2" s="306"/>
      <c r="VUH2" s="307"/>
      <c r="VUI2" s="307"/>
      <c r="VUJ2" s="307"/>
      <c r="VUK2" s="307"/>
      <c r="VUL2" s="307"/>
      <c r="VUM2" s="307"/>
      <c r="VUN2" s="307"/>
      <c r="VUO2" s="307"/>
      <c r="VUP2" s="307"/>
      <c r="VUQ2" s="307"/>
      <c r="VUR2" s="307"/>
      <c r="VUS2" s="307"/>
      <c r="VUT2" s="307"/>
      <c r="VUU2" s="307"/>
      <c r="VUV2" s="307"/>
      <c r="VUW2" s="306"/>
      <c r="VUX2" s="307"/>
      <c r="VUY2" s="307"/>
      <c r="VUZ2" s="307"/>
      <c r="VVA2" s="307"/>
      <c r="VVB2" s="307"/>
      <c r="VVC2" s="307"/>
      <c r="VVD2" s="307"/>
      <c r="VVE2" s="307"/>
      <c r="VVF2" s="307"/>
      <c r="VVG2" s="307"/>
      <c r="VVH2" s="307"/>
      <c r="VVI2" s="307"/>
      <c r="VVJ2" s="307"/>
      <c r="VVK2" s="307"/>
      <c r="VVL2" s="307"/>
      <c r="VVM2" s="306"/>
      <c r="VVN2" s="307"/>
      <c r="VVO2" s="307"/>
      <c r="VVP2" s="307"/>
      <c r="VVQ2" s="307"/>
      <c r="VVR2" s="307"/>
      <c r="VVS2" s="307"/>
      <c r="VVT2" s="307"/>
      <c r="VVU2" s="307"/>
      <c r="VVV2" s="307"/>
      <c r="VVW2" s="307"/>
      <c r="VVX2" s="307"/>
      <c r="VVY2" s="307"/>
      <c r="VVZ2" s="307"/>
      <c r="VWA2" s="307"/>
      <c r="VWB2" s="307"/>
      <c r="VWC2" s="306"/>
      <c r="VWD2" s="307"/>
      <c r="VWE2" s="307"/>
      <c r="VWF2" s="307"/>
      <c r="VWG2" s="307"/>
      <c r="VWH2" s="307"/>
      <c r="VWI2" s="307"/>
      <c r="VWJ2" s="307"/>
      <c r="VWK2" s="307"/>
      <c r="VWL2" s="307"/>
      <c r="VWM2" s="307"/>
      <c r="VWN2" s="307"/>
      <c r="VWO2" s="307"/>
      <c r="VWP2" s="307"/>
      <c r="VWQ2" s="307"/>
      <c r="VWR2" s="307"/>
      <c r="VWS2" s="306"/>
      <c r="VWT2" s="307"/>
      <c r="VWU2" s="307"/>
      <c r="VWV2" s="307"/>
      <c r="VWW2" s="307"/>
      <c r="VWX2" s="307"/>
      <c r="VWY2" s="307"/>
      <c r="VWZ2" s="307"/>
      <c r="VXA2" s="307"/>
      <c r="VXB2" s="307"/>
      <c r="VXC2" s="307"/>
      <c r="VXD2" s="307"/>
      <c r="VXE2" s="307"/>
      <c r="VXF2" s="307"/>
      <c r="VXG2" s="307"/>
      <c r="VXH2" s="307"/>
      <c r="VXI2" s="306"/>
      <c r="VXJ2" s="307"/>
      <c r="VXK2" s="307"/>
      <c r="VXL2" s="307"/>
      <c r="VXM2" s="307"/>
      <c r="VXN2" s="307"/>
      <c r="VXO2" s="307"/>
      <c r="VXP2" s="307"/>
      <c r="VXQ2" s="307"/>
      <c r="VXR2" s="307"/>
      <c r="VXS2" s="307"/>
      <c r="VXT2" s="307"/>
      <c r="VXU2" s="307"/>
      <c r="VXV2" s="307"/>
      <c r="VXW2" s="307"/>
      <c r="VXX2" s="307"/>
      <c r="VXY2" s="306"/>
      <c r="VXZ2" s="307"/>
      <c r="VYA2" s="307"/>
      <c r="VYB2" s="307"/>
      <c r="VYC2" s="307"/>
      <c r="VYD2" s="307"/>
      <c r="VYE2" s="307"/>
      <c r="VYF2" s="307"/>
      <c r="VYG2" s="307"/>
      <c r="VYH2" s="307"/>
      <c r="VYI2" s="307"/>
      <c r="VYJ2" s="307"/>
      <c r="VYK2" s="307"/>
      <c r="VYL2" s="307"/>
      <c r="VYM2" s="307"/>
      <c r="VYN2" s="307"/>
      <c r="VYO2" s="306"/>
      <c r="VYP2" s="307"/>
      <c r="VYQ2" s="307"/>
      <c r="VYR2" s="307"/>
      <c r="VYS2" s="307"/>
      <c r="VYT2" s="307"/>
      <c r="VYU2" s="307"/>
      <c r="VYV2" s="307"/>
      <c r="VYW2" s="307"/>
      <c r="VYX2" s="307"/>
      <c r="VYY2" s="307"/>
      <c r="VYZ2" s="307"/>
      <c r="VZA2" s="307"/>
      <c r="VZB2" s="307"/>
      <c r="VZC2" s="307"/>
      <c r="VZD2" s="307"/>
      <c r="VZE2" s="306"/>
      <c r="VZF2" s="307"/>
      <c r="VZG2" s="307"/>
      <c r="VZH2" s="307"/>
      <c r="VZI2" s="307"/>
      <c r="VZJ2" s="307"/>
      <c r="VZK2" s="307"/>
      <c r="VZL2" s="307"/>
      <c r="VZM2" s="307"/>
      <c r="VZN2" s="307"/>
      <c r="VZO2" s="307"/>
      <c r="VZP2" s="307"/>
      <c r="VZQ2" s="307"/>
      <c r="VZR2" s="307"/>
      <c r="VZS2" s="307"/>
      <c r="VZT2" s="307"/>
      <c r="VZU2" s="306"/>
      <c r="VZV2" s="307"/>
      <c r="VZW2" s="307"/>
      <c r="VZX2" s="307"/>
      <c r="VZY2" s="307"/>
      <c r="VZZ2" s="307"/>
      <c r="WAA2" s="307"/>
      <c r="WAB2" s="307"/>
      <c r="WAC2" s="307"/>
      <c r="WAD2" s="307"/>
      <c r="WAE2" s="307"/>
      <c r="WAF2" s="307"/>
      <c r="WAG2" s="307"/>
      <c r="WAH2" s="307"/>
      <c r="WAI2" s="307"/>
      <c r="WAJ2" s="307"/>
      <c r="WAK2" s="306"/>
      <c r="WAL2" s="307"/>
      <c r="WAM2" s="307"/>
      <c r="WAN2" s="307"/>
      <c r="WAO2" s="307"/>
      <c r="WAP2" s="307"/>
      <c r="WAQ2" s="307"/>
      <c r="WAR2" s="307"/>
      <c r="WAS2" s="307"/>
      <c r="WAT2" s="307"/>
      <c r="WAU2" s="307"/>
      <c r="WAV2" s="307"/>
      <c r="WAW2" s="307"/>
      <c r="WAX2" s="307"/>
      <c r="WAY2" s="307"/>
      <c r="WAZ2" s="307"/>
      <c r="WBA2" s="306"/>
      <c r="WBB2" s="307"/>
      <c r="WBC2" s="307"/>
      <c r="WBD2" s="307"/>
      <c r="WBE2" s="307"/>
      <c r="WBF2" s="307"/>
      <c r="WBG2" s="307"/>
      <c r="WBH2" s="307"/>
      <c r="WBI2" s="307"/>
      <c r="WBJ2" s="307"/>
      <c r="WBK2" s="307"/>
      <c r="WBL2" s="307"/>
      <c r="WBM2" s="307"/>
      <c r="WBN2" s="307"/>
      <c r="WBO2" s="307"/>
      <c r="WBP2" s="307"/>
      <c r="WBQ2" s="306"/>
      <c r="WBR2" s="307"/>
      <c r="WBS2" s="307"/>
      <c r="WBT2" s="307"/>
      <c r="WBU2" s="307"/>
      <c r="WBV2" s="307"/>
      <c r="WBW2" s="307"/>
      <c r="WBX2" s="307"/>
      <c r="WBY2" s="307"/>
      <c r="WBZ2" s="307"/>
      <c r="WCA2" s="307"/>
      <c r="WCB2" s="307"/>
      <c r="WCC2" s="307"/>
      <c r="WCD2" s="307"/>
      <c r="WCE2" s="307"/>
      <c r="WCF2" s="307"/>
      <c r="WCG2" s="306"/>
      <c r="WCH2" s="307"/>
      <c r="WCI2" s="307"/>
      <c r="WCJ2" s="307"/>
      <c r="WCK2" s="307"/>
      <c r="WCL2" s="307"/>
      <c r="WCM2" s="307"/>
      <c r="WCN2" s="307"/>
      <c r="WCO2" s="307"/>
      <c r="WCP2" s="307"/>
      <c r="WCQ2" s="307"/>
      <c r="WCR2" s="307"/>
      <c r="WCS2" s="307"/>
      <c r="WCT2" s="307"/>
      <c r="WCU2" s="307"/>
      <c r="WCV2" s="307"/>
      <c r="WCW2" s="306"/>
      <c r="WCX2" s="307"/>
      <c r="WCY2" s="307"/>
      <c r="WCZ2" s="307"/>
      <c r="WDA2" s="307"/>
      <c r="WDB2" s="307"/>
      <c r="WDC2" s="307"/>
      <c r="WDD2" s="307"/>
      <c r="WDE2" s="307"/>
      <c r="WDF2" s="307"/>
      <c r="WDG2" s="307"/>
      <c r="WDH2" s="307"/>
      <c r="WDI2" s="307"/>
      <c r="WDJ2" s="307"/>
      <c r="WDK2" s="307"/>
      <c r="WDL2" s="307"/>
      <c r="WDM2" s="306"/>
      <c r="WDN2" s="307"/>
      <c r="WDO2" s="307"/>
      <c r="WDP2" s="307"/>
      <c r="WDQ2" s="307"/>
      <c r="WDR2" s="307"/>
      <c r="WDS2" s="307"/>
      <c r="WDT2" s="307"/>
      <c r="WDU2" s="307"/>
      <c r="WDV2" s="307"/>
      <c r="WDW2" s="307"/>
      <c r="WDX2" s="307"/>
      <c r="WDY2" s="307"/>
      <c r="WDZ2" s="307"/>
      <c r="WEA2" s="307"/>
      <c r="WEB2" s="307"/>
      <c r="WEC2" s="306"/>
      <c r="WED2" s="307"/>
      <c r="WEE2" s="307"/>
      <c r="WEF2" s="307"/>
      <c r="WEG2" s="307"/>
      <c r="WEH2" s="307"/>
      <c r="WEI2" s="307"/>
      <c r="WEJ2" s="307"/>
      <c r="WEK2" s="307"/>
      <c r="WEL2" s="307"/>
      <c r="WEM2" s="307"/>
      <c r="WEN2" s="307"/>
      <c r="WEO2" s="307"/>
      <c r="WEP2" s="307"/>
      <c r="WEQ2" s="307"/>
      <c r="WER2" s="307"/>
      <c r="WES2" s="306"/>
      <c r="WET2" s="307"/>
      <c r="WEU2" s="307"/>
      <c r="WEV2" s="307"/>
      <c r="WEW2" s="307"/>
      <c r="WEX2" s="307"/>
      <c r="WEY2" s="307"/>
      <c r="WEZ2" s="307"/>
      <c r="WFA2" s="307"/>
      <c r="WFB2" s="307"/>
      <c r="WFC2" s="307"/>
      <c r="WFD2" s="307"/>
      <c r="WFE2" s="307"/>
      <c r="WFF2" s="307"/>
      <c r="WFG2" s="307"/>
      <c r="WFH2" s="307"/>
      <c r="WFI2" s="306"/>
      <c r="WFJ2" s="307"/>
      <c r="WFK2" s="307"/>
      <c r="WFL2" s="307"/>
      <c r="WFM2" s="307"/>
      <c r="WFN2" s="307"/>
      <c r="WFO2" s="307"/>
      <c r="WFP2" s="307"/>
      <c r="WFQ2" s="307"/>
      <c r="WFR2" s="307"/>
      <c r="WFS2" s="307"/>
      <c r="WFT2" s="307"/>
      <c r="WFU2" s="307"/>
      <c r="WFV2" s="307"/>
      <c r="WFW2" s="307"/>
      <c r="WFX2" s="307"/>
      <c r="WFY2" s="306"/>
      <c r="WFZ2" s="307"/>
      <c r="WGA2" s="307"/>
      <c r="WGB2" s="307"/>
      <c r="WGC2" s="307"/>
      <c r="WGD2" s="307"/>
      <c r="WGE2" s="307"/>
      <c r="WGF2" s="307"/>
      <c r="WGG2" s="307"/>
      <c r="WGH2" s="307"/>
      <c r="WGI2" s="307"/>
      <c r="WGJ2" s="307"/>
      <c r="WGK2" s="307"/>
      <c r="WGL2" s="307"/>
      <c r="WGM2" s="307"/>
      <c r="WGN2" s="307"/>
      <c r="WGO2" s="306"/>
      <c r="WGP2" s="307"/>
      <c r="WGQ2" s="307"/>
      <c r="WGR2" s="307"/>
      <c r="WGS2" s="307"/>
      <c r="WGT2" s="307"/>
      <c r="WGU2" s="307"/>
      <c r="WGV2" s="307"/>
      <c r="WGW2" s="307"/>
      <c r="WGX2" s="307"/>
      <c r="WGY2" s="307"/>
      <c r="WGZ2" s="307"/>
      <c r="WHA2" s="307"/>
      <c r="WHB2" s="307"/>
      <c r="WHC2" s="307"/>
      <c r="WHD2" s="307"/>
      <c r="WHE2" s="306"/>
      <c r="WHF2" s="307"/>
      <c r="WHG2" s="307"/>
      <c r="WHH2" s="307"/>
      <c r="WHI2" s="307"/>
      <c r="WHJ2" s="307"/>
      <c r="WHK2" s="307"/>
      <c r="WHL2" s="307"/>
      <c r="WHM2" s="307"/>
      <c r="WHN2" s="307"/>
      <c r="WHO2" s="307"/>
      <c r="WHP2" s="307"/>
      <c r="WHQ2" s="307"/>
      <c r="WHR2" s="307"/>
      <c r="WHS2" s="307"/>
      <c r="WHT2" s="307"/>
      <c r="WHU2" s="306"/>
      <c r="WHV2" s="307"/>
      <c r="WHW2" s="307"/>
      <c r="WHX2" s="307"/>
      <c r="WHY2" s="307"/>
      <c r="WHZ2" s="307"/>
      <c r="WIA2" s="307"/>
      <c r="WIB2" s="307"/>
      <c r="WIC2" s="307"/>
      <c r="WID2" s="307"/>
      <c r="WIE2" s="307"/>
      <c r="WIF2" s="307"/>
      <c r="WIG2" s="307"/>
      <c r="WIH2" s="307"/>
      <c r="WII2" s="307"/>
      <c r="WIJ2" s="307"/>
      <c r="WIK2" s="306"/>
      <c r="WIL2" s="307"/>
      <c r="WIM2" s="307"/>
      <c r="WIN2" s="307"/>
      <c r="WIO2" s="307"/>
      <c r="WIP2" s="307"/>
      <c r="WIQ2" s="307"/>
      <c r="WIR2" s="307"/>
      <c r="WIS2" s="307"/>
      <c r="WIT2" s="307"/>
      <c r="WIU2" s="307"/>
      <c r="WIV2" s="307"/>
      <c r="WIW2" s="307"/>
      <c r="WIX2" s="307"/>
      <c r="WIY2" s="307"/>
      <c r="WIZ2" s="307"/>
      <c r="WJA2" s="306"/>
      <c r="WJB2" s="307"/>
      <c r="WJC2" s="307"/>
      <c r="WJD2" s="307"/>
      <c r="WJE2" s="307"/>
      <c r="WJF2" s="307"/>
      <c r="WJG2" s="307"/>
      <c r="WJH2" s="307"/>
      <c r="WJI2" s="307"/>
      <c r="WJJ2" s="307"/>
      <c r="WJK2" s="307"/>
      <c r="WJL2" s="307"/>
      <c r="WJM2" s="307"/>
      <c r="WJN2" s="307"/>
      <c r="WJO2" s="307"/>
      <c r="WJP2" s="307"/>
      <c r="WJQ2" s="306"/>
      <c r="WJR2" s="307"/>
      <c r="WJS2" s="307"/>
      <c r="WJT2" s="307"/>
      <c r="WJU2" s="307"/>
      <c r="WJV2" s="307"/>
      <c r="WJW2" s="307"/>
      <c r="WJX2" s="307"/>
      <c r="WJY2" s="307"/>
      <c r="WJZ2" s="307"/>
      <c r="WKA2" s="307"/>
      <c r="WKB2" s="307"/>
      <c r="WKC2" s="307"/>
      <c r="WKD2" s="307"/>
      <c r="WKE2" s="307"/>
      <c r="WKF2" s="307"/>
      <c r="WKG2" s="306"/>
      <c r="WKH2" s="307"/>
      <c r="WKI2" s="307"/>
      <c r="WKJ2" s="307"/>
      <c r="WKK2" s="307"/>
      <c r="WKL2" s="307"/>
      <c r="WKM2" s="307"/>
      <c r="WKN2" s="307"/>
      <c r="WKO2" s="307"/>
      <c r="WKP2" s="307"/>
      <c r="WKQ2" s="307"/>
      <c r="WKR2" s="307"/>
      <c r="WKS2" s="307"/>
      <c r="WKT2" s="307"/>
      <c r="WKU2" s="307"/>
      <c r="WKV2" s="307"/>
      <c r="WKW2" s="306"/>
      <c r="WKX2" s="307"/>
      <c r="WKY2" s="307"/>
      <c r="WKZ2" s="307"/>
      <c r="WLA2" s="307"/>
      <c r="WLB2" s="307"/>
      <c r="WLC2" s="307"/>
      <c r="WLD2" s="307"/>
      <c r="WLE2" s="307"/>
      <c r="WLF2" s="307"/>
      <c r="WLG2" s="307"/>
      <c r="WLH2" s="307"/>
      <c r="WLI2" s="307"/>
      <c r="WLJ2" s="307"/>
      <c r="WLK2" s="307"/>
      <c r="WLL2" s="307"/>
      <c r="WLM2" s="306"/>
      <c r="WLN2" s="307"/>
      <c r="WLO2" s="307"/>
      <c r="WLP2" s="307"/>
      <c r="WLQ2" s="307"/>
      <c r="WLR2" s="307"/>
      <c r="WLS2" s="307"/>
      <c r="WLT2" s="307"/>
      <c r="WLU2" s="307"/>
      <c r="WLV2" s="307"/>
      <c r="WLW2" s="307"/>
      <c r="WLX2" s="307"/>
      <c r="WLY2" s="307"/>
      <c r="WLZ2" s="307"/>
      <c r="WMA2" s="307"/>
      <c r="WMB2" s="307"/>
      <c r="WMC2" s="306"/>
      <c r="WMD2" s="307"/>
      <c r="WME2" s="307"/>
      <c r="WMF2" s="307"/>
      <c r="WMG2" s="307"/>
      <c r="WMH2" s="307"/>
      <c r="WMI2" s="307"/>
      <c r="WMJ2" s="307"/>
      <c r="WMK2" s="307"/>
      <c r="WML2" s="307"/>
      <c r="WMM2" s="307"/>
      <c r="WMN2" s="307"/>
      <c r="WMO2" s="307"/>
      <c r="WMP2" s="307"/>
      <c r="WMQ2" s="307"/>
      <c r="WMR2" s="307"/>
      <c r="WMS2" s="306"/>
      <c r="WMT2" s="307"/>
      <c r="WMU2" s="307"/>
      <c r="WMV2" s="307"/>
      <c r="WMW2" s="307"/>
      <c r="WMX2" s="307"/>
      <c r="WMY2" s="307"/>
      <c r="WMZ2" s="307"/>
      <c r="WNA2" s="307"/>
      <c r="WNB2" s="307"/>
      <c r="WNC2" s="307"/>
      <c r="WND2" s="307"/>
      <c r="WNE2" s="307"/>
      <c r="WNF2" s="307"/>
      <c r="WNG2" s="307"/>
      <c r="WNH2" s="307"/>
      <c r="WNI2" s="306"/>
      <c r="WNJ2" s="307"/>
      <c r="WNK2" s="307"/>
      <c r="WNL2" s="307"/>
      <c r="WNM2" s="307"/>
      <c r="WNN2" s="307"/>
      <c r="WNO2" s="307"/>
      <c r="WNP2" s="307"/>
      <c r="WNQ2" s="307"/>
      <c r="WNR2" s="307"/>
      <c r="WNS2" s="307"/>
      <c r="WNT2" s="307"/>
      <c r="WNU2" s="307"/>
      <c r="WNV2" s="307"/>
      <c r="WNW2" s="307"/>
      <c r="WNX2" s="307"/>
      <c r="WNY2" s="306"/>
      <c r="WNZ2" s="307"/>
      <c r="WOA2" s="307"/>
      <c r="WOB2" s="307"/>
      <c r="WOC2" s="307"/>
      <c r="WOD2" s="307"/>
      <c r="WOE2" s="307"/>
      <c r="WOF2" s="307"/>
      <c r="WOG2" s="307"/>
      <c r="WOH2" s="307"/>
      <c r="WOI2" s="307"/>
      <c r="WOJ2" s="307"/>
      <c r="WOK2" s="307"/>
      <c r="WOL2" s="307"/>
      <c r="WOM2" s="307"/>
      <c r="WON2" s="307"/>
      <c r="WOO2" s="306"/>
      <c r="WOP2" s="307"/>
      <c r="WOQ2" s="307"/>
      <c r="WOR2" s="307"/>
      <c r="WOS2" s="307"/>
      <c r="WOT2" s="307"/>
      <c r="WOU2" s="307"/>
      <c r="WOV2" s="307"/>
      <c r="WOW2" s="307"/>
      <c r="WOX2" s="307"/>
      <c r="WOY2" s="307"/>
      <c r="WOZ2" s="307"/>
      <c r="WPA2" s="307"/>
      <c r="WPB2" s="307"/>
      <c r="WPC2" s="307"/>
      <c r="WPD2" s="307"/>
      <c r="WPE2" s="306"/>
      <c r="WPF2" s="307"/>
      <c r="WPG2" s="307"/>
      <c r="WPH2" s="307"/>
      <c r="WPI2" s="307"/>
      <c r="WPJ2" s="307"/>
      <c r="WPK2" s="307"/>
      <c r="WPL2" s="307"/>
      <c r="WPM2" s="307"/>
      <c r="WPN2" s="307"/>
      <c r="WPO2" s="307"/>
      <c r="WPP2" s="307"/>
      <c r="WPQ2" s="307"/>
      <c r="WPR2" s="307"/>
      <c r="WPS2" s="307"/>
      <c r="WPT2" s="307"/>
      <c r="WPU2" s="306"/>
      <c r="WPV2" s="307"/>
      <c r="WPW2" s="307"/>
      <c r="WPX2" s="307"/>
      <c r="WPY2" s="307"/>
      <c r="WPZ2" s="307"/>
      <c r="WQA2" s="307"/>
      <c r="WQB2" s="307"/>
      <c r="WQC2" s="307"/>
      <c r="WQD2" s="307"/>
      <c r="WQE2" s="307"/>
      <c r="WQF2" s="307"/>
      <c r="WQG2" s="307"/>
      <c r="WQH2" s="307"/>
      <c r="WQI2" s="307"/>
      <c r="WQJ2" s="307"/>
      <c r="WQK2" s="306"/>
      <c r="WQL2" s="307"/>
      <c r="WQM2" s="307"/>
      <c r="WQN2" s="307"/>
      <c r="WQO2" s="307"/>
      <c r="WQP2" s="307"/>
      <c r="WQQ2" s="307"/>
      <c r="WQR2" s="307"/>
      <c r="WQS2" s="307"/>
      <c r="WQT2" s="307"/>
      <c r="WQU2" s="307"/>
      <c r="WQV2" s="307"/>
      <c r="WQW2" s="307"/>
      <c r="WQX2" s="307"/>
      <c r="WQY2" s="307"/>
      <c r="WQZ2" s="307"/>
      <c r="WRA2" s="306"/>
      <c r="WRB2" s="307"/>
      <c r="WRC2" s="307"/>
      <c r="WRD2" s="307"/>
      <c r="WRE2" s="307"/>
      <c r="WRF2" s="307"/>
      <c r="WRG2" s="307"/>
      <c r="WRH2" s="307"/>
      <c r="WRI2" s="307"/>
      <c r="WRJ2" s="307"/>
      <c r="WRK2" s="307"/>
      <c r="WRL2" s="307"/>
      <c r="WRM2" s="307"/>
      <c r="WRN2" s="307"/>
      <c r="WRO2" s="307"/>
      <c r="WRP2" s="307"/>
      <c r="WRQ2" s="306"/>
      <c r="WRR2" s="307"/>
      <c r="WRS2" s="307"/>
      <c r="WRT2" s="307"/>
      <c r="WRU2" s="307"/>
      <c r="WRV2" s="307"/>
      <c r="WRW2" s="307"/>
      <c r="WRX2" s="307"/>
      <c r="WRY2" s="307"/>
      <c r="WRZ2" s="307"/>
      <c r="WSA2" s="307"/>
      <c r="WSB2" s="307"/>
      <c r="WSC2" s="307"/>
      <c r="WSD2" s="307"/>
      <c r="WSE2" s="307"/>
      <c r="WSF2" s="307"/>
      <c r="WSG2" s="306"/>
      <c r="WSH2" s="307"/>
      <c r="WSI2" s="307"/>
      <c r="WSJ2" s="307"/>
      <c r="WSK2" s="307"/>
      <c r="WSL2" s="307"/>
      <c r="WSM2" s="307"/>
      <c r="WSN2" s="307"/>
      <c r="WSO2" s="307"/>
      <c r="WSP2" s="307"/>
      <c r="WSQ2" s="307"/>
      <c r="WSR2" s="307"/>
      <c r="WSS2" s="307"/>
      <c r="WST2" s="307"/>
      <c r="WSU2" s="307"/>
      <c r="WSV2" s="307"/>
      <c r="WSW2" s="306"/>
      <c r="WSX2" s="307"/>
      <c r="WSY2" s="307"/>
      <c r="WSZ2" s="307"/>
      <c r="WTA2" s="307"/>
      <c r="WTB2" s="307"/>
      <c r="WTC2" s="307"/>
      <c r="WTD2" s="307"/>
      <c r="WTE2" s="307"/>
      <c r="WTF2" s="307"/>
      <c r="WTG2" s="307"/>
      <c r="WTH2" s="307"/>
      <c r="WTI2" s="307"/>
      <c r="WTJ2" s="307"/>
      <c r="WTK2" s="307"/>
      <c r="WTL2" s="307"/>
      <c r="WTM2" s="306"/>
      <c r="WTN2" s="307"/>
      <c r="WTO2" s="307"/>
      <c r="WTP2" s="307"/>
      <c r="WTQ2" s="307"/>
      <c r="WTR2" s="307"/>
      <c r="WTS2" s="307"/>
      <c r="WTT2" s="307"/>
      <c r="WTU2" s="307"/>
      <c r="WTV2" s="307"/>
      <c r="WTW2" s="307"/>
      <c r="WTX2" s="307"/>
      <c r="WTY2" s="307"/>
      <c r="WTZ2" s="307"/>
      <c r="WUA2" s="307"/>
      <c r="WUB2" s="307"/>
      <c r="WUC2" s="306"/>
      <c r="WUD2" s="307"/>
      <c r="WUE2" s="307"/>
      <c r="WUF2" s="307"/>
      <c r="WUG2" s="307"/>
      <c r="WUH2" s="307"/>
      <c r="WUI2" s="307"/>
      <c r="WUJ2" s="307"/>
      <c r="WUK2" s="307"/>
      <c r="WUL2" s="307"/>
      <c r="WUM2" s="307"/>
      <c r="WUN2" s="307"/>
      <c r="WUO2" s="307"/>
      <c r="WUP2" s="307"/>
      <c r="WUQ2" s="307"/>
      <c r="WUR2" s="307"/>
      <c r="WUS2" s="306"/>
      <c r="WUT2" s="307"/>
      <c r="WUU2" s="307"/>
      <c r="WUV2" s="307"/>
      <c r="WUW2" s="307"/>
      <c r="WUX2" s="307"/>
      <c r="WUY2" s="307"/>
      <c r="WUZ2" s="307"/>
      <c r="WVA2" s="307"/>
      <c r="WVB2" s="307"/>
      <c r="WVC2" s="307"/>
      <c r="WVD2" s="307"/>
      <c r="WVE2" s="307"/>
      <c r="WVF2" s="307"/>
      <c r="WVG2" s="307"/>
      <c r="WVH2" s="307"/>
      <c r="WVI2" s="306"/>
      <c r="WVJ2" s="307"/>
      <c r="WVK2" s="307"/>
      <c r="WVL2" s="307"/>
      <c r="WVM2" s="307"/>
      <c r="WVN2" s="307"/>
      <c r="WVO2" s="307"/>
      <c r="WVP2" s="307"/>
      <c r="WVQ2" s="307"/>
      <c r="WVR2" s="307"/>
      <c r="WVS2" s="307"/>
      <c r="WVT2" s="307"/>
      <c r="WVU2" s="307"/>
      <c r="WVV2" s="307"/>
      <c r="WVW2" s="307"/>
      <c r="WVX2" s="307"/>
      <c r="WVY2" s="306"/>
      <c r="WVZ2" s="307"/>
      <c r="WWA2" s="307"/>
      <c r="WWB2" s="307"/>
      <c r="WWC2" s="307"/>
      <c r="WWD2" s="307"/>
      <c r="WWE2" s="307"/>
      <c r="WWF2" s="307"/>
      <c r="WWG2" s="307"/>
      <c r="WWH2" s="307"/>
      <c r="WWI2" s="307"/>
      <c r="WWJ2" s="307"/>
      <c r="WWK2" s="307"/>
      <c r="WWL2" s="307"/>
      <c r="WWM2" s="307"/>
      <c r="WWN2" s="307"/>
      <c r="WWO2" s="306"/>
      <c r="WWP2" s="307"/>
      <c r="WWQ2" s="307"/>
      <c r="WWR2" s="307"/>
      <c r="WWS2" s="307"/>
      <c r="WWT2" s="307"/>
      <c r="WWU2" s="307"/>
      <c r="WWV2" s="307"/>
      <c r="WWW2" s="307"/>
      <c r="WWX2" s="307"/>
      <c r="WWY2" s="307"/>
      <c r="WWZ2" s="307"/>
      <c r="WXA2" s="307"/>
      <c r="WXB2" s="307"/>
      <c r="WXC2" s="307"/>
      <c r="WXD2" s="307"/>
      <c r="WXE2" s="306"/>
      <c r="WXF2" s="307"/>
      <c r="WXG2" s="307"/>
      <c r="WXH2" s="307"/>
      <c r="WXI2" s="307"/>
      <c r="WXJ2" s="307"/>
      <c r="WXK2" s="307"/>
      <c r="WXL2" s="307"/>
      <c r="WXM2" s="307"/>
      <c r="WXN2" s="307"/>
      <c r="WXO2" s="307"/>
      <c r="WXP2" s="307"/>
      <c r="WXQ2" s="307"/>
      <c r="WXR2" s="307"/>
      <c r="WXS2" s="307"/>
      <c r="WXT2" s="307"/>
      <c r="WXU2" s="306"/>
      <c r="WXV2" s="307"/>
      <c r="WXW2" s="307"/>
      <c r="WXX2" s="307"/>
      <c r="WXY2" s="307"/>
      <c r="WXZ2" s="307"/>
      <c r="WYA2" s="307"/>
      <c r="WYB2" s="307"/>
      <c r="WYC2" s="307"/>
      <c r="WYD2" s="307"/>
      <c r="WYE2" s="307"/>
      <c r="WYF2" s="307"/>
      <c r="WYG2" s="307"/>
      <c r="WYH2" s="307"/>
      <c r="WYI2" s="307"/>
      <c r="WYJ2" s="307"/>
      <c r="WYK2" s="306"/>
      <c r="WYL2" s="307"/>
      <c r="WYM2" s="307"/>
      <c r="WYN2" s="307"/>
      <c r="WYO2" s="307"/>
      <c r="WYP2" s="307"/>
      <c r="WYQ2" s="307"/>
      <c r="WYR2" s="307"/>
      <c r="WYS2" s="307"/>
      <c r="WYT2" s="307"/>
      <c r="WYU2" s="307"/>
      <c r="WYV2" s="307"/>
      <c r="WYW2" s="307"/>
      <c r="WYX2" s="307"/>
      <c r="WYY2" s="307"/>
      <c r="WYZ2" s="307"/>
      <c r="WZA2" s="306"/>
      <c r="WZB2" s="307"/>
      <c r="WZC2" s="307"/>
      <c r="WZD2" s="307"/>
      <c r="WZE2" s="307"/>
      <c r="WZF2" s="307"/>
      <c r="WZG2" s="307"/>
      <c r="WZH2" s="307"/>
      <c r="WZI2" s="307"/>
      <c r="WZJ2" s="307"/>
      <c r="WZK2" s="307"/>
      <c r="WZL2" s="307"/>
      <c r="WZM2" s="307"/>
      <c r="WZN2" s="307"/>
      <c r="WZO2" s="307"/>
      <c r="WZP2" s="307"/>
      <c r="WZQ2" s="306"/>
      <c r="WZR2" s="307"/>
      <c r="WZS2" s="307"/>
      <c r="WZT2" s="307"/>
      <c r="WZU2" s="307"/>
      <c r="WZV2" s="307"/>
      <c r="WZW2" s="307"/>
      <c r="WZX2" s="307"/>
      <c r="WZY2" s="307"/>
      <c r="WZZ2" s="307"/>
      <c r="XAA2" s="307"/>
      <c r="XAB2" s="307"/>
      <c r="XAC2" s="307"/>
      <c r="XAD2" s="307"/>
      <c r="XAE2" s="307"/>
      <c r="XAF2" s="307"/>
      <c r="XAG2" s="306"/>
      <c r="XAH2" s="307"/>
      <c r="XAI2" s="307"/>
      <c r="XAJ2" s="307"/>
      <c r="XAK2" s="307"/>
      <c r="XAL2" s="307"/>
      <c r="XAM2" s="307"/>
      <c r="XAN2" s="307"/>
      <c r="XAO2" s="307"/>
      <c r="XAP2" s="307"/>
      <c r="XAQ2" s="307"/>
      <c r="XAR2" s="307"/>
      <c r="XAS2" s="307"/>
      <c r="XAT2" s="307"/>
      <c r="XAU2" s="307"/>
      <c r="XAV2" s="307"/>
      <c r="XAW2" s="306"/>
      <c r="XAX2" s="307"/>
      <c r="XAY2" s="307"/>
      <c r="XAZ2" s="307"/>
      <c r="XBA2" s="307"/>
      <c r="XBB2" s="307"/>
      <c r="XBC2" s="307"/>
      <c r="XBD2" s="307"/>
      <c r="XBE2" s="307"/>
      <c r="XBF2" s="307"/>
      <c r="XBG2" s="307"/>
      <c r="XBH2" s="307"/>
      <c r="XBI2" s="307"/>
      <c r="XBJ2" s="307"/>
      <c r="XBK2" s="307"/>
      <c r="XBL2" s="307"/>
      <c r="XBM2" s="306"/>
      <c r="XBN2" s="307"/>
      <c r="XBO2" s="307"/>
      <c r="XBP2" s="307"/>
      <c r="XBQ2" s="307"/>
      <c r="XBR2" s="307"/>
      <c r="XBS2" s="307"/>
      <c r="XBT2" s="307"/>
      <c r="XBU2" s="307"/>
      <c r="XBV2" s="307"/>
      <c r="XBW2" s="307"/>
      <c r="XBX2" s="307"/>
      <c r="XBY2" s="307"/>
      <c r="XBZ2" s="307"/>
      <c r="XCA2" s="307"/>
      <c r="XCB2" s="307"/>
      <c r="XCC2" s="306"/>
      <c r="XCD2" s="307"/>
      <c r="XCE2" s="307"/>
      <c r="XCF2" s="307"/>
      <c r="XCG2" s="307"/>
      <c r="XCH2" s="307"/>
      <c r="XCI2" s="307"/>
      <c r="XCJ2" s="307"/>
      <c r="XCK2" s="307"/>
      <c r="XCL2" s="307"/>
      <c r="XCM2" s="307"/>
      <c r="XCN2" s="307"/>
      <c r="XCO2" s="307"/>
      <c r="XCP2" s="307"/>
      <c r="XCQ2" s="307"/>
      <c r="XCR2" s="307"/>
      <c r="XCS2" s="306"/>
      <c r="XCT2" s="307"/>
      <c r="XCU2" s="307"/>
      <c r="XCV2" s="307"/>
      <c r="XCW2" s="307"/>
      <c r="XCX2" s="307"/>
      <c r="XCY2" s="307"/>
      <c r="XCZ2" s="307"/>
      <c r="XDA2" s="307"/>
      <c r="XDB2" s="307"/>
      <c r="XDC2" s="307"/>
      <c r="XDD2" s="307"/>
      <c r="XDE2" s="307"/>
      <c r="XDF2" s="307"/>
      <c r="XDG2" s="307"/>
      <c r="XDH2" s="307"/>
      <c r="XDI2" s="306"/>
      <c r="XDJ2" s="307"/>
      <c r="XDK2" s="307"/>
      <c r="XDL2" s="307"/>
      <c r="XDM2" s="307"/>
      <c r="XDN2" s="307"/>
      <c r="XDO2" s="307"/>
      <c r="XDP2" s="307"/>
      <c r="XDQ2" s="307"/>
      <c r="XDR2" s="307"/>
      <c r="XDS2" s="307"/>
      <c r="XDT2" s="307"/>
      <c r="XDU2" s="307"/>
      <c r="XDV2" s="307"/>
      <c r="XDW2" s="307"/>
      <c r="XDX2" s="307"/>
      <c r="XDY2" s="306"/>
      <c r="XDZ2" s="307"/>
      <c r="XEA2" s="307"/>
      <c r="XEB2" s="307"/>
      <c r="XEC2" s="307"/>
      <c r="XED2" s="307"/>
      <c r="XEE2" s="307"/>
      <c r="XEF2" s="307"/>
      <c r="XEG2" s="307"/>
      <c r="XEH2" s="307"/>
      <c r="XEI2" s="307"/>
      <c r="XEJ2" s="307"/>
      <c r="XEK2" s="307"/>
      <c r="XEL2" s="307"/>
      <c r="XEM2" s="307"/>
      <c r="XEN2" s="307"/>
      <c r="XEO2" s="306"/>
      <c r="XEP2" s="307"/>
      <c r="XEQ2" s="307"/>
      <c r="XER2" s="307"/>
      <c r="XES2" s="307"/>
      <c r="XET2" s="307"/>
      <c r="XEU2" s="307"/>
      <c r="XEV2" s="307"/>
      <c r="XEW2" s="307"/>
      <c r="XEX2" s="307"/>
      <c r="XEY2" s="307"/>
      <c r="XEZ2" s="307"/>
      <c r="XFA2" s="307"/>
      <c r="XFB2" s="307"/>
      <c r="XFC2" s="307"/>
      <c r="XFD2" s="307"/>
    </row>
    <row r="3" spans="1:16384" x14ac:dyDescent="0.2">
      <c r="A3" s="306" t="s">
        <v>936</v>
      </c>
      <c r="B3" s="307"/>
      <c r="C3" s="307"/>
      <c r="D3" s="307"/>
      <c r="E3" s="307"/>
      <c r="F3" s="307"/>
      <c r="G3" s="307"/>
      <c r="H3" s="307"/>
      <c r="I3" s="307"/>
      <c r="J3" s="307"/>
      <c r="K3" s="307"/>
      <c r="L3" s="307"/>
      <c r="M3" s="307"/>
      <c r="N3" s="307"/>
      <c r="O3" s="307"/>
      <c r="P3" s="307"/>
    </row>
    <row r="4" spans="1:16384" x14ac:dyDescent="0.2">
      <c r="A4" s="306" t="str">
        <f>'Rate Case Constants'!C15</f>
        <v>BASE YEAR FOR THE 12 MONTHS ENDED FEBRUARY 28, 2017</v>
      </c>
      <c r="B4" s="307"/>
      <c r="C4" s="307"/>
      <c r="D4" s="307"/>
      <c r="E4" s="307"/>
      <c r="F4" s="307"/>
      <c r="G4" s="307"/>
      <c r="H4" s="307"/>
      <c r="I4" s="307"/>
      <c r="J4" s="307"/>
      <c r="K4" s="307"/>
      <c r="L4" s="307"/>
      <c r="M4" s="307"/>
      <c r="N4" s="307"/>
      <c r="O4" s="307"/>
      <c r="P4" s="307"/>
    </row>
    <row r="5" spans="1:16384" x14ac:dyDescent="0.2">
      <c r="A5" s="149" t="s">
        <v>8</v>
      </c>
      <c r="P5" s="150" t="s">
        <v>50</v>
      </c>
    </row>
    <row r="6" spans="1:16384" x14ac:dyDescent="0.2">
      <c r="A6" s="149" t="str">
        <f>'Rate Case Constants'!$C$29</f>
        <v>TYPE OF FILING: __X__ ORIGINAL  _____ UPDATED  _____ REVISED</v>
      </c>
      <c r="P6" s="151" t="s">
        <v>1100</v>
      </c>
    </row>
    <row r="7" spans="1:16384" x14ac:dyDescent="0.2">
      <c r="A7" s="149" t="s">
        <v>9</v>
      </c>
      <c r="P7" s="151" t="str">
        <f>'Rate Case Constants'!$C$36</f>
        <v>WITNESS:   C. M. GARRETT</v>
      </c>
    </row>
    <row r="8" spans="1:16384" x14ac:dyDescent="0.2">
      <c r="A8" s="152" t="s">
        <v>4</v>
      </c>
      <c r="B8" s="152" t="s">
        <v>6</v>
      </c>
      <c r="C8" s="153"/>
      <c r="D8" s="154" t="s">
        <v>1</v>
      </c>
      <c r="E8" s="152" t="s">
        <v>1</v>
      </c>
      <c r="F8" s="152" t="s">
        <v>1</v>
      </c>
      <c r="G8" s="152" t="s">
        <v>1</v>
      </c>
      <c r="H8" s="152" t="s">
        <v>1</v>
      </c>
      <c r="I8" s="152" t="s">
        <v>1</v>
      </c>
      <c r="J8" s="152" t="s">
        <v>2</v>
      </c>
      <c r="K8" s="152" t="s">
        <v>2</v>
      </c>
      <c r="L8" s="152" t="s">
        <v>2</v>
      </c>
      <c r="M8" s="152" t="s">
        <v>2</v>
      </c>
      <c r="N8" s="152" t="s">
        <v>2</v>
      </c>
      <c r="O8" s="152" t="s">
        <v>2</v>
      </c>
      <c r="P8" s="153"/>
    </row>
    <row r="9" spans="1:16384" x14ac:dyDescent="0.2">
      <c r="A9" s="155" t="s">
        <v>5</v>
      </c>
      <c r="B9" s="155" t="s">
        <v>5</v>
      </c>
      <c r="C9" s="156" t="s">
        <v>7</v>
      </c>
      <c r="D9" s="157">
        <v>42430</v>
      </c>
      <c r="E9" s="157">
        <v>42461</v>
      </c>
      <c r="F9" s="157">
        <v>42491</v>
      </c>
      <c r="G9" s="157">
        <v>42522</v>
      </c>
      <c r="H9" s="157">
        <v>42552</v>
      </c>
      <c r="I9" s="157">
        <v>42583</v>
      </c>
      <c r="J9" s="157">
        <v>42614</v>
      </c>
      <c r="K9" s="157">
        <v>42644</v>
      </c>
      <c r="L9" s="157">
        <v>42675</v>
      </c>
      <c r="M9" s="157">
        <v>42705</v>
      </c>
      <c r="N9" s="157">
        <v>42736</v>
      </c>
      <c r="O9" s="157">
        <v>42767</v>
      </c>
      <c r="P9" s="158" t="s">
        <v>3</v>
      </c>
    </row>
    <row r="10" spans="1:16384" x14ac:dyDescent="0.2">
      <c r="A10" s="159"/>
      <c r="B10" s="159"/>
      <c r="D10" s="160"/>
      <c r="E10" s="160"/>
      <c r="F10" s="160"/>
      <c r="G10" s="160"/>
      <c r="H10" s="160"/>
      <c r="I10" s="160"/>
      <c r="J10" s="160"/>
      <c r="K10" s="160"/>
      <c r="L10" s="160"/>
      <c r="M10" s="160"/>
      <c r="N10" s="160"/>
      <c r="O10" s="160"/>
      <c r="P10" s="151"/>
    </row>
    <row r="11" spans="1:16384" x14ac:dyDescent="0.2">
      <c r="A11" s="159">
        <v>1</v>
      </c>
      <c r="B11" s="161" t="s">
        <v>129</v>
      </c>
      <c r="C11" s="162" t="s">
        <v>276</v>
      </c>
      <c r="D11" s="1">
        <f>SUMIFS('IS G'!E$8:E$365,'IS G'!$A$8:$A$365,'SCH C-2.2 B'!$B11)*1000</f>
        <v>2826412.96</v>
      </c>
      <c r="E11" s="1">
        <f>SUMIFS('IS G'!F$8:F$365,'IS G'!$A$8:$A$365,'SCH C-2.2 B'!$B11)*1000</f>
        <v>2835638.4399999902</v>
      </c>
      <c r="F11" s="1">
        <f>SUMIFS('IS G'!G$8:G$365,'IS G'!$A$8:$A$365,'SCH C-2.2 B'!$B11)*1000</f>
        <v>2849081.7600000002</v>
      </c>
      <c r="G11" s="1">
        <f>SUMIFS('IS G'!H$8:H$365,'IS G'!$A$8:$A$365,'SCH C-2.2 B'!$B11)*1000</f>
        <v>2846118.48</v>
      </c>
      <c r="H11" s="1">
        <f>SUMIFS('IS G'!I$8:I$365,'IS G'!$A$8:$A$365,'SCH C-2.2 B'!$B11)*1000</f>
        <v>2842041.46</v>
      </c>
      <c r="I11" s="1">
        <f>SUMIFS('IS G'!J$8:J$365,'IS G'!$A$8:$A$365,'SCH C-2.2 B'!$B11)*1000</f>
        <v>2864650.41</v>
      </c>
      <c r="J11" s="1">
        <f>SUMIFS('IS G'!K$8:K$365,'IS G'!$A$8:$A$365,'SCH C-2.2 B'!$B11)*1000</f>
        <v>2899067.3800198603</v>
      </c>
      <c r="K11" s="1">
        <f>SUMIFS('IS G'!L$8:L$365,'IS G'!$A$8:$A$365,'SCH C-2.2 B'!$B11)*1000</f>
        <v>2933230.8815961201</v>
      </c>
      <c r="L11" s="1">
        <f>SUMIFS('IS G'!M$8:M$365,'IS G'!$A$8:$A$365,'SCH C-2.2 B'!$B11)*1000</f>
        <v>2952913.9512862698</v>
      </c>
      <c r="M11" s="1">
        <f>SUMIFS('IS G'!N$8:N$365,'IS G'!$A$8:$A$365,'SCH C-2.2 B'!$B11)*1000</f>
        <v>2994931.5078417901</v>
      </c>
      <c r="N11" s="1">
        <f>SUMIFS('IS G'!O$8:O$365,'IS G'!$A$8:$A$365,'SCH C-2.2 B'!$B11)*1000</f>
        <v>3035687.7722158101</v>
      </c>
      <c r="O11" s="1">
        <f>SUMIFS('IS G'!P$8:P$365,'IS G'!$A$8:$A$365,'SCH C-2.2 B'!$B11)*1000</f>
        <v>3046228.1103984099</v>
      </c>
      <c r="P11" s="163">
        <f>SUM(D11:O11)</f>
        <v>34926003.113358244</v>
      </c>
    </row>
    <row r="12" spans="1:16384" x14ac:dyDescent="0.2">
      <c r="A12" s="159">
        <f>A11+1</f>
        <v>2</v>
      </c>
      <c r="B12" s="159">
        <v>408.1</v>
      </c>
      <c r="C12" s="149" t="s">
        <v>10</v>
      </c>
      <c r="D12" s="1">
        <f>SUMIFS('IS G'!E$8:E$365,'IS G'!$A$8:$A$365,'SCH C-2.2 B'!$B12)*1000</f>
        <v>822498.78</v>
      </c>
      <c r="E12" s="1">
        <f>SUMIFS('IS G'!F$8:F$365,'IS G'!$A$8:$A$365,'SCH C-2.2 B'!$B12)*1000</f>
        <v>912590.51999999897</v>
      </c>
      <c r="F12" s="1">
        <f>SUMIFS('IS G'!G$8:G$365,'IS G'!$A$8:$A$365,'SCH C-2.2 B'!$B12)*1000</f>
        <v>880201.75999999885</v>
      </c>
      <c r="G12" s="1">
        <f>SUMIFS('IS G'!H$8:H$365,'IS G'!$A$8:$A$365,'SCH C-2.2 B'!$B12)*1000</f>
        <v>839839.49999999907</v>
      </c>
      <c r="H12" s="1">
        <f>SUMIFS('IS G'!I$8:I$365,'IS G'!$A$8:$A$365,'SCH C-2.2 B'!$B12)*1000</f>
        <v>832324.44000000006</v>
      </c>
      <c r="I12" s="1">
        <f>SUMIFS('IS G'!J$8:J$365,'IS G'!$A$8:$A$365,'SCH C-2.2 B'!$B12)*1000</f>
        <v>825849.51</v>
      </c>
      <c r="J12" s="1">
        <f>SUMIFS('IS G'!K$8:K$365,'IS G'!$A$8:$A$365,'SCH C-2.2 B'!$B12)*1000</f>
        <v>873950.14757102064</v>
      </c>
      <c r="K12" s="1">
        <f>SUMIFS('IS G'!L$8:L$365,'IS G'!$A$8:$A$365,'SCH C-2.2 B'!$B12)*1000</f>
        <v>874067.18757102068</v>
      </c>
      <c r="L12" s="1">
        <f>SUMIFS('IS G'!M$8:M$365,'IS G'!$A$8:$A$365,'SCH C-2.2 B'!$B12)*1000</f>
        <v>874263.64757102064</v>
      </c>
      <c r="M12" s="1">
        <f>SUMIFS('IS G'!N$8:N$365,'IS G'!$A$8:$A$365,'SCH C-2.2 B'!$B12)*1000</f>
        <v>918600.46757102071</v>
      </c>
      <c r="N12" s="1">
        <f>SUMIFS('IS G'!O$8:O$365,'IS G'!$A$8:$A$365,'SCH C-2.2 B'!$B12)*1000</f>
        <v>910973.6295408078</v>
      </c>
      <c r="O12" s="1">
        <f>SUMIFS('IS G'!P$8:P$365,'IS G'!$A$8:$A$365,'SCH C-2.2 B'!$B12)*1000</f>
        <v>911391.6295408099</v>
      </c>
      <c r="P12" s="163">
        <f t="shared" ref="P12:P75" si="0">SUM(D12:O12)</f>
        <v>10476551.219365699</v>
      </c>
    </row>
    <row r="13" spans="1:16384" s="167" customFormat="1" x14ac:dyDescent="0.2">
      <c r="A13" s="164">
        <f>A12+1</f>
        <v>3</v>
      </c>
      <c r="B13" s="164">
        <v>411.8</v>
      </c>
      <c r="C13" s="165" t="s">
        <v>135</v>
      </c>
      <c r="D13" s="141">
        <f>SUMIFS('IS G'!E$8:E$365,'IS G'!$A$8:$A$365,'SCH C-2.2 B'!$B13)*1000</f>
        <v>0</v>
      </c>
      <c r="E13" s="141">
        <f>SUMIFS('IS G'!F$8:F$365,'IS G'!$A$8:$A$365,'SCH C-2.2 B'!$B13)*1000</f>
        <v>0</v>
      </c>
      <c r="F13" s="141">
        <f>SUMIFS('IS G'!G$8:G$365,'IS G'!$A$8:$A$365,'SCH C-2.2 B'!$B13)*1000</f>
        <v>0</v>
      </c>
      <c r="G13" s="141">
        <f>SUMIFS('IS G'!H$8:H$365,'IS G'!$A$8:$A$365,'SCH C-2.2 B'!$B13)*1000</f>
        <v>0</v>
      </c>
      <c r="H13" s="141">
        <f>SUMIFS('IS G'!I$8:I$365,'IS G'!$A$8:$A$365,'SCH C-2.2 B'!$B13)*1000</f>
        <v>0</v>
      </c>
      <c r="I13" s="141">
        <f>SUMIFS('IS G'!J$8:J$365,'IS G'!$A$8:$A$365,'SCH C-2.2 B'!$B13)*1000</f>
        <v>0</v>
      </c>
      <c r="J13" s="141">
        <f>SUMIFS('IS G'!K$8:K$365,'IS G'!$A$8:$A$365,'SCH C-2.2 B'!$B13)*1000</f>
        <v>0</v>
      </c>
      <c r="K13" s="141">
        <f>SUMIFS('IS G'!L$8:L$365,'IS G'!$A$8:$A$365,'SCH C-2.2 B'!$B13)*1000</f>
        <v>0</v>
      </c>
      <c r="L13" s="141">
        <f>SUMIFS('IS G'!M$8:M$365,'IS G'!$A$8:$A$365,'SCH C-2.2 B'!$B13)*1000</f>
        <v>0</v>
      </c>
      <c r="M13" s="141">
        <f>SUMIFS('IS G'!N$8:N$365,'IS G'!$A$8:$A$365,'SCH C-2.2 B'!$B13)*1000</f>
        <v>0</v>
      </c>
      <c r="N13" s="141">
        <f>SUMIFS('IS G'!O$8:O$365,'IS G'!$A$8:$A$365,'SCH C-2.2 B'!$B13)*1000</f>
        <v>0</v>
      </c>
      <c r="O13" s="141">
        <f>SUMIFS('IS G'!P$8:P$365,'IS G'!$A$8:$A$365,'SCH C-2.2 B'!$B13)*1000</f>
        <v>0</v>
      </c>
      <c r="P13" s="166">
        <f t="shared" si="0"/>
        <v>0</v>
      </c>
    </row>
    <row r="14" spans="1:16384" x14ac:dyDescent="0.2">
      <c r="A14" s="159">
        <f t="shared" ref="A14:A75" si="1">A13+1</f>
        <v>4</v>
      </c>
      <c r="B14" s="159">
        <v>480</v>
      </c>
      <c r="C14" s="149" t="s">
        <v>11</v>
      </c>
      <c r="D14" s="1">
        <f>SUMIFS('Gas Revenue'!C$6:C$137,'Gas Revenue'!$A$6:$A$137,'SCH C-2.2 B'!$B14)*-1000</f>
        <v>-16013204.470000001</v>
      </c>
      <c r="E14" s="1">
        <f>SUMIFS('Gas Revenue'!D$6:D$137,'Gas Revenue'!$A$6:$A$137,'SCH C-2.2 B'!$B14)*-1000</f>
        <v>-13245714.439999899</v>
      </c>
      <c r="F14" s="1">
        <f>SUMIFS('Gas Revenue'!E$6:E$137,'Gas Revenue'!$A$6:$A$137,'SCH C-2.2 B'!$B14)*-1000</f>
        <v>-9415177.6300000008</v>
      </c>
      <c r="G14" s="1">
        <f>SUMIFS('Gas Revenue'!F$6:F$137,'Gas Revenue'!$A$6:$A$137,'SCH C-2.2 B'!$B14)*-1000</f>
        <v>-7917575.2000000002</v>
      </c>
      <c r="H14" s="1">
        <f>SUMIFS('Gas Revenue'!G$6:G$137,'Gas Revenue'!$A$6:$A$137,'SCH C-2.2 B'!$B14)*-1000</f>
        <v>-7774248.1699999999</v>
      </c>
      <c r="I14" s="1">
        <f>SUMIFS('Gas Revenue'!H$6:H$137,'Gas Revenue'!$A$6:$A$137,'SCH C-2.2 B'!$B14)*-1000</f>
        <v>-8056300.3900000006</v>
      </c>
      <c r="J14" s="1">
        <f>SUMIFS('Gas Revenue'!I$6:I$137,'Gas Revenue'!$A$6:$A$137,'SCH C-2.2 B'!$B14)*-1000</f>
        <v>-7889594.2227527807</v>
      </c>
      <c r="K14" s="1">
        <f>SUMIFS('Gas Revenue'!J$6:J$137,'Gas Revenue'!$A$6:$A$137,'SCH C-2.2 B'!$B14)*-1000</f>
        <v>-10612530.0698625</v>
      </c>
      <c r="L14" s="1">
        <f>SUMIFS('Gas Revenue'!K$6:K$137,'Gas Revenue'!$A$6:$A$137,'SCH C-2.2 B'!$B14)*-1000</f>
        <v>-19726099.348061301</v>
      </c>
      <c r="M14" s="1">
        <f>SUMIFS('Gas Revenue'!L$6:L$137,'Gas Revenue'!$A$6:$A$137,'SCH C-2.2 B'!$B14)*-1000</f>
        <v>-32109466.450751998</v>
      </c>
      <c r="N14" s="1">
        <f>SUMIFS('Gas Revenue'!M$6:M$137,'Gas Revenue'!$A$6:$A$137,'SCH C-2.2 B'!$B14)*-1000</f>
        <v>-36890539.749777198</v>
      </c>
      <c r="O14" s="1">
        <f>SUMIFS('Gas Revenue'!N$6:N$137,'Gas Revenue'!$A$6:$A$137,'SCH C-2.2 B'!$B14)*-1000</f>
        <v>-33332630.047558103</v>
      </c>
      <c r="P14" s="163">
        <f t="shared" si="0"/>
        <v>-202983080.18876377</v>
      </c>
    </row>
    <row r="15" spans="1:16384" x14ac:dyDescent="0.2">
      <c r="A15" s="159">
        <f t="shared" si="1"/>
        <v>5</v>
      </c>
      <c r="B15" s="159">
        <v>481.1</v>
      </c>
      <c r="C15" s="162" t="s">
        <v>92</v>
      </c>
      <c r="D15" s="1">
        <f>SUMIFS('Gas Revenue'!C$6:C$137,'Gas Revenue'!$A$6:$A$137,'SCH C-2.2 B'!$B15)*-1000</f>
        <v>-6134270.96</v>
      </c>
      <c r="E15" s="1">
        <f>SUMIFS('Gas Revenue'!D$6:D$137,'Gas Revenue'!$A$6:$A$137,'SCH C-2.2 B'!$B15)*-1000</f>
        <v>-4419822.4799999995</v>
      </c>
      <c r="F15" s="1">
        <f>SUMIFS('Gas Revenue'!E$6:E$137,'Gas Revenue'!$A$6:$A$137,'SCH C-2.2 B'!$B15)*-1000</f>
        <v>-3662064.50999999</v>
      </c>
      <c r="G15" s="1">
        <f>SUMIFS('Gas Revenue'!F$6:F$137,'Gas Revenue'!$A$6:$A$137,'SCH C-2.2 B'!$B15)*-1000</f>
        <v>-3140530.1799999904</v>
      </c>
      <c r="H15" s="1">
        <f>SUMIFS('Gas Revenue'!G$6:G$137,'Gas Revenue'!$A$6:$A$137,'SCH C-2.2 B'!$B15)*-1000</f>
        <v>-3014536.65</v>
      </c>
      <c r="I15" s="1">
        <f>SUMIFS('Gas Revenue'!H$6:H$137,'Gas Revenue'!$A$6:$A$137,'SCH C-2.2 B'!$B15)*-1000</f>
        <v>-3216721.95</v>
      </c>
      <c r="J15" s="1">
        <f>SUMIFS('Gas Revenue'!I$6:I$137,'Gas Revenue'!$A$6:$A$137,'SCH C-2.2 B'!$B15)*-1000</f>
        <v>-3297271.9568153601</v>
      </c>
      <c r="K15" s="1">
        <f>SUMIFS('Gas Revenue'!J$6:J$137,'Gas Revenue'!$A$6:$A$137,'SCH C-2.2 B'!$B15)*-1000</f>
        <v>-4386682.4923456293</v>
      </c>
      <c r="L15" s="1">
        <f>SUMIFS('Gas Revenue'!K$6:K$137,'Gas Revenue'!$A$6:$A$137,'SCH C-2.2 B'!$B15)*-1000</f>
        <v>-6943178.1710497802</v>
      </c>
      <c r="M15" s="1">
        <f>SUMIFS('Gas Revenue'!L$6:L$137,'Gas Revenue'!$A$6:$A$137,'SCH C-2.2 B'!$B15)*-1000</f>
        <v>-11423904.546118699</v>
      </c>
      <c r="N15" s="1">
        <f>SUMIFS('Gas Revenue'!M$6:M$137,'Gas Revenue'!$A$6:$A$137,'SCH C-2.2 B'!$B15)*-1000</f>
        <v>-13441522.511459399</v>
      </c>
      <c r="O15" s="1">
        <f>SUMIFS('Gas Revenue'!N$6:N$137,'Gas Revenue'!$A$6:$A$137,'SCH C-2.2 B'!$B15)*-1000</f>
        <v>-12420142.7819336</v>
      </c>
      <c r="P15" s="163">
        <f t="shared" si="0"/>
        <v>-75500649.189722449</v>
      </c>
    </row>
    <row r="16" spans="1:16384" x14ac:dyDescent="0.2">
      <c r="A16" s="159">
        <f t="shared" si="1"/>
        <v>6</v>
      </c>
      <c r="B16" s="159">
        <v>481.2</v>
      </c>
      <c r="C16" s="162" t="s">
        <v>93</v>
      </c>
      <c r="D16" s="1">
        <f>SUMIFS('Gas Revenue'!C$6:C$137,'Gas Revenue'!$A$6:$A$137,'SCH C-2.2 B'!$B16)*-1000</f>
        <v>-615201.36</v>
      </c>
      <c r="E16" s="1">
        <f>SUMIFS('Gas Revenue'!D$6:D$137,'Gas Revenue'!$A$6:$A$137,'SCH C-2.2 B'!$B16)*-1000</f>
        <v>-459734.32</v>
      </c>
      <c r="F16" s="1">
        <f>SUMIFS('Gas Revenue'!E$6:E$137,'Gas Revenue'!$A$6:$A$137,'SCH C-2.2 B'!$B16)*-1000</f>
        <v>-617727.56000000006</v>
      </c>
      <c r="G16" s="1">
        <f>SUMIFS('Gas Revenue'!F$6:F$137,'Gas Revenue'!$A$6:$A$137,'SCH C-2.2 B'!$B16)*-1000</f>
        <v>-549358.41999999899</v>
      </c>
      <c r="H16" s="1">
        <f>SUMIFS('Gas Revenue'!G$6:G$137,'Gas Revenue'!$A$6:$A$137,'SCH C-2.2 B'!$B16)*-1000</f>
        <v>-445341.04000000004</v>
      </c>
      <c r="I16" s="1">
        <f>SUMIFS('Gas Revenue'!H$6:H$137,'Gas Revenue'!$A$6:$A$137,'SCH C-2.2 B'!$B16)*-1000</f>
        <v>-529597.97000000009</v>
      </c>
      <c r="J16" s="1">
        <f>SUMIFS('Gas Revenue'!I$6:I$137,'Gas Revenue'!$A$6:$A$137,'SCH C-2.2 B'!$B16)*-1000</f>
        <v>-597476.44113508402</v>
      </c>
      <c r="K16" s="1">
        <f>SUMIFS('Gas Revenue'!J$6:J$137,'Gas Revenue'!$A$6:$A$137,'SCH C-2.2 B'!$B16)*-1000</f>
        <v>-926706.26451173995</v>
      </c>
      <c r="L16" s="1">
        <f>SUMIFS('Gas Revenue'!K$6:K$137,'Gas Revenue'!$A$6:$A$137,'SCH C-2.2 B'!$B16)*-1000</f>
        <v>-1147421.0161324099</v>
      </c>
      <c r="M16" s="1">
        <f>SUMIFS('Gas Revenue'!L$6:L$137,'Gas Revenue'!$A$6:$A$137,'SCH C-2.2 B'!$B16)*-1000</f>
        <v>-1343678.3157851701</v>
      </c>
      <c r="N16" s="1">
        <f>SUMIFS('Gas Revenue'!M$6:M$137,'Gas Revenue'!$A$6:$A$137,'SCH C-2.2 B'!$B16)*-1000</f>
        <v>-1307062.5013616299</v>
      </c>
      <c r="O16" s="1">
        <f>SUMIFS('Gas Revenue'!N$6:N$137,'Gas Revenue'!$A$6:$A$137,'SCH C-2.2 B'!$B16)*-1000</f>
        <v>-1275325.49332946</v>
      </c>
      <c r="P16" s="163">
        <f t="shared" si="0"/>
        <v>-9814630.702255493</v>
      </c>
    </row>
    <row r="17" spans="1:16" x14ac:dyDescent="0.2">
      <c r="A17" s="159">
        <f>A16+1</f>
        <v>7</v>
      </c>
      <c r="B17" s="159">
        <v>482</v>
      </c>
      <c r="C17" s="149" t="s">
        <v>44</v>
      </c>
      <c r="D17" s="1">
        <f>SUMIFS('Gas Revenue'!C$6:C$137,'Gas Revenue'!$A$6:$A$137,'SCH C-2.2 B'!$B17)*-1000</f>
        <v>-760313.179999999</v>
      </c>
      <c r="E17" s="1">
        <f>SUMIFS('Gas Revenue'!D$6:D$137,'Gas Revenue'!$A$6:$A$137,'SCH C-2.2 B'!$B17)*-1000</f>
        <v>-422538.66</v>
      </c>
      <c r="F17" s="1">
        <f>SUMIFS('Gas Revenue'!E$6:E$137,'Gas Revenue'!$A$6:$A$137,'SCH C-2.2 B'!$B17)*-1000</f>
        <v>-352540.17</v>
      </c>
      <c r="G17" s="1">
        <f>SUMIFS('Gas Revenue'!F$6:F$137,'Gas Revenue'!$A$6:$A$137,'SCH C-2.2 B'!$B17)*-1000</f>
        <v>-266509.14999999997</v>
      </c>
      <c r="H17" s="1">
        <f>SUMIFS('Gas Revenue'!G$6:G$137,'Gas Revenue'!$A$6:$A$137,'SCH C-2.2 B'!$B17)*-1000</f>
        <v>-238255.09999999902</v>
      </c>
      <c r="I17" s="1">
        <f>SUMIFS('Gas Revenue'!H$6:H$137,'Gas Revenue'!$A$6:$A$137,'SCH C-2.2 B'!$B17)*-1000</f>
        <v>-287208.46000000002</v>
      </c>
      <c r="J17" s="1">
        <f>SUMIFS('Gas Revenue'!I$6:I$137,'Gas Revenue'!$A$6:$A$137,'SCH C-2.2 B'!$B17)*-1000</f>
        <v>-366100.29606454098</v>
      </c>
      <c r="K17" s="1">
        <f>SUMIFS('Gas Revenue'!J$6:J$137,'Gas Revenue'!$A$6:$A$137,'SCH C-2.2 B'!$B17)*-1000</f>
        <v>-534724.74620775797</v>
      </c>
      <c r="L17" s="1">
        <f>SUMIFS('Gas Revenue'!K$6:K$137,'Gas Revenue'!$A$6:$A$137,'SCH C-2.2 B'!$B17)*-1000</f>
        <v>-906420.23991322692</v>
      </c>
      <c r="M17" s="1">
        <f>SUMIFS('Gas Revenue'!L$6:L$137,'Gas Revenue'!$A$6:$A$137,'SCH C-2.2 B'!$B17)*-1000</f>
        <v>-1543408.33974941</v>
      </c>
      <c r="N17" s="1">
        <f>SUMIFS('Gas Revenue'!M$6:M$137,'Gas Revenue'!$A$6:$A$137,'SCH C-2.2 B'!$B17)*-1000</f>
        <v>-1825149.29202012</v>
      </c>
      <c r="O17" s="1">
        <f>SUMIFS('Gas Revenue'!N$6:N$137,'Gas Revenue'!$A$6:$A$137,'SCH C-2.2 B'!$B17)*-1000</f>
        <v>-1679217.43655104</v>
      </c>
      <c r="P17" s="163">
        <f t="shared" si="0"/>
        <v>-9182385.0705060922</v>
      </c>
    </row>
    <row r="18" spans="1:16" x14ac:dyDescent="0.2">
      <c r="A18" s="159">
        <f t="shared" si="1"/>
        <v>8</v>
      </c>
      <c r="B18" s="159" t="s">
        <v>1011</v>
      </c>
      <c r="C18" s="149" t="s">
        <v>12</v>
      </c>
      <c r="D18" s="1">
        <f>SUMIFS('Gas Revenue'!C$6:C$137,'Gas Revenue'!$A$6:$A$137,'SCH C-2.2 B'!$B18)*-1000</f>
        <v>-475667.1</v>
      </c>
      <c r="E18" s="1">
        <f>SUMIFS('Gas Revenue'!D$6:D$137,'Gas Revenue'!$A$6:$A$137,'SCH C-2.2 B'!$B18)*-1000</f>
        <v>-348813.05</v>
      </c>
      <c r="F18" s="1">
        <f>SUMIFS('Gas Revenue'!E$6:E$137,'Gas Revenue'!$A$6:$A$137,'SCH C-2.2 B'!$B18)*-1000</f>
        <v>-378385.19</v>
      </c>
      <c r="G18" s="1">
        <f>SUMIFS('Gas Revenue'!F$6:F$137,'Gas Revenue'!$A$6:$A$137,'SCH C-2.2 B'!$B18)*-1000</f>
        <v>-412000.97</v>
      </c>
      <c r="H18" s="1">
        <f>SUMIFS('Gas Revenue'!G$6:G$137,'Gas Revenue'!$A$6:$A$137,'SCH C-2.2 B'!$B18)*-1000</f>
        <v>-402370.67000000004</v>
      </c>
      <c r="I18" s="1">
        <f>SUMIFS('Gas Revenue'!H$6:H$137,'Gas Revenue'!$A$6:$A$137,'SCH C-2.2 B'!$B18)*-1000</f>
        <v>-412930.51</v>
      </c>
      <c r="J18" s="1">
        <f>SUMIFS('Gas Revenue'!I$6:I$137,'Gas Revenue'!$A$6:$A$137,'SCH C-2.2 B'!$B18)*-1000</f>
        <v>-345302.146565701</v>
      </c>
      <c r="K18" s="1">
        <f>SUMIFS('Gas Revenue'!J$6:J$137,'Gas Revenue'!$A$6:$A$137,'SCH C-2.2 B'!$B18)*-1000</f>
        <v>-330219.93137225095</v>
      </c>
      <c r="L18" s="1">
        <f>SUMIFS('Gas Revenue'!K$6:K$137,'Gas Revenue'!$A$6:$A$137,'SCH C-2.2 B'!$B18)*-1000</f>
        <v>-258757.33044403803</v>
      </c>
      <c r="M18" s="1">
        <f>SUMIFS('Gas Revenue'!L$6:L$137,'Gas Revenue'!$A$6:$A$137,'SCH C-2.2 B'!$B18)*-1000</f>
        <v>-248303.57656651901</v>
      </c>
      <c r="N18" s="1">
        <f>SUMIFS('Gas Revenue'!M$6:M$137,'Gas Revenue'!$A$6:$A$137,'SCH C-2.2 B'!$B18)*-1000</f>
        <v>-243357.93521629798</v>
      </c>
      <c r="O18" s="1">
        <f>SUMIFS('Gas Revenue'!N$6:N$137,'Gas Revenue'!$A$6:$A$137,'SCH C-2.2 B'!$B18)*-1000</f>
        <v>-247272.23318483899</v>
      </c>
      <c r="P18" s="163">
        <f t="shared" si="0"/>
        <v>-4103380.6433496461</v>
      </c>
    </row>
    <row r="19" spans="1:16" x14ac:dyDescent="0.2">
      <c r="A19" s="159">
        <f>A18+1</f>
        <v>9</v>
      </c>
      <c r="B19" s="159">
        <v>487</v>
      </c>
      <c r="C19" s="149" t="s">
        <v>13</v>
      </c>
      <c r="D19" s="1">
        <f>SUMIFS('Gas Revenue'!C$6:C$137,'Gas Revenue'!$A$6:$A$137,'SCH C-2.2 B'!$B19)*-1000</f>
        <v>-163139.73000000001</v>
      </c>
      <c r="E19" s="1">
        <f>SUMIFS('Gas Revenue'!D$6:D$137,'Gas Revenue'!$A$6:$A$137,'SCH C-2.2 B'!$B19)*-1000</f>
        <v>-86536.79</v>
      </c>
      <c r="F19" s="1">
        <f>SUMIFS('Gas Revenue'!E$6:E$137,'Gas Revenue'!$A$6:$A$137,'SCH C-2.2 B'!$B19)*-1000</f>
        <v>-65518.400000000001</v>
      </c>
      <c r="G19" s="1">
        <f>SUMIFS('Gas Revenue'!F$6:F$137,'Gas Revenue'!$A$6:$A$137,'SCH C-2.2 B'!$B19)*-1000</f>
        <v>-60725.88</v>
      </c>
      <c r="H19" s="1">
        <f>SUMIFS('Gas Revenue'!G$6:G$137,'Gas Revenue'!$A$6:$A$137,'SCH C-2.2 B'!$B19)*-1000</f>
        <v>-56646.12</v>
      </c>
      <c r="I19" s="1">
        <f>SUMIFS('Gas Revenue'!H$6:H$137,'Gas Revenue'!$A$6:$A$137,'SCH C-2.2 B'!$B19)*-1000</f>
        <v>-69646.55</v>
      </c>
      <c r="J19" s="1">
        <f>SUMIFS('Gas Revenue'!I$6:I$137,'Gas Revenue'!$A$6:$A$137,'SCH C-2.2 B'!$B19)*-1000</f>
        <v>-106867.15184999999</v>
      </c>
      <c r="K19" s="1">
        <f>SUMIFS('Gas Revenue'!J$6:J$137,'Gas Revenue'!$A$6:$A$137,'SCH C-2.2 B'!$B19)*-1000</f>
        <v>-106867.15184999999</v>
      </c>
      <c r="L19" s="1">
        <f>SUMIFS('Gas Revenue'!K$6:K$137,'Gas Revenue'!$A$6:$A$137,'SCH C-2.2 B'!$B19)*-1000</f>
        <v>-106867.15184999999</v>
      </c>
      <c r="M19" s="1">
        <f>SUMIFS('Gas Revenue'!L$6:L$137,'Gas Revenue'!$A$6:$A$137,'SCH C-2.2 B'!$B19)*-1000</f>
        <v>-106867.15184999999</v>
      </c>
      <c r="N19" s="1">
        <f>SUMIFS('Gas Revenue'!M$6:M$137,'Gas Revenue'!$A$6:$A$137,'SCH C-2.2 B'!$B19)*-1000</f>
        <v>-96451.708866666697</v>
      </c>
      <c r="O19" s="1">
        <f>SUMIFS('Gas Revenue'!N$6:N$137,'Gas Revenue'!$A$6:$A$137,'SCH C-2.2 B'!$B19)*-1000</f>
        <v>-96451.708866666697</v>
      </c>
      <c r="P19" s="163">
        <f t="shared" si="0"/>
        <v>-1122585.4951333334</v>
      </c>
    </row>
    <row r="20" spans="1:16" x14ac:dyDescent="0.2">
      <c r="A20" s="159">
        <f t="shared" si="1"/>
        <v>10</v>
      </c>
      <c r="B20" s="159">
        <v>488</v>
      </c>
      <c r="C20" s="149" t="s">
        <v>873</v>
      </c>
      <c r="D20" s="1">
        <f>SUMIFS('Gas Revenue'!C$6:C$137,'Gas Revenue'!$A$6:$A$137,'SCH C-2.2 B'!$B20)*-1000</f>
        <v>-14056.2</v>
      </c>
      <c r="E20" s="1">
        <f>SUMIFS('Gas Revenue'!D$6:D$137,'Gas Revenue'!$A$6:$A$137,'SCH C-2.2 B'!$B20)*-1000</f>
        <v>-14897.14</v>
      </c>
      <c r="F20" s="1">
        <f>SUMIFS('Gas Revenue'!E$6:E$137,'Gas Revenue'!$A$6:$A$137,'SCH C-2.2 B'!$B20)*-1000</f>
        <v>-11705.14</v>
      </c>
      <c r="G20" s="1">
        <f>SUMIFS('Gas Revenue'!F$6:F$137,'Gas Revenue'!$A$6:$A$137,'SCH C-2.2 B'!$B20)*-1000</f>
        <v>-10389.14</v>
      </c>
      <c r="H20" s="1">
        <f>SUMIFS('Gas Revenue'!G$6:G$137,'Gas Revenue'!$A$6:$A$137,'SCH C-2.2 B'!$B20)*-1000</f>
        <v>-5665.9299999999903</v>
      </c>
      <c r="I20" s="1">
        <f>SUMIFS('Gas Revenue'!H$6:H$137,'Gas Revenue'!$A$6:$A$137,'SCH C-2.2 B'!$B20)*-1000</f>
        <v>-5088.3500000000004</v>
      </c>
      <c r="J20" s="1">
        <f>SUMIFS('Gas Revenue'!I$6:I$137,'Gas Revenue'!$A$6:$A$137,'SCH C-2.2 B'!$B20)*-1000</f>
        <v>-7000.2362000000003</v>
      </c>
      <c r="K20" s="1">
        <f>SUMIFS('Gas Revenue'!J$6:J$137,'Gas Revenue'!$A$6:$A$137,'SCH C-2.2 B'!$B20)*-1000</f>
        <v>-7000.2362000000003</v>
      </c>
      <c r="L20" s="1">
        <f>SUMIFS('Gas Revenue'!K$6:K$137,'Gas Revenue'!$A$6:$A$137,'SCH C-2.2 B'!$B20)*-1000</f>
        <v>-7000.2362000000003</v>
      </c>
      <c r="M20" s="1">
        <f>SUMIFS('Gas Revenue'!L$6:L$137,'Gas Revenue'!$A$6:$A$137,'SCH C-2.2 B'!$B20)*-1000</f>
        <v>-7000.2362000000003</v>
      </c>
      <c r="N20" s="1">
        <f>SUMIFS('Gas Revenue'!M$6:M$137,'Gas Revenue'!$A$6:$A$137,'SCH C-2.2 B'!$B20)*-1000</f>
        <v>-7290.6454999999996</v>
      </c>
      <c r="O20" s="1">
        <f>SUMIFS('Gas Revenue'!N$6:N$137,'Gas Revenue'!$A$6:$A$137,'SCH C-2.2 B'!$B20)*-1000</f>
        <v>-7290.6454999999996</v>
      </c>
      <c r="P20" s="163">
        <f t="shared" si="0"/>
        <v>-104384.13579999999</v>
      </c>
    </row>
    <row r="21" spans="1:16" x14ac:dyDescent="0.2">
      <c r="A21" s="159">
        <f t="shared" si="1"/>
        <v>11</v>
      </c>
      <c r="B21" s="159" t="s">
        <v>845</v>
      </c>
      <c r="C21" s="149" t="s">
        <v>846</v>
      </c>
      <c r="D21" s="1">
        <f>SUMIFS('Gas Revenue'!C$6:C$137,'Gas Revenue'!$A$6:$A$137,'SCH C-2.2 B'!$B21)*-1000</f>
        <v>-718148.72</v>
      </c>
      <c r="E21" s="1">
        <f>SUMIFS('Gas Revenue'!D$6:D$137,'Gas Revenue'!$A$6:$A$137,'SCH C-2.2 B'!$B21)*-1000</f>
        <v>-565769.05999999994</v>
      </c>
      <c r="F21" s="1">
        <f>SUMIFS('Gas Revenue'!E$6:E$137,'Gas Revenue'!$A$6:$A$137,'SCH C-2.2 B'!$B21)*-1000</f>
        <v>-640352.11</v>
      </c>
      <c r="G21" s="1">
        <f>SUMIFS('Gas Revenue'!F$6:F$137,'Gas Revenue'!$A$6:$A$137,'SCH C-2.2 B'!$B21)*-1000</f>
        <v>-549167.5</v>
      </c>
      <c r="H21" s="1">
        <f>SUMIFS('Gas Revenue'!G$6:G$137,'Gas Revenue'!$A$6:$A$137,'SCH C-2.2 B'!$B21)*-1000</f>
        <v>-543120.51</v>
      </c>
      <c r="I21" s="1">
        <f>SUMIFS('Gas Revenue'!H$6:H$137,'Gas Revenue'!$A$6:$A$137,'SCH C-2.2 B'!$B21)*-1000</f>
        <v>-543496.1</v>
      </c>
      <c r="J21" s="1">
        <f>SUMIFS('Gas Revenue'!I$6:I$137,'Gas Revenue'!$A$6:$A$137,'SCH C-2.2 B'!$B21)*-1000</f>
        <v>-763793.73191707511</v>
      </c>
      <c r="K21" s="1">
        <f>SUMIFS('Gas Revenue'!J$6:J$137,'Gas Revenue'!$A$6:$A$137,'SCH C-2.2 B'!$B21)*-1000</f>
        <v>-894237.75015303097</v>
      </c>
      <c r="L21" s="1">
        <f>SUMIFS('Gas Revenue'!K$6:K$137,'Gas Revenue'!$A$6:$A$137,'SCH C-2.2 B'!$B21)*-1000</f>
        <v>-943700.55006066698</v>
      </c>
      <c r="M21" s="1">
        <f>SUMIFS('Gas Revenue'!L$6:L$137,'Gas Revenue'!$A$6:$A$137,'SCH C-2.2 B'!$B21)*-1000</f>
        <v>-924990.46314267698</v>
      </c>
      <c r="N21" s="1">
        <f>SUMIFS('Gas Revenue'!M$6:M$137,'Gas Revenue'!$A$6:$A$137,'SCH C-2.2 B'!$B21)*-1000</f>
        <v>-831681.35679441725</v>
      </c>
      <c r="O21" s="1">
        <f>SUMIFS('Gas Revenue'!N$6:N$137,'Gas Revenue'!$A$6:$A$137,'SCH C-2.2 B'!$B21)*-1000</f>
        <v>-730850.73623222753</v>
      </c>
      <c r="P21" s="163">
        <f t="shared" si="0"/>
        <v>-8649308.588300094</v>
      </c>
    </row>
    <row r="22" spans="1:16" x14ac:dyDescent="0.2">
      <c r="A22" s="159">
        <f t="shared" si="1"/>
        <v>12</v>
      </c>
      <c r="B22" s="159">
        <v>493</v>
      </c>
      <c r="C22" s="149" t="s">
        <v>847</v>
      </c>
      <c r="D22" s="1">
        <f>SUMIFS('Gas Revenue'!C$6:C$137,'Gas Revenue'!$A$6:$A$137,'SCH C-2.2 B'!$B22)*-1000</f>
        <v>-19071.400000000001</v>
      </c>
      <c r="E22" s="1">
        <f>SUMIFS('Gas Revenue'!D$6:D$137,'Gas Revenue'!$A$6:$A$137,'SCH C-2.2 B'!$B22)*-1000</f>
        <v>-14443.900000000001</v>
      </c>
      <c r="F22" s="1">
        <f>SUMIFS('Gas Revenue'!E$6:E$137,'Gas Revenue'!$A$6:$A$137,'SCH C-2.2 B'!$B22)*-1000</f>
        <v>-50695.340000000004</v>
      </c>
      <c r="G22" s="1">
        <f>SUMIFS('Gas Revenue'!F$6:F$137,'Gas Revenue'!$A$6:$A$137,'SCH C-2.2 B'!$B22)*-1000</f>
        <v>-32476.86</v>
      </c>
      <c r="H22" s="1">
        <f>SUMIFS('Gas Revenue'!G$6:G$137,'Gas Revenue'!$A$6:$A$137,'SCH C-2.2 B'!$B22)*-1000</f>
        <v>-32478.98</v>
      </c>
      <c r="I22" s="1">
        <f>SUMIFS('Gas Revenue'!H$6:H$137,'Gas Revenue'!$A$6:$A$137,'SCH C-2.2 B'!$B22)*-1000</f>
        <v>-32472.930000000004</v>
      </c>
      <c r="J22" s="1">
        <f>SUMIFS('Gas Revenue'!I$6:I$137,'Gas Revenue'!$A$6:$A$137,'SCH C-2.2 B'!$B22)*-1000</f>
        <v>-35396.968766666701</v>
      </c>
      <c r="K22" s="1">
        <f>SUMIFS('Gas Revenue'!J$6:J$137,'Gas Revenue'!$A$6:$A$137,'SCH C-2.2 B'!$B22)*-1000</f>
        <v>-35396.968766666701</v>
      </c>
      <c r="L22" s="1">
        <f>SUMIFS('Gas Revenue'!K$6:K$137,'Gas Revenue'!$A$6:$A$137,'SCH C-2.2 B'!$B22)*-1000</f>
        <v>-35396.968766666701</v>
      </c>
      <c r="M22" s="1">
        <f>SUMIFS('Gas Revenue'!L$6:L$137,'Gas Revenue'!$A$6:$A$137,'SCH C-2.2 B'!$B22)*-1000</f>
        <v>-35396.968766666701</v>
      </c>
      <c r="N22" s="1">
        <f>SUMIFS('Gas Revenue'!M$6:M$137,'Gas Revenue'!$A$6:$A$137,'SCH C-2.2 B'!$B22)*-1000</f>
        <v>-32146.760483333295</v>
      </c>
      <c r="O22" s="1">
        <f>SUMIFS('Gas Revenue'!N$6:N$137,'Gas Revenue'!$A$6:$A$137,'SCH C-2.2 B'!$B22)*-1000</f>
        <v>-32146.760483333295</v>
      </c>
      <c r="P22" s="163">
        <f t="shared" si="0"/>
        <v>-387520.80603333347</v>
      </c>
    </row>
    <row r="23" spans="1:16" x14ac:dyDescent="0.2">
      <c r="A23" s="159">
        <f t="shared" si="1"/>
        <v>13</v>
      </c>
      <c r="B23" s="159">
        <v>495</v>
      </c>
      <c r="C23" s="149" t="s">
        <v>848</v>
      </c>
      <c r="D23" s="1">
        <f>SUMIFS('Gas Revenue'!C$6:C$137,'Gas Revenue'!$A$6:$A$137,'SCH C-2.2 B'!$B23)*-1000</f>
        <v>-14.5</v>
      </c>
      <c r="E23" s="1">
        <f>SUMIFS('Gas Revenue'!D$6:D$137,'Gas Revenue'!$A$6:$A$137,'SCH C-2.2 B'!$B23)*-1000</f>
        <v>-14.5</v>
      </c>
      <c r="F23" s="1">
        <f>SUMIFS('Gas Revenue'!E$6:E$137,'Gas Revenue'!$A$6:$A$137,'SCH C-2.2 B'!$B23)*-1000</f>
        <v>-241.71</v>
      </c>
      <c r="G23" s="1">
        <f>SUMIFS('Gas Revenue'!F$6:F$137,'Gas Revenue'!$A$6:$A$137,'SCH C-2.2 B'!$B23)*-1000</f>
        <v>-14.5</v>
      </c>
      <c r="H23" s="1">
        <f>SUMIFS('Gas Revenue'!G$6:G$137,'Gas Revenue'!$A$6:$A$137,'SCH C-2.2 B'!$B23)*-1000</f>
        <v>-14.5</v>
      </c>
      <c r="I23" s="1">
        <f>SUMIFS('Gas Revenue'!H$6:H$137,'Gas Revenue'!$A$6:$A$137,'SCH C-2.2 B'!$B23)*-1000</f>
        <v>-14.5</v>
      </c>
      <c r="J23" s="1">
        <f>SUMIFS('Gas Revenue'!I$6:I$137,'Gas Revenue'!$A$6:$A$137,'SCH C-2.2 B'!$B23)*-1000</f>
        <v>-77.308766666666699</v>
      </c>
      <c r="K23" s="1">
        <f>SUMIFS('Gas Revenue'!J$6:J$137,'Gas Revenue'!$A$6:$A$137,'SCH C-2.2 B'!$B23)*-1000</f>
        <v>-77.308766666666699</v>
      </c>
      <c r="L23" s="1">
        <f>SUMIFS('Gas Revenue'!K$6:K$137,'Gas Revenue'!$A$6:$A$137,'SCH C-2.2 B'!$B23)*-1000</f>
        <v>-77.308766666666699</v>
      </c>
      <c r="M23" s="1">
        <f>SUMIFS('Gas Revenue'!L$6:L$137,'Gas Revenue'!$A$6:$A$137,'SCH C-2.2 B'!$B23)*-1000</f>
        <v>-77.308766666666699</v>
      </c>
      <c r="N23" s="1">
        <f>SUMIFS('Gas Revenue'!M$6:M$137,'Gas Revenue'!$A$6:$A$137,'SCH C-2.2 B'!$B23)*-1000</f>
        <v>-53.777933333333301</v>
      </c>
      <c r="O23" s="1">
        <f>SUMIFS('Gas Revenue'!N$6:N$137,'Gas Revenue'!$A$6:$A$137,'SCH C-2.2 B'!$B23)*-1000</f>
        <v>-53.777933333333301</v>
      </c>
      <c r="P23" s="163">
        <f t="shared" si="0"/>
        <v>-731.00093333333336</v>
      </c>
    </row>
    <row r="24" spans="1:16" x14ac:dyDescent="0.2">
      <c r="A24" s="159">
        <f t="shared" si="1"/>
        <v>14</v>
      </c>
      <c r="B24" s="159" t="s">
        <v>849</v>
      </c>
      <c r="C24" s="149" t="s">
        <v>874</v>
      </c>
      <c r="D24" s="1">
        <f>SUMIFS('IS G'!E$8:E$365,'IS G'!$A$8:$A$365,'SCH C-2.2 B'!$B24)*1000</f>
        <v>5688583.6399999997</v>
      </c>
      <c r="E24" s="1">
        <f>SUMIFS('IS G'!F$8:F$365,'IS G'!$A$8:$A$365,'SCH C-2.2 B'!$B24)*1000</f>
        <v>3697692.07</v>
      </c>
      <c r="F24" s="1">
        <f>SUMIFS('IS G'!G$8:G$365,'IS G'!$A$8:$A$365,'SCH C-2.2 B'!$B24)*1000</f>
        <v>4449430.99</v>
      </c>
      <c r="G24" s="1">
        <f>SUMIFS('IS G'!H$8:H$365,'IS G'!$A$8:$A$365,'SCH C-2.2 B'!$B24)*1000</f>
        <v>6471243.3399999999</v>
      </c>
      <c r="H24" s="1">
        <f>SUMIFS('IS G'!I$8:I$365,'IS G'!$A$8:$A$365,'SCH C-2.2 B'!$B24)*1000</f>
        <v>11509882.82</v>
      </c>
      <c r="I24" s="1">
        <f>SUMIFS('IS G'!J$8:J$365,'IS G'!$A$8:$A$365,'SCH C-2.2 B'!$B24)*1000</f>
        <v>12398339.1</v>
      </c>
      <c r="J24" s="1">
        <f>SUMIFS('IS G'!K$8:K$365,'IS G'!$A$8:$A$365,'SCH C-2.2 B'!$B24)*1000</f>
        <v>12808491.176944701</v>
      </c>
      <c r="K24" s="1">
        <f>SUMIFS('IS G'!L$8:L$365,'IS G'!$A$8:$A$365,'SCH C-2.2 B'!$B24)*1000</f>
        <v>13447246.5148897</v>
      </c>
      <c r="L24" s="1">
        <f>SUMIFS('IS G'!M$8:M$365,'IS G'!$A$8:$A$365,'SCH C-2.2 B'!$B24)*1000</f>
        <v>13731922.662340099</v>
      </c>
      <c r="M24" s="1">
        <f>SUMIFS('IS G'!N$8:N$365,'IS G'!$A$8:$A$365,'SCH C-2.2 B'!$B24)*1000</f>
        <v>17197524.747665498</v>
      </c>
      <c r="N24" s="1">
        <f>SUMIFS('IS G'!O$8:O$365,'IS G'!$A$8:$A$365,'SCH C-2.2 B'!$B24)*1000</f>
        <v>16350781.773902399</v>
      </c>
      <c r="O24" s="1">
        <f>SUMIFS('IS G'!P$8:P$365,'IS G'!$A$8:$A$365,'SCH C-2.2 B'!$B24)*1000</f>
        <v>15126036.26647</v>
      </c>
      <c r="P24" s="163">
        <f t="shared" si="0"/>
        <v>132877175.1022124</v>
      </c>
    </row>
    <row r="25" spans="1:16" x14ac:dyDescent="0.2">
      <c r="A25" s="159">
        <f t="shared" si="1"/>
        <v>15</v>
      </c>
      <c r="B25" s="159" t="s">
        <v>850</v>
      </c>
      <c r="C25" s="149" t="s">
        <v>875</v>
      </c>
      <c r="D25" s="1">
        <f>SUMIFS('IS G'!E$8:E$365,'IS G'!$A$8:$A$365,'SCH C-2.2 B'!$B25)*1000</f>
        <v>0</v>
      </c>
      <c r="E25" s="1">
        <f>SUMIFS('IS G'!F$8:F$365,'IS G'!$A$8:$A$365,'SCH C-2.2 B'!$B25)*1000</f>
        <v>0</v>
      </c>
      <c r="F25" s="1">
        <f>SUMIFS('IS G'!G$8:G$365,'IS G'!$A$8:$A$365,'SCH C-2.2 B'!$B25)*1000</f>
        <v>0</v>
      </c>
      <c r="G25" s="1">
        <f>SUMIFS('IS G'!H$8:H$365,'IS G'!$A$8:$A$365,'SCH C-2.2 B'!$B25)*1000</f>
        <v>0</v>
      </c>
      <c r="H25" s="1">
        <f>SUMIFS('IS G'!I$8:I$365,'IS G'!$A$8:$A$365,'SCH C-2.2 B'!$B25)*1000</f>
        <v>0</v>
      </c>
      <c r="I25" s="1">
        <f>SUMIFS('IS G'!J$8:J$365,'IS G'!$A$8:$A$365,'SCH C-2.2 B'!$B25)*1000</f>
        <v>0</v>
      </c>
      <c r="J25" s="1">
        <f>SUMIFS('IS G'!K$8:K$365,'IS G'!$A$8:$A$365,'SCH C-2.2 B'!$B25)*1000</f>
        <v>0</v>
      </c>
      <c r="K25" s="1">
        <f>SUMIFS('IS G'!L$8:L$365,'IS G'!$A$8:$A$365,'SCH C-2.2 B'!$B25)*1000</f>
        <v>0</v>
      </c>
      <c r="L25" s="1">
        <f>SUMIFS('IS G'!M$8:M$365,'IS G'!$A$8:$A$365,'SCH C-2.2 B'!$B25)*1000</f>
        <v>0</v>
      </c>
      <c r="M25" s="1">
        <f>SUMIFS('IS G'!N$8:N$365,'IS G'!$A$8:$A$365,'SCH C-2.2 B'!$B25)*1000</f>
        <v>0</v>
      </c>
      <c r="N25" s="1">
        <f>SUMIFS('IS G'!O$8:O$365,'IS G'!$A$8:$A$365,'SCH C-2.2 B'!$B25)*1000</f>
        <v>0</v>
      </c>
      <c r="O25" s="1">
        <f>SUMIFS('IS G'!P$8:P$365,'IS G'!$A$8:$A$365,'SCH C-2.2 B'!$B25)*1000</f>
        <v>0</v>
      </c>
      <c r="P25" s="163">
        <f t="shared" si="0"/>
        <v>0</v>
      </c>
    </row>
    <row r="26" spans="1:16" x14ac:dyDescent="0.2">
      <c r="A26" s="159">
        <f t="shared" si="1"/>
        <v>16</v>
      </c>
      <c r="B26" s="159" t="s">
        <v>851</v>
      </c>
      <c r="C26" s="149" t="s">
        <v>876</v>
      </c>
      <c r="D26" s="1">
        <f>SUMIFS('IS G'!E$8:E$365,'IS G'!$A$8:$A$365,'SCH C-2.2 B'!$B26)*1000</f>
        <v>-2025372.6699999899</v>
      </c>
      <c r="E26" s="1">
        <f>SUMIFS('IS G'!F$8:F$365,'IS G'!$A$8:$A$365,'SCH C-2.2 B'!$B26)*1000</f>
        <v>-1128068.73</v>
      </c>
      <c r="F26" s="1">
        <f>SUMIFS('IS G'!G$8:G$365,'IS G'!$A$8:$A$365,'SCH C-2.2 B'!$B26)*1000</f>
        <v>-572627.66</v>
      </c>
      <c r="G26" s="1">
        <f>SUMIFS('IS G'!H$8:H$365,'IS G'!$A$8:$A$365,'SCH C-2.2 B'!$B26)*1000</f>
        <v>447830.64999999997</v>
      </c>
      <c r="H26" s="1">
        <f>SUMIFS('IS G'!I$8:I$365,'IS G'!$A$8:$A$365,'SCH C-2.2 B'!$B26)*1000</f>
        <v>-327925.22000000003</v>
      </c>
      <c r="I26" s="1">
        <f>SUMIFS('IS G'!J$8:J$365,'IS G'!$A$8:$A$365,'SCH C-2.2 B'!$B26)*1000</f>
        <v>473546.92</v>
      </c>
      <c r="J26" s="1">
        <f>SUMIFS('IS G'!K$8:K$365,'IS G'!$A$8:$A$365,'SCH C-2.2 B'!$B26)*1000</f>
        <v>0</v>
      </c>
      <c r="K26" s="1">
        <f>SUMIFS('IS G'!L$8:L$365,'IS G'!$A$8:$A$365,'SCH C-2.2 B'!$B26)*1000</f>
        <v>0</v>
      </c>
      <c r="L26" s="1">
        <f>SUMIFS('IS G'!M$8:M$365,'IS G'!$A$8:$A$365,'SCH C-2.2 B'!$B26)*1000</f>
        <v>0</v>
      </c>
      <c r="M26" s="1">
        <f>SUMIFS('IS G'!N$8:N$365,'IS G'!$A$8:$A$365,'SCH C-2.2 B'!$B26)*1000</f>
        <v>0</v>
      </c>
      <c r="N26" s="1">
        <f>SUMIFS('IS G'!O$8:O$365,'IS G'!$A$8:$A$365,'SCH C-2.2 B'!$B26)*1000</f>
        <v>0</v>
      </c>
      <c r="O26" s="1">
        <f>SUMIFS('IS G'!P$8:P$365,'IS G'!$A$8:$A$365,'SCH C-2.2 B'!$B26)*1000</f>
        <v>0</v>
      </c>
      <c r="P26" s="163">
        <f t="shared" si="0"/>
        <v>-3132616.7099999906</v>
      </c>
    </row>
    <row r="27" spans="1:16" x14ac:dyDescent="0.2">
      <c r="A27" s="159">
        <f t="shared" si="1"/>
        <v>17</v>
      </c>
      <c r="B27" s="159" t="s">
        <v>852</v>
      </c>
      <c r="C27" s="149" t="s">
        <v>877</v>
      </c>
      <c r="D27" s="1">
        <f>SUMIFS('IS G'!E$8:E$365,'IS G'!$A$8:$A$365,'SCH C-2.2 B'!$B27)*1000</f>
        <v>35085.520000000004</v>
      </c>
      <c r="E27" s="1">
        <f>SUMIFS('IS G'!F$8:F$365,'IS G'!$A$8:$A$365,'SCH C-2.2 B'!$B27)*1000</f>
        <v>-1445469.61</v>
      </c>
      <c r="F27" s="1">
        <f>SUMIFS('IS G'!G$8:G$365,'IS G'!$A$8:$A$365,'SCH C-2.2 B'!$B27)*1000</f>
        <v>-1786233.07</v>
      </c>
      <c r="G27" s="1">
        <f>SUMIFS('IS G'!H$8:H$365,'IS G'!$A$8:$A$365,'SCH C-2.2 B'!$B27)*1000</f>
        <v>-432339.7</v>
      </c>
      <c r="H27" s="1">
        <f>SUMIFS('IS G'!I$8:I$365,'IS G'!$A$8:$A$365,'SCH C-2.2 B'!$B27)*1000</f>
        <v>-973036.66</v>
      </c>
      <c r="I27" s="1">
        <f>SUMIFS('IS G'!J$8:J$365,'IS G'!$A$8:$A$365,'SCH C-2.2 B'!$B27)*1000</f>
        <v>-374540.04</v>
      </c>
      <c r="J27" s="1">
        <f>SUMIFS('IS G'!K$8:K$365,'IS G'!$A$8:$A$365,'SCH C-2.2 B'!$B27)*1000</f>
        <v>0</v>
      </c>
      <c r="K27" s="1">
        <f>SUMIFS('IS G'!L$8:L$365,'IS G'!$A$8:$A$365,'SCH C-2.2 B'!$B27)*1000</f>
        <v>0</v>
      </c>
      <c r="L27" s="1">
        <f>SUMIFS('IS G'!M$8:M$365,'IS G'!$A$8:$A$365,'SCH C-2.2 B'!$B27)*1000</f>
        <v>0</v>
      </c>
      <c r="M27" s="1">
        <f>SUMIFS('IS G'!N$8:N$365,'IS G'!$A$8:$A$365,'SCH C-2.2 B'!$B27)*1000</f>
        <v>0</v>
      </c>
      <c r="N27" s="1">
        <f>SUMIFS('IS G'!O$8:O$365,'IS G'!$A$8:$A$365,'SCH C-2.2 B'!$B27)*1000</f>
        <v>0</v>
      </c>
      <c r="O27" s="1">
        <f>SUMIFS('IS G'!P$8:P$365,'IS G'!$A$8:$A$365,'SCH C-2.2 B'!$B27)*1000</f>
        <v>0</v>
      </c>
      <c r="P27" s="163">
        <f t="shared" si="0"/>
        <v>-4976533.5600000005</v>
      </c>
    </row>
    <row r="28" spans="1:16" x14ac:dyDescent="0.2">
      <c r="A28" s="159">
        <f t="shared" si="1"/>
        <v>18</v>
      </c>
      <c r="B28" s="159" t="s">
        <v>853</v>
      </c>
      <c r="C28" s="149" t="s">
        <v>878</v>
      </c>
      <c r="D28" s="1">
        <f>SUMIFS('IS G'!E$8:E$365,'IS G'!$A$8:$A$365,'SCH C-2.2 B'!$B28)*1000</f>
        <v>77812.06</v>
      </c>
      <c r="E28" s="1">
        <f>SUMIFS('IS G'!F$8:F$365,'IS G'!$A$8:$A$365,'SCH C-2.2 B'!$B28)*1000</f>
        <v>68048.789999999994</v>
      </c>
      <c r="F28" s="1">
        <f>SUMIFS('IS G'!G$8:G$365,'IS G'!$A$8:$A$365,'SCH C-2.2 B'!$B28)*1000</f>
        <v>68876</v>
      </c>
      <c r="G28" s="1">
        <f>SUMIFS('IS G'!H$8:H$365,'IS G'!$A$8:$A$365,'SCH C-2.2 B'!$B28)*1000</f>
        <v>73019.63</v>
      </c>
      <c r="H28" s="1">
        <f>SUMIFS('IS G'!I$8:I$365,'IS G'!$A$8:$A$365,'SCH C-2.2 B'!$B28)*1000</f>
        <v>93432.81</v>
      </c>
      <c r="I28" s="1">
        <f>SUMIFS('IS G'!J$8:J$365,'IS G'!$A$8:$A$365,'SCH C-2.2 B'!$B28)*1000</f>
        <v>73199.25</v>
      </c>
      <c r="J28" s="1">
        <f>SUMIFS('IS G'!K$8:K$365,'IS G'!$A$8:$A$365,'SCH C-2.2 B'!$B28)*1000</f>
        <v>59648</v>
      </c>
      <c r="K28" s="1">
        <f>SUMIFS('IS G'!L$8:L$365,'IS G'!$A$8:$A$365,'SCH C-2.2 B'!$B28)*1000</f>
        <v>57942</v>
      </c>
      <c r="L28" s="1">
        <f>SUMIFS('IS G'!M$8:M$365,'IS G'!$A$8:$A$365,'SCH C-2.2 B'!$B28)*1000</f>
        <v>59647</v>
      </c>
      <c r="M28" s="1">
        <f>SUMIFS('IS G'!N$8:N$365,'IS G'!$A$8:$A$365,'SCH C-2.2 B'!$B28)*1000</f>
        <v>56600</v>
      </c>
      <c r="N28" s="1">
        <f>SUMIFS('IS G'!O$8:O$365,'IS G'!$A$8:$A$365,'SCH C-2.2 B'!$B28)*1000</f>
        <v>71389</v>
      </c>
      <c r="O28" s="1">
        <f>SUMIFS('IS G'!P$8:P$365,'IS G'!$A$8:$A$365,'SCH C-2.2 B'!$B28)*1000</f>
        <v>63791</v>
      </c>
      <c r="P28" s="163">
        <f t="shared" si="0"/>
        <v>823405.54</v>
      </c>
    </row>
    <row r="29" spans="1:16" x14ac:dyDescent="0.2">
      <c r="A29" s="159">
        <f t="shared" si="1"/>
        <v>19</v>
      </c>
      <c r="B29" s="159" t="s">
        <v>854</v>
      </c>
      <c r="C29" s="149" t="s">
        <v>879</v>
      </c>
      <c r="D29" s="1">
        <f>SUMIFS('IS G'!E$8:E$365,'IS G'!$A$8:$A$365,'SCH C-2.2 B'!$B29)*1000</f>
        <v>4507470.6100000003</v>
      </c>
      <c r="E29" s="1">
        <f>SUMIFS('IS G'!F$8:F$365,'IS G'!$A$8:$A$365,'SCH C-2.2 B'!$B29)*1000</f>
        <v>4690566.1899999995</v>
      </c>
      <c r="F29" s="1">
        <f>SUMIFS('IS G'!G$8:G$365,'IS G'!$A$8:$A$365,'SCH C-2.2 B'!$B29)*1000</f>
        <v>1629921.1</v>
      </c>
      <c r="G29" s="1">
        <f>SUMIFS('IS G'!H$8:H$365,'IS G'!$A$8:$A$365,'SCH C-2.2 B'!$B29)*1000</f>
        <v>-3828366.69</v>
      </c>
      <c r="H29" s="1">
        <f>SUMIFS('IS G'!I$8:I$365,'IS G'!$A$8:$A$365,'SCH C-2.2 B'!$B29)*1000</f>
        <v>-7804895.0199999996</v>
      </c>
      <c r="I29" s="1">
        <f>SUMIFS('IS G'!J$8:J$365,'IS G'!$A$8:$A$365,'SCH C-2.2 B'!$B29)*1000</f>
        <v>-9647038.9699999988</v>
      </c>
      <c r="J29" s="1">
        <f>SUMIFS('IS G'!K$8:K$365,'IS G'!$A$8:$A$365,'SCH C-2.2 B'!$B29)*1000</f>
        <v>-10238799.2089114</v>
      </c>
      <c r="K29" s="1">
        <f>SUMIFS('IS G'!L$8:L$365,'IS G'!$A$8:$A$365,'SCH C-2.2 B'!$B29)*1000</f>
        <v>-8117091.1736202901</v>
      </c>
      <c r="L29" s="1">
        <f>SUMIFS('IS G'!M$8:M$365,'IS G'!$A$8:$A$365,'SCH C-2.2 B'!$B29)*1000</f>
        <v>-388203.08045150002</v>
      </c>
      <c r="M29" s="1">
        <f>SUMIFS('IS G'!N$8:N$365,'IS G'!$A$8:$A$365,'SCH C-2.2 B'!$B29)*1000</f>
        <v>7469778.7526380895</v>
      </c>
      <c r="N29" s="1">
        <f>SUMIFS('IS G'!O$8:O$365,'IS G'!$A$8:$A$365,'SCH C-2.2 B'!$B29)*1000</f>
        <v>11643032.888516501</v>
      </c>
      <c r="O29" s="1">
        <f>SUMIFS('IS G'!P$8:P$365,'IS G'!$A$8:$A$365,'SCH C-2.2 B'!$B29)*1000</f>
        <v>10697003.595833398</v>
      </c>
      <c r="P29" s="163">
        <f t="shared" si="0"/>
        <v>613378.99400480092</v>
      </c>
    </row>
    <row r="30" spans="1:16" x14ac:dyDescent="0.2">
      <c r="A30" s="159">
        <f t="shared" si="1"/>
        <v>20</v>
      </c>
      <c r="B30" s="159">
        <v>810</v>
      </c>
      <c r="C30" s="149" t="s">
        <v>880</v>
      </c>
      <c r="D30" s="1">
        <f>SUMIFS('IS G'!E$8:E$365,'IS G'!$A$8:$A$365,'SCH C-2.2 B'!$B30)*1000</f>
        <v>-73342.299999999988</v>
      </c>
      <c r="E30" s="1">
        <f>SUMIFS('IS G'!F$8:F$365,'IS G'!$A$8:$A$365,'SCH C-2.2 B'!$B30)*1000</f>
        <v>-37862.78</v>
      </c>
      <c r="F30" s="1">
        <f>SUMIFS('IS G'!G$8:G$365,'IS G'!$A$8:$A$365,'SCH C-2.2 B'!$B30)*1000</f>
        <v>-4778.2700000000004</v>
      </c>
      <c r="G30" s="1">
        <f>SUMIFS('IS G'!H$8:H$365,'IS G'!$A$8:$A$365,'SCH C-2.2 B'!$B30)*1000</f>
        <v>-1201.46</v>
      </c>
      <c r="H30" s="1">
        <f>SUMIFS('IS G'!I$8:I$365,'IS G'!$A$8:$A$365,'SCH C-2.2 B'!$B30)*1000</f>
        <v>-727.23</v>
      </c>
      <c r="I30" s="1">
        <f>SUMIFS('IS G'!J$8:J$365,'IS G'!$A$8:$A$365,'SCH C-2.2 B'!$B30)*1000</f>
        <v>-3386.43</v>
      </c>
      <c r="J30" s="1">
        <f>SUMIFS('IS G'!K$8:K$365,'IS G'!$A$8:$A$365,'SCH C-2.2 B'!$B30)*1000</f>
        <v>-3000</v>
      </c>
      <c r="K30" s="1">
        <f>SUMIFS('IS G'!L$8:L$365,'IS G'!$A$8:$A$365,'SCH C-2.2 B'!$B30)*1000</f>
        <v>-5000</v>
      </c>
      <c r="L30" s="1">
        <f>SUMIFS('IS G'!M$8:M$365,'IS G'!$A$8:$A$365,'SCH C-2.2 B'!$B30)*1000</f>
        <v>-19000</v>
      </c>
      <c r="M30" s="1">
        <f>SUMIFS('IS G'!N$8:N$365,'IS G'!$A$8:$A$365,'SCH C-2.2 B'!$B30)*1000</f>
        <v>-118000</v>
      </c>
      <c r="N30" s="1">
        <f>SUMIFS('IS G'!O$8:O$365,'IS G'!$A$8:$A$365,'SCH C-2.2 B'!$B30)*1000</f>
        <v>-107295</v>
      </c>
      <c r="O30" s="1">
        <f>SUMIFS('IS G'!P$8:P$365,'IS G'!$A$8:$A$365,'SCH C-2.2 B'!$B30)*1000</f>
        <v>-99228</v>
      </c>
      <c r="P30" s="163">
        <f t="shared" ref="P30" si="2">SUM(D30:O30)</f>
        <v>-472821.47</v>
      </c>
    </row>
    <row r="31" spans="1:16" x14ac:dyDescent="0.2">
      <c r="A31" s="159">
        <f t="shared" si="1"/>
        <v>21</v>
      </c>
      <c r="B31" s="159" t="s">
        <v>855</v>
      </c>
      <c r="C31" s="149" t="s">
        <v>881</v>
      </c>
      <c r="D31" s="1">
        <f>SUMIFS('IS G'!E$8:E$365,'IS G'!$A$8:$A$365,'SCH C-2.2 B'!$B31)*1000</f>
        <v>-15228.76</v>
      </c>
      <c r="E31" s="1">
        <f>SUMIFS('IS G'!F$8:F$365,'IS G'!$A$8:$A$365,'SCH C-2.2 B'!$B31)*1000</f>
        <v>-10848.599999999999</v>
      </c>
      <c r="F31" s="1">
        <f>SUMIFS('IS G'!G$8:G$365,'IS G'!$A$8:$A$365,'SCH C-2.2 B'!$B31)*1000</f>
        <v>-4416.95999999999</v>
      </c>
      <c r="G31" s="1">
        <f>SUMIFS('IS G'!H$8:H$365,'IS G'!$A$8:$A$365,'SCH C-2.2 B'!$B31)*1000</f>
        <v>-4438.67</v>
      </c>
      <c r="H31" s="1">
        <f>SUMIFS('IS G'!I$8:I$365,'IS G'!$A$8:$A$365,'SCH C-2.2 B'!$B31)*1000</f>
        <v>-2674.34</v>
      </c>
      <c r="I31" s="1">
        <f>SUMIFS('IS G'!J$8:J$365,'IS G'!$A$8:$A$365,'SCH C-2.2 B'!$B31)*1000</f>
        <v>-3855.3199999999997</v>
      </c>
      <c r="J31" s="1">
        <f>SUMIFS('IS G'!K$8:K$365,'IS G'!$A$8:$A$365,'SCH C-2.2 B'!$B31)*1000</f>
        <v>0</v>
      </c>
      <c r="K31" s="1">
        <f>SUMIFS('IS G'!L$8:L$365,'IS G'!$A$8:$A$365,'SCH C-2.2 B'!$B31)*1000</f>
        <v>0</v>
      </c>
      <c r="L31" s="1">
        <f>SUMIFS('IS G'!M$8:M$365,'IS G'!$A$8:$A$365,'SCH C-2.2 B'!$B31)*1000</f>
        <v>0</v>
      </c>
      <c r="M31" s="1">
        <f>SUMIFS('IS G'!N$8:N$365,'IS G'!$A$8:$A$365,'SCH C-2.2 B'!$B31)*1000</f>
        <v>0</v>
      </c>
      <c r="N31" s="1">
        <f>SUMIFS('IS G'!O$8:O$365,'IS G'!$A$8:$A$365,'SCH C-2.2 B'!$B31)*1000</f>
        <v>0</v>
      </c>
      <c r="O31" s="1">
        <f>SUMIFS('IS G'!P$8:P$365,'IS G'!$A$8:$A$365,'SCH C-2.2 B'!$B31)*1000</f>
        <v>0</v>
      </c>
      <c r="P31" s="163">
        <f t="shared" si="0"/>
        <v>-41462.649999999987</v>
      </c>
    </row>
    <row r="32" spans="1:16" x14ac:dyDescent="0.2">
      <c r="A32" s="159">
        <f t="shared" si="1"/>
        <v>22</v>
      </c>
      <c r="B32" s="159">
        <v>813</v>
      </c>
      <c r="C32" s="149" t="s">
        <v>882</v>
      </c>
      <c r="D32" s="1">
        <f>SUMIFS('IS G'!E$8:E$365,'IS G'!$A$8:$A$365,'SCH C-2.2 B'!$B32)*1000</f>
        <v>0</v>
      </c>
      <c r="E32" s="1">
        <f>SUMIFS('IS G'!F$8:F$365,'IS G'!$A$8:$A$365,'SCH C-2.2 B'!$B32)*1000</f>
        <v>0</v>
      </c>
      <c r="F32" s="1">
        <f>SUMIFS('IS G'!G$8:G$365,'IS G'!$A$8:$A$365,'SCH C-2.2 B'!$B32)*1000</f>
        <v>0</v>
      </c>
      <c r="G32" s="1">
        <f>SUMIFS('IS G'!H$8:H$365,'IS G'!$A$8:$A$365,'SCH C-2.2 B'!$B32)*1000</f>
        <v>0</v>
      </c>
      <c r="H32" s="1">
        <f>SUMIFS('IS G'!I$8:I$365,'IS G'!$A$8:$A$365,'SCH C-2.2 B'!$B32)*1000</f>
        <v>0</v>
      </c>
      <c r="I32" s="1">
        <f>SUMIFS('IS G'!J$8:J$365,'IS G'!$A$8:$A$365,'SCH C-2.2 B'!$B32)*1000</f>
        <v>0</v>
      </c>
      <c r="J32" s="1">
        <f>SUMIFS('IS G'!K$8:K$365,'IS G'!$A$8:$A$365,'SCH C-2.2 B'!$B32)*1000</f>
        <v>0</v>
      </c>
      <c r="K32" s="1">
        <f>SUMIFS('IS G'!L$8:L$365,'IS G'!$A$8:$A$365,'SCH C-2.2 B'!$B32)*1000</f>
        <v>0</v>
      </c>
      <c r="L32" s="1">
        <f>SUMIFS('IS G'!M$8:M$365,'IS G'!$A$8:$A$365,'SCH C-2.2 B'!$B32)*1000</f>
        <v>0</v>
      </c>
      <c r="M32" s="1">
        <f>SUMIFS('IS G'!N$8:N$365,'IS G'!$A$8:$A$365,'SCH C-2.2 B'!$B32)*1000</f>
        <v>0</v>
      </c>
      <c r="N32" s="1">
        <f>SUMIFS('IS G'!O$8:O$365,'IS G'!$A$8:$A$365,'SCH C-2.2 B'!$B32)*1000</f>
        <v>0</v>
      </c>
      <c r="O32" s="1">
        <f>SUMIFS('IS G'!P$8:P$365,'IS G'!$A$8:$A$365,'SCH C-2.2 B'!$B32)*1000</f>
        <v>0</v>
      </c>
      <c r="P32" s="163">
        <f t="shared" ref="P32:P56" si="3">SUM(D32:O32)</f>
        <v>0</v>
      </c>
    </row>
    <row r="33" spans="1:16" x14ac:dyDescent="0.2">
      <c r="A33" s="159">
        <f t="shared" si="1"/>
        <v>23</v>
      </c>
      <c r="B33" s="159" t="s">
        <v>884</v>
      </c>
      <c r="C33" s="149" t="s">
        <v>910</v>
      </c>
      <c r="D33" s="1">
        <f>SUMIFS('IS G'!E$8:E$365,'IS G'!$A$8:$A$365,'SCH C-2.2 B'!$B33)*1000</f>
        <v>64606.82</v>
      </c>
      <c r="E33" s="1">
        <f>SUMIFS('IS G'!F$8:F$365,'IS G'!$A$8:$A$365,'SCH C-2.2 B'!$B33)*1000</f>
        <v>60657.379999999896</v>
      </c>
      <c r="F33" s="1">
        <f>SUMIFS('IS G'!G$8:G$365,'IS G'!$A$8:$A$365,'SCH C-2.2 B'!$B33)*1000</f>
        <v>75138.37</v>
      </c>
      <c r="G33" s="1">
        <f>SUMIFS('IS G'!H$8:H$365,'IS G'!$A$8:$A$365,'SCH C-2.2 B'!$B33)*1000</f>
        <v>63365.22</v>
      </c>
      <c r="H33" s="1">
        <f>SUMIFS('IS G'!I$8:I$365,'IS G'!$A$8:$A$365,'SCH C-2.2 B'!$B33)*1000</f>
        <v>74087.520000000004</v>
      </c>
      <c r="I33" s="1">
        <f>SUMIFS('IS G'!J$8:J$365,'IS G'!$A$8:$A$365,'SCH C-2.2 B'!$B33)*1000</f>
        <v>74611.16</v>
      </c>
      <c r="J33" s="1">
        <f>SUMIFS('IS G'!K$8:K$365,'IS G'!$A$8:$A$365,'SCH C-2.2 B'!$B33)*1000</f>
        <v>92695</v>
      </c>
      <c r="K33" s="1">
        <f>SUMIFS('IS G'!L$8:L$365,'IS G'!$A$8:$A$365,'SCH C-2.2 B'!$B33)*1000</f>
        <v>95313</v>
      </c>
      <c r="L33" s="1">
        <f>SUMIFS('IS G'!M$8:M$365,'IS G'!$A$8:$A$365,'SCH C-2.2 B'!$B33)*1000</f>
        <v>82308</v>
      </c>
      <c r="M33" s="1">
        <f>SUMIFS('IS G'!N$8:N$365,'IS G'!$A$8:$A$365,'SCH C-2.2 B'!$B33)*1000</f>
        <v>79055</v>
      </c>
      <c r="N33" s="1">
        <f>SUMIFS('IS G'!O$8:O$365,'IS G'!$A$8:$A$365,'SCH C-2.2 B'!$B33)*1000</f>
        <v>58952</v>
      </c>
      <c r="O33" s="1">
        <f>SUMIFS('IS G'!P$8:P$365,'IS G'!$A$8:$A$365,'SCH C-2.2 B'!$B33)*1000</f>
        <v>56399</v>
      </c>
      <c r="P33" s="163">
        <f t="shared" si="3"/>
        <v>877188.47</v>
      </c>
    </row>
    <row r="34" spans="1:16" x14ac:dyDescent="0.2">
      <c r="A34" s="159">
        <f>A33+1</f>
        <v>24</v>
      </c>
      <c r="B34" s="159" t="s">
        <v>885</v>
      </c>
      <c r="C34" s="177" t="s">
        <v>841</v>
      </c>
      <c r="D34" s="1">
        <f>SUMIFS('IS G'!E$8:E$365,'IS G'!$A$8:$A$365,'SCH C-2.2 B'!$B34)*1000</f>
        <v>7404.46</v>
      </c>
      <c r="E34" s="1">
        <f>SUMIFS('IS G'!F$8:F$365,'IS G'!$A$8:$A$365,'SCH C-2.2 B'!$B34)*1000</f>
        <v>4189.3999999999996</v>
      </c>
      <c r="F34" s="1">
        <f>SUMIFS('IS G'!G$8:G$365,'IS G'!$A$8:$A$365,'SCH C-2.2 B'!$B34)*1000</f>
        <v>4954.6000000000004</v>
      </c>
      <c r="G34" s="1">
        <f>SUMIFS('IS G'!H$8:H$365,'IS G'!$A$8:$A$365,'SCH C-2.2 B'!$B34)*1000</f>
        <v>6190.3499999999995</v>
      </c>
      <c r="H34" s="1">
        <f>SUMIFS('IS G'!I$8:I$365,'IS G'!$A$8:$A$365,'SCH C-2.2 B'!$B34)*1000</f>
        <v>5421.8199999999897</v>
      </c>
      <c r="I34" s="1">
        <f>SUMIFS('IS G'!J$8:J$365,'IS G'!$A$8:$A$365,'SCH C-2.2 B'!$B34)*1000</f>
        <v>6237.79</v>
      </c>
      <c r="J34" s="1">
        <f>SUMIFS('IS G'!K$8:K$365,'IS G'!$A$8:$A$365,'SCH C-2.2 B'!$B34)*1000</f>
        <v>5120</v>
      </c>
      <c r="K34" s="1">
        <f>SUMIFS('IS G'!L$8:L$365,'IS G'!$A$8:$A$365,'SCH C-2.2 B'!$B34)*1000</f>
        <v>6120</v>
      </c>
      <c r="L34" s="1">
        <f>SUMIFS('IS G'!M$8:M$365,'IS G'!$A$8:$A$365,'SCH C-2.2 B'!$B34)*1000</f>
        <v>6392</v>
      </c>
      <c r="M34" s="1">
        <f>SUMIFS('IS G'!N$8:N$365,'IS G'!$A$8:$A$365,'SCH C-2.2 B'!$B34)*1000</f>
        <v>5120</v>
      </c>
      <c r="N34" s="1">
        <f>SUMIFS('IS G'!O$8:O$365,'IS G'!$A$8:$A$365,'SCH C-2.2 B'!$B34)*1000</f>
        <v>2755</v>
      </c>
      <c r="O34" s="1">
        <f>SUMIFS('IS G'!P$8:P$365,'IS G'!$A$8:$A$365,'SCH C-2.2 B'!$B34)*1000</f>
        <v>2755</v>
      </c>
      <c r="P34" s="163">
        <f t="shared" si="3"/>
        <v>62660.419999999984</v>
      </c>
    </row>
    <row r="35" spans="1:16" x14ac:dyDescent="0.2">
      <c r="A35" s="159">
        <f t="shared" ref="A35:A57" si="4">A34+1</f>
        <v>25</v>
      </c>
      <c r="B35" s="159" t="s">
        <v>886</v>
      </c>
      <c r="C35" s="177" t="s">
        <v>842</v>
      </c>
      <c r="D35" s="1">
        <f>SUMIFS('IS G'!E$8:E$365,'IS G'!$A$8:$A$365,'SCH C-2.2 B'!$B35)*1000</f>
        <v>31479.87</v>
      </c>
      <c r="E35" s="1">
        <f>SUMIFS('IS G'!F$8:F$365,'IS G'!$A$8:$A$365,'SCH C-2.2 B'!$B35)*1000</f>
        <v>29988.07</v>
      </c>
      <c r="F35" s="1">
        <f>SUMIFS('IS G'!G$8:G$365,'IS G'!$A$8:$A$365,'SCH C-2.2 B'!$B35)*1000</f>
        <v>51879.599999999897</v>
      </c>
      <c r="G35" s="1">
        <f>SUMIFS('IS G'!H$8:H$365,'IS G'!$A$8:$A$365,'SCH C-2.2 B'!$B35)*1000</f>
        <v>47054.28</v>
      </c>
      <c r="H35" s="1">
        <f>SUMIFS('IS G'!I$8:I$365,'IS G'!$A$8:$A$365,'SCH C-2.2 B'!$B35)*1000</f>
        <v>32552.050000000003</v>
      </c>
      <c r="I35" s="1">
        <f>SUMIFS('IS G'!J$8:J$365,'IS G'!$A$8:$A$365,'SCH C-2.2 B'!$B35)*1000</f>
        <v>18996.84</v>
      </c>
      <c r="J35" s="1">
        <f>SUMIFS('IS G'!K$8:K$365,'IS G'!$A$8:$A$365,'SCH C-2.2 B'!$B35)*1000</f>
        <v>83419</v>
      </c>
      <c r="K35" s="1">
        <f>SUMIFS('IS G'!L$8:L$365,'IS G'!$A$8:$A$365,'SCH C-2.2 B'!$B35)*1000</f>
        <v>49817</v>
      </c>
      <c r="L35" s="1">
        <f>SUMIFS('IS G'!M$8:M$365,'IS G'!$A$8:$A$365,'SCH C-2.2 B'!$B35)*1000</f>
        <v>53953</v>
      </c>
      <c r="M35" s="1">
        <f>SUMIFS('IS G'!N$8:N$365,'IS G'!$A$8:$A$365,'SCH C-2.2 B'!$B35)*1000</f>
        <v>57880</v>
      </c>
      <c r="N35" s="1">
        <f>SUMIFS('IS G'!O$8:O$365,'IS G'!$A$8:$A$365,'SCH C-2.2 B'!$B35)*1000</f>
        <v>78177</v>
      </c>
      <c r="O35" s="1">
        <f>SUMIFS('IS G'!P$8:P$365,'IS G'!$A$8:$A$365,'SCH C-2.2 B'!$B35)*1000</f>
        <v>68637</v>
      </c>
      <c r="P35" s="163">
        <f t="shared" si="3"/>
        <v>603833.70999999985</v>
      </c>
    </row>
    <row r="36" spans="1:16" x14ac:dyDescent="0.2">
      <c r="A36" s="159">
        <f t="shared" si="4"/>
        <v>26</v>
      </c>
      <c r="B36" s="159" t="s">
        <v>887</v>
      </c>
      <c r="C36" s="177" t="s">
        <v>906</v>
      </c>
      <c r="D36" s="1">
        <f>SUMIFS('IS G'!E$8:E$365,'IS G'!$A$8:$A$365,'SCH C-2.2 B'!$B36)*1000</f>
        <v>231097.47</v>
      </c>
      <c r="E36" s="1">
        <f>SUMIFS('IS G'!F$8:F$365,'IS G'!$A$8:$A$365,'SCH C-2.2 B'!$B36)*1000</f>
        <v>178162.93</v>
      </c>
      <c r="F36" s="1">
        <f>SUMIFS('IS G'!G$8:G$365,'IS G'!$A$8:$A$365,'SCH C-2.2 B'!$B36)*1000</f>
        <v>157701.13</v>
      </c>
      <c r="G36" s="1">
        <f>SUMIFS('IS G'!H$8:H$365,'IS G'!$A$8:$A$365,'SCH C-2.2 B'!$B36)*1000</f>
        <v>162741.19</v>
      </c>
      <c r="H36" s="1">
        <f>SUMIFS('IS G'!I$8:I$365,'IS G'!$A$8:$A$365,'SCH C-2.2 B'!$B36)*1000</f>
        <v>144557.51</v>
      </c>
      <c r="I36" s="1">
        <f>SUMIFS('IS G'!J$8:J$365,'IS G'!$A$8:$A$365,'SCH C-2.2 B'!$B36)*1000</f>
        <v>176095.09</v>
      </c>
      <c r="J36" s="1">
        <f>SUMIFS('IS G'!K$8:K$365,'IS G'!$A$8:$A$365,'SCH C-2.2 B'!$B36)*1000</f>
        <v>102381</v>
      </c>
      <c r="K36" s="1">
        <f>SUMIFS('IS G'!L$8:L$365,'IS G'!$A$8:$A$365,'SCH C-2.2 B'!$B36)*1000</f>
        <v>108977</v>
      </c>
      <c r="L36" s="1">
        <f>SUMIFS('IS G'!M$8:M$365,'IS G'!$A$8:$A$365,'SCH C-2.2 B'!$B36)*1000</f>
        <v>107937</v>
      </c>
      <c r="M36" s="1">
        <f>SUMIFS('IS G'!N$8:N$365,'IS G'!$A$8:$A$365,'SCH C-2.2 B'!$B36)*1000</f>
        <v>125450</v>
      </c>
      <c r="N36" s="1">
        <f>SUMIFS('IS G'!O$8:O$365,'IS G'!$A$8:$A$365,'SCH C-2.2 B'!$B36)*1000</f>
        <v>294027</v>
      </c>
      <c r="O36" s="1">
        <f>SUMIFS('IS G'!P$8:P$365,'IS G'!$A$8:$A$365,'SCH C-2.2 B'!$B36)*1000</f>
        <v>280208</v>
      </c>
      <c r="P36" s="163">
        <f t="shared" si="3"/>
        <v>2069335.32</v>
      </c>
    </row>
    <row r="37" spans="1:16" x14ac:dyDescent="0.2">
      <c r="A37" s="159">
        <f t="shared" si="4"/>
        <v>27</v>
      </c>
      <c r="B37" s="159" t="s">
        <v>888</v>
      </c>
      <c r="C37" s="177" t="s">
        <v>907</v>
      </c>
      <c r="D37" s="1">
        <f>SUMIFS('IS G'!E$8:E$365,'IS G'!$A$8:$A$365,'SCH C-2.2 B'!$B37)*1000</f>
        <v>73342.299999999988</v>
      </c>
      <c r="E37" s="1">
        <f>SUMIFS('IS G'!F$8:F$365,'IS G'!$A$8:$A$365,'SCH C-2.2 B'!$B37)*1000</f>
        <v>37862.78</v>
      </c>
      <c r="F37" s="1">
        <f>SUMIFS('IS G'!G$8:G$365,'IS G'!$A$8:$A$365,'SCH C-2.2 B'!$B37)*1000</f>
        <v>4778.2700000000004</v>
      </c>
      <c r="G37" s="1">
        <f>SUMIFS('IS G'!H$8:H$365,'IS G'!$A$8:$A$365,'SCH C-2.2 B'!$B37)*1000</f>
        <v>1201.46</v>
      </c>
      <c r="H37" s="1">
        <f>SUMIFS('IS G'!I$8:I$365,'IS G'!$A$8:$A$365,'SCH C-2.2 B'!$B37)*1000</f>
        <v>727.23</v>
      </c>
      <c r="I37" s="1">
        <f>SUMIFS('IS G'!J$8:J$365,'IS G'!$A$8:$A$365,'SCH C-2.2 B'!$B37)*1000</f>
        <v>3386.43</v>
      </c>
      <c r="J37" s="1">
        <f>SUMIFS('IS G'!K$8:K$365,'IS G'!$A$8:$A$365,'SCH C-2.2 B'!$B37)*1000</f>
        <v>5000</v>
      </c>
      <c r="K37" s="1">
        <f>SUMIFS('IS G'!L$8:L$365,'IS G'!$A$8:$A$365,'SCH C-2.2 B'!$B37)*1000</f>
        <v>9000</v>
      </c>
      <c r="L37" s="1">
        <f>SUMIFS('IS G'!M$8:M$365,'IS G'!$A$8:$A$365,'SCH C-2.2 B'!$B37)*1000</f>
        <v>21000</v>
      </c>
      <c r="M37" s="1">
        <f>SUMIFS('IS G'!N$8:N$365,'IS G'!$A$8:$A$365,'SCH C-2.2 B'!$B37)*1000</f>
        <v>136000</v>
      </c>
      <c r="N37" s="1">
        <f>SUMIFS('IS G'!O$8:O$365,'IS G'!$A$8:$A$365,'SCH C-2.2 B'!$B37)*1000</f>
        <v>131000</v>
      </c>
      <c r="O37" s="1">
        <f>SUMIFS('IS G'!P$8:P$365,'IS G'!$A$8:$A$365,'SCH C-2.2 B'!$B37)*1000</f>
        <v>114000</v>
      </c>
      <c r="P37" s="163">
        <f t="shared" si="3"/>
        <v>537298.47</v>
      </c>
    </row>
    <row r="38" spans="1:16" x14ac:dyDescent="0.2">
      <c r="A38" s="159">
        <f t="shared" si="4"/>
        <v>28</v>
      </c>
      <c r="B38" s="159" t="s">
        <v>889</v>
      </c>
      <c r="C38" s="177" t="s">
        <v>908</v>
      </c>
      <c r="D38" s="1">
        <f>SUMIFS('IS G'!E$8:E$365,'IS G'!$A$8:$A$365,'SCH C-2.2 B'!$B38)*1000</f>
        <v>259804.12999999998</v>
      </c>
      <c r="E38" s="1">
        <f>SUMIFS('IS G'!F$8:F$365,'IS G'!$A$8:$A$365,'SCH C-2.2 B'!$B38)*1000</f>
        <v>196132.59</v>
      </c>
      <c r="F38" s="1">
        <f>SUMIFS('IS G'!G$8:G$365,'IS G'!$A$8:$A$365,'SCH C-2.2 B'!$B38)*1000</f>
        <v>167551.74</v>
      </c>
      <c r="G38" s="1">
        <f>SUMIFS('IS G'!H$8:H$365,'IS G'!$A$8:$A$365,'SCH C-2.2 B'!$B38)*1000</f>
        <v>6600.2599999999993</v>
      </c>
      <c r="H38" s="1">
        <f>SUMIFS('IS G'!I$8:I$365,'IS G'!$A$8:$A$365,'SCH C-2.2 B'!$B38)*1000</f>
        <v>4372.91</v>
      </c>
      <c r="I38" s="1">
        <f>SUMIFS('IS G'!J$8:J$365,'IS G'!$A$8:$A$365,'SCH C-2.2 B'!$B38)*1000</f>
        <v>3927.4899999999898</v>
      </c>
      <c r="J38" s="1">
        <f>SUMIFS('IS G'!K$8:K$365,'IS G'!$A$8:$A$365,'SCH C-2.2 B'!$B38)*1000</f>
        <v>27834</v>
      </c>
      <c r="K38" s="1">
        <f>SUMIFS('IS G'!L$8:L$365,'IS G'!$A$8:$A$365,'SCH C-2.2 B'!$B38)*1000</f>
        <v>27835</v>
      </c>
      <c r="L38" s="1">
        <f>SUMIFS('IS G'!M$8:M$365,'IS G'!$A$8:$A$365,'SCH C-2.2 B'!$B38)*1000</f>
        <v>90015</v>
      </c>
      <c r="M38" s="1">
        <f>SUMIFS('IS G'!N$8:N$365,'IS G'!$A$8:$A$365,'SCH C-2.2 B'!$B38)*1000</f>
        <v>220068</v>
      </c>
      <c r="N38" s="1">
        <f>SUMIFS('IS G'!O$8:O$365,'IS G'!$A$8:$A$365,'SCH C-2.2 B'!$B38)*1000</f>
        <v>234379</v>
      </c>
      <c r="O38" s="1">
        <f>SUMIFS('IS G'!P$8:P$365,'IS G'!$A$8:$A$365,'SCH C-2.2 B'!$B38)*1000</f>
        <v>230798</v>
      </c>
      <c r="P38" s="163">
        <f t="shared" si="3"/>
        <v>1469318.12</v>
      </c>
    </row>
    <row r="39" spans="1:16" x14ac:dyDescent="0.2">
      <c r="A39" s="159">
        <f t="shared" si="4"/>
        <v>29</v>
      </c>
      <c r="B39" s="159" t="s">
        <v>890</v>
      </c>
      <c r="C39" s="177" t="s">
        <v>843</v>
      </c>
      <c r="D39" s="1">
        <f>SUMIFS('IS G'!E$8:E$365,'IS G'!$A$8:$A$365,'SCH C-2.2 B'!$B39)*1000</f>
        <v>103449.05</v>
      </c>
      <c r="E39" s="1">
        <f>SUMIFS('IS G'!F$8:F$365,'IS G'!$A$8:$A$365,'SCH C-2.2 B'!$B39)*1000</f>
        <v>87677.58</v>
      </c>
      <c r="F39" s="1">
        <f>SUMIFS('IS G'!G$8:G$365,'IS G'!$A$8:$A$365,'SCH C-2.2 B'!$B39)*1000</f>
        <v>90221.21</v>
      </c>
      <c r="G39" s="1">
        <f>SUMIFS('IS G'!H$8:H$365,'IS G'!$A$8:$A$365,'SCH C-2.2 B'!$B39)*1000</f>
        <v>90182.080000000002</v>
      </c>
      <c r="H39" s="1">
        <f>SUMIFS('IS G'!I$8:I$365,'IS G'!$A$8:$A$365,'SCH C-2.2 B'!$B39)*1000</f>
        <v>113562.16</v>
      </c>
      <c r="I39" s="1">
        <f>SUMIFS('IS G'!J$8:J$365,'IS G'!$A$8:$A$365,'SCH C-2.2 B'!$B39)*1000</f>
        <v>128110.34000000001</v>
      </c>
      <c r="J39" s="1">
        <f>SUMIFS('IS G'!K$8:K$365,'IS G'!$A$8:$A$365,'SCH C-2.2 B'!$B39)*1000</f>
        <v>174000</v>
      </c>
      <c r="K39" s="1">
        <f>SUMIFS('IS G'!L$8:L$365,'IS G'!$A$8:$A$365,'SCH C-2.2 B'!$B39)*1000</f>
        <v>193000</v>
      </c>
      <c r="L39" s="1">
        <f>SUMIFS('IS G'!M$8:M$365,'IS G'!$A$8:$A$365,'SCH C-2.2 B'!$B39)*1000</f>
        <v>194000</v>
      </c>
      <c r="M39" s="1">
        <f>SUMIFS('IS G'!N$8:N$365,'IS G'!$A$8:$A$365,'SCH C-2.2 B'!$B39)*1000</f>
        <v>182000</v>
      </c>
      <c r="N39" s="1">
        <f>SUMIFS('IS G'!O$8:O$365,'IS G'!$A$8:$A$365,'SCH C-2.2 B'!$B39)*1000</f>
        <v>139000</v>
      </c>
      <c r="O39" s="1">
        <f>SUMIFS('IS G'!P$8:P$365,'IS G'!$A$8:$A$365,'SCH C-2.2 B'!$B39)*1000</f>
        <v>119000</v>
      </c>
      <c r="P39" s="163">
        <f t="shared" si="3"/>
        <v>1614202.42</v>
      </c>
    </row>
    <row r="40" spans="1:16" x14ac:dyDescent="0.2">
      <c r="A40" s="159">
        <f t="shared" si="4"/>
        <v>30</v>
      </c>
      <c r="B40" s="159" t="s">
        <v>891</v>
      </c>
      <c r="C40" s="177" t="s">
        <v>17</v>
      </c>
      <c r="D40" s="1">
        <f>SUMIFS('IS G'!E$8:E$365,'IS G'!$A$8:$A$365,'SCH C-2.2 B'!$B40)*1000</f>
        <v>1528.74</v>
      </c>
      <c r="E40" s="1">
        <f>SUMIFS('IS G'!F$8:F$365,'IS G'!$A$8:$A$365,'SCH C-2.2 B'!$B40)*1000</f>
        <v>1528.74</v>
      </c>
      <c r="F40" s="1">
        <f>SUMIFS('IS G'!G$8:G$365,'IS G'!$A$8:$A$365,'SCH C-2.2 B'!$B40)*1000</f>
        <v>1528.74</v>
      </c>
      <c r="G40" s="1">
        <f>SUMIFS('IS G'!H$8:H$365,'IS G'!$A$8:$A$365,'SCH C-2.2 B'!$B40)*1000</f>
        <v>1528.74</v>
      </c>
      <c r="H40" s="1">
        <f>SUMIFS('IS G'!I$8:I$365,'IS G'!$A$8:$A$365,'SCH C-2.2 B'!$B40)*1000</f>
        <v>1528.74</v>
      </c>
      <c r="I40" s="1">
        <f>SUMIFS('IS G'!J$8:J$365,'IS G'!$A$8:$A$365,'SCH C-2.2 B'!$B40)*1000</f>
        <v>1528.74</v>
      </c>
      <c r="J40" s="1">
        <f>SUMIFS('IS G'!K$8:K$365,'IS G'!$A$8:$A$365,'SCH C-2.2 B'!$B40)*1000</f>
        <v>0</v>
      </c>
      <c r="K40" s="1">
        <f>SUMIFS('IS G'!L$8:L$365,'IS G'!$A$8:$A$365,'SCH C-2.2 B'!$B40)*1000</f>
        <v>0</v>
      </c>
      <c r="L40" s="1">
        <f>SUMIFS('IS G'!M$8:M$365,'IS G'!$A$8:$A$365,'SCH C-2.2 B'!$B40)*1000</f>
        <v>0</v>
      </c>
      <c r="M40" s="1">
        <f>SUMIFS('IS G'!N$8:N$365,'IS G'!$A$8:$A$365,'SCH C-2.2 B'!$B40)*1000</f>
        <v>0</v>
      </c>
      <c r="N40" s="1">
        <f>SUMIFS('IS G'!O$8:O$365,'IS G'!$A$8:$A$365,'SCH C-2.2 B'!$B40)*1000</f>
        <v>0</v>
      </c>
      <c r="O40" s="1">
        <f>SUMIFS('IS G'!P$8:P$365,'IS G'!$A$8:$A$365,'SCH C-2.2 B'!$B40)*1000</f>
        <v>0</v>
      </c>
      <c r="P40" s="163">
        <f t="shared" si="3"/>
        <v>9172.44</v>
      </c>
    </row>
    <row r="41" spans="1:16" x14ac:dyDescent="0.2">
      <c r="A41" s="159">
        <f t="shared" si="4"/>
        <v>31</v>
      </c>
      <c r="B41" s="159" t="s">
        <v>892</v>
      </c>
      <c r="C41" s="177" t="s">
        <v>909</v>
      </c>
      <c r="D41" s="1">
        <f>SUMIFS('IS G'!E$8:E$365,'IS G'!$A$8:$A$365,'SCH C-2.2 B'!$B41)*1000</f>
        <v>17166.12</v>
      </c>
      <c r="E41" s="1">
        <f>SUMIFS('IS G'!F$8:F$365,'IS G'!$A$8:$A$365,'SCH C-2.2 B'!$B41)*1000</f>
        <v>32050.449999999997</v>
      </c>
      <c r="F41" s="1">
        <f>SUMIFS('IS G'!G$8:G$365,'IS G'!$A$8:$A$365,'SCH C-2.2 B'!$B41)*1000</f>
        <v>5879</v>
      </c>
      <c r="G41" s="1">
        <f>SUMIFS('IS G'!H$8:H$365,'IS G'!$A$8:$A$365,'SCH C-2.2 B'!$B41)*1000</f>
        <v>4264</v>
      </c>
      <c r="H41" s="1">
        <f>SUMIFS('IS G'!I$8:I$365,'IS G'!$A$8:$A$365,'SCH C-2.2 B'!$B41)*1000</f>
        <v>26234.690000000002</v>
      </c>
      <c r="I41" s="1">
        <f>SUMIFS('IS G'!J$8:J$365,'IS G'!$A$8:$A$365,'SCH C-2.2 B'!$B41)*1000</f>
        <v>14786.12</v>
      </c>
      <c r="J41" s="1">
        <f>SUMIFS('IS G'!K$8:K$365,'IS G'!$A$8:$A$365,'SCH C-2.2 B'!$B41)*1000</f>
        <v>2616</v>
      </c>
      <c r="K41" s="1">
        <f>SUMIFS('IS G'!L$8:L$365,'IS G'!$A$8:$A$365,'SCH C-2.2 B'!$B41)*1000</f>
        <v>6874</v>
      </c>
      <c r="L41" s="1">
        <f>SUMIFS('IS G'!M$8:M$365,'IS G'!$A$8:$A$365,'SCH C-2.2 B'!$B41)*1000</f>
        <v>10787</v>
      </c>
      <c r="M41" s="1">
        <f>SUMIFS('IS G'!N$8:N$365,'IS G'!$A$8:$A$365,'SCH C-2.2 B'!$B41)*1000</f>
        <v>5052</v>
      </c>
      <c r="N41" s="1">
        <f>SUMIFS('IS G'!O$8:O$365,'IS G'!$A$8:$A$365,'SCH C-2.2 B'!$B41)*1000</f>
        <v>19046</v>
      </c>
      <c r="O41" s="1">
        <f>SUMIFS('IS G'!P$8:P$365,'IS G'!$A$8:$A$365,'SCH C-2.2 B'!$B41)*1000</f>
        <v>3498</v>
      </c>
      <c r="P41" s="163">
        <f t="shared" si="3"/>
        <v>148253.38</v>
      </c>
    </row>
    <row r="42" spans="1:16" x14ac:dyDescent="0.2">
      <c r="A42" s="159">
        <f t="shared" si="4"/>
        <v>32</v>
      </c>
      <c r="B42" s="159" t="s">
        <v>893</v>
      </c>
      <c r="C42" s="177" t="s">
        <v>844</v>
      </c>
      <c r="D42" s="1">
        <f>SUMIFS('IS G'!E$8:E$365,'IS G'!$A$8:$A$365,'SCH C-2.2 B'!$B42)*1000</f>
        <v>0</v>
      </c>
      <c r="E42" s="1">
        <f>SUMIFS('IS G'!F$8:F$365,'IS G'!$A$8:$A$365,'SCH C-2.2 B'!$B42)*1000</f>
        <v>0</v>
      </c>
      <c r="F42" s="1">
        <f>SUMIFS('IS G'!G$8:G$365,'IS G'!$A$8:$A$365,'SCH C-2.2 B'!$B42)*1000</f>
        <v>0</v>
      </c>
      <c r="G42" s="1">
        <f>SUMIFS('IS G'!H$8:H$365,'IS G'!$A$8:$A$365,'SCH C-2.2 B'!$B42)*1000</f>
        <v>0</v>
      </c>
      <c r="H42" s="1">
        <f>SUMIFS('IS G'!I$8:I$365,'IS G'!$A$8:$A$365,'SCH C-2.2 B'!$B42)*1000</f>
        <v>0</v>
      </c>
      <c r="I42" s="1">
        <f>SUMIFS('IS G'!J$8:J$365,'IS G'!$A$8:$A$365,'SCH C-2.2 B'!$B42)*1000</f>
        <v>0</v>
      </c>
      <c r="J42" s="1">
        <f>SUMIFS('IS G'!K$8:K$365,'IS G'!$A$8:$A$365,'SCH C-2.2 B'!$B42)*1000</f>
        <v>0</v>
      </c>
      <c r="K42" s="1">
        <f>SUMIFS('IS G'!L$8:L$365,'IS G'!$A$8:$A$365,'SCH C-2.2 B'!$B42)*1000</f>
        <v>0</v>
      </c>
      <c r="L42" s="1">
        <f>SUMIFS('IS G'!M$8:M$365,'IS G'!$A$8:$A$365,'SCH C-2.2 B'!$B42)*1000</f>
        <v>0</v>
      </c>
      <c r="M42" s="1">
        <f>SUMIFS('IS G'!N$8:N$365,'IS G'!$A$8:$A$365,'SCH C-2.2 B'!$B42)*1000</f>
        <v>0</v>
      </c>
      <c r="N42" s="1">
        <f>SUMIFS('IS G'!O$8:O$365,'IS G'!$A$8:$A$365,'SCH C-2.2 B'!$B42)*1000</f>
        <v>0</v>
      </c>
      <c r="O42" s="1">
        <f>SUMIFS('IS G'!P$8:P$365,'IS G'!$A$8:$A$365,'SCH C-2.2 B'!$B42)*1000</f>
        <v>0</v>
      </c>
      <c r="P42" s="163">
        <f t="shared" si="3"/>
        <v>0</v>
      </c>
    </row>
    <row r="43" spans="1:16" x14ac:dyDescent="0.2">
      <c r="A43" s="159">
        <f t="shared" si="4"/>
        <v>33</v>
      </c>
      <c r="B43" s="159" t="s">
        <v>894</v>
      </c>
      <c r="C43" s="149" t="s">
        <v>15</v>
      </c>
      <c r="D43" s="1">
        <f>SUMIFS('IS G'!E$8:E$365,'IS G'!$A$8:$A$365,'SCH C-2.2 B'!$B43)*1000</f>
        <v>51315.5</v>
      </c>
      <c r="E43" s="1">
        <f>SUMIFS('IS G'!F$8:F$365,'IS G'!$A$8:$A$365,'SCH C-2.2 B'!$B43)*1000</f>
        <v>42855.59</v>
      </c>
      <c r="F43" s="1">
        <f>SUMIFS('IS G'!G$8:G$365,'IS G'!$A$8:$A$365,'SCH C-2.2 B'!$B43)*1000</f>
        <v>50374.29</v>
      </c>
      <c r="G43" s="1">
        <f>SUMIFS('IS G'!H$8:H$365,'IS G'!$A$8:$A$365,'SCH C-2.2 B'!$B43)*1000</f>
        <v>48453.199999999903</v>
      </c>
      <c r="H43" s="1">
        <f>SUMIFS('IS G'!I$8:I$365,'IS G'!$A$8:$A$365,'SCH C-2.2 B'!$B43)*1000</f>
        <v>58442.909999999996</v>
      </c>
      <c r="I43" s="1">
        <f>SUMIFS('IS G'!J$8:J$365,'IS G'!$A$8:$A$365,'SCH C-2.2 B'!$B43)*1000</f>
        <v>54726.13</v>
      </c>
      <c r="J43" s="1">
        <f>SUMIFS('IS G'!K$8:K$365,'IS G'!$A$8:$A$365,'SCH C-2.2 B'!$B43)*1000</f>
        <v>38641</v>
      </c>
      <c r="K43" s="1">
        <f>SUMIFS('IS G'!L$8:L$365,'IS G'!$A$8:$A$365,'SCH C-2.2 B'!$B43)*1000</f>
        <v>40256</v>
      </c>
      <c r="L43" s="1">
        <f>SUMIFS('IS G'!M$8:M$365,'IS G'!$A$8:$A$365,'SCH C-2.2 B'!$B43)*1000</f>
        <v>37370</v>
      </c>
      <c r="M43" s="1">
        <f>SUMIFS('IS G'!N$8:N$365,'IS G'!$A$8:$A$365,'SCH C-2.2 B'!$B43)*1000</f>
        <v>38813</v>
      </c>
      <c r="N43" s="1">
        <f>SUMIFS('IS G'!O$8:O$365,'IS G'!$A$8:$A$365,'SCH C-2.2 B'!$B43)*1000</f>
        <v>42993</v>
      </c>
      <c r="O43" s="1">
        <f>SUMIFS('IS G'!P$8:P$365,'IS G'!$A$8:$A$365,'SCH C-2.2 B'!$B43)*1000</f>
        <v>40441</v>
      </c>
      <c r="P43" s="163">
        <f t="shared" si="3"/>
        <v>544681.61999999988</v>
      </c>
    </row>
    <row r="44" spans="1:16" x14ac:dyDescent="0.2">
      <c r="A44" s="159">
        <f t="shared" si="4"/>
        <v>34</v>
      </c>
      <c r="B44" s="159" t="s">
        <v>895</v>
      </c>
      <c r="C44" s="177" t="s">
        <v>913</v>
      </c>
      <c r="D44" s="1">
        <f>SUMIFS('IS G'!E$8:E$365,'IS G'!$A$8:$A$365,'SCH C-2.2 B'!$B44)*1000</f>
        <v>5445.88</v>
      </c>
      <c r="E44" s="1">
        <f>SUMIFS('IS G'!F$8:F$365,'IS G'!$A$8:$A$365,'SCH C-2.2 B'!$B44)*1000</f>
        <v>4218.37</v>
      </c>
      <c r="F44" s="1">
        <f>SUMIFS('IS G'!G$8:G$365,'IS G'!$A$8:$A$365,'SCH C-2.2 B'!$B44)*1000</f>
        <v>205823.64</v>
      </c>
      <c r="G44" s="1">
        <f>SUMIFS('IS G'!H$8:H$365,'IS G'!$A$8:$A$365,'SCH C-2.2 B'!$B44)*1000</f>
        <v>163360.44999999998</v>
      </c>
      <c r="H44" s="1">
        <f>SUMIFS('IS G'!I$8:I$365,'IS G'!$A$8:$A$365,'SCH C-2.2 B'!$B44)*1000</f>
        <v>-87505.259999999893</v>
      </c>
      <c r="I44" s="1">
        <f>SUMIFS('IS G'!J$8:J$365,'IS G'!$A$8:$A$365,'SCH C-2.2 B'!$B44)*1000</f>
        <v>2034.0600000000002</v>
      </c>
      <c r="J44" s="1">
        <f>SUMIFS('IS G'!K$8:K$365,'IS G'!$A$8:$A$365,'SCH C-2.2 B'!$B44)*1000</f>
        <v>28524</v>
      </c>
      <c r="K44" s="1">
        <f>SUMIFS('IS G'!L$8:L$365,'IS G'!$A$8:$A$365,'SCH C-2.2 B'!$B44)*1000</f>
        <v>26195</v>
      </c>
      <c r="L44" s="1">
        <f>SUMIFS('IS G'!M$8:M$365,'IS G'!$A$8:$A$365,'SCH C-2.2 B'!$B44)*1000</f>
        <v>18685</v>
      </c>
      <c r="M44" s="1">
        <f>SUMIFS('IS G'!N$8:N$365,'IS G'!$A$8:$A$365,'SCH C-2.2 B'!$B44)*1000</f>
        <v>18459</v>
      </c>
      <c r="N44" s="1">
        <f>SUMIFS('IS G'!O$8:O$365,'IS G'!$A$8:$A$365,'SCH C-2.2 B'!$B44)*1000</f>
        <v>23698</v>
      </c>
      <c r="O44" s="1">
        <f>SUMIFS('IS G'!P$8:P$365,'IS G'!$A$8:$A$365,'SCH C-2.2 B'!$B44)*1000</f>
        <v>18330</v>
      </c>
      <c r="P44" s="163">
        <f t="shared" si="3"/>
        <v>427268.14000000007</v>
      </c>
    </row>
    <row r="45" spans="1:16" x14ac:dyDescent="0.2">
      <c r="A45" s="159">
        <f t="shared" si="4"/>
        <v>35</v>
      </c>
      <c r="B45" s="159" t="s">
        <v>896</v>
      </c>
      <c r="C45" s="177" t="s">
        <v>911</v>
      </c>
      <c r="D45" s="1">
        <f>SUMIFS('IS G'!E$8:E$365,'IS G'!$A$8:$A$365,'SCH C-2.2 B'!$B45)*1000</f>
        <v>21390.720000000001</v>
      </c>
      <c r="E45" s="1">
        <f>SUMIFS('IS G'!F$8:F$365,'IS G'!$A$8:$A$365,'SCH C-2.2 B'!$B45)*1000</f>
        <v>55186.31</v>
      </c>
      <c r="F45" s="1">
        <f>SUMIFS('IS G'!G$8:G$365,'IS G'!$A$8:$A$365,'SCH C-2.2 B'!$B45)*1000</f>
        <v>40697.57</v>
      </c>
      <c r="G45" s="1">
        <f>SUMIFS('IS G'!H$8:H$365,'IS G'!$A$8:$A$365,'SCH C-2.2 B'!$B45)*1000</f>
        <v>37556.879999999997</v>
      </c>
      <c r="H45" s="1">
        <f>SUMIFS('IS G'!I$8:I$365,'IS G'!$A$8:$A$365,'SCH C-2.2 B'!$B45)*1000</f>
        <v>66564.09</v>
      </c>
      <c r="I45" s="1">
        <f>SUMIFS('IS G'!J$8:J$365,'IS G'!$A$8:$A$365,'SCH C-2.2 B'!$B45)*1000</f>
        <v>54003.360000000001</v>
      </c>
      <c r="J45" s="1">
        <f>SUMIFS('IS G'!K$8:K$365,'IS G'!$A$8:$A$365,'SCH C-2.2 B'!$B45)*1000</f>
        <v>39109</v>
      </c>
      <c r="K45" s="1">
        <f>SUMIFS('IS G'!L$8:L$365,'IS G'!$A$8:$A$365,'SCH C-2.2 B'!$B45)*1000</f>
        <v>43266</v>
      </c>
      <c r="L45" s="1">
        <f>SUMIFS('IS G'!M$8:M$365,'IS G'!$A$8:$A$365,'SCH C-2.2 B'!$B45)*1000</f>
        <v>37665</v>
      </c>
      <c r="M45" s="1">
        <f>SUMIFS('IS G'!N$8:N$365,'IS G'!$A$8:$A$365,'SCH C-2.2 B'!$B45)*1000</f>
        <v>37665</v>
      </c>
      <c r="N45" s="1">
        <f>SUMIFS('IS G'!O$8:O$365,'IS G'!$A$8:$A$365,'SCH C-2.2 B'!$B45)*1000</f>
        <v>12843</v>
      </c>
      <c r="O45" s="1">
        <f>SUMIFS('IS G'!P$8:P$365,'IS G'!$A$8:$A$365,'SCH C-2.2 B'!$B45)*1000</f>
        <v>11088</v>
      </c>
      <c r="P45" s="163">
        <f t="shared" si="3"/>
        <v>457034.93</v>
      </c>
    </row>
    <row r="46" spans="1:16" x14ac:dyDescent="0.2">
      <c r="A46" s="159">
        <f t="shared" si="4"/>
        <v>36</v>
      </c>
      <c r="B46" s="159" t="s">
        <v>897</v>
      </c>
      <c r="C46" s="177" t="s">
        <v>912</v>
      </c>
      <c r="D46" s="1">
        <f>SUMIFS('IS G'!E$8:E$365,'IS G'!$A$8:$A$365,'SCH C-2.2 B'!$B46)*1000</f>
        <v>45564.23</v>
      </c>
      <c r="E46" s="1">
        <f>SUMIFS('IS G'!F$8:F$365,'IS G'!$A$8:$A$365,'SCH C-2.2 B'!$B46)*1000</f>
        <v>35047.18</v>
      </c>
      <c r="F46" s="1">
        <f>SUMIFS('IS G'!G$8:G$365,'IS G'!$A$8:$A$365,'SCH C-2.2 B'!$B46)*1000</f>
        <v>49854.689999999995</v>
      </c>
      <c r="G46" s="1">
        <f>SUMIFS('IS G'!H$8:H$365,'IS G'!$A$8:$A$365,'SCH C-2.2 B'!$B46)*1000</f>
        <v>56780.879999999896</v>
      </c>
      <c r="H46" s="1">
        <f>SUMIFS('IS G'!I$8:I$365,'IS G'!$A$8:$A$365,'SCH C-2.2 B'!$B46)*1000</f>
        <v>60661.4</v>
      </c>
      <c r="I46" s="1">
        <f>SUMIFS('IS G'!J$8:J$365,'IS G'!$A$8:$A$365,'SCH C-2.2 B'!$B46)*1000</f>
        <v>24833.0999999999</v>
      </c>
      <c r="J46" s="1">
        <f>SUMIFS('IS G'!K$8:K$365,'IS G'!$A$8:$A$365,'SCH C-2.2 B'!$B46)*1000</f>
        <v>50090</v>
      </c>
      <c r="K46" s="1">
        <f>SUMIFS('IS G'!L$8:L$365,'IS G'!$A$8:$A$365,'SCH C-2.2 B'!$B46)*1000</f>
        <v>50634</v>
      </c>
      <c r="L46" s="1">
        <f>SUMIFS('IS G'!M$8:M$365,'IS G'!$A$8:$A$365,'SCH C-2.2 B'!$B46)*1000</f>
        <v>69337</v>
      </c>
      <c r="M46" s="1">
        <f>SUMIFS('IS G'!N$8:N$365,'IS G'!$A$8:$A$365,'SCH C-2.2 B'!$B46)*1000</f>
        <v>66349</v>
      </c>
      <c r="N46" s="1">
        <f>SUMIFS('IS G'!O$8:O$365,'IS G'!$A$8:$A$365,'SCH C-2.2 B'!$B46)*1000</f>
        <v>54861</v>
      </c>
      <c r="O46" s="1">
        <f>SUMIFS('IS G'!P$8:P$365,'IS G'!$A$8:$A$365,'SCH C-2.2 B'!$B46)*1000</f>
        <v>38566</v>
      </c>
      <c r="P46" s="163">
        <f t="shared" si="3"/>
        <v>602578.47999999975</v>
      </c>
    </row>
    <row r="47" spans="1:16" x14ac:dyDescent="0.2">
      <c r="A47" s="159">
        <f t="shared" si="1"/>
        <v>37</v>
      </c>
      <c r="B47" s="159" t="s">
        <v>898</v>
      </c>
      <c r="C47" s="177" t="s">
        <v>914</v>
      </c>
      <c r="D47" s="1">
        <f>SUMIFS('IS G'!E$8:E$365,'IS G'!$A$8:$A$365,'SCH C-2.2 B'!$B47)*1000</f>
        <v>5325.09</v>
      </c>
      <c r="E47" s="1">
        <f>SUMIFS('IS G'!F$8:F$365,'IS G'!$A$8:$A$365,'SCH C-2.2 B'!$B47)*1000</f>
        <v>3132.67</v>
      </c>
      <c r="F47" s="1">
        <f>SUMIFS('IS G'!G$8:G$365,'IS G'!$A$8:$A$365,'SCH C-2.2 B'!$B47)*1000</f>
        <v>1454.34</v>
      </c>
      <c r="G47" s="1">
        <f>SUMIFS('IS G'!H$8:H$365,'IS G'!$A$8:$A$365,'SCH C-2.2 B'!$B47)*1000</f>
        <v>7042.72</v>
      </c>
      <c r="H47" s="1">
        <f>SUMIFS('IS G'!I$8:I$365,'IS G'!$A$8:$A$365,'SCH C-2.2 B'!$B47)*1000</f>
        <v>452.48</v>
      </c>
      <c r="I47" s="1">
        <f>SUMIFS('IS G'!J$8:J$365,'IS G'!$A$8:$A$365,'SCH C-2.2 B'!$B47)*1000</f>
        <v>2098.62</v>
      </c>
      <c r="J47" s="1">
        <f>SUMIFS('IS G'!K$8:K$365,'IS G'!$A$8:$A$365,'SCH C-2.2 B'!$B47)*1000</f>
        <v>1512</v>
      </c>
      <c r="K47" s="1">
        <f>SUMIFS('IS G'!L$8:L$365,'IS G'!$A$8:$A$365,'SCH C-2.2 B'!$B47)*1000</f>
        <v>1512</v>
      </c>
      <c r="L47" s="1">
        <f>SUMIFS('IS G'!M$8:M$365,'IS G'!$A$8:$A$365,'SCH C-2.2 B'!$B47)*1000</f>
        <v>3023</v>
      </c>
      <c r="M47" s="1">
        <f>SUMIFS('IS G'!N$8:N$365,'IS G'!$A$8:$A$365,'SCH C-2.2 B'!$B47)*1000</f>
        <v>4363</v>
      </c>
      <c r="N47" s="1">
        <f>SUMIFS('IS G'!O$8:O$365,'IS G'!$A$8:$A$365,'SCH C-2.2 B'!$B47)*1000</f>
        <v>4209</v>
      </c>
      <c r="O47" s="1">
        <f>SUMIFS('IS G'!P$8:P$365,'IS G'!$A$8:$A$365,'SCH C-2.2 B'!$B47)*1000</f>
        <v>2924</v>
      </c>
      <c r="P47" s="163">
        <f t="shared" si="3"/>
        <v>37048.92</v>
      </c>
    </row>
    <row r="48" spans="1:16" x14ac:dyDescent="0.2">
      <c r="A48" s="159">
        <f t="shared" si="1"/>
        <v>38</v>
      </c>
      <c r="B48" s="159" t="s">
        <v>899</v>
      </c>
      <c r="C48" s="177" t="s">
        <v>915</v>
      </c>
      <c r="D48" s="1">
        <f>SUMIFS('IS G'!E$8:E$365,'IS G'!$A$8:$A$365,'SCH C-2.2 B'!$B48)*1000</f>
        <v>44628.699999999903</v>
      </c>
      <c r="E48" s="1">
        <f>SUMIFS('IS G'!F$8:F$365,'IS G'!$A$8:$A$365,'SCH C-2.2 B'!$B48)*1000</f>
        <v>43905.619999999995</v>
      </c>
      <c r="F48" s="1">
        <f>SUMIFS('IS G'!G$8:G$365,'IS G'!$A$8:$A$365,'SCH C-2.2 B'!$B48)*1000</f>
        <v>42494.29</v>
      </c>
      <c r="G48" s="1">
        <f>SUMIFS('IS G'!H$8:H$365,'IS G'!$A$8:$A$365,'SCH C-2.2 B'!$B48)*1000</f>
        <v>86953.53</v>
      </c>
      <c r="H48" s="1">
        <f>SUMIFS('IS G'!I$8:I$365,'IS G'!$A$8:$A$365,'SCH C-2.2 B'!$B48)*1000</f>
        <v>89596.800000000003</v>
      </c>
      <c r="I48" s="1">
        <f>SUMIFS('IS G'!J$8:J$365,'IS G'!$A$8:$A$365,'SCH C-2.2 B'!$B48)*1000</f>
        <v>110261.21</v>
      </c>
      <c r="J48" s="1">
        <f>SUMIFS('IS G'!K$8:K$365,'IS G'!$A$8:$A$365,'SCH C-2.2 B'!$B48)*1000</f>
        <v>79536</v>
      </c>
      <c r="K48" s="1">
        <f>SUMIFS('IS G'!L$8:L$365,'IS G'!$A$8:$A$365,'SCH C-2.2 B'!$B48)*1000</f>
        <v>87310</v>
      </c>
      <c r="L48" s="1">
        <f>SUMIFS('IS G'!M$8:M$365,'IS G'!$A$8:$A$365,'SCH C-2.2 B'!$B48)*1000</f>
        <v>101154</v>
      </c>
      <c r="M48" s="1">
        <f>SUMIFS('IS G'!N$8:N$365,'IS G'!$A$8:$A$365,'SCH C-2.2 B'!$B48)*1000</f>
        <v>103836</v>
      </c>
      <c r="N48" s="1">
        <f>SUMIFS('IS G'!O$8:O$365,'IS G'!$A$8:$A$365,'SCH C-2.2 B'!$B48)*1000</f>
        <v>67902</v>
      </c>
      <c r="O48" s="1">
        <f>SUMIFS('IS G'!P$8:P$365,'IS G'!$A$8:$A$365,'SCH C-2.2 B'!$B48)*1000</f>
        <v>58390</v>
      </c>
      <c r="P48" s="163">
        <f t="shared" si="3"/>
        <v>915968.14999999991</v>
      </c>
    </row>
    <row r="49" spans="1:16" x14ac:dyDescent="0.2">
      <c r="A49" s="159">
        <f t="shared" si="1"/>
        <v>39</v>
      </c>
      <c r="B49" s="159" t="s">
        <v>900</v>
      </c>
      <c r="C49" s="177" t="s">
        <v>916</v>
      </c>
      <c r="D49" s="1">
        <f>SUMIFS('IS G'!E$8:E$365,'IS G'!$A$8:$A$365,'SCH C-2.2 B'!$B49)*1000</f>
        <v>23327.05</v>
      </c>
      <c r="E49" s="1">
        <f>SUMIFS('IS G'!F$8:F$365,'IS G'!$A$8:$A$365,'SCH C-2.2 B'!$B49)*1000</f>
        <v>24945.989999999998</v>
      </c>
      <c r="F49" s="1">
        <f>SUMIFS('IS G'!G$8:G$365,'IS G'!$A$8:$A$365,'SCH C-2.2 B'!$B49)*1000</f>
        <v>38872.75</v>
      </c>
      <c r="G49" s="1">
        <f>SUMIFS('IS G'!H$8:H$365,'IS G'!$A$8:$A$365,'SCH C-2.2 B'!$B49)*1000</f>
        <v>23489.730000000003</v>
      </c>
      <c r="H49" s="1">
        <f>SUMIFS('IS G'!I$8:I$365,'IS G'!$A$8:$A$365,'SCH C-2.2 B'!$B49)*1000</f>
        <v>23140.61</v>
      </c>
      <c r="I49" s="1">
        <f>SUMIFS('IS G'!J$8:J$365,'IS G'!$A$8:$A$365,'SCH C-2.2 B'!$B49)*1000</f>
        <v>33029.4</v>
      </c>
      <c r="J49" s="1">
        <f>SUMIFS('IS G'!K$8:K$365,'IS G'!$A$8:$A$365,'SCH C-2.2 B'!$B49)*1000</f>
        <v>34904</v>
      </c>
      <c r="K49" s="1">
        <f>SUMIFS('IS G'!L$8:L$365,'IS G'!$A$8:$A$365,'SCH C-2.2 B'!$B49)*1000</f>
        <v>21576</v>
      </c>
      <c r="L49" s="1">
        <f>SUMIFS('IS G'!M$8:M$365,'IS G'!$A$8:$A$365,'SCH C-2.2 B'!$B49)*1000</f>
        <v>21063</v>
      </c>
      <c r="M49" s="1">
        <f>SUMIFS('IS G'!N$8:N$365,'IS G'!$A$8:$A$365,'SCH C-2.2 B'!$B49)*1000</f>
        <v>20541</v>
      </c>
      <c r="N49" s="1">
        <f>SUMIFS('IS G'!O$8:O$365,'IS G'!$A$8:$A$365,'SCH C-2.2 B'!$B49)*1000</f>
        <v>26547</v>
      </c>
      <c r="O49" s="1">
        <f>SUMIFS('IS G'!P$8:P$365,'IS G'!$A$8:$A$365,'SCH C-2.2 B'!$B49)*1000</f>
        <v>24607</v>
      </c>
      <c r="P49" s="163">
        <f t="shared" si="3"/>
        <v>316043.53000000003</v>
      </c>
    </row>
    <row r="50" spans="1:16" x14ac:dyDescent="0.2">
      <c r="A50" s="159">
        <f t="shared" si="1"/>
        <v>40</v>
      </c>
      <c r="B50" s="159" t="s">
        <v>901</v>
      </c>
      <c r="C50" s="149" t="s">
        <v>910</v>
      </c>
      <c r="D50" s="1">
        <f>SUMIFS('IS G'!E$8:E$365,'IS G'!$A$8:$A$365,'SCH C-2.2 B'!$B50)*1000</f>
        <v>39002.719999999994</v>
      </c>
      <c r="E50" s="1">
        <f>SUMIFS('IS G'!F$8:F$365,'IS G'!$A$8:$A$365,'SCH C-2.2 B'!$B50)*1000</f>
        <v>36620.61</v>
      </c>
      <c r="F50" s="1">
        <f>SUMIFS('IS G'!G$8:G$365,'IS G'!$A$8:$A$365,'SCH C-2.2 B'!$B50)*1000</f>
        <v>35819.620000000003</v>
      </c>
      <c r="G50" s="1">
        <f>SUMIFS('IS G'!H$8:H$365,'IS G'!$A$8:$A$365,'SCH C-2.2 B'!$B50)*1000</f>
        <v>101901.79999999999</v>
      </c>
      <c r="H50" s="1">
        <f>SUMIFS('IS G'!I$8:I$365,'IS G'!$A$8:$A$365,'SCH C-2.2 B'!$B50)*1000</f>
        <v>43588.58</v>
      </c>
      <c r="I50" s="1">
        <f>SUMIFS('IS G'!J$8:J$365,'IS G'!$A$8:$A$365,'SCH C-2.2 B'!$B50)*1000</f>
        <v>162866.81999999998</v>
      </c>
      <c r="J50" s="1">
        <f>SUMIFS('IS G'!K$8:K$365,'IS G'!$A$8:$A$365,'SCH C-2.2 B'!$B50)*1000</f>
        <v>112371</v>
      </c>
      <c r="K50" s="1">
        <f>SUMIFS('IS G'!L$8:L$365,'IS G'!$A$8:$A$365,'SCH C-2.2 B'!$B50)*1000</f>
        <v>142107</v>
      </c>
      <c r="L50" s="1">
        <f>SUMIFS('IS G'!M$8:M$365,'IS G'!$A$8:$A$365,'SCH C-2.2 B'!$B50)*1000</f>
        <v>66115</v>
      </c>
      <c r="M50" s="1">
        <f>SUMIFS('IS G'!N$8:N$365,'IS G'!$A$8:$A$365,'SCH C-2.2 B'!$B50)*1000</f>
        <v>64294</v>
      </c>
      <c r="N50" s="1">
        <f>SUMIFS('IS G'!O$8:O$365,'IS G'!$A$8:$A$365,'SCH C-2.2 B'!$B50)*1000</f>
        <v>61373</v>
      </c>
      <c r="O50" s="1">
        <f>SUMIFS('IS G'!P$8:P$365,'IS G'!$A$8:$A$365,'SCH C-2.2 B'!$B50)*1000</f>
        <v>55391</v>
      </c>
      <c r="P50" s="163">
        <f t="shared" si="3"/>
        <v>921451.14999999991</v>
      </c>
    </row>
    <row r="51" spans="1:16" x14ac:dyDescent="0.2">
      <c r="A51" s="159">
        <f t="shared" si="1"/>
        <v>41</v>
      </c>
      <c r="B51" s="159" t="s">
        <v>902</v>
      </c>
      <c r="C51" s="177" t="s">
        <v>16</v>
      </c>
      <c r="D51" s="1">
        <f>SUMIFS('IS G'!E$8:E$365,'IS G'!$A$8:$A$365,'SCH C-2.2 B'!$B51)*1000</f>
        <v>34816.400000000001</v>
      </c>
      <c r="E51" s="1">
        <f>SUMIFS('IS G'!F$8:F$365,'IS G'!$A$8:$A$365,'SCH C-2.2 B'!$B51)*1000</f>
        <v>31339.15</v>
      </c>
      <c r="F51" s="1">
        <f>SUMIFS('IS G'!G$8:G$365,'IS G'!$A$8:$A$365,'SCH C-2.2 B'!$B51)*1000</f>
        <v>30976.32</v>
      </c>
      <c r="G51" s="1">
        <f>SUMIFS('IS G'!H$8:H$365,'IS G'!$A$8:$A$365,'SCH C-2.2 B'!$B51)*1000</f>
        <v>33078.400000000001</v>
      </c>
      <c r="H51" s="1">
        <f>SUMIFS('IS G'!I$8:I$365,'IS G'!$A$8:$A$365,'SCH C-2.2 B'!$B51)*1000</f>
        <v>28293.399999999998</v>
      </c>
      <c r="I51" s="1">
        <f>SUMIFS('IS G'!J$8:J$365,'IS G'!$A$8:$A$365,'SCH C-2.2 B'!$B51)*1000</f>
        <v>33853.050000000003</v>
      </c>
      <c r="J51" s="1">
        <f>SUMIFS('IS G'!K$8:K$365,'IS G'!$A$8:$A$365,'SCH C-2.2 B'!$B51)*1000</f>
        <v>37367</v>
      </c>
      <c r="K51" s="1">
        <f>SUMIFS('IS G'!L$8:L$365,'IS G'!$A$8:$A$365,'SCH C-2.2 B'!$B51)*1000</f>
        <v>33841</v>
      </c>
      <c r="L51" s="1">
        <f>SUMIFS('IS G'!M$8:M$365,'IS G'!$A$8:$A$365,'SCH C-2.2 B'!$B51)*1000</f>
        <v>33578</v>
      </c>
      <c r="M51" s="1">
        <f>SUMIFS('IS G'!N$8:N$365,'IS G'!$A$8:$A$365,'SCH C-2.2 B'!$B51)*1000</f>
        <v>29788</v>
      </c>
      <c r="N51" s="1">
        <f>SUMIFS('IS G'!O$8:O$365,'IS G'!$A$8:$A$365,'SCH C-2.2 B'!$B51)*1000</f>
        <v>37991</v>
      </c>
      <c r="O51" s="1">
        <f>SUMIFS('IS G'!P$8:P$365,'IS G'!$A$8:$A$365,'SCH C-2.2 B'!$B51)*1000</f>
        <v>34192</v>
      </c>
      <c r="P51" s="163">
        <f t="shared" si="3"/>
        <v>399113.72</v>
      </c>
    </row>
    <row r="52" spans="1:16" x14ac:dyDescent="0.2">
      <c r="A52" s="159">
        <f t="shared" si="1"/>
        <v>42</v>
      </c>
      <c r="B52" s="159">
        <v>852</v>
      </c>
      <c r="C52" s="177" t="s">
        <v>917</v>
      </c>
      <c r="D52" s="1">
        <f>SUMIFS('IS G'!E$8:E$365,'IS G'!$A$8:$A$365,'SCH C-2.2 B'!$B52)*1000</f>
        <v>0</v>
      </c>
      <c r="E52" s="1">
        <f>SUMIFS('IS G'!F$8:F$365,'IS G'!$A$8:$A$365,'SCH C-2.2 B'!$B52)*1000</f>
        <v>0</v>
      </c>
      <c r="F52" s="1">
        <f>SUMIFS('IS G'!G$8:G$365,'IS G'!$A$8:$A$365,'SCH C-2.2 B'!$B52)*1000</f>
        <v>0</v>
      </c>
      <c r="G52" s="1">
        <f>SUMIFS('IS G'!H$8:H$365,'IS G'!$A$8:$A$365,'SCH C-2.2 B'!$B52)*1000</f>
        <v>0</v>
      </c>
      <c r="H52" s="1">
        <f>SUMIFS('IS G'!I$8:I$365,'IS G'!$A$8:$A$365,'SCH C-2.2 B'!$B52)*1000</f>
        <v>0</v>
      </c>
      <c r="I52" s="1">
        <f>SUMIFS('IS G'!J$8:J$365,'IS G'!$A$8:$A$365,'SCH C-2.2 B'!$B52)*1000</f>
        <v>0</v>
      </c>
      <c r="J52" s="1">
        <f>SUMIFS('IS G'!K$8:K$365,'IS G'!$A$8:$A$365,'SCH C-2.2 B'!$B52)*1000</f>
        <v>0</v>
      </c>
      <c r="K52" s="1">
        <f>SUMIFS('IS G'!L$8:L$365,'IS G'!$A$8:$A$365,'SCH C-2.2 B'!$B52)*1000</f>
        <v>0</v>
      </c>
      <c r="L52" s="1">
        <f>SUMIFS('IS G'!M$8:M$365,'IS G'!$A$8:$A$365,'SCH C-2.2 B'!$B52)*1000</f>
        <v>0</v>
      </c>
      <c r="M52" s="1">
        <f>SUMIFS('IS G'!N$8:N$365,'IS G'!$A$8:$A$365,'SCH C-2.2 B'!$B52)*1000</f>
        <v>0</v>
      </c>
      <c r="N52" s="1">
        <f>SUMIFS('IS G'!O$8:O$365,'IS G'!$A$8:$A$365,'SCH C-2.2 B'!$B52)*1000</f>
        <v>0</v>
      </c>
      <c r="O52" s="1">
        <f>SUMIFS('IS G'!P$8:P$365,'IS G'!$A$8:$A$365,'SCH C-2.2 B'!$B52)*1000</f>
        <v>0</v>
      </c>
      <c r="P52" s="163">
        <f t="shared" ref="P52" si="5">SUM(D52:O52)</f>
        <v>0</v>
      </c>
    </row>
    <row r="53" spans="1:16" x14ac:dyDescent="0.2">
      <c r="A53" s="159">
        <f t="shared" si="1"/>
        <v>43</v>
      </c>
      <c r="B53" s="159" t="s">
        <v>903</v>
      </c>
      <c r="C53" s="177" t="s">
        <v>918</v>
      </c>
      <c r="D53" s="1">
        <f>SUMIFS('IS G'!E$8:E$365,'IS G'!$A$8:$A$365,'SCH C-2.2 B'!$B53)*1000</f>
        <v>82508.26999999999</v>
      </c>
      <c r="E53" s="1">
        <f>SUMIFS('IS G'!F$8:F$365,'IS G'!$A$8:$A$365,'SCH C-2.2 B'!$B53)*1000</f>
        <v>37558.129999999997</v>
      </c>
      <c r="F53" s="1">
        <f>SUMIFS('IS G'!G$8:G$365,'IS G'!$A$8:$A$365,'SCH C-2.2 B'!$B53)*1000</f>
        <v>44684.959999999999</v>
      </c>
      <c r="G53" s="1">
        <f>SUMIFS('IS G'!H$8:H$365,'IS G'!$A$8:$A$365,'SCH C-2.2 B'!$B53)*1000</f>
        <v>46790.700000000004</v>
      </c>
      <c r="H53" s="1">
        <f>SUMIFS('IS G'!I$8:I$365,'IS G'!$A$8:$A$365,'SCH C-2.2 B'!$B53)*1000</f>
        <v>60059.07</v>
      </c>
      <c r="I53" s="1">
        <f>SUMIFS('IS G'!J$8:J$365,'IS G'!$A$8:$A$365,'SCH C-2.2 B'!$B53)*1000</f>
        <v>72598.48</v>
      </c>
      <c r="J53" s="1">
        <f>SUMIFS('IS G'!K$8:K$365,'IS G'!$A$8:$A$365,'SCH C-2.2 B'!$B53)*1000</f>
        <v>69143</v>
      </c>
      <c r="K53" s="1">
        <f>SUMIFS('IS G'!L$8:L$365,'IS G'!$A$8:$A$365,'SCH C-2.2 B'!$B53)*1000</f>
        <v>63587</v>
      </c>
      <c r="L53" s="1">
        <f>SUMIFS('IS G'!M$8:M$365,'IS G'!$A$8:$A$365,'SCH C-2.2 B'!$B53)*1000</f>
        <v>59032</v>
      </c>
      <c r="M53" s="1">
        <f>SUMIFS('IS G'!N$8:N$365,'IS G'!$A$8:$A$365,'SCH C-2.2 B'!$B53)*1000</f>
        <v>61647</v>
      </c>
      <c r="N53" s="1">
        <f>SUMIFS('IS G'!O$8:O$365,'IS G'!$A$8:$A$365,'SCH C-2.2 B'!$B53)*1000</f>
        <v>30662</v>
      </c>
      <c r="O53" s="1">
        <f>SUMIFS('IS G'!P$8:P$365,'IS G'!$A$8:$A$365,'SCH C-2.2 B'!$B53)*1000</f>
        <v>33472</v>
      </c>
      <c r="P53" s="163">
        <f t="shared" si="3"/>
        <v>661742.61</v>
      </c>
    </row>
    <row r="54" spans="1:16" x14ac:dyDescent="0.2">
      <c r="A54" s="159">
        <f t="shared" si="1"/>
        <v>44</v>
      </c>
      <c r="B54" s="159">
        <v>859</v>
      </c>
      <c r="C54" s="177" t="s">
        <v>17</v>
      </c>
      <c r="D54" s="1">
        <f>SUMIFS('IS G'!E$8:E$365,'IS G'!$A$8:$A$365,'SCH C-2.2 B'!$B54)*1000</f>
        <v>0</v>
      </c>
      <c r="E54" s="1">
        <f>SUMIFS('IS G'!F$8:F$365,'IS G'!$A$8:$A$365,'SCH C-2.2 B'!$B54)*1000</f>
        <v>0</v>
      </c>
      <c r="F54" s="1">
        <f>SUMIFS('IS G'!G$8:G$365,'IS G'!$A$8:$A$365,'SCH C-2.2 B'!$B54)*1000</f>
        <v>0</v>
      </c>
      <c r="G54" s="1">
        <f>SUMIFS('IS G'!H$8:H$365,'IS G'!$A$8:$A$365,'SCH C-2.2 B'!$B54)*1000</f>
        <v>0</v>
      </c>
      <c r="H54" s="1">
        <f>SUMIFS('IS G'!I$8:I$365,'IS G'!$A$8:$A$365,'SCH C-2.2 B'!$B54)*1000</f>
        <v>0</v>
      </c>
      <c r="I54" s="1">
        <f>SUMIFS('IS G'!J$8:J$365,'IS G'!$A$8:$A$365,'SCH C-2.2 B'!$B54)*1000</f>
        <v>0</v>
      </c>
      <c r="J54" s="1">
        <f>SUMIFS('IS G'!K$8:K$365,'IS G'!$A$8:$A$365,'SCH C-2.2 B'!$B54)*1000</f>
        <v>0</v>
      </c>
      <c r="K54" s="1">
        <f>SUMIFS('IS G'!L$8:L$365,'IS G'!$A$8:$A$365,'SCH C-2.2 B'!$B54)*1000</f>
        <v>0</v>
      </c>
      <c r="L54" s="1">
        <f>SUMIFS('IS G'!M$8:M$365,'IS G'!$A$8:$A$365,'SCH C-2.2 B'!$B54)*1000</f>
        <v>0</v>
      </c>
      <c r="M54" s="1">
        <f>SUMIFS('IS G'!N$8:N$365,'IS G'!$A$8:$A$365,'SCH C-2.2 B'!$B54)*1000</f>
        <v>0</v>
      </c>
      <c r="N54" s="1">
        <f>SUMIFS('IS G'!O$8:O$365,'IS G'!$A$8:$A$365,'SCH C-2.2 B'!$B54)*1000</f>
        <v>0</v>
      </c>
      <c r="O54" s="1">
        <f>SUMIFS('IS G'!P$8:P$365,'IS G'!$A$8:$A$365,'SCH C-2.2 B'!$B54)*1000</f>
        <v>0</v>
      </c>
      <c r="P54" s="163">
        <f t="shared" ref="P54" si="6">SUM(D54:O54)</f>
        <v>0</v>
      </c>
    </row>
    <row r="55" spans="1:16" x14ac:dyDescent="0.2">
      <c r="A55" s="159">
        <f t="shared" si="1"/>
        <v>45</v>
      </c>
      <c r="B55" s="159" t="s">
        <v>904</v>
      </c>
      <c r="C55" s="177" t="s">
        <v>919</v>
      </c>
      <c r="D55" s="1">
        <f>SUMIFS('IS G'!E$8:E$365,'IS G'!$A$8:$A$365,'SCH C-2.2 B'!$B55)*1000</f>
        <v>0</v>
      </c>
      <c r="E55" s="1">
        <f>SUMIFS('IS G'!F$8:F$365,'IS G'!$A$8:$A$365,'SCH C-2.2 B'!$B55)*1000</f>
        <v>5670</v>
      </c>
      <c r="F55" s="1">
        <f>SUMIFS('IS G'!G$8:G$365,'IS G'!$A$8:$A$365,'SCH C-2.2 B'!$B55)*1000</f>
        <v>580</v>
      </c>
      <c r="G55" s="1">
        <f>SUMIFS('IS G'!H$8:H$365,'IS G'!$A$8:$A$365,'SCH C-2.2 B'!$B55)*1000</f>
        <v>0</v>
      </c>
      <c r="H55" s="1">
        <f>SUMIFS('IS G'!I$8:I$365,'IS G'!$A$8:$A$365,'SCH C-2.2 B'!$B55)*1000</f>
        <v>0</v>
      </c>
      <c r="I55" s="1">
        <f>SUMIFS('IS G'!J$8:J$365,'IS G'!$A$8:$A$365,'SCH C-2.2 B'!$B55)*1000</f>
        <v>1741.53</v>
      </c>
      <c r="J55" s="1">
        <f>SUMIFS('IS G'!K$8:K$365,'IS G'!$A$8:$A$365,'SCH C-2.2 B'!$B55)*1000</f>
        <v>5000</v>
      </c>
      <c r="K55" s="1">
        <f>SUMIFS('IS G'!L$8:L$365,'IS G'!$A$8:$A$365,'SCH C-2.2 B'!$B55)*1000</f>
        <v>1000</v>
      </c>
      <c r="L55" s="1">
        <f>SUMIFS('IS G'!M$8:M$365,'IS G'!$A$8:$A$365,'SCH C-2.2 B'!$B55)*1000</f>
        <v>-4681</v>
      </c>
      <c r="M55" s="1">
        <f>SUMIFS('IS G'!N$8:N$365,'IS G'!$A$8:$A$365,'SCH C-2.2 B'!$B55)*1000</f>
        <v>-9207</v>
      </c>
      <c r="N55" s="1">
        <f>SUMIFS('IS G'!O$8:O$365,'IS G'!$A$8:$A$365,'SCH C-2.2 B'!$B55)*1000</f>
        <v>0</v>
      </c>
      <c r="O55" s="1">
        <f>SUMIFS('IS G'!P$8:P$365,'IS G'!$A$8:$A$365,'SCH C-2.2 B'!$B55)*1000</f>
        <v>3009</v>
      </c>
      <c r="P55" s="163">
        <f t="shared" si="3"/>
        <v>3112.5299999999988</v>
      </c>
    </row>
    <row r="56" spans="1:16" x14ac:dyDescent="0.2">
      <c r="A56" s="159">
        <f t="shared" si="1"/>
        <v>46</v>
      </c>
      <c r="B56" s="159" t="s">
        <v>905</v>
      </c>
      <c r="C56" s="177" t="s">
        <v>920</v>
      </c>
      <c r="D56" s="1">
        <f>SUMIFS('IS G'!E$8:E$365,'IS G'!$A$8:$A$365,'SCH C-2.2 B'!$B56)*1000</f>
        <v>93108.739999999991</v>
      </c>
      <c r="E56" s="1">
        <f>SUMIFS('IS G'!F$8:F$365,'IS G'!$A$8:$A$365,'SCH C-2.2 B'!$B56)*1000</f>
        <v>114339.19</v>
      </c>
      <c r="F56" s="1">
        <f>SUMIFS('IS G'!G$8:G$365,'IS G'!$A$8:$A$365,'SCH C-2.2 B'!$B56)*1000</f>
        <v>95855.64</v>
      </c>
      <c r="G56" s="1">
        <f>SUMIFS('IS G'!H$8:H$365,'IS G'!$A$8:$A$365,'SCH C-2.2 B'!$B56)*1000</f>
        <v>114950.16</v>
      </c>
      <c r="H56" s="1">
        <f>SUMIFS('IS G'!I$8:I$365,'IS G'!$A$8:$A$365,'SCH C-2.2 B'!$B56)*1000</f>
        <v>245781.13</v>
      </c>
      <c r="I56" s="1">
        <f>SUMIFS('IS G'!J$8:J$365,'IS G'!$A$8:$A$365,'SCH C-2.2 B'!$B56)*1000</f>
        <v>150760.4</v>
      </c>
      <c r="J56" s="1">
        <f>SUMIFS('IS G'!K$8:K$365,'IS G'!$A$8:$A$365,'SCH C-2.2 B'!$B56)*1000</f>
        <v>268847</v>
      </c>
      <c r="K56" s="1">
        <f>SUMIFS('IS G'!L$8:L$365,'IS G'!$A$8:$A$365,'SCH C-2.2 B'!$B56)*1000</f>
        <v>262137.99999999997</v>
      </c>
      <c r="L56" s="1">
        <f>SUMIFS('IS G'!M$8:M$365,'IS G'!$A$8:$A$365,'SCH C-2.2 B'!$B56)*1000</f>
        <v>72405</v>
      </c>
      <c r="M56" s="1">
        <f>SUMIFS('IS G'!N$8:N$365,'IS G'!$A$8:$A$365,'SCH C-2.2 B'!$B56)*1000</f>
        <v>59729</v>
      </c>
      <c r="N56" s="1">
        <f>SUMIFS('IS G'!O$8:O$365,'IS G'!$A$8:$A$365,'SCH C-2.2 B'!$B56)*1000</f>
        <v>103397</v>
      </c>
      <c r="O56" s="1">
        <f>SUMIFS('IS G'!P$8:P$365,'IS G'!$A$8:$A$365,'SCH C-2.2 B'!$B56)*1000</f>
        <v>91838</v>
      </c>
      <c r="P56" s="163">
        <f t="shared" si="3"/>
        <v>1673149.26</v>
      </c>
    </row>
    <row r="57" spans="1:16" x14ac:dyDescent="0.2">
      <c r="A57" s="159">
        <f t="shared" si="4"/>
        <v>47</v>
      </c>
      <c r="B57" s="159" t="s">
        <v>856</v>
      </c>
      <c r="C57" s="149" t="s">
        <v>910</v>
      </c>
      <c r="D57" s="1">
        <f>SUMIFS('IS G'!E$8:E$365,'IS G'!$A$8:$A$365,'SCH C-2.2 B'!$B57)*1000</f>
        <v>0</v>
      </c>
      <c r="E57" s="1">
        <f>SUMIFS('IS G'!F$8:F$365,'IS G'!$A$8:$A$365,'SCH C-2.2 B'!$B57)*1000</f>
        <v>0</v>
      </c>
      <c r="F57" s="1">
        <f>SUMIFS('IS G'!G$8:G$365,'IS G'!$A$8:$A$365,'SCH C-2.2 B'!$B57)*1000</f>
        <v>0</v>
      </c>
      <c r="G57" s="1">
        <f>SUMIFS('IS G'!H$8:H$365,'IS G'!$A$8:$A$365,'SCH C-2.2 B'!$B57)*1000</f>
        <v>0</v>
      </c>
      <c r="H57" s="1">
        <f>SUMIFS('IS G'!I$8:I$365,'IS G'!$A$8:$A$365,'SCH C-2.2 B'!$B57)*1000</f>
        <v>0</v>
      </c>
      <c r="I57" s="1">
        <f>SUMIFS('IS G'!J$8:J$365,'IS G'!$A$8:$A$365,'SCH C-2.2 B'!$B57)*1000</f>
        <v>0</v>
      </c>
      <c r="J57" s="1">
        <f>SUMIFS('IS G'!K$8:K$365,'IS G'!$A$8:$A$365,'SCH C-2.2 B'!$B57)*1000</f>
        <v>0</v>
      </c>
      <c r="K57" s="1">
        <f>SUMIFS('IS G'!L$8:L$365,'IS G'!$A$8:$A$365,'SCH C-2.2 B'!$B57)*1000</f>
        <v>0</v>
      </c>
      <c r="L57" s="1">
        <f>SUMIFS('IS G'!M$8:M$365,'IS G'!$A$8:$A$365,'SCH C-2.2 B'!$B57)*1000</f>
        <v>0</v>
      </c>
      <c r="M57" s="1">
        <f>SUMIFS('IS G'!N$8:N$365,'IS G'!$A$8:$A$365,'SCH C-2.2 B'!$B57)*1000</f>
        <v>0</v>
      </c>
      <c r="N57" s="1">
        <f>SUMIFS('IS G'!O$8:O$365,'IS G'!$A$8:$A$365,'SCH C-2.2 B'!$B57)*1000</f>
        <v>0</v>
      </c>
      <c r="O57" s="1">
        <f>SUMIFS('IS G'!P$8:P$365,'IS G'!$A$8:$A$365,'SCH C-2.2 B'!$B57)*1000</f>
        <v>0</v>
      </c>
      <c r="P57" s="163">
        <f t="shared" si="0"/>
        <v>0</v>
      </c>
    </row>
    <row r="58" spans="1:16" x14ac:dyDescent="0.2">
      <c r="A58" s="159">
        <f t="shared" si="1"/>
        <v>48</v>
      </c>
      <c r="B58" s="159" t="s">
        <v>857</v>
      </c>
      <c r="C58" s="149" t="s">
        <v>921</v>
      </c>
      <c r="D58" s="1">
        <f>SUMIFS('IS G'!E$8:E$365,'IS G'!$A$8:$A$365,'SCH C-2.2 B'!$B58)*1000</f>
        <v>53658.080000000002</v>
      </c>
      <c r="E58" s="1">
        <f>SUMIFS('IS G'!F$8:F$365,'IS G'!$A$8:$A$365,'SCH C-2.2 B'!$B58)*1000</f>
        <v>44995.68</v>
      </c>
      <c r="F58" s="1">
        <f>SUMIFS('IS G'!G$8:G$365,'IS G'!$A$8:$A$365,'SCH C-2.2 B'!$B58)*1000</f>
        <v>45387.25</v>
      </c>
      <c r="G58" s="1">
        <f>SUMIFS('IS G'!H$8:H$365,'IS G'!$A$8:$A$365,'SCH C-2.2 B'!$B58)*1000</f>
        <v>47819.53</v>
      </c>
      <c r="H58" s="1">
        <f>SUMIFS('IS G'!I$8:I$365,'IS G'!$A$8:$A$365,'SCH C-2.2 B'!$B58)*1000</f>
        <v>41311.040000000001</v>
      </c>
      <c r="I58" s="1">
        <f>SUMIFS('IS G'!J$8:J$365,'IS G'!$A$8:$A$365,'SCH C-2.2 B'!$B58)*1000</f>
        <v>52621.03</v>
      </c>
      <c r="J58" s="1">
        <f>SUMIFS('IS G'!K$8:K$365,'IS G'!$A$8:$A$365,'SCH C-2.2 B'!$B58)*1000</f>
        <v>60735</v>
      </c>
      <c r="K58" s="1">
        <f>SUMIFS('IS G'!L$8:L$365,'IS G'!$A$8:$A$365,'SCH C-2.2 B'!$B58)*1000</f>
        <v>62945</v>
      </c>
      <c r="L58" s="1">
        <f>SUMIFS('IS G'!M$8:M$365,'IS G'!$A$8:$A$365,'SCH C-2.2 B'!$B58)*1000</f>
        <v>58945</v>
      </c>
      <c r="M58" s="1">
        <f>SUMIFS('IS G'!N$8:N$365,'IS G'!$A$8:$A$365,'SCH C-2.2 B'!$B58)*1000</f>
        <v>53212</v>
      </c>
      <c r="N58" s="1">
        <f>SUMIFS('IS G'!O$8:O$365,'IS G'!$A$8:$A$365,'SCH C-2.2 B'!$B58)*1000</f>
        <v>55453</v>
      </c>
      <c r="O58" s="1">
        <f>SUMIFS('IS G'!P$8:P$365,'IS G'!$A$8:$A$365,'SCH C-2.2 B'!$B58)*1000</f>
        <v>52654</v>
      </c>
      <c r="P58" s="163">
        <f t="shared" si="0"/>
        <v>629736.61</v>
      </c>
    </row>
    <row r="59" spans="1:16" x14ac:dyDescent="0.2">
      <c r="A59" s="159">
        <f t="shared" si="1"/>
        <v>49</v>
      </c>
      <c r="B59" s="159" t="s">
        <v>858</v>
      </c>
      <c r="C59" s="149" t="s">
        <v>922</v>
      </c>
      <c r="D59" s="1">
        <f>SUMIFS('IS G'!E$8:E$365,'IS G'!$A$8:$A$365,'SCH C-2.2 B'!$B59)*1000</f>
        <v>394849.30999999901</v>
      </c>
      <c r="E59" s="1">
        <f>SUMIFS('IS G'!F$8:F$365,'IS G'!$A$8:$A$365,'SCH C-2.2 B'!$B59)*1000</f>
        <v>303436.21000000002</v>
      </c>
      <c r="F59" s="1">
        <f>SUMIFS('IS G'!G$8:G$365,'IS G'!$A$8:$A$365,'SCH C-2.2 B'!$B59)*1000</f>
        <v>307882.00999999995</v>
      </c>
      <c r="G59" s="1">
        <f>SUMIFS('IS G'!H$8:H$365,'IS G'!$A$8:$A$365,'SCH C-2.2 B'!$B59)*1000</f>
        <v>332443.18999999901</v>
      </c>
      <c r="H59" s="1">
        <f>SUMIFS('IS G'!I$8:I$365,'IS G'!$A$8:$A$365,'SCH C-2.2 B'!$B59)*1000</f>
        <v>234363.9</v>
      </c>
      <c r="I59" s="1">
        <f>SUMIFS('IS G'!J$8:J$365,'IS G'!$A$8:$A$365,'SCH C-2.2 B'!$B59)*1000</f>
        <v>266720.06999999902</v>
      </c>
      <c r="J59" s="1">
        <f>SUMIFS('IS G'!K$8:K$365,'IS G'!$A$8:$A$365,'SCH C-2.2 B'!$B59)*1000</f>
        <v>153361</v>
      </c>
      <c r="K59" s="1">
        <f>SUMIFS('IS G'!L$8:L$365,'IS G'!$A$8:$A$365,'SCH C-2.2 B'!$B59)*1000</f>
        <v>322450</v>
      </c>
      <c r="L59" s="1">
        <f>SUMIFS('IS G'!M$8:M$365,'IS G'!$A$8:$A$365,'SCH C-2.2 B'!$B59)*1000</f>
        <v>231223</v>
      </c>
      <c r="M59" s="1">
        <f>SUMIFS('IS G'!N$8:N$365,'IS G'!$A$8:$A$365,'SCH C-2.2 B'!$B59)*1000</f>
        <v>192719</v>
      </c>
      <c r="N59" s="1">
        <f>SUMIFS('IS G'!O$8:O$365,'IS G'!$A$8:$A$365,'SCH C-2.2 B'!$B59)*1000</f>
        <v>260548</v>
      </c>
      <c r="O59" s="1">
        <f>SUMIFS('IS G'!P$8:P$365,'IS G'!$A$8:$A$365,'SCH C-2.2 B'!$B59)*1000</f>
        <v>248125</v>
      </c>
      <c r="P59" s="163">
        <f t="shared" si="0"/>
        <v>3248120.6899999972</v>
      </c>
    </row>
    <row r="60" spans="1:16" x14ac:dyDescent="0.2">
      <c r="A60" s="159">
        <f t="shared" si="1"/>
        <v>50</v>
      </c>
      <c r="B60" s="159" t="s">
        <v>859</v>
      </c>
      <c r="C60" s="149" t="s">
        <v>929</v>
      </c>
      <c r="D60" s="1">
        <f>SUMIFS('IS G'!E$8:E$365,'IS G'!$A$8:$A$365,'SCH C-2.2 B'!$B60)*1000</f>
        <v>66175.56</v>
      </c>
      <c r="E60" s="1">
        <f>SUMIFS('IS G'!F$8:F$365,'IS G'!$A$8:$A$365,'SCH C-2.2 B'!$B60)*1000</f>
        <v>98121.14</v>
      </c>
      <c r="F60" s="1">
        <f>SUMIFS('IS G'!G$8:G$365,'IS G'!$A$8:$A$365,'SCH C-2.2 B'!$B60)*1000</f>
        <v>36869.79</v>
      </c>
      <c r="G60" s="1">
        <f>SUMIFS('IS G'!H$8:H$365,'IS G'!$A$8:$A$365,'SCH C-2.2 B'!$B60)*1000</f>
        <v>99865.11</v>
      </c>
      <c r="H60" s="1">
        <f>SUMIFS('IS G'!I$8:I$365,'IS G'!$A$8:$A$365,'SCH C-2.2 B'!$B60)*1000</f>
        <v>104381.95</v>
      </c>
      <c r="I60" s="1">
        <f>SUMIFS('IS G'!J$8:J$365,'IS G'!$A$8:$A$365,'SCH C-2.2 B'!$B60)*1000</f>
        <v>137406</v>
      </c>
      <c r="J60" s="1">
        <f>SUMIFS('IS G'!K$8:K$365,'IS G'!$A$8:$A$365,'SCH C-2.2 B'!$B60)*1000</f>
        <v>126493</v>
      </c>
      <c r="K60" s="1">
        <f>SUMIFS('IS G'!L$8:L$365,'IS G'!$A$8:$A$365,'SCH C-2.2 B'!$B60)*1000</f>
        <v>116853</v>
      </c>
      <c r="L60" s="1">
        <f>SUMIFS('IS G'!M$8:M$365,'IS G'!$A$8:$A$365,'SCH C-2.2 B'!$B60)*1000</f>
        <v>100032</v>
      </c>
      <c r="M60" s="1">
        <f>SUMIFS('IS G'!N$8:N$365,'IS G'!$A$8:$A$365,'SCH C-2.2 B'!$B60)*1000</f>
        <v>84953</v>
      </c>
      <c r="N60" s="1">
        <f>SUMIFS('IS G'!O$8:O$365,'IS G'!$A$8:$A$365,'SCH C-2.2 B'!$B60)*1000</f>
        <v>68830</v>
      </c>
      <c r="O60" s="1">
        <f>SUMIFS('IS G'!P$8:P$365,'IS G'!$A$8:$A$365,'SCH C-2.2 B'!$B60)*1000</f>
        <v>72330</v>
      </c>
      <c r="P60" s="163">
        <f t="shared" si="0"/>
        <v>1112310.55</v>
      </c>
    </row>
    <row r="61" spans="1:16" x14ac:dyDescent="0.2">
      <c r="A61" s="159">
        <f t="shared" si="1"/>
        <v>51</v>
      </c>
      <c r="B61" s="159" t="s">
        <v>860</v>
      </c>
      <c r="C61" s="149" t="s">
        <v>930</v>
      </c>
      <c r="D61" s="1">
        <f>SUMIFS('IS G'!E$8:E$365,'IS G'!$A$8:$A$365,'SCH C-2.2 B'!$B61)*1000</f>
        <v>35872.82</v>
      </c>
      <c r="E61" s="1">
        <f>SUMIFS('IS G'!F$8:F$365,'IS G'!$A$8:$A$365,'SCH C-2.2 B'!$B61)*1000</f>
        <v>30194.85</v>
      </c>
      <c r="F61" s="1">
        <f>SUMIFS('IS G'!G$8:G$365,'IS G'!$A$8:$A$365,'SCH C-2.2 B'!$B61)*1000</f>
        <v>34093.339999999997</v>
      </c>
      <c r="G61" s="1">
        <f>SUMIFS('IS G'!H$8:H$365,'IS G'!$A$8:$A$365,'SCH C-2.2 B'!$B61)*1000</f>
        <v>25610.59</v>
      </c>
      <c r="H61" s="1">
        <f>SUMIFS('IS G'!I$8:I$365,'IS G'!$A$8:$A$365,'SCH C-2.2 B'!$B61)*1000</f>
        <v>15652.58</v>
      </c>
      <c r="I61" s="1">
        <f>SUMIFS('IS G'!J$8:J$365,'IS G'!$A$8:$A$365,'SCH C-2.2 B'!$B61)*1000</f>
        <v>31229.33</v>
      </c>
      <c r="J61" s="1">
        <f>SUMIFS('IS G'!K$8:K$365,'IS G'!$A$8:$A$365,'SCH C-2.2 B'!$B61)*1000</f>
        <v>35167</v>
      </c>
      <c r="K61" s="1">
        <f>SUMIFS('IS G'!L$8:L$365,'IS G'!$A$8:$A$365,'SCH C-2.2 B'!$B61)*1000</f>
        <v>44338</v>
      </c>
      <c r="L61" s="1">
        <f>SUMIFS('IS G'!M$8:M$365,'IS G'!$A$8:$A$365,'SCH C-2.2 B'!$B61)*1000</f>
        <v>53367</v>
      </c>
      <c r="M61" s="1">
        <f>SUMIFS('IS G'!N$8:N$365,'IS G'!$A$8:$A$365,'SCH C-2.2 B'!$B61)*1000</f>
        <v>52936</v>
      </c>
      <c r="N61" s="1">
        <f>SUMIFS('IS G'!O$8:O$365,'IS G'!$A$8:$A$365,'SCH C-2.2 B'!$B61)*1000</f>
        <v>58155</v>
      </c>
      <c r="O61" s="1">
        <f>SUMIFS('IS G'!P$8:P$365,'IS G'!$A$8:$A$365,'SCH C-2.2 B'!$B61)*1000</f>
        <v>58332</v>
      </c>
      <c r="P61" s="163">
        <f t="shared" si="0"/>
        <v>474948.51</v>
      </c>
    </row>
    <row r="62" spans="1:16" x14ac:dyDescent="0.2">
      <c r="A62" s="159">
        <f t="shared" si="1"/>
        <v>52</v>
      </c>
      <c r="B62" s="159">
        <v>877</v>
      </c>
      <c r="C62" s="149" t="s">
        <v>931</v>
      </c>
      <c r="D62" s="1">
        <f>SUMIFS('IS G'!E$8:E$365,'IS G'!$A$8:$A$365,'SCH C-2.2 B'!$B62)*1000</f>
        <v>24723.3</v>
      </c>
      <c r="E62" s="1">
        <f>SUMIFS('IS G'!F$8:F$365,'IS G'!$A$8:$A$365,'SCH C-2.2 B'!$B62)*1000</f>
        <v>10563.86</v>
      </c>
      <c r="F62" s="1">
        <f>SUMIFS('IS G'!G$8:G$365,'IS G'!$A$8:$A$365,'SCH C-2.2 B'!$B62)*1000</f>
        <v>12868.16</v>
      </c>
      <c r="G62" s="1">
        <f>SUMIFS('IS G'!H$8:H$365,'IS G'!$A$8:$A$365,'SCH C-2.2 B'!$B62)*1000</f>
        <v>8398.61</v>
      </c>
      <c r="H62" s="1">
        <f>SUMIFS('IS G'!I$8:I$365,'IS G'!$A$8:$A$365,'SCH C-2.2 B'!$B62)*1000</f>
        <v>6794.85</v>
      </c>
      <c r="I62" s="1">
        <f>SUMIFS('IS G'!J$8:J$365,'IS G'!$A$8:$A$365,'SCH C-2.2 B'!$B62)*1000</f>
        <v>6970.21</v>
      </c>
      <c r="J62" s="1">
        <f>SUMIFS('IS G'!K$8:K$365,'IS G'!$A$8:$A$365,'SCH C-2.2 B'!$B62)*1000</f>
        <v>18638</v>
      </c>
      <c r="K62" s="1">
        <f>SUMIFS('IS G'!L$8:L$365,'IS G'!$A$8:$A$365,'SCH C-2.2 B'!$B62)*1000</f>
        <v>15561</v>
      </c>
      <c r="L62" s="1">
        <f>SUMIFS('IS G'!M$8:M$365,'IS G'!$A$8:$A$365,'SCH C-2.2 B'!$B62)*1000</f>
        <v>16297.999999999998</v>
      </c>
      <c r="M62" s="1">
        <f>SUMIFS('IS G'!N$8:N$365,'IS G'!$A$8:$A$365,'SCH C-2.2 B'!$B62)*1000</f>
        <v>17298</v>
      </c>
      <c r="N62" s="1">
        <f>SUMIFS('IS G'!O$8:O$365,'IS G'!$A$8:$A$365,'SCH C-2.2 B'!$B62)*1000</f>
        <v>18938</v>
      </c>
      <c r="O62" s="1">
        <f>SUMIFS('IS G'!P$8:P$365,'IS G'!$A$8:$A$365,'SCH C-2.2 B'!$B62)*1000</f>
        <v>17652</v>
      </c>
      <c r="P62" s="163">
        <f t="shared" ref="P62" si="7">SUM(D62:O62)</f>
        <v>174703.99</v>
      </c>
    </row>
    <row r="63" spans="1:16" x14ac:dyDescent="0.2">
      <c r="A63" s="159">
        <f t="shared" si="1"/>
        <v>53</v>
      </c>
      <c r="B63" s="159" t="s">
        <v>861</v>
      </c>
      <c r="C63" s="149" t="s">
        <v>923</v>
      </c>
      <c r="D63" s="1">
        <f>SUMIFS('IS G'!E$8:E$365,'IS G'!$A$8:$A$365,'SCH C-2.2 B'!$B63)*1000</f>
        <v>146390.33000000002</v>
      </c>
      <c r="E63" s="1">
        <f>SUMIFS('IS G'!F$8:F$365,'IS G'!$A$8:$A$365,'SCH C-2.2 B'!$B63)*1000</f>
        <v>114503.02</v>
      </c>
      <c r="F63" s="1">
        <f>SUMIFS('IS G'!G$8:G$365,'IS G'!$A$8:$A$365,'SCH C-2.2 B'!$B63)*1000</f>
        <v>130527.93</v>
      </c>
      <c r="G63" s="1">
        <f>SUMIFS('IS G'!H$8:H$365,'IS G'!$A$8:$A$365,'SCH C-2.2 B'!$B63)*1000</f>
        <v>227855.11</v>
      </c>
      <c r="H63" s="1">
        <f>SUMIFS('IS G'!I$8:I$365,'IS G'!$A$8:$A$365,'SCH C-2.2 B'!$B63)*1000</f>
        <v>122144.39999999899</v>
      </c>
      <c r="I63" s="1">
        <f>SUMIFS('IS G'!J$8:J$365,'IS G'!$A$8:$A$365,'SCH C-2.2 B'!$B63)*1000</f>
        <v>136103.16</v>
      </c>
      <c r="J63" s="1">
        <f>SUMIFS('IS G'!K$8:K$365,'IS G'!$A$8:$A$365,'SCH C-2.2 B'!$B63)*1000</f>
        <v>144403</v>
      </c>
      <c r="K63" s="1">
        <f>SUMIFS('IS G'!L$8:L$365,'IS G'!$A$8:$A$365,'SCH C-2.2 B'!$B63)*1000</f>
        <v>133626</v>
      </c>
      <c r="L63" s="1">
        <f>SUMIFS('IS G'!M$8:M$365,'IS G'!$A$8:$A$365,'SCH C-2.2 B'!$B63)*1000</f>
        <v>163714</v>
      </c>
      <c r="M63" s="1">
        <f>SUMIFS('IS G'!N$8:N$365,'IS G'!$A$8:$A$365,'SCH C-2.2 B'!$B63)*1000</f>
        <v>230020</v>
      </c>
      <c r="N63" s="1">
        <f>SUMIFS('IS G'!O$8:O$365,'IS G'!$A$8:$A$365,'SCH C-2.2 B'!$B63)*1000</f>
        <v>185175</v>
      </c>
      <c r="O63" s="1">
        <f>SUMIFS('IS G'!P$8:P$365,'IS G'!$A$8:$A$365,'SCH C-2.2 B'!$B63)*1000</f>
        <v>149137</v>
      </c>
      <c r="P63" s="163">
        <f t="shared" si="0"/>
        <v>1883598.949999999</v>
      </c>
    </row>
    <row r="64" spans="1:16" x14ac:dyDescent="0.2">
      <c r="A64" s="159">
        <f t="shared" si="1"/>
        <v>54</v>
      </c>
      <c r="B64" s="159" t="s">
        <v>862</v>
      </c>
      <c r="C64" s="149" t="s">
        <v>924</v>
      </c>
      <c r="D64" s="1">
        <f>SUMIFS('IS G'!E$8:E$365,'IS G'!$A$8:$A$365,'SCH C-2.2 B'!$B64)*1000</f>
        <v>13075.5799999999</v>
      </c>
      <c r="E64" s="1">
        <f>SUMIFS('IS G'!F$8:F$365,'IS G'!$A$8:$A$365,'SCH C-2.2 B'!$B64)*1000</f>
        <v>10625.689999999899</v>
      </c>
      <c r="F64" s="1">
        <f>SUMIFS('IS G'!G$8:G$365,'IS G'!$A$8:$A$365,'SCH C-2.2 B'!$B64)*1000</f>
        <v>12178.0899999999</v>
      </c>
      <c r="G64" s="1">
        <f>SUMIFS('IS G'!H$8:H$365,'IS G'!$A$8:$A$365,'SCH C-2.2 B'!$B64)*1000</f>
        <v>13037.369999999999</v>
      </c>
      <c r="H64" s="1">
        <f>SUMIFS('IS G'!I$8:I$365,'IS G'!$A$8:$A$365,'SCH C-2.2 B'!$B64)*1000</f>
        <v>6850.33</v>
      </c>
      <c r="I64" s="1">
        <f>SUMIFS('IS G'!J$8:J$365,'IS G'!$A$8:$A$365,'SCH C-2.2 B'!$B64)*1000</f>
        <v>12323.529999999901</v>
      </c>
      <c r="J64" s="1">
        <f>SUMIFS('IS G'!K$8:K$365,'IS G'!$A$8:$A$365,'SCH C-2.2 B'!$B64)*1000</f>
        <v>16033.000000000002</v>
      </c>
      <c r="K64" s="1">
        <f>SUMIFS('IS G'!L$8:L$365,'IS G'!$A$8:$A$365,'SCH C-2.2 B'!$B64)*1000</f>
        <v>17087</v>
      </c>
      <c r="L64" s="1">
        <f>SUMIFS('IS G'!M$8:M$365,'IS G'!$A$8:$A$365,'SCH C-2.2 B'!$B64)*1000</f>
        <v>18601</v>
      </c>
      <c r="M64" s="1">
        <f>SUMIFS('IS G'!N$8:N$365,'IS G'!$A$8:$A$365,'SCH C-2.2 B'!$B64)*1000</f>
        <v>18267</v>
      </c>
      <c r="N64" s="1">
        <f>SUMIFS('IS G'!O$8:O$365,'IS G'!$A$8:$A$365,'SCH C-2.2 B'!$B64)*1000</f>
        <v>9288</v>
      </c>
      <c r="O64" s="1">
        <f>SUMIFS('IS G'!P$8:P$365,'IS G'!$A$8:$A$365,'SCH C-2.2 B'!$B64)*1000</f>
        <v>7911</v>
      </c>
      <c r="P64" s="163">
        <f t="shared" si="0"/>
        <v>155277.58999999962</v>
      </c>
    </row>
    <row r="65" spans="1:16384" x14ac:dyDescent="0.2">
      <c r="A65" s="159">
        <f t="shared" si="1"/>
        <v>55</v>
      </c>
      <c r="B65" s="159" t="s">
        <v>863</v>
      </c>
      <c r="C65" s="149" t="s">
        <v>17</v>
      </c>
      <c r="D65" s="1">
        <f>SUMIFS('IS G'!E$8:E$365,'IS G'!$A$8:$A$365,'SCH C-2.2 B'!$B65)*1000</f>
        <v>325097.51</v>
      </c>
      <c r="E65" s="1">
        <f>SUMIFS('IS G'!F$8:F$365,'IS G'!$A$8:$A$365,'SCH C-2.2 B'!$B65)*1000</f>
        <v>278547.31</v>
      </c>
      <c r="F65" s="1">
        <f>SUMIFS('IS G'!G$8:G$365,'IS G'!$A$8:$A$365,'SCH C-2.2 B'!$B65)*1000</f>
        <v>357244.39</v>
      </c>
      <c r="G65" s="1">
        <f>SUMIFS('IS G'!H$8:H$365,'IS G'!$A$8:$A$365,'SCH C-2.2 B'!$B65)*1000</f>
        <v>293339.33999999997</v>
      </c>
      <c r="H65" s="1">
        <f>SUMIFS('IS G'!I$8:I$365,'IS G'!$A$8:$A$365,'SCH C-2.2 B'!$B65)*1000</f>
        <v>316325.97999999899</v>
      </c>
      <c r="I65" s="1">
        <f>SUMIFS('IS G'!J$8:J$365,'IS G'!$A$8:$A$365,'SCH C-2.2 B'!$B65)*1000</f>
        <v>236295.83</v>
      </c>
      <c r="J65" s="1">
        <f>SUMIFS('IS G'!K$8:K$365,'IS G'!$A$8:$A$365,'SCH C-2.2 B'!$B65)*1000</f>
        <v>307104</v>
      </c>
      <c r="K65" s="1">
        <f>SUMIFS('IS G'!L$8:L$365,'IS G'!$A$8:$A$365,'SCH C-2.2 B'!$B65)*1000</f>
        <v>301758</v>
      </c>
      <c r="L65" s="1">
        <f>SUMIFS('IS G'!M$8:M$365,'IS G'!$A$8:$A$365,'SCH C-2.2 B'!$B65)*1000</f>
        <v>338280.99999999901</v>
      </c>
      <c r="M65" s="1">
        <f>SUMIFS('IS G'!N$8:N$365,'IS G'!$A$8:$A$365,'SCH C-2.2 B'!$B65)*1000</f>
        <v>348212</v>
      </c>
      <c r="N65" s="1">
        <f>SUMIFS('IS G'!O$8:O$365,'IS G'!$A$8:$A$365,'SCH C-2.2 B'!$B65)*1000</f>
        <v>305429</v>
      </c>
      <c r="O65" s="1">
        <f>SUMIFS('IS G'!P$8:P$365,'IS G'!$A$8:$A$365,'SCH C-2.2 B'!$B65)*1000</f>
        <v>294779</v>
      </c>
      <c r="P65" s="163">
        <f t="shared" si="0"/>
        <v>3702413.3599999985</v>
      </c>
    </row>
    <row r="66" spans="1:16384" x14ac:dyDescent="0.2">
      <c r="A66" s="159">
        <f t="shared" si="1"/>
        <v>56</v>
      </c>
      <c r="B66" s="159" t="s">
        <v>864</v>
      </c>
      <c r="C66" s="149" t="s">
        <v>925</v>
      </c>
      <c r="D66" s="1">
        <f>SUMIFS('IS G'!E$8:E$365,'IS G'!$A$8:$A$365,'SCH C-2.2 B'!$B66)*1000</f>
        <v>0</v>
      </c>
      <c r="E66" s="1">
        <f>SUMIFS('IS G'!F$8:F$365,'IS G'!$A$8:$A$365,'SCH C-2.2 B'!$B66)*1000</f>
        <v>0</v>
      </c>
      <c r="F66" s="1">
        <f>SUMIFS('IS G'!G$8:G$365,'IS G'!$A$8:$A$365,'SCH C-2.2 B'!$B66)*1000</f>
        <v>4033.3300000000004</v>
      </c>
      <c r="G66" s="1">
        <f>SUMIFS('IS G'!H$8:H$365,'IS G'!$A$8:$A$365,'SCH C-2.2 B'!$B66)*1000</f>
        <v>0</v>
      </c>
      <c r="H66" s="1">
        <f>SUMIFS('IS G'!I$8:I$365,'IS G'!$A$8:$A$365,'SCH C-2.2 B'!$B66)*1000</f>
        <v>100</v>
      </c>
      <c r="I66" s="1">
        <f>SUMIFS('IS G'!J$8:J$365,'IS G'!$A$8:$A$365,'SCH C-2.2 B'!$B66)*1000</f>
        <v>2514.56</v>
      </c>
      <c r="J66" s="1">
        <f>SUMIFS('IS G'!K$8:K$365,'IS G'!$A$8:$A$365,'SCH C-2.2 B'!$B66)*1000</f>
        <v>0</v>
      </c>
      <c r="K66" s="1">
        <f>SUMIFS('IS G'!L$8:L$365,'IS G'!$A$8:$A$365,'SCH C-2.2 B'!$B66)*1000</f>
        <v>0</v>
      </c>
      <c r="L66" s="1">
        <f>SUMIFS('IS G'!M$8:M$365,'IS G'!$A$8:$A$365,'SCH C-2.2 B'!$B66)*1000</f>
        <v>0</v>
      </c>
      <c r="M66" s="1">
        <f>SUMIFS('IS G'!N$8:N$365,'IS G'!$A$8:$A$365,'SCH C-2.2 B'!$B66)*1000</f>
        <v>0</v>
      </c>
      <c r="N66" s="1">
        <f>SUMIFS('IS G'!O$8:O$365,'IS G'!$A$8:$A$365,'SCH C-2.2 B'!$B66)*1000</f>
        <v>0</v>
      </c>
      <c r="O66" s="1">
        <f>SUMIFS('IS G'!P$8:P$365,'IS G'!$A$8:$A$365,'SCH C-2.2 B'!$B66)*1000</f>
        <v>0</v>
      </c>
      <c r="P66" s="163">
        <f t="shared" si="0"/>
        <v>6647.8899999999994</v>
      </c>
    </row>
    <row r="67" spans="1:16384" x14ac:dyDescent="0.2">
      <c r="A67" s="159">
        <f t="shared" si="1"/>
        <v>57</v>
      </c>
      <c r="B67" s="159" t="s">
        <v>865</v>
      </c>
      <c r="C67" s="149" t="s">
        <v>15</v>
      </c>
      <c r="D67" s="1">
        <f>SUMIFS('IS G'!E$8:E$365,'IS G'!$A$8:$A$365,'SCH C-2.2 B'!$B67)*1000</f>
        <v>0</v>
      </c>
      <c r="E67" s="1">
        <f>SUMIFS('IS G'!F$8:F$365,'IS G'!$A$8:$A$365,'SCH C-2.2 B'!$B67)*1000</f>
        <v>0</v>
      </c>
      <c r="F67" s="1">
        <f>SUMIFS('IS G'!G$8:G$365,'IS G'!$A$8:$A$365,'SCH C-2.2 B'!$B67)*1000</f>
        <v>0</v>
      </c>
      <c r="G67" s="1">
        <f>SUMIFS('IS G'!H$8:H$365,'IS G'!$A$8:$A$365,'SCH C-2.2 B'!$B67)*1000</f>
        <v>0</v>
      </c>
      <c r="H67" s="1">
        <f>SUMIFS('IS G'!I$8:I$365,'IS G'!$A$8:$A$365,'SCH C-2.2 B'!$B67)*1000</f>
        <v>0</v>
      </c>
      <c r="I67" s="1">
        <f>SUMIFS('IS G'!J$8:J$365,'IS G'!$A$8:$A$365,'SCH C-2.2 B'!$B67)*1000</f>
        <v>0</v>
      </c>
      <c r="J67" s="1">
        <f>SUMIFS('IS G'!K$8:K$365,'IS G'!$A$8:$A$365,'SCH C-2.2 B'!$B67)*1000</f>
        <v>0</v>
      </c>
      <c r="K67" s="1">
        <f>SUMIFS('IS G'!L$8:L$365,'IS G'!$A$8:$A$365,'SCH C-2.2 B'!$B67)*1000</f>
        <v>0</v>
      </c>
      <c r="L67" s="1">
        <f>SUMIFS('IS G'!M$8:M$365,'IS G'!$A$8:$A$365,'SCH C-2.2 B'!$B67)*1000</f>
        <v>0</v>
      </c>
      <c r="M67" s="1">
        <f>SUMIFS('IS G'!N$8:N$365,'IS G'!$A$8:$A$365,'SCH C-2.2 B'!$B67)*1000</f>
        <v>0</v>
      </c>
      <c r="N67" s="1">
        <f>SUMIFS('IS G'!O$8:O$365,'IS G'!$A$8:$A$365,'SCH C-2.2 B'!$B67)*1000</f>
        <v>0</v>
      </c>
      <c r="O67" s="1">
        <f>SUMIFS('IS G'!P$8:P$365,'IS G'!$A$8:$A$365,'SCH C-2.2 B'!$B67)*1000</f>
        <v>0</v>
      </c>
      <c r="P67" s="163">
        <f t="shared" si="0"/>
        <v>0</v>
      </c>
    </row>
    <row r="68" spans="1:16384" x14ac:dyDescent="0.2">
      <c r="A68" s="159">
        <f t="shared" si="1"/>
        <v>58</v>
      </c>
      <c r="B68" s="159" t="s">
        <v>866</v>
      </c>
      <c r="C68" s="149" t="s">
        <v>926</v>
      </c>
      <c r="D68" s="1">
        <f>SUMIFS('IS G'!E$8:E$365,'IS G'!$A$8:$A$365,'SCH C-2.2 B'!$B68)*1000</f>
        <v>0</v>
      </c>
      <c r="E68" s="1">
        <f>SUMIFS('IS G'!F$8:F$365,'IS G'!$A$8:$A$365,'SCH C-2.2 B'!$B68)*1000</f>
        <v>0</v>
      </c>
      <c r="F68" s="1">
        <f>SUMIFS('IS G'!G$8:G$365,'IS G'!$A$8:$A$365,'SCH C-2.2 B'!$B68)*1000</f>
        <v>0</v>
      </c>
      <c r="G68" s="1">
        <f>SUMIFS('IS G'!H$8:H$365,'IS G'!$A$8:$A$365,'SCH C-2.2 B'!$B68)*1000</f>
        <v>0</v>
      </c>
      <c r="H68" s="1">
        <f>SUMIFS('IS G'!I$8:I$365,'IS G'!$A$8:$A$365,'SCH C-2.2 B'!$B68)*1000</f>
        <v>0</v>
      </c>
      <c r="I68" s="1">
        <f>SUMIFS('IS G'!J$8:J$365,'IS G'!$A$8:$A$365,'SCH C-2.2 B'!$B68)*1000</f>
        <v>0</v>
      </c>
      <c r="J68" s="1">
        <f>SUMIFS('IS G'!K$8:K$365,'IS G'!$A$8:$A$365,'SCH C-2.2 B'!$B68)*1000</f>
        <v>0</v>
      </c>
      <c r="K68" s="1">
        <f>SUMIFS('IS G'!L$8:L$365,'IS G'!$A$8:$A$365,'SCH C-2.2 B'!$B68)*1000</f>
        <v>0</v>
      </c>
      <c r="L68" s="1">
        <f>SUMIFS('IS G'!M$8:M$365,'IS G'!$A$8:$A$365,'SCH C-2.2 B'!$B68)*1000</f>
        <v>0</v>
      </c>
      <c r="M68" s="1">
        <f>SUMIFS('IS G'!N$8:N$365,'IS G'!$A$8:$A$365,'SCH C-2.2 B'!$B68)*1000</f>
        <v>0</v>
      </c>
      <c r="N68" s="1">
        <f>SUMIFS('IS G'!O$8:O$365,'IS G'!$A$8:$A$365,'SCH C-2.2 B'!$B68)*1000</f>
        <v>0</v>
      </c>
      <c r="O68" s="1">
        <f>SUMIFS('IS G'!P$8:P$365,'IS G'!$A$8:$A$365,'SCH C-2.2 B'!$B68)*1000</f>
        <v>0</v>
      </c>
      <c r="P68" s="163">
        <f t="shared" si="0"/>
        <v>0</v>
      </c>
    </row>
    <row r="69" spans="1:16384" x14ac:dyDescent="0.2">
      <c r="A69" s="159">
        <f t="shared" si="1"/>
        <v>59</v>
      </c>
      <c r="B69" s="159" t="s">
        <v>867</v>
      </c>
      <c r="C69" s="149" t="s">
        <v>927</v>
      </c>
      <c r="D69" s="1">
        <f>SUMIFS('IS G'!E$8:E$365,'IS G'!$A$8:$A$365,'SCH C-2.2 B'!$B69)*1000</f>
        <v>796109.25</v>
      </c>
      <c r="E69" s="1">
        <f>SUMIFS('IS G'!F$8:F$365,'IS G'!$A$8:$A$365,'SCH C-2.2 B'!$B69)*1000</f>
        <v>782348.03</v>
      </c>
      <c r="F69" s="1">
        <f>SUMIFS('IS G'!G$8:G$365,'IS G'!$A$8:$A$365,'SCH C-2.2 B'!$B69)*1000</f>
        <v>903924.34000000008</v>
      </c>
      <c r="G69" s="1">
        <f>SUMIFS('IS G'!H$8:H$365,'IS G'!$A$8:$A$365,'SCH C-2.2 B'!$B69)*1000</f>
        <v>640439.41999999899</v>
      </c>
      <c r="H69" s="1">
        <f>SUMIFS('IS G'!I$8:I$365,'IS G'!$A$8:$A$365,'SCH C-2.2 B'!$B69)*1000</f>
        <v>680667.77</v>
      </c>
      <c r="I69" s="1">
        <f>SUMIFS('IS G'!J$8:J$365,'IS G'!$A$8:$A$365,'SCH C-2.2 B'!$B69)*1000</f>
        <v>879058</v>
      </c>
      <c r="J69" s="1">
        <f>SUMIFS('IS G'!K$8:K$365,'IS G'!$A$8:$A$365,'SCH C-2.2 B'!$B69)*1000</f>
        <v>687957</v>
      </c>
      <c r="K69" s="1">
        <f>SUMIFS('IS G'!L$8:L$365,'IS G'!$A$8:$A$365,'SCH C-2.2 B'!$B69)*1000</f>
        <v>832242</v>
      </c>
      <c r="L69" s="1">
        <f>SUMIFS('IS G'!M$8:M$365,'IS G'!$A$8:$A$365,'SCH C-2.2 B'!$B69)*1000</f>
        <v>811709</v>
      </c>
      <c r="M69" s="1">
        <f>SUMIFS('IS G'!N$8:N$365,'IS G'!$A$8:$A$365,'SCH C-2.2 B'!$B69)*1000</f>
        <v>952502</v>
      </c>
      <c r="N69" s="1">
        <f>SUMIFS('IS G'!O$8:O$365,'IS G'!$A$8:$A$365,'SCH C-2.2 B'!$B69)*1000</f>
        <v>779733</v>
      </c>
      <c r="O69" s="1">
        <f>SUMIFS('IS G'!P$8:P$365,'IS G'!$A$8:$A$365,'SCH C-2.2 B'!$B69)*1000</f>
        <v>700764</v>
      </c>
      <c r="P69" s="163">
        <f t="shared" si="0"/>
        <v>9447453.8099999987</v>
      </c>
    </row>
    <row r="70" spans="1:16384" x14ac:dyDescent="0.2">
      <c r="A70" s="159">
        <f t="shared" si="1"/>
        <v>60</v>
      </c>
      <c r="B70" s="159" t="s">
        <v>868</v>
      </c>
      <c r="C70" s="149" t="s">
        <v>928</v>
      </c>
      <c r="D70" s="1">
        <f>SUMIFS('IS G'!E$8:E$365,'IS G'!$A$8:$A$365,'SCH C-2.2 B'!$B70)*1000</f>
        <v>1827.55</v>
      </c>
      <c r="E70" s="1">
        <f>SUMIFS('IS G'!F$8:F$365,'IS G'!$A$8:$A$365,'SCH C-2.2 B'!$B70)*1000</f>
        <v>7162.4</v>
      </c>
      <c r="F70" s="1">
        <f>SUMIFS('IS G'!G$8:G$365,'IS G'!$A$8:$A$365,'SCH C-2.2 B'!$B70)*1000</f>
        <v>5417</v>
      </c>
      <c r="G70" s="1">
        <f>SUMIFS('IS G'!H$8:H$365,'IS G'!$A$8:$A$365,'SCH C-2.2 B'!$B70)*1000</f>
        <v>9720.9500000000007</v>
      </c>
      <c r="H70" s="1">
        <f>SUMIFS('IS G'!I$8:I$365,'IS G'!$A$8:$A$365,'SCH C-2.2 B'!$B70)*1000</f>
        <v>10370.660000000002</v>
      </c>
      <c r="I70" s="1">
        <f>SUMIFS('IS G'!J$8:J$365,'IS G'!$A$8:$A$365,'SCH C-2.2 B'!$B70)*1000</f>
        <v>9023.51</v>
      </c>
      <c r="J70" s="1">
        <f>SUMIFS('IS G'!K$8:K$365,'IS G'!$A$8:$A$365,'SCH C-2.2 B'!$B70)*1000</f>
        <v>18023</v>
      </c>
      <c r="K70" s="1">
        <f>SUMIFS('IS G'!L$8:L$365,'IS G'!$A$8:$A$365,'SCH C-2.2 B'!$B70)*1000</f>
        <v>16875</v>
      </c>
      <c r="L70" s="1">
        <f>SUMIFS('IS G'!M$8:M$365,'IS G'!$A$8:$A$365,'SCH C-2.2 B'!$B70)*1000</f>
        <v>10652</v>
      </c>
      <c r="M70" s="1">
        <f>SUMIFS('IS G'!N$8:N$365,'IS G'!$A$8:$A$365,'SCH C-2.2 B'!$B70)*1000</f>
        <v>11089</v>
      </c>
      <c r="N70" s="1">
        <f>SUMIFS('IS G'!O$8:O$365,'IS G'!$A$8:$A$365,'SCH C-2.2 B'!$B70)*1000</f>
        <v>12278</v>
      </c>
      <c r="O70" s="1">
        <f>SUMIFS('IS G'!P$8:P$365,'IS G'!$A$8:$A$365,'SCH C-2.2 B'!$B70)*1000</f>
        <v>9817</v>
      </c>
      <c r="P70" s="163">
        <f t="shared" si="0"/>
        <v>122256.07</v>
      </c>
    </row>
    <row r="71" spans="1:16384" x14ac:dyDescent="0.2">
      <c r="A71" s="159">
        <f t="shared" si="1"/>
        <v>61</v>
      </c>
      <c r="B71" s="159" t="s">
        <v>869</v>
      </c>
      <c r="C71" s="149" t="s">
        <v>932</v>
      </c>
      <c r="D71" s="1">
        <f>SUMIFS('IS G'!E$8:E$365,'IS G'!$A$8:$A$365,'SCH C-2.2 B'!$B71)*1000</f>
        <v>44771.16</v>
      </c>
      <c r="E71" s="1">
        <f>SUMIFS('IS G'!F$8:F$365,'IS G'!$A$8:$A$365,'SCH C-2.2 B'!$B71)*1000</f>
        <v>32771.189999999995</v>
      </c>
      <c r="F71" s="1">
        <f>SUMIFS('IS G'!G$8:G$365,'IS G'!$A$8:$A$365,'SCH C-2.2 B'!$B71)*1000</f>
        <v>20437.43</v>
      </c>
      <c r="G71" s="1">
        <f>SUMIFS('IS G'!H$8:H$365,'IS G'!$A$8:$A$365,'SCH C-2.2 B'!$B71)*1000</f>
        <v>14228.400000000001</v>
      </c>
      <c r="H71" s="1">
        <f>SUMIFS('IS G'!I$8:I$365,'IS G'!$A$8:$A$365,'SCH C-2.2 B'!$B71)*1000</f>
        <v>18478.88</v>
      </c>
      <c r="I71" s="1">
        <f>SUMIFS('IS G'!J$8:J$365,'IS G'!$A$8:$A$365,'SCH C-2.2 B'!$B71)*1000</f>
        <v>20634.73</v>
      </c>
      <c r="J71" s="1">
        <f>SUMIFS('IS G'!K$8:K$365,'IS G'!$A$8:$A$365,'SCH C-2.2 B'!$B71)*1000</f>
        <v>17123</v>
      </c>
      <c r="K71" s="1">
        <f>SUMIFS('IS G'!L$8:L$365,'IS G'!$A$8:$A$365,'SCH C-2.2 B'!$B71)*1000</f>
        <v>17997</v>
      </c>
      <c r="L71" s="1">
        <f>SUMIFS('IS G'!M$8:M$365,'IS G'!$A$8:$A$365,'SCH C-2.2 B'!$B71)*1000</f>
        <v>24403</v>
      </c>
      <c r="M71" s="1">
        <f>SUMIFS('IS G'!N$8:N$365,'IS G'!$A$8:$A$365,'SCH C-2.2 B'!$B71)*1000</f>
        <v>24914</v>
      </c>
      <c r="N71" s="1">
        <f>SUMIFS('IS G'!O$8:O$365,'IS G'!$A$8:$A$365,'SCH C-2.2 B'!$B71)*1000</f>
        <v>24613</v>
      </c>
      <c r="O71" s="1">
        <f>SUMIFS('IS G'!P$8:P$365,'IS G'!$A$8:$A$365,'SCH C-2.2 B'!$B71)*1000</f>
        <v>22183</v>
      </c>
      <c r="P71" s="163">
        <f t="shared" si="0"/>
        <v>282554.79000000004</v>
      </c>
    </row>
    <row r="72" spans="1:16384" x14ac:dyDescent="0.2">
      <c r="A72" s="159">
        <f t="shared" si="1"/>
        <v>62</v>
      </c>
      <c r="B72" s="159">
        <v>891</v>
      </c>
      <c r="C72" s="149" t="s">
        <v>933</v>
      </c>
      <c r="D72" s="1">
        <f>SUMIFS('IS G'!E$8:E$365,'IS G'!$A$8:$A$365,'SCH C-2.2 B'!$B72)*1000</f>
        <v>23297.82</v>
      </c>
      <c r="E72" s="1">
        <f>SUMIFS('IS G'!F$8:F$365,'IS G'!$A$8:$A$365,'SCH C-2.2 B'!$B72)*1000</f>
        <v>76491.159999999989</v>
      </c>
      <c r="F72" s="1">
        <f>SUMIFS('IS G'!G$8:G$365,'IS G'!$A$8:$A$365,'SCH C-2.2 B'!$B72)*1000</f>
        <v>21241.530000000002</v>
      </c>
      <c r="G72" s="1">
        <f>SUMIFS('IS G'!H$8:H$365,'IS G'!$A$8:$A$365,'SCH C-2.2 B'!$B72)*1000</f>
        <v>13074.209999999899</v>
      </c>
      <c r="H72" s="1">
        <f>SUMIFS('IS G'!I$8:I$365,'IS G'!$A$8:$A$365,'SCH C-2.2 B'!$B72)*1000</f>
        <v>30736.989999999998</v>
      </c>
      <c r="I72" s="1">
        <f>SUMIFS('IS G'!J$8:J$365,'IS G'!$A$8:$A$365,'SCH C-2.2 B'!$B72)*1000</f>
        <v>27778.19</v>
      </c>
      <c r="J72" s="1">
        <f>SUMIFS('IS G'!K$8:K$365,'IS G'!$A$8:$A$365,'SCH C-2.2 B'!$B72)*1000</f>
        <v>14392</v>
      </c>
      <c r="K72" s="1">
        <f>SUMIFS('IS G'!L$8:L$365,'IS G'!$A$8:$A$365,'SCH C-2.2 B'!$B72)*1000</f>
        <v>17667</v>
      </c>
      <c r="L72" s="1">
        <f>SUMIFS('IS G'!M$8:M$365,'IS G'!$A$8:$A$365,'SCH C-2.2 B'!$B72)*1000</f>
        <v>27070</v>
      </c>
      <c r="M72" s="1">
        <f>SUMIFS('IS G'!N$8:N$365,'IS G'!$A$8:$A$365,'SCH C-2.2 B'!$B72)*1000</f>
        <v>14182</v>
      </c>
      <c r="N72" s="1">
        <f>SUMIFS('IS G'!O$8:O$365,'IS G'!$A$8:$A$365,'SCH C-2.2 B'!$B72)*1000</f>
        <v>21851</v>
      </c>
      <c r="O72" s="1">
        <f>SUMIFS('IS G'!P$8:P$365,'IS G'!$A$8:$A$365,'SCH C-2.2 B'!$B72)*1000</f>
        <v>25728</v>
      </c>
      <c r="P72" s="163">
        <f t="shared" ref="P72" si="8">SUM(D72:O72)</f>
        <v>313509.89999999991</v>
      </c>
    </row>
    <row r="73" spans="1:16384" x14ac:dyDescent="0.2">
      <c r="A73" s="159">
        <f t="shared" si="1"/>
        <v>63</v>
      </c>
      <c r="B73" s="159" t="s">
        <v>870</v>
      </c>
      <c r="C73" s="149" t="s">
        <v>934</v>
      </c>
      <c r="D73" s="1">
        <f>SUMIFS('IS G'!E$8:E$365,'IS G'!$A$8:$A$365,'SCH C-2.2 B'!$B73)*1000</f>
        <v>144056.65</v>
      </c>
      <c r="E73" s="1">
        <f>SUMIFS('IS G'!F$8:F$365,'IS G'!$A$8:$A$365,'SCH C-2.2 B'!$B73)*1000</f>
        <v>136835.29999999999</v>
      </c>
      <c r="F73" s="1">
        <f>SUMIFS('IS G'!G$8:G$365,'IS G'!$A$8:$A$365,'SCH C-2.2 B'!$B73)*1000</f>
        <v>135307.78999999899</v>
      </c>
      <c r="G73" s="1">
        <f>SUMIFS('IS G'!H$8:H$365,'IS G'!$A$8:$A$365,'SCH C-2.2 B'!$B73)*1000</f>
        <v>139859.09</v>
      </c>
      <c r="H73" s="1">
        <f>SUMIFS('IS G'!I$8:I$365,'IS G'!$A$8:$A$365,'SCH C-2.2 B'!$B73)*1000</f>
        <v>150983.31</v>
      </c>
      <c r="I73" s="1">
        <f>SUMIFS('IS G'!J$8:J$365,'IS G'!$A$8:$A$365,'SCH C-2.2 B'!$B73)*1000</f>
        <v>-39849.979999999901</v>
      </c>
      <c r="J73" s="1">
        <f>SUMIFS('IS G'!K$8:K$365,'IS G'!$A$8:$A$365,'SCH C-2.2 B'!$B73)*1000</f>
        <v>213418</v>
      </c>
      <c r="K73" s="1">
        <f>SUMIFS('IS G'!L$8:L$365,'IS G'!$A$8:$A$365,'SCH C-2.2 B'!$B73)*1000</f>
        <v>226771</v>
      </c>
      <c r="L73" s="1">
        <f>SUMIFS('IS G'!M$8:M$365,'IS G'!$A$8:$A$365,'SCH C-2.2 B'!$B73)*1000</f>
        <v>188694</v>
      </c>
      <c r="M73" s="1">
        <f>SUMIFS('IS G'!N$8:N$365,'IS G'!$A$8:$A$365,'SCH C-2.2 B'!$B73)*1000</f>
        <v>183113</v>
      </c>
      <c r="N73" s="1">
        <f>SUMIFS('IS G'!O$8:O$365,'IS G'!$A$8:$A$365,'SCH C-2.2 B'!$B73)*1000</f>
        <v>197425</v>
      </c>
      <c r="O73" s="1">
        <f>SUMIFS('IS G'!P$8:P$365,'IS G'!$A$8:$A$365,'SCH C-2.2 B'!$B73)*1000</f>
        <v>173838</v>
      </c>
      <c r="P73" s="163">
        <f t="shared" si="0"/>
        <v>1850451.1599999992</v>
      </c>
    </row>
    <row r="74" spans="1:16384" x14ac:dyDescent="0.2">
      <c r="A74" s="159">
        <f t="shared" si="1"/>
        <v>64</v>
      </c>
      <c r="B74" s="159" t="s">
        <v>871</v>
      </c>
      <c r="C74" s="149" t="s">
        <v>935</v>
      </c>
      <c r="D74" s="1">
        <f>SUMIFS('IS G'!E$8:E$365,'IS G'!$A$8:$A$365,'SCH C-2.2 B'!$B74)*1000</f>
        <v>0</v>
      </c>
      <c r="E74" s="1">
        <f>SUMIFS('IS G'!F$8:F$365,'IS G'!$A$8:$A$365,'SCH C-2.2 B'!$B74)*1000</f>
        <v>0</v>
      </c>
      <c r="F74" s="1">
        <f>SUMIFS('IS G'!G$8:G$365,'IS G'!$A$8:$A$365,'SCH C-2.2 B'!$B74)*1000</f>
        <v>0</v>
      </c>
      <c r="G74" s="1">
        <f>SUMIFS('IS G'!H$8:H$365,'IS G'!$A$8:$A$365,'SCH C-2.2 B'!$B74)*1000</f>
        <v>0</v>
      </c>
      <c r="H74" s="1">
        <f>SUMIFS('IS G'!I$8:I$365,'IS G'!$A$8:$A$365,'SCH C-2.2 B'!$B74)*1000</f>
        <v>0</v>
      </c>
      <c r="I74" s="1">
        <f>SUMIFS('IS G'!J$8:J$365,'IS G'!$A$8:$A$365,'SCH C-2.2 B'!$B74)*1000</f>
        <v>0</v>
      </c>
      <c r="J74" s="1">
        <f>SUMIFS('IS G'!K$8:K$365,'IS G'!$A$8:$A$365,'SCH C-2.2 B'!$B74)*1000</f>
        <v>0</v>
      </c>
      <c r="K74" s="1">
        <f>SUMIFS('IS G'!L$8:L$365,'IS G'!$A$8:$A$365,'SCH C-2.2 B'!$B74)*1000</f>
        <v>0</v>
      </c>
      <c r="L74" s="1">
        <f>SUMIFS('IS G'!M$8:M$365,'IS G'!$A$8:$A$365,'SCH C-2.2 B'!$B74)*1000</f>
        <v>0</v>
      </c>
      <c r="M74" s="1">
        <f>SUMIFS('IS G'!N$8:N$365,'IS G'!$A$8:$A$365,'SCH C-2.2 B'!$B74)*1000</f>
        <v>0</v>
      </c>
      <c r="N74" s="1">
        <f>SUMIFS('IS G'!O$8:O$365,'IS G'!$A$8:$A$365,'SCH C-2.2 B'!$B74)*1000</f>
        <v>0</v>
      </c>
      <c r="O74" s="1">
        <f>SUMIFS('IS G'!P$8:P$365,'IS G'!$A$8:$A$365,'SCH C-2.2 B'!$B74)*1000</f>
        <v>0</v>
      </c>
      <c r="P74" s="163">
        <f t="shared" si="0"/>
        <v>0</v>
      </c>
    </row>
    <row r="75" spans="1:16384" x14ac:dyDescent="0.2">
      <c r="A75" s="159">
        <f t="shared" si="1"/>
        <v>65</v>
      </c>
      <c r="B75" s="159" t="s">
        <v>872</v>
      </c>
      <c r="C75" s="149" t="s">
        <v>916</v>
      </c>
      <c r="D75" s="1">
        <f>SUMIFS('IS G'!E$8:E$365,'IS G'!$A$8:$A$365,'SCH C-2.2 B'!$B75)*1000</f>
        <v>22445.360000000001</v>
      </c>
      <c r="E75" s="1">
        <f>SUMIFS('IS G'!F$8:F$365,'IS G'!$A$8:$A$365,'SCH C-2.2 B'!$B75)*1000</f>
        <v>20518.39</v>
      </c>
      <c r="F75" s="1">
        <f>SUMIFS('IS G'!G$8:G$365,'IS G'!$A$8:$A$365,'SCH C-2.2 B'!$B75)*1000</f>
        <v>7134.64</v>
      </c>
      <c r="G75" s="1">
        <f>SUMIFS('IS G'!H$8:H$365,'IS G'!$A$8:$A$365,'SCH C-2.2 B'!$B75)*1000</f>
        <v>13107.31</v>
      </c>
      <c r="H75" s="1">
        <f>SUMIFS('IS G'!I$8:I$365,'IS G'!$A$8:$A$365,'SCH C-2.2 B'!$B75)*1000</f>
        <v>18176.739999999998</v>
      </c>
      <c r="I75" s="1">
        <f>SUMIFS('IS G'!J$8:J$365,'IS G'!$A$8:$A$365,'SCH C-2.2 B'!$B75)*1000</f>
        <v>249973.35</v>
      </c>
      <c r="J75" s="1">
        <f>SUMIFS('IS G'!K$8:K$365,'IS G'!$A$8:$A$365,'SCH C-2.2 B'!$B75)*1000</f>
        <v>20398</v>
      </c>
      <c r="K75" s="1">
        <f>SUMIFS('IS G'!L$8:L$365,'IS G'!$A$8:$A$365,'SCH C-2.2 B'!$B75)*1000</f>
        <v>16375</v>
      </c>
      <c r="L75" s="1">
        <f>SUMIFS('IS G'!M$8:M$365,'IS G'!$A$8:$A$365,'SCH C-2.2 B'!$B75)*1000</f>
        <v>19398</v>
      </c>
      <c r="M75" s="1">
        <f>SUMIFS('IS G'!N$8:N$365,'IS G'!$A$8:$A$365,'SCH C-2.2 B'!$B75)*1000</f>
        <v>19398</v>
      </c>
      <c r="N75" s="1">
        <f>SUMIFS('IS G'!O$8:O$365,'IS G'!$A$8:$A$365,'SCH C-2.2 B'!$B75)*1000</f>
        <v>40965</v>
      </c>
      <c r="O75" s="1">
        <f>SUMIFS('IS G'!P$8:P$365,'IS G'!$A$8:$A$365,'SCH C-2.2 B'!$B75)*1000</f>
        <v>39818</v>
      </c>
      <c r="P75" s="163">
        <f t="shared" si="0"/>
        <v>487707.79000000004</v>
      </c>
    </row>
    <row r="76" spans="1:16384" x14ac:dyDescent="0.2">
      <c r="A76" s="159">
        <f>A75+1</f>
        <v>66</v>
      </c>
      <c r="B76" s="159">
        <v>901</v>
      </c>
      <c r="C76" s="149" t="s">
        <v>22</v>
      </c>
      <c r="D76" s="1">
        <f>SUMIFS('IS G'!E$8:E$365,'IS G'!$A$8:$A$365,'SCH C-2.2 B'!$B76)*1000</f>
        <v>70634.89</v>
      </c>
      <c r="E76" s="1">
        <f>SUMIFS('IS G'!F$8:F$365,'IS G'!$A$8:$A$365,'SCH C-2.2 B'!$B76)*1000</f>
        <v>62866.770000000004</v>
      </c>
      <c r="F76" s="1">
        <f>SUMIFS('IS G'!G$8:G$365,'IS G'!$A$8:$A$365,'SCH C-2.2 B'!$B76)*1000</f>
        <v>70961.960000000006</v>
      </c>
      <c r="G76" s="1">
        <f>SUMIFS('IS G'!H$8:H$365,'IS G'!$A$8:$A$365,'SCH C-2.2 B'!$B76)*1000</f>
        <v>67026.559999999998</v>
      </c>
      <c r="H76" s="1">
        <f>SUMIFS('IS G'!I$8:I$365,'IS G'!$A$8:$A$365,'SCH C-2.2 B'!$B76)*1000</f>
        <v>83380.570000000007</v>
      </c>
      <c r="I76" s="1">
        <f>SUMIFS('IS G'!J$8:J$365,'IS G'!$A$8:$A$365,'SCH C-2.2 B'!$B76)*1000</f>
        <v>84465.549999999988</v>
      </c>
      <c r="J76" s="1">
        <f>SUMIFS('IS G'!K$8:K$365,'IS G'!$A$8:$A$365,'SCH C-2.2 B'!$B76)*1000</f>
        <v>82848.479999999996</v>
      </c>
      <c r="K76" s="1">
        <f>SUMIFS('IS G'!L$8:L$365,'IS G'!$A$8:$A$365,'SCH C-2.2 B'!$B76)*1000</f>
        <v>102852.64</v>
      </c>
      <c r="L76" s="1">
        <f>SUMIFS('IS G'!M$8:M$365,'IS G'!$A$8:$A$365,'SCH C-2.2 B'!$B76)*1000</f>
        <v>46966.92</v>
      </c>
      <c r="M76" s="1">
        <f>SUMIFS('IS G'!N$8:N$365,'IS G'!$A$8:$A$365,'SCH C-2.2 B'!$B76)*1000</f>
        <v>52712.88</v>
      </c>
      <c r="N76" s="1">
        <f>SUMIFS('IS G'!O$8:O$365,'IS G'!$A$8:$A$365,'SCH C-2.2 B'!$B76)*1000</f>
        <v>69434.633922534806</v>
      </c>
      <c r="O76" s="1">
        <f>SUMIFS('IS G'!P$8:P$365,'IS G'!$A$8:$A$365,'SCH C-2.2 B'!$B76)*1000</f>
        <v>66150.913785092795</v>
      </c>
      <c r="P76" s="163">
        <f t="shared" ref="P76:P112" si="9">SUM(D76:O76)</f>
        <v>860302.7677076275</v>
      </c>
    </row>
    <row r="77" spans="1:16384" x14ac:dyDescent="0.2">
      <c r="A77" s="306" t="str">
        <f>A1</f>
        <v>LOUISVILLE GAS AND ELECTRIC COMPANY</v>
      </c>
      <c r="B77" s="307"/>
      <c r="C77" s="307"/>
      <c r="D77" s="307"/>
      <c r="E77" s="307"/>
      <c r="F77" s="307"/>
      <c r="G77" s="307"/>
      <c r="H77" s="307"/>
      <c r="I77" s="307"/>
      <c r="J77" s="307"/>
      <c r="K77" s="307"/>
      <c r="L77" s="307"/>
      <c r="M77" s="307"/>
      <c r="N77" s="307"/>
      <c r="O77" s="307"/>
      <c r="P77" s="307"/>
      <c r="Q77" s="306"/>
      <c r="R77" s="307"/>
      <c r="S77" s="307"/>
      <c r="T77" s="307"/>
      <c r="U77" s="307"/>
      <c r="V77" s="307"/>
      <c r="W77" s="307"/>
      <c r="X77" s="307"/>
      <c r="Y77" s="307"/>
      <c r="Z77" s="307"/>
      <c r="AA77" s="307"/>
      <c r="AB77" s="307"/>
      <c r="AC77" s="307"/>
      <c r="AD77" s="307"/>
      <c r="AE77" s="307"/>
      <c r="AF77" s="307"/>
      <c r="AG77" s="306"/>
      <c r="AH77" s="307"/>
      <c r="AI77" s="307"/>
      <c r="AJ77" s="307"/>
      <c r="AK77" s="307"/>
      <c r="AL77" s="307"/>
      <c r="AM77" s="307"/>
      <c r="AN77" s="307"/>
      <c r="AO77" s="307"/>
      <c r="AP77" s="307"/>
      <c r="AQ77" s="307"/>
      <c r="AR77" s="307"/>
      <c r="AS77" s="307"/>
      <c r="AT77" s="307"/>
      <c r="AU77" s="307"/>
      <c r="AV77" s="307"/>
      <c r="AW77" s="306"/>
      <c r="AX77" s="307"/>
      <c r="AY77" s="307"/>
      <c r="AZ77" s="307"/>
      <c r="BA77" s="307"/>
      <c r="BB77" s="307"/>
      <c r="BC77" s="307"/>
      <c r="BD77" s="307"/>
      <c r="BE77" s="307"/>
      <c r="BF77" s="307"/>
      <c r="BG77" s="307"/>
      <c r="BH77" s="307"/>
      <c r="BI77" s="307"/>
      <c r="BJ77" s="307"/>
      <c r="BK77" s="307"/>
      <c r="BL77" s="307"/>
      <c r="BM77" s="306"/>
      <c r="BN77" s="307"/>
      <c r="BO77" s="307"/>
      <c r="BP77" s="307"/>
      <c r="BQ77" s="307"/>
      <c r="BR77" s="307"/>
      <c r="BS77" s="307"/>
      <c r="BT77" s="307"/>
      <c r="BU77" s="307"/>
      <c r="BV77" s="307"/>
      <c r="BW77" s="307"/>
      <c r="BX77" s="307"/>
      <c r="BY77" s="307"/>
      <c r="BZ77" s="307"/>
      <c r="CA77" s="307"/>
      <c r="CB77" s="307"/>
      <c r="CC77" s="306"/>
      <c r="CD77" s="307"/>
      <c r="CE77" s="307"/>
      <c r="CF77" s="307"/>
      <c r="CG77" s="307"/>
      <c r="CH77" s="307"/>
      <c r="CI77" s="307"/>
      <c r="CJ77" s="307"/>
      <c r="CK77" s="307"/>
      <c r="CL77" s="307"/>
      <c r="CM77" s="307"/>
      <c r="CN77" s="307"/>
      <c r="CO77" s="307"/>
      <c r="CP77" s="307"/>
      <c r="CQ77" s="307"/>
      <c r="CR77" s="307"/>
      <c r="CS77" s="306"/>
      <c r="CT77" s="307"/>
      <c r="CU77" s="307"/>
      <c r="CV77" s="307"/>
      <c r="CW77" s="307"/>
      <c r="CX77" s="307"/>
      <c r="CY77" s="307"/>
      <c r="CZ77" s="307"/>
      <c r="DA77" s="307"/>
      <c r="DB77" s="307"/>
      <c r="DC77" s="307"/>
      <c r="DD77" s="307"/>
      <c r="DE77" s="307"/>
      <c r="DF77" s="307"/>
      <c r="DG77" s="307"/>
      <c r="DH77" s="307"/>
      <c r="DI77" s="306"/>
      <c r="DJ77" s="307"/>
      <c r="DK77" s="307"/>
      <c r="DL77" s="307"/>
      <c r="DM77" s="307"/>
      <c r="DN77" s="307"/>
      <c r="DO77" s="307"/>
      <c r="DP77" s="307"/>
      <c r="DQ77" s="307"/>
      <c r="DR77" s="307"/>
      <c r="DS77" s="307"/>
      <c r="DT77" s="307"/>
      <c r="DU77" s="307"/>
      <c r="DV77" s="307"/>
      <c r="DW77" s="307"/>
      <c r="DX77" s="307"/>
      <c r="DY77" s="306"/>
      <c r="DZ77" s="307"/>
      <c r="EA77" s="307"/>
      <c r="EB77" s="307"/>
      <c r="EC77" s="307"/>
      <c r="ED77" s="307"/>
      <c r="EE77" s="307"/>
      <c r="EF77" s="307"/>
      <c r="EG77" s="307"/>
      <c r="EH77" s="307"/>
      <c r="EI77" s="307"/>
      <c r="EJ77" s="307"/>
      <c r="EK77" s="307"/>
      <c r="EL77" s="307"/>
      <c r="EM77" s="307"/>
      <c r="EN77" s="307"/>
      <c r="EO77" s="306"/>
      <c r="EP77" s="307"/>
      <c r="EQ77" s="307"/>
      <c r="ER77" s="307"/>
      <c r="ES77" s="307"/>
      <c r="ET77" s="307"/>
      <c r="EU77" s="307"/>
      <c r="EV77" s="307"/>
      <c r="EW77" s="307"/>
      <c r="EX77" s="307"/>
      <c r="EY77" s="307"/>
      <c r="EZ77" s="307"/>
      <c r="FA77" s="307"/>
      <c r="FB77" s="307"/>
      <c r="FC77" s="307"/>
      <c r="FD77" s="307"/>
      <c r="FE77" s="306"/>
      <c r="FF77" s="307"/>
      <c r="FG77" s="307"/>
      <c r="FH77" s="307"/>
      <c r="FI77" s="307"/>
      <c r="FJ77" s="307"/>
      <c r="FK77" s="307"/>
      <c r="FL77" s="307"/>
      <c r="FM77" s="307"/>
      <c r="FN77" s="307"/>
      <c r="FO77" s="307"/>
      <c r="FP77" s="307"/>
      <c r="FQ77" s="307"/>
      <c r="FR77" s="307"/>
      <c r="FS77" s="307"/>
      <c r="FT77" s="307"/>
      <c r="FU77" s="306"/>
      <c r="FV77" s="307"/>
      <c r="FW77" s="307"/>
      <c r="FX77" s="307"/>
      <c r="FY77" s="307"/>
      <c r="FZ77" s="307"/>
      <c r="GA77" s="307"/>
      <c r="GB77" s="307"/>
      <c r="GC77" s="307"/>
      <c r="GD77" s="307"/>
      <c r="GE77" s="307"/>
      <c r="GF77" s="307"/>
      <c r="GG77" s="307"/>
      <c r="GH77" s="307"/>
      <c r="GI77" s="307"/>
      <c r="GJ77" s="307"/>
      <c r="GK77" s="306"/>
      <c r="GL77" s="307"/>
      <c r="GM77" s="307"/>
      <c r="GN77" s="307"/>
      <c r="GO77" s="307"/>
      <c r="GP77" s="307"/>
      <c r="GQ77" s="307"/>
      <c r="GR77" s="307"/>
      <c r="GS77" s="307"/>
      <c r="GT77" s="307"/>
      <c r="GU77" s="307"/>
      <c r="GV77" s="307"/>
      <c r="GW77" s="307"/>
      <c r="GX77" s="307"/>
      <c r="GY77" s="307"/>
      <c r="GZ77" s="307"/>
      <c r="HA77" s="306"/>
      <c r="HB77" s="307"/>
      <c r="HC77" s="307"/>
      <c r="HD77" s="307"/>
      <c r="HE77" s="307"/>
      <c r="HF77" s="307"/>
      <c r="HG77" s="307"/>
      <c r="HH77" s="307"/>
      <c r="HI77" s="307"/>
      <c r="HJ77" s="307"/>
      <c r="HK77" s="307"/>
      <c r="HL77" s="307"/>
      <c r="HM77" s="307"/>
      <c r="HN77" s="307"/>
      <c r="HO77" s="307"/>
      <c r="HP77" s="307"/>
      <c r="HQ77" s="306"/>
      <c r="HR77" s="307"/>
      <c r="HS77" s="307"/>
      <c r="HT77" s="307"/>
      <c r="HU77" s="307"/>
      <c r="HV77" s="307"/>
      <c r="HW77" s="307"/>
      <c r="HX77" s="307"/>
      <c r="HY77" s="307"/>
      <c r="HZ77" s="307"/>
      <c r="IA77" s="307"/>
      <c r="IB77" s="307"/>
      <c r="IC77" s="307"/>
      <c r="ID77" s="307"/>
      <c r="IE77" s="307"/>
      <c r="IF77" s="307"/>
      <c r="IG77" s="306"/>
      <c r="IH77" s="307"/>
      <c r="II77" s="307"/>
      <c r="IJ77" s="307"/>
      <c r="IK77" s="307"/>
      <c r="IL77" s="307"/>
      <c r="IM77" s="307"/>
      <c r="IN77" s="307"/>
      <c r="IO77" s="307"/>
      <c r="IP77" s="307"/>
      <c r="IQ77" s="307"/>
      <c r="IR77" s="307"/>
      <c r="IS77" s="307"/>
      <c r="IT77" s="307"/>
      <c r="IU77" s="307"/>
      <c r="IV77" s="307"/>
      <c r="IW77" s="306"/>
      <c r="IX77" s="307"/>
      <c r="IY77" s="307"/>
      <c r="IZ77" s="307"/>
      <c r="JA77" s="307"/>
      <c r="JB77" s="307"/>
      <c r="JC77" s="307"/>
      <c r="JD77" s="307"/>
      <c r="JE77" s="307"/>
      <c r="JF77" s="307"/>
      <c r="JG77" s="307"/>
      <c r="JH77" s="307"/>
      <c r="JI77" s="307"/>
      <c r="JJ77" s="307"/>
      <c r="JK77" s="307"/>
      <c r="JL77" s="307"/>
      <c r="JM77" s="306"/>
      <c r="JN77" s="307"/>
      <c r="JO77" s="307"/>
      <c r="JP77" s="307"/>
      <c r="JQ77" s="307"/>
      <c r="JR77" s="307"/>
      <c r="JS77" s="307"/>
      <c r="JT77" s="307"/>
      <c r="JU77" s="307"/>
      <c r="JV77" s="307"/>
      <c r="JW77" s="307"/>
      <c r="JX77" s="307"/>
      <c r="JY77" s="307"/>
      <c r="JZ77" s="307"/>
      <c r="KA77" s="307"/>
      <c r="KB77" s="307"/>
      <c r="KC77" s="306"/>
      <c r="KD77" s="307"/>
      <c r="KE77" s="307"/>
      <c r="KF77" s="307"/>
      <c r="KG77" s="307"/>
      <c r="KH77" s="307"/>
      <c r="KI77" s="307"/>
      <c r="KJ77" s="307"/>
      <c r="KK77" s="307"/>
      <c r="KL77" s="307"/>
      <c r="KM77" s="307"/>
      <c r="KN77" s="307"/>
      <c r="KO77" s="307"/>
      <c r="KP77" s="307"/>
      <c r="KQ77" s="307"/>
      <c r="KR77" s="307"/>
      <c r="KS77" s="306"/>
      <c r="KT77" s="307"/>
      <c r="KU77" s="307"/>
      <c r="KV77" s="307"/>
      <c r="KW77" s="307"/>
      <c r="KX77" s="307"/>
      <c r="KY77" s="307"/>
      <c r="KZ77" s="307"/>
      <c r="LA77" s="307"/>
      <c r="LB77" s="307"/>
      <c r="LC77" s="307"/>
      <c r="LD77" s="307"/>
      <c r="LE77" s="307"/>
      <c r="LF77" s="307"/>
      <c r="LG77" s="307"/>
      <c r="LH77" s="307"/>
      <c r="LI77" s="306"/>
      <c r="LJ77" s="307"/>
      <c r="LK77" s="307"/>
      <c r="LL77" s="307"/>
      <c r="LM77" s="307"/>
      <c r="LN77" s="307"/>
      <c r="LO77" s="307"/>
      <c r="LP77" s="307"/>
      <c r="LQ77" s="307"/>
      <c r="LR77" s="307"/>
      <c r="LS77" s="307"/>
      <c r="LT77" s="307"/>
      <c r="LU77" s="307"/>
      <c r="LV77" s="307"/>
      <c r="LW77" s="307"/>
      <c r="LX77" s="307"/>
      <c r="LY77" s="306"/>
      <c r="LZ77" s="307"/>
      <c r="MA77" s="307"/>
      <c r="MB77" s="307"/>
      <c r="MC77" s="307"/>
      <c r="MD77" s="307"/>
      <c r="ME77" s="307"/>
      <c r="MF77" s="307"/>
      <c r="MG77" s="307"/>
      <c r="MH77" s="307"/>
      <c r="MI77" s="307"/>
      <c r="MJ77" s="307"/>
      <c r="MK77" s="307"/>
      <c r="ML77" s="307"/>
      <c r="MM77" s="307"/>
      <c r="MN77" s="307"/>
      <c r="MO77" s="306"/>
      <c r="MP77" s="307"/>
      <c r="MQ77" s="307"/>
      <c r="MR77" s="307"/>
      <c r="MS77" s="307"/>
      <c r="MT77" s="307"/>
      <c r="MU77" s="307"/>
      <c r="MV77" s="307"/>
      <c r="MW77" s="307"/>
      <c r="MX77" s="307"/>
      <c r="MY77" s="307"/>
      <c r="MZ77" s="307"/>
      <c r="NA77" s="307"/>
      <c r="NB77" s="307"/>
      <c r="NC77" s="307"/>
      <c r="ND77" s="307"/>
      <c r="NE77" s="306"/>
      <c r="NF77" s="307"/>
      <c r="NG77" s="307"/>
      <c r="NH77" s="307"/>
      <c r="NI77" s="307"/>
      <c r="NJ77" s="307"/>
      <c r="NK77" s="307"/>
      <c r="NL77" s="307"/>
      <c r="NM77" s="307"/>
      <c r="NN77" s="307"/>
      <c r="NO77" s="307"/>
      <c r="NP77" s="307"/>
      <c r="NQ77" s="307"/>
      <c r="NR77" s="307"/>
      <c r="NS77" s="307"/>
      <c r="NT77" s="307"/>
      <c r="NU77" s="306"/>
      <c r="NV77" s="307"/>
      <c r="NW77" s="307"/>
      <c r="NX77" s="307"/>
      <c r="NY77" s="307"/>
      <c r="NZ77" s="307"/>
      <c r="OA77" s="307"/>
      <c r="OB77" s="307"/>
      <c r="OC77" s="307"/>
      <c r="OD77" s="307"/>
      <c r="OE77" s="307"/>
      <c r="OF77" s="307"/>
      <c r="OG77" s="307"/>
      <c r="OH77" s="307"/>
      <c r="OI77" s="307"/>
      <c r="OJ77" s="307"/>
      <c r="OK77" s="306"/>
      <c r="OL77" s="307"/>
      <c r="OM77" s="307"/>
      <c r="ON77" s="307"/>
      <c r="OO77" s="307"/>
      <c r="OP77" s="307"/>
      <c r="OQ77" s="307"/>
      <c r="OR77" s="307"/>
      <c r="OS77" s="307"/>
      <c r="OT77" s="307"/>
      <c r="OU77" s="307"/>
      <c r="OV77" s="307"/>
      <c r="OW77" s="307"/>
      <c r="OX77" s="307"/>
      <c r="OY77" s="307"/>
      <c r="OZ77" s="307"/>
      <c r="PA77" s="306"/>
      <c r="PB77" s="307"/>
      <c r="PC77" s="307"/>
      <c r="PD77" s="307"/>
      <c r="PE77" s="307"/>
      <c r="PF77" s="307"/>
      <c r="PG77" s="307"/>
      <c r="PH77" s="307"/>
      <c r="PI77" s="307"/>
      <c r="PJ77" s="307"/>
      <c r="PK77" s="307"/>
      <c r="PL77" s="307"/>
      <c r="PM77" s="307"/>
      <c r="PN77" s="307"/>
      <c r="PO77" s="307"/>
      <c r="PP77" s="307"/>
      <c r="PQ77" s="306"/>
      <c r="PR77" s="307"/>
      <c r="PS77" s="307"/>
      <c r="PT77" s="307"/>
      <c r="PU77" s="307"/>
      <c r="PV77" s="307"/>
      <c r="PW77" s="307"/>
      <c r="PX77" s="307"/>
      <c r="PY77" s="307"/>
      <c r="PZ77" s="307"/>
      <c r="QA77" s="307"/>
      <c r="QB77" s="307"/>
      <c r="QC77" s="307"/>
      <c r="QD77" s="307"/>
      <c r="QE77" s="307"/>
      <c r="QF77" s="307"/>
      <c r="QG77" s="306"/>
      <c r="QH77" s="307"/>
      <c r="QI77" s="307"/>
      <c r="QJ77" s="307"/>
      <c r="QK77" s="307"/>
      <c r="QL77" s="307"/>
      <c r="QM77" s="307"/>
      <c r="QN77" s="307"/>
      <c r="QO77" s="307"/>
      <c r="QP77" s="307"/>
      <c r="QQ77" s="307"/>
      <c r="QR77" s="307"/>
      <c r="QS77" s="307"/>
      <c r="QT77" s="307"/>
      <c r="QU77" s="307"/>
      <c r="QV77" s="307"/>
      <c r="QW77" s="306"/>
      <c r="QX77" s="307"/>
      <c r="QY77" s="307"/>
      <c r="QZ77" s="307"/>
      <c r="RA77" s="307"/>
      <c r="RB77" s="307"/>
      <c r="RC77" s="307"/>
      <c r="RD77" s="307"/>
      <c r="RE77" s="307"/>
      <c r="RF77" s="307"/>
      <c r="RG77" s="307"/>
      <c r="RH77" s="307"/>
      <c r="RI77" s="307"/>
      <c r="RJ77" s="307"/>
      <c r="RK77" s="307"/>
      <c r="RL77" s="307"/>
      <c r="RM77" s="306"/>
      <c r="RN77" s="307"/>
      <c r="RO77" s="307"/>
      <c r="RP77" s="307"/>
      <c r="RQ77" s="307"/>
      <c r="RR77" s="307"/>
      <c r="RS77" s="307"/>
      <c r="RT77" s="307"/>
      <c r="RU77" s="307"/>
      <c r="RV77" s="307"/>
      <c r="RW77" s="307"/>
      <c r="RX77" s="307"/>
      <c r="RY77" s="307"/>
      <c r="RZ77" s="307"/>
      <c r="SA77" s="307"/>
      <c r="SB77" s="307"/>
      <c r="SC77" s="306"/>
      <c r="SD77" s="307"/>
      <c r="SE77" s="307"/>
      <c r="SF77" s="307"/>
      <c r="SG77" s="307"/>
      <c r="SH77" s="307"/>
      <c r="SI77" s="307"/>
      <c r="SJ77" s="307"/>
      <c r="SK77" s="307"/>
      <c r="SL77" s="307"/>
      <c r="SM77" s="307"/>
      <c r="SN77" s="307"/>
      <c r="SO77" s="307"/>
      <c r="SP77" s="307"/>
      <c r="SQ77" s="307"/>
      <c r="SR77" s="307"/>
      <c r="SS77" s="306"/>
      <c r="ST77" s="307"/>
      <c r="SU77" s="307"/>
      <c r="SV77" s="307"/>
      <c r="SW77" s="307"/>
      <c r="SX77" s="307"/>
      <c r="SY77" s="307"/>
      <c r="SZ77" s="307"/>
      <c r="TA77" s="307"/>
      <c r="TB77" s="307"/>
      <c r="TC77" s="307"/>
      <c r="TD77" s="307"/>
      <c r="TE77" s="307"/>
      <c r="TF77" s="307"/>
      <c r="TG77" s="307"/>
      <c r="TH77" s="307"/>
      <c r="TI77" s="306"/>
      <c r="TJ77" s="307"/>
      <c r="TK77" s="307"/>
      <c r="TL77" s="307"/>
      <c r="TM77" s="307"/>
      <c r="TN77" s="307"/>
      <c r="TO77" s="307"/>
      <c r="TP77" s="307"/>
      <c r="TQ77" s="307"/>
      <c r="TR77" s="307"/>
      <c r="TS77" s="307"/>
      <c r="TT77" s="307"/>
      <c r="TU77" s="307"/>
      <c r="TV77" s="307"/>
      <c r="TW77" s="307"/>
      <c r="TX77" s="307"/>
      <c r="TY77" s="306"/>
      <c r="TZ77" s="307"/>
      <c r="UA77" s="307"/>
      <c r="UB77" s="307"/>
      <c r="UC77" s="307"/>
      <c r="UD77" s="307"/>
      <c r="UE77" s="307"/>
      <c r="UF77" s="307"/>
      <c r="UG77" s="307"/>
      <c r="UH77" s="307"/>
      <c r="UI77" s="307"/>
      <c r="UJ77" s="307"/>
      <c r="UK77" s="307"/>
      <c r="UL77" s="307"/>
      <c r="UM77" s="307"/>
      <c r="UN77" s="307"/>
      <c r="UO77" s="306"/>
      <c r="UP77" s="307"/>
      <c r="UQ77" s="307"/>
      <c r="UR77" s="307"/>
      <c r="US77" s="307"/>
      <c r="UT77" s="307"/>
      <c r="UU77" s="307"/>
      <c r="UV77" s="307"/>
      <c r="UW77" s="307"/>
      <c r="UX77" s="307"/>
      <c r="UY77" s="307"/>
      <c r="UZ77" s="307"/>
      <c r="VA77" s="307"/>
      <c r="VB77" s="307"/>
      <c r="VC77" s="307"/>
      <c r="VD77" s="307"/>
      <c r="VE77" s="306"/>
      <c r="VF77" s="307"/>
      <c r="VG77" s="307"/>
      <c r="VH77" s="307"/>
      <c r="VI77" s="307"/>
      <c r="VJ77" s="307"/>
      <c r="VK77" s="307"/>
      <c r="VL77" s="307"/>
      <c r="VM77" s="307"/>
      <c r="VN77" s="307"/>
      <c r="VO77" s="307"/>
      <c r="VP77" s="307"/>
      <c r="VQ77" s="307"/>
      <c r="VR77" s="307"/>
      <c r="VS77" s="307"/>
      <c r="VT77" s="307"/>
      <c r="VU77" s="306"/>
      <c r="VV77" s="307"/>
      <c r="VW77" s="307"/>
      <c r="VX77" s="307"/>
      <c r="VY77" s="307"/>
      <c r="VZ77" s="307"/>
      <c r="WA77" s="307"/>
      <c r="WB77" s="307"/>
      <c r="WC77" s="307"/>
      <c r="WD77" s="307"/>
      <c r="WE77" s="307"/>
      <c r="WF77" s="307"/>
      <c r="WG77" s="307"/>
      <c r="WH77" s="307"/>
      <c r="WI77" s="307"/>
      <c r="WJ77" s="307"/>
      <c r="WK77" s="306"/>
      <c r="WL77" s="307"/>
      <c r="WM77" s="307"/>
      <c r="WN77" s="307"/>
      <c r="WO77" s="307"/>
      <c r="WP77" s="307"/>
      <c r="WQ77" s="307"/>
      <c r="WR77" s="307"/>
      <c r="WS77" s="307"/>
      <c r="WT77" s="307"/>
      <c r="WU77" s="307"/>
      <c r="WV77" s="307"/>
      <c r="WW77" s="307"/>
      <c r="WX77" s="307"/>
      <c r="WY77" s="307"/>
      <c r="WZ77" s="307"/>
      <c r="XA77" s="306"/>
      <c r="XB77" s="307"/>
      <c r="XC77" s="307"/>
      <c r="XD77" s="307"/>
      <c r="XE77" s="307"/>
      <c r="XF77" s="307"/>
      <c r="XG77" s="307"/>
      <c r="XH77" s="307"/>
      <c r="XI77" s="307"/>
      <c r="XJ77" s="307"/>
      <c r="XK77" s="307"/>
      <c r="XL77" s="307"/>
      <c r="XM77" s="307"/>
      <c r="XN77" s="307"/>
      <c r="XO77" s="307"/>
      <c r="XP77" s="307"/>
      <c r="XQ77" s="306"/>
      <c r="XR77" s="307"/>
      <c r="XS77" s="307"/>
      <c r="XT77" s="307"/>
      <c r="XU77" s="307"/>
      <c r="XV77" s="307"/>
      <c r="XW77" s="307"/>
      <c r="XX77" s="307"/>
      <c r="XY77" s="307"/>
      <c r="XZ77" s="307"/>
      <c r="YA77" s="307"/>
      <c r="YB77" s="307"/>
      <c r="YC77" s="307"/>
      <c r="YD77" s="307"/>
      <c r="YE77" s="307"/>
      <c r="YF77" s="307"/>
      <c r="YG77" s="306"/>
      <c r="YH77" s="307"/>
      <c r="YI77" s="307"/>
      <c r="YJ77" s="307"/>
      <c r="YK77" s="307"/>
      <c r="YL77" s="307"/>
      <c r="YM77" s="307"/>
      <c r="YN77" s="307"/>
      <c r="YO77" s="307"/>
      <c r="YP77" s="307"/>
      <c r="YQ77" s="307"/>
      <c r="YR77" s="307"/>
      <c r="YS77" s="307"/>
      <c r="YT77" s="307"/>
      <c r="YU77" s="307"/>
      <c r="YV77" s="307"/>
      <c r="YW77" s="306"/>
      <c r="YX77" s="307"/>
      <c r="YY77" s="307"/>
      <c r="YZ77" s="307"/>
      <c r="ZA77" s="307"/>
      <c r="ZB77" s="307"/>
      <c r="ZC77" s="307"/>
      <c r="ZD77" s="307"/>
      <c r="ZE77" s="307"/>
      <c r="ZF77" s="307"/>
      <c r="ZG77" s="307"/>
      <c r="ZH77" s="307"/>
      <c r="ZI77" s="307"/>
      <c r="ZJ77" s="307"/>
      <c r="ZK77" s="307"/>
      <c r="ZL77" s="307"/>
      <c r="ZM77" s="306"/>
      <c r="ZN77" s="307"/>
      <c r="ZO77" s="307"/>
      <c r="ZP77" s="307"/>
      <c r="ZQ77" s="307"/>
      <c r="ZR77" s="307"/>
      <c r="ZS77" s="307"/>
      <c r="ZT77" s="307"/>
      <c r="ZU77" s="307"/>
      <c r="ZV77" s="307"/>
      <c r="ZW77" s="307"/>
      <c r="ZX77" s="307"/>
      <c r="ZY77" s="307"/>
      <c r="ZZ77" s="307"/>
      <c r="AAA77" s="307"/>
      <c r="AAB77" s="307"/>
      <c r="AAC77" s="306"/>
      <c r="AAD77" s="307"/>
      <c r="AAE77" s="307"/>
      <c r="AAF77" s="307"/>
      <c r="AAG77" s="307"/>
      <c r="AAH77" s="307"/>
      <c r="AAI77" s="307"/>
      <c r="AAJ77" s="307"/>
      <c r="AAK77" s="307"/>
      <c r="AAL77" s="307"/>
      <c r="AAM77" s="307"/>
      <c r="AAN77" s="307"/>
      <c r="AAO77" s="307"/>
      <c r="AAP77" s="307"/>
      <c r="AAQ77" s="307"/>
      <c r="AAR77" s="307"/>
      <c r="AAS77" s="306"/>
      <c r="AAT77" s="307"/>
      <c r="AAU77" s="307"/>
      <c r="AAV77" s="307"/>
      <c r="AAW77" s="307"/>
      <c r="AAX77" s="307"/>
      <c r="AAY77" s="307"/>
      <c r="AAZ77" s="307"/>
      <c r="ABA77" s="307"/>
      <c r="ABB77" s="307"/>
      <c r="ABC77" s="307"/>
      <c r="ABD77" s="307"/>
      <c r="ABE77" s="307"/>
      <c r="ABF77" s="307"/>
      <c r="ABG77" s="307"/>
      <c r="ABH77" s="307"/>
      <c r="ABI77" s="306"/>
      <c r="ABJ77" s="307"/>
      <c r="ABK77" s="307"/>
      <c r="ABL77" s="307"/>
      <c r="ABM77" s="307"/>
      <c r="ABN77" s="307"/>
      <c r="ABO77" s="307"/>
      <c r="ABP77" s="307"/>
      <c r="ABQ77" s="307"/>
      <c r="ABR77" s="307"/>
      <c r="ABS77" s="307"/>
      <c r="ABT77" s="307"/>
      <c r="ABU77" s="307"/>
      <c r="ABV77" s="307"/>
      <c r="ABW77" s="307"/>
      <c r="ABX77" s="307"/>
      <c r="ABY77" s="306"/>
      <c r="ABZ77" s="307"/>
      <c r="ACA77" s="307"/>
      <c r="ACB77" s="307"/>
      <c r="ACC77" s="307"/>
      <c r="ACD77" s="307"/>
      <c r="ACE77" s="307"/>
      <c r="ACF77" s="307"/>
      <c r="ACG77" s="307"/>
      <c r="ACH77" s="307"/>
      <c r="ACI77" s="307"/>
      <c r="ACJ77" s="307"/>
      <c r="ACK77" s="307"/>
      <c r="ACL77" s="307"/>
      <c r="ACM77" s="307"/>
      <c r="ACN77" s="307"/>
      <c r="ACO77" s="306"/>
      <c r="ACP77" s="307"/>
      <c r="ACQ77" s="307"/>
      <c r="ACR77" s="307"/>
      <c r="ACS77" s="307"/>
      <c r="ACT77" s="307"/>
      <c r="ACU77" s="307"/>
      <c r="ACV77" s="307"/>
      <c r="ACW77" s="307"/>
      <c r="ACX77" s="307"/>
      <c r="ACY77" s="307"/>
      <c r="ACZ77" s="307"/>
      <c r="ADA77" s="307"/>
      <c r="ADB77" s="307"/>
      <c r="ADC77" s="307"/>
      <c r="ADD77" s="307"/>
      <c r="ADE77" s="306"/>
      <c r="ADF77" s="307"/>
      <c r="ADG77" s="307"/>
      <c r="ADH77" s="307"/>
      <c r="ADI77" s="307"/>
      <c r="ADJ77" s="307"/>
      <c r="ADK77" s="307"/>
      <c r="ADL77" s="307"/>
      <c r="ADM77" s="307"/>
      <c r="ADN77" s="307"/>
      <c r="ADO77" s="307"/>
      <c r="ADP77" s="307"/>
      <c r="ADQ77" s="307"/>
      <c r="ADR77" s="307"/>
      <c r="ADS77" s="307"/>
      <c r="ADT77" s="307"/>
      <c r="ADU77" s="306"/>
      <c r="ADV77" s="307"/>
      <c r="ADW77" s="307"/>
      <c r="ADX77" s="307"/>
      <c r="ADY77" s="307"/>
      <c r="ADZ77" s="307"/>
      <c r="AEA77" s="307"/>
      <c r="AEB77" s="307"/>
      <c r="AEC77" s="307"/>
      <c r="AED77" s="307"/>
      <c r="AEE77" s="307"/>
      <c r="AEF77" s="307"/>
      <c r="AEG77" s="307"/>
      <c r="AEH77" s="307"/>
      <c r="AEI77" s="307"/>
      <c r="AEJ77" s="307"/>
      <c r="AEK77" s="306"/>
      <c r="AEL77" s="307"/>
      <c r="AEM77" s="307"/>
      <c r="AEN77" s="307"/>
      <c r="AEO77" s="307"/>
      <c r="AEP77" s="307"/>
      <c r="AEQ77" s="307"/>
      <c r="AER77" s="307"/>
      <c r="AES77" s="307"/>
      <c r="AET77" s="307"/>
      <c r="AEU77" s="307"/>
      <c r="AEV77" s="307"/>
      <c r="AEW77" s="307"/>
      <c r="AEX77" s="307"/>
      <c r="AEY77" s="307"/>
      <c r="AEZ77" s="307"/>
      <c r="AFA77" s="306"/>
      <c r="AFB77" s="307"/>
      <c r="AFC77" s="307"/>
      <c r="AFD77" s="307"/>
      <c r="AFE77" s="307"/>
      <c r="AFF77" s="307"/>
      <c r="AFG77" s="307"/>
      <c r="AFH77" s="307"/>
      <c r="AFI77" s="307"/>
      <c r="AFJ77" s="307"/>
      <c r="AFK77" s="307"/>
      <c r="AFL77" s="307"/>
      <c r="AFM77" s="307"/>
      <c r="AFN77" s="307"/>
      <c r="AFO77" s="307"/>
      <c r="AFP77" s="307"/>
      <c r="AFQ77" s="306"/>
      <c r="AFR77" s="307"/>
      <c r="AFS77" s="307"/>
      <c r="AFT77" s="307"/>
      <c r="AFU77" s="307"/>
      <c r="AFV77" s="307"/>
      <c r="AFW77" s="307"/>
      <c r="AFX77" s="307"/>
      <c r="AFY77" s="307"/>
      <c r="AFZ77" s="307"/>
      <c r="AGA77" s="307"/>
      <c r="AGB77" s="307"/>
      <c r="AGC77" s="307"/>
      <c r="AGD77" s="307"/>
      <c r="AGE77" s="307"/>
      <c r="AGF77" s="307"/>
      <c r="AGG77" s="306"/>
      <c r="AGH77" s="307"/>
      <c r="AGI77" s="307"/>
      <c r="AGJ77" s="307"/>
      <c r="AGK77" s="307"/>
      <c r="AGL77" s="307"/>
      <c r="AGM77" s="307"/>
      <c r="AGN77" s="307"/>
      <c r="AGO77" s="307"/>
      <c r="AGP77" s="307"/>
      <c r="AGQ77" s="307"/>
      <c r="AGR77" s="307"/>
      <c r="AGS77" s="307"/>
      <c r="AGT77" s="307"/>
      <c r="AGU77" s="307"/>
      <c r="AGV77" s="307"/>
      <c r="AGW77" s="306"/>
      <c r="AGX77" s="307"/>
      <c r="AGY77" s="307"/>
      <c r="AGZ77" s="307"/>
      <c r="AHA77" s="307"/>
      <c r="AHB77" s="307"/>
      <c r="AHC77" s="307"/>
      <c r="AHD77" s="307"/>
      <c r="AHE77" s="307"/>
      <c r="AHF77" s="307"/>
      <c r="AHG77" s="307"/>
      <c r="AHH77" s="307"/>
      <c r="AHI77" s="307"/>
      <c r="AHJ77" s="307"/>
      <c r="AHK77" s="307"/>
      <c r="AHL77" s="307"/>
      <c r="AHM77" s="306"/>
      <c r="AHN77" s="307"/>
      <c r="AHO77" s="307"/>
      <c r="AHP77" s="307"/>
      <c r="AHQ77" s="307"/>
      <c r="AHR77" s="307"/>
      <c r="AHS77" s="307"/>
      <c r="AHT77" s="307"/>
      <c r="AHU77" s="307"/>
      <c r="AHV77" s="307"/>
      <c r="AHW77" s="307"/>
      <c r="AHX77" s="307"/>
      <c r="AHY77" s="307"/>
      <c r="AHZ77" s="307"/>
      <c r="AIA77" s="307"/>
      <c r="AIB77" s="307"/>
      <c r="AIC77" s="306"/>
      <c r="AID77" s="307"/>
      <c r="AIE77" s="307"/>
      <c r="AIF77" s="307"/>
      <c r="AIG77" s="307"/>
      <c r="AIH77" s="307"/>
      <c r="AII77" s="307"/>
      <c r="AIJ77" s="307"/>
      <c r="AIK77" s="307"/>
      <c r="AIL77" s="307"/>
      <c r="AIM77" s="307"/>
      <c r="AIN77" s="307"/>
      <c r="AIO77" s="307"/>
      <c r="AIP77" s="307"/>
      <c r="AIQ77" s="307"/>
      <c r="AIR77" s="307"/>
      <c r="AIS77" s="306"/>
      <c r="AIT77" s="307"/>
      <c r="AIU77" s="307"/>
      <c r="AIV77" s="307"/>
      <c r="AIW77" s="307"/>
      <c r="AIX77" s="307"/>
      <c r="AIY77" s="307"/>
      <c r="AIZ77" s="307"/>
      <c r="AJA77" s="307"/>
      <c r="AJB77" s="307"/>
      <c r="AJC77" s="307"/>
      <c r="AJD77" s="307"/>
      <c r="AJE77" s="307"/>
      <c r="AJF77" s="307"/>
      <c r="AJG77" s="307"/>
      <c r="AJH77" s="307"/>
      <c r="AJI77" s="306"/>
      <c r="AJJ77" s="307"/>
      <c r="AJK77" s="307"/>
      <c r="AJL77" s="307"/>
      <c r="AJM77" s="307"/>
      <c r="AJN77" s="307"/>
      <c r="AJO77" s="307"/>
      <c r="AJP77" s="307"/>
      <c r="AJQ77" s="307"/>
      <c r="AJR77" s="307"/>
      <c r="AJS77" s="307"/>
      <c r="AJT77" s="307"/>
      <c r="AJU77" s="307"/>
      <c r="AJV77" s="307"/>
      <c r="AJW77" s="307"/>
      <c r="AJX77" s="307"/>
      <c r="AJY77" s="306"/>
      <c r="AJZ77" s="307"/>
      <c r="AKA77" s="307"/>
      <c r="AKB77" s="307"/>
      <c r="AKC77" s="307"/>
      <c r="AKD77" s="307"/>
      <c r="AKE77" s="307"/>
      <c r="AKF77" s="307"/>
      <c r="AKG77" s="307"/>
      <c r="AKH77" s="307"/>
      <c r="AKI77" s="307"/>
      <c r="AKJ77" s="307"/>
      <c r="AKK77" s="307"/>
      <c r="AKL77" s="307"/>
      <c r="AKM77" s="307"/>
      <c r="AKN77" s="307"/>
      <c r="AKO77" s="306"/>
      <c r="AKP77" s="307"/>
      <c r="AKQ77" s="307"/>
      <c r="AKR77" s="307"/>
      <c r="AKS77" s="307"/>
      <c r="AKT77" s="307"/>
      <c r="AKU77" s="307"/>
      <c r="AKV77" s="307"/>
      <c r="AKW77" s="307"/>
      <c r="AKX77" s="307"/>
      <c r="AKY77" s="307"/>
      <c r="AKZ77" s="307"/>
      <c r="ALA77" s="307"/>
      <c r="ALB77" s="307"/>
      <c r="ALC77" s="307"/>
      <c r="ALD77" s="307"/>
      <c r="ALE77" s="306"/>
      <c r="ALF77" s="307"/>
      <c r="ALG77" s="307"/>
      <c r="ALH77" s="307"/>
      <c r="ALI77" s="307"/>
      <c r="ALJ77" s="307"/>
      <c r="ALK77" s="307"/>
      <c r="ALL77" s="307"/>
      <c r="ALM77" s="307"/>
      <c r="ALN77" s="307"/>
      <c r="ALO77" s="307"/>
      <c r="ALP77" s="307"/>
      <c r="ALQ77" s="307"/>
      <c r="ALR77" s="307"/>
      <c r="ALS77" s="307"/>
      <c r="ALT77" s="307"/>
      <c r="ALU77" s="306"/>
      <c r="ALV77" s="307"/>
      <c r="ALW77" s="307"/>
      <c r="ALX77" s="307"/>
      <c r="ALY77" s="307"/>
      <c r="ALZ77" s="307"/>
      <c r="AMA77" s="307"/>
      <c r="AMB77" s="307"/>
      <c r="AMC77" s="307"/>
      <c r="AMD77" s="307"/>
      <c r="AME77" s="307"/>
      <c r="AMF77" s="307"/>
      <c r="AMG77" s="307"/>
      <c r="AMH77" s="307"/>
      <c r="AMI77" s="307"/>
      <c r="AMJ77" s="307"/>
      <c r="AMK77" s="306"/>
      <c r="AML77" s="307"/>
      <c r="AMM77" s="307"/>
      <c r="AMN77" s="307"/>
      <c r="AMO77" s="307"/>
      <c r="AMP77" s="307"/>
      <c r="AMQ77" s="307"/>
      <c r="AMR77" s="307"/>
      <c r="AMS77" s="307"/>
      <c r="AMT77" s="307"/>
      <c r="AMU77" s="307"/>
      <c r="AMV77" s="307"/>
      <c r="AMW77" s="307"/>
      <c r="AMX77" s="307"/>
      <c r="AMY77" s="307"/>
      <c r="AMZ77" s="307"/>
      <c r="ANA77" s="306"/>
      <c r="ANB77" s="307"/>
      <c r="ANC77" s="307"/>
      <c r="AND77" s="307"/>
      <c r="ANE77" s="307"/>
      <c r="ANF77" s="307"/>
      <c r="ANG77" s="307"/>
      <c r="ANH77" s="307"/>
      <c r="ANI77" s="307"/>
      <c r="ANJ77" s="307"/>
      <c r="ANK77" s="307"/>
      <c r="ANL77" s="307"/>
      <c r="ANM77" s="307"/>
      <c r="ANN77" s="307"/>
      <c r="ANO77" s="307"/>
      <c r="ANP77" s="307"/>
      <c r="ANQ77" s="306"/>
      <c r="ANR77" s="307"/>
      <c r="ANS77" s="307"/>
      <c r="ANT77" s="307"/>
      <c r="ANU77" s="307"/>
      <c r="ANV77" s="307"/>
      <c r="ANW77" s="307"/>
      <c r="ANX77" s="307"/>
      <c r="ANY77" s="307"/>
      <c r="ANZ77" s="307"/>
      <c r="AOA77" s="307"/>
      <c r="AOB77" s="307"/>
      <c r="AOC77" s="307"/>
      <c r="AOD77" s="307"/>
      <c r="AOE77" s="307"/>
      <c r="AOF77" s="307"/>
      <c r="AOG77" s="306"/>
      <c r="AOH77" s="307"/>
      <c r="AOI77" s="307"/>
      <c r="AOJ77" s="307"/>
      <c r="AOK77" s="307"/>
      <c r="AOL77" s="307"/>
      <c r="AOM77" s="307"/>
      <c r="AON77" s="307"/>
      <c r="AOO77" s="307"/>
      <c r="AOP77" s="307"/>
      <c r="AOQ77" s="307"/>
      <c r="AOR77" s="307"/>
      <c r="AOS77" s="307"/>
      <c r="AOT77" s="307"/>
      <c r="AOU77" s="307"/>
      <c r="AOV77" s="307"/>
      <c r="AOW77" s="306"/>
      <c r="AOX77" s="307"/>
      <c r="AOY77" s="307"/>
      <c r="AOZ77" s="307"/>
      <c r="APA77" s="307"/>
      <c r="APB77" s="307"/>
      <c r="APC77" s="307"/>
      <c r="APD77" s="307"/>
      <c r="APE77" s="307"/>
      <c r="APF77" s="307"/>
      <c r="APG77" s="307"/>
      <c r="APH77" s="307"/>
      <c r="API77" s="307"/>
      <c r="APJ77" s="307"/>
      <c r="APK77" s="307"/>
      <c r="APL77" s="307"/>
      <c r="APM77" s="306"/>
      <c r="APN77" s="307"/>
      <c r="APO77" s="307"/>
      <c r="APP77" s="307"/>
      <c r="APQ77" s="307"/>
      <c r="APR77" s="307"/>
      <c r="APS77" s="307"/>
      <c r="APT77" s="307"/>
      <c r="APU77" s="307"/>
      <c r="APV77" s="307"/>
      <c r="APW77" s="307"/>
      <c r="APX77" s="307"/>
      <c r="APY77" s="307"/>
      <c r="APZ77" s="307"/>
      <c r="AQA77" s="307"/>
      <c r="AQB77" s="307"/>
      <c r="AQC77" s="306"/>
      <c r="AQD77" s="307"/>
      <c r="AQE77" s="307"/>
      <c r="AQF77" s="307"/>
      <c r="AQG77" s="307"/>
      <c r="AQH77" s="307"/>
      <c r="AQI77" s="307"/>
      <c r="AQJ77" s="307"/>
      <c r="AQK77" s="307"/>
      <c r="AQL77" s="307"/>
      <c r="AQM77" s="307"/>
      <c r="AQN77" s="307"/>
      <c r="AQO77" s="307"/>
      <c r="AQP77" s="307"/>
      <c r="AQQ77" s="307"/>
      <c r="AQR77" s="307"/>
      <c r="AQS77" s="306"/>
      <c r="AQT77" s="307"/>
      <c r="AQU77" s="307"/>
      <c r="AQV77" s="307"/>
      <c r="AQW77" s="307"/>
      <c r="AQX77" s="307"/>
      <c r="AQY77" s="307"/>
      <c r="AQZ77" s="307"/>
      <c r="ARA77" s="307"/>
      <c r="ARB77" s="307"/>
      <c r="ARC77" s="307"/>
      <c r="ARD77" s="307"/>
      <c r="ARE77" s="307"/>
      <c r="ARF77" s="307"/>
      <c r="ARG77" s="307"/>
      <c r="ARH77" s="307"/>
      <c r="ARI77" s="306"/>
      <c r="ARJ77" s="307"/>
      <c r="ARK77" s="307"/>
      <c r="ARL77" s="307"/>
      <c r="ARM77" s="307"/>
      <c r="ARN77" s="307"/>
      <c r="ARO77" s="307"/>
      <c r="ARP77" s="307"/>
      <c r="ARQ77" s="307"/>
      <c r="ARR77" s="307"/>
      <c r="ARS77" s="307"/>
      <c r="ART77" s="307"/>
      <c r="ARU77" s="307"/>
      <c r="ARV77" s="307"/>
      <c r="ARW77" s="307"/>
      <c r="ARX77" s="307"/>
      <c r="ARY77" s="306"/>
      <c r="ARZ77" s="307"/>
      <c r="ASA77" s="307"/>
      <c r="ASB77" s="307"/>
      <c r="ASC77" s="307"/>
      <c r="ASD77" s="307"/>
      <c r="ASE77" s="307"/>
      <c r="ASF77" s="307"/>
      <c r="ASG77" s="307"/>
      <c r="ASH77" s="307"/>
      <c r="ASI77" s="307"/>
      <c r="ASJ77" s="307"/>
      <c r="ASK77" s="307"/>
      <c r="ASL77" s="307"/>
      <c r="ASM77" s="307"/>
      <c r="ASN77" s="307"/>
      <c r="ASO77" s="306"/>
      <c r="ASP77" s="307"/>
      <c r="ASQ77" s="307"/>
      <c r="ASR77" s="307"/>
      <c r="ASS77" s="307"/>
      <c r="AST77" s="307"/>
      <c r="ASU77" s="307"/>
      <c r="ASV77" s="307"/>
      <c r="ASW77" s="307"/>
      <c r="ASX77" s="307"/>
      <c r="ASY77" s="307"/>
      <c r="ASZ77" s="307"/>
      <c r="ATA77" s="307"/>
      <c r="ATB77" s="307"/>
      <c r="ATC77" s="307"/>
      <c r="ATD77" s="307"/>
      <c r="ATE77" s="306"/>
      <c r="ATF77" s="307"/>
      <c r="ATG77" s="307"/>
      <c r="ATH77" s="307"/>
      <c r="ATI77" s="307"/>
      <c r="ATJ77" s="307"/>
      <c r="ATK77" s="307"/>
      <c r="ATL77" s="307"/>
      <c r="ATM77" s="307"/>
      <c r="ATN77" s="307"/>
      <c r="ATO77" s="307"/>
      <c r="ATP77" s="307"/>
      <c r="ATQ77" s="307"/>
      <c r="ATR77" s="307"/>
      <c r="ATS77" s="307"/>
      <c r="ATT77" s="307"/>
      <c r="ATU77" s="306"/>
      <c r="ATV77" s="307"/>
      <c r="ATW77" s="307"/>
      <c r="ATX77" s="307"/>
      <c r="ATY77" s="307"/>
      <c r="ATZ77" s="307"/>
      <c r="AUA77" s="307"/>
      <c r="AUB77" s="307"/>
      <c r="AUC77" s="307"/>
      <c r="AUD77" s="307"/>
      <c r="AUE77" s="307"/>
      <c r="AUF77" s="307"/>
      <c r="AUG77" s="307"/>
      <c r="AUH77" s="307"/>
      <c r="AUI77" s="307"/>
      <c r="AUJ77" s="307"/>
      <c r="AUK77" s="306"/>
      <c r="AUL77" s="307"/>
      <c r="AUM77" s="307"/>
      <c r="AUN77" s="307"/>
      <c r="AUO77" s="307"/>
      <c r="AUP77" s="307"/>
      <c r="AUQ77" s="307"/>
      <c r="AUR77" s="307"/>
      <c r="AUS77" s="307"/>
      <c r="AUT77" s="307"/>
      <c r="AUU77" s="307"/>
      <c r="AUV77" s="307"/>
      <c r="AUW77" s="307"/>
      <c r="AUX77" s="307"/>
      <c r="AUY77" s="307"/>
      <c r="AUZ77" s="307"/>
      <c r="AVA77" s="306"/>
      <c r="AVB77" s="307"/>
      <c r="AVC77" s="307"/>
      <c r="AVD77" s="307"/>
      <c r="AVE77" s="307"/>
      <c r="AVF77" s="307"/>
      <c r="AVG77" s="307"/>
      <c r="AVH77" s="307"/>
      <c r="AVI77" s="307"/>
      <c r="AVJ77" s="307"/>
      <c r="AVK77" s="307"/>
      <c r="AVL77" s="307"/>
      <c r="AVM77" s="307"/>
      <c r="AVN77" s="307"/>
      <c r="AVO77" s="307"/>
      <c r="AVP77" s="307"/>
      <c r="AVQ77" s="306"/>
      <c r="AVR77" s="307"/>
      <c r="AVS77" s="307"/>
      <c r="AVT77" s="307"/>
      <c r="AVU77" s="307"/>
      <c r="AVV77" s="307"/>
      <c r="AVW77" s="307"/>
      <c r="AVX77" s="307"/>
      <c r="AVY77" s="307"/>
      <c r="AVZ77" s="307"/>
      <c r="AWA77" s="307"/>
      <c r="AWB77" s="307"/>
      <c r="AWC77" s="307"/>
      <c r="AWD77" s="307"/>
      <c r="AWE77" s="307"/>
      <c r="AWF77" s="307"/>
      <c r="AWG77" s="306"/>
      <c r="AWH77" s="307"/>
      <c r="AWI77" s="307"/>
      <c r="AWJ77" s="307"/>
      <c r="AWK77" s="307"/>
      <c r="AWL77" s="307"/>
      <c r="AWM77" s="307"/>
      <c r="AWN77" s="307"/>
      <c r="AWO77" s="307"/>
      <c r="AWP77" s="307"/>
      <c r="AWQ77" s="307"/>
      <c r="AWR77" s="307"/>
      <c r="AWS77" s="307"/>
      <c r="AWT77" s="307"/>
      <c r="AWU77" s="307"/>
      <c r="AWV77" s="307"/>
      <c r="AWW77" s="306"/>
      <c r="AWX77" s="307"/>
      <c r="AWY77" s="307"/>
      <c r="AWZ77" s="307"/>
      <c r="AXA77" s="307"/>
      <c r="AXB77" s="307"/>
      <c r="AXC77" s="307"/>
      <c r="AXD77" s="307"/>
      <c r="AXE77" s="307"/>
      <c r="AXF77" s="307"/>
      <c r="AXG77" s="307"/>
      <c r="AXH77" s="307"/>
      <c r="AXI77" s="307"/>
      <c r="AXJ77" s="307"/>
      <c r="AXK77" s="307"/>
      <c r="AXL77" s="307"/>
      <c r="AXM77" s="306"/>
      <c r="AXN77" s="307"/>
      <c r="AXO77" s="307"/>
      <c r="AXP77" s="307"/>
      <c r="AXQ77" s="307"/>
      <c r="AXR77" s="307"/>
      <c r="AXS77" s="307"/>
      <c r="AXT77" s="307"/>
      <c r="AXU77" s="307"/>
      <c r="AXV77" s="307"/>
      <c r="AXW77" s="307"/>
      <c r="AXX77" s="307"/>
      <c r="AXY77" s="307"/>
      <c r="AXZ77" s="307"/>
      <c r="AYA77" s="307"/>
      <c r="AYB77" s="307"/>
      <c r="AYC77" s="306"/>
      <c r="AYD77" s="307"/>
      <c r="AYE77" s="307"/>
      <c r="AYF77" s="307"/>
      <c r="AYG77" s="307"/>
      <c r="AYH77" s="307"/>
      <c r="AYI77" s="307"/>
      <c r="AYJ77" s="307"/>
      <c r="AYK77" s="307"/>
      <c r="AYL77" s="307"/>
      <c r="AYM77" s="307"/>
      <c r="AYN77" s="307"/>
      <c r="AYO77" s="307"/>
      <c r="AYP77" s="307"/>
      <c r="AYQ77" s="307"/>
      <c r="AYR77" s="307"/>
      <c r="AYS77" s="306"/>
      <c r="AYT77" s="307"/>
      <c r="AYU77" s="307"/>
      <c r="AYV77" s="307"/>
      <c r="AYW77" s="307"/>
      <c r="AYX77" s="307"/>
      <c r="AYY77" s="307"/>
      <c r="AYZ77" s="307"/>
      <c r="AZA77" s="307"/>
      <c r="AZB77" s="307"/>
      <c r="AZC77" s="307"/>
      <c r="AZD77" s="307"/>
      <c r="AZE77" s="307"/>
      <c r="AZF77" s="307"/>
      <c r="AZG77" s="307"/>
      <c r="AZH77" s="307"/>
      <c r="AZI77" s="306"/>
      <c r="AZJ77" s="307"/>
      <c r="AZK77" s="307"/>
      <c r="AZL77" s="307"/>
      <c r="AZM77" s="307"/>
      <c r="AZN77" s="307"/>
      <c r="AZO77" s="307"/>
      <c r="AZP77" s="307"/>
      <c r="AZQ77" s="307"/>
      <c r="AZR77" s="307"/>
      <c r="AZS77" s="307"/>
      <c r="AZT77" s="307"/>
      <c r="AZU77" s="307"/>
      <c r="AZV77" s="307"/>
      <c r="AZW77" s="307"/>
      <c r="AZX77" s="307"/>
      <c r="AZY77" s="306"/>
      <c r="AZZ77" s="307"/>
      <c r="BAA77" s="307"/>
      <c r="BAB77" s="307"/>
      <c r="BAC77" s="307"/>
      <c r="BAD77" s="307"/>
      <c r="BAE77" s="307"/>
      <c r="BAF77" s="307"/>
      <c r="BAG77" s="307"/>
      <c r="BAH77" s="307"/>
      <c r="BAI77" s="307"/>
      <c r="BAJ77" s="307"/>
      <c r="BAK77" s="307"/>
      <c r="BAL77" s="307"/>
      <c r="BAM77" s="307"/>
      <c r="BAN77" s="307"/>
      <c r="BAO77" s="306"/>
      <c r="BAP77" s="307"/>
      <c r="BAQ77" s="307"/>
      <c r="BAR77" s="307"/>
      <c r="BAS77" s="307"/>
      <c r="BAT77" s="307"/>
      <c r="BAU77" s="307"/>
      <c r="BAV77" s="307"/>
      <c r="BAW77" s="307"/>
      <c r="BAX77" s="307"/>
      <c r="BAY77" s="307"/>
      <c r="BAZ77" s="307"/>
      <c r="BBA77" s="307"/>
      <c r="BBB77" s="307"/>
      <c r="BBC77" s="307"/>
      <c r="BBD77" s="307"/>
      <c r="BBE77" s="306"/>
      <c r="BBF77" s="307"/>
      <c r="BBG77" s="307"/>
      <c r="BBH77" s="307"/>
      <c r="BBI77" s="307"/>
      <c r="BBJ77" s="307"/>
      <c r="BBK77" s="307"/>
      <c r="BBL77" s="307"/>
      <c r="BBM77" s="307"/>
      <c r="BBN77" s="307"/>
      <c r="BBO77" s="307"/>
      <c r="BBP77" s="307"/>
      <c r="BBQ77" s="307"/>
      <c r="BBR77" s="307"/>
      <c r="BBS77" s="307"/>
      <c r="BBT77" s="307"/>
      <c r="BBU77" s="306"/>
      <c r="BBV77" s="307"/>
      <c r="BBW77" s="307"/>
      <c r="BBX77" s="307"/>
      <c r="BBY77" s="307"/>
      <c r="BBZ77" s="307"/>
      <c r="BCA77" s="307"/>
      <c r="BCB77" s="307"/>
      <c r="BCC77" s="307"/>
      <c r="BCD77" s="307"/>
      <c r="BCE77" s="307"/>
      <c r="BCF77" s="307"/>
      <c r="BCG77" s="307"/>
      <c r="BCH77" s="307"/>
      <c r="BCI77" s="307"/>
      <c r="BCJ77" s="307"/>
      <c r="BCK77" s="306"/>
      <c r="BCL77" s="307"/>
      <c r="BCM77" s="307"/>
      <c r="BCN77" s="307"/>
      <c r="BCO77" s="307"/>
      <c r="BCP77" s="307"/>
      <c r="BCQ77" s="307"/>
      <c r="BCR77" s="307"/>
      <c r="BCS77" s="307"/>
      <c r="BCT77" s="307"/>
      <c r="BCU77" s="307"/>
      <c r="BCV77" s="307"/>
      <c r="BCW77" s="307"/>
      <c r="BCX77" s="307"/>
      <c r="BCY77" s="307"/>
      <c r="BCZ77" s="307"/>
      <c r="BDA77" s="306"/>
      <c r="BDB77" s="307"/>
      <c r="BDC77" s="307"/>
      <c r="BDD77" s="307"/>
      <c r="BDE77" s="307"/>
      <c r="BDF77" s="307"/>
      <c r="BDG77" s="307"/>
      <c r="BDH77" s="307"/>
      <c r="BDI77" s="307"/>
      <c r="BDJ77" s="307"/>
      <c r="BDK77" s="307"/>
      <c r="BDL77" s="307"/>
      <c r="BDM77" s="307"/>
      <c r="BDN77" s="307"/>
      <c r="BDO77" s="307"/>
      <c r="BDP77" s="307"/>
      <c r="BDQ77" s="306"/>
      <c r="BDR77" s="307"/>
      <c r="BDS77" s="307"/>
      <c r="BDT77" s="307"/>
      <c r="BDU77" s="307"/>
      <c r="BDV77" s="307"/>
      <c r="BDW77" s="307"/>
      <c r="BDX77" s="307"/>
      <c r="BDY77" s="307"/>
      <c r="BDZ77" s="307"/>
      <c r="BEA77" s="307"/>
      <c r="BEB77" s="307"/>
      <c r="BEC77" s="307"/>
      <c r="BED77" s="307"/>
      <c r="BEE77" s="307"/>
      <c r="BEF77" s="307"/>
      <c r="BEG77" s="306"/>
      <c r="BEH77" s="307"/>
      <c r="BEI77" s="307"/>
      <c r="BEJ77" s="307"/>
      <c r="BEK77" s="307"/>
      <c r="BEL77" s="307"/>
      <c r="BEM77" s="307"/>
      <c r="BEN77" s="307"/>
      <c r="BEO77" s="307"/>
      <c r="BEP77" s="307"/>
      <c r="BEQ77" s="307"/>
      <c r="BER77" s="307"/>
      <c r="BES77" s="307"/>
      <c r="BET77" s="307"/>
      <c r="BEU77" s="307"/>
      <c r="BEV77" s="307"/>
      <c r="BEW77" s="306"/>
      <c r="BEX77" s="307"/>
      <c r="BEY77" s="307"/>
      <c r="BEZ77" s="307"/>
      <c r="BFA77" s="307"/>
      <c r="BFB77" s="307"/>
      <c r="BFC77" s="307"/>
      <c r="BFD77" s="307"/>
      <c r="BFE77" s="307"/>
      <c r="BFF77" s="307"/>
      <c r="BFG77" s="307"/>
      <c r="BFH77" s="307"/>
      <c r="BFI77" s="307"/>
      <c r="BFJ77" s="307"/>
      <c r="BFK77" s="307"/>
      <c r="BFL77" s="307"/>
      <c r="BFM77" s="306"/>
      <c r="BFN77" s="307"/>
      <c r="BFO77" s="307"/>
      <c r="BFP77" s="307"/>
      <c r="BFQ77" s="307"/>
      <c r="BFR77" s="307"/>
      <c r="BFS77" s="307"/>
      <c r="BFT77" s="307"/>
      <c r="BFU77" s="307"/>
      <c r="BFV77" s="307"/>
      <c r="BFW77" s="307"/>
      <c r="BFX77" s="307"/>
      <c r="BFY77" s="307"/>
      <c r="BFZ77" s="307"/>
      <c r="BGA77" s="307"/>
      <c r="BGB77" s="307"/>
      <c r="BGC77" s="306"/>
      <c r="BGD77" s="307"/>
      <c r="BGE77" s="307"/>
      <c r="BGF77" s="307"/>
      <c r="BGG77" s="307"/>
      <c r="BGH77" s="307"/>
      <c r="BGI77" s="307"/>
      <c r="BGJ77" s="307"/>
      <c r="BGK77" s="307"/>
      <c r="BGL77" s="307"/>
      <c r="BGM77" s="307"/>
      <c r="BGN77" s="307"/>
      <c r="BGO77" s="307"/>
      <c r="BGP77" s="307"/>
      <c r="BGQ77" s="307"/>
      <c r="BGR77" s="307"/>
      <c r="BGS77" s="306"/>
      <c r="BGT77" s="307"/>
      <c r="BGU77" s="307"/>
      <c r="BGV77" s="307"/>
      <c r="BGW77" s="307"/>
      <c r="BGX77" s="307"/>
      <c r="BGY77" s="307"/>
      <c r="BGZ77" s="307"/>
      <c r="BHA77" s="307"/>
      <c r="BHB77" s="307"/>
      <c r="BHC77" s="307"/>
      <c r="BHD77" s="307"/>
      <c r="BHE77" s="307"/>
      <c r="BHF77" s="307"/>
      <c r="BHG77" s="307"/>
      <c r="BHH77" s="307"/>
      <c r="BHI77" s="306"/>
      <c r="BHJ77" s="307"/>
      <c r="BHK77" s="307"/>
      <c r="BHL77" s="307"/>
      <c r="BHM77" s="307"/>
      <c r="BHN77" s="307"/>
      <c r="BHO77" s="307"/>
      <c r="BHP77" s="307"/>
      <c r="BHQ77" s="307"/>
      <c r="BHR77" s="307"/>
      <c r="BHS77" s="307"/>
      <c r="BHT77" s="307"/>
      <c r="BHU77" s="307"/>
      <c r="BHV77" s="307"/>
      <c r="BHW77" s="307"/>
      <c r="BHX77" s="307"/>
      <c r="BHY77" s="306"/>
      <c r="BHZ77" s="307"/>
      <c r="BIA77" s="307"/>
      <c r="BIB77" s="307"/>
      <c r="BIC77" s="307"/>
      <c r="BID77" s="307"/>
      <c r="BIE77" s="307"/>
      <c r="BIF77" s="307"/>
      <c r="BIG77" s="307"/>
      <c r="BIH77" s="307"/>
      <c r="BII77" s="307"/>
      <c r="BIJ77" s="307"/>
      <c r="BIK77" s="307"/>
      <c r="BIL77" s="307"/>
      <c r="BIM77" s="307"/>
      <c r="BIN77" s="307"/>
      <c r="BIO77" s="306"/>
      <c r="BIP77" s="307"/>
      <c r="BIQ77" s="307"/>
      <c r="BIR77" s="307"/>
      <c r="BIS77" s="307"/>
      <c r="BIT77" s="307"/>
      <c r="BIU77" s="307"/>
      <c r="BIV77" s="307"/>
      <c r="BIW77" s="307"/>
      <c r="BIX77" s="307"/>
      <c r="BIY77" s="307"/>
      <c r="BIZ77" s="307"/>
      <c r="BJA77" s="307"/>
      <c r="BJB77" s="307"/>
      <c r="BJC77" s="307"/>
      <c r="BJD77" s="307"/>
      <c r="BJE77" s="306"/>
      <c r="BJF77" s="307"/>
      <c r="BJG77" s="307"/>
      <c r="BJH77" s="307"/>
      <c r="BJI77" s="307"/>
      <c r="BJJ77" s="307"/>
      <c r="BJK77" s="307"/>
      <c r="BJL77" s="307"/>
      <c r="BJM77" s="307"/>
      <c r="BJN77" s="307"/>
      <c r="BJO77" s="307"/>
      <c r="BJP77" s="307"/>
      <c r="BJQ77" s="307"/>
      <c r="BJR77" s="307"/>
      <c r="BJS77" s="307"/>
      <c r="BJT77" s="307"/>
      <c r="BJU77" s="306"/>
      <c r="BJV77" s="307"/>
      <c r="BJW77" s="307"/>
      <c r="BJX77" s="307"/>
      <c r="BJY77" s="307"/>
      <c r="BJZ77" s="307"/>
      <c r="BKA77" s="307"/>
      <c r="BKB77" s="307"/>
      <c r="BKC77" s="307"/>
      <c r="BKD77" s="307"/>
      <c r="BKE77" s="307"/>
      <c r="BKF77" s="307"/>
      <c r="BKG77" s="307"/>
      <c r="BKH77" s="307"/>
      <c r="BKI77" s="307"/>
      <c r="BKJ77" s="307"/>
      <c r="BKK77" s="306"/>
      <c r="BKL77" s="307"/>
      <c r="BKM77" s="307"/>
      <c r="BKN77" s="307"/>
      <c r="BKO77" s="307"/>
      <c r="BKP77" s="307"/>
      <c r="BKQ77" s="307"/>
      <c r="BKR77" s="307"/>
      <c r="BKS77" s="307"/>
      <c r="BKT77" s="307"/>
      <c r="BKU77" s="307"/>
      <c r="BKV77" s="307"/>
      <c r="BKW77" s="307"/>
      <c r="BKX77" s="307"/>
      <c r="BKY77" s="307"/>
      <c r="BKZ77" s="307"/>
      <c r="BLA77" s="306"/>
      <c r="BLB77" s="307"/>
      <c r="BLC77" s="307"/>
      <c r="BLD77" s="307"/>
      <c r="BLE77" s="307"/>
      <c r="BLF77" s="307"/>
      <c r="BLG77" s="307"/>
      <c r="BLH77" s="307"/>
      <c r="BLI77" s="307"/>
      <c r="BLJ77" s="307"/>
      <c r="BLK77" s="307"/>
      <c r="BLL77" s="307"/>
      <c r="BLM77" s="307"/>
      <c r="BLN77" s="307"/>
      <c r="BLO77" s="307"/>
      <c r="BLP77" s="307"/>
      <c r="BLQ77" s="306"/>
      <c r="BLR77" s="307"/>
      <c r="BLS77" s="307"/>
      <c r="BLT77" s="307"/>
      <c r="BLU77" s="307"/>
      <c r="BLV77" s="307"/>
      <c r="BLW77" s="307"/>
      <c r="BLX77" s="307"/>
      <c r="BLY77" s="307"/>
      <c r="BLZ77" s="307"/>
      <c r="BMA77" s="307"/>
      <c r="BMB77" s="307"/>
      <c r="BMC77" s="307"/>
      <c r="BMD77" s="307"/>
      <c r="BME77" s="307"/>
      <c r="BMF77" s="307"/>
      <c r="BMG77" s="306"/>
      <c r="BMH77" s="307"/>
      <c r="BMI77" s="307"/>
      <c r="BMJ77" s="307"/>
      <c r="BMK77" s="307"/>
      <c r="BML77" s="307"/>
      <c r="BMM77" s="307"/>
      <c r="BMN77" s="307"/>
      <c r="BMO77" s="307"/>
      <c r="BMP77" s="307"/>
      <c r="BMQ77" s="307"/>
      <c r="BMR77" s="307"/>
      <c r="BMS77" s="307"/>
      <c r="BMT77" s="307"/>
      <c r="BMU77" s="307"/>
      <c r="BMV77" s="307"/>
      <c r="BMW77" s="306"/>
      <c r="BMX77" s="307"/>
      <c r="BMY77" s="307"/>
      <c r="BMZ77" s="307"/>
      <c r="BNA77" s="307"/>
      <c r="BNB77" s="307"/>
      <c r="BNC77" s="307"/>
      <c r="BND77" s="307"/>
      <c r="BNE77" s="307"/>
      <c r="BNF77" s="307"/>
      <c r="BNG77" s="307"/>
      <c r="BNH77" s="307"/>
      <c r="BNI77" s="307"/>
      <c r="BNJ77" s="307"/>
      <c r="BNK77" s="307"/>
      <c r="BNL77" s="307"/>
      <c r="BNM77" s="306"/>
      <c r="BNN77" s="307"/>
      <c r="BNO77" s="307"/>
      <c r="BNP77" s="307"/>
      <c r="BNQ77" s="307"/>
      <c r="BNR77" s="307"/>
      <c r="BNS77" s="307"/>
      <c r="BNT77" s="307"/>
      <c r="BNU77" s="307"/>
      <c r="BNV77" s="307"/>
      <c r="BNW77" s="307"/>
      <c r="BNX77" s="307"/>
      <c r="BNY77" s="307"/>
      <c r="BNZ77" s="307"/>
      <c r="BOA77" s="307"/>
      <c r="BOB77" s="307"/>
      <c r="BOC77" s="306"/>
      <c r="BOD77" s="307"/>
      <c r="BOE77" s="307"/>
      <c r="BOF77" s="307"/>
      <c r="BOG77" s="307"/>
      <c r="BOH77" s="307"/>
      <c r="BOI77" s="307"/>
      <c r="BOJ77" s="307"/>
      <c r="BOK77" s="307"/>
      <c r="BOL77" s="307"/>
      <c r="BOM77" s="307"/>
      <c r="BON77" s="307"/>
      <c r="BOO77" s="307"/>
      <c r="BOP77" s="307"/>
      <c r="BOQ77" s="307"/>
      <c r="BOR77" s="307"/>
      <c r="BOS77" s="306"/>
      <c r="BOT77" s="307"/>
      <c r="BOU77" s="307"/>
      <c r="BOV77" s="307"/>
      <c r="BOW77" s="307"/>
      <c r="BOX77" s="307"/>
      <c r="BOY77" s="307"/>
      <c r="BOZ77" s="307"/>
      <c r="BPA77" s="307"/>
      <c r="BPB77" s="307"/>
      <c r="BPC77" s="307"/>
      <c r="BPD77" s="307"/>
      <c r="BPE77" s="307"/>
      <c r="BPF77" s="307"/>
      <c r="BPG77" s="307"/>
      <c r="BPH77" s="307"/>
      <c r="BPI77" s="306"/>
      <c r="BPJ77" s="307"/>
      <c r="BPK77" s="307"/>
      <c r="BPL77" s="307"/>
      <c r="BPM77" s="307"/>
      <c r="BPN77" s="307"/>
      <c r="BPO77" s="307"/>
      <c r="BPP77" s="307"/>
      <c r="BPQ77" s="307"/>
      <c r="BPR77" s="307"/>
      <c r="BPS77" s="307"/>
      <c r="BPT77" s="307"/>
      <c r="BPU77" s="307"/>
      <c r="BPV77" s="307"/>
      <c r="BPW77" s="307"/>
      <c r="BPX77" s="307"/>
      <c r="BPY77" s="306"/>
      <c r="BPZ77" s="307"/>
      <c r="BQA77" s="307"/>
      <c r="BQB77" s="307"/>
      <c r="BQC77" s="307"/>
      <c r="BQD77" s="307"/>
      <c r="BQE77" s="307"/>
      <c r="BQF77" s="307"/>
      <c r="BQG77" s="307"/>
      <c r="BQH77" s="307"/>
      <c r="BQI77" s="307"/>
      <c r="BQJ77" s="307"/>
      <c r="BQK77" s="307"/>
      <c r="BQL77" s="307"/>
      <c r="BQM77" s="307"/>
      <c r="BQN77" s="307"/>
      <c r="BQO77" s="306"/>
      <c r="BQP77" s="307"/>
      <c r="BQQ77" s="307"/>
      <c r="BQR77" s="307"/>
      <c r="BQS77" s="307"/>
      <c r="BQT77" s="307"/>
      <c r="BQU77" s="307"/>
      <c r="BQV77" s="307"/>
      <c r="BQW77" s="307"/>
      <c r="BQX77" s="307"/>
      <c r="BQY77" s="307"/>
      <c r="BQZ77" s="307"/>
      <c r="BRA77" s="307"/>
      <c r="BRB77" s="307"/>
      <c r="BRC77" s="307"/>
      <c r="BRD77" s="307"/>
      <c r="BRE77" s="306"/>
      <c r="BRF77" s="307"/>
      <c r="BRG77" s="307"/>
      <c r="BRH77" s="307"/>
      <c r="BRI77" s="307"/>
      <c r="BRJ77" s="307"/>
      <c r="BRK77" s="307"/>
      <c r="BRL77" s="307"/>
      <c r="BRM77" s="307"/>
      <c r="BRN77" s="307"/>
      <c r="BRO77" s="307"/>
      <c r="BRP77" s="307"/>
      <c r="BRQ77" s="307"/>
      <c r="BRR77" s="307"/>
      <c r="BRS77" s="307"/>
      <c r="BRT77" s="307"/>
      <c r="BRU77" s="306"/>
      <c r="BRV77" s="307"/>
      <c r="BRW77" s="307"/>
      <c r="BRX77" s="307"/>
      <c r="BRY77" s="307"/>
      <c r="BRZ77" s="307"/>
      <c r="BSA77" s="307"/>
      <c r="BSB77" s="307"/>
      <c r="BSC77" s="307"/>
      <c r="BSD77" s="307"/>
      <c r="BSE77" s="307"/>
      <c r="BSF77" s="307"/>
      <c r="BSG77" s="307"/>
      <c r="BSH77" s="307"/>
      <c r="BSI77" s="307"/>
      <c r="BSJ77" s="307"/>
      <c r="BSK77" s="306"/>
      <c r="BSL77" s="307"/>
      <c r="BSM77" s="307"/>
      <c r="BSN77" s="307"/>
      <c r="BSO77" s="307"/>
      <c r="BSP77" s="307"/>
      <c r="BSQ77" s="307"/>
      <c r="BSR77" s="307"/>
      <c r="BSS77" s="307"/>
      <c r="BST77" s="307"/>
      <c r="BSU77" s="307"/>
      <c r="BSV77" s="307"/>
      <c r="BSW77" s="307"/>
      <c r="BSX77" s="307"/>
      <c r="BSY77" s="307"/>
      <c r="BSZ77" s="307"/>
      <c r="BTA77" s="306"/>
      <c r="BTB77" s="307"/>
      <c r="BTC77" s="307"/>
      <c r="BTD77" s="307"/>
      <c r="BTE77" s="307"/>
      <c r="BTF77" s="307"/>
      <c r="BTG77" s="307"/>
      <c r="BTH77" s="307"/>
      <c r="BTI77" s="307"/>
      <c r="BTJ77" s="307"/>
      <c r="BTK77" s="307"/>
      <c r="BTL77" s="307"/>
      <c r="BTM77" s="307"/>
      <c r="BTN77" s="307"/>
      <c r="BTO77" s="307"/>
      <c r="BTP77" s="307"/>
      <c r="BTQ77" s="306"/>
      <c r="BTR77" s="307"/>
      <c r="BTS77" s="307"/>
      <c r="BTT77" s="307"/>
      <c r="BTU77" s="307"/>
      <c r="BTV77" s="307"/>
      <c r="BTW77" s="307"/>
      <c r="BTX77" s="307"/>
      <c r="BTY77" s="307"/>
      <c r="BTZ77" s="307"/>
      <c r="BUA77" s="307"/>
      <c r="BUB77" s="307"/>
      <c r="BUC77" s="307"/>
      <c r="BUD77" s="307"/>
      <c r="BUE77" s="307"/>
      <c r="BUF77" s="307"/>
      <c r="BUG77" s="306"/>
      <c r="BUH77" s="307"/>
      <c r="BUI77" s="307"/>
      <c r="BUJ77" s="307"/>
      <c r="BUK77" s="307"/>
      <c r="BUL77" s="307"/>
      <c r="BUM77" s="307"/>
      <c r="BUN77" s="307"/>
      <c r="BUO77" s="307"/>
      <c r="BUP77" s="307"/>
      <c r="BUQ77" s="307"/>
      <c r="BUR77" s="307"/>
      <c r="BUS77" s="307"/>
      <c r="BUT77" s="307"/>
      <c r="BUU77" s="307"/>
      <c r="BUV77" s="307"/>
      <c r="BUW77" s="306"/>
      <c r="BUX77" s="307"/>
      <c r="BUY77" s="307"/>
      <c r="BUZ77" s="307"/>
      <c r="BVA77" s="307"/>
      <c r="BVB77" s="307"/>
      <c r="BVC77" s="307"/>
      <c r="BVD77" s="307"/>
      <c r="BVE77" s="307"/>
      <c r="BVF77" s="307"/>
      <c r="BVG77" s="307"/>
      <c r="BVH77" s="307"/>
      <c r="BVI77" s="307"/>
      <c r="BVJ77" s="307"/>
      <c r="BVK77" s="307"/>
      <c r="BVL77" s="307"/>
      <c r="BVM77" s="306"/>
      <c r="BVN77" s="307"/>
      <c r="BVO77" s="307"/>
      <c r="BVP77" s="307"/>
      <c r="BVQ77" s="307"/>
      <c r="BVR77" s="307"/>
      <c r="BVS77" s="307"/>
      <c r="BVT77" s="307"/>
      <c r="BVU77" s="307"/>
      <c r="BVV77" s="307"/>
      <c r="BVW77" s="307"/>
      <c r="BVX77" s="307"/>
      <c r="BVY77" s="307"/>
      <c r="BVZ77" s="307"/>
      <c r="BWA77" s="307"/>
      <c r="BWB77" s="307"/>
      <c r="BWC77" s="306"/>
      <c r="BWD77" s="307"/>
      <c r="BWE77" s="307"/>
      <c r="BWF77" s="307"/>
      <c r="BWG77" s="307"/>
      <c r="BWH77" s="307"/>
      <c r="BWI77" s="307"/>
      <c r="BWJ77" s="307"/>
      <c r="BWK77" s="307"/>
      <c r="BWL77" s="307"/>
      <c r="BWM77" s="307"/>
      <c r="BWN77" s="307"/>
      <c r="BWO77" s="307"/>
      <c r="BWP77" s="307"/>
      <c r="BWQ77" s="307"/>
      <c r="BWR77" s="307"/>
      <c r="BWS77" s="306"/>
      <c r="BWT77" s="307"/>
      <c r="BWU77" s="307"/>
      <c r="BWV77" s="307"/>
      <c r="BWW77" s="307"/>
      <c r="BWX77" s="307"/>
      <c r="BWY77" s="307"/>
      <c r="BWZ77" s="307"/>
      <c r="BXA77" s="307"/>
      <c r="BXB77" s="307"/>
      <c r="BXC77" s="307"/>
      <c r="BXD77" s="307"/>
      <c r="BXE77" s="307"/>
      <c r="BXF77" s="307"/>
      <c r="BXG77" s="307"/>
      <c r="BXH77" s="307"/>
      <c r="BXI77" s="306"/>
      <c r="BXJ77" s="307"/>
      <c r="BXK77" s="307"/>
      <c r="BXL77" s="307"/>
      <c r="BXM77" s="307"/>
      <c r="BXN77" s="307"/>
      <c r="BXO77" s="307"/>
      <c r="BXP77" s="307"/>
      <c r="BXQ77" s="307"/>
      <c r="BXR77" s="307"/>
      <c r="BXS77" s="307"/>
      <c r="BXT77" s="307"/>
      <c r="BXU77" s="307"/>
      <c r="BXV77" s="307"/>
      <c r="BXW77" s="307"/>
      <c r="BXX77" s="307"/>
      <c r="BXY77" s="306"/>
      <c r="BXZ77" s="307"/>
      <c r="BYA77" s="307"/>
      <c r="BYB77" s="307"/>
      <c r="BYC77" s="307"/>
      <c r="BYD77" s="307"/>
      <c r="BYE77" s="307"/>
      <c r="BYF77" s="307"/>
      <c r="BYG77" s="307"/>
      <c r="BYH77" s="307"/>
      <c r="BYI77" s="307"/>
      <c r="BYJ77" s="307"/>
      <c r="BYK77" s="307"/>
      <c r="BYL77" s="307"/>
      <c r="BYM77" s="307"/>
      <c r="BYN77" s="307"/>
      <c r="BYO77" s="306"/>
      <c r="BYP77" s="307"/>
      <c r="BYQ77" s="307"/>
      <c r="BYR77" s="307"/>
      <c r="BYS77" s="307"/>
      <c r="BYT77" s="307"/>
      <c r="BYU77" s="307"/>
      <c r="BYV77" s="307"/>
      <c r="BYW77" s="307"/>
      <c r="BYX77" s="307"/>
      <c r="BYY77" s="307"/>
      <c r="BYZ77" s="307"/>
      <c r="BZA77" s="307"/>
      <c r="BZB77" s="307"/>
      <c r="BZC77" s="307"/>
      <c r="BZD77" s="307"/>
      <c r="BZE77" s="306"/>
      <c r="BZF77" s="307"/>
      <c r="BZG77" s="307"/>
      <c r="BZH77" s="307"/>
      <c r="BZI77" s="307"/>
      <c r="BZJ77" s="307"/>
      <c r="BZK77" s="307"/>
      <c r="BZL77" s="307"/>
      <c r="BZM77" s="307"/>
      <c r="BZN77" s="307"/>
      <c r="BZO77" s="307"/>
      <c r="BZP77" s="307"/>
      <c r="BZQ77" s="307"/>
      <c r="BZR77" s="307"/>
      <c r="BZS77" s="307"/>
      <c r="BZT77" s="307"/>
      <c r="BZU77" s="306"/>
      <c r="BZV77" s="307"/>
      <c r="BZW77" s="307"/>
      <c r="BZX77" s="307"/>
      <c r="BZY77" s="307"/>
      <c r="BZZ77" s="307"/>
      <c r="CAA77" s="307"/>
      <c r="CAB77" s="307"/>
      <c r="CAC77" s="307"/>
      <c r="CAD77" s="307"/>
      <c r="CAE77" s="307"/>
      <c r="CAF77" s="307"/>
      <c r="CAG77" s="307"/>
      <c r="CAH77" s="307"/>
      <c r="CAI77" s="307"/>
      <c r="CAJ77" s="307"/>
      <c r="CAK77" s="306"/>
      <c r="CAL77" s="307"/>
      <c r="CAM77" s="307"/>
      <c r="CAN77" s="307"/>
      <c r="CAO77" s="307"/>
      <c r="CAP77" s="307"/>
      <c r="CAQ77" s="307"/>
      <c r="CAR77" s="307"/>
      <c r="CAS77" s="307"/>
      <c r="CAT77" s="307"/>
      <c r="CAU77" s="307"/>
      <c r="CAV77" s="307"/>
      <c r="CAW77" s="307"/>
      <c r="CAX77" s="307"/>
      <c r="CAY77" s="307"/>
      <c r="CAZ77" s="307"/>
      <c r="CBA77" s="306"/>
      <c r="CBB77" s="307"/>
      <c r="CBC77" s="307"/>
      <c r="CBD77" s="307"/>
      <c r="CBE77" s="307"/>
      <c r="CBF77" s="307"/>
      <c r="CBG77" s="307"/>
      <c r="CBH77" s="307"/>
      <c r="CBI77" s="307"/>
      <c r="CBJ77" s="307"/>
      <c r="CBK77" s="307"/>
      <c r="CBL77" s="307"/>
      <c r="CBM77" s="307"/>
      <c r="CBN77" s="307"/>
      <c r="CBO77" s="307"/>
      <c r="CBP77" s="307"/>
      <c r="CBQ77" s="306"/>
      <c r="CBR77" s="307"/>
      <c r="CBS77" s="307"/>
      <c r="CBT77" s="307"/>
      <c r="CBU77" s="307"/>
      <c r="CBV77" s="307"/>
      <c r="CBW77" s="307"/>
      <c r="CBX77" s="307"/>
      <c r="CBY77" s="307"/>
      <c r="CBZ77" s="307"/>
      <c r="CCA77" s="307"/>
      <c r="CCB77" s="307"/>
      <c r="CCC77" s="307"/>
      <c r="CCD77" s="307"/>
      <c r="CCE77" s="307"/>
      <c r="CCF77" s="307"/>
      <c r="CCG77" s="306"/>
      <c r="CCH77" s="307"/>
      <c r="CCI77" s="307"/>
      <c r="CCJ77" s="307"/>
      <c r="CCK77" s="307"/>
      <c r="CCL77" s="307"/>
      <c r="CCM77" s="307"/>
      <c r="CCN77" s="307"/>
      <c r="CCO77" s="307"/>
      <c r="CCP77" s="307"/>
      <c r="CCQ77" s="307"/>
      <c r="CCR77" s="307"/>
      <c r="CCS77" s="307"/>
      <c r="CCT77" s="307"/>
      <c r="CCU77" s="307"/>
      <c r="CCV77" s="307"/>
      <c r="CCW77" s="306"/>
      <c r="CCX77" s="307"/>
      <c r="CCY77" s="307"/>
      <c r="CCZ77" s="307"/>
      <c r="CDA77" s="307"/>
      <c r="CDB77" s="307"/>
      <c r="CDC77" s="307"/>
      <c r="CDD77" s="307"/>
      <c r="CDE77" s="307"/>
      <c r="CDF77" s="307"/>
      <c r="CDG77" s="307"/>
      <c r="CDH77" s="307"/>
      <c r="CDI77" s="307"/>
      <c r="CDJ77" s="307"/>
      <c r="CDK77" s="307"/>
      <c r="CDL77" s="307"/>
      <c r="CDM77" s="306"/>
      <c r="CDN77" s="307"/>
      <c r="CDO77" s="307"/>
      <c r="CDP77" s="307"/>
      <c r="CDQ77" s="307"/>
      <c r="CDR77" s="307"/>
      <c r="CDS77" s="307"/>
      <c r="CDT77" s="307"/>
      <c r="CDU77" s="307"/>
      <c r="CDV77" s="307"/>
      <c r="CDW77" s="307"/>
      <c r="CDX77" s="307"/>
      <c r="CDY77" s="307"/>
      <c r="CDZ77" s="307"/>
      <c r="CEA77" s="307"/>
      <c r="CEB77" s="307"/>
      <c r="CEC77" s="306"/>
      <c r="CED77" s="307"/>
      <c r="CEE77" s="307"/>
      <c r="CEF77" s="307"/>
      <c r="CEG77" s="307"/>
      <c r="CEH77" s="307"/>
      <c r="CEI77" s="307"/>
      <c r="CEJ77" s="307"/>
      <c r="CEK77" s="307"/>
      <c r="CEL77" s="307"/>
      <c r="CEM77" s="307"/>
      <c r="CEN77" s="307"/>
      <c r="CEO77" s="307"/>
      <c r="CEP77" s="307"/>
      <c r="CEQ77" s="307"/>
      <c r="CER77" s="307"/>
      <c r="CES77" s="306"/>
      <c r="CET77" s="307"/>
      <c r="CEU77" s="307"/>
      <c r="CEV77" s="307"/>
      <c r="CEW77" s="307"/>
      <c r="CEX77" s="307"/>
      <c r="CEY77" s="307"/>
      <c r="CEZ77" s="307"/>
      <c r="CFA77" s="307"/>
      <c r="CFB77" s="307"/>
      <c r="CFC77" s="307"/>
      <c r="CFD77" s="307"/>
      <c r="CFE77" s="307"/>
      <c r="CFF77" s="307"/>
      <c r="CFG77" s="307"/>
      <c r="CFH77" s="307"/>
      <c r="CFI77" s="306"/>
      <c r="CFJ77" s="307"/>
      <c r="CFK77" s="307"/>
      <c r="CFL77" s="307"/>
      <c r="CFM77" s="307"/>
      <c r="CFN77" s="307"/>
      <c r="CFO77" s="307"/>
      <c r="CFP77" s="307"/>
      <c r="CFQ77" s="307"/>
      <c r="CFR77" s="307"/>
      <c r="CFS77" s="307"/>
      <c r="CFT77" s="307"/>
      <c r="CFU77" s="307"/>
      <c r="CFV77" s="307"/>
      <c r="CFW77" s="307"/>
      <c r="CFX77" s="307"/>
      <c r="CFY77" s="306"/>
      <c r="CFZ77" s="307"/>
      <c r="CGA77" s="307"/>
      <c r="CGB77" s="307"/>
      <c r="CGC77" s="307"/>
      <c r="CGD77" s="307"/>
      <c r="CGE77" s="307"/>
      <c r="CGF77" s="307"/>
      <c r="CGG77" s="307"/>
      <c r="CGH77" s="307"/>
      <c r="CGI77" s="307"/>
      <c r="CGJ77" s="307"/>
      <c r="CGK77" s="307"/>
      <c r="CGL77" s="307"/>
      <c r="CGM77" s="307"/>
      <c r="CGN77" s="307"/>
      <c r="CGO77" s="306"/>
      <c r="CGP77" s="307"/>
      <c r="CGQ77" s="307"/>
      <c r="CGR77" s="307"/>
      <c r="CGS77" s="307"/>
      <c r="CGT77" s="307"/>
      <c r="CGU77" s="307"/>
      <c r="CGV77" s="307"/>
      <c r="CGW77" s="307"/>
      <c r="CGX77" s="307"/>
      <c r="CGY77" s="307"/>
      <c r="CGZ77" s="307"/>
      <c r="CHA77" s="307"/>
      <c r="CHB77" s="307"/>
      <c r="CHC77" s="307"/>
      <c r="CHD77" s="307"/>
      <c r="CHE77" s="306"/>
      <c r="CHF77" s="307"/>
      <c r="CHG77" s="307"/>
      <c r="CHH77" s="307"/>
      <c r="CHI77" s="307"/>
      <c r="CHJ77" s="307"/>
      <c r="CHK77" s="307"/>
      <c r="CHL77" s="307"/>
      <c r="CHM77" s="307"/>
      <c r="CHN77" s="307"/>
      <c r="CHO77" s="307"/>
      <c r="CHP77" s="307"/>
      <c r="CHQ77" s="307"/>
      <c r="CHR77" s="307"/>
      <c r="CHS77" s="307"/>
      <c r="CHT77" s="307"/>
      <c r="CHU77" s="306"/>
      <c r="CHV77" s="307"/>
      <c r="CHW77" s="307"/>
      <c r="CHX77" s="307"/>
      <c r="CHY77" s="307"/>
      <c r="CHZ77" s="307"/>
      <c r="CIA77" s="307"/>
      <c r="CIB77" s="307"/>
      <c r="CIC77" s="307"/>
      <c r="CID77" s="307"/>
      <c r="CIE77" s="307"/>
      <c r="CIF77" s="307"/>
      <c r="CIG77" s="307"/>
      <c r="CIH77" s="307"/>
      <c r="CII77" s="307"/>
      <c r="CIJ77" s="307"/>
      <c r="CIK77" s="306"/>
      <c r="CIL77" s="307"/>
      <c r="CIM77" s="307"/>
      <c r="CIN77" s="307"/>
      <c r="CIO77" s="307"/>
      <c r="CIP77" s="307"/>
      <c r="CIQ77" s="307"/>
      <c r="CIR77" s="307"/>
      <c r="CIS77" s="307"/>
      <c r="CIT77" s="307"/>
      <c r="CIU77" s="307"/>
      <c r="CIV77" s="307"/>
      <c r="CIW77" s="307"/>
      <c r="CIX77" s="307"/>
      <c r="CIY77" s="307"/>
      <c r="CIZ77" s="307"/>
      <c r="CJA77" s="306"/>
      <c r="CJB77" s="307"/>
      <c r="CJC77" s="307"/>
      <c r="CJD77" s="307"/>
      <c r="CJE77" s="307"/>
      <c r="CJF77" s="307"/>
      <c r="CJG77" s="307"/>
      <c r="CJH77" s="307"/>
      <c r="CJI77" s="307"/>
      <c r="CJJ77" s="307"/>
      <c r="CJK77" s="307"/>
      <c r="CJL77" s="307"/>
      <c r="CJM77" s="307"/>
      <c r="CJN77" s="307"/>
      <c r="CJO77" s="307"/>
      <c r="CJP77" s="307"/>
      <c r="CJQ77" s="306"/>
      <c r="CJR77" s="307"/>
      <c r="CJS77" s="307"/>
      <c r="CJT77" s="307"/>
      <c r="CJU77" s="307"/>
      <c r="CJV77" s="307"/>
      <c r="CJW77" s="307"/>
      <c r="CJX77" s="307"/>
      <c r="CJY77" s="307"/>
      <c r="CJZ77" s="307"/>
      <c r="CKA77" s="307"/>
      <c r="CKB77" s="307"/>
      <c r="CKC77" s="307"/>
      <c r="CKD77" s="307"/>
      <c r="CKE77" s="307"/>
      <c r="CKF77" s="307"/>
      <c r="CKG77" s="306"/>
      <c r="CKH77" s="307"/>
      <c r="CKI77" s="307"/>
      <c r="CKJ77" s="307"/>
      <c r="CKK77" s="307"/>
      <c r="CKL77" s="307"/>
      <c r="CKM77" s="307"/>
      <c r="CKN77" s="307"/>
      <c r="CKO77" s="307"/>
      <c r="CKP77" s="307"/>
      <c r="CKQ77" s="307"/>
      <c r="CKR77" s="307"/>
      <c r="CKS77" s="307"/>
      <c r="CKT77" s="307"/>
      <c r="CKU77" s="307"/>
      <c r="CKV77" s="307"/>
      <c r="CKW77" s="306"/>
      <c r="CKX77" s="307"/>
      <c r="CKY77" s="307"/>
      <c r="CKZ77" s="307"/>
      <c r="CLA77" s="307"/>
      <c r="CLB77" s="307"/>
      <c r="CLC77" s="307"/>
      <c r="CLD77" s="307"/>
      <c r="CLE77" s="307"/>
      <c r="CLF77" s="307"/>
      <c r="CLG77" s="307"/>
      <c r="CLH77" s="307"/>
      <c r="CLI77" s="307"/>
      <c r="CLJ77" s="307"/>
      <c r="CLK77" s="307"/>
      <c r="CLL77" s="307"/>
      <c r="CLM77" s="306"/>
      <c r="CLN77" s="307"/>
      <c r="CLO77" s="307"/>
      <c r="CLP77" s="307"/>
      <c r="CLQ77" s="307"/>
      <c r="CLR77" s="307"/>
      <c r="CLS77" s="307"/>
      <c r="CLT77" s="307"/>
      <c r="CLU77" s="307"/>
      <c r="CLV77" s="307"/>
      <c r="CLW77" s="307"/>
      <c r="CLX77" s="307"/>
      <c r="CLY77" s="307"/>
      <c r="CLZ77" s="307"/>
      <c r="CMA77" s="307"/>
      <c r="CMB77" s="307"/>
      <c r="CMC77" s="306"/>
      <c r="CMD77" s="307"/>
      <c r="CME77" s="307"/>
      <c r="CMF77" s="307"/>
      <c r="CMG77" s="307"/>
      <c r="CMH77" s="307"/>
      <c r="CMI77" s="307"/>
      <c r="CMJ77" s="307"/>
      <c r="CMK77" s="307"/>
      <c r="CML77" s="307"/>
      <c r="CMM77" s="307"/>
      <c r="CMN77" s="307"/>
      <c r="CMO77" s="307"/>
      <c r="CMP77" s="307"/>
      <c r="CMQ77" s="307"/>
      <c r="CMR77" s="307"/>
      <c r="CMS77" s="306"/>
      <c r="CMT77" s="307"/>
      <c r="CMU77" s="307"/>
      <c r="CMV77" s="307"/>
      <c r="CMW77" s="307"/>
      <c r="CMX77" s="307"/>
      <c r="CMY77" s="307"/>
      <c r="CMZ77" s="307"/>
      <c r="CNA77" s="307"/>
      <c r="CNB77" s="307"/>
      <c r="CNC77" s="307"/>
      <c r="CND77" s="307"/>
      <c r="CNE77" s="307"/>
      <c r="CNF77" s="307"/>
      <c r="CNG77" s="307"/>
      <c r="CNH77" s="307"/>
      <c r="CNI77" s="306"/>
      <c r="CNJ77" s="307"/>
      <c r="CNK77" s="307"/>
      <c r="CNL77" s="307"/>
      <c r="CNM77" s="307"/>
      <c r="CNN77" s="307"/>
      <c r="CNO77" s="307"/>
      <c r="CNP77" s="307"/>
      <c r="CNQ77" s="307"/>
      <c r="CNR77" s="307"/>
      <c r="CNS77" s="307"/>
      <c r="CNT77" s="307"/>
      <c r="CNU77" s="307"/>
      <c r="CNV77" s="307"/>
      <c r="CNW77" s="307"/>
      <c r="CNX77" s="307"/>
      <c r="CNY77" s="306"/>
      <c r="CNZ77" s="307"/>
      <c r="COA77" s="307"/>
      <c r="COB77" s="307"/>
      <c r="COC77" s="307"/>
      <c r="COD77" s="307"/>
      <c r="COE77" s="307"/>
      <c r="COF77" s="307"/>
      <c r="COG77" s="307"/>
      <c r="COH77" s="307"/>
      <c r="COI77" s="307"/>
      <c r="COJ77" s="307"/>
      <c r="COK77" s="307"/>
      <c r="COL77" s="307"/>
      <c r="COM77" s="307"/>
      <c r="CON77" s="307"/>
      <c r="COO77" s="306"/>
      <c r="COP77" s="307"/>
      <c r="COQ77" s="307"/>
      <c r="COR77" s="307"/>
      <c r="COS77" s="307"/>
      <c r="COT77" s="307"/>
      <c r="COU77" s="307"/>
      <c r="COV77" s="307"/>
      <c r="COW77" s="307"/>
      <c r="COX77" s="307"/>
      <c r="COY77" s="307"/>
      <c r="COZ77" s="307"/>
      <c r="CPA77" s="307"/>
      <c r="CPB77" s="307"/>
      <c r="CPC77" s="307"/>
      <c r="CPD77" s="307"/>
      <c r="CPE77" s="306"/>
      <c r="CPF77" s="307"/>
      <c r="CPG77" s="307"/>
      <c r="CPH77" s="307"/>
      <c r="CPI77" s="307"/>
      <c r="CPJ77" s="307"/>
      <c r="CPK77" s="307"/>
      <c r="CPL77" s="307"/>
      <c r="CPM77" s="307"/>
      <c r="CPN77" s="307"/>
      <c r="CPO77" s="307"/>
      <c r="CPP77" s="307"/>
      <c r="CPQ77" s="307"/>
      <c r="CPR77" s="307"/>
      <c r="CPS77" s="307"/>
      <c r="CPT77" s="307"/>
      <c r="CPU77" s="306"/>
      <c r="CPV77" s="307"/>
      <c r="CPW77" s="307"/>
      <c r="CPX77" s="307"/>
      <c r="CPY77" s="307"/>
      <c r="CPZ77" s="307"/>
      <c r="CQA77" s="307"/>
      <c r="CQB77" s="307"/>
      <c r="CQC77" s="307"/>
      <c r="CQD77" s="307"/>
      <c r="CQE77" s="307"/>
      <c r="CQF77" s="307"/>
      <c r="CQG77" s="307"/>
      <c r="CQH77" s="307"/>
      <c r="CQI77" s="307"/>
      <c r="CQJ77" s="307"/>
      <c r="CQK77" s="306"/>
      <c r="CQL77" s="307"/>
      <c r="CQM77" s="307"/>
      <c r="CQN77" s="307"/>
      <c r="CQO77" s="307"/>
      <c r="CQP77" s="307"/>
      <c r="CQQ77" s="307"/>
      <c r="CQR77" s="307"/>
      <c r="CQS77" s="307"/>
      <c r="CQT77" s="307"/>
      <c r="CQU77" s="307"/>
      <c r="CQV77" s="307"/>
      <c r="CQW77" s="307"/>
      <c r="CQX77" s="307"/>
      <c r="CQY77" s="307"/>
      <c r="CQZ77" s="307"/>
      <c r="CRA77" s="306"/>
      <c r="CRB77" s="307"/>
      <c r="CRC77" s="307"/>
      <c r="CRD77" s="307"/>
      <c r="CRE77" s="307"/>
      <c r="CRF77" s="307"/>
      <c r="CRG77" s="307"/>
      <c r="CRH77" s="307"/>
      <c r="CRI77" s="307"/>
      <c r="CRJ77" s="307"/>
      <c r="CRK77" s="307"/>
      <c r="CRL77" s="307"/>
      <c r="CRM77" s="307"/>
      <c r="CRN77" s="307"/>
      <c r="CRO77" s="307"/>
      <c r="CRP77" s="307"/>
      <c r="CRQ77" s="306"/>
      <c r="CRR77" s="307"/>
      <c r="CRS77" s="307"/>
      <c r="CRT77" s="307"/>
      <c r="CRU77" s="307"/>
      <c r="CRV77" s="307"/>
      <c r="CRW77" s="307"/>
      <c r="CRX77" s="307"/>
      <c r="CRY77" s="307"/>
      <c r="CRZ77" s="307"/>
      <c r="CSA77" s="307"/>
      <c r="CSB77" s="307"/>
      <c r="CSC77" s="307"/>
      <c r="CSD77" s="307"/>
      <c r="CSE77" s="307"/>
      <c r="CSF77" s="307"/>
      <c r="CSG77" s="306"/>
      <c r="CSH77" s="307"/>
      <c r="CSI77" s="307"/>
      <c r="CSJ77" s="307"/>
      <c r="CSK77" s="307"/>
      <c r="CSL77" s="307"/>
      <c r="CSM77" s="307"/>
      <c r="CSN77" s="307"/>
      <c r="CSO77" s="307"/>
      <c r="CSP77" s="307"/>
      <c r="CSQ77" s="307"/>
      <c r="CSR77" s="307"/>
      <c r="CSS77" s="307"/>
      <c r="CST77" s="307"/>
      <c r="CSU77" s="307"/>
      <c r="CSV77" s="307"/>
      <c r="CSW77" s="306"/>
      <c r="CSX77" s="307"/>
      <c r="CSY77" s="307"/>
      <c r="CSZ77" s="307"/>
      <c r="CTA77" s="307"/>
      <c r="CTB77" s="307"/>
      <c r="CTC77" s="307"/>
      <c r="CTD77" s="307"/>
      <c r="CTE77" s="307"/>
      <c r="CTF77" s="307"/>
      <c r="CTG77" s="307"/>
      <c r="CTH77" s="307"/>
      <c r="CTI77" s="307"/>
      <c r="CTJ77" s="307"/>
      <c r="CTK77" s="307"/>
      <c r="CTL77" s="307"/>
      <c r="CTM77" s="306"/>
      <c r="CTN77" s="307"/>
      <c r="CTO77" s="307"/>
      <c r="CTP77" s="307"/>
      <c r="CTQ77" s="307"/>
      <c r="CTR77" s="307"/>
      <c r="CTS77" s="307"/>
      <c r="CTT77" s="307"/>
      <c r="CTU77" s="307"/>
      <c r="CTV77" s="307"/>
      <c r="CTW77" s="307"/>
      <c r="CTX77" s="307"/>
      <c r="CTY77" s="307"/>
      <c r="CTZ77" s="307"/>
      <c r="CUA77" s="307"/>
      <c r="CUB77" s="307"/>
      <c r="CUC77" s="306"/>
      <c r="CUD77" s="307"/>
      <c r="CUE77" s="307"/>
      <c r="CUF77" s="307"/>
      <c r="CUG77" s="307"/>
      <c r="CUH77" s="307"/>
      <c r="CUI77" s="307"/>
      <c r="CUJ77" s="307"/>
      <c r="CUK77" s="307"/>
      <c r="CUL77" s="307"/>
      <c r="CUM77" s="307"/>
      <c r="CUN77" s="307"/>
      <c r="CUO77" s="307"/>
      <c r="CUP77" s="307"/>
      <c r="CUQ77" s="307"/>
      <c r="CUR77" s="307"/>
      <c r="CUS77" s="306"/>
      <c r="CUT77" s="307"/>
      <c r="CUU77" s="307"/>
      <c r="CUV77" s="307"/>
      <c r="CUW77" s="307"/>
      <c r="CUX77" s="307"/>
      <c r="CUY77" s="307"/>
      <c r="CUZ77" s="307"/>
      <c r="CVA77" s="307"/>
      <c r="CVB77" s="307"/>
      <c r="CVC77" s="307"/>
      <c r="CVD77" s="307"/>
      <c r="CVE77" s="307"/>
      <c r="CVF77" s="307"/>
      <c r="CVG77" s="307"/>
      <c r="CVH77" s="307"/>
      <c r="CVI77" s="306"/>
      <c r="CVJ77" s="307"/>
      <c r="CVK77" s="307"/>
      <c r="CVL77" s="307"/>
      <c r="CVM77" s="307"/>
      <c r="CVN77" s="307"/>
      <c r="CVO77" s="307"/>
      <c r="CVP77" s="307"/>
      <c r="CVQ77" s="307"/>
      <c r="CVR77" s="307"/>
      <c r="CVS77" s="307"/>
      <c r="CVT77" s="307"/>
      <c r="CVU77" s="307"/>
      <c r="CVV77" s="307"/>
      <c r="CVW77" s="307"/>
      <c r="CVX77" s="307"/>
      <c r="CVY77" s="306"/>
      <c r="CVZ77" s="307"/>
      <c r="CWA77" s="307"/>
      <c r="CWB77" s="307"/>
      <c r="CWC77" s="307"/>
      <c r="CWD77" s="307"/>
      <c r="CWE77" s="307"/>
      <c r="CWF77" s="307"/>
      <c r="CWG77" s="307"/>
      <c r="CWH77" s="307"/>
      <c r="CWI77" s="307"/>
      <c r="CWJ77" s="307"/>
      <c r="CWK77" s="307"/>
      <c r="CWL77" s="307"/>
      <c r="CWM77" s="307"/>
      <c r="CWN77" s="307"/>
      <c r="CWO77" s="306"/>
      <c r="CWP77" s="307"/>
      <c r="CWQ77" s="307"/>
      <c r="CWR77" s="307"/>
      <c r="CWS77" s="307"/>
      <c r="CWT77" s="307"/>
      <c r="CWU77" s="307"/>
      <c r="CWV77" s="307"/>
      <c r="CWW77" s="307"/>
      <c r="CWX77" s="307"/>
      <c r="CWY77" s="307"/>
      <c r="CWZ77" s="307"/>
      <c r="CXA77" s="307"/>
      <c r="CXB77" s="307"/>
      <c r="CXC77" s="307"/>
      <c r="CXD77" s="307"/>
      <c r="CXE77" s="306"/>
      <c r="CXF77" s="307"/>
      <c r="CXG77" s="307"/>
      <c r="CXH77" s="307"/>
      <c r="CXI77" s="307"/>
      <c r="CXJ77" s="307"/>
      <c r="CXK77" s="307"/>
      <c r="CXL77" s="307"/>
      <c r="CXM77" s="307"/>
      <c r="CXN77" s="307"/>
      <c r="CXO77" s="307"/>
      <c r="CXP77" s="307"/>
      <c r="CXQ77" s="307"/>
      <c r="CXR77" s="307"/>
      <c r="CXS77" s="307"/>
      <c r="CXT77" s="307"/>
      <c r="CXU77" s="306"/>
      <c r="CXV77" s="307"/>
      <c r="CXW77" s="307"/>
      <c r="CXX77" s="307"/>
      <c r="CXY77" s="307"/>
      <c r="CXZ77" s="307"/>
      <c r="CYA77" s="307"/>
      <c r="CYB77" s="307"/>
      <c r="CYC77" s="307"/>
      <c r="CYD77" s="307"/>
      <c r="CYE77" s="307"/>
      <c r="CYF77" s="307"/>
      <c r="CYG77" s="307"/>
      <c r="CYH77" s="307"/>
      <c r="CYI77" s="307"/>
      <c r="CYJ77" s="307"/>
      <c r="CYK77" s="306"/>
      <c r="CYL77" s="307"/>
      <c r="CYM77" s="307"/>
      <c r="CYN77" s="307"/>
      <c r="CYO77" s="307"/>
      <c r="CYP77" s="307"/>
      <c r="CYQ77" s="307"/>
      <c r="CYR77" s="307"/>
      <c r="CYS77" s="307"/>
      <c r="CYT77" s="307"/>
      <c r="CYU77" s="307"/>
      <c r="CYV77" s="307"/>
      <c r="CYW77" s="307"/>
      <c r="CYX77" s="307"/>
      <c r="CYY77" s="307"/>
      <c r="CYZ77" s="307"/>
      <c r="CZA77" s="306"/>
      <c r="CZB77" s="307"/>
      <c r="CZC77" s="307"/>
      <c r="CZD77" s="307"/>
      <c r="CZE77" s="307"/>
      <c r="CZF77" s="307"/>
      <c r="CZG77" s="307"/>
      <c r="CZH77" s="307"/>
      <c r="CZI77" s="307"/>
      <c r="CZJ77" s="307"/>
      <c r="CZK77" s="307"/>
      <c r="CZL77" s="307"/>
      <c r="CZM77" s="307"/>
      <c r="CZN77" s="307"/>
      <c r="CZO77" s="307"/>
      <c r="CZP77" s="307"/>
      <c r="CZQ77" s="306"/>
      <c r="CZR77" s="307"/>
      <c r="CZS77" s="307"/>
      <c r="CZT77" s="307"/>
      <c r="CZU77" s="307"/>
      <c r="CZV77" s="307"/>
      <c r="CZW77" s="307"/>
      <c r="CZX77" s="307"/>
      <c r="CZY77" s="307"/>
      <c r="CZZ77" s="307"/>
      <c r="DAA77" s="307"/>
      <c r="DAB77" s="307"/>
      <c r="DAC77" s="307"/>
      <c r="DAD77" s="307"/>
      <c r="DAE77" s="307"/>
      <c r="DAF77" s="307"/>
      <c r="DAG77" s="306"/>
      <c r="DAH77" s="307"/>
      <c r="DAI77" s="307"/>
      <c r="DAJ77" s="307"/>
      <c r="DAK77" s="307"/>
      <c r="DAL77" s="307"/>
      <c r="DAM77" s="307"/>
      <c r="DAN77" s="307"/>
      <c r="DAO77" s="307"/>
      <c r="DAP77" s="307"/>
      <c r="DAQ77" s="307"/>
      <c r="DAR77" s="307"/>
      <c r="DAS77" s="307"/>
      <c r="DAT77" s="307"/>
      <c r="DAU77" s="307"/>
      <c r="DAV77" s="307"/>
      <c r="DAW77" s="306"/>
      <c r="DAX77" s="307"/>
      <c r="DAY77" s="307"/>
      <c r="DAZ77" s="307"/>
      <c r="DBA77" s="307"/>
      <c r="DBB77" s="307"/>
      <c r="DBC77" s="307"/>
      <c r="DBD77" s="307"/>
      <c r="DBE77" s="307"/>
      <c r="DBF77" s="307"/>
      <c r="DBG77" s="307"/>
      <c r="DBH77" s="307"/>
      <c r="DBI77" s="307"/>
      <c r="DBJ77" s="307"/>
      <c r="DBK77" s="307"/>
      <c r="DBL77" s="307"/>
      <c r="DBM77" s="306"/>
      <c r="DBN77" s="307"/>
      <c r="DBO77" s="307"/>
      <c r="DBP77" s="307"/>
      <c r="DBQ77" s="307"/>
      <c r="DBR77" s="307"/>
      <c r="DBS77" s="307"/>
      <c r="DBT77" s="307"/>
      <c r="DBU77" s="307"/>
      <c r="DBV77" s="307"/>
      <c r="DBW77" s="307"/>
      <c r="DBX77" s="307"/>
      <c r="DBY77" s="307"/>
      <c r="DBZ77" s="307"/>
      <c r="DCA77" s="307"/>
      <c r="DCB77" s="307"/>
      <c r="DCC77" s="306"/>
      <c r="DCD77" s="307"/>
      <c r="DCE77" s="307"/>
      <c r="DCF77" s="307"/>
      <c r="DCG77" s="307"/>
      <c r="DCH77" s="307"/>
      <c r="DCI77" s="307"/>
      <c r="DCJ77" s="307"/>
      <c r="DCK77" s="307"/>
      <c r="DCL77" s="307"/>
      <c r="DCM77" s="307"/>
      <c r="DCN77" s="307"/>
      <c r="DCO77" s="307"/>
      <c r="DCP77" s="307"/>
      <c r="DCQ77" s="307"/>
      <c r="DCR77" s="307"/>
      <c r="DCS77" s="306"/>
      <c r="DCT77" s="307"/>
      <c r="DCU77" s="307"/>
      <c r="DCV77" s="307"/>
      <c r="DCW77" s="307"/>
      <c r="DCX77" s="307"/>
      <c r="DCY77" s="307"/>
      <c r="DCZ77" s="307"/>
      <c r="DDA77" s="307"/>
      <c r="DDB77" s="307"/>
      <c r="DDC77" s="307"/>
      <c r="DDD77" s="307"/>
      <c r="DDE77" s="307"/>
      <c r="DDF77" s="307"/>
      <c r="DDG77" s="307"/>
      <c r="DDH77" s="307"/>
      <c r="DDI77" s="306"/>
      <c r="DDJ77" s="307"/>
      <c r="DDK77" s="307"/>
      <c r="DDL77" s="307"/>
      <c r="DDM77" s="307"/>
      <c r="DDN77" s="307"/>
      <c r="DDO77" s="307"/>
      <c r="DDP77" s="307"/>
      <c r="DDQ77" s="307"/>
      <c r="DDR77" s="307"/>
      <c r="DDS77" s="307"/>
      <c r="DDT77" s="307"/>
      <c r="DDU77" s="307"/>
      <c r="DDV77" s="307"/>
      <c r="DDW77" s="307"/>
      <c r="DDX77" s="307"/>
      <c r="DDY77" s="306"/>
      <c r="DDZ77" s="307"/>
      <c r="DEA77" s="307"/>
      <c r="DEB77" s="307"/>
      <c r="DEC77" s="307"/>
      <c r="DED77" s="307"/>
      <c r="DEE77" s="307"/>
      <c r="DEF77" s="307"/>
      <c r="DEG77" s="307"/>
      <c r="DEH77" s="307"/>
      <c r="DEI77" s="307"/>
      <c r="DEJ77" s="307"/>
      <c r="DEK77" s="307"/>
      <c r="DEL77" s="307"/>
      <c r="DEM77" s="307"/>
      <c r="DEN77" s="307"/>
      <c r="DEO77" s="306"/>
      <c r="DEP77" s="307"/>
      <c r="DEQ77" s="307"/>
      <c r="DER77" s="307"/>
      <c r="DES77" s="307"/>
      <c r="DET77" s="307"/>
      <c r="DEU77" s="307"/>
      <c r="DEV77" s="307"/>
      <c r="DEW77" s="307"/>
      <c r="DEX77" s="307"/>
      <c r="DEY77" s="307"/>
      <c r="DEZ77" s="307"/>
      <c r="DFA77" s="307"/>
      <c r="DFB77" s="307"/>
      <c r="DFC77" s="307"/>
      <c r="DFD77" s="307"/>
      <c r="DFE77" s="306"/>
      <c r="DFF77" s="307"/>
      <c r="DFG77" s="307"/>
      <c r="DFH77" s="307"/>
      <c r="DFI77" s="307"/>
      <c r="DFJ77" s="307"/>
      <c r="DFK77" s="307"/>
      <c r="DFL77" s="307"/>
      <c r="DFM77" s="307"/>
      <c r="DFN77" s="307"/>
      <c r="DFO77" s="307"/>
      <c r="DFP77" s="307"/>
      <c r="DFQ77" s="307"/>
      <c r="DFR77" s="307"/>
      <c r="DFS77" s="307"/>
      <c r="DFT77" s="307"/>
      <c r="DFU77" s="306"/>
      <c r="DFV77" s="307"/>
      <c r="DFW77" s="307"/>
      <c r="DFX77" s="307"/>
      <c r="DFY77" s="307"/>
      <c r="DFZ77" s="307"/>
      <c r="DGA77" s="307"/>
      <c r="DGB77" s="307"/>
      <c r="DGC77" s="307"/>
      <c r="DGD77" s="307"/>
      <c r="DGE77" s="307"/>
      <c r="DGF77" s="307"/>
      <c r="DGG77" s="307"/>
      <c r="DGH77" s="307"/>
      <c r="DGI77" s="307"/>
      <c r="DGJ77" s="307"/>
      <c r="DGK77" s="306"/>
      <c r="DGL77" s="307"/>
      <c r="DGM77" s="307"/>
      <c r="DGN77" s="307"/>
      <c r="DGO77" s="307"/>
      <c r="DGP77" s="307"/>
      <c r="DGQ77" s="307"/>
      <c r="DGR77" s="307"/>
      <c r="DGS77" s="307"/>
      <c r="DGT77" s="307"/>
      <c r="DGU77" s="307"/>
      <c r="DGV77" s="307"/>
      <c r="DGW77" s="307"/>
      <c r="DGX77" s="307"/>
      <c r="DGY77" s="307"/>
      <c r="DGZ77" s="307"/>
      <c r="DHA77" s="306"/>
      <c r="DHB77" s="307"/>
      <c r="DHC77" s="307"/>
      <c r="DHD77" s="307"/>
      <c r="DHE77" s="307"/>
      <c r="DHF77" s="307"/>
      <c r="DHG77" s="307"/>
      <c r="DHH77" s="307"/>
      <c r="DHI77" s="307"/>
      <c r="DHJ77" s="307"/>
      <c r="DHK77" s="307"/>
      <c r="DHL77" s="307"/>
      <c r="DHM77" s="307"/>
      <c r="DHN77" s="307"/>
      <c r="DHO77" s="307"/>
      <c r="DHP77" s="307"/>
      <c r="DHQ77" s="306"/>
      <c r="DHR77" s="307"/>
      <c r="DHS77" s="307"/>
      <c r="DHT77" s="307"/>
      <c r="DHU77" s="307"/>
      <c r="DHV77" s="307"/>
      <c r="DHW77" s="307"/>
      <c r="DHX77" s="307"/>
      <c r="DHY77" s="307"/>
      <c r="DHZ77" s="307"/>
      <c r="DIA77" s="307"/>
      <c r="DIB77" s="307"/>
      <c r="DIC77" s="307"/>
      <c r="DID77" s="307"/>
      <c r="DIE77" s="307"/>
      <c r="DIF77" s="307"/>
      <c r="DIG77" s="306"/>
      <c r="DIH77" s="307"/>
      <c r="DII77" s="307"/>
      <c r="DIJ77" s="307"/>
      <c r="DIK77" s="307"/>
      <c r="DIL77" s="307"/>
      <c r="DIM77" s="307"/>
      <c r="DIN77" s="307"/>
      <c r="DIO77" s="307"/>
      <c r="DIP77" s="307"/>
      <c r="DIQ77" s="307"/>
      <c r="DIR77" s="307"/>
      <c r="DIS77" s="307"/>
      <c r="DIT77" s="307"/>
      <c r="DIU77" s="307"/>
      <c r="DIV77" s="307"/>
      <c r="DIW77" s="306"/>
      <c r="DIX77" s="307"/>
      <c r="DIY77" s="307"/>
      <c r="DIZ77" s="307"/>
      <c r="DJA77" s="307"/>
      <c r="DJB77" s="307"/>
      <c r="DJC77" s="307"/>
      <c r="DJD77" s="307"/>
      <c r="DJE77" s="307"/>
      <c r="DJF77" s="307"/>
      <c r="DJG77" s="307"/>
      <c r="DJH77" s="307"/>
      <c r="DJI77" s="307"/>
      <c r="DJJ77" s="307"/>
      <c r="DJK77" s="307"/>
      <c r="DJL77" s="307"/>
      <c r="DJM77" s="306"/>
      <c r="DJN77" s="307"/>
      <c r="DJO77" s="307"/>
      <c r="DJP77" s="307"/>
      <c r="DJQ77" s="307"/>
      <c r="DJR77" s="307"/>
      <c r="DJS77" s="307"/>
      <c r="DJT77" s="307"/>
      <c r="DJU77" s="307"/>
      <c r="DJV77" s="307"/>
      <c r="DJW77" s="307"/>
      <c r="DJX77" s="307"/>
      <c r="DJY77" s="307"/>
      <c r="DJZ77" s="307"/>
      <c r="DKA77" s="307"/>
      <c r="DKB77" s="307"/>
      <c r="DKC77" s="306"/>
      <c r="DKD77" s="307"/>
      <c r="DKE77" s="307"/>
      <c r="DKF77" s="307"/>
      <c r="DKG77" s="307"/>
      <c r="DKH77" s="307"/>
      <c r="DKI77" s="307"/>
      <c r="DKJ77" s="307"/>
      <c r="DKK77" s="307"/>
      <c r="DKL77" s="307"/>
      <c r="DKM77" s="307"/>
      <c r="DKN77" s="307"/>
      <c r="DKO77" s="307"/>
      <c r="DKP77" s="307"/>
      <c r="DKQ77" s="307"/>
      <c r="DKR77" s="307"/>
      <c r="DKS77" s="306"/>
      <c r="DKT77" s="307"/>
      <c r="DKU77" s="307"/>
      <c r="DKV77" s="307"/>
      <c r="DKW77" s="307"/>
      <c r="DKX77" s="307"/>
      <c r="DKY77" s="307"/>
      <c r="DKZ77" s="307"/>
      <c r="DLA77" s="307"/>
      <c r="DLB77" s="307"/>
      <c r="DLC77" s="307"/>
      <c r="DLD77" s="307"/>
      <c r="DLE77" s="307"/>
      <c r="DLF77" s="307"/>
      <c r="DLG77" s="307"/>
      <c r="DLH77" s="307"/>
      <c r="DLI77" s="306"/>
      <c r="DLJ77" s="307"/>
      <c r="DLK77" s="307"/>
      <c r="DLL77" s="307"/>
      <c r="DLM77" s="307"/>
      <c r="DLN77" s="307"/>
      <c r="DLO77" s="307"/>
      <c r="DLP77" s="307"/>
      <c r="DLQ77" s="307"/>
      <c r="DLR77" s="307"/>
      <c r="DLS77" s="307"/>
      <c r="DLT77" s="307"/>
      <c r="DLU77" s="307"/>
      <c r="DLV77" s="307"/>
      <c r="DLW77" s="307"/>
      <c r="DLX77" s="307"/>
      <c r="DLY77" s="306"/>
      <c r="DLZ77" s="307"/>
      <c r="DMA77" s="307"/>
      <c r="DMB77" s="307"/>
      <c r="DMC77" s="307"/>
      <c r="DMD77" s="307"/>
      <c r="DME77" s="307"/>
      <c r="DMF77" s="307"/>
      <c r="DMG77" s="307"/>
      <c r="DMH77" s="307"/>
      <c r="DMI77" s="307"/>
      <c r="DMJ77" s="307"/>
      <c r="DMK77" s="307"/>
      <c r="DML77" s="307"/>
      <c r="DMM77" s="307"/>
      <c r="DMN77" s="307"/>
      <c r="DMO77" s="306"/>
      <c r="DMP77" s="307"/>
      <c r="DMQ77" s="307"/>
      <c r="DMR77" s="307"/>
      <c r="DMS77" s="307"/>
      <c r="DMT77" s="307"/>
      <c r="DMU77" s="307"/>
      <c r="DMV77" s="307"/>
      <c r="DMW77" s="307"/>
      <c r="DMX77" s="307"/>
      <c r="DMY77" s="307"/>
      <c r="DMZ77" s="307"/>
      <c r="DNA77" s="307"/>
      <c r="DNB77" s="307"/>
      <c r="DNC77" s="307"/>
      <c r="DND77" s="307"/>
      <c r="DNE77" s="306"/>
      <c r="DNF77" s="307"/>
      <c r="DNG77" s="307"/>
      <c r="DNH77" s="307"/>
      <c r="DNI77" s="307"/>
      <c r="DNJ77" s="307"/>
      <c r="DNK77" s="307"/>
      <c r="DNL77" s="307"/>
      <c r="DNM77" s="307"/>
      <c r="DNN77" s="307"/>
      <c r="DNO77" s="307"/>
      <c r="DNP77" s="307"/>
      <c r="DNQ77" s="307"/>
      <c r="DNR77" s="307"/>
      <c r="DNS77" s="307"/>
      <c r="DNT77" s="307"/>
      <c r="DNU77" s="306"/>
      <c r="DNV77" s="307"/>
      <c r="DNW77" s="307"/>
      <c r="DNX77" s="307"/>
      <c r="DNY77" s="307"/>
      <c r="DNZ77" s="307"/>
      <c r="DOA77" s="307"/>
      <c r="DOB77" s="307"/>
      <c r="DOC77" s="307"/>
      <c r="DOD77" s="307"/>
      <c r="DOE77" s="307"/>
      <c r="DOF77" s="307"/>
      <c r="DOG77" s="307"/>
      <c r="DOH77" s="307"/>
      <c r="DOI77" s="307"/>
      <c r="DOJ77" s="307"/>
      <c r="DOK77" s="306"/>
      <c r="DOL77" s="307"/>
      <c r="DOM77" s="307"/>
      <c r="DON77" s="307"/>
      <c r="DOO77" s="307"/>
      <c r="DOP77" s="307"/>
      <c r="DOQ77" s="307"/>
      <c r="DOR77" s="307"/>
      <c r="DOS77" s="307"/>
      <c r="DOT77" s="307"/>
      <c r="DOU77" s="307"/>
      <c r="DOV77" s="307"/>
      <c r="DOW77" s="307"/>
      <c r="DOX77" s="307"/>
      <c r="DOY77" s="307"/>
      <c r="DOZ77" s="307"/>
      <c r="DPA77" s="306"/>
      <c r="DPB77" s="307"/>
      <c r="DPC77" s="307"/>
      <c r="DPD77" s="307"/>
      <c r="DPE77" s="307"/>
      <c r="DPF77" s="307"/>
      <c r="DPG77" s="307"/>
      <c r="DPH77" s="307"/>
      <c r="DPI77" s="307"/>
      <c r="DPJ77" s="307"/>
      <c r="DPK77" s="307"/>
      <c r="DPL77" s="307"/>
      <c r="DPM77" s="307"/>
      <c r="DPN77" s="307"/>
      <c r="DPO77" s="307"/>
      <c r="DPP77" s="307"/>
      <c r="DPQ77" s="306"/>
      <c r="DPR77" s="307"/>
      <c r="DPS77" s="307"/>
      <c r="DPT77" s="307"/>
      <c r="DPU77" s="307"/>
      <c r="DPV77" s="307"/>
      <c r="DPW77" s="307"/>
      <c r="DPX77" s="307"/>
      <c r="DPY77" s="307"/>
      <c r="DPZ77" s="307"/>
      <c r="DQA77" s="307"/>
      <c r="DQB77" s="307"/>
      <c r="DQC77" s="307"/>
      <c r="DQD77" s="307"/>
      <c r="DQE77" s="307"/>
      <c r="DQF77" s="307"/>
      <c r="DQG77" s="306"/>
      <c r="DQH77" s="307"/>
      <c r="DQI77" s="307"/>
      <c r="DQJ77" s="307"/>
      <c r="DQK77" s="307"/>
      <c r="DQL77" s="307"/>
      <c r="DQM77" s="307"/>
      <c r="DQN77" s="307"/>
      <c r="DQO77" s="307"/>
      <c r="DQP77" s="307"/>
      <c r="DQQ77" s="307"/>
      <c r="DQR77" s="307"/>
      <c r="DQS77" s="307"/>
      <c r="DQT77" s="307"/>
      <c r="DQU77" s="307"/>
      <c r="DQV77" s="307"/>
      <c r="DQW77" s="306"/>
      <c r="DQX77" s="307"/>
      <c r="DQY77" s="307"/>
      <c r="DQZ77" s="307"/>
      <c r="DRA77" s="307"/>
      <c r="DRB77" s="307"/>
      <c r="DRC77" s="307"/>
      <c r="DRD77" s="307"/>
      <c r="DRE77" s="307"/>
      <c r="DRF77" s="307"/>
      <c r="DRG77" s="307"/>
      <c r="DRH77" s="307"/>
      <c r="DRI77" s="307"/>
      <c r="DRJ77" s="307"/>
      <c r="DRK77" s="307"/>
      <c r="DRL77" s="307"/>
      <c r="DRM77" s="306"/>
      <c r="DRN77" s="307"/>
      <c r="DRO77" s="307"/>
      <c r="DRP77" s="307"/>
      <c r="DRQ77" s="307"/>
      <c r="DRR77" s="307"/>
      <c r="DRS77" s="307"/>
      <c r="DRT77" s="307"/>
      <c r="DRU77" s="307"/>
      <c r="DRV77" s="307"/>
      <c r="DRW77" s="307"/>
      <c r="DRX77" s="307"/>
      <c r="DRY77" s="307"/>
      <c r="DRZ77" s="307"/>
      <c r="DSA77" s="307"/>
      <c r="DSB77" s="307"/>
      <c r="DSC77" s="306"/>
      <c r="DSD77" s="307"/>
      <c r="DSE77" s="307"/>
      <c r="DSF77" s="307"/>
      <c r="DSG77" s="307"/>
      <c r="DSH77" s="307"/>
      <c r="DSI77" s="307"/>
      <c r="DSJ77" s="307"/>
      <c r="DSK77" s="307"/>
      <c r="DSL77" s="307"/>
      <c r="DSM77" s="307"/>
      <c r="DSN77" s="307"/>
      <c r="DSO77" s="307"/>
      <c r="DSP77" s="307"/>
      <c r="DSQ77" s="307"/>
      <c r="DSR77" s="307"/>
      <c r="DSS77" s="306"/>
      <c r="DST77" s="307"/>
      <c r="DSU77" s="307"/>
      <c r="DSV77" s="307"/>
      <c r="DSW77" s="307"/>
      <c r="DSX77" s="307"/>
      <c r="DSY77" s="307"/>
      <c r="DSZ77" s="307"/>
      <c r="DTA77" s="307"/>
      <c r="DTB77" s="307"/>
      <c r="DTC77" s="307"/>
      <c r="DTD77" s="307"/>
      <c r="DTE77" s="307"/>
      <c r="DTF77" s="307"/>
      <c r="DTG77" s="307"/>
      <c r="DTH77" s="307"/>
      <c r="DTI77" s="306"/>
      <c r="DTJ77" s="307"/>
      <c r="DTK77" s="307"/>
      <c r="DTL77" s="307"/>
      <c r="DTM77" s="307"/>
      <c r="DTN77" s="307"/>
      <c r="DTO77" s="307"/>
      <c r="DTP77" s="307"/>
      <c r="DTQ77" s="307"/>
      <c r="DTR77" s="307"/>
      <c r="DTS77" s="307"/>
      <c r="DTT77" s="307"/>
      <c r="DTU77" s="307"/>
      <c r="DTV77" s="307"/>
      <c r="DTW77" s="307"/>
      <c r="DTX77" s="307"/>
      <c r="DTY77" s="306"/>
      <c r="DTZ77" s="307"/>
      <c r="DUA77" s="307"/>
      <c r="DUB77" s="307"/>
      <c r="DUC77" s="307"/>
      <c r="DUD77" s="307"/>
      <c r="DUE77" s="307"/>
      <c r="DUF77" s="307"/>
      <c r="DUG77" s="307"/>
      <c r="DUH77" s="307"/>
      <c r="DUI77" s="307"/>
      <c r="DUJ77" s="307"/>
      <c r="DUK77" s="307"/>
      <c r="DUL77" s="307"/>
      <c r="DUM77" s="307"/>
      <c r="DUN77" s="307"/>
      <c r="DUO77" s="306"/>
      <c r="DUP77" s="307"/>
      <c r="DUQ77" s="307"/>
      <c r="DUR77" s="307"/>
      <c r="DUS77" s="307"/>
      <c r="DUT77" s="307"/>
      <c r="DUU77" s="307"/>
      <c r="DUV77" s="307"/>
      <c r="DUW77" s="307"/>
      <c r="DUX77" s="307"/>
      <c r="DUY77" s="307"/>
      <c r="DUZ77" s="307"/>
      <c r="DVA77" s="307"/>
      <c r="DVB77" s="307"/>
      <c r="DVC77" s="307"/>
      <c r="DVD77" s="307"/>
      <c r="DVE77" s="306"/>
      <c r="DVF77" s="307"/>
      <c r="DVG77" s="307"/>
      <c r="DVH77" s="307"/>
      <c r="DVI77" s="307"/>
      <c r="DVJ77" s="307"/>
      <c r="DVK77" s="307"/>
      <c r="DVL77" s="307"/>
      <c r="DVM77" s="307"/>
      <c r="DVN77" s="307"/>
      <c r="DVO77" s="307"/>
      <c r="DVP77" s="307"/>
      <c r="DVQ77" s="307"/>
      <c r="DVR77" s="307"/>
      <c r="DVS77" s="307"/>
      <c r="DVT77" s="307"/>
      <c r="DVU77" s="306"/>
      <c r="DVV77" s="307"/>
      <c r="DVW77" s="307"/>
      <c r="DVX77" s="307"/>
      <c r="DVY77" s="307"/>
      <c r="DVZ77" s="307"/>
      <c r="DWA77" s="307"/>
      <c r="DWB77" s="307"/>
      <c r="DWC77" s="307"/>
      <c r="DWD77" s="307"/>
      <c r="DWE77" s="307"/>
      <c r="DWF77" s="307"/>
      <c r="DWG77" s="307"/>
      <c r="DWH77" s="307"/>
      <c r="DWI77" s="307"/>
      <c r="DWJ77" s="307"/>
      <c r="DWK77" s="306"/>
      <c r="DWL77" s="307"/>
      <c r="DWM77" s="307"/>
      <c r="DWN77" s="307"/>
      <c r="DWO77" s="307"/>
      <c r="DWP77" s="307"/>
      <c r="DWQ77" s="307"/>
      <c r="DWR77" s="307"/>
      <c r="DWS77" s="307"/>
      <c r="DWT77" s="307"/>
      <c r="DWU77" s="307"/>
      <c r="DWV77" s="307"/>
      <c r="DWW77" s="307"/>
      <c r="DWX77" s="307"/>
      <c r="DWY77" s="307"/>
      <c r="DWZ77" s="307"/>
      <c r="DXA77" s="306"/>
      <c r="DXB77" s="307"/>
      <c r="DXC77" s="307"/>
      <c r="DXD77" s="307"/>
      <c r="DXE77" s="307"/>
      <c r="DXF77" s="307"/>
      <c r="DXG77" s="307"/>
      <c r="DXH77" s="307"/>
      <c r="DXI77" s="307"/>
      <c r="DXJ77" s="307"/>
      <c r="DXK77" s="307"/>
      <c r="DXL77" s="307"/>
      <c r="DXM77" s="307"/>
      <c r="DXN77" s="307"/>
      <c r="DXO77" s="307"/>
      <c r="DXP77" s="307"/>
      <c r="DXQ77" s="306"/>
      <c r="DXR77" s="307"/>
      <c r="DXS77" s="307"/>
      <c r="DXT77" s="307"/>
      <c r="DXU77" s="307"/>
      <c r="DXV77" s="307"/>
      <c r="DXW77" s="307"/>
      <c r="DXX77" s="307"/>
      <c r="DXY77" s="307"/>
      <c r="DXZ77" s="307"/>
      <c r="DYA77" s="307"/>
      <c r="DYB77" s="307"/>
      <c r="DYC77" s="307"/>
      <c r="DYD77" s="307"/>
      <c r="DYE77" s="307"/>
      <c r="DYF77" s="307"/>
      <c r="DYG77" s="306"/>
      <c r="DYH77" s="307"/>
      <c r="DYI77" s="307"/>
      <c r="DYJ77" s="307"/>
      <c r="DYK77" s="307"/>
      <c r="DYL77" s="307"/>
      <c r="DYM77" s="307"/>
      <c r="DYN77" s="307"/>
      <c r="DYO77" s="307"/>
      <c r="DYP77" s="307"/>
      <c r="DYQ77" s="307"/>
      <c r="DYR77" s="307"/>
      <c r="DYS77" s="307"/>
      <c r="DYT77" s="307"/>
      <c r="DYU77" s="307"/>
      <c r="DYV77" s="307"/>
      <c r="DYW77" s="306"/>
      <c r="DYX77" s="307"/>
      <c r="DYY77" s="307"/>
      <c r="DYZ77" s="307"/>
      <c r="DZA77" s="307"/>
      <c r="DZB77" s="307"/>
      <c r="DZC77" s="307"/>
      <c r="DZD77" s="307"/>
      <c r="DZE77" s="307"/>
      <c r="DZF77" s="307"/>
      <c r="DZG77" s="307"/>
      <c r="DZH77" s="307"/>
      <c r="DZI77" s="307"/>
      <c r="DZJ77" s="307"/>
      <c r="DZK77" s="307"/>
      <c r="DZL77" s="307"/>
      <c r="DZM77" s="306"/>
      <c r="DZN77" s="307"/>
      <c r="DZO77" s="307"/>
      <c r="DZP77" s="307"/>
      <c r="DZQ77" s="307"/>
      <c r="DZR77" s="307"/>
      <c r="DZS77" s="307"/>
      <c r="DZT77" s="307"/>
      <c r="DZU77" s="307"/>
      <c r="DZV77" s="307"/>
      <c r="DZW77" s="307"/>
      <c r="DZX77" s="307"/>
      <c r="DZY77" s="307"/>
      <c r="DZZ77" s="307"/>
      <c r="EAA77" s="307"/>
      <c r="EAB77" s="307"/>
      <c r="EAC77" s="306"/>
      <c r="EAD77" s="307"/>
      <c r="EAE77" s="307"/>
      <c r="EAF77" s="307"/>
      <c r="EAG77" s="307"/>
      <c r="EAH77" s="307"/>
      <c r="EAI77" s="307"/>
      <c r="EAJ77" s="307"/>
      <c r="EAK77" s="307"/>
      <c r="EAL77" s="307"/>
      <c r="EAM77" s="307"/>
      <c r="EAN77" s="307"/>
      <c r="EAO77" s="307"/>
      <c r="EAP77" s="307"/>
      <c r="EAQ77" s="307"/>
      <c r="EAR77" s="307"/>
      <c r="EAS77" s="306"/>
      <c r="EAT77" s="307"/>
      <c r="EAU77" s="307"/>
      <c r="EAV77" s="307"/>
      <c r="EAW77" s="307"/>
      <c r="EAX77" s="307"/>
      <c r="EAY77" s="307"/>
      <c r="EAZ77" s="307"/>
      <c r="EBA77" s="307"/>
      <c r="EBB77" s="307"/>
      <c r="EBC77" s="307"/>
      <c r="EBD77" s="307"/>
      <c r="EBE77" s="307"/>
      <c r="EBF77" s="307"/>
      <c r="EBG77" s="307"/>
      <c r="EBH77" s="307"/>
      <c r="EBI77" s="306"/>
      <c r="EBJ77" s="307"/>
      <c r="EBK77" s="307"/>
      <c r="EBL77" s="307"/>
      <c r="EBM77" s="307"/>
      <c r="EBN77" s="307"/>
      <c r="EBO77" s="307"/>
      <c r="EBP77" s="307"/>
      <c r="EBQ77" s="307"/>
      <c r="EBR77" s="307"/>
      <c r="EBS77" s="307"/>
      <c r="EBT77" s="307"/>
      <c r="EBU77" s="307"/>
      <c r="EBV77" s="307"/>
      <c r="EBW77" s="307"/>
      <c r="EBX77" s="307"/>
      <c r="EBY77" s="306"/>
      <c r="EBZ77" s="307"/>
      <c r="ECA77" s="307"/>
      <c r="ECB77" s="307"/>
      <c r="ECC77" s="307"/>
      <c r="ECD77" s="307"/>
      <c r="ECE77" s="307"/>
      <c r="ECF77" s="307"/>
      <c r="ECG77" s="307"/>
      <c r="ECH77" s="307"/>
      <c r="ECI77" s="307"/>
      <c r="ECJ77" s="307"/>
      <c r="ECK77" s="307"/>
      <c r="ECL77" s="307"/>
      <c r="ECM77" s="307"/>
      <c r="ECN77" s="307"/>
      <c r="ECO77" s="306"/>
      <c r="ECP77" s="307"/>
      <c r="ECQ77" s="307"/>
      <c r="ECR77" s="307"/>
      <c r="ECS77" s="307"/>
      <c r="ECT77" s="307"/>
      <c r="ECU77" s="307"/>
      <c r="ECV77" s="307"/>
      <c r="ECW77" s="307"/>
      <c r="ECX77" s="307"/>
      <c r="ECY77" s="307"/>
      <c r="ECZ77" s="307"/>
      <c r="EDA77" s="307"/>
      <c r="EDB77" s="307"/>
      <c r="EDC77" s="307"/>
      <c r="EDD77" s="307"/>
      <c r="EDE77" s="306"/>
      <c r="EDF77" s="307"/>
      <c r="EDG77" s="307"/>
      <c r="EDH77" s="307"/>
      <c r="EDI77" s="307"/>
      <c r="EDJ77" s="307"/>
      <c r="EDK77" s="307"/>
      <c r="EDL77" s="307"/>
      <c r="EDM77" s="307"/>
      <c r="EDN77" s="307"/>
      <c r="EDO77" s="307"/>
      <c r="EDP77" s="307"/>
      <c r="EDQ77" s="307"/>
      <c r="EDR77" s="307"/>
      <c r="EDS77" s="307"/>
      <c r="EDT77" s="307"/>
      <c r="EDU77" s="306"/>
      <c r="EDV77" s="307"/>
      <c r="EDW77" s="307"/>
      <c r="EDX77" s="307"/>
      <c r="EDY77" s="307"/>
      <c r="EDZ77" s="307"/>
      <c r="EEA77" s="307"/>
      <c r="EEB77" s="307"/>
      <c r="EEC77" s="307"/>
      <c r="EED77" s="307"/>
      <c r="EEE77" s="307"/>
      <c r="EEF77" s="307"/>
      <c r="EEG77" s="307"/>
      <c r="EEH77" s="307"/>
      <c r="EEI77" s="307"/>
      <c r="EEJ77" s="307"/>
      <c r="EEK77" s="306"/>
      <c r="EEL77" s="307"/>
      <c r="EEM77" s="307"/>
      <c r="EEN77" s="307"/>
      <c r="EEO77" s="307"/>
      <c r="EEP77" s="307"/>
      <c r="EEQ77" s="307"/>
      <c r="EER77" s="307"/>
      <c r="EES77" s="307"/>
      <c r="EET77" s="307"/>
      <c r="EEU77" s="307"/>
      <c r="EEV77" s="307"/>
      <c r="EEW77" s="307"/>
      <c r="EEX77" s="307"/>
      <c r="EEY77" s="307"/>
      <c r="EEZ77" s="307"/>
      <c r="EFA77" s="306"/>
      <c r="EFB77" s="307"/>
      <c r="EFC77" s="307"/>
      <c r="EFD77" s="307"/>
      <c r="EFE77" s="307"/>
      <c r="EFF77" s="307"/>
      <c r="EFG77" s="307"/>
      <c r="EFH77" s="307"/>
      <c r="EFI77" s="307"/>
      <c r="EFJ77" s="307"/>
      <c r="EFK77" s="307"/>
      <c r="EFL77" s="307"/>
      <c r="EFM77" s="307"/>
      <c r="EFN77" s="307"/>
      <c r="EFO77" s="307"/>
      <c r="EFP77" s="307"/>
      <c r="EFQ77" s="306"/>
      <c r="EFR77" s="307"/>
      <c r="EFS77" s="307"/>
      <c r="EFT77" s="307"/>
      <c r="EFU77" s="307"/>
      <c r="EFV77" s="307"/>
      <c r="EFW77" s="307"/>
      <c r="EFX77" s="307"/>
      <c r="EFY77" s="307"/>
      <c r="EFZ77" s="307"/>
      <c r="EGA77" s="307"/>
      <c r="EGB77" s="307"/>
      <c r="EGC77" s="307"/>
      <c r="EGD77" s="307"/>
      <c r="EGE77" s="307"/>
      <c r="EGF77" s="307"/>
      <c r="EGG77" s="306"/>
      <c r="EGH77" s="307"/>
      <c r="EGI77" s="307"/>
      <c r="EGJ77" s="307"/>
      <c r="EGK77" s="307"/>
      <c r="EGL77" s="307"/>
      <c r="EGM77" s="307"/>
      <c r="EGN77" s="307"/>
      <c r="EGO77" s="307"/>
      <c r="EGP77" s="307"/>
      <c r="EGQ77" s="307"/>
      <c r="EGR77" s="307"/>
      <c r="EGS77" s="307"/>
      <c r="EGT77" s="307"/>
      <c r="EGU77" s="307"/>
      <c r="EGV77" s="307"/>
      <c r="EGW77" s="306"/>
      <c r="EGX77" s="307"/>
      <c r="EGY77" s="307"/>
      <c r="EGZ77" s="307"/>
      <c r="EHA77" s="307"/>
      <c r="EHB77" s="307"/>
      <c r="EHC77" s="307"/>
      <c r="EHD77" s="307"/>
      <c r="EHE77" s="307"/>
      <c r="EHF77" s="307"/>
      <c r="EHG77" s="307"/>
      <c r="EHH77" s="307"/>
      <c r="EHI77" s="307"/>
      <c r="EHJ77" s="307"/>
      <c r="EHK77" s="307"/>
      <c r="EHL77" s="307"/>
      <c r="EHM77" s="306"/>
      <c r="EHN77" s="307"/>
      <c r="EHO77" s="307"/>
      <c r="EHP77" s="307"/>
      <c r="EHQ77" s="307"/>
      <c r="EHR77" s="307"/>
      <c r="EHS77" s="307"/>
      <c r="EHT77" s="307"/>
      <c r="EHU77" s="307"/>
      <c r="EHV77" s="307"/>
      <c r="EHW77" s="307"/>
      <c r="EHX77" s="307"/>
      <c r="EHY77" s="307"/>
      <c r="EHZ77" s="307"/>
      <c r="EIA77" s="307"/>
      <c r="EIB77" s="307"/>
      <c r="EIC77" s="306"/>
      <c r="EID77" s="307"/>
      <c r="EIE77" s="307"/>
      <c r="EIF77" s="307"/>
      <c r="EIG77" s="307"/>
      <c r="EIH77" s="307"/>
      <c r="EII77" s="307"/>
      <c r="EIJ77" s="307"/>
      <c r="EIK77" s="307"/>
      <c r="EIL77" s="307"/>
      <c r="EIM77" s="307"/>
      <c r="EIN77" s="307"/>
      <c r="EIO77" s="307"/>
      <c r="EIP77" s="307"/>
      <c r="EIQ77" s="307"/>
      <c r="EIR77" s="307"/>
      <c r="EIS77" s="306"/>
      <c r="EIT77" s="307"/>
      <c r="EIU77" s="307"/>
      <c r="EIV77" s="307"/>
      <c r="EIW77" s="307"/>
      <c r="EIX77" s="307"/>
      <c r="EIY77" s="307"/>
      <c r="EIZ77" s="307"/>
      <c r="EJA77" s="307"/>
      <c r="EJB77" s="307"/>
      <c r="EJC77" s="307"/>
      <c r="EJD77" s="307"/>
      <c r="EJE77" s="307"/>
      <c r="EJF77" s="307"/>
      <c r="EJG77" s="307"/>
      <c r="EJH77" s="307"/>
      <c r="EJI77" s="306"/>
      <c r="EJJ77" s="307"/>
      <c r="EJK77" s="307"/>
      <c r="EJL77" s="307"/>
      <c r="EJM77" s="307"/>
      <c r="EJN77" s="307"/>
      <c r="EJO77" s="307"/>
      <c r="EJP77" s="307"/>
      <c r="EJQ77" s="307"/>
      <c r="EJR77" s="307"/>
      <c r="EJS77" s="307"/>
      <c r="EJT77" s="307"/>
      <c r="EJU77" s="307"/>
      <c r="EJV77" s="307"/>
      <c r="EJW77" s="307"/>
      <c r="EJX77" s="307"/>
      <c r="EJY77" s="306"/>
      <c r="EJZ77" s="307"/>
      <c r="EKA77" s="307"/>
      <c r="EKB77" s="307"/>
      <c r="EKC77" s="307"/>
      <c r="EKD77" s="307"/>
      <c r="EKE77" s="307"/>
      <c r="EKF77" s="307"/>
      <c r="EKG77" s="307"/>
      <c r="EKH77" s="307"/>
      <c r="EKI77" s="307"/>
      <c r="EKJ77" s="307"/>
      <c r="EKK77" s="307"/>
      <c r="EKL77" s="307"/>
      <c r="EKM77" s="307"/>
      <c r="EKN77" s="307"/>
      <c r="EKO77" s="306"/>
      <c r="EKP77" s="307"/>
      <c r="EKQ77" s="307"/>
      <c r="EKR77" s="307"/>
      <c r="EKS77" s="307"/>
      <c r="EKT77" s="307"/>
      <c r="EKU77" s="307"/>
      <c r="EKV77" s="307"/>
      <c r="EKW77" s="307"/>
      <c r="EKX77" s="307"/>
      <c r="EKY77" s="307"/>
      <c r="EKZ77" s="307"/>
      <c r="ELA77" s="307"/>
      <c r="ELB77" s="307"/>
      <c r="ELC77" s="307"/>
      <c r="ELD77" s="307"/>
      <c r="ELE77" s="306"/>
      <c r="ELF77" s="307"/>
      <c r="ELG77" s="307"/>
      <c r="ELH77" s="307"/>
      <c r="ELI77" s="307"/>
      <c r="ELJ77" s="307"/>
      <c r="ELK77" s="307"/>
      <c r="ELL77" s="307"/>
      <c r="ELM77" s="307"/>
      <c r="ELN77" s="307"/>
      <c r="ELO77" s="307"/>
      <c r="ELP77" s="307"/>
      <c r="ELQ77" s="307"/>
      <c r="ELR77" s="307"/>
      <c r="ELS77" s="307"/>
      <c r="ELT77" s="307"/>
      <c r="ELU77" s="306"/>
      <c r="ELV77" s="307"/>
      <c r="ELW77" s="307"/>
      <c r="ELX77" s="307"/>
      <c r="ELY77" s="307"/>
      <c r="ELZ77" s="307"/>
      <c r="EMA77" s="307"/>
      <c r="EMB77" s="307"/>
      <c r="EMC77" s="307"/>
      <c r="EMD77" s="307"/>
      <c r="EME77" s="307"/>
      <c r="EMF77" s="307"/>
      <c r="EMG77" s="307"/>
      <c r="EMH77" s="307"/>
      <c r="EMI77" s="307"/>
      <c r="EMJ77" s="307"/>
      <c r="EMK77" s="306"/>
      <c r="EML77" s="307"/>
      <c r="EMM77" s="307"/>
      <c r="EMN77" s="307"/>
      <c r="EMO77" s="307"/>
      <c r="EMP77" s="307"/>
      <c r="EMQ77" s="307"/>
      <c r="EMR77" s="307"/>
      <c r="EMS77" s="307"/>
      <c r="EMT77" s="307"/>
      <c r="EMU77" s="307"/>
      <c r="EMV77" s="307"/>
      <c r="EMW77" s="307"/>
      <c r="EMX77" s="307"/>
      <c r="EMY77" s="307"/>
      <c r="EMZ77" s="307"/>
      <c r="ENA77" s="306"/>
      <c r="ENB77" s="307"/>
      <c r="ENC77" s="307"/>
      <c r="END77" s="307"/>
      <c r="ENE77" s="307"/>
      <c r="ENF77" s="307"/>
      <c r="ENG77" s="307"/>
      <c r="ENH77" s="307"/>
      <c r="ENI77" s="307"/>
      <c r="ENJ77" s="307"/>
      <c r="ENK77" s="307"/>
      <c r="ENL77" s="307"/>
      <c r="ENM77" s="307"/>
      <c r="ENN77" s="307"/>
      <c r="ENO77" s="307"/>
      <c r="ENP77" s="307"/>
      <c r="ENQ77" s="306"/>
      <c r="ENR77" s="307"/>
      <c r="ENS77" s="307"/>
      <c r="ENT77" s="307"/>
      <c r="ENU77" s="307"/>
      <c r="ENV77" s="307"/>
      <c r="ENW77" s="307"/>
      <c r="ENX77" s="307"/>
      <c r="ENY77" s="307"/>
      <c r="ENZ77" s="307"/>
      <c r="EOA77" s="307"/>
      <c r="EOB77" s="307"/>
      <c r="EOC77" s="307"/>
      <c r="EOD77" s="307"/>
      <c r="EOE77" s="307"/>
      <c r="EOF77" s="307"/>
      <c r="EOG77" s="306"/>
      <c r="EOH77" s="307"/>
      <c r="EOI77" s="307"/>
      <c r="EOJ77" s="307"/>
      <c r="EOK77" s="307"/>
      <c r="EOL77" s="307"/>
      <c r="EOM77" s="307"/>
      <c r="EON77" s="307"/>
      <c r="EOO77" s="307"/>
      <c r="EOP77" s="307"/>
      <c r="EOQ77" s="307"/>
      <c r="EOR77" s="307"/>
      <c r="EOS77" s="307"/>
      <c r="EOT77" s="307"/>
      <c r="EOU77" s="307"/>
      <c r="EOV77" s="307"/>
      <c r="EOW77" s="306"/>
      <c r="EOX77" s="307"/>
      <c r="EOY77" s="307"/>
      <c r="EOZ77" s="307"/>
      <c r="EPA77" s="307"/>
      <c r="EPB77" s="307"/>
      <c r="EPC77" s="307"/>
      <c r="EPD77" s="307"/>
      <c r="EPE77" s="307"/>
      <c r="EPF77" s="307"/>
      <c r="EPG77" s="307"/>
      <c r="EPH77" s="307"/>
      <c r="EPI77" s="307"/>
      <c r="EPJ77" s="307"/>
      <c r="EPK77" s="307"/>
      <c r="EPL77" s="307"/>
      <c r="EPM77" s="306"/>
      <c r="EPN77" s="307"/>
      <c r="EPO77" s="307"/>
      <c r="EPP77" s="307"/>
      <c r="EPQ77" s="307"/>
      <c r="EPR77" s="307"/>
      <c r="EPS77" s="307"/>
      <c r="EPT77" s="307"/>
      <c r="EPU77" s="307"/>
      <c r="EPV77" s="307"/>
      <c r="EPW77" s="307"/>
      <c r="EPX77" s="307"/>
      <c r="EPY77" s="307"/>
      <c r="EPZ77" s="307"/>
      <c r="EQA77" s="307"/>
      <c r="EQB77" s="307"/>
      <c r="EQC77" s="306"/>
      <c r="EQD77" s="307"/>
      <c r="EQE77" s="307"/>
      <c r="EQF77" s="307"/>
      <c r="EQG77" s="307"/>
      <c r="EQH77" s="307"/>
      <c r="EQI77" s="307"/>
      <c r="EQJ77" s="307"/>
      <c r="EQK77" s="307"/>
      <c r="EQL77" s="307"/>
      <c r="EQM77" s="307"/>
      <c r="EQN77" s="307"/>
      <c r="EQO77" s="307"/>
      <c r="EQP77" s="307"/>
      <c r="EQQ77" s="307"/>
      <c r="EQR77" s="307"/>
      <c r="EQS77" s="306"/>
      <c r="EQT77" s="307"/>
      <c r="EQU77" s="307"/>
      <c r="EQV77" s="307"/>
      <c r="EQW77" s="307"/>
      <c r="EQX77" s="307"/>
      <c r="EQY77" s="307"/>
      <c r="EQZ77" s="307"/>
      <c r="ERA77" s="307"/>
      <c r="ERB77" s="307"/>
      <c r="ERC77" s="307"/>
      <c r="ERD77" s="307"/>
      <c r="ERE77" s="307"/>
      <c r="ERF77" s="307"/>
      <c r="ERG77" s="307"/>
      <c r="ERH77" s="307"/>
      <c r="ERI77" s="306"/>
      <c r="ERJ77" s="307"/>
      <c r="ERK77" s="307"/>
      <c r="ERL77" s="307"/>
      <c r="ERM77" s="307"/>
      <c r="ERN77" s="307"/>
      <c r="ERO77" s="307"/>
      <c r="ERP77" s="307"/>
      <c r="ERQ77" s="307"/>
      <c r="ERR77" s="307"/>
      <c r="ERS77" s="307"/>
      <c r="ERT77" s="307"/>
      <c r="ERU77" s="307"/>
      <c r="ERV77" s="307"/>
      <c r="ERW77" s="307"/>
      <c r="ERX77" s="307"/>
      <c r="ERY77" s="306"/>
      <c r="ERZ77" s="307"/>
      <c r="ESA77" s="307"/>
      <c r="ESB77" s="307"/>
      <c r="ESC77" s="307"/>
      <c r="ESD77" s="307"/>
      <c r="ESE77" s="307"/>
      <c r="ESF77" s="307"/>
      <c r="ESG77" s="307"/>
      <c r="ESH77" s="307"/>
      <c r="ESI77" s="307"/>
      <c r="ESJ77" s="307"/>
      <c r="ESK77" s="307"/>
      <c r="ESL77" s="307"/>
      <c r="ESM77" s="307"/>
      <c r="ESN77" s="307"/>
      <c r="ESO77" s="306"/>
      <c r="ESP77" s="307"/>
      <c r="ESQ77" s="307"/>
      <c r="ESR77" s="307"/>
      <c r="ESS77" s="307"/>
      <c r="EST77" s="307"/>
      <c r="ESU77" s="307"/>
      <c r="ESV77" s="307"/>
      <c r="ESW77" s="307"/>
      <c r="ESX77" s="307"/>
      <c r="ESY77" s="307"/>
      <c r="ESZ77" s="307"/>
      <c r="ETA77" s="307"/>
      <c r="ETB77" s="307"/>
      <c r="ETC77" s="307"/>
      <c r="ETD77" s="307"/>
      <c r="ETE77" s="306"/>
      <c r="ETF77" s="307"/>
      <c r="ETG77" s="307"/>
      <c r="ETH77" s="307"/>
      <c r="ETI77" s="307"/>
      <c r="ETJ77" s="307"/>
      <c r="ETK77" s="307"/>
      <c r="ETL77" s="307"/>
      <c r="ETM77" s="307"/>
      <c r="ETN77" s="307"/>
      <c r="ETO77" s="307"/>
      <c r="ETP77" s="307"/>
      <c r="ETQ77" s="307"/>
      <c r="ETR77" s="307"/>
      <c r="ETS77" s="307"/>
      <c r="ETT77" s="307"/>
      <c r="ETU77" s="306"/>
      <c r="ETV77" s="307"/>
      <c r="ETW77" s="307"/>
      <c r="ETX77" s="307"/>
      <c r="ETY77" s="307"/>
      <c r="ETZ77" s="307"/>
      <c r="EUA77" s="307"/>
      <c r="EUB77" s="307"/>
      <c r="EUC77" s="307"/>
      <c r="EUD77" s="307"/>
      <c r="EUE77" s="307"/>
      <c r="EUF77" s="307"/>
      <c r="EUG77" s="307"/>
      <c r="EUH77" s="307"/>
      <c r="EUI77" s="307"/>
      <c r="EUJ77" s="307"/>
      <c r="EUK77" s="306"/>
      <c r="EUL77" s="307"/>
      <c r="EUM77" s="307"/>
      <c r="EUN77" s="307"/>
      <c r="EUO77" s="307"/>
      <c r="EUP77" s="307"/>
      <c r="EUQ77" s="307"/>
      <c r="EUR77" s="307"/>
      <c r="EUS77" s="307"/>
      <c r="EUT77" s="307"/>
      <c r="EUU77" s="307"/>
      <c r="EUV77" s="307"/>
      <c r="EUW77" s="307"/>
      <c r="EUX77" s="307"/>
      <c r="EUY77" s="307"/>
      <c r="EUZ77" s="307"/>
      <c r="EVA77" s="306"/>
      <c r="EVB77" s="307"/>
      <c r="EVC77" s="307"/>
      <c r="EVD77" s="307"/>
      <c r="EVE77" s="307"/>
      <c r="EVF77" s="307"/>
      <c r="EVG77" s="307"/>
      <c r="EVH77" s="307"/>
      <c r="EVI77" s="307"/>
      <c r="EVJ77" s="307"/>
      <c r="EVK77" s="307"/>
      <c r="EVL77" s="307"/>
      <c r="EVM77" s="307"/>
      <c r="EVN77" s="307"/>
      <c r="EVO77" s="307"/>
      <c r="EVP77" s="307"/>
      <c r="EVQ77" s="306"/>
      <c r="EVR77" s="307"/>
      <c r="EVS77" s="307"/>
      <c r="EVT77" s="307"/>
      <c r="EVU77" s="307"/>
      <c r="EVV77" s="307"/>
      <c r="EVW77" s="307"/>
      <c r="EVX77" s="307"/>
      <c r="EVY77" s="307"/>
      <c r="EVZ77" s="307"/>
      <c r="EWA77" s="307"/>
      <c r="EWB77" s="307"/>
      <c r="EWC77" s="307"/>
      <c r="EWD77" s="307"/>
      <c r="EWE77" s="307"/>
      <c r="EWF77" s="307"/>
      <c r="EWG77" s="306"/>
      <c r="EWH77" s="307"/>
      <c r="EWI77" s="307"/>
      <c r="EWJ77" s="307"/>
      <c r="EWK77" s="307"/>
      <c r="EWL77" s="307"/>
      <c r="EWM77" s="307"/>
      <c r="EWN77" s="307"/>
      <c r="EWO77" s="307"/>
      <c r="EWP77" s="307"/>
      <c r="EWQ77" s="307"/>
      <c r="EWR77" s="307"/>
      <c r="EWS77" s="307"/>
      <c r="EWT77" s="307"/>
      <c r="EWU77" s="307"/>
      <c r="EWV77" s="307"/>
      <c r="EWW77" s="306"/>
      <c r="EWX77" s="307"/>
      <c r="EWY77" s="307"/>
      <c r="EWZ77" s="307"/>
      <c r="EXA77" s="307"/>
      <c r="EXB77" s="307"/>
      <c r="EXC77" s="307"/>
      <c r="EXD77" s="307"/>
      <c r="EXE77" s="307"/>
      <c r="EXF77" s="307"/>
      <c r="EXG77" s="307"/>
      <c r="EXH77" s="307"/>
      <c r="EXI77" s="307"/>
      <c r="EXJ77" s="307"/>
      <c r="EXK77" s="307"/>
      <c r="EXL77" s="307"/>
      <c r="EXM77" s="306"/>
      <c r="EXN77" s="307"/>
      <c r="EXO77" s="307"/>
      <c r="EXP77" s="307"/>
      <c r="EXQ77" s="307"/>
      <c r="EXR77" s="307"/>
      <c r="EXS77" s="307"/>
      <c r="EXT77" s="307"/>
      <c r="EXU77" s="307"/>
      <c r="EXV77" s="307"/>
      <c r="EXW77" s="307"/>
      <c r="EXX77" s="307"/>
      <c r="EXY77" s="307"/>
      <c r="EXZ77" s="307"/>
      <c r="EYA77" s="307"/>
      <c r="EYB77" s="307"/>
      <c r="EYC77" s="306"/>
      <c r="EYD77" s="307"/>
      <c r="EYE77" s="307"/>
      <c r="EYF77" s="307"/>
      <c r="EYG77" s="307"/>
      <c r="EYH77" s="307"/>
      <c r="EYI77" s="307"/>
      <c r="EYJ77" s="307"/>
      <c r="EYK77" s="307"/>
      <c r="EYL77" s="307"/>
      <c r="EYM77" s="307"/>
      <c r="EYN77" s="307"/>
      <c r="EYO77" s="307"/>
      <c r="EYP77" s="307"/>
      <c r="EYQ77" s="307"/>
      <c r="EYR77" s="307"/>
      <c r="EYS77" s="306"/>
      <c r="EYT77" s="307"/>
      <c r="EYU77" s="307"/>
      <c r="EYV77" s="307"/>
      <c r="EYW77" s="307"/>
      <c r="EYX77" s="307"/>
      <c r="EYY77" s="307"/>
      <c r="EYZ77" s="307"/>
      <c r="EZA77" s="307"/>
      <c r="EZB77" s="307"/>
      <c r="EZC77" s="307"/>
      <c r="EZD77" s="307"/>
      <c r="EZE77" s="307"/>
      <c r="EZF77" s="307"/>
      <c r="EZG77" s="307"/>
      <c r="EZH77" s="307"/>
      <c r="EZI77" s="306"/>
      <c r="EZJ77" s="307"/>
      <c r="EZK77" s="307"/>
      <c r="EZL77" s="307"/>
      <c r="EZM77" s="307"/>
      <c r="EZN77" s="307"/>
      <c r="EZO77" s="307"/>
      <c r="EZP77" s="307"/>
      <c r="EZQ77" s="307"/>
      <c r="EZR77" s="307"/>
      <c r="EZS77" s="307"/>
      <c r="EZT77" s="307"/>
      <c r="EZU77" s="307"/>
      <c r="EZV77" s="307"/>
      <c r="EZW77" s="307"/>
      <c r="EZX77" s="307"/>
      <c r="EZY77" s="306"/>
      <c r="EZZ77" s="307"/>
      <c r="FAA77" s="307"/>
      <c r="FAB77" s="307"/>
      <c r="FAC77" s="307"/>
      <c r="FAD77" s="307"/>
      <c r="FAE77" s="307"/>
      <c r="FAF77" s="307"/>
      <c r="FAG77" s="307"/>
      <c r="FAH77" s="307"/>
      <c r="FAI77" s="307"/>
      <c r="FAJ77" s="307"/>
      <c r="FAK77" s="307"/>
      <c r="FAL77" s="307"/>
      <c r="FAM77" s="307"/>
      <c r="FAN77" s="307"/>
      <c r="FAO77" s="306"/>
      <c r="FAP77" s="307"/>
      <c r="FAQ77" s="307"/>
      <c r="FAR77" s="307"/>
      <c r="FAS77" s="307"/>
      <c r="FAT77" s="307"/>
      <c r="FAU77" s="307"/>
      <c r="FAV77" s="307"/>
      <c r="FAW77" s="307"/>
      <c r="FAX77" s="307"/>
      <c r="FAY77" s="307"/>
      <c r="FAZ77" s="307"/>
      <c r="FBA77" s="307"/>
      <c r="FBB77" s="307"/>
      <c r="FBC77" s="307"/>
      <c r="FBD77" s="307"/>
      <c r="FBE77" s="306"/>
      <c r="FBF77" s="307"/>
      <c r="FBG77" s="307"/>
      <c r="FBH77" s="307"/>
      <c r="FBI77" s="307"/>
      <c r="FBJ77" s="307"/>
      <c r="FBK77" s="307"/>
      <c r="FBL77" s="307"/>
      <c r="FBM77" s="307"/>
      <c r="FBN77" s="307"/>
      <c r="FBO77" s="307"/>
      <c r="FBP77" s="307"/>
      <c r="FBQ77" s="307"/>
      <c r="FBR77" s="307"/>
      <c r="FBS77" s="307"/>
      <c r="FBT77" s="307"/>
      <c r="FBU77" s="306"/>
      <c r="FBV77" s="307"/>
      <c r="FBW77" s="307"/>
      <c r="FBX77" s="307"/>
      <c r="FBY77" s="307"/>
      <c r="FBZ77" s="307"/>
      <c r="FCA77" s="307"/>
      <c r="FCB77" s="307"/>
      <c r="FCC77" s="307"/>
      <c r="FCD77" s="307"/>
      <c r="FCE77" s="307"/>
      <c r="FCF77" s="307"/>
      <c r="FCG77" s="307"/>
      <c r="FCH77" s="307"/>
      <c r="FCI77" s="307"/>
      <c r="FCJ77" s="307"/>
      <c r="FCK77" s="306"/>
      <c r="FCL77" s="307"/>
      <c r="FCM77" s="307"/>
      <c r="FCN77" s="307"/>
      <c r="FCO77" s="307"/>
      <c r="FCP77" s="307"/>
      <c r="FCQ77" s="307"/>
      <c r="FCR77" s="307"/>
      <c r="FCS77" s="307"/>
      <c r="FCT77" s="307"/>
      <c r="FCU77" s="307"/>
      <c r="FCV77" s="307"/>
      <c r="FCW77" s="307"/>
      <c r="FCX77" s="307"/>
      <c r="FCY77" s="307"/>
      <c r="FCZ77" s="307"/>
      <c r="FDA77" s="306"/>
      <c r="FDB77" s="307"/>
      <c r="FDC77" s="307"/>
      <c r="FDD77" s="307"/>
      <c r="FDE77" s="307"/>
      <c r="FDF77" s="307"/>
      <c r="FDG77" s="307"/>
      <c r="FDH77" s="307"/>
      <c r="FDI77" s="307"/>
      <c r="FDJ77" s="307"/>
      <c r="FDK77" s="307"/>
      <c r="FDL77" s="307"/>
      <c r="FDM77" s="307"/>
      <c r="FDN77" s="307"/>
      <c r="FDO77" s="307"/>
      <c r="FDP77" s="307"/>
      <c r="FDQ77" s="306"/>
      <c r="FDR77" s="307"/>
      <c r="FDS77" s="307"/>
      <c r="FDT77" s="307"/>
      <c r="FDU77" s="307"/>
      <c r="FDV77" s="307"/>
      <c r="FDW77" s="307"/>
      <c r="FDX77" s="307"/>
      <c r="FDY77" s="307"/>
      <c r="FDZ77" s="307"/>
      <c r="FEA77" s="307"/>
      <c r="FEB77" s="307"/>
      <c r="FEC77" s="307"/>
      <c r="FED77" s="307"/>
      <c r="FEE77" s="307"/>
      <c r="FEF77" s="307"/>
      <c r="FEG77" s="306"/>
      <c r="FEH77" s="307"/>
      <c r="FEI77" s="307"/>
      <c r="FEJ77" s="307"/>
      <c r="FEK77" s="307"/>
      <c r="FEL77" s="307"/>
      <c r="FEM77" s="307"/>
      <c r="FEN77" s="307"/>
      <c r="FEO77" s="307"/>
      <c r="FEP77" s="307"/>
      <c r="FEQ77" s="307"/>
      <c r="FER77" s="307"/>
      <c r="FES77" s="307"/>
      <c r="FET77" s="307"/>
      <c r="FEU77" s="307"/>
      <c r="FEV77" s="307"/>
      <c r="FEW77" s="306"/>
      <c r="FEX77" s="307"/>
      <c r="FEY77" s="307"/>
      <c r="FEZ77" s="307"/>
      <c r="FFA77" s="307"/>
      <c r="FFB77" s="307"/>
      <c r="FFC77" s="307"/>
      <c r="FFD77" s="307"/>
      <c r="FFE77" s="307"/>
      <c r="FFF77" s="307"/>
      <c r="FFG77" s="307"/>
      <c r="FFH77" s="307"/>
      <c r="FFI77" s="307"/>
      <c r="FFJ77" s="307"/>
      <c r="FFK77" s="307"/>
      <c r="FFL77" s="307"/>
      <c r="FFM77" s="306"/>
      <c r="FFN77" s="307"/>
      <c r="FFO77" s="307"/>
      <c r="FFP77" s="307"/>
      <c r="FFQ77" s="307"/>
      <c r="FFR77" s="307"/>
      <c r="FFS77" s="307"/>
      <c r="FFT77" s="307"/>
      <c r="FFU77" s="307"/>
      <c r="FFV77" s="307"/>
      <c r="FFW77" s="307"/>
      <c r="FFX77" s="307"/>
      <c r="FFY77" s="307"/>
      <c r="FFZ77" s="307"/>
      <c r="FGA77" s="307"/>
      <c r="FGB77" s="307"/>
      <c r="FGC77" s="306"/>
      <c r="FGD77" s="307"/>
      <c r="FGE77" s="307"/>
      <c r="FGF77" s="307"/>
      <c r="FGG77" s="307"/>
      <c r="FGH77" s="307"/>
      <c r="FGI77" s="307"/>
      <c r="FGJ77" s="307"/>
      <c r="FGK77" s="307"/>
      <c r="FGL77" s="307"/>
      <c r="FGM77" s="307"/>
      <c r="FGN77" s="307"/>
      <c r="FGO77" s="307"/>
      <c r="FGP77" s="307"/>
      <c r="FGQ77" s="307"/>
      <c r="FGR77" s="307"/>
      <c r="FGS77" s="306"/>
      <c r="FGT77" s="307"/>
      <c r="FGU77" s="307"/>
      <c r="FGV77" s="307"/>
      <c r="FGW77" s="307"/>
      <c r="FGX77" s="307"/>
      <c r="FGY77" s="307"/>
      <c r="FGZ77" s="307"/>
      <c r="FHA77" s="307"/>
      <c r="FHB77" s="307"/>
      <c r="FHC77" s="307"/>
      <c r="FHD77" s="307"/>
      <c r="FHE77" s="307"/>
      <c r="FHF77" s="307"/>
      <c r="FHG77" s="307"/>
      <c r="FHH77" s="307"/>
      <c r="FHI77" s="306"/>
      <c r="FHJ77" s="307"/>
      <c r="FHK77" s="307"/>
      <c r="FHL77" s="307"/>
      <c r="FHM77" s="307"/>
      <c r="FHN77" s="307"/>
      <c r="FHO77" s="307"/>
      <c r="FHP77" s="307"/>
      <c r="FHQ77" s="307"/>
      <c r="FHR77" s="307"/>
      <c r="FHS77" s="307"/>
      <c r="FHT77" s="307"/>
      <c r="FHU77" s="307"/>
      <c r="FHV77" s="307"/>
      <c r="FHW77" s="307"/>
      <c r="FHX77" s="307"/>
      <c r="FHY77" s="306"/>
      <c r="FHZ77" s="307"/>
      <c r="FIA77" s="307"/>
      <c r="FIB77" s="307"/>
      <c r="FIC77" s="307"/>
      <c r="FID77" s="307"/>
      <c r="FIE77" s="307"/>
      <c r="FIF77" s="307"/>
      <c r="FIG77" s="307"/>
      <c r="FIH77" s="307"/>
      <c r="FII77" s="307"/>
      <c r="FIJ77" s="307"/>
      <c r="FIK77" s="307"/>
      <c r="FIL77" s="307"/>
      <c r="FIM77" s="307"/>
      <c r="FIN77" s="307"/>
      <c r="FIO77" s="306"/>
      <c r="FIP77" s="307"/>
      <c r="FIQ77" s="307"/>
      <c r="FIR77" s="307"/>
      <c r="FIS77" s="307"/>
      <c r="FIT77" s="307"/>
      <c r="FIU77" s="307"/>
      <c r="FIV77" s="307"/>
      <c r="FIW77" s="307"/>
      <c r="FIX77" s="307"/>
      <c r="FIY77" s="307"/>
      <c r="FIZ77" s="307"/>
      <c r="FJA77" s="307"/>
      <c r="FJB77" s="307"/>
      <c r="FJC77" s="307"/>
      <c r="FJD77" s="307"/>
      <c r="FJE77" s="306"/>
      <c r="FJF77" s="307"/>
      <c r="FJG77" s="307"/>
      <c r="FJH77" s="307"/>
      <c r="FJI77" s="307"/>
      <c r="FJJ77" s="307"/>
      <c r="FJK77" s="307"/>
      <c r="FJL77" s="307"/>
      <c r="FJM77" s="307"/>
      <c r="FJN77" s="307"/>
      <c r="FJO77" s="307"/>
      <c r="FJP77" s="307"/>
      <c r="FJQ77" s="307"/>
      <c r="FJR77" s="307"/>
      <c r="FJS77" s="307"/>
      <c r="FJT77" s="307"/>
      <c r="FJU77" s="306"/>
      <c r="FJV77" s="307"/>
      <c r="FJW77" s="307"/>
      <c r="FJX77" s="307"/>
      <c r="FJY77" s="307"/>
      <c r="FJZ77" s="307"/>
      <c r="FKA77" s="307"/>
      <c r="FKB77" s="307"/>
      <c r="FKC77" s="307"/>
      <c r="FKD77" s="307"/>
      <c r="FKE77" s="307"/>
      <c r="FKF77" s="307"/>
      <c r="FKG77" s="307"/>
      <c r="FKH77" s="307"/>
      <c r="FKI77" s="307"/>
      <c r="FKJ77" s="307"/>
      <c r="FKK77" s="306"/>
      <c r="FKL77" s="307"/>
      <c r="FKM77" s="307"/>
      <c r="FKN77" s="307"/>
      <c r="FKO77" s="307"/>
      <c r="FKP77" s="307"/>
      <c r="FKQ77" s="307"/>
      <c r="FKR77" s="307"/>
      <c r="FKS77" s="307"/>
      <c r="FKT77" s="307"/>
      <c r="FKU77" s="307"/>
      <c r="FKV77" s="307"/>
      <c r="FKW77" s="307"/>
      <c r="FKX77" s="307"/>
      <c r="FKY77" s="307"/>
      <c r="FKZ77" s="307"/>
      <c r="FLA77" s="306"/>
      <c r="FLB77" s="307"/>
      <c r="FLC77" s="307"/>
      <c r="FLD77" s="307"/>
      <c r="FLE77" s="307"/>
      <c r="FLF77" s="307"/>
      <c r="FLG77" s="307"/>
      <c r="FLH77" s="307"/>
      <c r="FLI77" s="307"/>
      <c r="FLJ77" s="307"/>
      <c r="FLK77" s="307"/>
      <c r="FLL77" s="307"/>
      <c r="FLM77" s="307"/>
      <c r="FLN77" s="307"/>
      <c r="FLO77" s="307"/>
      <c r="FLP77" s="307"/>
      <c r="FLQ77" s="306"/>
      <c r="FLR77" s="307"/>
      <c r="FLS77" s="307"/>
      <c r="FLT77" s="307"/>
      <c r="FLU77" s="307"/>
      <c r="FLV77" s="307"/>
      <c r="FLW77" s="307"/>
      <c r="FLX77" s="307"/>
      <c r="FLY77" s="307"/>
      <c r="FLZ77" s="307"/>
      <c r="FMA77" s="307"/>
      <c r="FMB77" s="307"/>
      <c r="FMC77" s="307"/>
      <c r="FMD77" s="307"/>
      <c r="FME77" s="307"/>
      <c r="FMF77" s="307"/>
      <c r="FMG77" s="306"/>
      <c r="FMH77" s="307"/>
      <c r="FMI77" s="307"/>
      <c r="FMJ77" s="307"/>
      <c r="FMK77" s="307"/>
      <c r="FML77" s="307"/>
      <c r="FMM77" s="307"/>
      <c r="FMN77" s="307"/>
      <c r="FMO77" s="307"/>
      <c r="FMP77" s="307"/>
      <c r="FMQ77" s="307"/>
      <c r="FMR77" s="307"/>
      <c r="FMS77" s="307"/>
      <c r="FMT77" s="307"/>
      <c r="FMU77" s="307"/>
      <c r="FMV77" s="307"/>
      <c r="FMW77" s="306"/>
      <c r="FMX77" s="307"/>
      <c r="FMY77" s="307"/>
      <c r="FMZ77" s="307"/>
      <c r="FNA77" s="307"/>
      <c r="FNB77" s="307"/>
      <c r="FNC77" s="307"/>
      <c r="FND77" s="307"/>
      <c r="FNE77" s="307"/>
      <c r="FNF77" s="307"/>
      <c r="FNG77" s="307"/>
      <c r="FNH77" s="307"/>
      <c r="FNI77" s="307"/>
      <c r="FNJ77" s="307"/>
      <c r="FNK77" s="307"/>
      <c r="FNL77" s="307"/>
      <c r="FNM77" s="306"/>
      <c r="FNN77" s="307"/>
      <c r="FNO77" s="307"/>
      <c r="FNP77" s="307"/>
      <c r="FNQ77" s="307"/>
      <c r="FNR77" s="307"/>
      <c r="FNS77" s="307"/>
      <c r="FNT77" s="307"/>
      <c r="FNU77" s="307"/>
      <c r="FNV77" s="307"/>
      <c r="FNW77" s="307"/>
      <c r="FNX77" s="307"/>
      <c r="FNY77" s="307"/>
      <c r="FNZ77" s="307"/>
      <c r="FOA77" s="307"/>
      <c r="FOB77" s="307"/>
      <c r="FOC77" s="306"/>
      <c r="FOD77" s="307"/>
      <c r="FOE77" s="307"/>
      <c r="FOF77" s="307"/>
      <c r="FOG77" s="307"/>
      <c r="FOH77" s="307"/>
      <c r="FOI77" s="307"/>
      <c r="FOJ77" s="307"/>
      <c r="FOK77" s="307"/>
      <c r="FOL77" s="307"/>
      <c r="FOM77" s="307"/>
      <c r="FON77" s="307"/>
      <c r="FOO77" s="307"/>
      <c r="FOP77" s="307"/>
      <c r="FOQ77" s="307"/>
      <c r="FOR77" s="307"/>
      <c r="FOS77" s="306"/>
      <c r="FOT77" s="307"/>
      <c r="FOU77" s="307"/>
      <c r="FOV77" s="307"/>
      <c r="FOW77" s="307"/>
      <c r="FOX77" s="307"/>
      <c r="FOY77" s="307"/>
      <c r="FOZ77" s="307"/>
      <c r="FPA77" s="307"/>
      <c r="FPB77" s="307"/>
      <c r="FPC77" s="307"/>
      <c r="FPD77" s="307"/>
      <c r="FPE77" s="307"/>
      <c r="FPF77" s="307"/>
      <c r="FPG77" s="307"/>
      <c r="FPH77" s="307"/>
      <c r="FPI77" s="306"/>
      <c r="FPJ77" s="307"/>
      <c r="FPK77" s="307"/>
      <c r="FPL77" s="307"/>
      <c r="FPM77" s="307"/>
      <c r="FPN77" s="307"/>
      <c r="FPO77" s="307"/>
      <c r="FPP77" s="307"/>
      <c r="FPQ77" s="307"/>
      <c r="FPR77" s="307"/>
      <c r="FPS77" s="307"/>
      <c r="FPT77" s="307"/>
      <c r="FPU77" s="307"/>
      <c r="FPV77" s="307"/>
      <c r="FPW77" s="307"/>
      <c r="FPX77" s="307"/>
      <c r="FPY77" s="306"/>
      <c r="FPZ77" s="307"/>
      <c r="FQA77" s="307"/>
      <c r="FQB77" s="307"/>
      <c r="FQC77" s="307"/>
      <c r="FQD77" s="307"/>
      <c r="FQE77" s="307"/>
      <c r="FQF77" s="307"/>
      <c r="FQG77" s="307"/>
      <c r="FQH77" s="307"/>
      <c r="FQI77" s="307"/>
      <c r="FQJ77" s="307"/>
      <c r="FQK77" s="307"/>
      <c r="FQL77" s="307"/>
      <c r="FQM77" s="307"/>
      <c r="FQN77" s="307"/>
      <c r="FQO77" s="306"/>
      <c r="FQP77" s="307"/>
      <c r="FQQ77" s="307"/>
      <c r="FQR77" s="307"/>
      <c r="FQS77" s="307"/>
      <c r="FQT77" s="307"/>
      <c r="FQU77" s="307"/>
      <c r="FQV77" s="307"/>
      <c r="FQW77" s="307"/>
      <c r="FQX77" s="307"/>
      <c r="FQY77" s="307"/>
      <c r="FQZ77" s="307"/>
      <c r="FRA77" s="307"/>
      <c r="FRB77" s="307"/>
      <c r="FRC77" s="307"/>
      <c r="FRD77" s="307"/>
      <c r="FRE77" s="306"/>
      <c r="FRF77" s="307"/>
      <c r="FRG77" s="307"/>
      <c r="FRH77" s="307"/>
      <c r="FRI77" s="307"/>
      <c r="FRJ77" s="307"/>
      <c r="FRK77" s="307"/>
      <c r="FRL77" s="307"/>
      <c r="FRM77" s="307"/>
      <c r="FRN77" s="307"/>
      <c r="FRO77" s="307"/>
      <c r="FRP77" s="307"/>
      <c r="FRQ77" s="307"/>
      <c r="FRR77" s="307"/>
      <c r="FRS77" s="307"/>
      <c r="FRT77" s="307"/>
      <c r="FRU77" s="306"/>
      <c r="FRV77" s="307"/>
      <c r="FRW77" s="307"/>
      <c r="FRX77" s="307"/>
      <c r="FRY77" s="307"/>
      <c r="FRZ77" s="307"/>
      <c r="FSA77" s="307"/>
      <c r="FSB77" s="307"/>
      <c r="FSC77" s="307"/>
      <c r="FSD77" s="307"/>
      <c r="FSE77" s="307"/>
      <c r="FSF77" s="307"/>
      <c r="FSG77" s="307"/>
      <c r="FSH77" s="307"/>
      <c r="FSI77" s="307"/>
      <c r="FSJ77" s="307"/>
      <c r="FSK77" s="306"/>
      <c r="FSL77" s="307"/>
      <c r="FSM77" s="307"/>
      <c r="FSN77" s="307"/>
      <c r="FSO77" s="307"/>
      <c r="FSP77" s="307"/>
      <c r="FSQ77" s="307"/>
      <c r="FSR77" s="307"/>
      <c r="FSS77" s="307"/>
      <c r="FST77" s="307"/>
      <c r="FSU77" s="307"/>
      <c r="FSV77" s="307"/>
      <c r="FSW77" s="307"/>
      <c r="FSX77" s="307"/>
      <c r="FSY77" s="307"/>
      <c r="FSZ77" s="307"/>
      <c r="FTA77" s="306"/>
      <c r="FTB77" s="307"/>
      <c r="FTC77" s="307"/>
      <c r="FTD77" s="307"/>
      <c r="FTE77" s="307"/>
      <c r="FTF77" s="307"/>
      <c r="FTG77" s="307"/>
      <c r="FTH77" s="307"/>
      <c r="FTI77" s="307"/>
      <c r="FTJ77" s="307"/>
      <c r="FTK77" s="307"/>
      <c r="FTL77" s="307"/>
      <c r="FTM77" s="307"/>
      <c r="FTN77" s="307"/>
      <c r="FTO77" s="307"/>
      <c r="FTP77" s="307"/>
      <c r="FTQ77" s="306"/>
      <c r="FTR77" s="307"/>
      <c r="FTS77" s="307"/>
      <c r="FTT77" s="307"/>
      <c r="FTU77" s="307"/>
      <c r="FTV77" s="307"/>
      <c r="FTW77" s="307"/>
      <c r="FTX77" s="307"/>
      <c r="FTY77" s="307"/>
      <c r="FTZ77" s="307"/>
      <c r="FUA77" s="307"/>
      <c r="FUB77" s="307"/>
      <c r="FUC77" s="307"/>
      <c r="FUD77" s="307"/>
      <c r="FUE77" s="307"/>
      <c r="FUF77" s="307"/>
      <c r="FUG77" s="306"/>
      <c r="FUH77" s="307"/>
      <c r="FUI77" s="307"/>
      <c r="FUJ77" s="307"/>
      <c r="FUK77" s="307"/>
      <c r="FUL77" s="307"/>
      <c r="FUM77" s="307"/>
      <c r="FUN77" s="307"/>
      <c r="FUO77" s="307"/>
      <c r="FUP77" s="307"/>
      <c r="FUQ77" s="307"/>
      <c r="FUR77" s="307"/>
      <c r="FUS77" s="307"/>
      <c r="FUT77" s="307"/>
      <c r="FUU77" s="307"/>
      <c r="FUV77" s="307"/>
      <c r="FUW77" s="306"/>
      <c r="FUX77" s="307"/>
      <c r="FUY77" s="307"/>
      <c r="FUZ77" s="307"/>
      <c r="FVA77" s="307"/>
      <c r="FVB77" s="307"/>
      <c r="FVC77" s="307"/>
      <c r="FVD77" s="307"/>
      <c r="FVE77" s="307"/>
      <c r="FVF77" s="307"/>
      <c r="FVG77" s="307"/>
      <c r="FVH77" s="307"/>
      <c r="FVI77" s="307"/>
      <c r="FVJ77" s="307"/>
      <c r="FVK77" s="307"/>
      <c r="FVL77" s="307"/>
      <c r="FVM77" s="306"/>
      <c r="FVN77" s="307"/>
      <c r="FVO77" s="307"/>
      <c r="FVP77" s="307"/>
      <c r="FVQ77" s="307"/>
      <c r="FVR77" s="307"/>
      <c r="FVS77" s="307"/>
      <c r="FVT77" s="307"/>
      <c r="FVU77" s="307"/>
      <c r="FVV77" s="307"/>
      <c r="FVW77" s="307"/>
      <c r="FVX77" s="307"/>
      <c r="FVY77" s="307"/>
      <c r="FVZ77" s="307"/>
      <c r="FWA77" s="307"/>
      <c r="FWB77" s="307"/>
      <c r="FWC77" s="306"/>
      <c r="FWD77" s="307"/>
      <c r="FWE77" s="307"/>
      <c r="FWF77" s="307"/>
      <c r="FWG77" s="307"/>
      <c r="FWH77" s="307"/>
      <c r="FWI77" s="307"/>
      <c r="FWJ77" s="307"/>
      <c r="FWK77" s="307"/>
      <c r="FWL77" s="307"/>
      <c r="FWM77" s="307"/>
      <c r="FWN77" s="307"/>
      <c r="FWO77" s="307"/>
      <c r="FWP77" s="307"/>
      <c r="FWQ77" s="307"/>
      <c r="FWR77" s="307"/>
      <c r="FWS77" s="306"/>
      <c r="FWT77" s="307"/>
      <c r="FWU77" s="307"/>
      <c r="FWV77" s="307"/>
      <c r="FWW77" s="307"/>
      <c r="FWX77" s="307"/>
      <c r="FWY77" s="307"/>
      <c r="FWZ77" s="307"/>
      <c r="FXA77" s="307"/>
      <c r="FXB77" s="307"/>
      <c r="FXC77" s="307"/>
      <c r="FXD77" s="307"/>
      <c r="FXE77" s="307"/>
      <c r="FXF77" s="307"/>
      <c r="FXG77" s="307"/>
      <c r="FXH77" s="307"/>
      <c r="FXI77" s="306"/>
      <c r="FXJ77" s="307"/>
      <c r="FXK77" s="307"/>
      <c r="FXL77" s="307"/>
      <c r="FXM77" s="307"/>
      <c r="FXN77" s="307"/>
      <c r="FXO77" s="307"/>
      <c r="FXP77" s="307"/>
      <c r="FXQ77" s="307"/>
      <c r="FXR77" s="307"/>
      <c r="FXS77" s="307"/>
      <c r="FXT77" s="307"/>
      <c r="FXU77" s="307"/>
      <c r="FXV77" s="307"/>
      <c r="FXW77" s="307"/>
      <c r="FXX77" s="307"/>
      <c r="FXY77" s="306"/>
      <c r="FXZ77" s="307"/>
      <c r="FYA77" s="307"/>
      <c r="FYB77" s="307"/>
      <c r="FYC77" s="307"/>
      <c r="FYD77" s="307"/>
      <c r="FYE77" s="307"/>
      <c r="FYF77" s="307"/>
      <c r="FYG77" s="307"/>
      <c r="FYH77" s="307"/>
      <c r="FYI77" s="307"/>
      <c r="FYJ77" s="307"/>
      <c r="FYK77" s="307"/>
      <c r="FYL77" s="307"/>
      <c r="FYM77" s="307"/>
      <c r="FYN77" s="307"/>
      <c r="FYO77" s="306"/>
      <c r="FYP77" s="307"/>
      <c r="FYQ77" s="307"/>
      <c r="FYR77" s="307"/>
      <c r="FYS77" s="307"/>
      <c r="FYT77" s="307"/>
      <c r="FYU77" s="307"/>
      <c r="FYV77" s="307"/>
      <c r="FYW77" s="307"/>
      <c r="FYX77" s="307"/>
      <c r="FYY77" s="307"/>
      <c r="FYZ77" s="307"/>
      <c r="FZA77" s="307"/>
      <c r="FZB77" s="307"/>
      <c r="FZC77" s="307"/>
      <c r="FZD77" s="307"/>
      <c r="FZE77" s="306"/>
      <c r="FZF77" s="307"/>
      <c r="FZG77" s="307"/>
      <c r="FZH77" s="307"/>
      <c r="FZI77" s="307"/>
      <c r="FZJ77" s="307"/>
      <c r="FZK77" s="307"/>
      <c r="FZL77" s="307"/>
      <c r="FZM77" s="307"/>
      <c r="FZN77" s="307"/>
      <c r="FZO77" s="307"/>
      <c r="FZP77" s="307"/>
      <c r="FZQ77" s="307"/>
      <c r="FZR77" s="307"/>
      <c r="FZS77" s="307"/>
      <c r="FZT77" s="307"/>
      <c r="FZU77" s="306"/>
      <c r="FZV77" s="307"/>
      <c r="FZW77" s="307"/>
      <c r="FZX77" s="307"/>
      <c r="FZY77" s="307"/>
      <c r="FZZ77" s="307"/>
      <c r="GAA77" s="307"/>
      <c r="GAB77" s="307"/>
      <c r="GAC77" s="307"/>
      <c r="GAD77" s="307"/>
      <c r="GAE77" s="307"/>
      <c r="GAF77" s="307"/>
      <c r="GAG77" s="307"/>
      <c r="GAH77" s="307"/>
      <c r="GAI77" s="307"/>
      <c r="GAJ77" s="307"/>
      <c r="GAK77" s="306"/>
      <c r="GAL77" s="307"/>
      <c r="GAM77" s="307"/>
      <c r="GAN77" s="307"/>
      <c r="GAO77" s="307"/>
      <c r="GAP77" s="307"/>
      <c r="GAQ77" s="307"/>
      <c r="GAR77" s="307"/>
      <c r="GAS77" s="307"/>
      <c r="GAT77" s="307"/>
      <c r="GAU77" s="307"/>
      <c r="GAV77" s="307"/>
      <c r="GAW77" s="307"/>
      <c r="GAX77" s="307"/>
      <c r="GAY77" s="307"/>
      <c r="GAZ77" s="307"/>
      <c r="GBA77" s="306"/>
      <c r="GBB77" s="307"/>
      <c r="GBC77" s="307"/>
      <c r="GBD77" s="307"/>
      <c r="GBE77" s="307"/>
      <c r="GBF77" s="307"/>
      <c r="GBG77" s="307"/>
      <c r="GBH77" s="307"/>
      <c r="GBI77" s="307"/>
      <c r="GBJ77" s="307"/>
      <c r="GBK77" s="307"/>
      <c r="GBL77" s="307"/>
      <c r="GBM77" s="307"/>
      <c r="GBN77" s="307"/>
      <c r="GBO77" s="307"/>
      <c r="GBP77" s="307"/>
      <c r="GBQ77" s="306"/>
      <c r="GBR77" s="307"/>
      <c r="GBS77" s="307"/>
      <c r="GBT77" s="307"/>
      <c r="GBU77" s="307"/>
      <c r="GBV77" s="307"/>
      <c r="GBW77" s="307"/>
      <c r="GBX77" s="307"/>
      <c r="GBY77" s="307"/>
      <c r="GBZ77" s="307"/>
      <c r="GCA77" s="307"/>
      <c r="GCB77" s="307"/>
      <c r="GCC77" s="307"/>
      <c r="GCD77" s="307"/>
      <c r="GCE77" s="307"/>
      <c r="GCF77" s="307"/>
      <c r="GCG77" s="306"/>
      <c r="GCH77" s="307"/>
      <c r="GCI77" s="307"/>
      <c r="GCJ77" s="307"/>
      <c r="GCK77" s="307"/>
      <c r="GCL77" s="307"/>
      <c r="GCM77" s="307"/>
      <c r="GCN77" s="307"/>
      <c r="GCO77" s="307"/>
      <c r="GCP77" s="307"/>
      <c r="GCQ77" s="307"/>
      <c r="GCR77" s="307"/>
      <c r="GCS77" s="307"/>
      <c r="GCT77" s="307"/>
      <c r="GCU77" s="307"/>
      <c r="GCV77" s="307"/>
      <c r="GCW77" s="306"/>
      <c r="GCX77" s="307"/>
      <c r="GCY77" s="307"/>
      <c r="GCZ77" s="307"/>
      <c r="GDA77" s="307"/>
      <c r="GDB77" s="307"/>
      <c r="GDC77" s="307"/>
      <c r="GDD77" s="307"/>
      <c r="GDE77" s="307"/>
      <c r="GDF77" s="307"/>
      <c r="GDG77" s="307"/>
      <c r="GDH77" s="307"/>
      <c r="GDI77" s="307"/>
      <c r="GDJ77" s="307"/>
      <c r="GDK77" s="307"/>
      <c r="GDL77" s="307"/>
      <c r="GDM77" s="306"/>
      <c r="GDN77" s="307"/>
      <c r="GDO77" s="307"/>
      <c r="GDP77" s="307"/>
      <c r="GDQ77" s="307"/>
      <c r="GDR77" s="307"/>
      <c r="GDS77" s="307"/>
      <c r="GDT77" s="307"/>
      <c r="GDU77" s="307"/>
      <c r="GDV77" s="307"/>
      <c r="GDW77" s="307"/>
      <c r="GDX77" s="307"/>
      <c r="GDY77" s="307"/>
      <c r="GDZ77" s="307"/>
      <c r="GEA77" s="307"/>
      <c r="GEB77" s="307"/>
      <c r="GEC77" s="306"/>
      <c r="GED77" s="307"/>
      <c r="GEE77" s="307"/>
      <c r="GEF77" s="307"/>
      <c r="GEG77" s="307"/>
      <c r="GEH77" s="307"/>
      <c r="GEI77" s="307"/>
      <c r="GEJ77" s="307"/>
      <c r="GEK77" s="307"/>
      <c r="GEL77" s="307"/>
      <c r="GEM77" s="307"/>
      <c r="GEN77" s="307"/>
      <c r="GEO77" s="307"/>
      <c r="GEP77" s="307"/>
      <c r="GEQ77" s="307"/>
      <c r="GER77" s="307"/>
      <c r="GES77" s="306"/>
      <c r="GET77" s="307"/>
      <c r="GEU77" s="307"/>
      <c r="GEV77" s="307"/>
      <c r="GEW77" s="307"/>
      <c r="GEX77" s="307"/>
      <c r="GEY77" s="307"/>
      <c r="GEZ77" s="307"/>
      <c r="GFA77" s="307"/>
      <c r="GFB77" s="307"/>
      <c r="GFC77" s="307"/>
      <c r="GFD77" s="307"/>
      <c r="GFE77" s="307"/>
      <c r="GFF77" s="307"/>
      <c r="GFG77" s="307"/>
      <c r="GFH77" s="307"/>
      <c r="GFI77" s="306"/>
      <c r="GFJ77" s="307"/>
      <c r="GFK77" s="307"/>
      <c r="GFL77" s="307"/>
      <c r="GFM77" s="307"/>
      <c r="GFN77" s="307"/>
      <c r="GFO77" s="307"/>
      <c r="GFP77" s="307"/>
      <c r="GFQ77" s="307"/>
      <c r="GFR77" s="307"/>
      <c r="GFS77" s="307"/>
      <c r="GFT77" s="307"/>
      <c r="GFU77" s="307"/>
      <c r="GFV77" s="307"/>
      <c r="GFW77" s="307"/>
      <c r="GFX77" s="307"/>
      <c r="GFY77" s="306"/>
      <c r="GFZ77" s="307"/>
      <c r="GGA77" s="307"/>
      <c r="GGB77" s="307"/>
      <c r="GGC77" s="307"/>
      <c r="GGD77" s="307"/>
      <c r="GGE77" s="307"/>
      <c r="GGF77" s="307"/>
      <c r="GGG77" s="307"/>
      <c r="GGH77" s="307"/>
      <c r="GGI77" s="307"/>
      <c r="GGJ77" s="307"/>
      <c r="GGK77" s="307"/>
      <c r="GGL77" s="307"/>
      <c r="GGM77" s="307"/>
      <c r="GGN77" s="307"/>
      <c r="GGO77" s="306"/>
      <c r="GGP77" s="307"/>
      <c r="GGQ77" s="307"/>
      <c r="GGR77" s="307"/>
      <c r="GGS77" s="307"/>
      <c r="GGT77" s="307"/>
      <c r="GGU77" s="307"/>
      <c r="GGV77" s="307"/>
      <c r="GGW77" s="307"/>
      <c r="GGX77" s="307"/>
      <c r="GGY77" s="307"/>
      <c r="GGZ77" s="307"/>
      <c r="GHA77" s="307"/>
      <c r="GHB77" s="307"/>
      <c r="GHC77" s="307"/>
      <c r="GHD77" s="307"/>
      <c r="GHE77" s="306"/>
      <c r="GHF77" s="307"/>
      <c r="GHG77" s="307"/>
      <c r="GHH77" s="307"/>
      <c r="GHI77" s="307"/>
      <c r="GHJ77" s="307"/>
      <c r="GHK77" s="307"/>
      <c r="GHL77" s="307"/>
      <c r="GHM77" s="307"/>
      <c r="GHN77" s="307"/>
      <c r="GHO77" s="307"/>
      <c r="GHP77" s="307"/>
      <c r="GHQ77" s="307"/>
      <c r="GHR77" s="307"/>
      <c r="GHS77" s="307"/>
      <c r="GHT77" s="307"/>
      <c r="GHU77" s="306"/>
      <c r="GHV77" s="307"/>
      <c r="GHW77" s="307"/>
      <c r="GHX77" s="307"/>
      <c r="GHY77" s="307"/>
      <c r="GHZ77" s="307"/>
      <c r="GIA77" s="307"/>
      <c r="GIB77" s="307"/>
      <c r="GIC77" s="307"/>
      <c r="GID77" s="307"/>
      <c r="GIE77" s="307"/>
      <c r="GIF77" s="307"/>
      <c r="GIG77" s="307"/>
      <c r="GIH77" s="307"/>
      <c r="GII77" s="307"/>
      <c r="GIJ77" s="307"/>
      <c r="GIK77" s="306"/>
      <c r="GIL77" s="307"/>
      <c r="GIM77" s="307"/>
      <c r="GIN77" s="307"/>
      <c r="GIO77" s="307"/>
      <c r="GIP77" s="307"/>
      <c r="GIQ77" s="307"/>
      <c r="GIR77" s="307"/>
      <c r="GIS77" s="307"/>
      <c r="GIT77" s="307"/>
      <c r="GIU77" s="307"/>
      <c r="GIV77" s="307"/>
      <c r="GIW77" s="307"/>
      <c r="GIX77" s="307"/>
      <c r="GIY77" s="307"/>
      <c r="GIZ77" s="307"/>
      <c r="GJA77" s="306"/>
      <c r="GJB77" s="307"/>
      <c r="GJC77" s="307"/>
      <c r="GJD77" s="307"/>
      <c r="GJE77" s="307"/>
      <c r="GJF77" s="307"/>
      <c r="GJG77" s="307"/>
      <c r="GJH77" s="307"/>
      <c r="GJI77" s="307"/>
      <c r="GJJ77" s="307"/>
      <c r="GJK77" s="307"/>
      <c r="GJL77" s="307"/>
      <c r="GJM77" s="307"/>
      <c r="GJN77" s="307"/>
      <c r="GJO77" s="307"/>
      <c r="GJP77" s="307"/>
      <c r="GJQ77" s="306"/>
      <c r="GJR77" s="307"/>
      <c r="GJS77" s="307"/>
      <c r="GJT77" s="307"/>
      <c r="GJU77" s="307"/>
      <c r="GJV77" s="307"/>
      <c r="GJW77" s="307"/>
      <c r="GJX77" s="307"/>
      <c r="GJY77" s="307"/>
      <c r="GJZ77" s="307"/>
      <c r="GKA77" s="307"/>
      <c r="GKB77" s="307"/>
      <c r="GKC77" s="307"/>
      <c r="GKD77" s="307"/>
      <c r="GKE77" s="307"/>
      <c r="GKF77" s="307"/>
      <c r="GKG77" s="306"/>
      <c r="GKH77" s="307"/>
      <c r="GKI77" s="307"/>
      <c r="GKJ77" s="307"/>
      <c r="GKK77" s="307"/>
      <c r="GKL77" s="307"/>
      <c r="GKM77" s="307"/>
      <c r="GKN77" s="307"/>
      <c r="GKO77" s="307"/>
      <c r="GKP77" s="307"/>
      <c r="GKQ77" s="307"/>
      <c r="GKR77" s="307"/>
      <c r="GKS77" s="307"/>
      <c r="GKT77" s="307"/>
      <c r="GKU77" s="307"/>
      <c r="GKV77" s="307"/>
      <c r="GKW77" s="306"/>
      <c r="GKX77" s="307"/>
      <c r="GKY77" s="307"/>
      <c r="GKZ77" s="307"/>
      <c r="GLA77" s="307"/>
      <c r="GLB77" s="307"/>
      <c r="GLC77" s="307"/>
      <c r="GLD77" s="307"/>
      <c r="GLE77" s="307"/>
      <c r="GLF77" s="307"/>
      <c r="GLG77" s="307"/>
      <c r="GLH77" s="307"/>
      <c r="GLI77" s="307"/>
      <c r="GLJ77" s="307"/>
      <c r="GLK77" s="307"/>
      <c r="GLL77" s="307"/>
      <c r="GLM77" s="306"/>
      <c r="GLN77" s="307"/>
      <c r="GLO77" s="307"/>
      <c r="GLP77" s="307"/>
      <c r="GLQ77" s="307"/>
      <c r="GLR77" s="307"/>
      <c r="GLS77" s="307"/>
      <c r="GLT77" s="307"/>
      <c r="GLU77" s="307"/>
      <c r="GLV77" s="307"/>
      <c r="GLW77" s="307"/>
      <c r="GLX77" s="307"/>
      <c r="GLY77" s="307"/>
      <c r="GLZ77" s="307"/>
      <c r="GMA77" s="307"/>
      <c r="GMB77" s="307"/>
      <c r="GMC77" s="306"/>
      <c r="GMD77" s="307"/>
      <c r="GME77" s="307"/>
      <c r="GMF77" s="307"/>
      <c r="GMG77" s="307"/>
      <c r="GMH77" s="307"/>
      <c r="GMI77" s="307"/>
      <c r="GMJ77" s="307"/>
      <c r="GMK77" s="307"/>
      <c r="GML77" s="307"/>
      <c r="GMM77" s="307"/>
      <c r="GMN77" s="307"/>
      <c r="GMO77" s="307"/>
      <c r="GMP77" s="307"/>
      <c r="GMQ77" s="307"/>
      <c r="GMR77" s="307"/>
      <c r="GMS77" s="306"/>
      <c r="GMT77" s="307"/>
      <c r="GMU77" s="307"/>
      <c r="GMV77" s="307"/>
      <c r="GMW77" s="307"/>
      <c r="GMX77" s="307"/>
      <c r="GMY77" s="307"/>
      <c r="GMZ77" s="307"/>
      <c r="GNA77" s="307"/>
      <c r="GNB77" s="307"/>
      <c r="GNC77" s="307"/>
      <c r="GND77" s="307"/>
      <c r="GNE77" s="307"/>
      <c r="GNF77" s="307"/>
      <c r="GNG77" s="307"/>
      <c r="GNH77" s="307"/>
      <c r="GNI77" s="306"/>
      <c r="GNJ77" s="307"/>
      <c r="GNK77" s="307"/>
      <c r="GNL77" s="307"/>
      <c r="GNM77" s="307"/>
      <c r="GNN77" s="307"/>
      <c r="GNO77" s="307"/>
      <c r="GNP77" s="307"/>
      <c r="GNQ77" s="307"/>
      <c r="GNR77" s="307"/>
      <c r="GNS77" s="307"/>
      <c r="GNT77" s="307"/>
      <c r="GNU77" s="307"/>
      <c r="GNV77" s="307"/>
      <c r="GNW77" s="307"/>
      <c r="GNX77" s="307"/>
      <c r="GNY77" s="306"/>
      <c r="GNZ77" s="307"/>
      <c r="GOA77" s="307"/>
      <c r="GOB77" s="307"/>
      <c r="GOC77" s="307"/>
      <c r="GOD77" s="307"/>
      <c r="GOE77" s="307"/>
      <c r="GOF77" s="307"/>
      <c r="GOG77" s="307"/>
      <c r="GOH77" s="307"/>
      <c r="GOI77" s="307"/>
      <c r="GOJ77" s="307"/>
      <c r="GOK77" s="307"/>
      <c r="GOL77" s="307"/>
      <c r="GOM77" s="307"/>
      <c r="GON77" s="307"/>
      <c r="GOO77" s="306"/>
      <c r="GOP77" s="307"/>
      <c r="GOQ77" s="307"/>
      <c r="GOR77" s="307"/>
      <c r="GOS77" s="307"/>
      <c r="GOT77" s="307"/>
      <c r="GOU77" s="307"/>
      <c r="GOV77" s="307"/>
      <c r="GOW77" s="307"/>
      <c r="GOX77" s="307"/>
      <c r="GOY77" s="307"/>
      <c r="GOZ77" s="307"/>
      <c r="GPA77" s="307"/>
      <c r="GPB77" s="307"/>
      <c r="GPC77" s="307"/>
      <c r="GPD77" s="307"/>
      <c r="GPE77" s="306"/>
      <c r="GPF77" s="307"/>
      <c r="GPG77" s="307"/>
      <c r="GPH77" s="307"/>
      <c r="GPI77" s="307"/>
      <c r="GPJ77" s="307"/>
      <c r="GPK77" s="307"/>
      <c r="GPL77" s="307"/>
      <c r="GPM77" s="307"/>
      <c r="GPN77" s="307"/>
      <c r="GPO77" s="307"/>
      <c r="GPP77" s="307"/>
      <c r="GPQ77" s="307"/>
      <c r="GPR77" s="307"/>
      <c r="GPS77" s="307"/>
      <c r="GPT77" s="307"/>
      <c r="GPU77" s="306"/>
      <c r="GPV77" s="307"/>
      <c r="GPW77" s="307"/>
      <c r="GPX77" s="307"/>
      <c r="GPY77" s="307"/>
      <c r="GPZ77" s="307"/>
      <c r="GQA77" s="307"/>
      <c r="GQB77" s="307"/>
      <c r="GQC77" s="307"/>
      <c r="GQD77" s="307"/>
      <c r="GQE77" s="307"/>
      <c r="GQF77" s="307"/>
      <c r="GQG77" s="307"/>
      <c r="GQH77" s="307"/>
      <c r="GQI77" s="307"/>
      <c r="GQJ77" s="307"/>
      <c r="GQK77" s="306"/>
      <c r="GQL77" s="307"/>
      <c r="GQM77" s="307"/>
      <c r="GQN77" s="307"/>
      <c r="GQO77" s="307"/>
      <c r="GQP77" s="307"/>
      <c r="GQQ77" s="307"/>
      <c r="GQR77" s="307"/>
      <c r="GQS77" s="307"/>
      <c r="GQT77" s="307"/>
      <c r="GQU77" s="307"/>
      <c r="GQV77" s="307"/>
      <c r="GQW77" s="307"/>
      <c r="GQX77" s="307"/>
      <c r="GQY77" s="307"/>
      <c r="GQZ77" s="307"/>
      <c r="GRA77" s="306"/>
      <c r="GRB77" s="307"/>
      <c r="GRC77" s="307"/>
      <c r="GRD77" s="307"/>
      <c r="GRE77" s="307"/>
      <c r="GRF77" s="307"/>
      <c r="GRG77" s="307"/>
      <c r="GRH77" s="307"/>
      <c r="GRI77" s="307"/>
      <c r="GRJ77" s="307"/>
      <c r="GRK77" s="307"/>
      <c r="GRL77" s="307"/>
      <c r="GRM77" s="307"/>
      <c r="GRN77" s="307"/>
      <c r="GRO77" s="307"/>
      <c r="GRP77" s="307"/>
      <c r="GRQ77" s="306"/>
      <c r="GRR77" s="307"/>
      <c r="GRS77" s="307"/>
      <c r="GRT77" s="307"/>
      <c r="GRU77" s="307"/>
      <c r="GRV77" s="307"/>
      <c r="GRW77" s="307"/>
      <c r="GRX77" s="307"/>
      <c r="GRY77" s="307"/>
      <c r="GRZ77" s="307"/>
      <c r="GSA77" s="307"/>
      <c r="GSB77" s="307"/>
      <c r="GSC77" s="307"/>
      <c r="GSD77" s="307"/>
      <c r="GSE77" s="307"/>
      <c r="GSF77" s="307"/>
      <c r="GSG77" s="306"/>
      <c r="GSH77" s="307"/>
      <c r="GSI77" s="307"/>
      <c r="GSJ77" s="307"/>
      <c r="GSK77" s="307"/>
      <c r="GSL77" s="307"/>
      <c r="GSM77" s="307"/>
      <c r="GSN77" s="307"/>
      <c r="GSO77" s="307"/>
      <c r="GSP77" s="307"/>
      <c r="GSQ77" s="307"/>
      <c r="GSR77" s="307"/>
      <c r="GSS77" s="307"/>
      <c r="GST77" s="307"/>
      <c r="GSU77" s="307"/>
      <c r="GSV77" s="307"/>
      <c r="GSW77" s="306"/>
      <c r="GSX77" s="307"/>
      <c r="GSY77" s="307"/>
      <c r="GSZ77" s="307"/>
      <c r="GTA77" s="307"/>
      <c r="GTB77" s="307"/>
      <c r="GTC77" s="307"/>
      <c r="GTD77" s="307"/>
      <c r="GTE77" s="307"/>
      <c r="GTF77" s="307"/>
      <c r="GTG77" s="307"/>
      <c r="GTH77" s="307"/>
      <c r="GTI77" s="307"/>
      <c r="GTJ77" s="307"/>
      <c r="GTK77" s="307"/>
      <c r="GTL77" s="307"/>
      <c r="GTM77" s="306"/>
      <c r="GTN77" s="307"/>
      <c r="GTO77" s="307"/>
      <c r="GTP77" s="307"/>
      <c r="GTQ77" s="307"/>
      <c r="GTR77" s="307"/>
      <c r="GTS77" s="307"/>
      <c r="GTT77" s="307"/>
      <c r="GTU77" s="307"/>
      <c r="GTV77" s="307"/>
      <c r="GTW77" s="307"/>
      <c r="GTX77" s="307"/>
      <c r="GTY77" s="307"/>
      <c r="GTZ77" s="307"/>
      <c r="GUA77" s="307"/>
      <c r="GUB77" s="307"/>
      <c r="GUC77" s="306"/>
      <c r="GUD77" s="307"/>
      <c r="GUE77" s="307"/>
      <c r="GUF77" s="307"/>
      <c r="GUG77" s="307"/>
      <c r="GUH77" s="307"/>
      <c r="GUI77" s="307"/>
      <c r="GUJ77" s="307"/>
      <c r="GUK77" s="307"/>
      <c r="GUL77" s="307"/>
      <c r="GUM77" s="307"/>
      <c r="GUN77" s="307"/>
      <c r="GUO77" s="307"/>
      <c r="GUP77" s="307"/>
      <c r="GUQ77" s="307"/>
      <c r="GUR77" s="307"/>
      <c r="GUS77" s="306"/>
      <c r="GUT77" s="307"/>
      <c r="GUU77" s="307"/>
      <c r="GUV77" s="307"/>
      <c r="GUW77" s="307"/>
      <c r="GUX77" s="307"/>
      <c r="GUY77" s="307"/>
      <c r="GUZ77" s="307"/>
      <c r="GVA77" s="307"/>
      <c r="GVB77" s="307"/>
      <c r="GVC77" s="307"/>
      <c r="GVD77" s="307"/>
      <c r="GVE77" s="307"/>
      <c r="GVF77" s="307"/>
      <c r="GVG77" s="307"/>
      <c r="GVH77" s="307"/>
      <c r="GVI77" s="306"/>
      <c r="GVJ77" s="307"/>
      <c r="GVK77" s="307"/>
      <c r="GVL77" s="307"/>
      <c r="GVM77" s="307"/>
      <c r="GVN77" s="307"/>
      <c r="GVO77" s="307"/>
      <c r="GVP77" s="307"/>
      <c r="GVQ77" s="307"/>
      <c r="GVR77" s="307"/>
      <c r="GVS77" s="307"/>
      <c r="GVT77" s="307"/>
      <c r="GVU77" s="307"/>
      <c r="GVV77" s="307"/>
      <c r="GVW77" s="307"/>
      <c r="GVX77" s="307"/>
      <c r="GVY77" s="306"/>
      <c r="GVZ77" s="307"/>
      <c r="GWA77" s="307"/>
      <c r="GWB77" s="307"/>
      <c r="GWC77" s="307"/>
      <c r="GWD77" s="307"/>
      <c r="GWE77" s="307"/>
      <c r="GWF77" s="307"/>
      <c r="GWG77" s="307"/>
      <c r="GWH77" s="307"/>
      <c r="GWI77" s="307"/>
      <c r="GWJ77" s="307"/>
      <c r="GWK77" s="307"/>
      <c r="GWL77" s="307"/>
      <c r="GWM77" s="307"/>
      <c r="GWN77" s="307"/>
      <c r="GWO77" s="306"/>
      <c r="GWP77" s="307"/>
      <c r="GWQ77" s="307"/>
      <c r="GWR77" s="307"/>
      <c r="GWS77" s="307"/>
      <c r="GWT77" s="307"/>
      <c r="GWU77" s="307"/>
      <c r="GWV77" s="307"/>
      <c r="GWW77" s="307"/>
      <c r="GWX77" s="307"/>
      <c r="GWY77" s="307"/>
      <c r="GWZ77" s="307"/>
      <c r="GXA77" s="307"/>
      <c r="GXB77" s="307"/>
      <c r="GXC77" s="307"/>
      <c r="GXD77" s="307"/>
      <c r="GXE77" s="306"/>
      <c r="GXF77" s="307"/>
      <c r="GXG77" s="307"/>
      <c r="GXH77" s="307"/>
      <c r="GXI77" s="307"/>
      <c r="GXJ77" s="307"/>
      <c r="GXK77" s="307"/>
      <c r="GXL77" s="307"/>
      <c r="GXM77" s="307"/>
      <c r="GXN77" s="307"/>
      <c r="GXO77" s="307"/>
      <c r="GXP77" s="307"/>
      <c r="GXQ77" s="307"/>
      <c r="GXR77" s="307"/>
      <c r="GXS77" s="307"/>
      <c r="GXT77" s="307"/>
      <c r="GXU77" s="306"/>
      <c r="GXV77" s="307"/>
      <c r="GXW77" s="307"/>
      <c r="GXX77" s="307"/>
      <c r="GXY77" s="307"/>
      <c r="GXZ77" s="307"/>
      <c r="GYA77" s="307"/>
      <c r="GYB77" s="307"/>
      <c r="GYC77" s="307"/>
      <c r="GYD77" s="307"/>
      <c r="GYE77" s="307"/>
      <c r="GYF77" s="307"/>
      <c r="GYG77" s="307"/>
      <c r="GYH77" s="307"/>
      <c r="GYI77" s="307"/>
      <c r="GYJ77" s="307"/>
      <c r="GYK77" s="306"/>
      <c r="GYL77" s="307"/>
      <c r="GYM77" s="307"/>
      <c r="GYN77" s="307"/>
      <c r="GYO77" s="307"/>
      <c r="GYP77" s="307"/>
      <c r="GYQ77" s="307"/>
      <c r="GYR77" s="307"/>
      <c r="GYS77" s="307"/>
      <c r="GYT77" s="307"/>
      <c r="GYU77" s="307"/>
      <c r="GYV77" s="307"/>
      <c r="GYW77" s="307"/>
      <c r="GYX77" s="307"/>
      <c r="GYY77" s="307"/>
      <c r="GYZ77" s="307"/>
      <c r="GZA77" s="306"/>
      <c r="GZB77" s="307"/>
      <c r="GZC77" s="307"/>
      <c r="GZD77" s="307"/>
      <c r="GZE77" s="307"/>
      <c r="GZF77" s="307"/>
      <c r="GZG77" s="307"/>
      <c r="GZH77" s="307"/>
      <c r="GZI77" s="307"/>
      <c r="GZJ77" s="307"/>
      <c r="GZK77" s="307"/>
      <c r="GZL77" s="307"/>
      <c r="GZM77" s="307"/>
      <c r="GZN77" s="307"/>
      <c r="GZO77" s="307"/>
      <c r="GZP77" s="307"/>
      <c r="GZQ77" s="306"/>
      <c r="GZR77" s="307"/>
      <c r="GZS77" s="307"/>
      <c r="GZT77" s="307"/>
      <c r="GZU77" s="307"/>
      <c r="GZV77" s="307"/>
      <c r="GZW77" s="307"/>
      <c r="GZX77" s="307"/>
      <c r="GZY77" s="307"/>
      <c r="GZZ77" s="307"/>
      <c r="HAA77" s="307"/>
      <c r="HAB77" s="307"/>
      <c r="HAC77" s="307"/>
      <c r="HAD77" s="307"/>
      <c r="HAE77" s="307"/>
      <c r="HAF77" s="307"/>
      <c r="HAG77" s="306"/>
      <c r="HAH77" s="307"/>
      <c r="HAI77" s="307"/>
      <c r="HAJ77" s="307"/>
      <c r="HAK77" s="307"/>
      <c r="HAL77" s="307"/>
      <c r="HAM77" s="307"/>
      <c r="HAN77" s="307"/>
      <c r="HAO77" s="307"/>
      <c r="HAP77" s="307"/>
      <c r="HAQ77" s="307"/>
      <c r="HAR77" s="307"/>
      <c r="HAS77" s="307"/>
      <c r="HAT77" s="307"/>
      <c r="HAU77" s="307"/>
      <c r="HAV77" s="307"/>
      <c r="HAW77" s="306"/>
      <c r="HAX77" s="307"/>
      <c r="HAY77" s="307"/>
      <c r="HAZ77" s="307"/>
      <c r="HBA77" s="307"/>
      <c r="HBB77" s="307"/>
      <c r="HBC77" s="307"/>
      <c r="HBD77" s="307"/>
      <c r="HBE77" s="307"/>
      <c r="HBF77" s="307"/>
      <c r="HBG77" s="307"/>
      <c r="HBH77" s="307"/>
      <c r="HBI77" s="307"/>
      <c r="HBJ77" s="307"/>
      <c r="HBK77" s="307"/>
      <c r="HBL77" s="307"/>
      <c r="HBM77" s="306"/>
      <c r="HBN77" s="307"/>
      <c r="HBO77" s="307"/>
      <c r="HBP77" s="307"/>
      <c r="HBQ77" s="307"/>
      <c r="HBR77" s="307"/>
      <c r="HBS77" s="307"/>
      <c r="HBT77" s="307"/>
      <c r="HBU77" s="307"/>
      <c r="HBV77" s="307"/>
      <c r="HBW77" s="307"/>
      <c r="HBX77" s="307"/>
      <c r="HBY77" s="307"/>
      <c r="HBZ77" s="307"/>
      <c r="HCA77" s="307"/>
      <c r="HCB77" s="307"/>
      <c r="HCC77" s="306"/>
      <c r="HCD77" s="307"/>
      <c r="HCE77" s="307"/>
      <c r="HCF77" s="307"/>
      <c r="HCG77" s="307"/>
      <c r="HCH77" s="307"/>
      <c r="HCI77" s="307"/>
      <c r="HCJ77" s="307"/>
      <c r="HCK77" s="307"/>
      <c r="HCL77" s="307"/>
      <c r="HCM77" s="307"/>
      <c r="HCN77" s="307"/>
      <c r="HCO77" s="307"/>
      <c r="HCP77" s="307"/>
      <c r="HCQ77" s="307"/>
      <c r="HCR77" s="307"/>
      <c r="HCS77" s="306"/>
      <c r="HCT77" s="307"/>
      <c r="HCU77" s="307"/>
      <c r="HCV77" s="307"/>
      <c r="HCW77" s="307"/>
      <c r="HCX77" s="307"/>
      <c r="HCY77" s="307"/>
      <c r="HCZ77" s="307"/>
      <c r="HDA77" s="307"/>
      <c r="HDB77" s="307"/>
      <c r="HDC77" s="307"/>
      <c r="HDD77" s="307"/>
      <c r="HDE77" s="307"/>
      <c r="HDF77" s="307"/>
      <c r="HDG77" s="307"/>
      <c r="HDH77" s="307"/>
      <c r="HDI77" s="306"/>
      <c r="HDJ77" s="307"/>
      <c r="HDK77" s="307"/>
      <c r="HDL77" s="307"/>
      <c r="HDM77" s="307"/>
      <c r="HDN77" s="307"/>
      <c r="HDO77" s="307"/>
      <c r="HDP77" s="307"/>
      <c r="HDQ77" s="307"/>
      <c r="HDR77" s="307"/>
      <c r="HDS77" s="307"/>
      <c r="HDT77" s="307"/>
      <c r="HDU77" s="307"/>
      <c r="HDV77" s="307"/>
      <c r="HDW77" s="307"/>
      <c r="HDX77" s="307"/>
      <c r="HDY77" s="306"/>
      <c r="HDZ77" s="307"/>
      <c r="HEA77" s="307"/>
      <c r="HEB77" s="307"/>
      <c r="HEC77" s="307"/>
      <c r="HED77" s="307"/>
      <c r="HEE77" s="307"/>
      <c r="HEF77" s="307"/>
      <c r="HEG77" s="307"/>
      <c r="HEH77" s="307"/>
      <c r="HEI77" s="307"/>
      <c r="HEJ77" s="307"/>
      <c r="HEK77" s="307"/>
      <c r="HEL77" s="307"/>
      <c r="HEM77" s="307"/>
      <c r="HEN77" s="307"/>
      <c r="HEO77" s="306"/>
      <c r="HEP77" s="307"/>
      <c r="HEQ77" s="307"/>
      <c r="HER77" s="307"/>
      <c r="HES77" s="307"/>
      <c r="HET77" s="307"/>
      <c r="HEU77" s="307"/>
      <c r="HEV77" s="307"/>
      <c r="HEW77" s="307"/>
      <c r="HEX77" s="307"/>
      <c r="HEY77" s="307"/>
      <c r="HEZ77" s="307"/>
      <c r="HFA77" s="307"/>
      <c r="HFB77" s="307"/>
      <c r="HFC77" s="307"/>
      <c r="HFD77" s="307"/>
      <c r="HFE77" s="306"/>
      <c r="HFF77" s="307"/>
      <c r="HFG77" s="307"/>
      <c r="HFH77" s="307"/>
      <c r="HFI77" s="307"/>
      <c r="HFJ77" s="307"/>
      <c r="HFK77" s="307"/>
      <c r="HFL77" s="307"/>
      <c r="HFM77" s="307"/>
      <c r="HFN77" s="307"/>
      <c r="HFO77" s="307"/>
      <c r="HFP77" s="307"/>
      <c r="HFQ77" s="307"/>
      <c r="HFR77" s="307"/>
      <c r="HFS77" s="307"/>
      <c r="HFT77" s="307"/>
      <c r="HFU77" s="306"/>
      <c r="HFV77" s="307"/>
      <c r="HFW77" s="307"/>
      <c r="HFX77" s="307"/>
      <c r="HFY77" s="307"/>
      <c r="HFZ77" s="307"/>
      <c r="HGA77" s="307"/>
      <c r="HGB77" s="307"/>
      <c r="HGC77" s="307"/>
      <c r="HGD77" s="307"/>
      <c r="HGE77" s="307"/>
      <c r="HGF77" s="307"/>
      <c r="HGG77" s="307"/>
      <c r="HGH77" s="307"/>
      <c r="HGI77" s="307"/>
      <c r="HGJ77" s="307"/>
      <c r="HGK77" s="306"/>
      <c r="HGL77" s="307"/>
      <c r="HGM77" s="307"/>
      <c r="HGN77" s="307"/>
      <c r="HGO77" s="307"/>
      <c r="HGP77" s="307"/>
      <c r="HGQ77" s="307"/>
      <c r="HGR77" s="307"/>
      <c r="HGS77" s="307"/>
      <c r="HGT77" s="307"/>
      <c r="HGU77" s="307"/>
      <c r="HGV77" s="307"/>
      <c r="HGW77" s="307"/>
      <c r="HGX77" s="307"/>
      <c r="HGY77" s="307"/>
      <c r="HGZ77" s="307"/>
      <c r="HHA77" s="306"/>
      <c r="HHB77" s="307"/>
      <c r="HHC77" s="307"/>
      <c r="HHD77" s="307"/>
      <c r="HHE77" s="307"/>
      <c r="HHF77" s="307"/>
      <c r="HHG77" s="307"/>
      <c r="HHH77" s="307"/>
      <c r="HHI77" s="307"/>
      <c r="HHJ77" s="307"/>
      <c r="HHK77" s="307"/>
      <c r="HHL77" s="307"/>
      <c r="HHM77" s="307"/>
      <c r="HHN77" s="307"/>
      <c r="HHO77" s="307"/>
      <c r="HHP77" s="307"/>
      <c r="HHQ77" s="306"/>
      <c r="HHR77" s="307"/>
      <c r="HHS77" s="307"/>
      <c r="HHT77" s="307"/>
      <c r="HHU77" s="307"/>
      <c r="HHV77" s="307"/>
      <c r="HHW77" s="307"/>
      <c r="HHX77" s="307"/>
      <c r="HHY77" s="307"/>
      <c r="HHZ77" s="307"/>
      <c r="HIA77" s="307"/>
      <c r="HIB77" s="307"/>
      <c r="HIC77" s="307"/>
      <c r="HID77" s="307"/>
      <c r="HIE77" s="307"/>
      <c r="HIF77" s="307"/>
      <c r="HIG77" s="306"/>
      <c r="HIH77" s="307"/>
      <c r="HII77" s="307"/>
      <c r="HIJ77" s="307"/>
      <c r="HIK77" s="307"/>
      <c r="HIL77" s="307"/>
      <c r="HIM77" s="307"/>
      <c r="HIN77" s="307"/>
      <c r="HIO77" s="307"/>
      <c r="HIP77" s="307"/>
      <c r="HIQ77" s="307"/>
      <c r="HIR77" s="307"/>
      <c r="HIS77" s="307"/>
      <c r="HIT77" s="307"/>
      <c r="HIU77" s="307"/>
      <c r="HIV77" s="307"/>
      <c r="HIW77" s="306"/>
      <c r="HIX77" s="307"/>
      <c r="HIY77" s="307"/>
      <c r="HIZ77" s="307"/>
      <c r="HJA77" s="307"/>
      <c r="HJB77" s="307"/>
      <c r="HJC77" s="307"/>
      <c r="HJD77" s="307"/>
      <c r="HJE77" s="307"/>
      <c r="HJF77" s="307"/>
      <c r="HJG77" s="307"/>
      <c r="HJH77" s="307"/>
      <c r="HJI77" s="307"/>
      <c r="HJJ77" s="307"/>
      <c r="HJK77" s="307"/>
      <c r="HJL77" s="307"/>
      <c r="HJM77" s="306"/>
      <c r="HJN77" s="307"/>
      <c r="HJO77" s="307"/>
      <c r="HJP77" s="307"/>
      <c r="HJQ77" s="307"/>
      <c r="HJR77" s="307"/>
      <c r="HJS77" s="307"/>
      <c r="HJT77" s="307"/>
      <c r="HJU77" s="307"/>
      <c r="HJV77" s="307"/>
      <c r="HJW77" s="307"/>
      <c r="HJX77" s="307"/>
      <c r="HJY77" s="307"/>
      <c r="HJZ77" s="307"/>
      <c r="HKA77" s="307"/>
      <c r="HKB77" s="307"/>
      <c r="HKC77" s="306"/>
      <c r="HKD77" s="307"/>
      <c r="HKE77" s="307"/>
      <c r="HKF77" s="307"/>
      <c r="HKG77" s="307"/>
      <c r="HKH77" s="307"/>
      <c r="HKI77" s="307"/>
      <c r="HKJ77" s="307"/>
      <c r="HKK77" s="307"/>
      <c r="HKL77" s="307"/>
      <c r="HKM77" s="307"/>
      <c r="HKN77" s="307"/>
      <c r="HKO77" s="307"/>
      <c r="HKP77" s="307"/>
      <c r="HKQ77" s="307"/>
      <c r="HKR77" s="307"/>
      <c r="HKS77" s="306"/>
      <c r="HKT77" s="307"/>
      <c r="HKU77" s="307"/>
      <c r="HKV77" s="307"/>
      <c r="HKW77" s="307"/>
      <c r="HKX77" s="307"/>
      <c r="HKY77" s="307"/>
      <c r="HKZ77" s="307"/>
      <c r="HLA77" s="307"/>
      <c r="HLB77" s="307"/>
      <c r="HLC77" s="307"/>
      <c r="HLD77" s="307"/>
      <c r="HLE77" s="307"/>
      <c r="HLF77" s="307"/>
      <c r="HLG77" s="307"/>
      <c r="HLH77" s="307"/>
      <c r="HLI77" s="306"/>
      <c r="HLJ77" s="307"/>
      <c r="HLK77" s="307"/>
      <c r="HLL77" s="307"/>
      <c r="HLM77" s="307"/>
      <c r="HLN77" s="307"/>
      <c r="HLO77" s="307"/>
      <c r="HLP77" s="307"/>
      <c r="HLQ77" s="307"/>
      <c r="HLR77" s="307"/>
      <c r="HLS77" s="307"/>
      <c r="HLT77" s="307"/>
      <c r="HLU77" s="307"/>
      <c r="HLV77" s="307"/>
      <c r="HLW77" s="307"/>
      <c r="HLX77" s="307"/>
      <c r="HLY77" s="306"/>
      <c r="HLZ77" s="307"/>
      <c r="HMA77" s="307"/>
      <c r="HMB77" s="307"/>
      <c r="HMC77" s="307"/>
      <c r="HMD77" s="307"/>
      <c r="HME77" s="307"/>
      <c r="HMF77" s="307"/>
      <c r="HMG77" s="307"/>
      <c r="HMH77" s="307"/>
      <c r="HMI77" s="307"/>
      <c r="HMJ77" s="307"/>
      <c r="HMK77" s="307"/>
      <c r="HML77" s="307"/>
      <c r="HMM77" s="307"/>
      <c r="HMN77" s="307"/>
      <c r="HMO77" s="306"/>
      <c r="HMP77" s="307"/>
      <c r="HMQ77" s="307"/>
      <c r="HMR77" s="307"/>
      <c r="HMS77" s="307"/>
      <c r="HMT77" s="307"/>
      <c r="HMU77" s="307"/>
      <c r="HMV77" s="307"/>
      <c r="HMW77" s="307"/>
      <c r="HMX77" s="307"/>
      <c r="HMY77" s="307"/>
      <c r="HMZ77" s="307"/>
      <c r="HNA77" s="307"/>
      <c r="HNB77" s="307"/>
      <c r="HNC77" s="307"/>
      <c r="HND77" s="307"/>
      <c r="HNE77" s="306"/>
      <c r="HNF77" s="307"/>
      <c r="HNG77" s="307"/>
      <c r="HNH77" s="307"/>
      <c r="HNI77" s="307"/>
      <c r="HNJ77" s="307"/>
      <c r="HNK77" s="307"/>
      <c r="HNL77" s="307"/>
      <c r="HNM77" s="307"/>
      <c r="HNN77" s="307"/>
      <c r="HNO77" s="307"/>
      <c r="HNP77" s="307"/>
      <c r="HNQ77" s="307"/>
      <c r="HNR77" s="307"/>
      <c r="HNS77" s="307"/>
      <c r="HNT77" s="307"/>
      <c r="HNU77" s="306"/>
      <c r="HNV77" s="307"/>
      <c r="HNW77" s="307"/>
      <c r="HNX77" s="307"/>
      <c r="HNY77" s="307"/>
      <c r="HNZ77" s="307"/>
      <c r="HOA77" s="307"/>
      <c r="HOB77" s="307"/>
      <c r="HOC77" s="307"/>
      <c r="HOD77" s="307"/>
      <c r="HOE77" s="307"/>
      <c r="HOF77" s="307"/>
      <c r="HOG77" s="307"/>
      <c r="HOH77" s="307"/>
      <c r="HOI77" s="307"/>
      <c r="HOJ77" s="307"/>
      <c r="HOK77" s="306"/>
      <c r="HOL77" s="307"/>
      <c r="HOM77" s="307"/>
      <c r="HON77" s="307"/>
      <c r="HOO77" s="307"/>
      <c r="HOP77" s="307"/>
      <c r="HOQ77" s="307"/>
      <c r="HOR77" s="307"/>
      <c r="HOS77" s="307"/>
      <c r="HOT77" s="307"/>
      <c r="HOU77" s="307"/>
      <c r="HOV77" s="307"/>
      <c r="HOW77" s="307"/>
      <c r="HOX77" s="307"/>
      <c r="HOY77" s="307"/>
      <c r="HOZ77" s="307"/>
      <c r="HPA77" s="306"/>
      <c r="HPB77" s="307"/>
      <c r="HPC77" s="307"/>
      <c r="HPD77" s="307"/>
      <c r="HPE77" s="307"/>
      <c r="HPF77" s="307"/>
      <c r="HPG77" s="307"/>
      <c r="HPH77" s="307"/>
      <c r="HPI77" s="307"/>
      <c r="HPJ77" s="307"/>
      <c r="HPK77" s="307"/>
      <c r="HPL77" s="307"/>
      <c r="HPM77" s="307"/>
      <c r="HPN77" s="307"/>
      <c r="HPO77" s="307"/>
      <c r="HPP77" s="307"/>
      <c r="HPQ77" s="306"/>
      <c r="HPR77" s="307"/>
      <c r="HPS77" s="307"/>
      <c r="HPT77" s="307"/>
      <c r="HPU77" s="307"/>
      <c r="HPV77" s="307"/>
      <c r="HPW77" s="307"/>
      <c r="HPX77" s="307"/>
      <c r="HPY77" s="307"/>
      <c r="HPZ77" s="307"/>
      <c r="HQA77" s="307"/>
      <c r="HQB77" s="307"/>
      <c r="HQC77" s="307"/>
      <c r="HQD77" s="307"/>
      <c r="HQE77" s="307"/>
      <c r="HQF77" s="307"/>
      <c r="HQG77" s="306"/>
      <c r="HQH77" s="307"/>
      <c r="HQI77" s="307"/>
      <c r="HQJ77" s="307"/>
      <c r="HQK77" s="307"/>
      <c r="HQL77" s="307"/>
      <c r="HQM77" s="307"/>
      <c r="HQN77" s="307"/>
      <c r="HQO77" s="307"/>
      <c r="HQP77" s="307"/>
      <c r="HQQ77" s="307"/>
      <c r="HQR77" s="307"/>
      <c r="HQS77" s="307"/>
      <c r="HQT77" s="307"/>
      <c r="HQU77" s="307"/>
      <c r="HQV77" s="307"/>
      <c r="HQW77" s="306"/>
      <c r="HQX77" s="307"/>
      <c r="HQY77" s="307"/>
      <c r="HQZ77" s="307"/>
      <c r="HRA77" s="307"/>
      <c r="HRB77" s="307"/>
      <c r="HRC77" s="307"/>
      <c r="HRD77" s="307"/>
      <c r="HRE77" s="307"/>
      <c r="HRF77" s="307"/>
      <c r="HRG77" s="307"/>
      <c r="HRH77" s="307"/>
      <c r="HRI77" s="307"/>
      <c r="HRJ77" s="307"/>
      <c r="HRK77" s="307"/>
      <c r="HRL77" s="307"/>
      <c r="HRM77" s="306"/>
      <c r="HRN77" s="307"/>
      <c r="HRO77" s="307"/>
      <c r="HRP77" s="307"/>
      <c r="HRQ77" s="307"/>
      <c r="HRR77" s="307"/>
      <c r="HRS77" s="307"/>
      <c r="HRT77" s="307"/>
      <c r="HRU77" s="307"/>
      <c r="HRV77" s="307"/>
      <c r="HRW77" s="307"/>
      <c r="HRX77" s="307"/>
      <c r="HRY77" s="307"/>
      <c r="HRZ77" s="307"/>
      <c r="HSA77" s="307"/>
      <c r="HSB77" s="307"/>
      <c r="HSC77" s="306"/>
      <c r="HSD77" s="307"/>
      <c r="HSE77" s="307"/>
      <c r="HSF77" s="307"/>
      <c r="HSG77" s="307"/>
      <c r="HSH77" s="307"/>
      <c r="HSI77" s="307"/>
      <c r="HSJ77" s="307"/>
      <c r="HSK77" s="307"/>
      <c r="HSL77" s="307"/>
      <c r="HSM77" s="307"/>
      <c r="HSN77" s="307"/>
      <c r="HSO77" s="307"/>
      <c r="HSP77" s="307"/>
      <c r="HSQ77" s="307"/>
      <c r="HSR77" s="307"/>
      <c r="HSS77" s="306"/>
      <c r="HST77" s="307"/>
      <c r="HSU77" s="307"/>
      <c r="HSV77" s="307"/>
      <c r="HSW77" s="307"/>
      <c r="HSX77" s="307"/>
      <c r="HSY77" s="307"/>
      <c r="HSZ77" s="307"/>
      <c r="HTA77" s="307"/>
      <c r="HTB77" s="307"/>
      <c r="HTC77" s="307"/>
      <c r="HTD77" s="307"/>
      <c r="HTE77" s="307"/>
      <c r="HTF77" s="307"/>
      <c r="HTG77" s="307"/>
      <c r="HTH77" s="307"/>
      <c r="HTI77" s="306"/>
      <c r="HTJ77" s="307"/>
      <c r="HTK77" s="307"/>
      <c r="HTL77" s="307"/>
      <c r="HTM77" s="307"/>
      <c r="HTN77" s="307"/>
      <c r="HTO77" s="307"/>
      <c r="HTP77" s="307"/>
      <c r="HTQ77" s="307"/>
      <c r="HTR77" s="307"/>
      <c r="HTS77" s="307"/>
      <c r="HTT77" s="307"/>
      <c r="HTU77" s="307"/>
      <c r="HTV77" s="307"/>
      <c r="HTW77" s="307"/>
      <c r="HTX77" s="307"/>
      <c r="HTY77" s="306"/>
      <c r="HTZ77" s="307"/>
      <c r="HUA77" s="307"/>
      <c r="HUB77" s="307"/>
      <c r="HUC77" s="307"/>
      <c r="HUD77" s="307"/>
      <c r="HUE77" s="307"/>
      <c r="HUF77" s="307"/>
      <c r="HUG77" s="307"/>
      <c r="HUH77" s="307"/>
      <c r="HUI77" s="307"/>
      <c r="HUJ77" s="307"/>
      <c r="HUK77" s="307"/>
      <c r="HUL77" s="307"/>
      <c r="HUM77" s="307"/>
      <c r="HUN77" s="307"/>
      <c r="HUO77" s="306"/>
      <c r="HUP77" s="307"/>
      <c r="HUQ77" s="307"/>
      <c r="HUR77" s="307"/>
      <c r="HUS77" s="307"/>
      <c r="HUT77" s="307"/>
      <c r="HUU77" s="307"/>
      <c r="HUV77" s="307"/>
      <c r="HUW77" s="307"/>
      <c r="HUX77" s="307"/>
      <c r="HUY77" s="307"/>
      <c r="HUZ77" s="307"/>
      <c r="HVA77" s="307"/>
      <c r="HVB77" s="307"/>
      <c r="HVC77" s="307"/>
      <c r="HVD77" s="307"/>
      <c r="HVE77" s="306"/>
      <c r="HVF77" s="307"/>
      <c r="HVG77" s="307"/>
      <c r="HVH77" s="307"/>
      <c r="HVI77" s="307"/>
      <c r="HVJ77" s="307"/>
      <c r="HVK77" s="307"/>
      <c r="HVL77" s="307"/>
      <c r="HVM77" s="307"/>
      <c r="HVN77" s="307"/>
      <c r="HVO77" s="307"/>
      <c r="HVP77" s="307"/>
      <c r="HVQ77" s="307"/>
      <c r="HVR77" s="307"/>
      <c r="HVS77" s="307"/>
      <c r="HVT77" s="307"/>
      <c r="HVU77" s="306"/>
      <c r="HVV77" s="307"/>
      <c r="HVW77" s="307"/>
      <c r="HVX77" s="307"/>
      <c r="HVY77" s="307"/>
      <c r="HVZ77" s="307"/>
      <c r="HWA77" s="307"/>
      <c r="HWB77" s="307"/>
      <c r="HWC77" s="307"/>
      <c r="HWD77" s="307"/>
      <c r="HWE77" s="307"/>
      <c r="HWF77" s="307"/>
      <c r="HWG77" s="307"/>
      <c r="HWH77" s="307"/>
      <c r="HWI77" s="307"/>
      <c r="HWJ77" s="307"/>
      <c r="HWK77" s="306"/>
      <c r="HWL77" s="307"/>
      <c r="HWM77" s="307"/>
      <c r="HWN77" s="307"/>
      <c r="HWO77" s="307"/>
      <c r="HWP77" s="307"/>
      <c r="HWQ77" s="307"/>
      <c r="HWR77" s="307"/>
      <c r="HWS77" s="307"/>
      <c r="HWT77" s="307"/>
      <c r="HWU77" s="307"/>
      <c r="HWV77" s="307"/>
      <c r="HWW77" s="307"/>
      <c r="HWX77" s="307"/>
      <c r="HWY77" s="307"/>
      <c r="HWZ77" s="307"/>
      <c r="HXA77" s="306"/>
      <c r="HXB77" s="307"/>
      <c r="HXC77" s="307"/>
      <c r="HXD77" s="307"/>
      <c r="HXE77" s="307"/>
      <c r="HXF77" s="307"/>
      <c r="HXG77" s="307"/>
      <c r="HXH77" s="307"/>
      <c r="HXI77" s="307"/>
      <c r="HXJ77" s="307"/>
      <c r="HXK77" s="307"/>
      <c r="HXL77" s="307"/>
      <c r="HXM77" s="307"/>
      <c r="HXN77" s="307"/>
      <c r="HXO77" s="307"/>
      <c r="HXP77" s="307"/>
      <c r="HXQ77" s="306"/>
      <c r="HXR77" s="307"/>
      <c r="HXS77" s="307"/>
      <c r="HXT77" s="307"/>
      <c r="HXU77" s="307"/>
      <c r="HXV77" s="307"/>
      <c r="HXW77" s="307"/>
      <c r="HXX77" s="307"/>
      <c r="HXY77" s="307"/>
      <c r="HXZ77" s="307"/>
      <c r="HYA77" s="307"/>
      <c r="HYB77" s="307"/>
      <c r="HYC77" s="307"/>
      <c r="HYD77" s="307"/>
      <c r="HYE77" s="307"/>
      <c r="HYF77" s="307"/>
      <c r="HYG77" s="306"/>
      <c r="HYH77" s="307"/>
      <c r="HYI77" s="307"/>
      <c r="HYJ77" s="307"/>
      <c r="HYK77" s="307"/>
      <c r="HYL77" s="307"/>
      <c r="HYM77" s="307"/>
      <c r="HYN77" s="307"/>
      <c r="HYO77" s="307"/>
      <c r="HYP77" s="307"/>
      <c r="HYQ77" s="307"/>
      <c r="HYR77" s="307"/>
      <c r="HYS77" s="307"/>
      <c r="HYT77" s="307"/>
      <c r="HYU77" s="307"/>
      <c r="HYV77" s="307"/>
      <c r="HYW77" s="306"/>
      <c r="HYX77" s="307"/>
      <c r="HYY77" s="307"/>
      <c r="HYZ77" s="307"/>
      <c r="HZA77" s="307"/>
      <c r="HZB77" s="307"/>
      <c r="HZC77" s="307"/>
      <c r="HZD77" s="307"/>
      <c r="HZE77" s="307"/>
      <c r="HZF77" s="307"/>
      <c r="HZG77" s="307"/>
      <c r="HZH77" s="307"/>
      <c r="HZI77" s="307"/>
      <c r="HZJ77" s="307"/>
      <c r="HZK77" s="307"/>
      <c r="HZL77" s="307"/>
      <c r="HZM77" s="306"/>
      <c r="HZN77" s="307"/>
      <c r="HZO77" s="307"/>
      <c r="HZP77" s="307"/>
      <c r="HZQ77" s="307"/>
      <c r="HZR77" s="307"/>
      <c r="HZS77" s="307"/>
      <c r="HZT77" s="307"/>
      <c r="HZU77" s="307"/>
      <c r="HZV77" s="307"/>
      <c r="HZW77" s="307"/>
      <c r="HZX77" s="307"/>
      <c r="HZY77" s="307"/>
      <c r="HZZ77" s="307"/>
      <c r="IAA77" s="307"/>
      <c r="IAB77" s="307"/>
      <c r="IAC77" s="306"/>
      <c r="IAD77" s="307"/>
      <c r="IAE77" s="307"/>
      <c r="IAF77" s="307"/>
      <c r="IAG77" s="307"/>
      <c r="IAH77" s="307"/>
      <c r="IAI77" s="307"/>
      <c r="IAJ77" s="307"/>
      <c r="IAK77" s="307"/>
      <c r="IAL77" s="307"/>
      <c r="IAM77" s="307"/>
      <c r="IAN77" s="307"/>
      <c r="IAO77" s="307"/>
      <c r="IAP77" s="307"/>
      <c r="IAQ77" s="307"/>
      <c r="IAR77" s="307"/>
      <c r="IAS77" s="306"/>
      <c r="IAT77" s="307"/>
      <c r="IAU77" s="307"/>
      <c r="IAV77" s="307"/>
      <c r="IAW77" s="307"/>
      <c r="IAX77" s="307"/>
      <c r="IAY77" s="307"/>
      <c r="IAZ77" s="307"/>
      <c r="IBA77" s="307"/>
      <c r="IBB77" s="307"/>
      <c r="IBC77" s="307"/>
      <c r="IBD77" s="307"/>
      <c r="IBE77" s="307"/>
      <c r="IBF77" s="307"/>
      <c r="IBG77" s="307"/>
      <c r="IBH77" s="307"/>
      <c r="IBI77" s="306"/>
      <c r="IBJ77" s="307"/>
      <c r="IBK77" s="307"/>
      <c r="IBL77" s="307"/>
      <c r="IBM77" s="307"/>
      <c r="IBN77" s="307"/>
      <c r="IBO77" s="307"/>
      <c r="IBP77" s="307"/>
      <c r="IBQ77" s="307"/>
      <c r="IBR77" s="307"/>
      <c r="IBS77" s="307"/>
      <c r="IBT77" s="307"/>
      <c r="IBU77" s="307"/>
      <c r="IBV77" s="307"/>
      <c r="IBW77" s="307"/>
      <c r="IBX77" s="307"/>
      <c r="IBY77" s="306"/>
      <c r="IBZ77" s="307"/>
      <c r="ICA77" s="307"/>
      <c r="ICB77" s="307"/>
      <c r="ICC77" s="307"/>
      <c r="ICD77" s="307"/>
      <c r="ICE77" s="307"/>
      <c r="ICF77" s="307"/>
      <c r="ICG77" s="307"/>
      <c r="ICH77" s="307"/>
      <c r="ICI77" s="307"/>
      <c r="ICJ77" s="307"/>
      <c r="ICK77" s="307"/>
      <c r="ICL77" s="307"/>
      <c r="ICM77" s="307"/>
      <c r="ICN77" s="307"/>
      <c r="ICO77" s="306"/>
      <c r="ICP77" s="307"/>
      <c r="ICQ77" s="307"/>
      <c r="ICR77" s="307"/>
      <c r="ICS77" s="307"/>
      <c r="ICT77" s="307"/>
      <c r="ICU77" s="307"/>
      <c r="ICV77" s="307"/>
      <c r="ICW77" s="307"/>
      <c r="ICX77" s="307"/>
      <c r="ICY77" s="307"/>
      <c r="ICZ77" s="307"/>
      <c r="IDA77" s="307"/>
      <c r="IDB77" s="307"/>
      <c r="IDC77" s="307"/>
      <c r="IDD77" s="307"/>
      <c r="IDE77" s="306"/>
      <c r="IDF77" s="307"/>
      <c r="IDG77" s="307"/>
      <c r="IDH77" s="307"/>
      <c r="IDI77" s="307"/>
      <c r="IDJ77" s="307"/>
      <c r="IDK77" s="307"/>
      <c r="IDL77" s="307"/>
      <c r="IDM77" s="307"/>
      <c r="IDN77" s="307"/>
      <c r="IDO77" s="307"/>
      <c r="IDP77" s="307"/>
      <c r="IDQ77" s="307"/>
      <c r="IDR77" s="307"/>
      <c r="IDS77" s="307"/>
      <c r="IDT77" s="307"/>
      <c r="IDU77" s="306"/>
      <c r="IDV77" s="307"/>
      <c r="IDW77" s="307"/>
      <c r="IDX77" s="307"/>
      <c r="IDY77" s="307"/>
      <c r="IDZ77" s="307"/>
      <c r="IEA77" s="307"/>
      <c r="IEB77" s="307"/>
      <c r="IEC77" s="307"/>
      <c r="IED77" s="307"/>
      <c r="IEE77" s="307"/>
      <c r="IEF77" s="307"/>
      <c r="IEG77" s="307"/>
      <c r="IEH77" s="307"/>
      <c r="IEI77" s="307"/>
      <c r="IEJ77" s="307"/>
      <c r="IEK77" s="306"/>
      <c r="IEL77" s="307"/>
      <c r="IEM77" s="307"/>
      <c r="IEN77" s="307"/>
      <c r="IEO77" s="307"/>
      <c r="IEP77" s="307"/>
      <c r="IEQ77" s="307"/>
      <c r="IER77" s="307"/>
      <c r="IES77" s="307"/>
      <c r="IET77" s="307"/>
      <c r="IEU77" s="307"/>
      <c r="IEV77" s="307"/>
      <c r="IEW77" s="307"/>
      <c r="IEX77" s="307"/>
      <c r="IEY77" s="307"/>
      <c r="IEZ77" s="307"/>
      <c r="IFA77" s="306"/>
      <c r="IFB77" s="307"/>
      <c r="IFC77" s="307"/>
      <c r="IFD77" s="307"/>
      <c r="IFE77" s="307"/>
      <c r="IFF77" s="307"/>
      <c r="IFG77" s="307"/>
      <c r="IFH77" s="307"/>
      <c r="IFI77" s="307"/>
      <c r="IFJ77" s="307"/>
      <c r="IFK77" s="307"/>
      <c r="IFL77" s="307"/>
      <c r="IFM77" s="307"/>
      <c r="IFN77" s="307"/>
      <c r="IFO77" s="307"/>
      <c r="IFP77" s="307"/>
      <c r="IFQ77" s="306"/>
      <c r="IFR77" s="307"/>
      <c r="IFS77" s="307"/>
      <c r="IFT77" s="307"/>
      <c r="IFU77" s="307"/>
      <c r="IFV77" s="307"/>
      <c r="IFW77" s="307"/>
      <c r="IFX77" s="307"/>
      <c r="IFY77" s="307"/>
      <c r="IFZ77" s="307"/>
      <c r="IGA77" s="307"/>
      <c r="IGB77" s="307"/>
      <c r="IGC77" s="307"/>
      <c r="IGD77" s="307"/>
      <c r="IGE77" s="307"/>
      <c r="IGF77" s="307"/>
      <c r="IGG77" s="306"/>
      <c r="IGH77" s="307"/>
      <c r="IGI77" s="307"/>
      <c r="IGJ77" s="307"/>
      <c r="IGK77" s="307"/>
      <c r="IGL77" s="307"/>
      <c r="IGM77" s="307"/>
      <c r="IGN77" s="307"/>
      <c r="IGO77" s="307"/>
      <c r="IGP77" s="307"/>
      <c r="IGQ77" s="307"/>
      <c r="IGR77" s="307"/>
      <c r="IGS77" s="307"/>
      <c r="IGT77" s="307"/>
      <c r="IGU77" s="307"/>
      <c r="IGV77" s="307"/>
      <c r="IGW77" s="306"/>
      <c r="IGX77" s="307"/>
      <c r="IGY77" s="307"/>
      <c r="IGZ77" s="307"/>
      <c r="IHA77" s="307"/>
      <c r="IHB77" s="307"/>
      <c r="IHC77" s="307"/>
      <c r="IHD77" s="307"/>
      <c r="IHE77" s="307"/>
      <c r="IHF77" s="307"/>
      <c r="IHG77" s="307"/>
      <c r="IHH77" s="307"/>
      <c r="IHI77" s="307"/>
      <c r="IHJ77" s="307"/>
      <c r="IHK77" s="307"/>
      <c r="IHL77" s="307"/>
      <c r="IHM77" s="306"/>
      <c r="IHN77" s="307"/>
      <c r="IHO77" s="307"/>
      <c r="IHP77" s="307"/>
      <c r="IHQ77" s="307"/>
      <c r="IHR77" s="307"/>
      <c r="IHS77" s="307"/>
      <c r="IHT77" s="307"/>
      <c r="IHU77" s="307"/>
      <c r="IHV77" s="307"/>
      <c r="IHW77" s="307"/>
      <c r="IHX77" s="307"/>
      <c r="IHY77" s="307"/>
      <c r="IHZ77" s="307"/>
      <c r="IIA77" s="307"/>
      <c r="IIB77" s="307"/>
      <c r="IIC77" s="306"/>
      <c r="IID77" s="307"/>
      <c r="IIE77" s="307"/>
      <c r="IIF77" s="307"/>
      <c r="IIG77" s="307"/>
      <c r="IIH77" s="307"/>
      <c r="III77" s="307"/>
      <c r="IIJ77" s="307"/>
      <c r="IIK77" s="307"/>
      <c r="IIL77" s="307"/>
      <c r="IIM77" s="307"/>
      <c r="IIN77" s="307"/>
      <c r="IIO77" s="307"/>
      <c r="IIP77" s="307"/>
      <c r="IIQ77" s="307"/>
      <c r="IIR77" s="307"/>
      <c r="IIS77" s="306"/>
      <c r="IIT77" s="307"/>
      <c r="IIU77" s="307"/>
      <c r="IIV77" s="307"/>
      <c r="IIW77" s="307"/>
      <c r="IIX77" s="307"/>
      <c r="IIY77" s="307"/>
      <c r="IIZ77" s="307"/>
      <c r="IJA77" s="307"/>
      <c r="IJB77" s="307"/>
      <c r="IJC77" s="307"/>
      <c r="IJD77" s="307"/>
      <c r="IJE77" s="307"/>
      <c r="IJF77" s="307"/>
      <c r="IJG77" s="307"/>
      <c r="IJH77" s="307"/>
      <c r="IJI77" s="306"/>
      <c r="IJJ77" s="307"/>
      <c r="IJK77" s="307"/>
      <c r="IJL77" s="307"/>
      <c r="IJM77" s="307"/>
      <c r="IJN77" s="307"/>
      <c r="IJO77" s="307"/>
      <c r="IJP77" s="307"/>
      <c r="IJQ77" s="307"/>
      <c r="IJR77" s="307"/>
      <c r="IJS77" s="307"/>
      <c r="IJT77" s="307"/>
      <c r="IJU77" s="307"/>
      <c r="IJV77" s="307"/>
      <c r="IJW77" s="307"/>
      <c r="IJX77" s="307"/>
      <c r="IJY77" s="306"/>
      <c r="IJZ77" s="307"/>
      <c r="IKA77" s="307"/>
      <c r="IKB77" s="307"/>
      <c r="IKC77" s="307"/>
      <c r="IKD77" s="307"/>
      <c r="IKE77" s="307"/>
      <c r="IKF77" s="307"/>
      <c r="IKG77" s="307"/>
      <c r="IKH77" s="307"/>
      <c r="IKI77" s="307"/>
      <c r="IKJ77" s="307"/>
      <c r="IKK77" s="307"/>
      <c r="IKL77" s="307"/>
      <c r="IKM77" s="307"/>
      <c r="IKN77" s="307"/>
      <c r="IKO77" s="306"/>
      <c r="IKP77" s="307"/>
      <c r="IKQ77" s="307"/>
      <c r="IKR77" s="307"/>
      <c r="IKS77" s="307"/>
      <c r="IKT77" s="307"/>
      <c r="IKU77" s="307"/>
      <c r="IKV77" s="307"/>
      <c r="IKW77" s="307"/>
      <c r="IKX77" s="307"/>
      <c r="IKY77" s="307"/>
      <c r="IKZ77" s="307"/>
      <c r="ILA77" s="307"/>
      <c r="ILB77" s="307"/>
      <c r="ILC77" s="307"/>
      <c r="ILD77" s="307"/>
      <c r="ILE77" s="306"/>
      <c r="ILF77" s="307"/>
      <c r="ILG77" s="307"/>
      <c r="ILH77" s="307"/>
      <c r="ILI77" s="307"/>
      <c r="ILJ77" s="307"/>
      <c r="ILK77" s="307"/>
      <c r="ILL77" s="307"/>
      <c r="ILM77" s="307"/>
      <c r="ILN77" s="307"/>
      <c r="ILO77" s="307"/>
      <c r="ILP77" s="307"/>
      <c r="ILQ77" s="307"/>
      <c r="ILR77" s="307"/>
      <c r="ILS77" s="307"/>
      <c r="ILT77" s="307"/>
      <c r="ILU77" s="306"/>
      <c r="ILV77" s="307"/>
      <c r="ILW77" s="307"/>
      <c r="ILX77" s="307"/>
      <c r="ILY77" s="307"/>
      <c r="ILZ77" s="307"/>
      <c r="IMA77" s="307"/>
      <c r="IMB77" s="307"/>
      <c r="IMC77" s="307"/>
      <c r="IMD77" s="307"/>
      <c r="IME77" s="307"/>
      <c r="IMF77" s="307"/>
      <c r="IMG77" s="307"/>
      <c r="IMH77" s="307"/>
      <c r="IMI77" s="307"/>
      <c r="IMJ77" s="307"/>
      <c r="IMK77" s="306"/>
      <c r="IML77" s="307"/>
      <c r="IMM77" s="307"/>
      <c r="IMN77" s="307"/>
      <c r="IMO77" s="307"/>
      <c r="IMP77" s="307"/>
      <c r="IMQ77" s="307"/>
      <c r="IMR77" s="307"/>
      <c r="IMS77" s="307"/>
      <c r="IMT77" s="307"/>
      <c r="IMU77" s="307"/>
      <c r="IMV77" s="307"/>
      <c r="IMW77" s="307"/>
      <c r="IMX77" s="307"/>
      <c r="IMY77" s="307"/>
      <c r="IMZ77" s="307"/>
      <c r="INA77" s="306"/>
      <c r="INB77" s="307"/>
      <c r="INC77" s="307"/>
      <c r="IND77" s="307"/>
      <c r="INE77" s="307"/>
      <c r="INF77" s="307"/>
      <c r="ING77" s="307"/>
      <c r="INH77" s="307"/>
      <c r="INI77" s="307"/>
      <c r="INJ77" s="307"/>
      <c r="INK77" s="307"/>
      <c r="INL77" s="307"/>
      <c r="INM77" s="307"/>
      <c r="INN77" s="307"/>
      <c r="INO77" s="307"/>
      <c r="INP77" s="307"/>
      <c r="INQ77" s="306"/>
      <c r="INR77" s="307"/>
      <c r="INS77" s="307"/>
      <c r="INT77" s="307"/>
      <c r="INU77" s="307"/>
      <c r="INV77" s="307"/>
      <c r="INW77" s="307"/>
      <c r="INX77" s="307"/>
      <c r="INY77" s="307"/>
      <c r="INZ77" s="307"/>
      <c r="IOA77" s="307"/>
      <c r="IOB77" s="307"/>
      <c r="IOC77" s="307"/>
      <c r="IOD77" s="307"/>
      <c r="IOE77" s="307"/>
      <c r="IOF77" s="307"/>
      <c r="IOG77" s="306"/>
      <c r="IOH77" s="307"/>
      <c r="IOI77" s="307"/>
      <c r="IOJ77" s="307"/>
      <c r="IOK77" s="307"/>
      <c r="IOL77" s="307"/>
      <c r="IOM77" s="307"/>
      <c r="ION77" s="307"/>
      <c r="IOO77" s="307"/>
      <c r="IOP77" s="307"/>
      <c r="IOQ77" s="307"/>
      <c r="IOR77" s="307"/>
      <c r="IOS77" s="307"/>
      <c r="IOT77" s="307"/>
      <c r="IOU77" s="307"/>
      <c r="IOV77" s="307"/>
      <c r="IOW77" s="306"/>
      <c r="IOX77" s="307"/>
      <c r="IOY77" s="307"/>
      <c r="IOZ77" s="307"/>
      <c r="IPA77" s="307"/>
      <c r="IPB77" s="307"/>
      <c r="IPC77" s="307"/>
      <c r="IPD77" s="307"/>
      <c r="IPE77" s="307"/>
      <c r="IPF77" s="307"/>
      <c r="IPG77" s="307"/>
      <c r="IPH77" s="307"/>
      <c r="IPI77" s="307"/>
      <c r="IPJ77" s="307"/>
      <c r="IPK77" s="307"/>
      <c r="IPL77" s="307"/>
      <c r="IPM77" s="306"/>
      <c r="IPN77" s="307"/>
      <c r="IPO77" s="307"/>
      <c r="IPP77" s="307"/>
      <c r="IPQ77" s="307"/>
      <c r="IPR77" s="307"/>
      <c r="IPS77" s="307"/>
      <c r="IPT77" s="307"/>
      <c r="IPU77" s="307"/>
      <c r="IPV77" s="307"/>
      <c r="IPW77" s="307"/>
      <c r="IPX77" s="307"/>
      <c r="IPY77" s="307"/>
      <c r="IPZ77" s="307"/>
      <c r="IQA77" s="307"/>
      <c r="IQB77" s="307"/>
      <c r="IQC77" s="306"/>
      <c r="IQD77" s="307"/>
      <c r="IQE77" s="307"/>
      <c r="IQF77" s="307"/>
      <c r="IQG77" s="307"/>
      <c r="IQH77" s="307"/>
      <c r="IQI77" s="307"/>
      <c r="IQJ77" s="307"/>
      <c r="IQK77" s="307"/>
      <c r="IQL77" s="307"/>
      <c r="IQM77" s="307"/>
      <c r="IQN77" s="307"/>
      <c r="IQO77" s="307"/>
      <c r="IQP77" s="307"/>
      <c r="IQQ77" s="307"/>
      <c r="IQR77" s="307"/>
      <c r="IQS77" s="306"/>
      <c r="IQT77" s="307"/>
      <c r="IQU77" s="307"/>
      <c r="IQV77" s="307"/>
      <c r="IQW77" s="307"/>
      <c r="IQX77" s="307"/>
      <c r="IQY77" s="307"/>
      <c r="IQZ77" s="307"/>
      <c r="IRA77" s="307"/>
      <c r="IRB77" s="307"/>
      <c r="IRC77" s="307"/>
      <c r="IRD77" s="307"/>
      <c r="IRE77" s="307"/>
      <c r="IRF77" s="307"/>
      <c r="IRG77" s="307"/>
      <c r="IRH77" s="307"/>
      <c r="IRI77" s="306"/>
      <c r="IRJ77" s="307"/>
      <c r="IRK77" s="307"/>
      <c r="IRL77" s="307"/>
      <c r="IRM77" s="307"/>
      <c r="IRN77" s="307"/>
      <c r="IRO77" s="307"/>
      <c r="IRP77" s="307"/>
      <c r="IRQ77" s="307"/>
      <c r="IRR77" s="307"/>
      <c r="IRS77" s="307"/>
      <c r="IRT77" s="307"/>
      <c r="IRU77" s="307"/>
      <c r="IRV77" s="307"/>
      <c r="IRW77" s="307"/>
      <c r="IRX77" s="307"/>
      <c r="IRY77" s="306"/>
      <c r="IRZ77" s="307"/>
      <c r="ISA77" s="307"/>
      <c r="ISB77" s="307"/>
      <c r="ISC77" s="307"/>
      <c r="ISD77" s="307"/>
      <c r="ISE77" s="307"/>
      <c r="ISF77" s="307"/>
      <c r="ISG77" s="307"/>
      <c r="ISH77" s="307"/>
      <c r="ISI77" s="307"/>
      <c r="ISJ77" s="307"/>
      <c r="ISK77" s="307"/>
      <c r="ISL77" s="307"/>
      <c r="ISM77" s="307"/>
      <c r="ISN77" s="307"/>
      <c r="ISO77" s="306"/>
      <c r="ISP77" s="307"/>
      <c r="ISQ77" s="307"/>
      <c r="ISR77" s="307"/>
      <c r="ISS77" s="307"/>
      <c r="IST77" s="307"/>
      <c r="ISU77" s="307"/>
      <c r="ISV77" s="307"/>
      <c r="ISW77" s="307"/>
      <c r="ISX77" s="307"/>
      <c r="ISY77" s="307"/>
      <c r="ISZ77" s="307"/>
      <c r="ITA77" s="307"/>
      <c r="ITB77" s="307"/>
      <c r="ITC77" s="307"/>
      <c r="ITD77" s="307"/>
      <c r="ITE77" s="306"/>
      <c r="ITF77" s="307"/>
      <c r="ITG77" s="307"/>
      <c r="ITH77" s="307"/>
      <c r="ITI77" s="307"/>
      <c r="ITJ77" s="307"/>
      <c r="ITK77" s="307"/>
      <c r="ITL77" s="307"/>
      <c r="ITM77" s="307"/>
      <c r="ITN77" s="307"/>
      <c r="ITO77" s="307"/>
      <c r="ITP77" s="307"/>
      <c r="ITQ77" s="307"/>
      <c r="ITR77" s="307"/>
      <c r="ITS77" s="307"/>
      <c r="ITT77" s="307"/>
      <c r="ITU77" s="306"/>
      <c r="ITV77" s="307"/>
      <c r="ITW77" s="307"/>
      <c r="ITX77" s="307"/>
      <c r="ITY77" s="307"/>
      <c r="ITZ77" s="307"/>
      <c r="IUA77" s="307"/>
      <c r="IUB77" s="307"/>
      <c r="IUC77" s="307"/>
      <c r="IUD77" s="307"/>
      <c r="IUE77" s="307"/>
      <c r="IUF77" s="307"/>
      <c r="IUG77" s="307"/>
      <c r="IUH77" s="307"/>
      <c r="IUI77" s="307"/>
      <c r="IUJ77" s="307"/>
      <c r="IUK77" s="306"/>
      <c r="IUL77" s="307"/>
      <c r="IUM77" s="307"/>
      <c r="IUN77" s="307"/>
      <c r="IUO77" s="307"/>
      <c r="IUP77" s="307"/>
      <c r="IUQ77" s="307"/>
      <c r="IUR77" s="307"/>
      <c r="IUS77" s="307"/>
      <c r="IUT77" s="307"/>
      <c r="IUU77" s="307"/>
      <c r="IUV77" s="307"/>
      <c r="IUW77" s="307"/>
      <c r="IUX77" s="307"/>
      <c r="IUY77" s="307"/>
      <c r="IUZ77" s="307"/>
      <c r="IVA77" s="306"/>
      <c r="IVB77" s="307"/>
      <c r="IVC77" s="307"/>
      <c r="IVD77" s="307"/>
      <c r="IVE77" s="307"/>
      <c r="IVF77" s="307"/>
      <c r="IVG77" s="307"/>
      <c r="IVH77" s="307"/>
      <c r="IVI77" s="307"/>
      <c r="IVJ77" s="307"/>
      <c r="IVK77" s="307"/>
      <c r="IVL77" s="307"/>
      <c r="IVM77" s="307"/>
      <c r="IVN77" s="307"/>
      <c r="IVO77" s="307"/>
      <c r="IVP77" s="307"/>
      <c r="IVQ77" s="306"/>
      <c r="IVR77" s="307"/>
      <c r="IVS77" s="307"/>
      <c r="IVT77" s="307"/>
      <c r="IVU77" s="307"/>
      <c r="IVV77" s="307"/>
      <c r="IVW77" s="307"/>
      <c r="IVX77" s="307"/>
      <c r="IVY77" s="307"/>
      <c r="IVZ77" s="307"/>
      <c r="IWA77" s="307"/>
      <c r="IWB77" s="307"/>
      <c r="IWC77" s="307"/>
      <c r="IWD77" s="307"/>
      <c r="IWE77" s="307"/>
      <c r="IWF77" s="307"/>
      <c r="IWG77" s="306"/>
      <c r="IWH77" s="307"/>
      <c r="IWI77" s="307"/>
      <c r="IWJ77" s="307"/>
      <c r="IWK77" s="307"/>
      <c r="IWL77" s="307"/>
      <c r="IWM77" s="307"/>
      <c r="IWN77" s="307"/>
      <c r="IWO77" s="307"/>
      <c r="IWP77" s="307"/>
      <c r="IWQ77" s="307"/>
      <c r="IWR77" s="307"/>
      <c r="IWS77" s="307"/>
      <c r="IWT77" s="307"/>
      <c r="IWU77" s="307"/>
      <c r="IWV77" s="307"/>
      <c r="IWW77" s="306"/>
      <c r="IWX77" s="307"/>
      <c r="IWY77" s="307"/>
      <c r="IWZ77" s="307"/>
      <c r="IXA77" s="307"/>
      <c r="IXB77" s="307"/>
      <c r="IXC77" s="307"/>
      <c r="IXD77" s="307"/>
      <c r="IXE77" s="307"/>
      <c r="IXF77" s="307"/>
      <c r="IXG77" s="307"/>
      <c r="IXH77" s="307"/>
      <c r="IXI77" s="307"/>
      <c r="IXJ77" s="307"/>
      <c r="IXK77" s="307"/>
      <c r="IXL77" s="307"/>
      <c r="IXM77" s="306"/>
      <c r="IXN77" s="307"/>
      <c r="IXO77" s="307"/>
      <c r="IXP77" s="307"/>
      <c r="IXQ77" s="307"/>
      <c r="IXR77" s="307"/>
      <c r="IXS77" s="307"/>
      <c r="IXT77" s="307"/>
      <c r="IXU77" s="307"/>
      <c r="IXV77" s="307"/>
      <c r="IXW77" s="307"/>
      <c r="IXX77" s="307"/>
      <c r="IXY77" s="307"/>
      <c r="IXZ77" s="307"/>
      <c r="IYA77" s="307"/>
      <c r="IYB77" s="307"/>
      <c r="IYC77" s="306"/>
      <c r="IYD77" s="307"/>
      <c r="IYE77" s="307"/>
      <c r="IYF77" s="307"/>
      <c r="IYG77" s="307"/>
      <c r="IYH77" s="307"/>
      <c r="IYI77" s="307"/>
      <c r="IYJ77" s="307"/>
      <c r="IYK77" s="307"/>
      <c r="IYL77" s="307"/>
      <c r="IYM77" s="307"/>
      <c r="IYN77" s="307"/>
      <c r="IYO77" s="307"/>
      <c r="IYP77" s="307"/>
      <c r="IYQ77" s="307"/>
      <c r="IYR77" s="307"/>
      <c r="IYS77" s="306"/>
      <c r="IYT77" s="307"/>
      <c r="IYU77" s="307"/>
      <c r="IYV77" s="307"/>
      <c r="IYW77" s="307"/>
      <c r="IYX77" s="307"/>
      <c r="IYY77" s="307"/>
      <c r="IYZ77" s="307"/>
      <c r="IZA77" s="307"/>
      <c r="IZB77" s="307"/>
      <c r="IZC77" s="307"/>
      <c r="IZD77" s="307"/>
      <c r="IZE77" s="307"/>
      <c r="IZF77" s="307"/>
      <c r="IZG77" s="307"/>
      <c r="IZH77" s="307"/>
      <c r="IZI77" s="306"/>
      <c r="IZJ77" s="307"/>
      <c r="IZK77" s="307"/>
      <c r="IZL77" s="307"/>
      <c r="IZM77" s="307"/>
      <c r="IZN77" s="307"/>
      <c r="IZO77" s="307"/>
      <c r="IZP77" s="307"/>
      <c r="IZQ77" s="307"/>
      <c r="IZR77" s="307"/>
      <c r="IZS77" s="307"/>
      <c r="IZT77" s="307"/>
      <c r="IZU77" s="307"/>
      <c r="IZV77" s="307"/>
      <c r="IZW77" s="307"/>
      <c r="IZX77" s="307"/>
      <c r="IZY77" s="306"/>
      <c r="IZZ77" s="307"/>
      <c r="JAA77" s="307"/>
      <c r="JAB77" s="307"/>
      <c r="JAC77" s="307"/>
      <c r="JAD77" s="307"/>
      <c r="JAE77" s="307"/>
      <c r="JAF77" s="307"/>
      <c r="JAG77" s="307"/>
      <c r="JAH77" s="307"/>
      <c r="JAI77" s="307"/>
      <c r="JAJ77" s="307"/>
      <c r="JAK77" s="307"/>
      <c r="JAL77" s="307"/>
      <c r="JAM77" s="307"/>
      <c r="JAN77" s="307"/>
      <c r="JAO77" s="306"/>
      <c r="JAP77" s="307"/>
      <c r="JAQ77" s="307"/>
      <c r="JAR77" s="307"/>
      <c r="JAS77" s="307"/>
      <c r="JAT77" s="307"/>
      <c r="JAU77" s="307"/>
      <c r="JAV77" s="307"/>
      <c r="JAW77" s="307"/>
      <c r="JAX77" s="307"/>
      <c r="JAY77" s="307"/>
      <c r="JAZ77" s="307"/>
      <c r="JBA77" s="307"/>
      <c r="JBB77" s="307"/>
      <c r="JBC77" s="307"/>
      <c r="JBD77" s="307"/>
      <c r="JBE77" s="306"/>
      <c r="JBF77" s="307"/>
      <c r="JBG77" s="307"/>
      <c r="JBH77" s="307"/>
      <c r="JBI77" s="307"/>
      <c r="JBJ77" s="307"/>
      <c r="JBK77" s="307"/>
      <c r="JBL77" s="307"/>
      <c r="JBM77" s="307"/>
      <c r="JBN77" s="307"/>
      <c r="JBO77" s="307"/>
      <c r="JBP77" s="307"/>
      <c r="JBQ77" s="307"/>
      <c r="JBR77" s="307"/>
      <c r="JBS77" s="307"/>
      <c r="JBT77" s="307"/>
      <c r="JBU77" s="306"/>
      <c r="JBV77" s="307"/>
      <c r="JBW77" s="307"/>
      <c r="JBX77" s="307"/>
      <c r="JBY77" s="307"/>
      <c r="JBZ77" s="307"/>
      <c r="JCA77" s="307"/>
      <c r="JCB77" s="307"/>
      <c r="JCC77" s="307"/>
      <c r="JCD77" s="307"/>
      <c r="JCE77" s="307"/>
      <c r="JCF77" s="307"/>
      <c r="JCG77" s="307"/>
      <c r="JCH77" s="307"/>
      <c r="JCI77" s="307"/>
      <c r="JCJ77" s="307"/>
      <c r="JCK77" s="306"/>
      <c r="JCL77" s="307"/>
      <c r="JCM77" s="307"/>
      <c r="JCN77" s="307"/>
      <c r="JCO77" s="307"/>
      <c r="JCP77" s="307"/>
      <c r="JCQ77" s="307"/>
      <c r="JCR77" s="307"/>
      <c r="JCS77" s="307"/>
      <c r="JCT77" s="307"/>
      <c r="JCU77" s="307"/>
      <c r="JCV77" s="307"/>
      <c r="JCW77" s="307"/>
      <c r="JCX77" s="307"/>
      <c r="JCY77" s="307"/>
      <c r="JCZ77" s="307"/>
      <c r="JDA77" s="306"/>
      <c r="JDB77" s="307"/>
      <c r="JDC77" s="307"/>
      <c r="JDD77" s="307"/>
      <c r="JDE77" s="307"/>
      <c r="JDF77" s="307"/>
      <c r="JDG77" s="307"/>
      <c r="JDH77" s="307"/>
      <c r="JDI77" s="307"/>
      <c r="JDJ77" s="307"/>
      <c r="JDK77" s="307"/>
      <c r="JDL77" s="307"/>
      <c r="JDM77" s="307"/>
      <c r="JDN77" s="307"/>
      <c r="JDO77" s="307"/>
      <c r="JDP77" s="307"/>
      <c r="JDQ77" s="306"/>
      <c r="JDR77" s="307"/>
      <c r="JDS77" s="307"/>
      <c r="JDT77" s="307"/>
      <c r="JDU77" s="307"/>
      <c r="JDV77" s="307"/>
      <c r="JDW77" s="307"/>
      <c r="JDX77" s="307"/>
      <c r="JDY77" s="307"/>
      <c r="JDZ77" s="307"/>
      <c r="JEA77" s="307"/>
      <c r="JEB77" s="307"/>
      <c r="JEC77" s="307"/>
      <c r="JED77" s="307"/>
      <c r="JEE77" s="307"/>
      <c r="JEF77" s="307"/>
      <c r="JEG77" s="306"/>
      <c r="JEH77" s="307"/>
      <c r="JEI77" s="307"/>
      <c r="JEJ77" s="307"/>
      <c r="JEK77" s="307"/>
      <c r="JEL77" s="307"/>
      <c r="JEM77" s="307"/>
      <c r="JEN77" s="307"/>
      <c r="JEO77" s="307"/>
      <c r="JEP77" s="307"/>
      <c r="JEQ77" s="307"/>
      <c r="JER77" s="307"/>
      <c r="JES77" s="307"/>
      <c r="JET77" s="307"/>
      <c r="JEU77" s="307"/>
      <c r="JEV77" s="307"/>
      <c r="JEW77" s="306"/>
      <c r="JEX77" s="307"/>
      <c r="JEY77" s="307"/>
      <c r="JEZ77" s="307"/>
      <c r="JFA77" s="307"/>
      <c r="JFB77" s="307"/>
      <c r="JFC77" s="307"/>
      <c r="JFD77" s="307"/>
      <c r="JFE77" s="307"/>
      <c r="JFF77" s="307"/>
      <c r="JFG77" s="307"/>
      <c r="JFH77" s="307"/>
      <c r="JFI77" s="307"/>
      <c r="JFJ77" s="307"/>
      <c r="JFK77" s="307"/>
      <c r="JFL77" s="307"/>
      <c r="JFM77" s="306"/>
      <c r="JFN77" s="307"/>
      <c r="JFO77" s="307"/>
      <c r="JFP77" s="307"/>
      <c r="JFQ77" s="307"/>
      <c r="JFR77" s="307"/>
      <c r="JFS77" s="307"/>
      <c r="JFT77" s="307"/>
      <c r="JFU77" s="307"/>
      <c r="JFV77" s="307"/>
      <c r="JFW77" s="307"/>
      <c r="JFX77" s="307"/>
      <c r="JFY77" s="307"/>
      <c r="JFZ77" s="307"/>
      <c r="JGA77" s="307"/>
      <c r="JGB77" s="307"/>
      <c r="JGC77" s="306"/>
      <c r="JGD77" s="307"/>
      <c r="JGE77" s="307"/>
      <c r="JGF77" s="307"/>
      <c r="JGG77" s="307"/>
      <c r="JGH77" s="307"/>
      <c r="JGI77" s="307"/>
      <c r="JGJ77" s="307"/>
      <c r="JGK77" s="307"/>
      <c r="JGL77" s="307"/>
      <c r="JGM77" s="307"/>
      <c r="JGN77" s="307"/>
      <c r="JGO77" s="307"/>
      <c r="JGP77" s="307"/>
      <c r="JGQ77" s="307"/>
      <c r="JGR77" s="307"/>
      <c r="JGS77" s="306"/>
      <c r="JGT77" s="307"/>
      <c r="JGU77" s="307"/>
      <c r="JGV77" s="307"/>
      <c r="JGW77" s="307"/>
      <c r="JGX77" s="307"/>
      <c r="JGY77" s="307"/>
      <c r="JGZ77" s="307"/>
      <c r="JHA77" s="307"/>
      <c r="JHB77" s="307"/>
      <c r="JHC77" s="307"/>
      <c r="JHD77" s="307"/>
      <c r="JHE77" s="307"/>
      <c r="JHF77" s="307"/>
      <c r="JHG77" s="307"/>
      <c r="JHH77" s="307"/>
      <c r="JHI77" s="306"/>
      <c r="JHJ77" s="307"/>
      <c r="JHK77" s="307"/>
      <c r="JHL77" s="307"/>
      <c r="JHM77" s="307"/>
      <c r="JHN77" s="307"/>
      <c r="JHO77" s="307"/>
      <c r="JHP77" s="307"/>
      <c r="JHQ77" s="307"/>
      <c r="JHR77" s="307"/>
      <c r="JHS77" s="307"/>
      <c r="JHT77" s="307"/>
      <c r="JHU77" s="307"/>
      <c r="JHV77" s="307"/>
      <c r="JHW77" s="307"/>
      <c r="JHX77" s="307"/>
      <c r="JHY77" s="306"/>
      <c r="JHZ77" s="307"/>
      <c r="JIA77" s="307"/>
      <c r="JIB77" s="307"/>
      <c r="JIC77" s="307"/>
      <c r="JID77" s="307"/>
      <c r="JIE77" s="307"/>
      <c r="JIF77" s="307"/>
      <c r="JIG77" s="307"/>
      <c r="JIH77" s="307"/>
      <c r="JII77" s="307"/>
      <c r="JIJ77" s="307"/>
      <c r="JIK77" s="307"/>
      <c r="JIL77" s="307"/>
      <c r="JIM77" s="307"/>
      <c r="JIN77" s="307"/>
      <c r="JIO77" s="306"/>
      <c r="JIP77" s="307"/>
      <c r="JIQ77" s="307"/>
      <c r="JIR77" s="307"/>
      <c r="JIS77" s="307"/>
      <c r="JIT77" s="307"/>
      <c r="JIU77" s="307"/>
      <c r="JIV77" s="307"/>
      <c r="JIW77" s="307"/>
      <c r="JIX77" s="307"/>
      <c r="JIY77" s="307"/>
      <c r="JIZ77" s="307"/>
      <c r="JJA77" s="307"/>
      <c r="JJB77" s="307"/>
      <c r="JJC77" s="307"/>
      <c r="JJD77" s="307"/>
      <c r="JJE77" s="306"/>
      <c r="JJF77" s="307"/>
      <c r="JJG77" s="307"/>
      <c r="JJH77" s="307"/>
      <c r="JJI77" s="307"/>
      <c r="JJJ77" s="307"/>
      <c r="JJK77" s="307"/>
      <c r="JJL77" s="307"/>
      <c r="JJM77" s="307"/>
      <c r="JJN77" s="307"/>
      <c r="JJO77" s="307"/>
      <c r="JJP77" s="307"/>
      <c r="JJQ77" s="307"/>
      <c r="JJR77" s="307"/>
      <c r="JJS77" s="307"/>
      <c r="JJT77" s="307"/>
      <c r="JJU77" s="306"/>
      <c r="JJV77" s="307"/>
      <c r="JJW77" s="307"/>
      <c r="JJX77" s="307"/>
      <c r="JJY77" s="307"/>
      <c r="JJZ77" s="307"/>
      <c r="JKA77" s="307"/>
      <c r="JKB77" s="307"/>
      <c r="JKC77" s="307"/>
      <c r="JKD77" s="307"/>
      <c r="JKE77" s="307"/>
      <c r="JKF77" s="307"/>
      <c r="JKG77" s="307"/>
      <c r="JKH77" s="307"/>
      <c r="JKI77" s="307"/>
      <c r="JKJ77" s="307"/>
      <c r="JKK77" s="306"/>
      <c r="JKL77" s="307"/>
      <c r="JKM77" s="307"/>
      <c r="JKN77" s="307"/>
      <c r="JKO77" s="307"/>
      <c r="JKP77" s="307"/>
      <c r="JKQ77" s="307"/>
      <c r="JKR77" s="307"/>
      <c r="JKS77" s="307"/>
      <c r="JKT77" s="307"/>
      <c r="JKU77" s="307"/>
      <c r="JKV77" s="307"/>
      <c r="JKW77" s="307"/>
      <c r="JKX77" s="307"/>
      <c r="JKY77" s="307"/>
      <c r="JKZ77" s="307"/>
      <c r="JLA77" s="306"/>
      <c r="JLB77" s="307"/>
      <c r="JLC77" s="307"/>
      <c r="JLD77" s="307"/>
      <c r="JLE77" s="307"/>
      <c r="JLF77" s="307"/>
      <c r="JLG77" s="307"/>
      <c r="JLH77" s="307"/>
      <c r="JLI77" s="307"/>
      <c r="JLJ77" s="307"/>
      <c r="JLK77" s="307"/>
      <c r="JLL77" s="307"/>
      <c r="JLM77" s="307"/>
      <c r="JLN77" s="307"/>
      <c r="JLO77" s="307"/>
      <c r="JLP77" s="307"/>
      <c r="JLQ77" s="306"/>
      <c r="JLR77" s="307"/>
      <c r="JLS77" s="307"/>
      <c r="JLT77" s="307"/>
      <c r="JLU77" s="307"/>
      <c r="JLV77" s="307"/>
      <c r="JLW77" s="307"/>
      <c r="JLX77" s="307"/>
      <c r="JLY77" s="307"/>
      <c r="JLZ77" s="307"/>
      <c r="JMA77" s="307"/>
      <c r="JMB77" s="307"/>
      <c r="JMC77" s="307"/>
      <c r="JMD77" s="307"/>
      <c r="JME77" s="307"/>
      <c r="JMF77" s="307"/>
      <c r="JMG77" s="306"/>
      <c r="JMH77" s="307"/>
      <c r="JMI77" s="307"/>
      <c r="JMJ77" s="307"/>
      <c r="JMK77" s="307"/>
      <c r="JML77" s="307"/>
      <c r="JMM77" s="307"/>
      <c r="JMN77" s="307"/>
      <c r="JMO77" s="307"/>
      <c r="JMP77" s="307"/>
      <c r="JMQ77" s="307"/>
      <c r="JMR77" s="307"/>
      <c r="JMS77" s="307"/>
      <c r="JMT77" s="307"/>
      <c r="JMU77" s="307"/>
      <c r="JMV77" s="307"/>
      <c r="JMW77" s="306"/>
      <c r="JMX77" s="307"/>
      <c r="JMY77" s="307"/>
      <c r="JMZ77" s="307"/>
      <c r="JNA77" s="307"/>
      <c r="JNB77" s="307"/>
      <c r="JNC77" s="307"/>
      <c r="JND77" s="307"/>
      <c r="JNE77" s="307"/>
      <c r="JNF77" s="307"/>
      <c r="JNG77" s="307"/>
      <c r="JNH77" s="307"/>
      <c r="JNI77" s="307"/>
      <c r="JNJ77" s="307"/>
      <c r="JNK77" s="307"/>
      <c r="JNL77" s="307"/>
      <c r="JNM77" s="306"/>
      <c r="JNN77" s="307"/>
      <c r="JNO77" s="307"/>
      <c r="JNP77" s="307"/>
      <c r="JNQ77" s="307"/>
      <c r="JNR77" s="307"/>
      <c r="JNS77" s="307"/>
      <c r="JNT77" s="307"/>
      <c r="JNU77" s="307"/>
      <c r="JNV77" s="307"/>
      <c r="JNW77" s="307"/>
      <c r="JNX77" s="307"/>
      <c r="JNY77" s="307"/>
      <c r="JNZ77" s="307"/>
      <c r="JOA77" s="307"/>
      <c r="JOB77" s="307"/>
      <c r="JOC77" s="306"/>
      <c r="JOD77" s="307"/>
      <c r="JOE77" s="307"/>
      <c r="JOF77" s="307"/>
      <c r="JOG77" s="307"/>
      <c r="JOH77" s="307"/>
      <c r="JOI77" s="307"/>
      <c r="JOJ77" s="307"/>
      <c r="JOK77" s="307"/>
      <c r="JOL77" s="307"/>
      <c r="JOM77" s="307"/>
      <c r="JON77" s="307"/>
      <c r="JOO77" s="307"/>
      <c r="JOP77" s="307"/>
      <c r="JOQ77" s="307"/>
      <c r="JOR77" s="307"/>
      <c r="JOS77" s="306"/>
      <c r="JOT77" s="307"/>
      <c r="JOU77" s="307"/>
      <c r="JOV77" s="307"/>
      <c r="JOW77" s="307"/>
      <c r="JOX77" s="307"/>
      <c r="JOY77" s="307"/>
      <c r="JOZ77" s="307"/>
      <c r="JPA77" s="307"/>
      <c r="JPB77" s="307"/>
      <c r="JPC77" s="307"/>
      <c r="JPD77" s="307"/>
      <c r="JPE77" s="307"/>
      <c r="JPF77" s="307"/>
      <c r="JPG77" s="307"/>
      <c r="JPH77" s="307"/>
      <c r="JPI77" s="306"/>
      <c r="JPJ77" s="307"/>
      <c r="JPK77" s="307"/>
      <c r="JPL77" s="307"/>
      <c r="JPM77" s="307"/>
      <c r="JPN77" s="307"/>
      <c r="JPO77" s="307"/>
      <c r="JPP77" s="307"/>
      <c r="JPQ77" s="307"/>
      <c r="JPR77" s="307"/>
      <c r="JPS77" s="307"/>
      <c r="JPT77" s="307"/>
      <c r="JPU77" s="307"/>
      <c r="JPV77" s="307"/>
      <c r="JPW77" s="307"/>
      <c r="JPX77" s="307"/>
      <c r="JPY77" s="306"/>
      <c r="JPZ77" s="307"/>
      <c r="JQA77" s="307"/>
      <c r="JQB77" s="307"/>
      <c r="JQC77" s="307"/>
      <c r="JQD77" s="307"/>
      <c r="JQE77" s="307"/>
      <c r="JQF77" s="307"/>
      <c r="JQG77" s="307"/>
      <c r="JQH77" s="307"/>
      <c r="JQI77" s="307"/>
      <c r="JQJ77" s="307"/>
      <c r="JQK77" s="307"/>
      <c r="JQL77" s="307"/>
      <c r="JQM77" s="307"/>
      <c r="JQN77" s="307"/>
      <c r="JQO77" s="306"/>
      <c r="JQP77" s="307"/>
      <c r="JQQ77" s="307"/>
      <c r="JQR77" s="307"/>
      <c r="JQS77" s="307"/>
      <c r="JQT77" s="307"/>
      <c r="JQU77" s="307"/>
      <c r="JQV77" s="307"/>
      <c r="JQW77" s="307"/>
      <c r="JQX77" s="307"/>
      <c r="JQY77" s="307"/>
      <c r="JQZ77" s="307"/>
      <c r="JRA77" s="307"/>
      <c r="JRB77" s="307"/>
      <c r="JRC77" s="307"/>
      <c r="JRD77" s="307"/>
      <c r="JRE77" s="306"/>
      <c r="JRF77" s="307"/>
      <c r="JRG77" s="307"/>
      <c r="JRH77" s="307"/>
      <c r="JRI77" s="307"/>
      <c r="JRJ77" s="307"/>
      <c r="JRK77" s="307"/>
      <c r="JRL77" s="307"/>
      <c r="JRM77" s="307"/>
      <c r="JRN77" s="307"/>
      <c r="JRO77" s="307"/>
      <c r="JRP77" s="307"/>
      <c r="JRQ77" s="307"/>
      <c r="JRR77" s="307"/>
      <c r="JRS77" s="307"/>
      <c r="JRT77" s="307"/>
      <c r="JRU77" s="306"/>
      <c r="JRV77" s="307"/>
      <c r="JRW77" s="307"/>
      <c r="JRX77" s="307"/>
      <c r="JRY77" s="307"/>
      <c r="JRZ77" s="307"/>
      <c r="JSA77" s="307"/>
      <c r="JSB77" s="307"/>
      <c r="JSC77" s="307"/>
      <c r="JSD77" s="307"/>
      <c r="JSE77" s="307"/>
      <c r="JSF77" s="307"/>
      <c r="JSG77" s="307"/>
      <c r="JSH77" s="307"/>
      <c r="JSI77" s="307"/>
      <c r="JSJ77" s="307"/>
      <c r="JSK77" s="306"/>
      <c r="JSL77" s="307"/>
      <c r="JSM77" s="307"/>
      <c r="JSN77" s="307"/>
      <c r="JSO77" s="307"/>
      <c r="JSP77" s="307"/>
      <c r="JSQ77" s="307"/>
      <c r="JSR77" s="307"/>
      <c r="JSS77" s="307"/>
      <c r="JST77" s="307"/>
      <c r="JSU77" s="307"/>
      <c r="JSV77" s="307"/>
      <c r="JSW77" s="307"/>
      <c r="JSX77" s="307"/>
      <c r="JSY77" s="307"/>
      <c r="JSZ77" s="307"/>
      <c r="JTA77" s="306"/>
      <c r="JTB77" s="307"/>
      <c r="JTC77" s="307"/>
      <c r="JTD77" s="307"/>
      <c r="JTE77" s="307"/>
      <c r="JTF77" s="307"/>
      <c r="JTG77" s="307"/>
      <c r="JTH77" s="307"/>
      <c r="JTI77" s="307"/>
      <c r="JTJ77" s="307"/>
      <c r="JTK77" s="307"/>
      <c r="JTL77" s="307"/>
      <c r="JTM77" s="307"/>
      <c r="JTN77" s="307"/>
      <c r="JTO77" s="307"/>
      <c r="JTP77" s="307"/>
      <c r="JTQ77" s="306"/>
      <c r="JTR77" s="307"/>
      <c r="JTS77" s="307"/>
      <c r="JTT77" s="307"/>
      <c r="JTU77" s="307"/>
      <c r="JTV77" s="307"/>
      <c r="JTW77" s="307"/>
      <c r="JTX77" s="307"/>
      <c r="JTY77" s="307"/>
      <c r="JTZ77" s="307"/>
      <c r="JUA77" s="307"/>
      <c r="JUB77" s="307"/>
      <c r="JUC77" s="307"/>
      <c r="JUD77" s="307"/>
      <c r="JUE77" s="307"/>
      <c r="JUF77" s="307"/>
      <c r="JUG77" s="306"/>
      <c r="JUH77" s="307"/>
      <c r="JUI77" s="307"/>
      <c r="JUJ77" s="307"/>
      <c r="JUK77" s="307"/>
      <c r="JUL77" s="307"/>
      <c r="JUM77" s="307"/>
      <c r="JUN77" s="307"/>
      <c r="JUO77" s="307"/>
      <c r="JUP77" s="307"/>
      <c r="JUQ77" s="307"/>
      <c r="JUR77" s="307"/>
      <c r="JUS77" s="307"/>
      <c r="JUT77" s="307"/>
      <c r="JUU77" s="307"/>
      <c r="JUV77" s="307"/>
      <c r="JUW77" s="306"/>
      <c r="JUX77" s="307"/>
      <c r="JUY77" s="307"/>
      <c r="JUZ77" s="307"/>
      <c r="JVA77" s="307"/>
      <c r="JVB77" s="307"/>
      <c r="JVC77" s="307"/>
      <c r="JVD77" s="307"/>
      <c r="JVE77" s="307"/>
      <c r="JVF77" s="307"/>
      <c r="JVG77" s="307"/>
      <c r="JVH77" s="307"/>
      <c r="JVI77" s="307"/>
      <c r="JVJ77" s="307"/>
      <c r="JVK77" s="307"/>
      <c r="JVL77" s="307"/>
      <c r="JVM77" s="306"/>
      <c r="JVN77" s="307"/>
      <c r="JVO77" s="307"/>
      <c r="JVP77" s="307"/>
      <c r="JVQ77" s="307"/>
      <c r="JVR77" s="307"/>
      <c r="JVS77" s="307"/>
      <c r="JVT77" s="307"/>
      <c r="JVU77" s="307"/>
      <c r="JVV77" s="307"/>
      <c r="JVW77" s="307"/>
      <c r="JVX77" s="307"/>
      <c r="JVY77" s="307"/>
      <c r="JVZ77" s="307"/>
      <c r="JWA77" s="307"/>
      <c r="JWB77" s="307"/>
      <c r="JWC77" s="306"/>
      <c r="JWD77" s="307"/>
      <c r="JWE77" s="307"/>
      <c r="JWF77" s="307"/>
      <c r="JWG77" s="307"/>
      <c r="JWH77" s="307"/>
      <c r="JWI77" s="307"/>
      <c r="JWJ77" s="307"/>
      <c r="JWK77" s="307"/>
      <c r="JWL77" s="307"/>
      <c r="JWM77" s="307"/>
      <c r="JWN77" s="307"/>
      <c r="JWO77" s="307"/>
      <c r="JWP77" s="307"/>
      <c r="JWQ77" s="307"/>
      <c r="JWR77" s="307"/>
      <c r="JWS77" s="306"/>
      <c r="JWT77" s="307"/>
      <c r="JWU77" s="307"/>
      <c r="JWV77" s="307"/>
      <c r="JWW77" s="307"/>
      <c r="JWX77" s="307"/>
      <c r="JWY77" s="307"/>
      <c r="JWZ77" s="307"/>
      <c r="JXA77" s="307"/>
      <c r="JXB77" s="307"/>
      <c r="JXC77" s="307"/>
      <c r="JXD77" s="307"/>
      <c r="JXE77" s="307"/>
      <c r="JXF77" s="307"/>
      <c r="JXG77" s="307"/>
      <c r="JXH77" s="307"/>
      <c r="JXI77" s="306"/>
      <c r="JXJ77" s="307"/>
      <c r="JXK77" s="307"/>
      <c r="JXL77" s="307"/>
      <c r="JXM77" s="307"/>
      <c r="JXN77" s="307"/>
      <c r="JXO77" s="307"/>
      <c r="JXP77" s="307"/>
      <c r="JXQ77" s="307"/>
      <c r="JXR77" s="307"/>
      <c r="JXS77" s="307"/>
      <c r="JXT77" s="307"/>
      <c r="JXU77" s="307"/>
      <c r="JXV77" s="307"/>
      <c r="JXW77" s="307"/>
      <c r="JXX77" s="307"/>
      <c r="JXY77" s="306"/>
      <c r="JXZ77" s="307"/>
      <c r="JYA77" s="307"/>
      <c r="JYB77" s="307"/>
      <c r="JYC77" s="307"/>
      <c r="JYD77" s="307"/>
      <c r="JYE77" s="307"/>
      <c r="JYF77" s="307"/>
      <c r="JYG77" s="307"/>
      <c r="JYH77" s="307"/>
      <c r="JYI77" s="307"/>
      <c r="JYJ77" s="307"/>
      <c r="JYK77" s="307"/>
      <c r="JYL77" s="307"/>
      <c r="JYM77" s="307"/>
      <c r="JYN77" s="307"/>
      <c r="JYO77" s="306"/>
      <c r="JYP77" s="307"/>
      <c r="JYQ77" s="307"/>
      <c r="JYR77" s="307"/>
      <c r="JYS77" s="307"/>
      <c r="JYT77" s="307"/>
      <c r="JYU77" s="307"/>
      <c r="JYV77" s="307"/>
      <c r="JYW77" s="307"/>
      <c r="JYX77" s="307"/>
      <c r="JYY77" s="307"/>
      <c r="JYZ77" s="307"/>
      <c r="JZA77" s="307"/>
      <c r="JZB77" s="307"/>
      <c r="JZC77" s="307"/>
      <c r="JZD77" s="307"/>
      <c r="JZE77" s="306"/>
      <c r="JZF77" s="307"/>
      <c r="JZG77" s="307"/>
      <c r="JZH77" s="307"/>
      <c r="JZI77" s="307"/>
      <c r="JZJ77" s="307"/>
      <c r="JZK77" s="307"/>
      <c r="JZL77" s="307"/>
      <c r="JZM77" s="307"/>
      <c r="JZN77" s="307"/>
      <c r="JZO77" s="307"/>
      <c r="JZP77" s="307"/>
      <c r="JZQ77" s="307"/>
      <c r="JZR77" s="307"/>
      <c r="JZS77" s="307"/>
      <c r="JZT77" s="307"/>
      <c r="JZU77" s="306"/>
      <c r="JZV77" s="307"/>
      <c r="JZW77" s="307"/>
      <c r="JZX77" s="307"/>
      <c r="JZY77" s="307"/>
      <c r="JZZ77" s="307"/>
      <c r="KAA77" s="307"/>
      <c r="KAB77" s="307"/>
      <c r="KAC77" s="307"/>
      <c r="KAD77" s="307"/>
      <c r="KAE77" s="307"/>
      <c r="KAF77" s="307"/>
      <c r="KAG77" s="307"/>
      <c r="KAH77" s="307"/>
      <c r="KAI77" s="307"/>
      <c r="KAJ77" s="307"/>
      <c r="KAK77" s="306"/>
      <c r="KAL77" s="307"/>
      <c r="KAM77" s="307"/>
      <c r="KAN77" s="307"/>
      <c r="KAO77" s="307"/>
      <c r="KAP77" s="307"/>
      <c r="KAQ77" s="307"/>
      <c r="KAR77" s="307"/>
      <c r="KAS77" s="307"/>
      <c r="KAT77" s="307"/>
      <c r="KAU77" s="307"/>
      <c r="KAV77" s="307"/>
      <c r="KAW77" s="307"/>
      <c r="KAX77" s="307"/>
      <c r="KAY77" s="307"/>
      <c r="KAZ77" s="307"/>
      <c r="KBA77" s="306"/>
      <c r="KBB77" s="307"/>
      <c r="KBC77" s="307"/>
      <c r="KBD77" s="307"/>
      <c r="KBE77" s="307"/>
      <c r="KBF77" s="307"/>
      <c r="KBG77" s="307"/>
      <c r="KBH77" s="307"/>
      <c r="KBI77" s="307"/>
      <c r="KBJ77" s="307"/>
      <c r="KBK77" s="307"/>
      <c r="KBL77" s="307"/>
      <c r="KBM77" s="307"/>
      <c r="KBN77" s="307"/>
      <c r="KBO77" s="307"/>
      <c r="KBP77" s="307"/>
      <c r="KBQ77" s="306"/>
      <c r="KBR77" s="307"/>
      <c r="KBS77" s="307"/>
      <c r="KBT77" s="307"/>
      <c r="KBU77" s="307"/>
      <c r="KBV77" s="307"/>
      <c r="KBW77" s="307"/>
      <c r="KBX77" s="307"/>
      <c r="KBY77" s="307"/>
      <c r="KBZ77" s="307"/>
      <c r="KCA77" s="307"/>
      <c r="KCB77" s="307"/>
      <c r="KCC77" s="307"/>
      <c r="KCD77" s="307"/>
      <c r="KCE77" s="307"/>
      <c r="KCF77" s="307"/>
      <c r="KCG77" s="306"/>
      <c r="KCH77" s="307"/>
      <c r="KCI77" s="307"/>
      <c r="KCJ77" s="307"/>
      <c r="KCK77" s="307"/>
      <c r="KCL77" s="307"/>
      <c r="KCM77" s="307"/>
      <c r="KCN77" s="307"/>
      <c r="KCO77" s="307"/>
      <c r="KCP77" s="307"/>
      <c r="KCQ77" s="307"/>
      <c r="KCR77" s="307"/>
      <c r="KCS77" s="307"/>
      <c r="KCT77" s="307"/>
      <c r="KCU77" s="307"/>
      <c r="KCV77" s="307"/>
      <c r="KCW77" s="306"/>
      <c r="KCX77" s="307"/>
      <c r="KCY77" s="307"/>
      <c r="KCZ77" s="307"/>
      <c r="KDA77" s="307"/>
      <c r="KDB77" s="307"/>
      <c r="KDC77" s="307"/>
      <c r="KDD77" s="307"/>
      <c r="KDE77" s="307"/>
      <c r="KDF77" s="307"/>
      <c r="KDG77" s="307"/>
      <c r="KDH77" s="307"/>
      <c r="KDI77" s="307"/>
      <c r="KDJ77" s="307"/>
      <c r="KDK77" s="307"/>
      <c r="KDL77" s="307"/>
      <c r="KDM77" s="306"/>
      <c r="KDN77" s="307"/>
      <c r="KDO77" s="307"/>
      <c r="KDP77" s="307"/>
      <c r="KDQ77" s="307"/>
      <c r="KDR77" s="307"/>
      <c r="KDS77" s="307"/>
      <c r="KDT77" s="307"/>
      <c r="KDU77" s="307"/>
      <c r="KDV77" s="307"/>
      <c r="KDW77" s="307"/>
      <c r="KDX77" s="307"/>
      <c r="KDY77" s="307"/>
      <c r="KDZ77" s="307"/>
      <c r="KEA77" s="307"/>
      <c r="KEB77" s="307"/>
      <c r="KEC77" s="306"/>
      <c r="KED77" s="307"/>
      <c r="KEE77" s="307"/>
      <c r="KEF77" s="307"/>
      <c r="KEG77" s="307"/>
      <c r="KEH77" s="307"/>
      <c r="KEI77" s="307"/>
      <c r="KEJ77" s="307"/>
      <c r="KEK77" s="307"/>
      <c r="KEL77" s="307"/>
      <c r="KEM77" s="307"/>
      <c r="KEN77" s="307"/>
      <c r="KEO77" s="307"/>
      <c r="KEP77" s="307"/>
      <c r="KEQ77" s="307"/>
      <c r="KER77" s="307"/>
      <c r="KES77" s="306"/>
      <c r="KET77" s="307"/>
      <c r="KEU77" s="307"/>
      <c r="KEV77" s="307"/>
      <c r="KEW77" s="307"/>
      <c r="KEX77" s="307"/>
      <c r="KEY77" s="307"/>
      <c r="KEZ77" s="307"/>
      <c r="KFA77" s="307"/>
      <c r="KFB77" s="307"/>
      <c r="KFC77" s="307"/>
      <c r="KFD77" s="307"/>
      <c r="KFE77" s="307"/>
      <c r="KFF77" s="307"/>
      <c r="KFG77" s="307"/>
      <c r="KFH77" s="307"/>
      <c r="KFI77" s="306"/>
      <c r="KFJ77" s="307"/>
      <c r="KFK77" s="307"/>
      <c r="KFL77" s="307"/>
      <c r="KFM77" s="307"/>
      <c r="KFN77" s="307"/>
      <c r="KFO77" s="307"/>
      <c r="KFP77" s="307"/>
      <c r="KFQ77" s="307"/>
      <c r="KFR77" s="307"/>
      <c r="KFS77" s="307"/>
      <c r="KFT77" s="307"/>
      <c r="KFU77" s="307"/>
      <c r="KFV77" s="307"/>
      <c r="KFW77" s="307"/>
      <c r="KFX77" s="307"/>
      <c r="KFY77" s="306"/>
      <c r="KFZ77" s="307"/>
      <c r="KGA77" s="307"/>
      <c r="KGB77" s="307"/>
      <c r="KGC77" s="307"/>
      <c r="KGD77" s="307"/>
      <c r="KGE77" s="307"/>
      <c r="KGF77" s="307"/>
      <c r="KGG77" s="307"/>
      <c r="KGH77" s="307"/>
      <c r="KGI77" s="307"/>
      <c r="KGJ77" s="307"/>
      <c r="KGK77" s="307"/>
      <c r="KGL77" s="307"/>
      <c r="KGM77" s="307"/>
      <c r="KGN77" s="307"/>
      <c r="KGO77" s="306"/>
      <c r="KGP77" s="307"/>
      <c r="KGQ77" s="307"/>
      <c r="KGR77" s="307"/>
      <c r="KGS77" s="307"/>
      <c r="KGT77" s="307"/>
      <c r="KGU77" s="307"/>
      <c r="KGV77" s="307"/>
      <c r="KGW77" s="307"/>
      <c r="KGX77" s="307"/>
      <c r="KGY77" s="307"/>
      <c r="KGZ77" s="307"/>
      <c r="KHA77" s="307"/>
      <c r="KHB77" s="307"/>
      <c r="KHC77" s="307"/>
      <c r="KHD77" s="307"/>
      <c r="KHE77" s="306"/>
      <c r="KHF77" s="307"/>
      <c r="KHG77" s="307"/>
      <c r="KHH77" s="307"/>
      <c r="KHI77" s="307"/>
      <c r="KHJ77" s="307"/>
      <c r="KHK77" s="307"/>
      <c r="KHL77" s="307"/>
      <c r="KHM77" s="307"/>
      <c r="KHN77" s="307"/>
      <c r="KHO77" s="307"/>
      <c r="KHP77" s="307"/>
      <c r="KHQ77" s="307"/>
      <c r="KHR77" s="307"/>
      <c r="KHS77" s="307"/>
      <c r="KHT77" s="307"/>
      <c r="KHU77" s="306"/>
      <c r="KHV77" s="307"/>
      <c r="KHW77" s="307"/>
      <c r="KHX77" s="307"/>
      <c r="KHY77" s="307"/>
      <c r="KHZ77" s="307"/>
      <c r="KIA77" s="307"/>
      <c r="KIB77" s="307"/>
      <c r="KIC77" s="307"/>
      <c r="KID77" s="307"/>
      <c r="KIE77" s="307"/>
      <c r="KIF77" s="307"/>
      <c r="KIG77" s="307"/>
      <c r="KIH77" s="307"/>
      <c r="KII77" s="307"/>
      <c r="KIJ77" s="307"/>
      <c r="KIK77" s="306"/>
      <c r="KIL77" s="307"/>
      <c r="KIM77" s="307"/>
      <c r="KIN77" s="307"/>
      <c r="KIO77" s="307"/>
      <c r="KIP77" s="307"/>
      <c r="KIQ77" s="307"/>
      <c r="KIR77" s="307"/>
      <c r="KIS77" s="307"/>
      <c r="KIT77" s="307"/>
      <c r="KIU77" s="307"/>
      <c r="KIV77" s="307"/>
      <c r="KIW77" s="307"/>
      <c r="KIX77" s="307"/>
      <c r="KIY77" s="307"/>
      <c r="KIZ77" s="307"/>
      <c r="KJA77" s="306"/>
      <c r="KJB77" s="307"/>
      <c r="KJC77" s="307"/>
      <c r="KJD77" s="307"/>
      <c r="KJE77" s="307"/>
      <c r="KJF77" s="307"/>
      <c r="KJG77" s="307"/>
      <c r="KJH77" s="307"/>
      <c r="KJI77" s="307"/>
      <c r="KJJ77" s="307"/>
      <c r="KJK77" s="307"/>
      <c r="KJL77" s="307"/>
      <c r="KJM77" s="307"/>
      <c r="KJN77" s="307"/>
      <c r="KJO77" s="307"/>
      <c r="KJP77" s="307"/>
      <c r="KJQ77" s="306"/>
      <c r="KJR77" s="307"/>
      <c r="KJS77" s="307"/>
      <c r="KJT77" s="307"/>
      <c r="KJU77" s="307"/>
      <c r="KJV77" s="307"/>
      <c r="KJW77" s="307"/>
      <c r="KJX77" s="307"/>
      <c r="KJY77" s="307"/>
      <c r="KJZ77" s="307"/>
      <c r="KKA77" s="307"/>
      <c r="KKB77" s="307"/>
      <c r="KKC77" s="307"/>
      <c r="KKD77" s="307"/>
      <c r="KKE77" s="307"/>
      <c r="KKF77" s="307"/>
      <c r="KKG77" s="306"/>
      <c r="KKH77" s="307"/>
      <c r="KKI77" s="307"/>
      <c r="KKJ77" s="307"/>
      <c r="KKK77" s="307"/>
      <c r="KKL77" s="307"/>
      <c r="KKM77" s="307"/>
      <c r="KKN77" s="307"/>
      <c r="KKO77" s="307"/>
      <c r="KKP77" s="307"/>
      <c r="KKQ77" s="307"/>
      <c r="KKR77" s="307"/>
      <c r="KKS77" s="307"/>
      <c r="KKT77" s="307"/>
      <c r="KKU77" s="307"/>
      <c r="KKV77" s="307"/>
      <c r="KKW77" s="306"/>
      <c r="KKX77" s="307"/>
      <c r="KKY77" s="307"/>
      <c r="KKZ77" s="307"/>
      <c r="KLA77" s="307"/>
      <c r="KLB77" s="307"/>
      <c r="KLC77" s="307"/>
      <c r="KLD77" s="307"/>
      <c r="KLE77" s="307"/>
      <c r="KLF77" s="307"/>
      <c r="KLG77" s="307"/>
      <c r="KLH77" s="307"/>
      <c r="KLI77" s="307"/>
      <c r="KLJ77" s="307"/>
      <c r="KLK77" s="307"/>
      <c r="KLL77" s="307"/>
      <c r="KLM77" s="306"/>
      <c r="KLN77" s="307"/>
      <c r="KLO77" s="307"/>
      <c r="KLP77" s="307"/>
      <c r="KLQ77" s="307"/>
      <c r="KLR77" s="307"/>
      <c r="KLS77" s="307"/>
      <c r="KLT77" s="307"/>
      <c r="KLU77" s="307"/>
      <c r="KLV77" s="307"/>
      <c r="KLW77" s="307"/>
      <c r="KLX77" s="307"/>
      <c r="KLY77" s="307"/>
      <c r="KLZ77" s="307"/>
      <c r="KMA77" s="307"/>
      <c r="KMB77" s="307"/>
      <c r="KMC77" s="306"/>
      <c r="KMD77" s="307"/>
      <c r="KME77" s="307"/>
      <c r="KMF77" s="307"/>
      <c r="KMG77" s="307"/>
      <c r="KMH77" s="307"/>
      <c r="KMI77" s="307"/>
      <c r="KMJ77" s="307"/>
      <c r="KMK77" s="307"/>
      <c r="KML77" s="307"/>
      <c r="KMM77" s="307"/>
      <c r="KMN77" s="307"/>
      <c r="KMO77" s="307"/>
      <c r="KMP77" s="307"/>
      <c r="KMQ77" s="307"/>
      <c r="KMR77" s="307"/>
      <c r="KMS77" s="306"/>
      <c r="KMT77" s="307"/>
      <c r="KMU77" s="307"/>
      <c r="KMV77" s="307"/>
      <c r="KMW77" s="307"/>
      <c r="KMX77" s="307"/>
      <c r="KMY77" s="307"/>
      <c r="KMZ77" s="307"/>
      <c r="KNA77" s="307"/>
      <c r="KNB77" s="307"/>
      <c r="KNC77" s="307"/>
      <c r="KND77" s="307"/>
      <c r="KNE77" s="307"/>
      <c r="KNF77" s="307"/>
      <c r="KNG77" s="307"/>
      <c r="KNH77" s="307"/>
      <c r="KNI77" s="306"/>
      <c r="KNJ77" s="307"/>
      <c r="KNK77" s="307"/>
      <c r="KNL77" s="307"/>
      <c r="KNM77" s="307"/>
      <c r="KNN77" s="307"/>
      <c r="KNO77" s="307"/>
      <c r="KNP77" s="307"/>
      <c r="KNQ77" s="307"/>
      <c r="KNR77" s="307"/>
      <c r="KNS77" s="307"/>
      <c r="KNT77" s="307"/>
      <c r="KNU77" s="307"/>
      <c r="KNV77" s="307"/>
      <c r="KNW77" s="307"/>
      <c r="KNX77" s="307"/>
      <c r="KNY77" s="306"/>
      <c r="KNZ77" s="307"/>
      <c r="KOA77" s="307"/>
      <c r="KOB77" s="307"/>
      <c r="KOC77" s="307"/>
      <c r="KOD77" s="307"/>
      <c r="KOE77" s="307"/>
      <c r="KOF77" s="307"/>
      <c r="KOG77" s="307"/>
      <c r="KOH77" s="307"/>
      <c r="KOI77" s="307"/>
      <c r="KOJ77" s="307"/>
      <c r="KOK77" s="307"/>
      <c r="KOL77" s="307"/>
      <c r="KOM77" s="307"/>
      <c r="KON77" s="307"/>
      <c r="KOO77" s="306"/>
      <c r="KOP77" s="307"/>
      <c r="KOQ77" s="307"/>
      <c r="KOR77" s="307"/>
      <c r="KOS77" s="307"/>
      <c r="KOT77" s="307"/>
      <c r="KOU77" s="307"/>
      <c r="KOV77" s="307"/>
      <c r="KOW77" s="307"/>
      <c r="KOX77" s="307"/>
      <c r="KOY77" s="307"/>
      <c r="KOZ77" s="307"/>
      <c r="KPA77" s="307"/>
      <c r="KPB77" s="307"/>
      <c r="KPC77" s="307"/>
      <c r="KPD77" s="307"/>
      <c r="KPE77" s="306"/>
      <c r="KPF77" s="307"/>
      <c r="KPG77" s="307"/>
      <c r="KPH77" s="307"/>
      <c r="KPI77" s="307"/>
      <c r="KPJ77" s="307"/>
      <c r="KPK77" s="307"/>
      <c r="KPL77" s="307"/>
      <c r="KPM77" s="307"/>
      <c r="KPN77" s="307"/>
      <c r="KPO77" s="307"/>
      <c r="KPP77" s="307"/>
      <c r="KPQ77" s="307"/>
      <c r="KPR77" s="307"/>
      <c r="KPS77" s="307"/>
      <c r="KPT77" s="307"/>
      <c r="KPU77" s="306"/>
      <c r="KPV77" s="307"/>
      <c r="KPW77" s="307"/>
      <c r="KPX77" s="307"/>
      <c r="KPY77" s="307"/>
      <c r="KPZ77" s="307"/>
      <c r="KQA77" s="307"/>
      <c r="KQB77" s="307"/>
      <c r="KQC77" s="307"/>
      <c r="KQD77" s="307"/>
      <c r="KQE77" s="307"/>
      <c r="KQF77" s="307"/>
      <c r="KQG77" s="307"/>
      <c r="KQH77" s="307"/>
      <c r="KQI77" s="307"/>
      <c r="KQJ77" s="307"/>
      <c r="KQK77" s="306"/>
      <c r="KQL77" s="307"/>
      <c r="KQM77" s="307"/>
      <c r="KQN77" s="307"/>
      <c r="KQO77" s="307"/>
      <c r="KQP77" s="307"/>
      <c r="KQQ77" s="307"/>
      <c r="KQR77" s="307"/>
      <c r="KQS77" s="307"/>
      <c r="KQT77" s="307"/>
      <c r="KQU77" s="307"/>
      <c r="KQV77" s="307"/>
      <c r="KQW77" s="307"/>
      <c r="KQX77" s="307"/>
      <c r="KQY77" s="307"/>
      <c r="KQZ77" s="307"/>
      <c r="KRA77" s="306"/>
      <c r="KRB77" s="307"/>
      <c r="KRC77" s="307"/>
      <c r="KRD77" s="307"/>
      <c r="KRE77" s="307"/>
      <c r="KRF77" s="307"/>
      <c r="KRG77" s="307"/>
      <c r="KRH77" s="307"/>
      <c r="KRI77" s="307"/>
      <c r="KRJ77" s="307"/>
      <c r="KRK77" s="307"/>
      <c r="KRL77" s="307"/>
      <c r="KRM77" s="307"/>
      <c r="KRN77" s="307"/>
      <c r="KRO77" s="307"/>
      <c r="KRP77" s="307"/>
      <c r="KRQ77" s="306"/>
      <c r="KRR77" s="307"/>
      <c r="KRS77" s="307"/>
      <c r="KRT77" s="307"/>
      <c r="KRU77" s="307"/>
      <c r="KRV77" s="307"/>
      <c r="KRW77" s="307"/>
      <c r="KRX77" s="307"/>
      <c r="KRY77" s="307"/>
      <c r="KRZ77" s="307"/>
      <c r="KSA77" s="307"/>
      <c r="KSB77" s="307"/>
      <c r="KSC77" s="307"/>
      <c r="KSD77" s="307"/>
      <c r="KSE77" s="307"/>
      <c r="KSF77" s="307"/>
      <c r="KSG77" s="306"/>
      <c r="KSH77" s="307"/>
      <c r="KSI77" s="307"/>
      <c r="KSJ77" s="307"/>
      <c r="KSK77" s="307"/>
      <c r="KSL77" s="307"/>
      <c r="KSM77" s="307"/>
      <c r="KSN77" s="307"/>
      <c r="KSO77" s="307"/>
      <c r="KSP77" s="307"/>
      <c r="KSQ77" s="307"/>
      <c r="KSR77" s="307"/>
      <c r="KSS77" s="307"/>
      <c r="KST77" s="307"/>
      <c r="KSU77" s="307"/>
      <c r="KSV77" s="307"/>
      <c r="KSW77" s="306"/>
      <c r="KSX77" s="307"/>
      <c r="KSY77" s="307"/>
      <c r="KSZ77" s="307"/>
      <c r="KTA77" s="307"/>
      <c r="KTB77" s="307"/>
      <c r="KTC77" s="307"/>
      <c r="KTD77" s="307"/>
      <c r="KTE77" s="307"/>
      <c r="KTF77" s="307"/>
      <c r="KTG77" s="307"/>
      <c r="KTH77" s="307"/>
      <c r="KTI77" s="307"/>
      <c r="KTJ77" s="307"/>
      <c r="KTK77" s="307"/>
      <c r="KTL77" s="307"/>
      <c r="KTM77" s="306"/>
      <c r="KTN77" s="307"/>
      <c r="KTO77" s="307"/>
      <c r="KTP77" s="307"/>
      <c r="KTQ77" s="307"/>
      <c r="KTR77" s="307"/>
      <c r="KTS77" s="307"/>
      <c r="KTT77" s="307"/>
      <c r="KTU77" s="307"/>
      <c r="KTV77" s="307"/>
      <c r="KTW77" s="307"/>
      <c r="KTX77" s="307"/>
      <c r="KTY77" s="307"/>
      <c r="KTZ77" s="307"/>
      <c r="KUA77" s="307"/>
      <c r="KUB77" s="307"/>
      <c r="KUC77" s="306"/>
      <c r="KUD77" s="307"/>
      <c r="KUE77" s="307"/>
      <c r="KUF77" s="307"/>
      <c r="KUG77" s="307"/>
      <c r="KUH77" s="307"/>
      <c r="KUI77" s="307"/>
      <c r="KUJ77" s="307"/>
      <c r="KUK77" s="307"/>
      <c r="KUL77" s="307"/>
      <c r="KUM77" s="307"/>
      <c r="KUN77" s="307"/>
      <c r="KUO77" s="307"/>
      <c r="KUP77" s="307"/>
      <c r="KUQ77" s="307"/>
      <c r="KUR77" s="307"/>
      <c r="KUS77" s="306"/>
      <c r="KUT77" s="307"/>
      <c r="KUU77" s="307"/>
      <c r="KUV77" s="307"/>
      <c r="KUW77" s="307"/>
      <c r="KUX77" s="307"/>
      <c r="KUY77" s="307"/>
      <c r="KUZ77" s="307"/>
      <c r="KVA77" s="307"/>
      <c r="KVB77" s="307"/>
      <c r="KVC77" s="307"/>
      <c r="KVD77" s="307"/>
      <c r="KVE77" s="307"/>
      <c r="KVF77" s="307"/>
      <c r="KVG77" s="307"/>
      <c r="KVH77" s="307"/>
      <c r="KVI77" s="306"/>
      <c r="KVJ77" s="307"/>
      <c r="KVK77" s="307"/>
      <c r="KVL77" s="307"/>
      <c r="KVM77" s="307"/>
      <c r="KVN77" s="307"/>
      <c r="KVO77" s="307"/>
      <c r="KVP77" s="307"/>
      <c r="KVQ77" s="307"/>
      <c r="KVR77" s="307"/>
      <c r="KVS77" s="307"/>
      <c r="KVT77" s="307"/>
      <c r="KVU77" s="307"/>
      <c r="KVV77" s="307"/>
      <c r="KVW77" s="307"/>
      <c r="KVX77" s="307"/>
      <c r="KVY77" s="306"/>
      <c r="KVZ77" s="307"/>
      <c r="KWA77" s="307"/>
      <c r="KWB77" s="307"/>
      <c r="KWC77" s="307"/>
      <c r="KWD77" s="307"/>
      <c r="KWE77" s="307"/>
      <c r="KWF77" s="307"/>
      <c r="KWG77" s="307"/>
      <c r="KWH77" s="307"/>
      <c r="KWI77" s="307"/>
      <c r="KWJ77" s="307"/>
      <c r="KWK77" s="307"/>
      <c r="KWL77" s="307"/>
      <c r="KWM77" s="307"/>
      <c r="KWN77" s="307"/>
      <c r="KWO77" s="306"/>
      <c r="KWP77" s="307"/>
      <c r="KWQ77" s="307"/>
      <c r="KWR77" s="307"/>
      <c r="KWS77" s="307"/>
      <c r="KWT77" s="307"/>
      <c r="KWU77" s="307"/>
      <c r="KWV77" s="307"/>
      <c r="KWW77" s="307"/>
      <c r="KWX77" s="307"/>
      <c r="KWY77" s="307"/>
      <c r="KWZ77" s="307"/>
      <c r="KXA77" s="307"/>
      <c r="KXB77" s="307"/>
      <c r="KXC77" s="307"/>
      <c r="KXD77" s="307"/>
      <c r="KXE77" s="306"/>
      <c r="KXF77" s="307"/>
      <c r="KXG77" s="307"/>
      <c r="KXH77" s="307"/>
      <c r="KXI77" s="307"/>
      <c r="KXJ77" s="307"/>
      <c r="KXK77" s="307"/>
      <c r="KXL77" s="307"/>
      <c r="KXM77" s="307"/>
      <c r="KXN77" s="307"/>
      <c r="KXO77" s="307"/>
      <c r="KXP77" s="307"/>
      <c r="KXQ77" s="307"/>
      <c r="KXR77" s="307"/>
      <c r="KXS77" s="307"/>
      <c r="KXT77" s="307"/>
      <c r="KXU77" s="306"/>
      <c r="KXV77" s="307"/>
      <c r="KXW77" s="307"/>
      <c r="KXX77" s="307"/>
      <c r="KXY77" s="307"/>
      <c r="KXZ77" s="307"/>
      <c r="KYA77" s="307"/>
      <c r="KYB77" s="307"/>
      <c r="KYC77" s="307"/>
      <c r="KYD77" s="307"/>
      <c r="KYE77" s="307"/>
      <c r="KYF77" s="307"/>
      <c r="KYG77" s="307"/>
      <c r="KYH77" s="307"/>
      <c r="KYI77" s="307"/>
      <c r="KYJ77" s="307"/>
      <c r="KYK77" s="306"/>
      <c r="KYL77" s="307"/>
      <c r="KYM77" s="307"/>
      <c r="KYN77" s="307"/>
      <c r="KYO77" s="307"/>
      <c r="KYP77" s="307"/>
      <c r="KYQ77" s="307"/>
      <c r="KYR77" s="307"/>
      <c r="KYS77" s="307"/>
      <c r="KYT77" s="307"/>
      <c r="KYU77" s="307"/>
      <c r="KYV77" s="307"/>
      <c r="KYW77" s="307"/>
      <c r="KYX77" s="307"/>
      <c r="KYY77" s="307"/>
      <c r="KYZ77" s="307"/>
      <c r="KZA77" s="306"/>
      <c r="KZB77" s="307"/>
      <c r="KZC77" s="307"/>
      <c r="KZD77" s="307"/>
      <c r="KZE77" s="307"/>
      <c r="KZF77" s="307"/>
      <c r="KZG77" s="307"/>
      <c r="KZH77" s="307"/>
      <c r="KZI77" s="307"/>
      <c r="KZJ77" s="307"/>
      <c r="KZK77" s="307"/>
      <c r="KZL77" s="307"/>
      <c r="KZM77" s="307"/>
      <c r="KZN77" s="307"/>
      <c r="KZO77" s="307"/>
      <c r="KZP77" s="307"/>
      <c r="KZQ77" s="306"/>
      <c r="KZR77" s="307"/>
      <c r="KZS77" s="307"/>
      <c r="KZT77" s="307"/>
      <c r="KZU77" s="307"/>
      <c r="KZV77" s="307"/>
      <c r="KZW77" s="307"/>
      <c r="KZX77" s="307"/>
      <c r="KZY77" s="307"/>
      <c r="KZZ77" s="307"/>
      <c r="LAA77" s="307"/>
      <c r="LAB77" s="307"/>
      <c r="LAC77" s="307"/>
      <c r="LAD77" s="307"/>
      <c r="LAE77" s="307"/>
      <c r="LAF77" s="307"/>
      <c r="LAG77" s="306"/>
      <c r="LAH77" s="307"/>
      <c r="LAI77" s="307"/>
      <c r="LAJ77" s="307"/>
      <c r="LAK77" s="307"/>
      <c r="LAL77" s="307"/>
      <c r="LAM77" s="307"/>
      <c r="LAN77" s="307"/>
      <c r="LAO77" s="307"/>
      <c r="LAP77" s="307"/>
      <c r="LAQ77" s="307"/>
      <c r="LAR77" s="307"/>
      <c r="LAS77" s="307"/>
      <c r="LAT77" s="307"/>
      <c r="LAU77" s="307"/>
      <c r="LAV77" s="307"/>
      <c r="LAW77" s="306"/>
      <c r="LAX77" s="307"/>
      <c r="LAY77" s="307"/>
      <c r="LAZ77" s="307"/>
      <c r="LBA77" s="307"/>
      <c r="LBB77" s="307"/>
      <c r="LBC77" s="307"/>
      <c r="LBD77" s="307"/>
      <c r="LBE77" s="307"/>
      <c r="LBF77" s="307"/>
      <c r="LBG77" s="307"/>
      <c r="LBH77" s="307"/>
      <c r="LBI77" s="307"/>
      <c r="LBJ77" s="307"/>
      <c r="LBK77" s="307"/>
      <c r="LBL77" s="307"/>
      <c r="LBM77" s="306"/>
      <c r="LBN77" s="307"/>
      <c r="LBO77" s="307"/>
      <c r="LBP77" s="307"/>
      <c r="LBQ77" s="307"/>
      <c r="LBR77" s="307"/>
      <c r="LBS77" s="307"/>
      <c r="LBT77" s="307"/>
      <c r="LBU77" s="307"/>
      <c r="LBV77" s="307"/>
      <c r="LBW77" s="307"/>
      <c r="LBX77" s="307"/>
      <c r="LBY77" s="307"/>
      <c r="LBZ77" s="307"/>
      <c r="LCA77" s="307"/>
      <c r="LCB77" s="307"/>
      <c r="LCC77" s="306"/>
      <c r="LCD77" s="307"/>
      <c r="LCE77" s="307"/>
      <c r="LCF77" s="307"/>
      <c r="LCG77" s="307"/>
      <c r="LCH77" s="307"/>
      <c r="LCI77" s="307"/>
      <c r="LCJ77" s="307"/>
      <c r="LCK77" s="307"/>
      <c r="LCL77" s="307"/>
      <c r="LCM77" s="307"/>
      <c r="LCN77" s="307"/>
      <c r="LCO77" s="307"/>
      <c r="LCP77" s="307"/>
      <c r="LCQ77" s="307"/>
      <c r="LCR77" s="307"/>
      <c r="LCS77" s="306"/>
      <c r="LCT77" s="307"/>
      <c r="LCU77" s="307"/>
      <c r="LCV77" s="307"/>
      <c r="LCW77" s="307"/>
      <c r="LCX77" s="307"/>
      <c r="LCY77" s="307"/>
      <c r="LCZ77" s="307"/>
      <c r="LDA77" s="307"/>
      <c r="LDB77" s="307"/>
      <c r="LDC77" s="307"/>
      <c r="LDD77" s="307"/>
      <c r="LDE77" s="307"/>
      <c r="LDF77" s="307"/>
      <c r="LDG77" s="307"/>
      <c r="LDH77" s="307"/>
      <c r="LDI77" s="306"/>
      <c r="LDJ77" s="307"/>
      <c r="LDK77" s="307"/>
      <c r="LDL77" s="307"/>
      <c r="LDM77" s="307"/>
      <c r="LDN77" s="307"/>
      <c r="LDO77" s="307"/>
      <c r="LDP77" s="307"/>
      <c r="LDQ77" s="307"/>
      <c r="LDR77" s="307"/>
      <c r="LDS77" s="307"/>
      <c r="LDT77" s="307"/>
      <c r="LDU77" s="307"/>
      <c r="LDV77" s="307"/>
      <c r="LDW77" s="307"/>
      <c r="LDX77" s="307"/>
      <c r="LDY77" s="306"/>
      <c r="LDZ77" s="307"/>
      <c r="LEA77" s="307"/>
      <c r="LEB77" s="307"/>
      <c r="LEC77" s="307"/>
      <c r="LED77" s="307"/>
      <c r="LEE77" s="307"/>
      <c r="LEF77" s="307"/>
      <c r="LEG77" s="307"/>
      <c r="LEH77" s="307"/>
      <c r="LEI77" s="307"/>
      <c r="LEJ77" s="307"/>
      <c r="LEK77" s="307"/>
      <c r="LEL77" s="307"/>
      <c r="LEM77" s="307"/>
      <c r="LEN77" s="307"/>
      <c r="LEO77" s="306"/>
      <c r="LEP77" s="307"/>
      <c r="LEQ77" s="307"/>
      <c r="LER77" s="307"/>
      <c r="LES77" s="307"/>
      <c r="LET77" s="307"/>
      <c r="LEU77" s="307"/>
      <c r="LEV77" s="307"/>
      <c r="LEW77" s="307"/>
      <c r="LEX77" s="307"/>
      <c r="LEY77" s="307"/>
      <c r="LEZ77" s="307"/>
      <c r="LFA77" s="307"/>
      <c r="LFB77" s="307"/>
      <c r="LFC77" s="307"/>
      <c r="LFD77" s="307"/>
      <c r="LFE77" s="306"/>
      <c r="LFF77" s="307"/>
      <c r="LFG77" s="307"/>
      <c r="LFH77" s="307"/>
      <c r="LFI77" s="307"/>
      <c r="LFJ77" s="307"/>
      <c r="LFK77" s="307"/>
      <c r="LFL77" s="307"/>
      <c r="LFM77" s="307"/>
      <c r="LFN77" s="307"/>
      <c r="LFO77" s="307"/>
      <c r="LFP77" s="307"/>
      <c r="LFQ77" s="307"/>
      <c r="LFR77" s="307"/>
      <c r="LFS77" s="307"/>
      <c r="LFT77" s="307"/>
      <c r="LFU77" s="306"/>
      <c r="LFV77" s="307"/>
      <c r="LFW77" s="307"/>
      <c r="LFX77" s="307"/>
      <c r="LFY77" s="307"/>
      <c r="LFZ77" s="307"/>
      <c r="LGA77" s="307"/>
      <c r="LGB77" s="307"/>
      <c r="LGC77" s="307"/>
      <c r="LGD77" s="307"/>
      <c r="LGE77" s="307"/>
      <c r="LGF77" s="307"/>
      <c r="LGG77" s="307"/>
      <c r="LGH77" s="307"/>
      <c r="LGI77" s="307"/>
      <c r="LGJ77" s="307"/>
      <c r="LGK77" s="306"/>
      <c r="LGL77" s="307"/>
      <c r="LGM77" s="307"/>
      <c r="LGN77" s="307"/>
      <c r="LGO77" s="307"/>
      <c r="LGP77" s="307"/>
      <c r="LGQ77" s="307"/>
      <c r="LGR77" s="307"/>
      <c r="LGS77" s="307"/>
      <c r="LGT77" s="307"/>
      <c r="LGU77" s="307"/>
      <c r="LGV77" s="307"/>
      <c r="LGW77" s="307"/>
      <c r="LGX77" s="307"/>
      <c r="LGY77" s="307"/>
      <c r="LGZ77" s="307"/>
      <c r="LHA77" s="306"/>
      <c r="LHB77" s="307"/>
      <c r="LHC77" s="307"/>
      <c r="LHD77" s="307"/>
      <c r="LHE77" s="307"/>
      <c r="LHF77" s="307"/>
      <c r="LHG77" s="307"/>
      <c r="LHH77" s="307"/>
      <c r="LHI77" s="307"/>
      <c r="LHJ77" s="307"/>
      <c r="LHK77" s="307"/>
      <c r="LHL77" s="307"/>
      <c r="LHM77" s="307"/>
      <c r="LHN77" s="307"/>
      <c r="LHO77" s="307"/>
      <c r="LHP77" s="307"/>
      <c r="LHQ77" s="306"/>
      <c r="LHR77" s="307"/>
      <c r="LHS77" s="307"/>
      <c r="LHT77" s="307"/>
      <c r="LHU77" s="307"/>
      <c r="LHV77" s="307"/>
      <c r="LHW77" s="307"/>
      <c r="LHX77" s="307"/>
      <c r="LHY77" s="307"/>
      <c r="LHZ77" s="307"/>
      <c r="LIA77" s="307"/>
      <c r="LIB77" s="307"/>
      <c r="LIC77" s="307"/>
      <c r="LID77" s="307"/>
      <c r="LIE77" s="307"/>
      <c r="LIF77" s="307"/>
      <c r="LIG77" s="306"/>
      <c r="LIH77" s="307"/>
      <c r="LII77" s="307"/>
      <c r="LIJ77" s="307"/>
      <c r="LIK77" s="307"/>
      <c r="LIL77" s="307"/>
      <c r="LIM77" s="307"/>
      <c r="LIN77" s="307"/>
      <c r="LIO77" s="307"/>
      <c r="LIP77" s="307"/>
      <c r="LIQ77" s="307"/>
      <c r="LIR77" s="307"/>
      <c r="LIS77" s="307"/>
      <c r="LIT77" s="307"/>
      <c r="LIU77" s="307"/>
      <c r="LIV77" s="307"/>
      <c r="LIW77" s="306"/>
      <c r="LIX77" s="307"/>
      <c r="LIY77" s="307"/>
      <c r="LIZ77" s="307"/>
      <c r="LJA77" s="307"/>
      <c r="LJB77" s="307"/>
      <c r="LJC77" s="307"/>
      <c r="LJD77" s="307"/>
      <c r="LJE77" s="307"/>
      <c r="LJF77" s="307"/>
      <c r="LJG77" s="307"/>
      <c r="LJH77" s="307"/>
      <c r="LJI77" s="307"/>
      <c r="LJJ77" s="307"/>
      <c r="LJK77" s="307"/>
      <c r="LJL77" s="307"/>
      <c r="LJM77" s="306"/>
      <c r="LJN77" s="307"/>
      <c r="LJO77" s="307"/>
      <c r="LJP77" s="307"/>
      <c r="LJQ77" s="307"/>
      <c r="LJR77" s="307"/>
      <c r="LJS77" s="307"/>
      <c r="LJT77" s="307"/>
      <c r="LJU77" s="307"/>
      <c r="LJV77" s="307"/>
      <c r="LJW77" s="307"/>
      <c r="LJX77" s="307"/>
      <c r="LJY77" s="307"/>
      <c r="LJZ77" s="307"/>
      <c r="LKA77" s="307"/>
      <c r="LKB77" s="307"/>
      <c r="LKC77" s="306"/>
      <c r="LKD77" s="307"/>
      <c r="LKE77" s="307"/>
      <c r="LKF77" s="307"/>
      <c r="LKG77" s="307"/>
      <c r="LKH77" s="307"/>
      <c r="LKI77" s="307"/>
      <c r="LKJ77" s="307"/>
      <c r="LKK77" s="307"/>
      <c r="LKL77" s="307"/>
      <c r="LKM77" s="307"/>
      <c r="LKN77" s="307"/>
      <c r="LKO77" s="307"/>
      <c r="LKP77" s="307"/>
      <c r="LKQ77" s="307"/>
      <c r="LKR77" s="307"/>
      <c r="LKS77" s="306"/>
      <c r="LKT77" s="307"/>
      <c r="LKU77" s="307"/>
      <c r="LKV77" s="307"/>
      <c r="LKW77" s="307"/>
      <c r="LKX77" s="307"/>
      <c r="LKY77" s="307"/>
      <c r="LKZ77" s="307"/>
      <c r="LLA77" s="307"/>
      <c r="LLB77" s="307"/>
      <c r="LLC77" s="307"/>
      <c r="LLD77" s="307"/>
      <c r="LLE77" s="307"/>
      <c r="LLF77" s="307"/>
      <c r="LLG77" s="307"/>
      <c r="LLH77" s="307"/>
      <c r="LLI77" s="306"/>
      <c r="LLJ77" s="307"/>
      <c r="LLK77" s="307"/>
      <c r="LLL77" s="307"/>
      <c r="LLM77" s="307"/>
      <c r="LLN77" s="307"/>
      <c r="LLO77" s="307"/>
      <c r="LLP77" s="307"/>
      <c r="LLQ77" s="307"/>
      <c r="LLR77" s="307"/>
      <c r="LLS77" s="307"/>
      <c r="LLT77" s="307"/>
      <c r="LLU77" s="307"/>
      <c r="LLV77" s="307"/>
      <c r="LLW77" s="307"/>
      <c r="LLX77" s="307"/>
      <c r="LLY77" s="306"/>
      <c r="LLZ77" s="307"/>
      <c r="LMA77" s="307"/>
      <c r="LMB77" s="307"/>
      <c r="LMC77" s="307"/>
      <c r="LMD77" s="307"/>
      <c r="LME77" s="307"/>
      <c r="LMF77" s="307"/>
      <c r="LMG77" s="307"/>
      <c r="LMH77" s="307"/>
      <c r="LMI77" s="307"/>
      <c r="LMJ77" s="307"/>
      <c r="LMK77" s="307"/>
      <c r="LML77" s="307"/>
      <c r="LMM77" s="307"/>
      <c r="LMN77" s="307"/>
      <c r="LMO77" s="306"/>
      <c r="LMP77" s="307"/>
      <c r="LMQ77" s="307"/>
      <c r="LMR77" s="307"/>
      <c r="LMS77" s="307"/>
      <c r="LMT77" s="307"/>
      <c r="LMU77" s="307"/>
      <c r="LMV77" s="307"/>
      <c r="LMW77" s="307"/>
      <c r="LMX77" s="307"/>
      <c r="LMY77" s="307"/>
      <c r="LMZ77" s="307"/>
      <c r="LNA77" s="307"/>
      <c r="LNB77" s="307"/>
      <c r="LNC77" s="307"/>
      <c r="LND77" s="307"/>
      <c r="LNE77" s="306"/>
      <c r="LNF77" s="307"/>
      <c r="LNG77" s="307"/>
      <c r="LNH77" s="307"/>
      <c r="LNI77" s="307"/>
      <c r="LNJ77" s="307"/>
      <c r="LNK77" s="307"/>
      <c r="LNL77" s="307"/>
      <c r="LNM77" s="307"/>
      <c r="LNN77" s="307"/>
      <c r="LNO77" s="307"/>
      <c r="LNP77" s="307"/>
      <c r="LNQ77" s="307"/>
      <c r="LNR77" s="307"/>
      <c r="LNS77" s="307"/>
      <c r="LNT77" s="307"/>
      <c r="LNU77" s="306"/>
      <c r="LNV77" s="307"/>
      <c r="LNW77" s="307"/>
      <c r="LNX77" s="307"/>
      <c r="LNY77" s="307"/>
      <c r="LNZ77" s="307"/>
      <c r="LOA77" s="307"/>
      <c r="LOB77" s="307"/>
      <c r="LOC77" s="307"/>
      <c r="LOD77" s="307"/>
      <c r="LOE77" s="307"/>
      <c r="LOF77" s="307"/>
      <c r="LOG77" s="307"/>
      <c r="LOH77" s="307"/>
      <c r="LOI77" s="307"/>
      <c r="LOJ77" s="307"/>
      <c r="LOK77" s="306"/>
      <c r="LOL77" s="307"/>
      <c r="LOM77" s="307"/>
      <c r="LON77" s="307"/>
      <c r="LOO77" s="307"/>
      <c r="LOP77" s="307"/>
      <c r="LOQ77" s="307"/>
      <c r="LOR77" s="307"/>
      <c r="LOS77" s="307"/>
      <c r="LOT77" s="307"/>
      <c r="LOU77" s="307"/>
      <c r="LOV77" s="307"/>
      <c r="LOW77" s="307"/>
      <c r="LOX77" s="307"/>
      <c r="LOY77" s="307"/>
      <c r="LOZ77" s="307"/>
      <c r="LPA77" s="306"/>
      <c r="LPB77" s="307"/>
      <c r="LPC77" s="307"/>
      <c r="LPD77" s="307"/>
      <c r="LPE77" s="307"/>
      <c r="LPF77" s="307"/>
      <c r="LPG77" s="307"/>
      <c r="LPH77" s="307"/>
      <c r="LPI77" s="307"/>
      <c r="LPJ77" s="307"/>
      <c r="LPK77" s="307"/>
      <c r="LPL77" s="307"/>
      <c r="LPM77" s="307"/>
      <c r="LPN77" s="307"/>
      <c r="LPO77" s="307"/>
      <c r="LPP77" s="307"/>
      <c r="LPQ77" s="306"/>
      <c r="LPR77" s="307"/>
      <c r="LPS77" s="307"/>
      <c r="LPT77" s="307"/>
      <c r="LPU77" s="307"/>
      <c r="LPV77" s="307"/>
      <c r="LPW77" s="307"/>
      <c r="LPX77" s="307"/>
      <c r="LPY77" s="307"/>
      <c r="LPZ77" s="307"/>
      <c r="LQA77" s="307"/>
      <c r="LQB77" s="307"/>
      <c r="LQC77" s="307"/>
      <c r="LQD77" s="307"/>
      <c r="LQE77" s="307"/>
      <c r="LQF77" s="307"/>
      <c r="LQG77" s="306"/>
      <c r="LQH77" s="307"/>
      <c r="LQI77" s="307"/>
      <c r="LQJ77" s="307"/>
      <c r="LQK77" s="307"/>
      <c r="LQL77" s="307"/>
      <c r="LQM77" s="307"/>
      <c r="LQN77" s="307"/>
      <c r="LQO77" s="307"/>
      <c r="LQP77" s="307"/>
      <c r="LQQ77" s="307"/>
      <c r="LQR77" s="307"/>
      <c r="LQS77" s="307"/>
      <c r="LQT77" s="307"/>
      <c r="LQU77" s="307"/>
      <c r="LQV77" s="307"/>
      <c r="LQW77" s="306"/>
      <c r="LQX77" s="307"/>
      <c r="LQY77" s="307"/>
      <c r="LQZ77" s="307"/>
      <c r="LRA77" s="307"/>
      <c r="LRB77" s="307"/>
      <c r="LRC77" s="307"/>
      <c r="LRD77" s="307"/>
      <c r="LRE77" s="307"/>
      <c r="LRF77" s="307"/>
      <c r="LRG77" s="307"/>
      <c r="LRH77" s="307"/>
      <c r="LRI77" s="307"/>
      <c r="LRJ77" s="307"/>
      <c r="LRK77" s="307"/>
      <c r="LRL77" s="307"/>
      <c r="LRM77" s="306"/>
      <c r="LRN77" s="307"/>
      <c r="LRO77" s="307"/>
      <c r="LRP77" s="307"/>
      <c r="LRQ77" s="307"/>
      <c r="LRR77" s="307"/>
      <c r="LRS77" s="307"/>
      <c r="LRT77" s="307"/>
      <c r="LRU77" s="307"/>
      <c r="LRV77" s="307"/>
      <c r="LRW77" s="307"/>
      <c r="LRX77" s="307"/>
      <c r="LRY77" s="307"/>
      <c r="LRZ77" s="307"/>
      <c r="LSA77" s="307"/>
      <c r="LSB77" s="307"/>
      <c r="LSC77" s="306"/>
      <c r="LSD77" s="307"/>
      <c r="LSE77" s="307"/>
      <c r="LSF77" s="307"/>
      <c r="LSG77" s="307"/>
      <c r="LSH77" s="307"/>
      <c r="LSI77" s="307"/>
      <c r="LSJ77" s="307"/>
      <c r="LSK77" s="307"/>
      <c r="LSL77" s="307"/>
      <c r="LSM77" s="307"/>
      <c r="LSN77" s="307"/>
      <c r="LSO77" s="307"/>
      <c r="LSP77" s="307"/>
      <c r="LSQ77" s="307"/>
      <c r="LSR77" s="307"/>
      <c r="LSS77" s="306"/>
      <c r="LST77" s="307"/>
      <c r="LSU77" s="307"/>
      <c r="LSV77" s="307"/>
      <c r="LSW77" s="307"/>
      <c r="LSX77" s="307"/>
      <c r="LSY77" s="307"/>
      <c r="LSZ77" s="307"/>
      <c r="LTA77" s="307"/>
      <c r="LTB77" s="307"/>
      <c r="LTC77" s="307"/>
      <c r="LTD77" s="307"/>
      <c r="LTE77" s="307"/>
      <c r="LTF77" s="307"/>
      <c r="LTG77" s="307"/>
      <c r="LTH77" s="307"/>
      <c r="LTI77" s="306"/>
      <c r="LTJ77" s="307"/>
      <c r="LTK77" s="307"/>
      <c r="LTL77" s="307"/>
      <c r="LTM77" s="307"/>
      <c r="LTN77" s="307"/>
      <c r="LTO77" s="307"/>
      <c r="LTP77" s="307"/>
      <c r="LTQ77" s="307"/>
      <c r="LTR77" s="307"/>
      <c r="LTS77" s="307"/>
      <c r="LTT77" s="307"/>
      <c r="LTU77" s="307"/>
      <c r="LTV77" s="307"/>
      <c r="LTW77" s="307"/>
      <c r="LTX77" s="307"/>
      <c r="LTY77" s="306"/>
      <c r="LTZ77" s="307"/>
      <c r="LUA77" s="307"/>
      <c r="LUB77" s="307"/>
      <c r="LUC77" s="307"/>
      <c r="LUD77" s="307"/>
      <c r="LUE77" s="307"/>
      <c r="LUF77" s="307"/>
      <c r="LUG77" s="307"/>
      <c r="LUH77" s="307"/>
      <c r="LUI77" s="307"/>
      <c r="LUJ77" s="307"/>
      <c r="LUK77" s="307"/>
      <c r="LUL77" s="307"/>
      <c r="LUM77" s="307"/>
      <c r="LUN77" s="307"/>
      <c r="LUO77" s="306"/>
      <c r="LUP77" s="307"/>
      <c r="LUQ77" s="307"/>
      <c r="LUR77" s="307"/>
      <c r="LUS77" s="307"/>
      <c r="LUT77" s="307"/>
      <c r="LUU77" s="307"/>
      <c r="LUV77" s="307"/>
      <c r="LUW77" s="307"/>
      <c r="LUX77" s="307"/>
      <c r="LUY77" s="307"/>
      <c r="LUZ77" s="307"/>
      <c r="LVA77" s="307"/>
      <c r="LVB77" s="307"/>
      <c r="LVC77" s="307"/>
      <c r="LVD77" s="307"/>
      <c r="LVE77" s="306"/>
      <c r="LVF77" s="307"/>
      <c r="LVG77" s="307"/>
      <c r="LVH77" s="307"/>
      <c r="LVI77" s="307"/>
      <c r="LVJ77" s="307"/>
      <c r="LVK77" s="307"/>
      <c r="LVL77" s="307"/>
      <c r="LVM77" s="307"/>
      <c r="LVN77" s="307"/>
      <c r="LVO77" s="307"/>
      <c r="LVP77" s="307"/>
      <c r="LVQ77" s="307"/>
      <c r="LVR77" s="307"/>
      <c r="LVS77" s="307"/>
      <c r="LVT77" s="307"/>
      <c r="LVU77" s="306"/>
      <c r="LVV77" s="307"/>
      <c r="LVW77" s="307"/>
      <c r="LVX77" s="307"/>
      <c r="LVY77" s="307"/>
      <c r="LVZ77" s="307"/>
      <c r="LWA77" s="307"/>
      <c r="LWB77" s="307"/>
      <c r="LWC77" s="307"/>
      <c r="LWD77" s="307"/>
      <c r="LWE77" s="307"/>
      <c r="LWF77" s="307"/>
      <c r="LWG77" s="307"/>
      <c r="LWH77" s="307"/>
      <c r="LWI77" s="307"/>
      <c r="LWJ77" s="307"/>
      <c r="LWK77" s="306"/>
      <c r="LWL77" s="307"/>
      <c r="LWM77" s="307"/>
      <c r="LWN77" s="307"/>
      <c r="LWO77" s="307"/>
      <c r="LWP77" s="307"/>
      <c r="LWQ77" s="307"/>
      <c r="LWR77" s="307"/>
      <c r="LWS77" s="307"/>
      <c r="LWT77" s="307"/>
      <c r="LWU77" s="307"/>
      <c r="LWV77" s="307"/>
      <c r="LWW77" s="307"/>
      <c r="LWX77" s="307"/>
      <c r="LWY77" s="307"/>
      <c r="LWZ77" s="307"/>
      <c r="LXA77" s="306"/>
      <c r="LXB77" s="307"/>
      <c r="LXC77" s="307"/>
      <c r="LXD77" s="307"/>
      <c r="LXE77" s="307"/>
      <c r="LXF77" s="307"/>
      <c r="LXG77" s="307"/>
      <c r="LXH77" s="307"/>
      <c r="LXI77" s="307"/>
      <c r="LXJ77" s="307"/>
      <c r="LXK77" s="307"/>
      <c r="LXL77" s="307"/>
      <c r="LXM77" s="307"/>
      <c r="LXN77" s="307"/>
      <c r="LXO77" s="307"/>
      <c r="LXP77" s="307"/>
      <c r="LXQ77" s="306"/>
      <c r="LXR77" s="307"/>
      <c r="LXS77" s="307"/>
      <c r="LXT77" s="307"/>
      <c r="LXU77" s="307"/>
      <c r="LXV77" s="307"/>
      <c r="LXW77" s="307"/>
      <c r="LXX77" s="307"/>
      <c r="LXY77" s="307"/>
      <c r="LXZ77" s="307"/>
      <c r="LYA77" s="307"/>
      <c r="LYB77" s="307"/>
      <c r="LYC77" s="307"/>
      <c r="LYD77" s="307"/>
      <c r="LYE77" s="307"/>
      <c r="LYF77" s="307"/>
      <c r="LYG77" s="306"/>
      <c r="LYH77" s="307"/>
      <c r="LYI77" s="307"/>
      <c r="LYJ77" s="307"/>
      <c r="LYK77" s="307"/>
      <c r="LYL77" s="307"/>
      <c r="LYM77" s="307"/>
      <c r="LYN77" s="307"/>
      <c r="LYO77" s="307"/>
      <c r="LYP77" s="307"/>
      <c r="LYQ77" s="307"/>
      <c r="LYR77" s="307"/>
      <c r="LYS77" s="307"/>
      <c r="LYT77" s="307"/>
      <c r="LYU77" s="307"/>
      <c r="LYV77" s="307"/>
      <c r="LYW77" s="306"/>
      <c r="LYX77" s="307"/>
      <c r="LYY77" s="307"/>
      <c r="LYZ77" s="307"/>
      <c r="LZA77" s="307"/>
      <c r="LZB77" s="307"/>
      <c r="LZC77" s="307"/>
      <c r="LZD77" s="307"/>
      <c r="LZE77" s="307"/>
      <c r="LZF77" s="307"/>
      <c r="LZG77" s="307"/>
      <c r="LZH77" s="307"/>
      <c r="LZI77" s="307"/>
      <c r="LZJ77" s="307"/>
      <c r="LZK77" s="307"/>
      <c r="LZL77" s="307"/>
      <c r="LZM77" s="306"/>
      <c r="LZN77" s="307"/>
      <c r="LZO77" s="307"/>
      <c r="LZP77" s="307"/>
      <c r="LZQ77" s="307"/>
      <c r="LZR77" s="307"/>
      <c r="LZS77" s="307"/>
      <c r="LZT77" s="307"/>
      <c r="LZU77" s="307"/>
      <c r="LZV77" s="307"/>
      <c r="LZW77" s="307"/>
      <c r="LZX77" s="307"/>
      <c r="LZY77" s="307"/>
      <c r="LZZ77" s="307"/>
      <c r="MAA77" s="307"/>
      <c r="MAB77" s="307"/>
      <c r="MAC77" s="306"/>
      <c r="MAD77" s="307"/>
      <c r="MAE77" s="307"/>
      <c r="MAF77" s="307"/>
      <c r="MAG77" s="307"/>
      <c r="MAH77" s="307"/>
      <c r="MAI77" s="307"/>
      <c r="MAJ77" s="307"/>
      <c r="MAK77" s="307"/>
      <c r="MAL77" s="307"/>
      <c r="MAM77" s="307"/>
      <c r="MAN77" s="307"/>
      <c r="MAO77" s="307"/>
      <c r="MAP77" s="307"/>
      <c r="MAQ77" s="307"/>
      <c r="MAR77" s="307"/>
      <c r="MAS77" s="306"/>
      <c r="MAT77" s="307"/>
      <c r="MAU77" s="307"/>
      <c r="MAV77" s="307"/>
      <c r="MAW77" s="307"/>
      <c r="MAX77" s="307"/>
      <c r="MAY77" s="307"/>
      <c r="MAZ77" s="307"/>
      <c r="MBA77" s="307"/>
      <c r="MBB77" s="307"/>
      <c r="MBC77" s="307"/>
      <c r="MBD77" s="307"/>
      <c r="MBE77" s="307"/>
      <c r="MBF77" s="307"/>
      <c r="MBG77" s="307"/>
      <c r="MBH77" s="307"/>
      <c r="MBI77" s="306"/>
      <c r="MBJ77" s="307"/>
      <c r="MBK77" s="307"/>
      <c r="MBL77" s="307"/>
      <c r="MBM77" s="307"/>
      <c r="MBN77" s="307"/>
      <c r="MBO77" s="307"/>
      <c r="MBP77" s="307"/>
      <c r="MBQ77" s="307"/>
      <c r="MBR77" s="307"/>
      <c r="MBS77" s="307"/>
      <c r="MBT77" s="307"/>
      <c r="MBU77" s="307"/>
      <c r="MBV77" s="307"/>
      <c r="MBW77" s="307"/>
      <c r="MBX77" s="307"/>
      <c r="MBY77" s="306"/>
      <c r="MBZ77" s="307"/>
      <c r="MCA77" s="307"/>
      <c r="MCB77" s="307"/>
      <c r="MCC77" s="307"/>
      <c r="MCD77" s="307"/>
      <c r="MCE77" s="307"/>
      <c r="MCF77" s="307"/>
      <c r="MCG77" s="307"/>
      <c r="MCH77" s="307"/>
      <c r="MCI77" s="307"/>
      <c r="MCJ77" s="307"/>
      <c r="MCK77" s="307"/>
      <c r="MCL77" s="307"/>
      <c r="MCM77" s="307"/>
      <c r="MCN77" s="307"/>
      <c r="MCO77" s="306"/>
      <c r="MCP77" s="307"/>
      <c r="MCQ77" s="307"/>
      <c r="MCR77" s="307"/>
      <c r="MCS77" s="307"/>
      <c r="MCT77" s="307"/>
      <c r="MCU77" s="307"/>
      <c r="MCV77" s="307"/>
      <c r="MCW77" s="307"/>
      <c r="MCX77" s="307"/>
      <c r="MCY77" s="307"/>
      <c r="MCZ77" s="307"/>
      <c r="MDA77" s="307"/>
      <c r="MDB77" s="307"/>
      <c r="MDC77" s="307"/>
      <c r="MDD77" s="307"/>
      <c r="MDE77" s="306"/>
      <c r="MDF77" s="307"/>
      <c r="MDG77" s="307"/>
      <c r="MDH77" s="307"/>
      <c r="MDI77" s="307"/>
      <c r="MDJ77" s="307"/>
      <c r="MDK77" s="307"/>
      <c r="MDL77" s="307"/>
      <c r="MDM77" s="307"/>
      <c r="MDN77" s="307"/>
      <c r="MDO77" s="307"/>
      <c r="MDP77" s="307"/>
      <c r="MDQ77" s="307"/>
      <c r="MDR77" s="307"/>
      <c r="MDS77" s="307"/>
      <c r="MDT77" s="307"/>
      <c r="MDU77" s="306"/>
      <c r="MDV77" s="307"/>
      <c r="MDW77" s="307"/>
      <c r="MDX77" s="307"/>
      <c r="MDY77" s="307"/>
      <c r="MDZ77" s="307"/>
      <c r="MEA77" s="307"/>
      <c r="MEB77" s="307"/>
      <c r="MEC77" s="307"/>
      <c r="MED77" s="307"/>
      <c r="MEE77" s="307"/>
      <c r="MEF77" s="307"/>
      <c r="MEG77" s="307"/>
      <c r="MEH77" s="307"/>
      <c r="MEI77" s="307"/>
      <c r="MEJ77" s="307"/>
      <c r="MEK77" s="306"/>
      <c r="MEL77" s="307"/>
      <c r="MEM77" s="307"/>
      <c r="MEN77" s="307"/>
      <c r="MEO77" s="307"/>
      <c r="MEP77" s="307"/>
      <c r="MEQ77" s="307"/>
      <c r="MER77" s="307"/>
      <c r="MES77" s="307"/>
      <c r="MET77" s="307"/>
      <c r="MEU77" s="307"/>
      <c r="MEV77" s="307"/>
      <c r="MEW77" s="307"/>
      <c r="MEX77" s="307"/>
      <c r="MEY77" s="307"/>
      <c r="MEZ77" s="307"/>
      <c r="MFA77" s="306"/>
      <c r="MFB77" s="307"/>
      <c r="MFC77" s="307"/>
      <c r="MFD77" s="307"/>
      <c r="MFE77" s="307"/>
      <c r="MFF77" s="307"/>
      <c r="MFG77" s="307"/>
      <c r="MFH77" s="307"/>
      <c r="MFI77" s="307"/>
      <c r="MFJ77" s="307"/>
      <c r="MFK77" s="307"/>
      <c r="MFL77" s="307"/>
      <c r="MFM77" s="307"/>
      <c r="MFN77" s="307"/>
      <c r="MFO77" s="307"/>
      <c r="MFP77" s="307"/>
      <c r="MFQ77" s="306"/>
      <c r="MFR77" s="307"/>
      <c r="MFS77" s="307"/>
      <c r="MFT77" s="307"/>
      <c r="MFU77" s="307"/>
      <c r="MFV77" s="307"/>
      <c r="MFW77" s="307"/>
      <c r="MFX77" s="307"/>
      <c r="MFY77" s="307"/>
      <c r="MFZ77" s="307"/>
      <c r="MGA77" s="307"/>
      <c r="MGB77" s="307"/>
      <c r="MGC77" s="307"/>
      <c r="MGD77" s="307"/>
      <c r="MGE77" s="307"/>
      <c r="MGF77" s="307"/>
      <c r="MGG77" s="306"/>
      <c r="MGH77" s="307"/>
      <c r="MGI77" s="307"/>
      <c r="MGJ77" s="307"/>
      <c r="MGK77" s="307"/>
      <c r="MGL77" s="307"/>
      <c r="MGM77" s="307"/>
      <c r="MGN77" s="307"/>
      <c r="MGO77" s="307"/>
      <c r="MGP77" s="307"/>
      <c r="MGQ77" s="307"/>
      <c r="MGR77" s="307"/>
      <c r="MGS77" s="307"/>
      <c r="MGT77" s="307"/>
      <c r="MGU77" s="307"/>
      <c r="MGV77" s="307"/>
      <c r="MGW77" s="306"/>
      <c r="MGX77" s="307"/>
      <c r="MGY77" s="307"/>
      <c r="MGZ77" s="307"/>
      <c r="MHA77" s="307"/>
      <c r="MHB77" s="307"/>
      <c r="MHC77" s="307"/>
      <c r="MHD77" s="307"/>
      <c r="MHE77" s="307"/>
      <c r="MHF77" s="307"/>
      <c r="MHG77" s="307"/>
      <c r="MHH77" s="307"/>
      <c r="MHI77" s="307"/>
      <c r="MHJ77" s="307"/>
      <c r="MHK77" s="307"/>
      <c r="MHL77" s="307"/>
      <c r="MHM77" s="306"/>
      <c r="MHN77" s="307"/>
      <c r="MHO77" s="307"/>
      <c r="MHP77" s="307"/>
      <c r="MHQ77" s="307"/>
      <c r="MHR77" s="307"/>
      <c r="MHS77" s="307"/>
      <c r="MHT77" s="307"/>
      <c r="MHU77" s="307"/>
      <c r="MHV77" s="307"/>
      <c r="MHW77" s="307"/>
      <c r="MHX77" s="307"/>
      <c r="MHY77" s="307"/>
      <c r="MHZ77" s="307"/>
      <c r="MIA77" s="307"/>
      <c r="MIB77" s="307"/>
      <c r="MIC77" s="306"/>
      <c r="MID77" s="307"/>
      <c r="MIE77" s="307"/>
      <c r="MIF77" s="307"/>
      <c r="MIG77" s="307"/>
      <c r="MIH77" s="307"/>
      <c r="MII77" s="307"/>
      <c r="MIJ77" s="307"/>
      <c r="MIK77" s="307"/>
      <c r="MIL77" s="307"/>
      <c r="MIM77" s="307"/>
      <c r="MIN77" s="307"/>
      <c r="MIO77" s="307"/>
      <c r="MIP77" s="307"/>
      <c r="MIQ77" s="307"/>
      <c r="MIR77" s="307"/>
      <c r="MIS77" s="306"/>
      <c r="MIT77" s="307"/>
      <c r="MIU77" s="307"/>
      <c r="MIV77" s="307"/>
      <c r="MIW77" s="307"/>
      <c r="MIX77" s="307"/>
      <c r="MIY77" s="307"/>
      <c r="MIZ77" s="307"/>
      <c r="MJA77" s="307"/>
      <c r="MJB77" s="307"/>
      <c r="MJC77" s="307"/>
      <c r="MJD77" s="307"/>
      <c r="MJE77" s="307"/>
      <c r="MJF77" s="307"/>
      <c r="MJG77" s="307"/>
      <c r="MJH77" s="307"/>
      <c r="MJI77" s="306"/>
      <c r="MJJ77" s="307"/>
      <c r="MJK77" s="307"/>
      <c r="MJL77" s="307"/>
      <c r="MJM77" s="307"/>
      <c r="MJN77" s="307"/>
      <c r="MJO77" s="307"/>
      <c r="MJP77" s="307"/>
      <c r="MJQ77" s="307"/>
      <c r="MJR77" s="307"/>
      <c r="MJS77" s="307"/>
      <c r="MJT77" s="307"/>
      <c r="MJU77" s="307"/>
      <c r="MJV77" s="307"/>
      <c r="MJW77" s="307"/>
      <c r="MJX77" s="307"/>
      <c r="MJY77" s="306"/>
      <c r="MJZ77" s="307"/>
      <c r="MKA77" s="307"/>
      <c r="MKB77" s="307"/>
      <c r="MKC77" s="307"/>
      <c r="MKD77" s="307"/>
      <c r="MKE77" s="307"/>
      <c r="MKF77" s="307"/>
      <c r="MKG77" s="307"/>
      <c r="MKH77" s="307"/>
      <c r="MKI77" s="307"/>
      <c r="MKJ77" s="307"/>
      <c r="MKK77" s="307"/>
      <c r="MKL77" s="307"/>
      <c r="MKM77" s="307"/>
      <c r="MKN77" s="307"/>
      <c r="MKO77" s="306"/>
      <c r="MKP77" s="307"/>
      <c r="MKQ77" s="307"/>
      <c r="MKR77" s="307"/>
      <c r="MKS77" s="307"/>
      <c r="MKT77" s="307"/>
      <c r="MKU77" s="307"/>
      <c r="MKV77" s="307"/>
      <c r="MKW77" s="307"/>
      <c r="MKX77" s="307"/>
      <c r="MKY77" s="307"/>
      <c r="MKZ77" s="307"/>
      <c r="MLA77" s="307"/>
      <c r="MLB77" s="307"/>
      <c r="MLC77" s="307"/>
      <c r="MLD77" s="307"/>
      <c r="MLE77" s="306"/>
      <c r="MLF77" s="307"/>
      <c r="MLG77" s="307"/>
      <c r="MLH77" s="307"/>
      <c r="MLI77" s="307"/>
      <c r="MLJ77" s="307"/>
      <c r="MLK77" s="307"/>
      <c r="MLL77" s="307"/>
      <c r="MLM77" s="307"/>
      <c r="MLN77" s="307"/>
      <c r="MLO77" s="307"/>
      <c r="MLP77" s="307"/>
      <c r="MLQ77" s="307"/>
      <c r="MLR77" s="307"/>
      <c r="MLS77" s="307"/>
      <c r="MLT77" s="307"/>
      <c r="MLU77" s="306"/>
      <c r="MLV77" s="307"/>
      <c r="MLW77" s="307"/>
      <c r="MLX77" s="307"/>
      <c r="MLY77" s="307"/>
      <c r="MLZ77" s="307"/>
      <c r="MMA77" s="307"/>
      <c r="MMB77" s="307"/>
      <c r="MMC77" s="307"/>
      <c r="MMD77" s="307"/>
      <c r="MME77" s="307"/>
      <c r="MMF77" s="307"/>
      <c r="MMG77" s="307"/>
      <c r="MMH77" s="307"/>
      <c r="MMI77" s="307"/>
      <c r="MMJ77" s="307"/>
      <c r="MMK77" s="306"/>
      <c r="MML77" s="307"/>
      <c r="MMM77" s="307"/>
      <c r="MMN77" s="307"/>
      <c r="MMO77" s="307"/>
      <c r="MMP77" s="307"/>
      <c r="MMQ77" s="307"/>
      <c r="MMR77" s="307"/>
      <c r="MMS77" s="307"/>
      <c r="MMT77" s="307"/>
      <c r="MMU77" s="307"/>
      <c r="MMV77" s="307"/>
      <c r="MMW77" s="307"/>
      <c r="MMX77" s="307"/>
      <c r="MMY77" s="307"/>
      <c r="MMZ77" s="307"/>
      <c r="MNA77" s="306"/>
      <c r="MNB77" s="307"/>
      <c r="MNC77" s="307"/>
      <c r="MND77" s="307"/>
      <c r="MNE77" s="307"/>
      <c r="MNF77" s="307"/>
      <c r="MNG77" s="307"/>
      <c r="MNH77" s="307"/>
      <c r="MNI77" s="307"/>
      <c r="MNJ77" s="307"/>
      <c r="MNK77" s="307"/>
      <c r="MNL77" s="307"/>
      <c r="MNM77" s="307"/>
      <c r="MNN77" s="307"/>
      <c r="MNO77" s="307"/>
      <c r="MNP77" s="307"/>
      <c r="MNQ77" s="306"/>
      <c r="MNR77" s="307"/>
      <c r="MNS77" s="307"/>
      <c r="MNT77" s="307"/>
      <c r="MNU77" s="307"/>
      <c r="MNV77" s="307"/>
      <c r="MNW77" s="307"/>
      <c r="MNX77" s="307"/>
      <c r="MNY77" s="307"/>
      <c r="MNZ77" s="307"/>
      <c r="MOA77" s="307"/>
      <c r="MOB77" s="307"/>
      <c r="MOC77" s="307"/>
      <c r="MOD77" s="307"/>
      <c r="MOE77" s="307"/>
      <c r="MOF77" s="307"/>
      <c r="MOG77" s="306"/>
      <c r="MOH77" s="307"/>
      <c r="MOI77" s="307"/>
      <c r="MOJ77" s="307"/>
      <c r="MOK77" s="307"/>
      <c r="MOL77" s="307"/>
      <c r="MOM77" s="307"/>
      <c r="MON77" s="307"/>
      <c r="MOO77" s="307"/>
      <c r="MOP77" s="307"/>
      <c r="MOQ77" s="307"/>
      <c r="MOR77" s="307"/>
      <c r="MOS77" s="307"/>
      <c r="MOT77" s="307"/>
      <c r="MOU77" s="307"/>
      <c r="MOV77" s="307"/>
      <c r="MOW77" s="306"/>
      <c r="MOX77" s="307"/>
      <c r="MOY77" s="307"/>
      <c r="MOZ77" s="307"/>
      <c r="MPA77" s="307"/>
      <c r="MPB77" s="307"/>
      <c r="MPC77" s="307"/>
      <c r="MPD77" s="307"/>
      <c r="MPE77" s="307"/>
      <c r="MPF77" s="307"/>
      <c r="MPG77" s="307"/>
      <c r="MPH77" s="307"/>
      <c r="MPI77" s="307"/>
      <c r="MPJ77" s="307"/>
      <c r="MPK77" s="307"/>
      <c r="MPL77" s="307"/>
      <c r="MPM77" s="306"/>
      <c r="MPN77" s="307"/>
      <c r="MPO77" s="307"/>
      <c r="MPP77" s="307"/>
      <c r="MPQ77" s="307"/>
      <c r="MPR77" s="307"/>
      <c r="MPS77" s="307"/>
      <c r="MPT77" s="307"/>
      <c r="MPU77" s="307"/>
      <c r="MPV77" s="307"/>
      <c r="MPW77" s="307"/>
      <c r="MPX77" s="307"/>
      <c r="MPY77" s="307"/>
      <c r="MPZ77" s="307"/>
      <c r="MQA77" s="307"/>
      <c r="MQB77" s="307"/>
      <c r="MQC77" s="306"/>
      <c r="MQD77" s="307"/>
      <c r="MQE77" s="307"/>
      <c r="MQF77" s="307"/>
      <c r="MQG77" s="307"/>
      <c r="MQH77" s="307"/>
      <c r="MQI77" s="307"/>
      <c r="MQJ77" s="307"/>
      <c r="MQK77" s="307"/>
      <c r="MQL77" s="307"/>
      <c r="MQM77" s="307"/>
      <c r="MQN77" s="307"/>
      <c r="MQO77" s="307"/>
      <c r="MQP77" s="307"/>
      <c r="MQQ77" s="307"/>
      <c r="MQR77" s="307"/>
      <c r="MQS77" s="306"/>
      <c r="MQT77" s="307"/>
      <c r="MQU77" s="307"/>
      <c r="MQV77" s="307"/>
      <c r="MQW77" s="307"/>
      <c r="MQX77" s="307"/>
      <c r="MQY77" s="307"/>
      <c r="MQZ77" s="307"/>
      <c r="MRA77" s="307"/>
      <c r="MRB77" s="307"/>
      <c r="MRC77" s="307"/>
      <c r="MRD77" s="307"/>
      <c r="MRE77" s="307"/>
      <c r="MRF77" s="307"/>
      <c r="MRG77" s="307"/>
      <c r="MRH77" s="307"/>
      <c r="MRI77" s="306"/>
      <c r="MRJ77" s="307"/>
      <c r="MRK77" s="307"/>
      <c r="MRL77" s="307"/>
      <c r="MRM77" s="307"/>
      <c r="MRN77" s="307"/>
      <c r="MRO77" s="307"/>
      <c r="MRP77" s="307"/>
      <c r="MRQ77" s="307"/>
      <c r="MRR77" s="307"/>
      <c r="MRS77" s="307"/>
      <c r="MRT77" s="307"/>
      <c r="MRU77" s="307"/>
      <c r="MRV77" s="307"/>
      <c r="MRW77" s="307"/>
      <c r="MRX77" s="307"/>
      <c r="MRY77" s="306"/>
      <c r="MRZ77" s="307"/>
      <c r="MSA77" s="307"/>
      <c r="MSB77" s="307"/>
      <c r="MSC77" s="307"/>
      <c r="MSD77" s="307"/>
      <c r="MSE77" s="307"/>
      <c r="MSF77" s="307"/>
      <c r="MSG77" s="307"/>
      <c r="MSH77" s="307"/>
      <c r="MSI77" s="307"/>
      <c r="MSJ77" s="307"/>
      <c r="MSK77" s="307"/>
      <c r="MSL77" s="307"/>
      <c r="MSM77" s="307"/>
      <c r="MSN77" s="307"/>
      <c r="MSO77" s="306"/>
      <c r="MSP77" s="307"/>
      <c r="MSQ77" s="307"/>
      <c r="MSR77" s="307"/>
      <c r="MSS77" s="307"/>
      <c r="MST77" s="307"/>
      <c r="MSU77" s="307"/>
      <c r="MSV77" s="307"/>
      <c r="MSW77" s="307"/>
      <c r="MSX77" s="307"/>
      <c r="MSY77" s="307"/>
      <c r="MSZ77" s="307"/>
      <c r="MTA77" s="307"/>
      <c r="MTB77" s="307"/>
      <c r="MTC77" s="307"/>
      <c r="MTD77" s="307"/>
      <c r="MTE77" s="306"/>
      <c r="MTF77" s="307"/>
      <c r="MTG77" s="307"/>
      <c r="MTH77" s="307"/>
      <c r="MTI77" s="307"/>
      <c r="MTJ77" s="307"/>
      <c r="MTK77" s="307"/>
      <c r="MTL77" s="307"/>
      <c r="MTM77" s="307"/>
      <c r="MTN77" s="307"/>
      <c r="MTO77" s="307"/>
      <c r="MTP77" s="307"/>
      <c r="MTQ77" s="307"/>
      <c r="MTR77" s="307"/>
      <c r="MTS77" s="307"/>
      <c r="MTT77" s="307"/>
      <c r="MTU77" s="306"/>
      <c r="MTV77" s="307"/>
      <c r="MTW77" s="307"/>
      <c r="MTX77" s="307"/>
      <c r="MTY77" s="307"/>
      <c r="MTZ77" s="307"/>
      <c r="MUA77" s="307"/>
      <c r="MUB77" s="307"/>
      <c r="MUC77" s="307"/>
      <c r="MUD77" s="307"/>
      <c r="MUE77" s="307"/>
      <c r="MUF77" s="307"/>
      <c r="MUG77" s="307"/>
      <c r="MUH77" s="307"/>
      <c r="MUI77" s="307"/>
      <c r="MUJ77" s="307"/>
      <c r="MUK77" s="306"/>
      <c r="MUL77" s="307"/>
      <c r="MUM77" s="307"/>
      <c r="MUN77" s="307"/>
      <c r="MUO77" s="307"/>
      <c r="MUP77" s="307"/>
      <c r="MUQ77" s="307"/>
      <c r="MUR77" s="307"/>
      <c r="MUS77" s="307"/>
      <c r="MUT77" s="307"/>
      <c r="MUU77" s="307"/>
      <c r="MUV77" s="307"/>
      <c r="MUW77" s="307"/>
      <c r="MUX77" s="307"/>
      <c r="MUY77" s="307"/>
      <c r="MUZ77" s="307"/>
      <c r="MVA77" s="306"/>
      <c r="MVB77" s="307"/>
      <c r="MVC77" s="307"/>
      <c r="MVD77" s="307"/>
      <c r="MVE77" s="307"/>
      <c r="MVF77" s="307"/>
      <c r="MVG77" s="307"/>
      <c r="MVH77" s="307"/>
      <c r="MVI77" s="307"/>
      <c r="MVJ77" s="307"/>
      <c r="MVK77" s="307"/>
      <c r="MVL77" s="307"/>
      <c r="MVM77" s="307"/>
      <c r="MVN77" s="307"/>
      <c r="MVO77" s="307"/>
      <c r="MVP77" s="307"/>
      <c r="MVQ77" s="306"/>
      <c r="MVR77" s="307"/>
      <c r="MVS77" s="307"/>
      <c r="MVT77" s="307"/>
      <c r="MVU77" s="307"/>
      <c r="MVV77" s="307"/>
      <c r="MVW77" s="307"/>
      <c r="MVX77" s="307"/>
      <c r="MVY77" s="307"/>
      <c r="MVZ77" s="307"/>
      <c r="MWA77" s="307"/>
      <c r="MWB77" s="307"/>
      <c r="MWC77" s="307"/>
      <c r="MWD77" s="307"/>
      <c r="MWE77" s="307"/>
      <c r="MWF77" s="307"/>
      <c r="MWG77" s="306"/>
      <c r="MWH77" s="307"/>
      <c r="MWI77" s="307"/>
      <c r="MWJ77" s="307"/>
      <c r="MWK77" s="307"/>
      <c r="MWL77" s="307"/>
      <c r="MWM77" s="307"/>
      <c r="MWN77" s="307"/>
      <c r="MWO77" s="307"/>
      <c r="MWP77" s="307"/>
      <c r="MWQ77" s="307"/>
      <c r="MWR77" s="307"/>
      <c r="MWS77" s="307"/>
      <c r="MWT77" s="307"/>
      <c r="MWU77" s="307"/>
      <c r="MWV77" s="307"/>
      <c r="MWW77" s="306"/>
      <c r="MWX77" s="307"/>
      <c r="MWY77" s="307"/>
      <c r="MWZ77" s="307"/>
      <c r="MXA77" s="307"/>
      <c r="MXB77" s="307"/>
      <c r="MXC77" s="307"/>
      <c r="MXD77" s="307"/>
      <c r="MXE77" s="307"/>
      <c r="MXF77" s="307"/>
      <c r="MXG77" s="307"/>
      <c r="MXH77" s="307"/>
      <c r="MXI77" s="307"/>
      <c r="MXJ77" s="307"/>
      <c r="MXK77" s="307"/>
      <c r="MXL77" s="307"/>
      <c r="MXM77" s="306"/>
      <c r="MXN77" s="307"/>
      <c r="MXO77" s="307"/>
      <c r="MXP77" s="307"/>
      <c r="MXQ77" s="307"/>
      <c r="MXR77" s="307"/>
      <c r="MXS77" s="307"/>
      <c r="MXT77" s="307"/>
      <c r="MXU77" s="307"/>
      <c r="MXV77" s="307"/>
      <c r="MXW77" s="307"/>
      <c r="MXX77" s="307"/>
      <c r="MXY77" s="307"/>
      <c r="MXZ77" s="307"/>
      <c r="MYA77" s="307"/>
      <c r="MYB77" s="307"/>
      <c r="MYC77" s="306"/>
      <c r="MYD77" s="307"/>
      <c r="MYE77" s="307"/>
      <c r="MYF77" s="307"/>
      <c r="MYG77" s="307"/>
      <c r="MYH77" s="307"/>
      <c r="MYI77" s="307"/>
      <c r="MYJ77" s="307"/>
      <c r="MYK77" s="307"/>
      <c r="MYL77" s="307"/>
      <c r="MYM77" s="307"/>
      <c r="MYN77" s="307"/>
      <c r="MYO77" s="307"/>
      <c r="MYP77" s="307"/>
      <c r="MYQ77" s="307"/>
      <c r="MYR77" s="307"/>
      <c r="MYS77" s="306"/>
      <c r="MYT77" s="307"/>
      <c r="MYU77" s="307"/>
      <c r="MYV77" s="307"/>
      <c r="MYW77" s="307"/>
      <c r="MYX77" s="307"/>
      <c r="MYY77" s="307"/>
      <c r="MYZ77" s="307"/>
      <c r="MZA77" s="307"/>
      <c r="MZB77" s="307"/>
      <c r="MZC77" s="307"/>
      <c r="MZD77" s="307"/>
      <c r="MZE77" s="307"/>
      <c r="MZF77" s="307"/>
      <c r="MZG77" s="307"/>
      <c r="MZH77" s="307"/>
      <c r="MZI77" s="306"/>
      <c r="MZJ77" s="307"/>
      <c r="MZK77" s="307"/>
      <c r="MZL77" s="307"/>
      <c r="MZM77" s="307"/>
      <c r="MZN77" s="307"/>
      <c r="MZO77" s="307"/>
      <c r="MZP77" s="307"/>
      <c r="MZQ77" s="307"/>
      <c r="MZR77" s="307"/>
      <c r="MZS77" s="307"/>
      <c r="MZT77" s="307"/>
      <c r="MZU77" s="307"/>
      <c r="MZV77" s="307"/>
      <c r="MZW77" s="307"/>
      <c r="MZX77" s="307"/>
      <c r="MZY77" s="306"/>
      <c r="MZZ77" s="307"/>
      <c r="NAA77" s="307"/>
      <c r="NAB77" s="307"/>
      <c r="NAC77" s="307"/>
      <c r="NAD77" s="307"/>
      <c r="NAE77" s="307"/>
      <c r="NAF77" s="307"/>
      <c r="NAG77" s="307"/>
      <c r="NAH77" s="307"/>
      <c r="NAI77" s="307"/>
      <c r="NAJ77" s="307"/>
      <c r="NAK77" s="307"/>
      <c r="NAL77" s="307"/>
      <c r="NAM77" s="307"/>
      <c r="NAN77" s="307"/>
      <c r="NAO77" s="306"/>
      <c r="NAP77" s="307"/>
      <c r="NAQ77" s="307"/>
      <c r="NAR77" s="307"/>
      <c r="NAS77" s="307"/>
      <c r="NAT77" s="307"/>
      <c r="NAU77" s="307"/>
      <c r="NAV77" s="307"/>
      <c r="NAW77" s="307"/>
      <c r="NAX77" s="307"/>
      <c r="NAY77" s="307"/>
      <c r="NAZ77" s="307"/>
      <c r="NBA77" s="307"/>
      <c r="NBB77" s="307"/>
      <c r="NBC77" s="307"/>
      <c r="NBD77" s="307"/>
      <c r="NBE77" s="306"/>
      <c r="NBF77" s="307"/>
      <c r="NBG77" s="307"/>
      <c r="NBH77" s="307"/>
      <c r="NBI77" s="307"/>
      <c r="NBJ77" s="307"/>
      <c r="NBK77" s="307"/>
      <c r="NBL77" s="307"/>
      <c r="NBM77" s="307"/>
      <c r="NBN77" s="307"/>
      <c r="NBO77" s="307"/>
      <c r="NBP77" s="307"/>
      <c r="NBQ77" s="307"/>
      <c r="NBR77" s="307"/>
      <c r="NBS77" s="307"/>
      <c r="NBT77" s="307"/>
      <c r="NBU77" s="306"/>
      <c r="NBV77" s="307"/>
      <c r="NBW77" s="307"/>
      <c r="NBX77" s="307"/>
      <c r="NBY77" s="307"/>
      <c r="NBZ77" s="307"/>
      <c r="NCA77" s="307"/>
      <c r="NCB77" s="307"/>
      <c r="NCC77" s="307"/>
      <c r="NCD77" s="307"/>
      <c r="NCE77" s="307"/>
      <c r="NCF77" s="307"/>
      <c r="NCG77" s="307"/>
      <c r="NCH77" s="307"/>
      <c r="NCI77" s="307"/>
      <c r="NCJ77" s="307"/>
      <c r="NCK77" s="306"/>
      <c r="NCL77" s="307"/>
      <c r="NCM77" s="307"/>
      <c r="NCN77" s="307"/>
      <c r="NCO77" s="307"/>
      <c r="NCP77" s="307"/>
      <c r="NCQ77" s="307"/>
      <c r="NCR77" s="307"/>
      <c r="NCS77" s="307"/>
      <c r="NCT77" s="307"/>
      <c r="NCU77" s="307"/>
      <c r="NCV77" s="307"/>
      <c r="NCW77" s="307"/>
      <c r="NCX77" s="307"/>
      <c r="NCY77" s="307"/>
      <c r="NCZ77" s="307"/>
      <c r="NDA77" s="306"/>
      <c r="NDB77" s="307"/>
      <c r="NDC77" s="307"/>
      <c r="NDD77" s="307"/>
      <c r="NDE77" s="307"/>
      <c r="NDF77" s="307"/>
      <c r="NDG77" s="307"/>
      <c r="NDH77" s="307"/>
      <c r="NDI77" s="307"/>
      <c r="NDJ77" s="307"/>
      <c r="NDK77" s="307"/>
      <c r="NDL77" s="307"/>
      <c r="NDM77" s="307"/>
      <c r="NDN77" s="307"/>
      <c r="NDO77" s="307"/>
      <c r="NDP77" s="307"/>
      <c r="NDQ77" s="306"/>
      <c r="NDR77" s="307"/>
      <c r="NDS77" s="307"/>
      <c r="NDT77" s="307"/>
      <c r="NDU77" s="307"/>
      <c r="NDV77" s="307"/>
      <c r="NDW77" s="307"/>
      <c r="NDX77" s="307"/>
      <c r="NDY77" s="307"/>
      <c r="NDZ77" s="307"/>
      <c r="NEA77" s="307"/>
      <c r="NEB77" s="307"/>
      <c r="NEC77" s="307"/>
      <c r="NED77" s="307"/>
      <c r="NEE77" s="307"/>
      <c r="NEF77" s="307"/>
      <c r="NEG77" s="306"/>
      <c r="NEH77" s="307"/>
      <c r="NEI77" s="307"/>
      <c r="NEJ77" s="307"/>
      <c r="NEK77" s="307"/>
      <c r="NEL77" s="307"/>
      <c r="NEM77" s="307"/>
      <c r="NEN77" s="307"/>
      <c r="NEO77" s="307"/>
      <c r="NEP77" s="307"/>
      <c r="NEQ77" s="307"/>
      <c r="NER77" s="307"/>
      <c r="NES77" s="307"/>
      <c r="NET77" s="307"/>
      <c r="NEU77" s="307"/>
      <c r="NEV77" s="307"/>
      <c r="NEW77" s="306"/>
      <c r="NEX77" s="307"/>
      <c r="NEY77" s="307"/>
      <c r="NEZ77" s="307"/>
      <c r="NFA77" s="307"/>
      <c r="NFB77" s="307"/>
      <c r="NFC77" s="307"/>
      <c r="NFD77" s="307"/>
      <c r="NFE77" s="307"/>
      <c r="NFF77" s="307"/>
      <c r="NFG77" s="307"/>
      <c r="NFH77" s="307"/>
      <c r="NFI77" s="307"/>
      <c r="NFJ77" s="307"/>
      <c r="NFK77" s="307"/>
      <c r="NFL77" s="307"/>
      <c r="NFM77" s="306"/>
      <c r="NFN77" s="307"/>
      <c r="NFO77" s="307"/>
      <c r="NFP77" s="307"/>
      <c r="NFQ77" s="307"/>
      <c r="NFR77" s="307"/>
      <c r="NFS77" s="307"/>
      <c r="NFT77" s="307"/>
      <c r="NFU77" s="307"/>
      <c r="NFV77" s="307"/>
      <c r="NFW77" s="307"/>
      <c r="NFX77" s="307"/>
      <c r="NFY77" s="307"/>
      <c r="NFZ77" s="307"/>
      <c r="NGA77" s="307"/>
      <c r="NGB77" s="307"/>
      <c r="NGC77" s="306"/>
      <c r="NGD77" s="307"/>
      <c r="NGE77" s="307"/>
      <c r="NGF77" s="307"/>
      <c r="NGG77" s="307"/>
      <c r="NGH77" s="307"/>
      <c r="NGI77" s="307"/>
      <c r="NGJ77" s="307"/>
      <c r="NGK77" s="307"/>
      <c r="NGL77" s="307"/>
      <c r="NGM77" s="307"/>
      <c r="NGN77" s="307"/>
      <c r="NGO77" s="307"/>
      <c r="NGP77" s="307"/>
      <c r="NGQ77" s="307"/>
      <c r="NGR77" s="307"/>
      <c r="NGS77" s="306"/>
      <c r="NGT77" s="307"/>
      <c r="NGU77" s="307"/>
      <c r="NGV77" s="307"/>
      <c r="NGW77" s="307"/>
      <c r="NGX77" s="307"/>
      <c r="NGY77" s="307"/>
      <c r="NGZ77" s="307"/>
      <c r="NHA77" s="307"/>
      <c r="NHB77" s="307"/>
      <c r="NHC77" s="307"/>
      <c r="NHD77" s="307"/>
      <c r="NHE77" s="307"/>
      <c r="NHF77" s="307"/>
      <c r="NHG77" s="307"/>
      <c r="NHH77" s="307"/>
      <c r="NHI77" s="306"/>
      <c r="NHJ77" s="307"/>
      <c r="NHK77" s="307"/>
      <c r="NHL77" s="307"/>
      <c r="NHM77" s="307"/>
      <c r="NHN77" s="307"/>
      <c r="NHO77" s="307"/>
      <c r="NHP77" s="307"/>
      <c r="NHQ77" s="307"/>
      <c r="NHR77" s="307"/>
      <c r="NHS77" s="307"/>
      <c r="NHT77" s="307"/>
      <c r="NHU77" s="307"/>
      <c r="NHV77" s="307"/>
      <c r="NHW77" s="307"/>
      <c r="NHX77" s="307"/>
      <c r="NHY77" s="306"/>
      <c r="NHZ77" s="307"/>
      <c r="NIA77" s="307"/>
      <c r="NIB77" s="307"/>
      <c r="NIC77" s="307"/>
      <c r="NID77" s="307"/>
      <c r="NIE77" s="307"/>
      <c r="NIF77" s="307"/>
      <c r="NIG77" s="307"/>
      <c r="NIH77" s="307"/>
      <c r="NII77" s="307"/>
      <c r="NIJ77" s="307"/>
      <c r="NIK77" s="307"/>
      <c r="NIL77" s="307"/>
      <c r="NIM77" s="307"/>
      <c r="NIN77" s="307"/>
      <c r="NIO77" s="306"/>
      <c r="NIP77" s="307"/>
      <c r="NIQ77" s="307"/>
      <c r="NIR77" s="307"/>
      <c r="NIS77" s="307"/>
      <c r="NIT77" s="307"/>
      <c r="NIU77" s="307"/>
      <c r="NIV77" s="307"/>
      <c r="NIW77" s="307"/>
      <c r="NIX77" s="307"/>
      <c r="NIY77" s="307"/>
      <c r="NIZ77" s="307"/>
      <c r="NJA77" s="307"/>
      <c r="NJB77" s="307"/>
      <c r="NJC77" s="307"/>
      <c r="NJD77" s="307"/>
      <c r="NJE77" s="306"/>
      <c r="NJF77" s="307"/>
      <c r="NJG77" s="307"/>
      <c r="NJH77" s="307"/>
      <c r="NJI77" s="307"/>
      <c r="NJJ77" s="307"/>
      <c r="NJK77" s="307"/>
      <c r="NJL77" s="307"/>
      <c r="NJM77" s="307"/>
      <c r="NJN77" s="307"/>
      <c r="NJO77" s="307"/>
      <c r="NJP77" s="307"/>
      <c r="NJQ77" s="307"/>
      <c r="NJR77" s="307"/>
      <c r="NJS77" s="307"/>
      <c r="NJT77" s="307"/>
      <c r="NJU77" s="306"/>
      <c r="NJV77" s="307"/>
      <c r="NJW77" s="307"/>
      <c r="NJX77" s="307"/>
      <c r="NJY77" s="307"/>
      <c r="NJZ77" s="307"/>
      <c r="NKA77" s="307"/>
      <c r="NKB77" s="307"/>
      <c r="NKC77" s="307"/>
      <c r="NKD77" s="307"/>
      <c r="NKE77" s="307"/>
      <c r="NKF77" s="307"/>
      <c r="NKG77" s="307"/>
      <c r="NKH77" s="307"/>
      <c r="NKI77" s="307"/>
      <c r="NKJ77" s="307"/>
      <c r="NKK77" s="306"/>
      <c r="NKL77" s="307"/>
      <c r="NKM77" s="307"/>
      <c r="NKN77" s="307"/>
      <c r="NKO77" s="307"/>
      <c r="NKP77" s="307"/>
      <c r="NKQ77" s="307"/>
      <c r="NKR77" s="307"/>
      <c r="NKS77" s="307"/>
      <c r="NKT77" s="307"/>
      <c r="NKU77" s="307"/>
      <c r="NKV77" s="307"/>
      <c r="NKW77" s="307"/>
      <c r="NKX77" s="307"/>
      <c r="NKY77" s="307"/>
      <c r="NKZ77" s="307"/>
      <c r="NLA77" s="306"/>
      <c r="NLB77" s="307"/>
      <c r="NLC77" s="307"/>
      <c r="NLD77" s="307"/>
      <c r="NLE77" s="307"/>
      <c r="NLF77" s="307"/>
      <c r="NLG77" s="307"/>
      <c r="NLH77" s="307"/>
      <c r="NLI77" s="307"/>
      <c r="NLJ77" s="307"/>
      <c r="NLK77" s="307"/>
      <c r="NLL77" s="307"/>
      <c r="NLM77" s="307"/>
      <c r="NLN77" s="307"/>
      <c r="NLO77" s="307"/>
      <c r="NLP77" s="307"/>
      <c r="NLQ77" s="306"/>
      <c r="NLR77" s="307"/>
      <c r="NLS77" s="307"/>
      <c r="NLT77" s="307"/>
      <c r="NLU77" s="307"/>
      <c r="NLV77" s="307"/>
      <c r="NLW77" s="307"/>
      <c r="NLX77" s="307"/>
      <c r="NLY77" s="307"/>
      <c r="NLZ77" s="307"/>
      <c r="NMA77" s="307"/>
      <c r="NMB77" s="307"/>
      <c r="NMC77" s="307"/>
      <c r="NMD77" s="307"/>
      <c r="NME77" s="307"/>
      <c r="NMF77" s="307"/>
      <c r="NMG77" s="306"/>
      <c r="NMH77" s="307"/>
      <c r="NMI77" s="307"/>
      <c r="NMJ77" s="307"/>
      <c r="NMK77" s="307"/>
      <c r="NML77" s="307"/>
      <c r="NMM77" s="307"/>
      <c r="NMN77" s="307"/>
      <c r="NMO77" s="307"/>
      <c r="NMP77" s="307"/>
      <c r="NMQ77" s="307"/>
      <c r="NMR77" s="307"/>
      <c r="NMS77" s="307"/>
      <c r="NMT77" s="307"/>
      <c r="NMU77" s="307"/>
      <c r="NMV77" s="307"/>
      <c r="NMW77" s="306"/>
      <c r="NMX77" s="307"/>
      <c r="NMY77" s="307"/>
      <c r="NMZ77" s="307"/>
      <c r="NNA77" s="307"/>
      <c r="NNB77" s="307"/>
      <c r="NNC77" s="307"/>
      <c r="NND77" s="307"/>
      <c r="NNE77" s="307"/>
      <c r="NNF77" s="307"/>
      <c r="NNG77" s="307"/>
      <c r="NNH77" s="307"/>
      <c r="NNI77" s="307"/>
      <c r="NNJ77" s="307"/>
      <c r="NNK77" s="307"/>
      <c r="NNL77" s="307"/>
      <c r="NNM77" s="306"/>
      <c r="NNN77" s="307"/>
      <c r="NNO77" s="307"/>
      <c r="NNP77" s="307"/>
      <c r="NNQ77" s="307"/>
      <c r="NNR77" s="307"/>
      <c r="NNS77" s="307"/>
      <c r="NNT77" s="307"/>
      <c r="NNU77" s="307"/>
      <c r="NNV77" s="307"/>
      <c r="NNW77" s="307"/>
      <c r="NNX77" s="307"/>
      <c r="NNY77" s="307"/>
      <c r="NNZ77" s="307"/>
      <c r="NOA77" s="307"/>
      <c r="NOB77" s="307"/>
      <c r="NOC77" s="306"/>
      <c r="NOD77" s="307"/>
      <c r="NOE77" s="307"/>
      <c r="NOF77" s="307"/>
      <c r="NOG77" s="307"/>
      <c r="NOH77" s="307"/>
      <c r="NOI77" s="307"/>
      <c r="NOJ77" s="307"/>
      <c r="NOK77" s="307"/>
      <c r="NOL77" s="307"/>
      <c r="NOM77" s="307"/>
      <c r="NON77" s="307"/>
      <c r="NOO77" s="307"/>
      <c r="NOP77" s="307"/>
      <c r="NOQ77" s="307"/>
      <c r="NOR77" s="307"/>
      <c r="NOS77" s="306"/>
      <c r="NOT77" s="307"/>
      <c r="NOU77" s="307"/>
      <c r="NOV77" s="307"/>
      <c r="NOW77" s="307"/>
      <c r="NOX77" s="307"/>
      <c r="NOY77" s="307"/>
      <c r="NOZ77" s="307"/>
      <c r="NPA77" s="307"/>
      <c r="NPB77" s="307"/>
      <c r="NPC77" s="307"/>
      <c r="NPD77" s="307"/>
      <c r="NPE77" s="307"/>
      <c r="NPF77" s="307"/>
      <c r="NPG77" s="307"/>
      <c r="NPH77" s="307"/>
      <c r="NPI77" s="306"/>
      <c r="NPJ77" s="307"/>
      <c r="NPK77" s="307"/>
      <c r="NPL77" s="307"/>
      <c r="NPM77" s="307"/>
      <c r="NPN77" s="307"/>
      <c r="NPO77" s="307"/>
      <c r="NPP77" s="307"/>
      <c r="NPQ77" s="307"/>
      <c r="NPR77" s="307"/>
      <c r="NPS77" s="307"/>
      <c r="NPT77" s="307"/>
      <c r="NPU77" s="307"/>
      <c r="NPV77" s="307"/>
      <c r="NPW77" s="307"/>
      <c r="NPX77" s="307"/>
      <c r="NPY77" s="306"/>
      <c r="NPZ77" s="307"/>
      <c r="NQA77" s="307"/>
      <c r="NQB77" s="307"/>
      <c r="NQC77" s="307"/>
      <c r="NQD77" s="307"/>
      <c r="NQE77" s="307"/>
      <c r="NQF77" s="307"/>
      <c r="NQG77" s="307"/>
      <c r="NQH77" s="307"/>
      <c r="NQI77" s="307"/>
      <c r="NQJ77" s="307"/>
      <c r="NQK77" s="307"/>
      <c r="NQL77" s="307"/>
      <c r="NQM77" s="307"/>
      <c r="NQN77" s="307"/>
      <c r="NQO77" s="306"/>
      <c r="NQP77" s="307"/>
      <c r="NQQ77" s="307"/>
      <c r="NQR77" s="307"/>
      <c r="NQS77" s="307"/>
      <c r="NQT77" s="307"/>
      <c r="NQU77" s="307"/>
      <c r="NQV77" s="307"/>
      <c r="NQW77" s="307"/>
      <c r="NQX77" s="307"/>
      <c r="NQY77" s="307"/>
      <c r="NQZ77" s="307"/>
      <c r="NRA77" s="307"/>
      <c r="NRB77" s="307"/>
      <c r="NRC77" s="307"/>
      <c r="NRD77" s="307"/>
      <c r="NRE77" s="306"/>
      <c r="NRF77" s="307"/>
      <c r="NRG77" s="307"/>
      <c r="NRH77" s="307"/>
      <c r="NRI77" s="307"/>
      <c r="NRJ77" s="307"/>
      <c r="NRK77" s="307"/>
      <c r="NRL77" s="307"/>
      <c r="NRM77" s="307"/>
      <c r="NRN77" s="307"/>
      <c r="NRO77" s="307"/>
      <c r="NRP77" s="307"/>
      <c r="NRQ77" s="307"/>
      <c r="NRR77" s="307"/>
      <c r="NRS77" s="307"/>
      <c r="NRT77" s="307"/>
      <c r="NRU77" s="306"/>
      <c r="NRV77" s="307"/>
      <c r="NRW77" s="307"/>
      <c r="NRX77" s="307"/>
      <c r="NRY77" s="307"/>
      <c r="NRZ77" s="307"/>
      <c r="NSA77" s="307"/>
      <c r="NSB77" s="307"/>
      <c r="NSC77" s="307"/>
      <c r="NSD77" s="307"/>
      <c r="NSE77" s="307"/>
      <c r="NSF77" s="307"/>
      <c r="NSG77" s="307"/>
      <c r="NSH77" s="307"/>
      <c r="NSI77" s="307"/>
      <c r="NSJ77" s="307"/>
      <c r="NSK77" s="306"/>
      <c r="NSL77" s="307"/>
      <c r="NSM77" s="307"/>
      <c r="NSN77" s="307"/>
      <c r="NSO77" s="307"/>
      <c r="NSP77" s="307"/>
      <c r="NSQ77" s="307"/>
      <c r="NSR77" s="307"/>
      <c r="NSS77" s="307"/>
      <c r="NST77" s="307"/>
      <c r="NSU77" s="307"/>
      <c r="NSV77" s="307"/>
      <c r="NSW77" s="307"/>
      <c r="NSX77" s="307"/>
      <c r="NSY77" s="307"/>
      <c r="NSZ77" s="307"/>
      <c r="NTA77" s="306"/>
      <c r="NTB77" s="307"/>
      <c r="NTC77" s="307"/>
      <c r="NTD77" s="307"/>
      <c r="NTE77" s="307"/>
      <c r="NTF77" s="307"/>
      <c r="NTG77" s="307"/>
      <c r="NTH77" s="307"/>
      <c r="NTI77" s="307"/>
      <c r="NTJ77" s="307"/>
      <c r="NTK77" s="307"/>
      <c r="NTL77" s="307"/>
      <c r="NTM77" s="307"/>
      <c r="NTN77" s="307"/>
      <c r="NTO77" s="307"/>
      <c r="NTP77" s="307"/>
      <c r="NTQ77" s="306"/>
      <c r="NTR77" s="307"/>
      <c r="NTS77" s="307"/>
      <c r="NTT77" s="307"/>
      <c r="NTU77" s="307"/>
      <c r="NTV77" s="307"/>
      <c r="NTW77" s="307"/>
      <c r="NTX77" s="307"/>
      <c r="NTY77" s="307"/>
      <c r="NTZ77" s="307"/>
      <c r="NUA77" s="307"/>
      <c r="NUB77" s="307"/>
      <c r="NUC77" s="307"/>
      <c r="NUD77" s="307"/>
      <c r="NUE77" s="307"/>
      <c r="NUF77" s="307"/>
      <c r="NUG77" s="306"/>
      <c r="NUH77" s="307"/>
      <c r="NUI77" s="307"/>
      <c r="NUJ77" s="307"/>
      <c r="NUK77" s="307"/>
      <c r="NUL77" s="307"/>
      <c r="NUM77" s="307"/>
      <c r="NUN77" s="307"/>
      <c r="NUO77" s="307"/>
      <c r="NUP77" s="307"/>
      <c r="NUQ77" s="307"/>
      <c r="NUR77" s="307"/>
      <c r="NUS77" s="307"/>
      <c r="NUT77" s="307"/>
      <c r="NUU77" s="307"/>
      <c r="NUV77" s="307"/>
      <c r="NUW77" s="306"/>
      <c r="NUX77" s="307"/>
      <c r="NUY77" s="307"/>
      <c r="NUZ77" s="307"/>
      <c r="NVA77" s="307"/>
      <c r="NVB77" s="307"/>
      <c r="NVC77" s="307"/>
      <c r="NVD77" s="307"/>
      <c r="NVE77" s="307"/>
      <c r="NVF77" s="307"/>
      <c r="NVG77" s="307"/>
      <c r="NVH77" s="307"/>
      <c r="NVI77" s="307"/>
      <c r="NVJ77" s="307"/>
      <c r="NVK77" s="307"/>
      <c r="NVL77" s="307"/>
      <c r="NVM77" s="306"/>
      <c r="NVN77" s="307"/>
      <c r="NVO77" s="307"/>
      <c r="NVP77" s="307"/>
      <c r="NVQ77" s="307"/>
      <c r="NVR77" s="307"/>
      <c r="NVS77" s="307"/>
      <c r="NVT77" s="307"/>
      <c r="NVU77" s="307"/>
      <c r="NVV77" s="307"/>
      <c r="NVW77" s="307"/>
      <c r="NVX77" s="307"/>
      <c r="NVY77" s="307"/>
      <c r="NVZ77" s="307"/>
      <c r="NWA77" s="307"/>
      <c r="NWB77" s="307"/>
      <c r="NWC77" s="306"/>
      <c r="NWD77" s="307"/>
      <c r="NWE77" s="307"/>
      <c r="NWF77" s="307"/>
      <c r="NWG77" s="307"/>
      <c r="NWH77" s="307"/>
      <c r="NWI77" s="307"/>
      <c r="NWJ77" s="307"/>
      <c r="NWK77" s="307"/>
      <c r="NWL77" s="307"/>
      <c r="NWM77" s="307"/>
      <c r="NWN77" s="307"/>
      <c r="NWO77" s="307"/>
      <c r="NWP77" s="307"/>
      <c r="NWQ77" s="307"/>
      <c r="NWR77" s="307"/>
      <c r="NWS77" s="306"/>
      <c r="NWT77" s="307"/>
      <c r="NWU77" s="307"/>
      <c r="NWV77" s="307"/>
      <c r="NWW77" s="307"/>
      <c r="NWX77" s="307"/>
      <c r="NWY77" s="307"/>
      <c r="NWZ77" s="307"/>
      <c r="NXA77" s="307"/>
      <c r="NXB77" s="307"/>
      <c r="NXC77" s="307"/>
      <c r="NXD77" s="307"/>
      <c r="NXE77" s="307"/>
      <c r="NXF77" s="307"/>
      <c r="NXG77" s="307"/>
      <c r="NXH77" s="307"/>
      <c r="NXI77" s="306"/>
      <c r="NXJ77" s="307"/>
      <c r="NXK77" s="307"/>
      <c r="NXL77" s="307"/>
      <c r="NXM77" s="307"/>
      <c r="NXN77" s="307"/>
      <c r="NXO77" s="307"/>
      <c r="NXP77" s="307"/>
      <c r="NXQ77" s="307"/>
      <c r="NXR77" s="307"/>
      <c r="NXS77" s="307"/>
      <c r="NXT77" s="307"/>
      <c r="NXU77" s="307"/>
      <c r="NXV77" s="307"/>
      <c r="NXW77" s="307"/>
      <c r="NXX77" s="307"/>
      <c r="NXY77" s="306"/>
      <c r="NXZ77" s="307"/>
      <c r="NYA77" s="307"/>
      <c r="NYB77" s="307"/>
      <c r="NYC77" s="307"/>
      <c r="NYD77" s="307"/>
      <c r="NYE77" s="307"/>
      <c r="NYF77" s="307"/>
      <c r="NYG77" s="307"/>
      <c r="NYH77" s="307"/>
      <c r="NYI77" s="307"/>
      <c r="NYJ77" s="307"/>
      <c r="NYK77" s="307"/>
      <c r="NYL77" s="307"/>
      <c r="NYM77" s="307"/>
      <c r="NYN77" s="307"/>
      <c r="NYO77" s="306"/>
      <c r="NYP77" s="307"/>
      <c r="NYQ77" s="307"/>
      <c r="NYR77" s="307"/>
      <c r="NYS77" s="307"/>
      <c r="NYT77" s="307"/>
      <c r="NYU77" s="307"/>
      <c r="NYV77" s="307"/>
      <c r="NYW77" s="307"/>
      <c r="NYX77" s="307"/>
      <c r="NYY77" s="307"/>
      <c r="NYZ77" s="307"/>
      <c r="NZA77" s="307"/>
      <c r="NZB77" s="307"/>
      <c r="NZC77" s="307"/>
      <c r="NZD77" s="307"/>
      <c r="NZE77" s="306"/>
      <c r="NZF77" s="307"/>
      <c r="NZG77" s="307"/>
      <c r="NZH77" s="307"/>
      <c r="NZI77" s="307"/>
      <c r="NZJ77" s="307"/>
      <c r="NZK77" s="307"/>
      <c r="NZL77" s="307"/>
      <c r="NZM77" s="307"/>
      <c r="NZN77" s="307"/>
      <c r="NZO77" s="307"/>
      <c r="NZP77" s="307"/>
      <c r="NZQ77" s="307"/>
      <c r="NZR77" s="307"/>
      <c r="NZS77" s="307"/>
      <c r="NZT77" s="307"/>
      <c r="NZU77" s="306"/>
      <c r="NZV77" s="307"/>
      <c r="NZW77" s="307"/>
      <c r="NZX77" s="307"/>
      <c r="NZY77" s="307"/>
      <c r="NZZ77" s="307"/>
      <c r="OAA77" s="307"/>
      <c r="OAB77" s="307"/>
      <c r="OAC77" s="307"/>
      <c r="OAD77" s="307"/>
      <c r="OAE77" s="307"/>
      <c r="OAF77" s="307"/>
      <c r="OAG77" s="307"/>
      <c r="OAH77" s="307"/>
      <c r="OAI77" s="307"/>
      <c r="OAJ77" s="307"/>
      <c r="OAK77" s="306"/>
      <c r="OAL77" s="307"/>
      <c r="OAM77" s="307"/>
      <c r="OAN77" s="307"/>
      <c r="OAO77" s="307"/>
      <c r="OAP77" s="307"/>
      <c r="OAQ77" s="307"/>
      <c r="OAR77" s="307"/>
      <c r="OAS77" s="307"/>
      <c r="OAT77" s="307"/>
      <c r="OAU77" s="307"/>
      <c r="OAV77" s="307"/>
      <c r="OAW77" s="307"/>
      <c r="OAX77" s="307"/>
      <c r="OAY77" s="307"/>
      <c r="OAZ77" s="307"/>
      <c r="OBA77" s="306"/>
      <c r="OBB77" s="307"/>
      <c r="OBC77" s="307"/>
      <c r="OBD77" s="307"/>
      <c r="OBE77" s="307"/>
      <c r="OBF77" s="307"/>
      <c r="OBG77" s="307"/>
      <c r="OBH77" s="307"/>
      <c r="OBI77" s="307"/>
      <c r="OBJ77" s="307"/>
      <c r="OBK77" s="307"/>
      <c r="OBL77" s="307"/>
      <c r="OBM77" s="307"/>
      <c r="OBN77" s="307"/>
      <c r="OBO77" s="307"/>
      <c r="OBP77" s="307"/>
      <c r="OBQ77" s="306"/>
      <c r="OBR77" s="307"/>
      <c r="OBS77" s="307"/>
      <c r="OBT77" s="307"/>
      <c r="OBU77" s="307"/>
      <c r="OBV77" s="307"/>
      <c r="OBW77" s="307"/>
      <c r="OBX77" s="307"/>
      <c r="OBY77" s="307"/>
      <c r="OBZ77" s="307"/>
      <c r="OCA77" s="307"/>
      <c r="OCB77" s="307"/>
      <c r="OCC77" s="307"/>
      <c r="OCD77" s="307"/>
      <c r="OCE77" s="307"/>
      <c r="OCF77" s="307"/>
      <c r="OCG77" s="306"/>
      <c r="OCH77" s="307"/>
      <c r="OCI77" s="307"/>
      <c r="OCJ77" s="307"/>
      <c r="OCK77" s="307"/>
      <c r="OCL77" s="307"/>
      <c r="OCM77" s="307"/>
      <c r="OCN77" s="307"/>
      <c r="OCO77" s="307"/>
      <c r="OCP77" s="307"/>
      <c r="OCQ77" s="307"/>
      <c r="OCR77" s="307"/>
      <c r="OCS77" s="307"/>
      <c r="OCT77" s="307"/>
      <c r="OCU77" s="307"/>
      <c r="OCV77" s="307"/>
      <c r="OCW77" s="306"/>
      <c r="OCX77" s="307"/>
      <c r="OCY77" s="307"/>
      <c r="OCZ77" s="307"/>
      <c r="ODA77" s="307"/>
      <c r="ODB77" s="307"/>
      <c r="ODC77" s="307"/>
      <c r="ODD77" s="307"/>
      <c r="ODE77" s="307"/>
      <c r="ODF77" s="307"/>
      <c r="ODG77" s="307"/>
      <c r="ODH77" s="307"/>
      <c r="ODI77" s="307"/>
      <c r="ODJ77" s="307"/>
      <c r="ODK77" s="307"/>
      <c r="ODL77" s="307"/>
      <c r="ODM77" s="306"/>
      <c r="ODN77" s="307"/>
      <c r="ODO77" s="307"/>
      <c r="ODP77" s="307"/>
      <c r="ODQ77" s="307"/>
      <c r="ODR77" s="307"/>
      <c r="ODS77" s="307"/>
      <c r="ODT77" s="307"/>
      <c r="ODU77" s="307"/>
      <c r="ODV77" s="307"/>
      <c r="ODW77" s="307"/>
      <c r="ODX77" s="307"/>
      <c r="ODY77" s="307"/>
      <c r="ODZ77" s="307"/>
      <c r="OEA77" s="307"/>
      <c r="OEB77" s="307"/>
      <c r="OEC77" s="306"/>
      <c r="OED77" s="307"/>
      <c r="OEE77" s="307"/>
      <c r="OEF77" s="307"/>
      <c r="OEG77" s="307"/>
      <c r="OEH77" s="307"/>
      <c r="OEI77" s="307"/>
      <c r="OEJ77" s="307"/>
      <c r="OEK77" s="307"/>
      <c r="OEL77" s="307"/>
      <c r="OEM77" s="307"/>
      <c r="OEN77" s="307"/>
      <c r="OEO77" s="307"/>
      <c r="OEP77" s="307"/>
      <c r="OEQ77" s="307"/>
      <c r="OER77" s="307"/>
      <c r="OES77" s="306"/>
      <c r="OET77" s="307"/>
      <c r="OEU77" s="307"/>
      <c r="OEV77" s="307"/>
      <c r="OEW77" s="307"/>
      <c r="OEX77" s="307"/>
      <c r="OEY77" s="307"/>
      <c r="OEZ77" s="307"/>
      <c r="OFA77" s="307"/>
      <c r="OFB77" s="307"/>
      <c r="OFC77" s="307"/>
      <c r="OFD77" s="307"/>
      <c r="OFE77" s="307"/>
      <c r="OFF77" s="307"/>
      <c r="OFG77" s="307"/>
      <c r="OFH77" s="307"/>
      <c r="OFI77" s="306"/>
      <c r="OFJ77" s="307"/>
      <c r="OFK77" s="307"/>
      <c r="OFL77" s="307"/>
      <c r="OFM77" s="307"/>
      <c r="OFN77" s="307"/>
      <c r="OFO77" s="307"/>
      <c r="OFP77" s="307"/>
      <c r="OFQ77" s="307"/>
      <c r="OFR77" s="307"/>
      <c r="OFS77" s="307"/>
      <c r="OFT77" s="307"/>
      <c r="OFU77" s="307"/>
      <c r="OFV77" s="307"/>
      <c r="OFW77" s="307"/>
      <c r="OFX77" s="307"/>
      <c r="OFY77" s="306"/>
      <c r="OFZ77" s="307"/>
      <c r="OGA77" s="307"/>
      <c r="OGB77" s="307"/>
      <c r="OGC77" s="307"/>
      <c r="OGD77" s="307"/>
      <c r="OGE77" s="307"/>
      <c r="OGF77" s="307"/>
      <c r="OGG77" s="307"/>
      <c r="OGH77" s="307"/>
      <c r="OGI77" s="307"/>
      <c r="OGJ77" s="307"/>
      <c r="OGK77" s="307"/>
      <c r="OGL77" s="307"/>
      <c r="OGM77" s="307"/>
      <c r="OGN77" s="307"/>
      <c r="OGO77" s="306"/>
      <c r="OGP77" s="307"/>
      <c r="OGQ77" s="307"/>
      <c r="OGR77" s="307"/>
      <c r="OGS77" s="307"/>
      <c r="OGT77" s="307"/>
      <c r="OGU77" s="307"/>
      <c r="OGV77" s="307"/>
      <c r="OGW77" s="307"/>
      <c r="OGX77" s="307"/>
      <c r="OGY77" s="307"/>
      <c r="OGZ77" s="307"/>
      <c r="OHA77" s="307"/>
      <c r="OHB77" s="307"/>
      <c r="OHC77" s="307"/>
      <c r="OHD77" s="307"/>
      <c r="OHE77" s="306"/>
      <c r="OHF77" s="307"/>
      <c r="OHG77" s="307"/>
      <c r="OHH77" s="307"/>
      <c r="OHI77" s="307"/>
      <c r="OHJ77" s="307"/>
      <c r="OHK77" s="307"/>
      <c r="OHL77" s="307"/>
      <c r="OHM77" s="307"/>
      <c r="OHN77" s="307"/>
      <c r="OHO77" s="307"/>
      <c r="OHP77" s="307"/>
      <c r="OHQ77" s="307"/>
      <c r="OHR77" s="307"/>
      <c r="OHS77" s="307"/>
      <c r="OHT77" s="307"/>
      <c r="OHU77" s="306"/>
      <c r="OHV77" s="307"/>
      <c r="OHW77" s="307"/>
      <c r="OHX77" s="307"/>
      <c r="OHY77" s="307"/>
      <c r="OHZ77" s="307"/>
      <c r="OIA77" s="307"/>
      <c r="OIB77" s="307"/>
      <c r="OIC77" s="307"/>
      <c r="OID77" s="307"/>
      <c r="OIE77" s="307"/>
      <c r="OIF77" s="307"/>
      <c r="OIG77" s="307"/>
      <c r="OIH77" s="307"/>
      <c r="OII77" s="307"/>
      <c r="OIJ77" s="307"/>
      <c r="OIK77" s="306"/>
      <c r="OIL77" s="307"/>
      <c r="OIM77" s="307"/>
      <c r="OIN77" s="307"/>
      <c r="OIO77" s="307"/>
      <c r="OIP77" s="307"/>
      <c r="OIQ77" s="307"/>
      <c r="OIR77" s="307"/>
      <c r="OIS77" s="307"/>
      <c r="OIT77" s="307"/>
      <c r="OIU77" s="307"/>
      <c r="OIV77" s="307"/>
      <c r="OIW77" s="307"/>
      <c r="OIX77" s="307"/>
      <c r="OIY77" s="307"/>
      <c r="OIZ77" s="307"/>
      <c r="OJA77" s="306"/>
      <c r="OJB77" s="307"/>
      <c r="OJC77" s="307"/>
      <c r="OJD77" s="307"/>
      <c r="OJE77" s="307"/>
      <c r="OJF77" s="307"/>
      <c r="OJG77" s="307"/>
      <c r="OJH77" s="307"/>
      <c r="OJI77" s="307"/>
      <c r="OJJ77" s="307"/>
      <c r="OJK77" s="307"/>
      <c r="OJL77" s="307"/>
      <c r="OJM77" s="307"/>
      <c r="OJN77" s="307"/>
      <c r="OJO77" s="307"/>
      <c r="OJP77" s="307"/>
      <c r="OJQ77" s="306"/>
      <c r="OJR77" s="307"/>
      <c r="OJS77" s="307"/>
      <c r="OJT77" s="307"/>
      <c r="OJU77" s="307"/>
      <c r="OJV77" s="307"/>
      <c r="OJW77" s="307"/>
      <c r="OJX77" s="307"/>
      <c r="OJY77" s="307"/>
      <c r="OJZ77" s="307"/>
      <c r="OKA77" s="307"/>
      <c r="OKB77" s="307"/>
      <c r="OKC77" s="307"/>
      <c r="OKD77" s="307"/>
      <c r="OKE77" s="307"/>
      <c r="OKF77" s="307"/>
      <c r="OKG77" s="306"/>
      <c r="OKH77" s="307"/>
      <c r="OKI77" s="307"/>
      <c r="OKJ77" s="307"/>
      <c r="OKK77" s="307"/>
      <c r="OKL77" s="307"/>
      <c r="OKM77" s="307"/>
      <c r="OKN77" s="307"/>
      <c r="OKO77" s="307"/>
      <c r="OKP77" s="307"/>
      <c r="OKQ77" s="307"/>
      <c r="OKR77" s="307"/>
      <c r="OKS77" s="307"/>
      <c r="OKT77" s="307"/>
      <c r="OKU77" s="307"/>
      <c r="OKV77" s="307"/>
      <c r="OKW77" s="306"/>
      <c r="OKX77" s="307"/>
      <c r="OKY77" s="307"/>
      <c r="OKZ77" s="307"/>
      <c r="OLA77" s="307"/>
      <c r="OLB77" s="307"/>
      <c r="OLC77" s="307"/>
      <c r="OLD77" s="307"/>
      <c r="OLE77" s="307"/>
      <c r="OLF77" s="307"/>
      <c r="OLG77" s="307"/>
      <c r="OLH77" s="307"/>
      <c r="OLI77" s="307"/>
      <c r="OLJ77" s="307"/>
      <c r="OLK77" s="307"/>
      <c r="OLL77" s="307"/>
      <c r="OLM77" s="306"/>
      <c r="OLN77" s="307"/>
      <c r="OLO77" s="307"/>
      <c r="OLP77" s="307"/>
      <c r="OLQ77" s="307"/>
      <c r="OLR77" s="307"/>
      <c r="OLS77" s="307"/>
      <c r="OLT77" s="307"/>
      <c r="OLU77" s="307"/>
      <c r="OLV77" s="307"/>
      <c r="OLW77" s="307"/>
      <c r="OLX77" s="307"/>
      <c r="OLY77" s="307"/>
      <c r="OLZ77" s="307"/>
      <c r="OMA77" s="307"/>
      <c r="OMB77" s="307"/>
      <c r="OMC77" s="306"/>
      <c r="OMD77" s="307"/>
      <c r="OME77" s="307"/>
      <c r="OMF77" s="307"/>
      <c r="OMG77" s="307"/>
      <c r="OMH77" s="307"/>
      <c r="OMI77" s="307"/>
      <c r="OMJ77" s="307"/>
      <c r="OMK77" s="307"/>
      <c r="OML77" s="307"/>
      <c r="OMM77" s="307"/>
      <c r="OMN77" s="307"/>
      <c r="OMO77" s="307"/>
      <c r="OMP77" s="307"/>
      <c r="OMQ77" s="307"/>
      <c r="OMR77" s="307"/>
      <c r="OMS77" s="306"/>
      <c r="OMT77" s="307"/>
      <c r="OMU77" s="307"/>
      <c r="OMV77" s="307"/>
      <c r="OMW77" s="307"/>
      <c r="OMX77" s="307"/>
      <c r="OMY77" s="307"/>
      <c r="OMZ77" s="307"/>
      <c r="ONA77" s="307"/>
      <c r="ONB77" s="307"/>
      <c r="ONC77" s="307"/>
      <c r="OND77" s="307"/>
      <c r="ONE77" s="307"/>
      <c r="ONF77" s="307"/>
      <c r="ONG77" s="307"/>
      <c r="ONH77" s="307"/>
      <c r="ONI77" s="306"/>
      <c r="ONJ77" s="307"/>
      <c r="ONK77" s="307"/>
      <c r="ONL77" s="307"/>
      <c r="ONM77" s="307"/>
      <c r="ONN77" s="307"/>
      <c r="ONO77" s="307"/>
      <c r="ONP77" s="307"/>
      <c r="ONQ77" s="307"/>
      <c r="ONR77" s="307"/>
      <c r="ONS77" s="307"/>
      <c r="ONT77" s="307"/>
      <c r="ONU77" s="307"/>
      <c r="ONV77" s="307"/>
      <c r="ONW77" s="307"/>
      <c r="ONX77" s="307"/>
      <c r="ONY77" s="306"/>
      <c r="ONZ77" s="307"/>
      <c r="OOA77" s="307"/>
      <c r="OOB77" s="307"/>
      <c r="OOC77" s="307"/>
      <c r="OOD77" s="307"/>
      <c r="OOE77" s="307"/>
      <c r="OOF77" s="307"/>
      <c r="OOG77" s="307"/>
      <c r="OOH77" s="307"/>
      <c r="OOI77" s="307"/>
      <c r="OOJ77" s="307"/>
      <c r="OOK77" s="307"/>
      <c r="OOL77" s="307"/>
      <c r="OOM77" s="307"/>
      <c r="OON77" s="307"/>
      <c r="OOO77" s="306"/>
      <c r="OOP77" s="307"/>
      <c r="OOQ77" s="307"/>
      <c r="OOR77" s="307"/>
      <c r="OOS77" s="307"/>
      <c r="OOT77" s="307"/>
      <c r="OOU77" s="307"/>
      <c r="OOV77" s="307"/>
      <c r="OOW77" s="307"/>
      <c r="OOX77" s="307"/>
      <c r="OOY77" s="307"/>
      <c r="OOZ77" s="307"/>
      <c r="OPA77" s="307"/>
      <c r="OPB77" s="307"/>
      <c r="OPC77" s="307"/>
      <c r="OPD77" s="307"/>
      <c r="OPE77" s="306"/>
      <c r="OPF77" s="307"/>
      <c r="OPG77" s="307"/>
      <c r="OPH77" s="307"/>
      <c r="OPI77" s="307"/>
      <c r="OPJ77" s="307"/>
      <c r="OPK77" s="307"/>
      <c r="OPL77" s="307"/>
      <c r="OPM77" s="307"/>
      <c r="OPN77" s="307"/>
      <c r="OPO77" s="307"/>
      <c r="OPP77" s="307"/>
      <c r="OPQ77" s="307"/>
      <c r="OPR77" s="307"/>
      <c r="OPS77" s="307"/>
      <c r="OPT77" s="307"/>
      <c r="OPU77" s="306"/>
      <c r="OPV77" s="307"/>
      <c r="OPW77" s="307"/>
      <c r="OPX77" s="307"/>
      <c r="OPY77" s="307"/>
      <c r="OPZ77" s="307"/>
      <c r="OQA77" s="307"/>
      <c r="OQB77" s="307"/>
      <c r="OQC77" s="307"/>
      <c r="OQD77" s="307"/>
      <c r="OQE77" s="307"/>
      <c r="OQF77" s="307"/>
      <c r="OQG77" s="307"/>
      <c r="OQH77" s="307"/>
      <c r="OQI77" s="307"/>
      <c r="OQJ77" s="307"/>
      <c r="OQK77" s="306"/>
      <c r="OQL77" s="307"/>
      <c r="OQM77" s="307"/>
      <c r="OQN77" s="307"/>
      <c r="OQO77" s="307"/>
      <c r="OQP77" s="307"/>
      <c r="OQQ77" s="307"/>
      <c r="OQR77" s="307"/>
      <c r="OQS77" s="307"/>
      <c r="OQT77" s="307"/>
      <c r="OQU77" s="307"/>
      <c r="OQV77" s="307"/>
      <c r="OQW77" s="307"/>
      <c r="OQX77" s="307"/>
      <c r="OQY77" s="307"/>
      <c r="OQZ77" s="307"/>
      <c r="ORA77" s="306"/>
      <c r="ORB77" s="307"/>
      <c r="ORC77" s="307"/>
      <c r="ORD77" s="307"/>
      <c r="ORE77" s="307"/>
      <c r="ORF77" s="307"/>
      <c r="ORG77" s="307"/>
      <c r="ORH77" s="307"/>
      <c r="ORI77" s="307"/>
      <c r="ORJ77" s="307"/>
      <c r="ORK77" s="307"/>
      <c r="ORL77" s="307"/>
      <c r="ORM77" s="307"/>
      <c r="ORN77" s="307"/>
      <c r="ORO77" s="307"/>
      <c r="ORP77" s="307"/>
      <c r="ORQ77" s="306"/>
      <c r="ORR77" s="307"/>
      <c r="ORS77" s="307"/>
      <c r="ORT77" s="307"/>
      <c r="ORU77" s="307"/>
      <c r="ORV77" s="307"/>
      <c r="ORW77" s="307"/>
      <c r="ORX77" s="307"/>
      <c r="ORY77" s="307"/>
      <c r="ORZ77" s="307"/>
      <c r="OSA77" s="307"/>
      <c r="OSB77" s="307"/>
      <c r="OSC77" s="307"/>
      <c r="OSD77" s="307"/>
      <c r="OSE77" s="307"/>
      <c r="OSF77" s="307"/>
      <c r="OSG77" s="306"/>
      <c r="OSH77" s="307"/>
      <c r="OSI77" s="307"/>
      <c r="OSJ77" s="307"/>
      <c r="OSK77" s="307"/>
      <c r="OSL77" s="307"/>
      <c r="OSM77" s="307"/>
      <c r="OSN77" s="307"/>
      <c r="OSO77" s="307"/>
      <c r="OSP77" s="307"/>
      <c r="OSQ77" s="307"/>
      <c r="OSR77" s="307"/>
      <c r="OSS77" s="307"/>
      <c r="OST77" s="307"/>
      <c r="OSU77" s="307"/>
      <c r="OSV77" s="307"/>
      <c r="OSW77" s="306"/>
      <c r="OSX77" s="307"/>
      <c r="OSY77" s="307"/>
      <c r="OSZ77" s="307"/>
      <c r="OTA77" s="307"/>
      <c r="OTB77" s="307"/>
      <c r="OTC77" s="307"/>
      <c r="OTD77" s="307"/>
      <c r="OTE77" s="307"/>
      <c r="OTF77" s="307"/>
      <c r="OTG77" s="307"/>
      <c r="OTH77" s="307"/>
      <c r="OTI77" s="307"/>
      <c r="OTJ77" s="307"/>
      <c r="OTK77" s="307"/>
      <c r="OTL77" s="307"/>
      <c r="OTM77" s="306"/>
      <c r="OTN77" s="307"/>
      <c r="OTO77" s="307"/>
      <c r="OTP77" s="307"/>
      <c r="OTQ77" s="307"/>
      <c r="OTR77" s="307"/>
      <c r="OTS77" s="307"/>
      <c r="OTT77" s="307"/>
      <c r="OTU77" s="307"/>
      <c r="OTV77" s="307"/>
      <c r="OTW77" s="307"/>
      <c r="OTX77" s="307"/>
      <c r="OTY77" s="307"/>
      <c r="OTZ77" s="307"/>
      <c r="OUA77" s="307"/>
      <c r="OUB77" s="307"/>
      <c r="OUC77" s="306"/>
      <c r="OUD77" s="307"/>
      <c r="OUE77" s="307"/>
      <c r="OUF77" s="307"/>
      <c r="OUG77" s="307"/>
      <c r="OUH77" s="307"/>
      <c r="OUI77" s="307"/>
      <c r="OUJ77" s="307"/>
      <c r="OUK77" s="307"/>
      <c r="OUL77" s="307"/>
      <c r="OUM77" s="307"/>
      <c r="OUN77" s="307"/>
      <c r="OUO77" s="307"/>
      <c r="OUP77" s="307"/>
      <c r="OUQ77" s="307"/>
      <c r="OUR77" s="307"/>
      <c r="OUS77" s="306"/>
      <c r="OUT77" s="307"/>
      <c r="OUU77" s="307"/>
      <c r="OUV77" s="307"/>
      <c r="OUW77" s="307"/>
      <c r="OUX77" s="307"/>
      <c r="OUY77" s="307"/>
      <c r="OUZ77" s="307"/>
      <c r="OVA77" s="307"/>
      <c r="OVB77" s="307"/>
      <c r="OVC77" s="307"/>
      <c r="OVD77" s="307"/>
      <c r="OVE77" s="307"/>
      <c r="OVF77" s="307"/>
      <c r="OVG77" s="307"/>
      <c r="OVH77" s="307"/>
      <c r="OVI77" s="306"/>
      <c r="OVJ77" s="307"/>
      <c r="OVK77" s="307"/>
      <c r="OVL77" s="307"/>
      <c r="OVM77" s="307"/>
      <c r="OVN77" s="307"/>
      <c r="OVO77" s="307"/>
      <c r="OVP77" s="307"/>
      <c r="OVQ77" s="307"/>
      <c r="OVR77" s="307"/>
      <c r="OVS77" s="307"/>
      <c r="OVT77" s="307"/>
      <c r="OVU77" s="307"/>
      <c r="OVV77" s="307"/>
      <c r="OVW77" s="307"/>
      <c r="OVX77" s="307"/>
      <c r="OVY77" s="306"/>
      <c r="OVZ77" s="307"/>
      <c r="OWA77" s="307"/>
      <c r="OWB77" s="307"/>
      <c r="OWC77" s="307"/>
      <c r="OWD77" s="307"/>
      <c r="OWE77" s="307"/>
      <c r="OWF77" s="307"/>
      <c r="OWG77" s="307"/>
      <c r="OWH77" s="307"/>
      <c r="OWI77" s="307"/>
      <c r="OWJ77" s="307"/>
      <c r="OWK77" s="307"/>
      <c r="OWL77" s="307"/>
      <c r="OWM77" s="307"/>
      <c r="OWN77" s="307"/>
      <c r="OWO77" s="306"/>
      <c r="OWP77" s="307"/>
      <c r="OWQ77" s="307"/>
      <c r="OWR77" s="307"/>
      <c r="OWS77" s="307"/>
      <c r="OWT77" s="307"/>
      <c r="OWU77" s="307"/>
      <c r="OWV77" s="307"/>
      <c r="OWW77" s="307"/>
      <c r="OWX77" s="307"/>
      <c r="OWY77" s="307"/>
      <c r="OWZ77" s="307"/>
      <c r="OXA77" s="307"/>
      <c r="OXB77" s="307"/>
      <c r="OXC77" s="307"/>
      <c r="OXD77" s="307"/>
      <c r="OXE77" s="306"/>
      <c r="OXF77" s="307"/>
      <c r="OXG77" s="307"/>
      <c r="OXH77" s="307"/>
      <c r="OXI77" s="307"/>
      <c r="OXJ77" s="307"/>
      <c r="OXK77" s="307"/>
      <c r="OXL77" s="307"/>
      <c r="OXM77" s="307"/>
      <c r="OXN77" s="307"/>
      <c r="OXO77" s="307"/>
      <c r="OXP77" s="307"/>
      <c r="OXQ77" s="307"/>
      <c r="OXR77" s="307"/>
      <c r="OXS77" s="307"/>
      <c r="OXT77" s="307"/>
      <c r="OXU77" s="306"/>
      <c r="OXV77" s="307"/>
      <c r="OXW77" s="307"/>
      <c r="OXX77" s="307"/>
      <c r="OXY77" s="307"/>
      <c r="OXZ77" s="307"/>
      <c r="OYA77" s="307"/>
      <c r="OYB77" s="307"/>
      <c r="OYC77" s="307"/>
      <c r="OYD77" s="307"/>
      <c r="OYE77" s="307"/>
      <c r="OYF77" s="307"/>
      <c r="OYG77" s="307"/>
      <c r="OYH77" s="307"/>
      <c r="OYI77" s="307"/>
      <c r="OYJ77" s="307"/>
      <c r="OYK77" s="306"/>
      <c r="OYL77" s="307"/>
      <c r="OYM77" s="307"/>
      <c r="OYN77" s="307"/>
      <c r="OYO77" s="307"/>
      <c r="OYP77" s="307"/>
      <c r="OYQ77" s="307"/>
      <c r="OYR77" s="307"/>
      <c r="OYS77" s="307"/>
      <c r="OYT77" s="307"/>
      <c r="OYU77" s="307"/>
      <c r="OYV77" s="307"/>
      <c r="OYW77" s="307"/>
      <c r="OYX77" s="307"/>
      <c r="OYY77" s="307"/>
      <c r="OYZ77" s="307"/>
      <c r="OZA77" s="306"/>
      <c r="OZB77" s="307"/>
      <c r="OZC77" s="307"/>
      <c r="OZD77" s="307"/>
      <c r="OZE77" s="307"/>
      <c r="OZF77" s="307"/>
      <c r="OZG77" s="307"/>
      <c r="OZH77" s="307"/>
      <c r="OZI77" s="307"/>
      <c r="OZJ77" s="307"/>
      <c r="OZK77" s="307"/>
      <c r="OZL77" s="307"/>
      <c r="OZM77" s="307"/>
      <c r="OZN77" s="307"/>
      <c r="OZO77" s="307"/>
      <c r="OZP77" s="307"/>
      <c r="OZQ77" s="306"/>
      <c r="OZR77" s="307"/>
      <c r="OZS77" s="307"/>
      <c r="OZT77" s="307"/>
      <c r="OZU77" s="307"/>
      <c r="OZV77" s="307"/>
      <c r="OZW77" s="307"/>
      <c r="OZX77" s="307"/>
      <c r="OZY77" s="307"/>
      <c r="OZZ77" s="307"/>
      <c r="PAA77" s="307"/>
      <c r="PAB77" s="307"/>
      <c r="PAC77" s="307"/>
      <c r="PAD77" s="307"/>
      <c r="PAE77" s="307"/>
      <c r="PAF77" s="307"/>
      <c r="PAG77" s="306"/>
      <c r="PAH77" s="307"/>
      <c r="PAI77" s="307"/>
      <c r="PAJ77" s="307"/>
      <c r="PAK77" s="307"/>
      <c r="PAL77" s="307"/>
      <c r="PAM77" s="307"/>
      <c r="PAN77" s="307"/>
      <c r="PAO77" s="307"/>
      <c r="PAP77" s="307"/>
      <c r="PAQ77" s="307"/>
      <c r="PAR77" s="307"/>
      <c r="PAS77" s="307"/>
      <c r="PAT77" s="307"/>
      <c r="PAU77" s="307"/>
      <c r="PAV77" s="307"/>
      <c r="PAW77" s="306"/>
      <c r="PAX77" s="307"/>
      <c r="PAY77" s="307"/>
      <c r="PAZ77" s="307"/>
      <c r="PBA77" s="307"/>
      <c r="PBB77" s="307"/>
      <c r="PBC77" s="307"/>
      <c r="PBD77" s="307"/>
      <c r="PBE77" s="307"/>
      <c r="PBF77" s="307"/>
      <c r="PBG77" s="307"/>
      <c r="PBH77" s="307"/>
      <c r="PBI77" s="307"/>
      <c r="PBJ77" s="307"/>
      <c r="PBK77" s="307"/>
      <c r="PBL77" s="307"/>
      <c r="PBM77" s="306"/>
      <c r="PBN77" s="307"/>
      <c r="PBO77" s="307"/>
      <c r="PBP77" s="307"/>
      <c r="PBQ77" s="307"/>
      <c r="PBR77" s="307"/>
      <c r="PBS77" s="307"/>
      <c r="PBT77" s="307"/>
      <c r="PBU77" s="307"/>
      <c r="PBV77" s="307"/>
      <c r="PBW77" s="307"/>
      <c r="PBX77" s="307"/>
      <c r="PBY77" s="307"/>
      <c r="PBZ77" s="307"/>
      <c r="PCA77" s="307"/>
      <c r="PCB77" s="307"/>
      <c r="PCC77" s="306"/>
      <c r="PCD77" s="307"/>
      <c r="PCE77" s="307"/>
      <c r="PCF77" s="307"/>
      <c r="PCG77" s="307"/>
      <c r="PCH77" s="307"/>
      <c r="PCI77" s="307"/>
      <c r="PCJ77" s="307"/>
      <c r="PCK77" s="307"/>
      <c r="PCL77" s="307"/>
      <c r="PCM77" s="307"/>
      <c r="PCN77" s="307"/>
      <c r="PCO77" s="307"/>
      <c r="PCP77" s="307"/>
      <c r="PCQ77" s="307"/>
      <c r="PCR77" s="307"/>
      <c r="PCS77" s="306"/>
      <c r="PCT77" s="307"/>
      <c r="PCU77" s="307"/>
      <c r="PCV77" s="307"/>
      <c r="PCW77" s="307"/>
      <c r="PCX77" s="307"/>
      <c r="PCY77" s="307"/>
      <c r="PCZ77" s="307"/>
      <c r="PDA77" s="307"/>
      <c r="PDB77" s="307"/>
      <c r="PDC77" s="307"/>
      <c r="PDD77" s="307"/>
      <c r="PDE77" s="307"/>
      <c r="PDF77" s="307"/>
      <c r="PDG77" s="307"/>
      <c r="PDH77" s="307"/>
      <c r="PDI77" s="306"/>
      <c r="PDJ77" s="307"/>
      <c r="PDK77" s="307"/>
      <c r="PDL77" s="307"/>
      <c r="PDM77" s="307"/>
      <c r="PDN77" s="307"/>
      <c r="PDO77" s="307"/>
      <c r="PDP77" s="307"/>
      <c r="PDQ77" s="307"/>
      <c r="PDR77" s="307"/>
      <c r="PDS77" s="307"/>
      <c r="PDT77" s="307"/>
      <c r="PDU77" s="307"/>
      <c r="PDV77" s="307"/>
      <c r="PDW77" s="307"/>
      <c r="PDX77" s="307"/>
      <c r="PDY77" s="306"/>
      <c r="PDZ77" s="307"/>
      <c r="PEA77" s="307"/>
      <c r="PEB77" s="307"/>
      <c r="PEC77" s="307"/>
      <c r="PED77" s="307"/>
      <c r="PEE77" s="307"/>
      <c r="PEF77" s="307"/>
      <c r="PEG77" s="307"/>
      <c r="PEH77" s="307"/>
      <c r="PEI77" s="307"/>
      <c r="PEJ77" s="307"/>
      <c r="PEK77" s="307"/>
      <c r="PEL77" s="307"/>
      <c r="PEM77" s="307"/>
      <c r="PEN77" s="307"/>
      <c r="PEO77" s="306"/>
      <c r="PEP77" s="307"/>
      <c r="PEQ77" s="307"/>
      <c r="PER77" s="307"/>
      <c r="PES77" s="307"/>
      <c r="PET77" s="307"/>
      <c r="PEU77" s="307"/>
      <c r="PEV77" s="307"/>
      <c r="PEW77" s="307"/>
      <c r="PEX77" s="307"/>
      <c r="PEY77" s="307"/>
      <c r="PEZ77" s="307"/>
      <c r="PFA77" s="307"/>
      <c r="PFB77" s="307"/>
      <c r="PFC77" s="307"/>
      <c r="PFD77" s="307"/>
      <c r="PFE77" s="306"/>
      <c r="PFF77" s="307"/>
      <c r="PFG77" s="307"/>
      <c r="PFH77" s="307"/>
      <c r="PFI77" s="307"/>
      <c r="PFJ77" s="307"/>
      <c r="PFK77" s="307"/>
      <c r="PFL77" s="307"/>
      <c r="PFM77" s="307"/>
      <c r="PFN77" s="307"/>
      <c r="PFO77" s="307"/>
      <c r="PFP77" s="307"/>
      <c r="PFQ77" s="307"/>
      <c r="PFR77" s="307"/>
      <c r="PFS77" s="307"/>
      <c r="PFT77" s="307"/>
      <c r="PFU77" s="306"/>
      <c r="PFV77" s="307"/>
      <c r="PFW77" s="307"/>
      <c r="PFX77" s="307"/>
      <c r="PFY77" s="307"/>
      <c r="PFZ77" s="307"/>
      <c r="PGA77" s="307"/>
      <c r="PGB77" s="307"/>
      <c r="PGC77" s="307"/>
      <c r="PGD77" s="307"/>
      <c r="PGE77" s="307"/>
      <c r="PGF77" s="307"/>
      <c r="PGG77" s="307"/>
      <c r="PGH77" s="307"/>
      <c r="PGI77" s="307"/>
      <c r="PGJ77" s="307"/>
      <c r="PGK77" s="306"/>
      <c r="PGL77" s="307"/>
      <c r="PGM77" s="307"/>
      <c r="PGN77" s="307"/>
      <c r="PGO77" s="307"/>
      <c r="PGP77" s="307"/>
      <c r="PGQ77" s="307"/>
      <c r="PGR77" s="307"/>
      <c r="PGS77" s="307"/>
      <c r="PGT77" s="307"/>
      <c r="PGU77" s="307"/>
      <c r="PGV77" s="307"/>
      <c r="PGW77" s="307"/>
      <c r="PGX77" s="307"/>
      <c r="PGY77" s="307"/>
      <c r="PGZ77" s="307"/>
      <c r="PHA77" s="306"/>
      <c r="PHB77" s="307"/>
      <c r="PHC77" s="307"/>
      <c r="PHD77" s="307"/>
      <c r="PHE77" s="307"/>
      <c r="PHF77" s="307"/>
      <c r="PHG77" s="307"/>
      <c r="PHH77" s="307"/>
      <c r="PHI77" s="307"/>
      <c r="PHJ77" s="307"/>
      <c r="PHK77" s="307"/>
      <c r="PHL77" s="307"/>
      <c r="PHM77" s="307"/>
      <c r="PHN77" s="307"/>
      <c r="PHO77" s="307"/>
      <c r="PHP77" s="307"/>
      <c r="PHQ77" s="306"/>
      <c r="PHR77" s="307"/>
      <c r="PHS77" s="307"/>
      <c r="PHT77" s="307"/>
      <c r="PHU77" s="307"/>
      <c r="PHV77" s="307"/>
      <c r="PHW77" s="307"/>
      <c r="PHX77" s="307"/>
      <c r="PHY77" s="307"/>
      <c r="PHZ77" s="307"/>
      <c r="PIA77" s="307"/>
      <c r="PIB77" s="307"/>
      <c r="PIC77" s="307"/>
      <c r="PID77" s="307"/>
      <c r="PIE77" s="307"/>
      <c r="PIF77" s="307"/>
      <c r="PIG77" s="306"/>
      <c r="PIH77" s="307"/>
      <c r="PII77" s="307"/>
      <c r="PIJ77" s="307"/>
      <c r="PIK77" s="307"/>
      <c r="PIL77" s="307"/>
      <c r="PIM77" s="307"/>
      <c r="PIN77" s="307"/>
      <c r="PIO77" s="307"/>
      <c r="PIP77" s="307"/>
      <c r="PIQ77" s="307"/>
      <c r="PIR77" s="307"/>
      <c r="PIS77" s="307"/>
      <c r="PIT77" s="307"/>
      <c r="PIU77" s="307"/>
      <c r="PIV77" s="307"/>
      <c r="PIW77" s="306"/>
      <c r="PIX77" s="307"/>
      <c r="PIY77" s="307"/>
      <c r="PIZ77" s="307"/>
      <c r="PJA77" s="307"/>
      <c r="PJB77" s="307"/>
      <c r="PJC77" s="307"/>
      <c r="PJD77" s="307"/>
      <c r="PJE77" s="307"/>
      <c r="PJF77" s="307"/>
      <c r="PJG77" s="307"/>
      <c r="PJH77" s="307"/>
      <c r="PJI77" s="307"/>
      <c r="PJJ77" s="307"/>
      <c r="PJK77" s="307"/>
      <c r="PJL77" s="307"/>
      <c r="PJM77" s="306"/>
      <c r="PJN77" s="307"/>
      <c r="PJO77" s="307"/>
      <c r="PJP77" s="307"/>
      <c r="PJQ77" s="307"/>
      <c r="PJR77" s="307"/>
      <c r="PJS77" s="307"/>
      <c r="PJT77" s="307"/>
      <c r="PJU77" s="307"/>
      <c r="PJV77" s="307"/>
      <c r="PJW77" s="307"/>
      <c r="PJX77" s="307"/>
      <c r="PJY77" s="307"/>
      <c r="PJZ77" s="307"/>
      <c r="PKA77" s="307"/>
      <c r="PKB77" s="307"/>
      <c r="PKC77" s="306"/>
      <c r="PKD77" s="307"/>
      <c r="PKE77" s="307"/>
      <c r="PKF77" s="307"/>
      <c r="PKG77" s="307"/>
      <c r="PKH77" s="307"/>
      <c r="PKI77" s="307"/>
      <c r="PKJ77" s="307"/>
      <c r="PKK77" s="307"/>
      <c r="PKL77" s="307"/>
      <c r="PKM77" s="307"/>
      <c r="PKN77" s="307"/>
      <c r="PKO77" s="307"/>
      <c r="PKP77" s="307"/>
      <c r="PKQ77" s="307"/>
      <c r="PKR77" s="307"/>
      <c r="PKS77" s="306"/>
      <c r="PKT77" s="307"/>
      <c r="PKU77" s="307"/>
      <c r="PKV77" s="307"/>
      <c r="PKW77" s="307"/>
      <c r="PKX77" s="307"/>
      <c r="PKY77" s="307"/>
      <c r="PKZ77" s="307"/>
      <c r="PLA77" s="307"/>
      <c r="PLB77" s="307"/>
      <c r="PLC77" s="307"/>
      <c r="PLD77" s="307"/>
      <c r="PLE77" s="307"/>
      <c r="PLF77" s="307"/>
      <c r="PLG77" s="307"/>
      <c r="PLH77" s="307"/>
      <c r="PLI77" s="306"/>
      <c r="PLJ77" s="307"/>
      <c r="PLK77" s="307"/>
      <c r="PLL77" s="307"/>
      <c r="PLM77" s="307"/>
      <c r="PLN77" s="307"/>
      <c r="PLO77" s="307"/>
      <c r="PLP77" s="307"/>
      <c r="PLQ77" s="307"/>
      <c r="PLR77" s="307"/>
      <c r="PLS77" s="307"/>
      <c r="PLT77" s="307"/>
      <c r="PLU77" s="307"/>
      <c r="PLV77" s="307"/>
      <c r="PLW77" s="307"/>
      <c r="PLX77" s="307"/>
      <c r="PLY77" s="306"/>
      <c r="PLZ77" s="307"/>
      <c r="PMA77" s="307"/>
      <c r="PMB77" s="307"/>
      <c r="PMC77" s="307"/>
      <c r="PMD77" s="307"/>
      <c r="PME77" s="307"/>
      <c r="PMF77" s="307"/>
      <c r="PMG77" s="307"/>
      <c r="PMH77" s="307"/>
      <c r="PMI77" s="307"/>
      <c r="PMJ77" s="307"/>
      <c r="PMK77" s="307"/>
      <c r="PML77" s="307"/>
      <c r="PMM77" s="307"/>
      <c r="PMN77" s="307"/>
      <c r="PMO77" s="306"/>
      <c r="PMP77" s="307"/>
      <c r="PMQ77" s="307"/>
      <c r="PMR77" s="307"/>
      <c r="PMS77" s="307"/>
      <c r="PMT77" s="307"/>
      <c r="PMU77" s="307"/>
      <c r="PMV77" s="307"/>
      <c r="PMW77" s="307"/>
      <c r="PMX77" s="307"/>
      <c r="PMY77" s="307"/>
      <c r="PMZ77" s="307"/>
      <c r="PNA77" s="307"/>
      <c r="PNB77" s="307"/>
      <c r="PNC77" s="307"/>
      <c r="PND77" s="307"/>
      <c r="PNE77" s="306"/>
      <c r="PNF77" s="307"/>
      <c r="PNG77" s="307"/>
      <c r="PNH77" s="307"/>
      <c r="PNI77" s="307"/>
      <c r="PNJ77" s="307"/>
      <c r="PNK77" s="307"/>
      <c r="PNL77" s="307"/>
      <c r="PNM77" s="307"/>
      <c r="PNN77" s="307"/>
      <c r="PNO77" s="307"/>
      <c r="PNP77" s="307"/>
      <c r="PNQ77" s="307"/>
      <c r="PNR77" s="307"/>
      <c r="PNS77" s="307"/>
      <c r="PNT77" s="307"/>
      <c r="PNU77" s="306"/>
      <c r="PNV77" s="307"/>
      <c r="PNW77" s="307"/>
      <c r="PNX77" s="307"/>
      <c r="PNY77" s="307"/>
      <c r="PNZ77" s="307"/>
      <c r="POA77" s="307"/>
      <c r="POB77" s="307"/>
      <c r="POC77" s="307"/>
      <c r="POD77" s="307"/>
      <c r="POE77" s="307"/>
      <c r="POF77" s="307"/>
      <c r="POG77" s="307"/>
      <c r="POH77" s="307"/>
      <c r="POI77" s="307"/>
      <c r="POJ77" s="307"/>
      <c r="POK77" s="306"/>
      <c r="POL77" s="307"/>
      <c r="POM77" s="307"/>
      <c r="PON77" s="307"/>
      <c r="POO77" s="307"/>
      <c r="POP77" s="307"/>
      <c r="POQ77" s="307"/>
      <c r="POR77" s="307"/>
      <c r="POS77" s="307"/>
      <c r="POT77" s="307"/>
      <c r="POU77" s="307"/>
      <c r="POV77" s="307"/>
      <c r="POW77" s="307"/>
      <c r="POX77" s="307"/>
      <c r="POY77" s="307"/>
      <c r="POZ77" s="307"/>
      <c r="PPA77" s="306"/>
      <c r="PPB77" s="307"/>
      <c r="PPC77" s="307"/>
      <c r="PPD77" s="307"/>
      <c r="PPE77" s="307"/>
      <c r="PPF77" s="307"/>
      <c r="PPG77" s="307"/>
      <c r="PPH77" s="307"/>
      <c r="PPI77" s="307"/>
      <c r="PPJ77" s="307"/>
      <c r="PPK77" s="307"/>
      <c r="PPL77" s="307"/>
      <c r="PPM77" s="307"/>
      <c r="PPN77" s="307"/>
      <c r="PPO77" s="307"/>
      <c r="PPP77" s="307"/>
      <c r="PPQ77" s="306"/>
      <c r="PPR77" s="307"/>
      <c r="PPS77" s="307"/>
      <c r="PPT77" s="307"/>
      <c r="PPU77" s="307"/>
      <c r="PPV77" s="307"/>
      <c r="PPW77" s="307"/>
      <c r="PPX77" s="307"/>
      <c r="PPY77" s="307"/>
      <c r="PPZ77" s="307"/>
      <c r="PQA77" s="307"/>
      <c r="PQB77" s="307"/>
      <c r="PQC77" s="307"/>
      <c r="PQD77" s="307"/>
      <c r="PQE77" s="307"/>
      <c r="PQF77" s="307"/>
      <c r="PQG77" s="306"/>
      <c r="PQH77" s="307"/>
      <c r="PQI77" s="307"/>
      <c r="PQJ77" s="307"/>
      <c r="PQK77" s="307"/>
      <c r="PQL77" s="307"/>
      <c r="PQM77" s="307"/>
      <c r="PQN77" s="307"/>
      <c r="PQO77" s="307"/>
      <c r="PQP77" s="307"/>
      <c r="PQQ77" s="307"/>
      <c r="PQR77" s="307"/>
      <c r="PQS77" s="307"/>
      <c r="PQT77" s="307"/>
      <c r="PQU77" s="307"/>
      <c r="PQV77" s="307"/>
      <c r="PQW77" s="306"/>
      <c r="PQX77" s="307"/>
      <c r="PQY77" s="307"/>
      <c r="PQZ77" s="307"/>
      <c r="PRA77" s="307"/>
      <c r="PRB77" s="307"/>
      <c r="PRC77" s="307"/>
      <c r="PRD77" s="307"/>
      <c r="PRE77" s="307"/>
      <c r="PRF77" s="307"/>
      <c r="PRG77" s="307"/>
      <c r="PRH77" s="307"/>
      <c r="PRI77" s="307"/>
      <c r="PRJ77" s="307"/>
      <c r="PRK77" s="307"/>
      <c r="PRL77" s="307"/>
      <c r="PRM77" s="306"/>
      <c r="PRN77" s="307"/>
      <c r="PRO77" s="307"/>
      <c r="PRP77" s="307"/>
      <c r="PRQ77" s="307"/>
      <c r="PRR77" s="307"/>
      <c r="PRS77" s="307"/>
      <c r="PRT77" s="307"/>
      <c r="PRU77" s="307"/>
      <c r="PRV77" s="307"/>
      <c r="PRW77" s="307"/>
      <c r="PRX77" s="307"/>
      <c r="PRY77" s="307"/>
      <c r="PRZ77" s="307"/>
      <c r="PSA77" s="307"/>
      <c r="PSB77" s="307"/>
      <c r="PSC77" s="306"/>
      <c r="PSD77" s="307"/>
      <c r="PSE77" s="307"/>
      <c r="PSF77" s="307"/>
      <c r="PSG77" s="307"/>
      <c r="PSH77" s="307"/>
      <c r="PSI77" s="307"/>
      <c r="PSJ77" s="307"/>
      <c r="PSK77" s="307"/>
      <c r="PSL77" s="307"/>
      <c r="PSM77" s="307"/>
      <c r="PSN77" s="307"/>
      <c r="PSO77" s="307"/>
      <c r="PSP77" s="307"/>
      <c r="PSQ77" s="307"/>
      <c r="PSR77" s="307"/>
      <c r="PSS77" s="306"/>
      <c r="PST77" s="307"/>
      <c r="PSU77" s="307"/>
      <c r="PSV77" s="307"/>
      <c r="PSW77" s="307"/>
      <c r="PSX77" s="307"/>
      <c r="PSY77" s="307"/>
      <c r="PSZ77" s="307"/>
      <c r="PTA77" s="307"/>
      <c r="PTB77" s="307"/>
      <c r="PTC77" s="307"/>
      <c r="PTD77" s="307"/>
      <c r="PTE77" s="307"/>
      <c r="PTF77" s="307"/>
      <c r="PTG77" s="307"/>
      <c r="PTH77" s="307"/>
      <c r="PTI77" s="306"/>
      <c r="PTJ77" s="307"/>
      <c r="PTK77" s="307"/>
      <c r="PTL77" s="307"/>
      <c r="PTM77" s="307"/>
      <c r="PTN77" s="307"/>
      <c r="PTO77" s="307"/>
      <c r="PTP77" s="307"/>
      <c r="PTQ77" s="307"/>
      <c r="PTR77" s="307"/>
      <c r="PTS77" s="307"/>
      <c r="PTT77" s="307"/>
      <c r="PTU77" s="307"/>
      <c r="PTV77" s="307"/>
      <c r="PTW77" s="307"/>
      <c r="PTX77" s="307"/>
      <c r="PTY77" s="306"/>
      <c r="PTZ77" s="307"/>
      <c r="PUA77" s="307"/>
      <c r="PUB77" s="307"/>
      <c r="PUC77" s="307"/>
      <c r="PUD77" s="307"/>
      <c r="PUE77" s="307"/>
      <c r="PUF77" s="307"/>
      <c r="PUG77" s="307"/>
      <c r="PUH77" s="307"/>
      <c r="PUI77" s="307"/>
      <c r="PUJ77" s="307"/>
      <c r="PUK77" s="307"/>
      <c r="PUL77" s="307"/>
      <c r="PUM77" s="307"/>
      <c r="PUN77" s="307"/>
      <c r="PUO77" s="306"/>
      <c r="PUP77" s="307"/>
      <c r="PUQ77" s="307"/>
      <c r="PUR77" s="307"/>
      <c r="PUS77" s="307"/>
      <c r="PUT77" s="307"/>
      <c r="PUU77" s="307"/>
      <c r="PUV77" s="307"/>
      <c r="PUW77" s="307"/>
      <c r="PUX77" s="307"/>
      <c r="PUY77" s="307"/>
      <c r="PUZ77" s="307"/>
      <c r="PVA77" s="307"/>
      <c r="PVB77" s="307"/>
      <c r="PVC77" s="307"/>
      <c r="PVD77" s="307"/>
      <c r="PVE77" s="306"/>
      <c r="PVF77" s="307"/>
      <c r="PVG77" s="307"/>
      <c r="PVH77" s="307"/>
      <c r="PVI77" s="307"/>
      <c r="PVJ77" s="307"/>
      <c r="PVK77" s="307"/>
      <c r="PVL77" s="307"/>
      <c r="PVM77" s="307"/>
      <c r="PVN77" s="307"/>
      <c r="PVO77" s="307"/>
      <c r="PVP77" s="307"/>
      <c r="PVQ77" s="307"/>
      <c r="PVR77" s="307"/>
      <c r="PVS77" s="307"/>
      <c r="PVT77" s="307"/>
      <c r="PVU77" s="306"/>
      <c r="PVV77" s="307"/>
      <c r="PVW77" s="307"/>
      <c r="PVX77" s="307"/>
      <c r="PVY77" s="307"/>
      <c r="PVZ77" s="307"/>
      <c r="PWA77" s="307"/>
      <c r="PWB77" s="307"/>
      <c r="PWC77" s="307"/>
      <c r="PWD77" s="307"/>
      <c r="PWE77" s="307"/>
      <c r="PWF77" s="307"/>
      <c r="PWG77" s="307"/>
      <c r="PWH77" s="307"/>
      <c r="PWI77" s="307"/>
      <c r="PWJ77" s="307"/>
      <c r="PWK77" s="306"/>
      <c r="PWL77" s="307"/>
      <c r="PWM77" s="307"/>
      <c r="PWN77" s="307"/>
      <c r="PWO77" s="307"/>
      <c r="PWP77" s="307"/>
      <c r="PWQ77" s="307"/>
      <c r="PWR77" s="307"/>
      <c r="PWS77" s="307"/>
      <c r="PWT77" s="307"/>
      <c r="PWU77" s="307"/>
      <c r="PWV77" s="307"/>
      <c r="PWW77" s="307"/>
      <c r="PWX77" s="307"/>
      <c r="PWY77" s="307"/>
      <c r="PWZ77" s="307"/>
      <c r="PXA77" s="306"/>
      <c r="PXB77" s="307"/>
      <c r="PXC77" s="307"/>
      <c r="PXD77" s="307"/>
      <c r="PXE77" s="307"/>
      <c r="PXF77" s="307"/>
      <c r="PXG77" s="307"/>
      <c r="PXH77" s="307"/>
      <c r="PXI77" s="307"/>
      <c r="PXJ77" s="307"/>
      <c r="PXK77" s="307"/>
      <c r="PXL77" s="307"/>
      <c r="PXM77" s="307"/>
      <c r="PXN77" s="307"/>
      <c r="PXO77" s="307"/>
      <c r="PXP77" s="307"/>
      <c r="PXQ77" s="306"/>
      <c r="PXR77" s="307"/>
      <c r="PXS77" s="307"/>
      <c r="PXT77" s="307"/>
      <c r="PXU77" s="307"/>
      <c r="PXV77" s="307"/>
      <c r="PXW77" s="307"/>
      <c r="PXX77" s="307"/>
      <c r="PXY77" s="307"/>
      <c r="PXZ77" s="307"/>
      <c r="PYA77" s="307"/>
      <c r="PYB77" s="307"/>
      <c r="PYC77" s="307"/>
      <c r="PYD77" s="307"/>
      <c r="PYE77" s="307"/>
      <c r="PYF77" s="307"/>
      <c r="PYG77" s="306"/>
      <c r="PYH77" s="307"/>
      <c r="PYI77" s="307"/>
      <c r="PYJ77" s="307"/>
      <c r="PYK77" s="307"/>
      <c r="PYL77" s="307"/>
      <c r="PYM77" s="307"/>
      <c r="PYN77" s="307"/>
      <c r="PYO77" s="307"/>
      <c r="PYP77" s="307"/>
      <c r="PYQ77" s="307"/>
      <c r="PYR77" s="307"/>
      <c r="PYS77" s="307"/>
      <c r="PYT77" s="307"/>
      <c r="PYU77" s="307"/>
      <c r="PYV77" s="307"/>
      <c r="PYW77" s="306"/>
      <c r="PYX77" s="307"/>
      <c r="PYY77" s="307"/>
      <c r="PYZ77" s="307"/>
      <c r="PZA77" s="307"/>
      <c r="PZB77" s="307"/>
      <c r="PZC77" s="307"/>
      <c r="PZD77" s="307"/>
      <c r="PZE77" s="307"/>
      <c r="PZF77" s="307"/>
      <c r="PZG77" s="307"/>
      <c r="PZH77" s="307"/>
      <c r="PZI77" s="307"/>
      <c r="PZJ77" s="307"/>
      <c r="PZK77" s="307"/>
      <c r="PZL77" s="307"/>
      <c r="PZM77" s="306"/>
      <c r="PZN77" s="307"/>
      <c r="PZO77" s="307"/>
      <c r="PZP77" s="307"/>
      <c r="PZQ77" s="307"/>
      <c r="PZR77" s="307"/>
      <c r="PZS77" s="307"/>
      <c r="PZT77" s="307"/>
      <c r="PZU77" s="307"/>
      <c r="PZV77" s="307"/>
      <c r="PZW77" s="307"/>
      <c r="PZX77" s="307"/>
      <c r="PZY77" s="307"/>
      <c r="PZZ77" s="307"/>
      <c r="QAA77" s="307"/>
      <c r="QAB77" s="307"/>
      <c r="QAC77" s="306"/>
      <c r="QAD77" s="307"/>
      <c r="QAE77" s="307"/>
      <c r="QAF77" s="307"/>
      <c r="QAG77" s="307"/>
      <c r="QAH77" s="307"/>
      <c r="QAI77" s="307"/>
      <c r="QAJ77" s="307"/>
      <c r="QAK77" s="307"/>
      <c r="QAL77" s="307"/>
      <c r="QAM77" s="307"/>
      <c r="QAN77" s="307"/>
      <c r="QAO77" s="307"/>
      <c r="QAP77" s="307"/>
      <c r="QAQ77" s="307"/>
      <c r="QAR77" s="307"/>
      <c r="QAS77" s="306"/>
      <c r="QAT77" s="307"/>
      <c r="QAU77" s="307"/>
      <c r="QAV77" s="307"/>
      <c r="QAW77" s="307"/>
      <c r="QAX77" s="307"/>
      <c r="QAY77" s="307"/>
      <c r="QAZ77" s="307"/>
      <c r="QBA77" s="307"/>
      <c r="QBB77" s="307"/>
      <c r="QBC77" s="307"/>
      <c r="QBD77" s="307"/>
      <c r="QBE77" s="307"/>
      <c r="QBF77" s="307"/>
      <c r="QBG77" s="307"/>
      <c r="QBH77" s="307"/>
      <c r="QBI77" s="306"/>
      <c r="QBJ77" s="307"/>
      <c r="QBK77" s="307"/>
      <c r="QBL77" s="307"/>
      <c r="QBM77" s="307"/>
      <c r="QBN77" s="307"/>
      <c r="QBO77" s="307"/>
      <c r="QBP77" s="307"/>
      <c r="QBQ77" s="307"/>
      <c r="QBR77" s="307"/>
      <c r="QBS77" s="307"/>
      <c r="QBT77" s="307"/>
      <c r="QBU77" s="307"/>
      <c r="QBV77" s="307"/>
      <c r="QBW77" s="307"/>
      <c r="QBX77" s="307"/>
      <c r="QBY77" s="306"/>
      <c r="QBZ77" s="307"/>
      <c r="QCA77" s="307"/>
      <c r="QCB77" s="307"/>
      <c r="QCC77" s="307"/>
      <c r="QCD77" s="307"/>
      <c r="QCE77" s="307"/>
      <c r="QCF77" s="307"/>
      <c r="QCG77" s="307"/>
      <c r="QCH77" s="307"/>
      <c r="QCI77" s="307"/>
      <c r="QCJ77" s="307"/>
      <c r="QCK77" s="307"/>
      <c r="QCL77" s="307"/>
      <c r="QCM77" s="307"/>
      <c r="QCN77" s="307"/>
      <c r="QCO77" s="306"/>
      <c r="QCP77" s="307"/>
      <c r="QCQ77" s="307"/>
      <c r="QCR77" s="307"/>
      <c r="QCS77" s="307"/>
      <c r="QCT77" s="307"/>
      <c r="QCU77" s="307"/>
      <c r="QCV77" s="307"/>
      <c r="QCW77" s="307"/>
      <c r="QCX77" s="307"/>
      <c r="QCY77" s="307"/>
      <c r="QCZ77" s="307"/>
      <c r="QDA77" s="307"/>
      <c r="QDB77" s="307"/>
      <c r="QDC77" s="307"/>
      <c r="QDD77" s="307"/>
      <c r="QDE77" s="306"/>
      <c r="QDF77" s="307"/>
      <c r="QDG77" s="307"/>
      <c r="QDH77" s="307"/>
      <c r="QDI77" s="307"/>
      <c r="QDJ77" s="307"/>
      <c r="QDK77" s="307"/>
      <c r="QDL77" s="307"/>
      <c r="QDM77" s="307"/>
      <c r="QDN77" s="307"/>
      <c r="QDO77" s="307"/>
      <c r="QDP77" s="307"/>
      <c r="QDQ77" s="307"/>
      <c r="QDR77" s="307"/>
      <c r="QDS77" s="307"/>
      <c r="QDT77" s="307"/>
      <c r="QDU77" s="306"/>
      <c r="QDV77" s="307"/>
      <c r="QDW77" s="307"/>
      <c r="QDX77" s="307"/>
      <c r="QDY77" s="307"/>
      <c r="QDZ77" s="307"/>
      <c r="QEA77" s="307"/>
      <c r="QEB77" s="307"/>
      <c r="QEC77" s="307"/>
      <c r="QED77" s="307"/>
      <c r="QEE77" s="307"/>
      <c r="QEF77" s="307"/>
      <c r="QEG77" s="307"/>
      <c r="QEH77" s="307"/>
      <c r="QEI77" s="307"/>
      <c r="QEJ77" s="307"/>
      <c r="QEK77" s="306"/>
      <c r="QEL77" s="307"/>
      <c r="QEM77" s="307"/>
      <c r="QEN77" s="307"/>
      <c r="QEO77" s="307"/>
      <c r="QEP77" s="307"/>
      <c r="QEQ77" s="307"/>
      <c r="QER77" s="307"/>
      <c r="QES77" s="307"/>
      <c r="QET77" s="307"/>
      <c r="QEU77" s="307"/>
      <c r="QEV77" s="307"/>
      <c r="QEW77" s="307"/>
      <c r="QEX77" s="307"/>
      <c r="QEY77" s="307"/>
      <c r="QEZ77" s="307"/>
      <c r="QFA77" s="306"/>
      <c r="QFB77" s="307"/>
      <c r="QFC77" s="307"/>
      <c r="QFD77" s="307"/>
      <c r="QFE77" s="307"/>
      <c r="QFF77" s="307"/>
      <c r="QFG77" s="307"/>
      <c r="QFH77" s="307"/>
      <c r="QFI77" s="307"/>
      <c r="QFJ77" s="307"/>
      <c r="QFK77" s="307"/>
      <c r="QFL77" s="307"/>
      <c r="QFM77" s="307"/>
      <c r="QFN77" s="307"/>
      <c r="QFO77" s="307"/>
      <c r="QFP77" s="307"/>
      <c r="QFQ77" s="306"/>
      <c r="QFR77" s="307"/>
      <c r="QFS77" s="307"/>
      <c r="QFT77" s="307"/>
      <c r="QFU77" s="307"/>
      <c r="QFV77" s="307"/>
      <c r="QFW77" s="307"/>
      <c r="QFX77" s="307"/>
      <c r="QFY77" s="307"/>
      <c r="QFZ77" s="307"/>
      <c r="QGA77" s="307"/>
      <c r="QGB77" s="307"/>
      <c r="QGC77" s="307"/>
      <c r="QGD77" s="307"/>
      <c r="QGE77" s="307"/>
      <c r="QGF77" s="307"/>
      <c r="QGG77" s="306"/>
      <c r="QGH77" s="307"/>
      <c r="QGI77" s="307"/>
      <c r="QGJ77" s="307"/>
      <c r="QGK77" s="307"/>
      <c r="QGL77" s="307"/>
      <c r="QGM77" s="307"/>
      <c r="QGN77" s="307"/>
      <c r="QGO77" s="307"/>
      <c r="QGP77" s="307"/>
      <c r="QGQ77" s="307"/>
      <c r="QGR77" s="307"/>
      <c r="QGS77" s="307"/>
      <c r="QGT77" s="307"/>
      <c r="QGU77" s="307"/>
      <c r="QGV77" s="307"/>
      <c r="QGW77" s="306"/>
      <c r="QGX77" s="307"/>
      <c r="QGY77" s="307"/>
      <c r="QGZ77" s="307"/>
      <c r="QHA77" s="307"/>
      <c r="QHB77" s="307"/>
      <c r="QHC77" s="307"/>
      <c r="QHD77" s="307"/>
      <c r="QHE77" s="307"/>
      <c r="QHF77" s="307"/>
      <c r="QHG77" s="307"/>
      <c r="QHH77" s="307"/>
      <c r="QHI77" s="307"/>
      <c r="QHJ77" s="307"/>
      <c r="QHK77" s="307"/>
      <c r="QHL77" s="307"/>
      <c r="QHM77" s="306"/>
      <c r="QHN77" s="307"/>
      <c r="QHO77" s="307"/>
      <c r="QHP77" s="307"/>
      <c r="QHQ77" s="307"/>
      <c r="QHR77" s="307"/>
      <c r="QHS77" s="307"/>
      <c r="QHT77" s="307"/>
      <c r="QHU77" s="307"/>
      <c r="QHV77" s="307"/>
      <c r="QHW77" s="307"/>
      <c r="QHX77" s="307"/>
      <c r="QHY77" s="307"/>
      <c r="QHZ77" s="307"/>
      <c r="QIA77" s="307"/>
      <c r="QIB77" s="307"/>
      <c r="QIC77" s="306"/>
      <c r="QID77" s="307"/>
      <c r="QIE77" s="307"/>
      <c r="QIF77" s="307"/>
      <c r="QIG77" s="307"/>
      <c r="QIH77" s="307"/>
      <c r="QII77" s="307"/>
      <c r="QIJ77" s="307"/>
      <c r="QIK77" s="307"/>
      <c r="QIL77" s="307"/>
      <c r="QIM77" s="307"/>
      <c r="QIN77" s="307"/>
      <c r="QIO77" s="307"/>
      <c r="QIP77" s="307"/>
      <c r="QIQ77" s="307"/>
      <c r="QIR77" s="307"/>
      <c r="QIS77" s="306"/>
      <c r="QIT77" s="307"/>
      <c r="QIU77" s="307"/>
      <c r="QIV77" s="307"/>
      <c r="QIW77" s="307"/>
      <c r="QIX77" s="307"/>
      <c r="QIY77" s="307"/>
      <c r="QIZ77" s="307"/>
      <c r="QJA77" s="307"/>
      <c r="QJB77" s="307"/>
      <c r="QJC77" s="307"/>
      <c r="QJD77" s="307"/>
      <c r="QJE77" s="307"/>
      <c r="QJF77" s="307"/>
      <c r="QJG77" s="307"/>
      <c r="QJH77" s="307"/>
      <c r="QJI77" s="306"/>
      <c r="QJJ77" s="307"/>
      <c r="QJK77" s="307"/>
      <c r="QJL77" s="307"/>
      <c r="QJM77" s="307"/>
      <c r="QJN77" s="307"/>
      <c r="QJO77" s="307"/>
      <c r="QJP77" s="307"/>
      <c r="QJQ77" s="307"/>
      <c r="QJR77" s="307"/>
      <c r="QJS77" s="307"/>
      <c r="QJT77" s="307"/>
      <c r="QJU77" s="307"/>
      <c r="QJV77" s="307"/>
      <c r="QJW77" s="307"/>
      <c r="QJX77" s="307"/>
      <c r="QJY77" s="306"/>
      <c r="QJZ77" s="307"/>
      <c r="QKA77" s="307"/>
      <c r="QKB77" s="307"/>
      <c r="QKC77" s="307"/>
      <c r="QKD77" s="307"/>
      <c r="QKE77" s="307"/>
      <c r="QKF77" s="307"/>
      <c r="QKG77" s="307"/>
      <c r="QKH77" s="307"/>
      <c r="QKI77" s="307"/>
      <c r="QKJ77" s="307"/>
      <c r="QKK77" s="307"/>
      <c r="QKL77" s="307"/>
      <c r="QKM77" s="307"/>
      <c r="QKN77" s="307"/>
      <c r="QKO77" s="306"/>
      <c r="QKP77" s="307"/>
      <c r="QKQ77" s="307"/>
      <c r="QKR77" s="307"/>
      <c r="QKS77" s="307"/>
      <c r="QKT77" s="307"/>
      <c r="QKU77" s="307"/>
      <c r="QKV77" s="307"/>
      <c r="QKW77" s="307"/>
      <c r="QKX77" s="307"/>
      <c r="QKY77" s="307"/>
      <c r="QKZ77" s="307"/>
      <c r="QLA77" s="307"/>
      <c r="QLB77" s="307"/>
      <c r="QLC77" s="307"/>
      <c r="QLD77" s="307"/>
      <c r="QLE77" s="306"/>
      <c r="QLF77" s="307"/>
      <c r="QLG77" s="307"/>
      <c r="QLH77" s="307"/>
      <c r="QLI77" s="307"/>
      <c r="QLJ77" s="307"/>
      <c r="QLK77" s="307"/>
      <c r="QLL77" s="307"/>
      <c r="QLM77" s="307"/>
      <c r="QLN77" s="307"/>
      <c r="QLO77" s="307"/>
      <c r="QLP77" s="307"/>
      <c r="QLQ77" s="307"/>
      <c r="QLR77" s="307"/>
      <c r="QLS77" s="307"/>
      <c r="QLT77" s="307"/>
      <c r="QLU77" s="306"/>
      <c r="QLV77" s="307"/>
      <c r="QLW77" s="307"/>
      <c r="QLX77" s="307"/>
      <c r="QLY77" s="307"/>
      <c r="QLZ77" s="307"/>
      <c r="QMA77" s="307"/>
      <c r="QMB77" s="307"/>
      <c r="QMC77" s="307"/>
      <c r="QMD77" s="307"/>
      <c r="QME77" s="307"/>
      <c r="QMF77" s="307"/>
      <c r="QMG77" s="307"/>
      <c r="QMH77" s="307"/>
      <c r="QMI77" s="307"/>
      <c r="QMJ77" s="307"/>
      <c r="QMK77" s="306"/>
      <c r="QML77" s="307"/>
      <c r="QMM77" s="307"/>
      <c r="QMN77" s="307"/>
      <c r="QMO77" s="307"/>
      <c r="QMP77" s="307"/>
      <c r="QMQ77" s="307"/>
      <c r="QMR77" s="307"/>
      <c r="QMS77" s="307"/>
      <c r="QMT77" s="307"/>
      <c r="QMU77" s="307"/>
      <c r="QMV77" s="307"/>
      <c r="QMW77" s="307"/>
      <c r="QMX77" s="307"/>
      <c r="QMY77" s="307"/>
      <c r="QMZ77" s="307"/>
      <c r="QNA77" s="306"/>
      <c r="QNB77" s="307"/>
      <c r="QNC77" s="307"/>
      <c r="QND77" s="307"/>
      <c r="QNE77" s="307"/>
      <c r="QNF77" s="307"/>
      <c r="QNG77" s="307"/>
      <c r="QNH77" s="307"/>
      <c r="QNI77" s="307"/>
      <c r="QNJ77" s="307"/>
      <c r="QNK77" s="307"/>
      <c r="QNL77" s="307"/>
      <c r="QNM77" s="307"/>
      <c r="QNN77" s="307"/>
      <c r="QNO77" s="307"/>
      <c r="QNP77" s="307"/>
      <c r="QNQ77" s="306"/>
      <c r="QNR77" s="307"/>
      <c r="QNS77" s="307"/>
      <c r="QNT77" s="307"/>
      <c r="QNU77" s="307"/>
      <c r="QNV77" s="307"/>
      <c r="QNW77" s="307"/>
      <c r="QNX77" s="307"/>
      <c r="QNY77" s="307"/>
      <c r="QNZ77" s="307"/>
      <c r="QOA77" s="307"/>
      <c r="QOB77" s="307"/>
      <c r="QOC77" s="307"/>
      <c r="QOD77" s="307"/>
      <c r="QOE77" s="307"/>
      <c r="QOF77" s="307"/>
      <c r="QOG77" s="306"/>
      <c r="QOH77" s="307"/>
      <c r="QOI77" s="307"/>
      <c r="QOJ77" s="307"/>
      <c r="QOK77" s="307"/>
      <c r="QOL77" s="307"/>
      <c r="QOM77" s="307"/>
      <c r="QON77" s="307"/>
      <c r="QOO77" s="307"/>
      <c r="QOP77" s="307"/>
      <c r="QOQ77" s="307"/>
      <c r="QOR77" s="307"/>
      <c r="QOS77" s="307"/>
      <c r="QOT77" s="307"/>
      <c r="QOU77" s="307"/>
      <c r="QOV77" s="307"/>
      <c r="QOW77" s="306"/>
      <c r="QOX77" s="307"/>
      <c r="QOY77" s="307"/>
      <c r="QOZ77" s="307"/>
      <c r="QPA77" s="307"/>
      <c r="QPB77" s="307"/>
      <c r="QPC77" s="307"/>
      <c r="QPD77" s="307"/>
      <c r="QPE77" s="307"/>
      <c r="QPF77" s="307"/>
      <c r="QPG77" s="307"/>
      <c r="QPH77" s="307"/>
      <c r="QPI77" s="307"/>
      <c r="QPJ77" s="307"/>
      <c r="QPK77" s="307"/>
      <c r="QPL77" s="307"/>
      <c r="QPM77" s="306"/>
      <c r="QPN77" s="307"/>
      <c r="QPO77" s="307"/>
      <c r="QPP77" s="307"/>
      <c r="QPQ77" s="307"/>
      <c r="QPR77" s="307"/>
      <c r="QPS77" s="307"/>
      <c r="QPT77" s="307"/>
      <c r="QPU77" s="307"/>
      <c r="QPV77" s="307"/>
      <c r="QPW77" s="307"/>
      <c r="QPX77" s="307"/>
      <c r="QPY77" s="307"/>
      <c r="QPZ77" s="307"/>
      <c r="QQA77" s="307"/>
      <c r="QQB77" s="307"/>
      <c r="QQC77" s="306"/>
      <c r="QQD77" s="307"/>
      <c r="QQE77" s="307"/>
      <c r="QQF77" s="307"/>
      <c r="QQG77" s="307"/>
      <c r="QQH77" s="307"/>
      <c r="QQI77" s="307"/>
      <c r="QQJ77" s="307"/>
      <c r="QQK77" s="307"/>
      <c r="QQL77" s="307"/>
      <c r="QQM77" s="307"/>
      <c r="QQN77" s="307"/>
      <c r="QQO77" s="307"/>
      <c r="QQP77" s="307"/>
      <c r="QQQ77" s="307"/>
      <c r="QQR77" s="307"/>
      <c r="QQS77" s="306"/>
      <c r="QQT77" s="307"/>
      <c r="QQU77" s="307"/>
      <c r="QQV77" s="307"/>
      <c r="QQW77" s="307"/>
      <c r="QQX77" s="307"/>
      <c r="QQY77" s="307"/>
      <c r="QQZ77" s="307"/>
      <c r="QRA77" s="307"/>
      <c r="QRB77" s="307"/>
      <c r="QRC77" s="307"/>
      <c r="QRD77" s="307"/>
      <c r="QRE77" s="307"/>
      <c r="QRF77" s="307"/>
      <c r="QRG77" s="307"/>
      <c r="QRH77" s="307"/>
      <c r="QRI77" s="306"/>
      <c r="QRJ77" s="307"/>
      <c r="QRK77" s="307"/>
      <c r="QRL77" s="307"/>
      <c r="QRM77" s="307"/>
      <c r="QRN77" s="307"/>
      <c r="QRO77" s="307"/>
      <c r="QRP77" s="307"/>
      <c r="QRQ77" s="307"/>
      <c r="QRR77" s="307"/>
      <c r="QRS77" s="307"/>
      <c r="QRT77" s="307"/>
      <c r="QRU77" s="307"/>
      <c r="QRV77" s="307"/>
      <c r="QRW77" s="307"/>
      <c r="QRX77" s="307"/>
      <c r="QRY77" s="306"/>
      <c r="QRZ77" s="307"/>
      <c r="QSA77" s="307"/>
      <c r="QSB77" s="307"/>
      <c r="QSC77" s="307"/>
      <c r="QSD77" s="307"/>
      <c r="QSE77" s="307"/>
      <c r="QSF77" s="307"/>
      <c r="QSG77" s="307"/>
      <c r="QSH77" s="307"/>
      <c r="QSI77" s="307"/>
      <c r="QSJ77" s="307"/>
      <c r="QSK77" s="307"/>
      <c r="QSL77" s="307"/>
      <c r="QSM77" s="307"/>
      <c r="QSN77" s="307"/>
      <c r="QSO77" s="306"/>
      <c r="QSP77" s="307"/>
      <c r="QSQ77" s="307"/>
      <c r="QSR77" s="307"/>
      <c r="QSS77" s="307"/>
      <c r="QST77" s="307"/>
      <c r="QSU77" s="307"/>
      <c r="QSV77" s="307"/>
      <c r="QSW77" s="307"/>
      <c r="QSX77" s="307"/>
      <c r="QSY77" s="307"/>
      <c r="QSZ77" s="307"/>
      <c r="QTA77" s="307"/>
      <c r="QTB77" s="307"/>
      <c r="QTC77" s="307"/>
      <c r="QTD77" s="307"/>
      <c r="QTE77" s="306"/>
      <c r="QTF77" s="307"/>
      <c r="QTG77" s="307"/>
      <c r="QTH77" s="307"/>
      <c r="QTI77" s="307"/>
      <c r="QTJ77" s="307"/>
      <c r="QTK77" s="307"/>
      <c r="QTL77" s="307"/>
      <c r="QTM77" s="307"/>
      <c r="QTN77" s="307"/>
      <c r="QTO77" s="307"/>
      <c r="QTP77" s="307"/>
      <c r="QTQ77" s="307"/>
      <c r="QTR77" s="307"/>
      <c r="QTS77" s="307"/>
      <c r="QTT77" s="307"/>
      <c r="QTU77" s="306"/>
      <c r="QTV77" s="307"/>
      <c r="QTW77" s="307"/>
      <c r="QTX77" s="307"/>
      <c r="QTY77" s="307"/>
      <c r="QTZ77" s="307"/>
      <c r="QUA77" s="307"/>
      <c r="QUB77" s="307"/>
      <c r="QUC77" s="307"/>
      <c r="QUD77" s="307"/>
      <c r="QUE77" s="307"/>
      <c r="QUF77" s="307"/>
      <c r="QUG77" s="307"/>
      <c r="QUH77" s="307"/>
      <c r="QUI77" s="307"/>
      <c r="QUJ77" s="307"/>
      <c r="QUK77" s="306"/>
      <c r="QUL77" s="307"/>
      <c r="QUM77" s="307"/>
      <c r="QUN77" s="307"/>
      <c r="QUO77" s="307"/>
      <c r="QUP77" s="307"/>
      <c r="QUQ77" s="307"/>
      <c r="QUR77" s="307"/>
      <c r="QUS77" s="307"/>
      <c r="QUT77" s="307"/>
      <c r="QUU77" s="307"/>
      <c r="QUV77" s="307"/>
      <c r="QUW77" s="307"/>
      <c r="QUX77" s="307"/>
      <c r="QUY77" s="307"/>
      <c r="QUZ77" s="307"/>
      <c r="QVA77" s="306"/>
      <c r="QVB77" s="307"/>
      <c r="QVC77" s="307"/>
      <c r="QVD77" s="307"/>
      <c r="QVE77" s="307"/>
      <c r="QVF77" s="307"/>
      <c r="QVG77" s="307"/>
      <c r="QVH77" s="307"/>
      <c r="QVI77" s="307"/>
      <c r="QVJ77" s="307"/>
      <c r="QVK77" s="307"/>
      <c r="QVL77" s="307"/>
      <c r="QVM77" s="307"/>
      <c r="QVN77" s="307"/>
      <c r="QVO77" s="307"/>
      <c r="QVP77" s="307"/>
      <c r="QVQ77" s="306"/>
      <c r="QVR77" s="307"/>
      <c r="QVS77" s="307"/>
      <c r="QVT77" s="307"/>
      <c r="QVU77" s="307"/>
      <c r="QVV77" s="307"/>
      <c r="QVW77" s="307"/>
      <c r="QVX77" s="307"/>
      <c r="QVY77" s="307"/>
      <c r="QVZ77" s="307"/>
      <c r="QWA77" s="307"/>
      <c r="QWB77" s="307"/>
      <c r="QWC77" s="307"/>
      <c r="QWD77" s="307"/>
      <c r="QWE77" s="307"/>
      <c r="QWF77" s="307"/>
      <c r="QWG77" s="306"/>
      <c r="QWH77" s="307"/>
      <c r="QWI77" s="307"/>
      <c r="QWJ77" s="307"/>
      <c r="QWK77" s="307"/>
      <c r="QWL77" s="307"/>
      <c r="QWM77" s="307"/>
      <c r="QWN77" s="307"/>
      <c r="QWO77" s="307"/>
      <c r="QWP77" s="307"/>
      <c r="QWQ77" s="307"/>
      <c r="QWR77" s="307"/>
      <c r="QWS77" s="307"/>
      <c r="QWT77" s="307"/>
      <c r="QWU77" s="307"/>
      <c r="QWV77" s="307"/>
      <c r="QWW77" s="306"/>
      <c r="QWX77" s="307"/>
      <c r="QWY77" s="307"/>
      <c r="QWZ77" s="307"/>
      <c r="QXA77" s="307"/>
      <c r="QXB77" s="307"/>
      <c r="QXC77" s="307"/>
      <c r="QXD77" s="307"/>
      <c r="QXE77" s="307"/>
      <c r="QXF77" s="307"/>
      <c r="QXG77" s="307"/>
      <c r="QXH77" s="307"/>
      <c r="QXI77" s="307"/>
      <c r="QXJ77" s="307"/>
      <c r="QXK77" s="307"/>
      <c r="QXL77" s="307"/>
      <c r="QXM77" s="306"/>
      <c r="QXN77" s="307"/>
      <c r="QXO77" s="307"/>
      <c r="QXP77" s="307"/>
      <c r="QXQ77" s="307"/>
      <c r="QXR77" s="307"/>
      <c r="QXS77" s="307"/>
      <c r="QXT77" s="307"/>
      <c r="QXU77" s="307"/>
      <c r="QXV77" s="307"/>
      <c r="QXW77" s="307"/>
      <c r="QXX77" s="307"/>
      <c r="QXY77" s="307"/>
      <c r="QXZ77" s="307"/>
      <c r="QYA77" s="307"/>
      <c r="QYB77" s="307"/>
      <c r="QYC77" s="306"/>
      <c r="QYD77" s="307"/>
      <c r="QYE77" s="307"/>
      <c r="QYF77" s="307"/>
      <c r="QYG77" s="307"/>
      <c r="QYH77" s="307"/>
      <c r="QYI77" s="307"/>
      <c r="QYJ77" s="307"/>
      <c r="QYK77" s="307"/>
      <c r="QYL77" s="307"/>
      <c r="QYM77" s="307"/>
      <c r="QYN77" s="307"/>
      <c r="QYO77" s="307"/>
      <c r="QYP77" s="307"/>
      <c r="QYQ77" s="307"/>
      <c r="QYR77" s="307"/>
      <c r="QYS77" s="306"/>
      <c r="QYT77" s="307"/>
      <c r="QYU77" s="307"/>
      <c r="QYV77" s="307"/>
      <c r="QYW77" s="307"/>
      <c r="QYX77" s="307"/>
      <c r="QYY77" s="307"/>
      <c r="QYZ77" s="307"/>
      <c r="QZA77" s="307"/>
      <c r="QZB77" s="307"/>
      <c r="QZC77" s="307"/>
      <c r="QZD77" s="307"/>
      <c r="QZE77" s="307"/>
      <c r="QZF77" s="307"/>
      <c r="QZG77" s="307"/>
      <c r="QZH77" s="307"/>
      <c r="QZI77" s="306"/>
      <c r="QZJ77" s="307"/>
      <c r="QZK77" s="307"/>
      <c r="QZL77" s="307"/>
      <c r="QZM77" s="307"/>
      <c r="QZN77" s="307"/>
      <c r="QZO77" s="307"/>
      <c r="QZP77" s="307"/>
      <c r="QZQ77" s="307"/>
      <c r="QZR77" s="307"/>
      <c r="QZS77" s="307"/>
      <c r="QZT77" s="307"/>
      <c r="QZU77" s="307"/>
      <c r="QZV77" s="307"/>
      <c r="QZW77" s="307"/>
      <c r="QZX77" s="307"/>
      <c r="QZY77" s="306"/>
      <c r="QZZ77" s="307"/>
      <c r="RAA77" s="307"/>
      <c r="RAB77" s="307"/>
      <c r="RAC77" s="307"/>
      <c r="RAD77" s="307"/>
      <c r="RAE77" s="307"/>
      <c r="RAF77" s="307"/>
      <c r="RAG77" s="307"/>
      <c r="RAH77" s="307"/>
      <c r="RAI77" s="307"/>
      <c r="RAJ77" s="307"/>
      <c r="RAK77" s="307"/>
      <c r="RAL77" s="307"/>
      <c r="RAM77" s="307"/>
      <c r="RAN77" s="307"/>
      <c r="RAO77" s="306"/>
      <c r="RAP77" s="307"/>
      <c r="RAQ77" s="307"/>
      <c r="RAR77" s="307"/>
      <c r="RAS77" s="307"/>
      <c r="RAT77" s="307"/>
      <c r="RAU77" s="307"/>
      <c r="RAV77" s="307"/>
      <c r="RAW77" s="307"/>
      <c r="RAX77" s="307"/>
      <c r="RAY77" s="307"/>
      <c r="RAZ77" s="307"/>
      <c r="RBA77" s="307"/>
      <c r="RBB77" s="307"/>
      <c r="RBC77" s="307"/>
      <c r="RBD77" s="307"/>
      <c r="RBE77" s="306"/>
      <c r="RBF77" s="307"/>
      <c r="RBG77" s="307"/>
      <c r="RBH77" s="307"/>
      <c r="RBI77" s="307"/>
      <c r="RBJ77" s="307"/>
      <c r="RBK77" s="307"/>
      <c r="RBL77" s="307"/>
      <c r="RBM77" s="307"/>
      <c r="RBN77" s="307"/>
      <c r="RBO77" s="307"/>
      <c r="RBP77" s="307"/>
      <c r="RBQ77" s="307"/>
      <c r="RBR77" s="307"/>
      <c r="RBS77" s="307"/>
      <c r="RBT77" s="307"/>
      <c r="RBU77" s="306"/>
      <c r="RBV77" s="307"/>
      <c r="RBW77" s="307"/>
      <c r="RBX77" s="307"/>
      <c r="RBY77" s="307"/>
      <c r="RBZ77" s="307"/>
      <c r="RCA77" s="307"/>
      <c r="RCB77" s="307"/>
      <c r="RCC77" s="307"/>
      <c r="RCD77" s="307"/>
      <c r="RCE77" s="307"/>
      <c r="RCF77" s="307"/>
      <c r="RCG77" s="307"/>
      <c r="RCH77" s="307"/>
      <c r="RCI77" s="307"/>
      <c r="RCJ77" s="307"/>
      <c r="RCK77" s="306"/>
      <c r="RCL77" s="307"/>
      <c r="RCM77" s="307"/>
      <c r="RCN77" s="307"/>
      <c r="RCO77" s="307"/>
      <c r="RCP77" s="307"/>
      <c r="RCQ77" s="307"/>
      <c r="RCR77" s="307"/>
      <c r="RCS77" s="307"/>
      <c r="RCT77" s="307"/>
      <c r="RCU77" s="307"/>
      <c r="RCV77" s="307"/>
      <c r="RCW77" s="307"/>
      <c r="RCX77" s="307"/>
      <c r="RCY77" s="307"/>
      <c r="RCZ77" s="307"/>
      <c r="RDA77" s="306"/>
      <c r="RDB77" s="307"/>
      <c r="RDC77" s="307"/>
      <c r="RDD77" s="307"/>
      <c r="RDE77" s="307"/>
      <c r="RDF77" s="307"/>
      <c r="RDG77" s="307"/>
      <c r="RDH77" s="307"/>
      <c r="RDI77" s="307"/>
      <c r="RDJ77" s="307"/>
      <c r="RDK77" s="307"/>
      <c r="RDL77" s="307"/>
      <c r="RDM77" s="307"/>
      <c r="RDN77" s="307"/>
      <c r="RDO77" s="307"/>
      <c r="RDP77" s="307"/>
      <c r="RDQ77" s="306"/>
      <c r="RDR77" s="307"/>
      <c r="RDS77" s="307"/>
      <c r="RDT77" s="307"/>
      <c r="RDU77" s="307"/>
      <c r="RDV77" s="307"/>
      <c r="RDW77" s="307"/>
      <c r="RDX77" s="307"/>
      <c r="RDY77" s="307"/>
      <c r="RDZ77" s="307"/>
      <c r="REA77" s="307"/>
      <c r="REB77" s="307"/>
      <c r="REC77" s="307"/>
      <c r="RED77" s="307"/>
      <c r="REE77" s="307"/>
      <c r="REF77" s="307"/>
      <c r="REG77" s="306"/>
      <c r="REH77" s="307"/>
      <c r="REI77" s="307"/>
      <c r="REJ77" s="307"/>
      <c r="REK77" s="307"/>
      <c r="REL77" s="307"/>
      <c r="REM77" s="307"/>
      <c r="REN77" s="307"/>
      <c r="REO77" s="307"/>
      <c r="REP77" s="307"/>
      <c r="REQ77" s="307"/>
      <c r="RER77" s="307"/>
      <c r="RES77" s="307"/>
      <c r="RET77" s="307"/>
      <c r="REU77" s="307"/>
      <c r="REV77" s="307"/>
      <c r="REW77" s="306"/>
      <c r="REX77" s="307"/>
      <c r="REY77" s="307"/>
      <c r="REZ77" s="307"/>
      <c r="RFA77" s="307"/>
      <c r="RFB77" s="307"/>
      <c r="RFC77" s="307"/>
      <c r="RFD77" s="307"/>
      <c r="RFE77" s="307"/>
      <c r="RFF77" s="307"/>
      <c r="RFG77" s="307"/>
      <c r="RFH77" s="307"/>
      <c r="RFI77" s="307"/>
      <c r="RFJ77" s="307"/>
      <c r="RFK77" s="307"/>
      <c r="RFL77" s="307"/>
      <c r="RFM77" s="306"/>
      <c r="RFN77" s="307"/>
      <c r="RFO77" s="307"/>
      <c r="RFP77" s="307"/>
      <c r="RFQ77" s="307"/>
      <c r="RFR77" s="307"/>
      <c r="RFS77" s="307"/>
      <c r="RFT77" s="307"/>
      <c r="RFU77" s="307"/>
      <c r="RFV77" s="307"/>
      <c r="RFW77" s="307"/>
      <c r="RFX77" s="307"/>
      <c r="RFY77" s="307"/>
      <c r="RFZ77" s="307"/>
      <c r="RGA77" s="307"/>
      <c r="RGB77" s="307"/>
      <c r="RGC77" s="306"/>
      <c r="RGD77" s="307"/>
      <c r="RGE77" s="307"/>
      <c r="RGF77" s="307"/>
      <c r="RGG77" s="307"/>
      <c r="RGH77" s="307"/>
      <c r="RGI77" s="307"/>
      <c r="RGJ77" s="307"/>
      <c r="RGK77" s="307"/>
      <c r="RGL77" s="307"/>
      <c r="RGM77" s="307"/>
      <c r="RGN77" s="307"/>
      <c r="RGO77" s="307"/>
      <c r="RGP77" s="307"/>
      <c r="RGQ77" s="307"/>
      <c r="RGR77" s="307"/>
      <c r="RGS77" s="306"/>
      <c r="RGT77" s="307"/>
      <c r="RGU77" s="307"/>
      <c r="RGV77" s="307"/>
      <c r="RGW77" s="307"/>
      <c r="RGX77" s="307"/>
      <c r="RGY77" s="307"/>
      <c r="RGZ77" s="307"/>
      <c r="RHA77" s="307"/>
      <c r="RHB77" s="307"/>
      <c r="RHC77" s="307"/>
      <c r="RHD77" s="307"/>
      <c r="RHE77" s="307"/>
      <c r="RHF77" s="307"/>
      <c r="RHG77" s="307"/>
      <c r="RHH77" s="307"/>
      <c r="RHI77" s="306"/>
      <c r="RHJ77" s="307"/>
      <c r="RHK77" s="307"/>
      <c r="RHL77" s="307"/>
      <c r="RHM77" s="307"/>
      <c r="RHN77" s="307"/>
      <c r="RHO77" s="307"/>
      <c r="RHP77" s="307"/>
      <c r="RHQ77" s="307"/>
      <c r="RHR77" s="307"/>
      <c r="RHS77" s="307"/>
      <c r="RHT77" s="307"/>
      <c r="RHU77" s="307"/>
      <c r="RHV77" s="307"/>
      <c r="RHW77" s="307"/>
      <c r="RHX77" s="307"/>
      <c r="RHY77" s="306"/>
      <c r="RHZ77" s="307"/>
      <c r="RIA77" s="307"/>
      <c r="RIB77" s="307"/>
      <c r="RIC77" s="307"/>
      <c r="RID77" s="307"/>
      <c r="RIE77" s="307"/>
      <c r="RIF77" s="307"/>
      <c r="RIG77" s="307"/>
      <c r="RIH77" s="307"/>
      <c r="RII77" s="307"/>
      <c r="RIJ77" s="307"/>
      <c r="RIK77" s="307"/>
      <c r="RIL77" s="307"/>
      <c r="RIM77" s="307"/>
      <c r="RIN77" s="307"/>
      <c r="RIO77" s="306"/>
      <c r="RIP77" s="307"/>
      <c r="RIQ77" s="307"/>
      <c r="RIR77" s="307"/>
      <c r="RIS77" s="307"/>
      <c r="RIT77" s="307"/>
      <c r="RIU77" s="307"/>
      <c r="RIV77" s="307"/>
      <c r="RIW77" s="307"/>
      <c r="RIX77" s="307"/>
      <c r="RIY77" s="307"/>
      <c r="RIZ77" s="307"/>
      <c r="RJA77" s="307"/>
      <c r="RJB77" s="307"/>
      <c r="RJC77" s="307"/>
      <c r="RJD77" s="307"/>
      <c r="RJE77" s="306"/>
      <c r="RJF77" s="307"/>
      <c r="RJG77" s="307"/>
      <c r="RJH77" s="307"/>
      <c r="RJI77" s="307"/>
      <c r="RJJ77" s="307"/>
      <c r="RJK77" s="307"/>
      <c r="RJL77" s="307"/>
      <c r="RJM77" s="307"/>
      <c r="RJN77" s="307"/>
      <c r="RJO77" s="307"/>
      <c r="RJP77" s="307"/>
      <c r="RJQ77" s="307"/>
      <c r="RJR77" s="307"/>
      <c r="RJS77" s="307"/>
      <c r="RJT77" s="307"/>
      <c r="RJU77" s="306"/>
      <c r="RJV77" s="307"/>
      <c r="RJW77" s="307"/>
      <c r="RJX77" s="307"/>
      <c r="RJY77" s="307"/>
      <c r="RJZ77" s="307"/>
      <c r="RKA77" s="307"/>
      <c r="RKB77" s="307"/>
      <c r="RKC77" s="307"/>
      <c r="RKD77" s="307"/>
      <c r="RKE77" s="307"/>
      <c r="RKF77" s="307"/>
      <c r="RKG77" s="307"/>
      <c r="RKH77" s="307"/>
      <c r="RKI77" s="307"/>
      <c r="RKJ77" s="307"/>
      <c r="RKK77" s="306"/>
      <c r="RKL77" s="307"/>
      <c r="RKM77" s="307"/>
      <c r="RKN77" s="307"/>
      <c r="RKO77" s="307"/>
      <c r="RKP77" s="307"/>
      <c r="RKQ77" s="307"/>
      <c r="RKR77" s="307"/>
      <c r="RKS77" s="307"/>
      <c r="RKT77" s="307"/>
      <c r="RKU77" s="307"/>
      <c r="RKV77" s="307"/>
      <c r="RKW77" s="307"/>
      <c r="RKX77" s="307"/>
      <c r="RKY77" s="307"/>
      <c r="RKZ77" s="307"/>
      <c r="RLA77" s="306"/>
      <c r="RLB77" s="307"/>
      <c r="RLC77" s="307"/>
      <c r="RLD77" s="307"/>
      <c r="RLE77" s="307"/>
      <c r="RLF77" s="307"/>
      <c r="RLG77" s="307"/>
      <c r="RLH77" s="307"/>
      <c r="RLI77" s="307"/>
      <c r="RLJ77" s="307"/>
      <c r="RLK77" s="307"/>
      <c r="RLL77" s="307"/>
      <c r="RLM77" s="307"/>
      <c r="RLN77" s="307"/>
      <c r="RLO77" s="307"/>
      <c r="RLP77" s="307"/>
      <c r="RLQ77" s="306"/>
      <c r="RLR77" s="307"/>
      <c r="RLS77" s="307"/>
      <c r="RLT77" s="307"/>
      <c r="RLU77" s="307"/>
      <c r="RLV77" s="307"/>
      <c r="RLW77" s="307"/>
      <c r="RLX77" s="307"/>
      <c r="RLY77" s="307"/>
      <c r="RLZ77" s="307"/>
      <c r="RMA77" s="307"/>
      <c r="RMB77" s="307"/>
      <c r="RMC77" s="307"/>
      <c r="RMD77" s="307"/>
      <c r="RME77" s="307"/>
      <c r="RMF77" s="307"/>
      <c r="RMG77" s="306"/>
      <c r="RMH77" s="307"/>
      <c r="RMI77" s="307"/>
      <c r="RMJ77" s="307"/>
      <c r="RMK77" s="307"/>
      <c r="RML77" s="307"/>
      <c r="RMM77" s="307"/>
      <c r="RMN77" s="307"/>
      <c r="RMO77" s="307"/>
      <c r="RMP77" s="307"/>
      <c r="RMQ77" s="307"/>
      <c r="RMR77" s="307"/>
      <c r="RMS77" s="307"/>
      <c r="RMT77" s="307"/>
      <c r="RMU77" s="307"/>
      <c r="RMV77" s="307"/>
      <c r="RMW77" s="306"/>
      <c r="RMX77" s="307"/>
      <c r="RMY77" s="307"/>
      <c r="RMZ77" s="307"/>
      <c r="RNA77" s="307"/>
      <c r="RNB77" s="307"/>
      <c r="RNC77" s="307"/>
      <c r="RND77" s="307"/>
      <c r="RNE77" s="307"/>
      <c r="RNF77" s="307"/>
      <c r="RNG77" s="307"/>
      <c r="RNH77" s="307"/>
      <c r="RNI77" s="307"/>
      <c r="RNJ77" s="307"/>
      <c r="RNK77" s="307"/>
      <c r="RNL77" s="307"/>
      <c r="RNM77" s="306"/>
      <c r="RNN77" s="307"/>
      <c r="RNO77" s="307"/>
      <c r="RNP77" s="307"/>
      <c r="RNQ77" s="307"/>
      <c r="RNR77" s="307"/>
      <c r="RNS77" s="307"/>
      <c r="RNT77" s="307"/>
      <c r="RNU77" s="307"/>
      <c r="RNV77" s="307"/>
      <c r="RNW77" s="307"/>
      <c r="RNX77" s="307"/>
      <c r="RNY77" s="307"/>
      <c r="RNZ77" s="307"/>
      <c r="ROA77" s="307"/>
      <c r="ROB77" s="307"/>
      <c r="ROC77" s="306"/>
      <c r="ROD77" s="307"/>
      <c r="ROE77" s="307"/>
      <c r="ROF77" s="307"/>
      <c r="ROG77" s="307"/>
      <c r="ROH77" s="307"/>
      <c r="ROI77" s="307"/>
      <c r="ROJ77" s="307"/>
      <c r="ROK77" s="307"/>
      <c r="ROL77" s="307"/>
      <c r="ROM77" s="307"/>
      <c r="RON77" s="307"/>
      <c r="ROO77" s="307"/>
      <c r="ROP77" s="307"/>
      <c r="ROQ77" s="307"/>
      <c r="ROR77" s="307"/>
      <c r="ROS77" s="306"/>
      <c r="ROT77" s="307"/>
      <c r="ROU77" s="307"/>
      <c r="ROV77" s="307"/>
      <c r="ROW77" s="307"/>
      <c r="ROX77" s="307"/>
      <c r="ROY77" s="307"/>
      <c r="ROZ77" s="307"/>
      <c r="RPA77" s="307"/>
      <c r="RPB77" s="307"/>
      <c r="RPC77" s="307"/>
      <c r="RPD77" s="307"/>
      <c r="RPE77" s="307"/>
      <c r="RPF77" s="307"/>
      <c r="RPG77" s="307"/>
      <c r="RPH77" s="307"/>
      <c r="RPI77" s="306"/>
      <c r="RPJ77" s="307"/>
      <c r="RPK77" s="307"/>
      <c r="RPL77" s="307"/>
      <c r="RPM77" s="307"/>
      <c r="RPN77" s="307"/>
      <c r="RPO77" s="307"/>
      <c r="RPP77" s="307"/>
      <c r="RPQ77" s="307"/>
      <c r="RPR77" s="307"/>
      <c r="RPS77" s="307"/>
      <c r="RPT77" s="307"/>
      <c r="RPU77" s="307"/>
      <c r="RPV77" s="307"/>
      <c r="RPW77" s="307"/>
      <c r="RPX77" s="307"/>
      <c r="RPY77" s="306"/>
      <c r="RPZ77" s="307"/>
      <c r="RQA77" s="307"/>
      <c r="RQB77" s="307"/>
      <c r="RQC77" s="307"/>
      <c r="RQD77" s="307"/>
      <c r="RQE77" s="307"/>
      <c r="RQF77" s="307"/>
      <c r="RQG77" s="307"/>
      <c r="RQH77" s="307"/>
      <c r="RQI77" s="307"/>
      <c r="RQJ77" s="307"/>
      <c r="RQK77" s="307"/>
      <c r="RQL77" s="307"/>
      <c r="RQM77" s="307"/>
      <c r="RQN77" s="307"/>
      <c r="RQO77" s="306"/>
      <c r="RQP77" s="307"/>
      <c r="RQQ77" s="307"/>
      <c r="RQR77" s="307"/>
      <c r="RQS77" s="307"/>
      <c r="RQT77" s="307"/>
      <c r="RQU77" s="307"/>
      <c r="RQV77" s="307"/>
      <c r="RQW77" s="307"/>
      <c r="RQX77" s="307"/>
      <c r="RQY77" s="307"/>
      <c r="RQZ77" s="307"/>
      <c r="RRA77" s="307"/>
      <c r="RRB77" s="307"/>
      <c r="RRC77" s="307"/>
      <c r="RRD77" s="307"/>
      <c r="RRE77" s="306"/>
      <c r="RRF77" s="307"/>
      <c r="RRG77" s="307"/>
      <c r="RRH77" s="307"/>
      <c r="RRI77" s="307"/>
      <c r="RRJ77" s="307"/>
      <c r="RRK77" s="307"/>
      <c r="RRL77" s="307"/>
      <c r="RRM77" s="307"/>
      <c r="RRN77" s="307"/>
      <c r="RRO77" s="307"/>
      <c r="RRP77" s="307"/>
      <c r="RRQ77" s="307"/>
      <c r="RRR77" s="307"/>
      <c r="RRS77" s="307"/>
      <c r="RRT77" s="307"/>
      <c r="RRU77" s="306"/>
      <c r="RRV77" s="307"/>
      <c r="RRW77" s="307"/>
      <c r="RRX77" s="307"/>
      <c r="RRY77" s="307"/>
      <c r="RRZ77" s="307"/>
      <c r="RSA77" s="307"/>
      <c r="RSB77" s="307"/>
      <c r="RSC77" s="307"/>
      <c r="RSD77" s="307"/>
      <c r="RSE77" s="307"/>
      <c r="RSF77" s="307"/>
      <c r="RSG77" s="307"/>
      <c r="RSH77" s="307"/>
      <c r="RSI77" s="307"/>
      <c r="RSJ77" s="307"/>
      <c r="RSK77" s="306"/>
      <c r="RSL77" s="307"/>
      <c r="RSM77" s="307"/>
      <c r="RSN77" s="307"/>
      <c r="RSO77" s="307"/>
      <c r="RSP77" s="307"/>
      <c r="RSQ77" s="307"/>
      <c r="RSR77" s="307"/>
      <c r="RSS77" s="307"/>
      <c r="RST77" s="307"/>
      <c r="RSU77" s="307"/>
      <c r="RSV77" s="307"/>
      <c r="RSW77" s="307"/>
      <c r="RSX77" s="307"/>
      <c r="RSY77" s="307"/>
      <c r="RSZ77" s="307"/>
      <c r="RTA77" s="306"/>
      <c r="RTB77" s="307"/>
      <c r="RTC77" s="307"/>
      <c r="RTD77" s="307"/>
      <c r="RTE77" s="307"/>
      <c r="RTF77" s="307"/>
      <c r="RTG77" s="307"/>
      <c r="RTH77" s="307"/>
      <c r="RTI77" s="307"/>
      <c r="RTJ77" s="307"/>
      <c r="RTK77" s="307"/>
      <c r="RTL77" s="307"/>
      <c r="RTM77" s="307"/>
      <c r="RTN77" s="307"/>
      <c r="RTO77" s="307"/>
      <c r="RTP77" s="307"/>
      <c r="RTQ77" s="306"/>
      <c r="RTR77" s="307"/>
      <c r="RTS77" s="307"/>
      <c r="RTT77" s="307"/>
      <c r="RTU77" s="307"/>
      <c r="RTV77" s="307"/>
      <c r="RTW77" s="307"/>
      <c r="RTX77" s="307"/>
      <c r="RTY77" s="307"/>
      <c r="RTZ77" s="307"/>
      <c r="RUA77" s="307"/>
      <c r="RUB77" s="307"/>
      <c r="RUC77" s="307"/>
      <c r="RUD77" s="307"/>
      <c r="RUE77" s="307"/>
      <c r="RUF77" s="307"/>
      <c r="RUG77" s="306"/>
      <c r="RUH77" s="307"/>
      <c r="RUI77" s="307"/>
      <c r="RUJ77" s="307"/>
      <c r="RUK77" s="307"/>
      <c r="RUL77" s="307"/>
      <c r="RUM77" s="307"/>
      <c r="RUN77" s="307"/>
      <c r="RUO77" s="307"/>
      <c r="RUP77" s="307"/>
      <c r="RUQ77" s="307"/>
      <c r="RUR77" s="307"/>
      <c r="RUS77" s="307"/>
      <c r="RUT77" s="307"/>
      <c r="RUU77" s="307"/>
      <c r="RUV77" s="307"/>
      <c r="RUW77" s="306"/>
      <c r="RUX77" s="307"/>
      <c r="RUY77" s="307"/>
      <c r="RUZ77" s="307"/>
      <c r="RVA77" s="307"/>
      <c r="RVB77" s="307"/>
      <c r="RVC77" s="307"/>
      <c r="RVD77" s="307"/>
      <c r="RVE77" s="307"/>
      <c r="RVF77" s="307"/>
      <c r="RVG77" s="307"/>
      <c r="RVH77" s="307"/>
      <c r="RVI77" s="307"/>
      <c r="RVJ77" s="307"/>
      <c r="RVK77" s="307"/>
      <c r="RVL77" s="307"/>
      <c r="RVM77" s="306"/>
      <c r="RVN77" s="307"/>
      <c r="RVO77" s="307"/>
      <c r="RVP77" s="307"/>
      <c r="RVQ77" s="307"/>
      <c r="RVR77" s="307"/>
      <c r="RVS77" s="307"/>
      <c r="RVT77" s="307"/>
      <c r="RVU77" s="307"/>
      <c r="RVV77" s="307"/>
      <c r="RVW77" s="307"/>
      <c r="RVX77" s="307"/>
      <c r="RVY77" s="307"/>
      <c r="RVZ77" s="307"/>
      <c r="RWA77" s="307"/>
      <c r="RWB77" s="307"/>
      <c r="RWC77" s="306"/>
      <c r="RWD77" s="307"/>
      <c r="RWE77" s="307"/>
      <c r="RWF77" s="307"/>
      <c r="RWG77" s="307"/>
      <c r="RWH77" s="307"/>
      <c r="RWI77" s="307"/>
      <c r="RWJ77" s="307"/>
      <c r="RWK77" s="307"/>
      <c r="RWL77" s="307"/>
      <c r="RWM77" s="307"/>
      <c r="RWN77" s="307"/>
      <c r="RWO77" s="307"/>
      <c r="RWP77" s="307"/>
      <c r="RWQ77" s="307"/>
      <c r="RWR77" s="307"/>
      <c r="RWS77" s="306"/>
      <c r="RWT77" s="307"/>
      <c r="RWU77" s="307"/>
      <c r="RWV77" s="307"/>
      <c r="RWW77" s="307"/>
      <c r="RWX77" s="307"/>
      <c r="RWY77" s="307"/>
      <c r="RWZ77" s="307"/>
      <c r="RXA77" s="307"/>
      <c r="RXB77" s="307"/>
      <c r="RXC77" s="307"/>
      <c r="RXD77" s="307"/>
      <c r="RXE77" s="307"/>
      <c r="RXF77" s="307"/>
      <c r="RXG77" s="307"/>
      <c r="RXH77" s="307"/>
      <c r="RXI77" s="306"/>
      <c r="RXJ77" s="307"/>
      <c r="RXK77" s="307"/>
      <c r="RXL77" s="307"/>
      <c r="RXM77" s="307"/>
      <c r="RXN77" s="307"/>
      <c r="RXO77" s="307"/>
      <c r="RXP77" s="307"/>
      <c r="RXQ77" s="307"/>
      <c r="RXR77" s="307"/>
      <c r="RXS77" s="307"/>
      <c r="RXT77" s="307"/>
      <c r="RXU77" s="307"/>
      <c r="RXV77" s="307"/>
      <c r="RXW77" s="307"/>
      <c r="RXX77" s="307"/>
      <c r="RXY77" s="306"/>
      <c r="RXZ77" s="307"/>
      <c r="RYA77" s="307"/>
      <c r="RYB77" s="307"/>
      <c r="RYC77" s="307"/>
      <c r="RYD77" s="307"/>
      <c r="RYE77" s="307"/>
      <c r="RYF77" s="307"/>
      <c r="RYG77" s="307"/>
      <c r="RYH77" s="307"/>
      <c r="RYI77" s="307"/>
      <c r="RYJ77" s="307"/>
      <c r="RYK77" s="307"/>
      <c r="RYL77" s="307"/>
      <c r="RYM77" s="307"/>
      <c r="RYN77" s="307"/>
      <c r="RYO77" s="306"/>
      <c r="RYP77" s="307"/>
      <c r="RYQ77" s="307"/>
      <c r="RYR77" s="307"/>
      <c r="RYS77" s="307"/>
      <c r="RYT77" s="307"/>
      <c r="RYU77" s="307"/>
      <c r="RYV77" s="307"/>
      <c r="RYW77" s="307"/>
      <c r="RYX77" s="307"/>
      <c r="RYY77" s="307"/>
      <c r="RYZ77" s="307"/>
      <c r="RZA77" s="307"/>
      <c r="RZB77" s="307"/>
      <c r="RZC77" s="307"/>
      <c r="RZD77" s="307"/>
      <c r="RZE77" s="306"/>
      <c r="RZF77" s="307"/>
      <c r="RZG77" s="307"/>
      <c r="RZH77" s="307"/>
      <c r="RZI77" s="307"/>
      <c r="RZJ77" s="307"/>
      <c r="RZK77" s="307"/>
      <c r="RZL77" s="307"/>
      <c r="RZM77" s="307"/>
      <c r="RZN77" s="307"/>
      <c r="RZO77" s="307"/>
      <c r="RZP77" s="307"/>
      <c r="RZQ77" s="307"/>
      <c r="RZR77" s="307"/>
      <c r="RZS77" s="307"/>
      <c r="RZT77" s="307"/>
      <c r="RZU77" s="306"/>
      <c r="RZV77" s="307"/>
      <c r="RZW77" s="307"/>
      <c r="RZX77" s="307"/>
      <c r="RZY77" s="307"/>
      <c r="RZZ77" s="307"/>
      <c r="SAA77" s="307"/>
      <c r="SAB77" s="307"/>
      <c r="SAC77" s="307"/>
      <c r="SAD77" s="307"/>
      <c r="SAE77" s="307"/>
      <c r="SAF77" s="307"/>
      <c r="SAG77" s="307"/>
      <c r="SAH77" s="307"/>
      <c r="SAI77" s="307"/>
      <c r="SAJ77" s="307"/>
      <c r="SAK77" s="306"/>
      <c r="SAL77" s="307"/>
      <c r="SAM77" s="307"/>
      <c r="SAN77" s="307"/>
      <c r="SAO77" s="307"/>
      <c r="SAP77" s="307"/>
      <c r="SAQ77" s="307"/>
      <c r="SAR77" s="307"/>
      <c r="SAS77" s="307"/>
      <c r="SAT77" s="307"/>
      <c r="SAU77" s="307"/>
      <c r="SAV77" s="307"/>
      <c r="SAW77" s="307"/>
      <c r="SAX77" s="307"/>
      <c r="SAY77" s="307"/>
      <c r="SAZ77" s="307"/>
      <c r="SBA77" s="306"/>
      <c r="SBB77" s="307"/>
      <c r="SBC77" s="307"/>
      <c r="SBD77" s="307"/>
      <c r="SBE77" s="307"/>
      <c r="SBF77" s="307"/>
      <c r="SBG77" s="307"/>
      <c r="SBH77" s="307"/>
      <c r="SBI77" s="307"/>
      <c r="SBJ77" s="307"/>
      <c r="SBK77" s="307"/>
      <c r="SBL77" s="307"/>
      <c r="SBM77" s="307"/>
      <c r="SBN77" s="307"/>
      <c r="SBO77" s="307"/>
      <c r="SBP77" s="307"/>
      <c r="SBQ77" s="306"/>
      <c r="SBR77" s="307"/>
      <c r="SBS77" s="307"/>
      <c r="SBT77" s="307"/>
      <c r="SBU77" s="307"/>
      <c r="SBV77" s="307"/>
      <c r="SBW77" s="307"/>
      <c r="SBX77" s="307"/>
      <c r="SBY77" s="307"/>
      <c r="SBZ77" s="307"/>
      <c r="SCA77" s="307"/>
      <c r="SCB77" s="307"/>
      <c r="SCC77" s="307"/>
      <c r="SCD77" s="307"/>
      <c r="SCE77" s="307"/>
      <c r="SCF77" s="307"/>
      <c r="SCG77" s="306"/>
      <c r="SCH77" s="307"/>
      <c r="SCI77" s="307"/>
      <c r="SCJ77" s="307"/>
      <c r="SCK77" s="307"/>
      <c r="SCL77" s="307"/>
      <c r="SCM77" s="307"/>
      <c r="SCN77" s="307"/>
      <c r="SCO77" s="307"/>
      <c r="SCP77" s="307"/>
      <c r="SCQ77" s="307"/>
      <c r="SCR77" s="307"/>
      <c r="SCS77" s="307"/>
      <c r="SCT77" s="307"/>
      <c r="SCU77" s="307"/>
      <c r="SCV77" s="307"/>
      <c r="SCW77" s="306"/>
      <c r="SCX77" s="307"/>
      <c r="SCY77" s="307"/>
      <c r="SCZ77" s="307"/>
      <c r="SDA77" s="307"/>
      <c r="SDB77" s="307"/>
      <c r="SDC77" s="307"/>
      <c r="SDD77" s="307"/>
      <c r="SDE77" s="307"/>
      <c r="SDF77" s="307"/>
      <c r="SDG77" s="307"/>
      <c r="SDH77" s="307"/>
      <c r="SDI77" s="307"/>
      <c r="SDJ77" s="307"/>
      <c r="SDK77" s="307"/>
      <c r="SDL77" s="307"/>
      <c r="SDM77" s="306"/>
      <c r="SDN77" s="307"/>
      <c r="SDO77" s="307"/>
      <c r="SDP77" s="307"/>
      <c r="SDQ77" s="307"/>
      <c r="SDR77" s="307"/>
      <c r="SDS77" s="307"/>
      <c r="SDT77" s="307"/>
      <c r="SDU77" s="307"/>
      <c r="SDV77" s="307"/>
      <c r="SDW77" s="307"/>
      <c r="SDX77" s="307"/>
      <c r="SDY77" s="307"/>
      <c r="SDZ77" s="307"/>
      <c r="SEA77" s="307"/>
      <c r="SEB77" s="307"/>
      <c r="SEC77" s="306"/>
      <c r="SED77" s="307"/>
      <c r="SEE77" s="307"/>
      <c r="SEF77" s="307"/>
      <c r="SEG77" s="307"/>
      <c r="SEH77" s="307"/>
      <c r="SEI77" s="307"/>
      <c r="SEJ77" s="307"/>
      <c r="SEK77" s="307"/>
      <c r="SEL77" s="307"/>
      <c r="SEM77" s="307"/>
      <c r="SEN77" s="307"/>
      <c r="SEO77" s="307"/>
      <c r="SEP77" s="307"/>
      <c r="SEQ77" s="307"/>
      <c r="SER77" s="307"/>
      <c r="SES77" s="306"/>
      <c r="SET77" s="307"/>
      <c r="SEU77" s="307"/>
      <c r="SEV77" s="307"/>
      <c r="SEW77" s="307"/>
      <c r="SEX77" s="307"/>
      <c r="SEY77" s="307"/>
      <c r="SEZ77" s="307"/>
      <c r="SFA77" s="307"/>
      <c r="SFB77" s="307"/>
      <c r="SFC77" s="307"/>
      <c r="SFD77" s="307"/>
      <c r="SFE77" s="307"/>
      <c r="SFF77" s="307"/>
      <c r="SFG77" s="307"/>
      <c r="SFH77" s="307"/>
      <c r="SFI77" s="306"/>
      <c r="SFJ77" s="307"/>
      <c r="SFK77" s="307"/>
      <c r="SFL77" s="307"/>
      <c r="SFM77" s="307"/>
      <c r="SFN77" s="307"/>
      <c r="SFO77" s="307"/>
      <c r="SFP77" s="307"/>
      <c r="SFQ77" s="307"/>
      <c r="SFR77" s="307"/>
      <c r="SFS77" s="307"/>
      <c r="SFT77" s="307"/>
      <c r="SFU77" s="307"/>
      <c r="SFV77" s="307"/>
      <c r="SFW77" s="307"/>
      <c r="SFX77" s="307"/>
      <c r="SFY77" s="306"/>
      <c r="SFZ77" s="307"/>
      <c r="SGA77" s="307"/>
      <c r="SGB77" s="307"/>
      <c r="SGC77" s="307"/>
      <c r="SGD77" s="307"/>
      <c r="SGE77" s="307"/>
      <c r="SGF77" s="307"/>
      <c r="SGG77" s="307"/>
      <c r="SGH77" s="307"/>
      <c r="SGI77" s="307"/>
      <c r="SGJ77" s="307"/>
      <c r="SGK77" s="307"/>
      <c r="SGL77" s="307"/>
      <c r="SGM77" s="307"/>
      <c r="SGN77" s="307"/>
      <c r="SGO77" s="306"/>
      <c r="SGP77" s="307"/>
      <c r="SGQ77" s="307"/>
      <c r="SGR77" s="307"/>
      <c r="SGS77" s="307"/>
      <c r="SGT77" s="307"/>
      <c r="SGU77" s="307"/>
      <c r="SGV77" s="307"/>
      <c r="SGW77" s="307"/>
      <c r="SGX77" s="307"/>
      <c r="SGY77" s="307"/>
      <c r="SGZ77" s="307"/>
      <c r="SHA77" s="307"/>
      <c r="SHB77" s="307"/>
      <c r="SHC77" s="307"/>
      <c r="SHD77" s="307"/>
      <c r="SHE77" s="306"/>
      <c r="SHF77" s="307"/>
      <c r="SHG77" s="307"/>
      <c r="SHH77" s="307"/>
      <c r="SHI77" s="307"/>
      <c r="SHJ77" s="307"/>
      <c r="SHK77" s="307"/>
      <c r="SHL77" s="307"/>
      <c r="SHM77" s="307"/>
      <c r="SHN77" s="307"/>
      <c r="SHO77" s="307"/>
      <c r="SHP77" s="307"/>
      <c r="SHQ77" s="307"/>
      <c r="SHR77" s="307"/>
      <c r="SHS77" s="307"/>
      <c r="SHT77" s="307"/>
      <c r="SHU77" s="306"/>
      <c r="SHV77" s="307"/>
      <c r="SHW77" s="307"/>
      <c r="SHX77" s="307"/>
      <c r="SHY77" s="307"/>
      <c r="SHZ77" s="307"/>
      <c r="SIA77" s="307"/>
      <c r="SIB77" s="307"/>
      <c r="SIC77" s="307"/>
      <c r="SID77" s="307"/>
      <c r="SIE77" s="307"/>
      <c r="SIF77" s="307"/>
      <c r="SIG77" s="307"/>
      <c r="SIH77" s="307"/>
      <c r="SII77" s="307"/>
      <c r="SIJ77" s="307"/>
      <c r="SIK77" s="306"/>
      <c r="SIL77" s="307"/>
      <c r="SIM77" s="307"/>
      <c r="SIN77" s="307"/>
      <c r="SIO77" s="307"/>
      <c r="SIP77" s="307"/>
      <c r="SIQ77" s="307"/>
      <c r="SIR77" s="307"/>
      <c r="SIS77" s="307"/>
      <c r="SIT77" s="307"/>
      <c r="SIU77" s="307"/>
      <c r="SIV77" s="307"/>
      <c r="SIW77" s="307"/>
      <c r="SIX77" s="307"/>
      <c r="SIY77" s="307"/>
      <c r="SIZ77" s="307"/>
      <c r="SJA77" s="306"/>
      <c r="SJB77" s="307"/>
      <c r="SJC77" s="307"/>
      <c r="SJD77" s="307"/>
      <c r="SJE77" s="307"/>
      <c r="SJF77" s="307"/>
      <c r="SJG77" s="307"/>
      <c r="SJH77" s="307"/>
      <c r="SJI77" s="307"/>
      <c r="SJJ77" s="307"/>
      <c r="SJK77" s="307"/>
      <c r="SJL77" s="307"/>
      <c r="SJM77" s="307"/>
      <c r="SJN77" s="307"/>
      <c r="SJO77" s="307"/>
      <c r="SJP77" s="307"/>
      <c r="SJQ77" s="306"/>
      <c r="SJR77" s="307"/>
      <c r="SJS77" s="307"/>
      <c r="SJT77" s="307"/>
      <c r="SJU77" s="307"/>
      <c r="SJV77" s="307"/>
      <c r="SJW77" s="307"/>
      <c r="SJX77" s="307"/>
      <c r="SJY77" s="307"/>
      <c r="SJZ77" s="307"/>
      <c r="SKA77" s="307"/>
      <c r="SKB77" s="307"/>
      <c r="SKC77" s="307"/>
      <c r="SKD77" s="307"/>
      <c r="SKE77" s="307"/>
      <c r="SKF77" s="307"/>
      <c r="SKG77" s="306"/>
      <c r="SKH77" s="307"/>
      <c r="SKI77" s="307"/>
      <c r="SKJ77" s="307"/>
      <c r="SKK77" s="307"/>
      <c r="SKL77" s="307"/>
      <c r="SKM77" s="307"/>
      <c r="SKN77" s="307"/>
      <c r="SKO77" s="307"/>
      <c r="SKP77" s="307"/>
      <c r="SKQ77" s="307"/>
      <c r="SKR77" s="307"/>
      <c r="SKS77" s="307"/>
      <c r="SKT77" s="307"/>
      <c r="SKU77" s="307"/>
      <c r="SKV77" s="307"/>
      <c r="SKW77" s="306"/>
      <c r="SKX77" s="307"/>
      <c r="SKY77" s="307"/>
      <c r="SKZ77" s="307"/>
      <c r="SLA77" s="307"/>
      <c r="SLB77" s="307"/>
      <c r="SLC77" s="307"/>
      <c r="SLD77" s="307"/>
      <c r="SLE77" s="307"/>
      <c r="SLF77" s="307"/>
      <c r="SLG77" s="307"/>
      <c r="SLH77" s="307"/>
      <c r="SLI77" s="307"/>
      <c r="SLJ77" s="307"/>
      <c r="SLK77" s="307"/>
      <c r="SLL77" s="307"/>
      <c r="SLM77" s="306"/>
      <c r="SLN77" s="307"/>
      <c r="SLO77" s="307"/>
      <c r="SLP77" s="307"/>
      <c r="SLQ77" s="307"/>
      <c r="SLR77" s="307"/>
      <c r="SLS77" s="307"/>
      <c r="SLT77" s="307"/>
      <c r="SLU77" s="307"/>
      <c r="SLV77" s="307"/>
      <c r="SLW77" s="307"/>
      <c r="SLX77" s="307"/>
      <c r="SLY77" s="307"/>
      <c r="SLZ77" s="307"/>
      <c r="SMA77" s="307"/>
      <c r="SMB77" s="307"/>
      <c r="SMC77" s="306"/>
      <c r="SMD77" s="307"/>
      <c r="SME77" s="307"/>
      <c r="SMF77" s="307"/>
      <c r="SMG77" s="307"/>
      <c r="SMH77" s="307"/>
      <c r="SMI77" s="307"/>
      <c r="SMJ77" s="307"/>
      <c r="SMK77" s="307"/>
      <c r="SML77" s="307"/>
      <c r="SMM77" s="307"/>
      <c r="SMN77" s="307"/>
      <c r="SMO77" s="307"/>
      <c r="SMP77" s="307"/>
      <c r="SMQ77" s="307"/>
      <c r="SMR77" s="307"/>
      <c r="SMS77" s="306"/>
      <c r="SMT77" s="307"/>
      <c r="SMU77" s="307"/>
      <c r="SMV77" s="307"/>
      <c r="SMW77" s="307"/>
      <c r="SMX77" s="307"/>
      <c r="SMY77" s="307"/>
      <c r="SMZ77" s="307"/>
      <c r="SNA77" s="307"/>
      <c r="SNB77" s="307"/>
      <c r="SNC77" s="307"/>
      <c r="SND77" s="307"/>
      <c r="SNE77" s="307"/>
      <c r="SNF77" s="307"/>
      <c r="SNG77" s="307"/>
      <c r="SNH77" s="307"/>
      <c r="SNI77" s="306"/>
      <c r="SNJ77" s="307"/>
      <c r="SNK77" s="307"/>
      <c r="SNL77" s="307"/>
      <c r="SNM77" s="307"/>
      <c r="SNN77" s="307"/>
      <c r="SNO77" s="307"/>
      <c r="SNP77" s="307"/>
      <c r="SNQ77" s="307"/>
      <c r="SNR77" s="307"/>
      <c r="SNS77" s="307"/>
      <c r="SNT77" s="307"/>
      <c r="SNU77" s="307"/>
      <c r="SNV77" s="307"/>
      <c r="SNW77" s="307"/>
      <c r="SNX77" s="307"/>
      <c r="SNY77" s="306"/>
      <c r="SNZ77" s="307"/>
      <c r="SOA77" s="307"/>
      <c r="SOB77" s="307"/>
      <c r="SOC77" s="307"/>
      <c r="SOD77" s="307"/>
      <c r="SOE77" s="307"/>
      <c r="SOF77" s="307"/>
      <c r="SOG77" s="307"/>
      <c r="SOH77" s="307"/>
      <c r="SOI77" s="307"/>
      <c r="SOJ77" s="307"/>
      <c r="SOK77" s="307"/>
      <c r="SOL77" s="307"/>
      <c r="SOM77" s="307"/>
      <c r="SON77" s="307"/>
      <c r="SOO77" s="306"/>
      <c r="SOP77" s="307"/>
      <c r="SOQ77" s="307"/>
      <c r="SOR77" s="307"/>
      <c r="SOS77" s="307"/>
      <c r="SOT77" s="307"/>
      <c r="SOU77" s="307"/>
      <c r="SOV77" s="307"/>
      <c r="SOW77" s="307"/>
      <c r="SOX77" s="307"/>
      <c r="SOY77" s="307"/>
      <c r="SOZ77" s="307"/>
      <c r="SPA77" s="307"/>
      <c r="SPB77" s="307"/>
      <c r="SPC77" s="307"/>
      <c r="SPD77" s="307"/>
      <c r="SPE77" s="306"/>
      <c r="SPF77" s="307"/>
      <c r="SPG77" s="307"/>
      <c r="SPH77" s="307"/>
      <c r="SPI77" s="307"/>
      <c r="SPJ77" s="307"/>
      <c r="SPK77" s="307"/>
      <c r="SPL77" s="307"/>
      <c r="SPM77" s="307"/>
      <c r="SPN77" s="307"/>
      <c r="SPO77" s="307"/>
      <c r="SPP77" s="307"/>
      <c r="SPQ77" s="307"/>
      <c r="SPR77" s="307"/>
      <c r="SPS77" s="307"/>
      <c r="SPT77" s="307"/>
      <c r="SPU77" s="306"/>
      <c r="SPV77" s="307"/>
      <c r="SPW77" s="307"/>
      <c r="SPX77" s="307"/>
      <c r="SPY77" s="307"/>
      <c r="SPZ77" s="307"/>
      <c r="SQA77" s="307"/>
      <c r="SQB77" s="307"/>
      <c r="SQC77" s="307"/>
      <c r="SQD77" s="307"/>
      <c r="SQE77" s="307"/>
      <c r="SQF77" s="307"/>
      <c r="SQG77" s="307"/>
      <c r="SQH77" s="307"/>
      <c r="SQI77" s="307"/>
      <c r="SQJ77" s="307"/>
      <c r="SQK77" s="306"/>
      <c r="SQL77" s="307"/>
      <c r="SQM77" s="307"/>
      <c r="SQN77" s="307"/>
      <c r="SQO77" s="307"/>
      <c r="SQP77" s="307"/>
      <c r="SQQ77" s="307"/>
      <c r="SQR77" s="307"/>
      <c r="SQS77" s="307"/>
      <c r="SQT77" s="307"/>
      <c r="SQU77" s="307"/>
      <c r="SQV77" s="307"/>
      <c r="SQW77" s="307"/>
      <c r="SQX77" s="307"/>
      <c r="SQY77" s="307"/>
      <c r="SQZ77" s="307"/>
      <c r="SRA77" s="306"/>
      <c r="SRB77" s="307"/>
      <c r="SRC77" s="307"/>
      <c r="SRD77" s="307"/>
      <c r="SRE77" s="307"/>
      <c r="SRF77" s="307"/>
      <c r="SRG77" s="307"/>
      <c r="SRH77" s="307"/>
      <c r="SRI77" s="307"/>
      <c r="SRJ77" s="307"/>
      <c r="SRK77" s="307"/>
      <c r="SRL77" s="307"/>
      <c r="SRM77" s="307"/>
      <c r="SRN77" s="307"/>
      <c r="SRO77" s="307"/>
      <c r="SRP77" s="307"/>
      <c r="SRQ77" s="306"/>
      <c r="SRR77" s="307"/>
      <c r="SRS77" s="307"/>
      <c r="SRT77" s="307"/>
      <c r="SRU77" s="307"/>
      <c r="SRV77" s="307"/>
      <c r="SRW77" s="307"/>
      <c r="SRX77" s="307"/>
      <c r="SRY77" s="307"/>
      <c r="SRZ77" s="307"/>
      <c r="SSA77" s="307"/>
      <c r="SSB77" s="307"/>
      <c r="SSC77" s="307"/>
      <c r="SSD77" s="307"/>
      <c r="SSE77" s="307"/>
      <c r="SSF77" s="307"/>
      <c r="SSG77" s="306"/>
      <c r="SSH77" s="307"/>
      <c r="SSI77" s="307"/>
      <c r="SSJ77" s="307"/>
      <c r="SSK77" s="307"/>
      <c r="SSL77" s="307"/>
      <c r="SSM77" s="307"/>
      <c r="SSN77" s="307"/>
      <c r="SSO77" s="307"/>
      <c r="SSP77" s="307"/>
      <c r="SSQ77" s="307"/>
      <c r="SSR77" s="307"/>
      <c r="SSS77" s="307"/>
      <c r="SST77" s="307"/>
      <c r="SSU77" s="307"/>
      <c r="SSV77" s="307"/>
      <c r="SSW77" s="306"/>
      <c r="SSX77" s="307"/>
      <c r="SSY77" s="307"/>
      <c r="SSZ77" s="307"/>
      <c r="STA77" s="307"/>
      <c r="STB77" s="307"/>
      <c r="STC77" s="307"/>
      <c r="STD77" s="307"/>
      <c r="STE77" s="307"/>
      <c r="STF77" s="307"/>
      <c r="STG77" s="307"/>
      <c r="STH77" s="307"/>
      <c r="STI77" s="307"/>
      <c r="STJ77" s="307"/>
      <c r="STK77" s="307"/>
      <c r="STL77" s="307"/>
      <c r="STM77" s="306"/>
      <c r="STN77" s="307"/>
      <c r="STO77" s="307"/>
      <c r="STP77" s="307"/>
      <c r="STQ77" s="307"/>
      <c r="STR77" s="307"/>
      <c r="STS77" s="307"/>
      <c r="STT77" s="307"/>
      <c r="STU77" s="307"/>
      <c r="STV77" s="307"/>
      <c r="STW77" s="307"/>
      <c r="STX77" s="307"/>
      <c r="STY77" s="307"/>
      <c r="STZ77" s="307"/>
      <c r="SUA77" s="307"/>
      <c r="SUB77" s="307"/>
      <c r="SUC77" s="306"/>
      <c r="SUD77" s="307"/>
      <c r="SUE77" s="307"/>
      <c r="SUF77" s="307"/>
      <c r="SUG77" s="307"/>
      <c r="SUH77" s="307"/>
      <c r="SUI77" s="307"/>
      <c r="SUJ77" s="307"/>
      <c r="SUK77" s="307"/>
      <c r="SUL77" s="307"/>
      <c r="SUM77" s="307"/>
      <c r="SUN77" s="307"/>
      <c r="SUO77" s="307"/>
      <c r="SUP77" s="307"/>
      <c r="SUQ77" s="307"/>
      <c r="SUR77" s="307"/>
      <c r="SUS77" s="306"/>
      <c r="SUT77" s="307"/>
      <c r="SUU77" s="307"/>
      <c r="SUV77" s="307"/>
      <c r="SUW77" s="307"/>
      <c r="SUX77" s="307"/>
      <c r="SUY77" s="307"/>
      <c r="SUZ77" s="307"/>
      <c r="SVA77" s="307"/>
      <c r="SVB77" s="307"/>
      <c r="SVC77" s="307"/>
      <c r="SVD77" s="307"/>
      <c r="SVE77" s="307"/>
      <c r="SVF77" s="307"/>
      <c r="SVG77" s="307"/>
      <c r="SVH77" s="307"/>
      <c r="SVI77" s="306"/>
      <c r="SVJ77" s="307"/>
      <c r="SVK77" s="307"/>
      <c r="SVL77" s="307"/>
      <c r="SVM77" s="307"/>
      <c r="SVN77" s="307"/>
      <c r="SVO77" s="307"/>
      <c r="SVP77" s="307"/>
      <c r="SVQ77" s="307"/>
      <c r="SVR77" s="307"/>
      <c r="SVS77" s="307"/>
      <c r="SVT77" s="307"/>
      <c r="SVU77" s="307"/>
      <c r="SVV77" s="307"/>
      <c r="SVW77" s="307"/>
      <c r="SVX77" s="307"/>
      <c r="SVY77" s="306"/>
      <c r="SVZ77" s="307"/>
      <c r="SWA77" s="307"/>
      <c r="SWB77" s="307"/>
      <c r="SWC77" s="307"/>
      <c r="SWD77" s="307"/>
      <c r="SWE77" s="307"/>
      <c r="SWF77" s="307"/>
      <c r="SWG77" s="307"/>
      <c r="SWH77" s="307"/>
      <c r="SWI77" s="307"/>
      <c r="SWJ77" s="307"/>
      <c r="SWK77" s="307"/>
      <c r="SWL77" s="307"/>
      <c r="SWM77" s="307"/>
      <c r="SWN77" s="307"/>
      <c r="SWO77" s="306"/>
      <c r="SWP77" s="307"/>
      <c r="SWQ77" s="307"/>
      <c r="SWR77" s="307"/>
      <c r="SWS77" s="307"/>
      <c r="SWT77" s="307"/>
      <c r="SWU77" s="307"/>
      <c r="SWV77" s="307"/>
      <c r="SWW77" s="307"/>
      <c r="SWX77" s="307"/>
      <c r="SWY77" s="307"/>
      <c r="SWZ77" s="307"/>
      <c r="SXA77" s="307"/>
      <c r="SXB77" s="307"/>
      <c r="SXC77" s="307"/>
      <c r="SXD77" s="307"/>
      <c r="SXE77" s="306"/>
      <c r="SXF77" s="307"/>
      <c r="SXG77" s="307"/>
      <c r="SXH77" s="307"/>
      <c r="SXI77" s="307"/>
      <c r="SXJ77" s="307"/>
      <c r="SXK77" s="307"/>
      <c r="SXL77" s="307"/>
      <c r="SXM77" s="307"/>
      <c r="SXN77" s="307"/>
      <c r="SXO77" s="307"/>
      <c r="SXP77" s="307"/>
      <c r="SXQ77" s="307"/>
      <c r="SXR77" s="307"/>
      <c r="SXS77" s="307"/>
      <c r="SXT77" s="307"/>
      <c r="SXU77" s="306"/>
      <c r="SXV77" s="307"/>
      <c r="SXW77" s="307"/>
      <c r="SXX77" s="307"/>
      <c r="SXY77" s="307"/>
      <c r="SXZ77" s="307"/>
      <c r="SYA77" s="307"/>
      <c r="SYB77" s="307"/>
      <c r="SYC77" s="307"/>
      <c r="SYD77" s="307"/>
      <c r="SYE77" s="307"/>
      <c r="SYF77" s="307"/>
      <c r="SYG77" s="307"/>
      <c r="SYH77" s="307"/>
      <c r="SYI77" s="307"/>
      <c r="SYJ77" s="307"/>
      <c r="SYK77" s="306"/>
      <c r="SYL77" s="307"/>
      <c r="SYM77" s="307"/>
      <c r="SYN77" s="307"/>
      <c r="SYO77" s="307"/>
      <c r="SYP77" s="307"/>
      <c r="SYQ77" s="307"/>
      <c r="SYR77" s="307"/>
      <c r="SYS77" s="307"/>
      <c r="SYT77" s="307"/>
      <c r="SYU77" s="307"/>
      <c r="SYV77" s="307"/>
      <c r="SYW77" s="307"/>
      <c r="SYX77" s="307"/>
      <c r="SYY77" s="307"/>
      <c r="SYZ77" s="307"/>
      <c r="SZA77" s="306"/>
      <c r="SZB77" s="307"/>
      <c r="SZC77" s="307"/>
      <c r="SZD77" s="307"/>
      <c r="SZE77" s="307"/>
      <c r="SZF77" s="307"/>
      <c r="SZG77" s="307"/>
      <c r="SZH77" s="307"/>
      <c r="SZI77" s="307"/>
      <c r="SZJ77" s="307"/>
      <c r="SZK77" s="307"/>
      <c r="SZL77" s="307"/>
      <c r="SZM77" s="307"/>
      <c r="SZN77" s="307"/>
      <c r="SZO77" s="307"/>
      <c r="SZP77" s="307"/>
      <c r="SZQ77" s="306"/>
      <c r="SZR77" s="307"/>
      <c r="SZS77" s="307"/>
      <c r="SZT77" s="307"/>
      <c r="SZU77" s="307"/>
      <c r="SZV77" s="307"/>
      <c r="SZW77" s="307"/>
      <c r="SZX77" s="307"/>
      <c r="SZY77" s="307"/>
      <c r="SZZ77" s="307"/>
      <c r="TAA77" s="307"/>
      <c r="TAB77" s="307"/>
      <c r="TAC77" s="307"/>
      <c r="TAD77" s="307"/>
      <c r="TAE77" s="307"/>
      <c r="TAF77" s="307"/>
      <c r="TAG77" s="306"/>
      <c r="TAH77" s="307"/>
      <c r="TAI77" s="307"/>
      <c r="TAJ77" s="307"/>
      <c r="TAK77" s="307"/>
      <c r="TAL77" s="307"/>
      <c r="TAM77" s="307"/>
      <c r="TAN77" s="307"/>
      <c r="TAO77" s="307"/>
      <c r="TAP77" s="307"/>
      <c r="TAQ77" s="307"/>
      <c r="TAR77" s="307"/>
      <c r="TAS77" s="307"/>
      <c r="TAT77" s="307"/>
      <c r="TAU77" s="307"/>
      <c r="TAV77" s="307"/>
      <c r="TAW77" s="306"/>
      <c r="TAX77" s="307"/>
      <c r="TAY77" s="307"/>
      <c r="TAZ77" s="307"/>
      <c r="TBA77" s="307"/>
      <c r="TBB77" s="307"/>
      <c r="TBC77" s="307"/>
      <c r="TBD77" s="307"/>
      <c r="TBE77" s="307"/>
      <c r="TBF77" s="307"/>
      <c r="TBG77" s="307"/>
      <c r="TBH77" s="307"/>
      <c r="TBI77" s="307"/>
      <c r="TBJ77" s="307"/>
      <c r="TBK77" s="307"/>
      <c r="TBL77" s="307"/>
      <c r="TBM77" s="306"/>
      <c r="TBN77" s="307"/>
      <c r="TBO77" s="307"/>
      <c r="TBP77" s="307"/>
      <c r="TBQ77" s="307"/>
      <c r="TBR77" s="307"/>
      <c r="TBS77" s="307"/>
      <c r="TBT77" s="307"/>
      <c r="TBU77" s="307"/>
      <c r="TBV77" s="307"/>
      <c r="TBW77" s="307"/>
      <c r="TBX77" s="307"/>
      <c r="TBY77" s="307"/>
      <c r="TBZ77" s="307"/>
      <c r="TCA77" s="307"/>
      <c r="TCB77" s="307"/>
      <c r="TCC77" s="306"/>
      <c r="TCD77" s="307"/>
      <c r="TCE77" s="307"/>
      <c r="TCF77" s="307"/>
      <c r="TCG77" s="307"/>
      <c r="TCH77" s="307"/>
      <c r="TCI77" s="307"/>
      <c r="TCJ77" s="307"/>
      <c r="TCK77" s="307"/>
      <c r="TCL77" s="307"/>
      <c r="TCM77" s="307"/>
      <c r="TCN77" s="307"/>
      <c r="TCO77" s="307"/>
      <c r="TCP77" s="307"/>
      <c r="TCQ77" s="307"/>
      <c r="TCR77" s="307"/>
      <c r="TCS77" s="306"/>
      <c r="TCT77" s="307"/>
      <c r="TCU77" s="307"/>
      <c r="TCV77" s="307"/>
      <c r="TCW77" s="307"/>
      <c r="TCX77" s="307"/>
      <c r="TCY77" s="307"/>
      <c r="TCZ77" s="307"/>
      <c r="TDA77" s="307"/>
      <c r="TDB77" s="307"/>
      <c r="TDC77" s="307"/>
      <c r="TDD77" s="307"/>
      <c r="TDE77" s="307"/>
      <c r="TDF77" s="307"/>
      <c r="TDG77" s="307"/>
      <c r="TDH77" s="307"/>
      <c r="TDI77" s="306"/>
      <c r="TDJ77" s="307"/>
      <c r="TDK77" s="307"/>
      <c r="TDL77" s="307"/>
      <c r="TDM77" s="307"/>
      <c r="TDN77" s="307"/>
      <c r="TDO77" s="307"/>
      <c r="TDP77" s="307"/>
      <c r="TDQ77" s="307"/>
      <c r="TDR77" s="307"/>
      <c r="TDS77" s="307"/>
      <c r="TDT77" s="307"/>
      <c r="TDU77" s="307"/>
      <c r="TDV77" s="307"/>
      <c r="TDW77" s="307"/>
      <c r="TDX77" s="307"/>
      <c r="TDY77" s="306"/>
      <c r="TDZ77" s="307"/>
      <c r="TEA77" s="307"/>
      <c r="TEB77" s="307"/>
      <c r="TEC77" s="307"/>
      <c r="TED77" s="307"/>
      <c r="TEE77" s="307"/>
      <c r="TEF77" s="307"/>
      <c r="TEG77" s="307"/>
      <c r="TEH77" s="307"/>
      <c r="TEI77" s="307"/>
      <c r="TEJ77" s="307"/>
      <c r="TEK77" s="307"/>
      <c r="TEL77" s="307"/>
      <c r="TEM77" s="307"/>
      <c r="TEN77" s="307"/>
      <c r="TEO77" s="306"/>
      <c r="TEP77" s="307"/>
      <c r="TEQ77" s="307"/>
      <c r="TER77" s="307"/>
      <c r="TES77" s="307"/>
      <c r="TET77" s="307"/>
      <c r="TEU77" s="307"/>
      <c r="TEV77" s="307"/>
      <c r="TEW77" s="307"/>
      <c r="TEX77" s="307"/>
      <c r="TEY77" s="307"/>
      <c r="TEZ77" s="307"/>
      <c r="TFA77" s="307"/>
      <c r="TFB77" s="307"/>
      <c r="TFC77" s="307"/>
      <c r="TFD77" s="307"/>
      <c r="TFE77" s="306"/>
      <c r="TFF77" s="307"/>
      <c r="TFG77" s="307"/>
      <c r="TFH77" s="307"/>
      <c r="TFI77" s="307"/>
      <c r="TFJ77" s="307"/>
      <c r="TFK77" s="307"/>
      <c r="TFL77" s="307"/>
      <c r="TFM77" s="307"/>
      <c r="TFN77" s="307"/>
      <c r="TFO77" s="307"/>
      <c r="TFP77" s="307"/>
      <c r="TFQ77" s="307"/>
      <c r="TFR77" s="307"/>
      <c r="TFS77" s="307"/>
      <c r="TFT77" s="307"/>
      <c r="TFU77" s="306"/>
      <c r="TFV77" s="307"/>
      <c r="TFW77" s="307"/>
      <c r="TFX77" s="307"/>
      <c r="TFY77" s="307"/>
      <c r="TFZ77" s="307"/>
      <c r="TGA77" s="307"/>
      <c r="TGB77" s="307"/>
      <c r="TGC77" s="307"/>
      <c r="TGD77" s="307"/>
      <c r="TGE77" s="307"/>
      <c r="TGF77" s="307"/>
      <c r="TGG77" s="307"/>
      <c r="TGH77" s="307"/>
      <c r="TGI77" s="307"/>
      <c r="TGJ77" s="307"/>
      <c r="TGK77" s="306"/>
      <c r="TGL77" s="307"/>
      <c r="TGM77" s="307"/>
      <c r="TGN77" s="307"/>
      <c r="TGO77" s="307"/>
      <c r="TGP77" s="307"/>
      <c r="TGQ77" s="307"/>
      <c r="TGR77" s="307"/>
      <c r="TGS77" s="307"/>
      <c r="TGT77" s="307"/>
      <c r="TGU77" s="307"/>
      <c r="TGV77" s="307"/>
      <c r="TGW77" s="307"/>
      <c r="TGX77" s="307"/>
      <c r="TGY77" s="307"/>
      <c r="TGZ77" s="307"/>
      <c r="THA77" s="306"/>
      <c r="THB77" s="307"/>
      <c r="THC77" s="307"/>
      <c r="THD77" s="307"/>
      <c r="THE77" s="307"/>
      <c r="THF77" s="307"/>
      <c r="THG77" s="307"/>
      <c r="THH77" s="307"/>
      <c r="THI77" s="307"/>
      <c r="THJ77" s="307"/>
      <c r="THK77" s="307"/>
      <c r="THL77" s="307"/>
      <c r="THM77" s="307"/>
      <c r="THN77" s="307"/>
      <c r="THO77" s="307"/>
      <c r="THP77" s="307"/>
      <c r="THQ77" s="306"/>
      <c r="THR77" s="307"/>
      <c r="THS77" s="307"/>
      <c r="THT77" s="307"/>
      <c r="THU77" s="307"/>
      <c r="THV77" s="307"/>
      <c r="THW77" s="307"/>
      <c r="THX77" s="307"/>
      <c r="THY77" s="307"/>
      <c r="THZ77" s="307"/>
      <c r="TIA77" s="307"/>
      <c r="TIB77" s="307"/>
      <c r="TIC77" s="307"/>
      <c r="TID77" s="307"/>
      <c r="TIE77" s="307"/>
      <c r="TIF77" s="307"/>
      <c r="TIG77" s="306"/>
      <c r="TIH77" s="307"/>
      <c r="TII77" s="307"/>
      <c r="TIJ77" s="307"/>
      <c r="TIK77" s="307"/>
      <c r="TIL77" s="307"/>
      <c r="TIM77" s="307"/>
      <c r="TIN77" s="307"/>
      <c r="TIO77" s="307"/>
      <c r="TIP77" s="307"/>
      <c r="TIQ77" s="307"/>
      <c r="TIR77" s="307"/>
      <c r="TIS77" s="307"/>
      <c r="TIT77" s="307"/>
      <c r="TIU77" s="307"/>
      <c r="TIV77" s="307"/>
      <c r="TIW77" s="306"/>
      <c r="TIX77" s="307"/>
      <c r="TIY77" s="307"/>
      <c r="TIZ77" s="307"/>
      <c r="TJA77" s="307"/>
      <c r="TJB77" s="307"/>
      <c r="TJC77" s="307"/>
      <c r="TJD77" s="307"/>
      <c r="TJE77" s="307"/>
      <c r="TJF77" s="307"/>
      <c r="TJG77" s="307"/>
      <c r="TJH77" s="307"/>
      <c r="TJI77" s="307"/>
      <c r="TJJ77" s="307"/>
      <c r="TJK77" s="307"/>
      <c r="TJL77" s="307"/>
      <c r="TJM77" s="306"/>
      <c r="TJN77" s="307"/>
      <c r="TJO77" s="307"/>
      <c r="TJP77" s="307"/>
      <c r="TJQ77" s="307"/>
      <c r="TJR77" s="307"/>
      <c r="TJS77" s="307"/>
      <c r="TJT77" s="307"/>
      <c r="TJU77" s="307"/>
      <c r="TJV77" s="307"/>
      <c r="TJW77" s="307"/>
      <c r="TJX77" s="307"/>
      <c r="TJY77" s="307"/>
      <c r="TJZ77" s="307"/>
      <c r="TKA77" s="307"/>
      <c r="TKB77" s="307"/>
      <c r="TKC77" s="306"/>
      <c r="TKD77" s="307"/>
      <c r="TKE77" s="307"/>
      <c r="TKF77" s="307"/>
      <c r="TKG77" s="307"/>
      <c r="TKH77" s="307"/>
      <c r="TKI77" s="307"/>
      <c r="TKJ77" s="307"/>
      <c r="TKK77" s="307"/>
      <c r="TKL77" s="307"/>
      <c r="TKM77" s="307"/>
      <c r="TKN77" s="307"/>
      <c r="TKO77" s="307"/>
      <c r="TKP77" s="307"/>
      <c r="TKQ77" s="307"/>
      <c r="TKR77" s="307"/>
      <c r="TKS77" s="306"/>
      <c r="TKT77" s="307"/>
      <c r="TKU77" s="307"/>
      <c r="TKV77" s="307"/>
      <c r="TKW77" s="307"/>
      <c r="TKX77" s="307"/>
      <c r="TKY77" s="307"/>
      <c r="TKZ77" s="307"/>
      <c r="TLA77" s="307"/>
      <c r="TLB77" s="307"/>
      <c r="TLC77" s="307"/>
      <c r="TLD77" s="307"/>
      <c r="TLE77" s="307"/>
      <c r="TLF77" s="307"/>
      <c r="TLG77" s="307"/>
      <c r="TLH77" s="307"/>
      <c r="TLI77" s="306"/>
      <c r="TLJ77" s="307"/>
      <c r="TLK77" s="307"/>
      <c r="TLL77" s="307"/>
      <c r="TLM77" s="307"/>
      <c r="TLN77" s="307"/>
      <c r="TLO77" s="307"/>
      <c r="TLP77" s="307"/>
      <c r="TLQ77" s="307"/>
      <c r="TLR77" s="307"/>
      <c r="TLS77" s="307"/>
      <c r="TLT77" s="307"/>
      <c r="TLU77" s="307"/>
      <c r="TLV77" s="307"/>
      <c r="TLW77" s="307"/>
      <c r="TLX77" s="307"/>
      <c r="TLY77" s="306"/>
      <c r="TLZ77" s="307"/>
      <c r="TMA77" s="307"/>
      <c r="TMB77" s="307"/>
      <c r="TMC77" s="307"/>
      <c r="TMD77" s="307"/>
      <c r="TME77" s="307"/>
      <c r="TMF77" s="307"/>
      <c r="TMG77" s="307"/>
      <c r="TMH77" s="307"/>
      <c r="TMI77" s="307"/>
      <c r="TMJ77" s="307"/>
      <c r="TMK77" s="307"/>
      <c r="TML77" s="307"/>
      <c r="TMM77" s="307"/>
      <c r="TMN77" s="307"/>
      <c r="TMO77" s="306"/>
      <c r="TMP77" s="307"/>
      <c r="TMQ77" s="307"/>
      <c r="TMR77" s="307"/>
      <c r="TMS77" s="307"/>
      <c r="TMT77" s="307"/>
      <c r="TMU77" s="307"/>
      <c r="TMV77" s="307"/>
      <c r="TMW77" s="307"/>
      <c r="TMX77" s="307"/>
      <c r="TMY77" s="307"/>
      <c r="TMZ77" s="307"/>
      <c r="TNA77" s="307"/>
      <c r="TNB77" s="307"/>
      <c r="TNC77" s="307"/>
      <c r="TND77" s="307"/>
      <c r="TNE77" s="306"/>
      <c r="TNF77" s="307"/>
      <c r="TNG77" s="307"/>
      <c r="TNH77" s="307"/>
      <c r="TNI77" s="307"/>
      <c r="TNJ77" s="307"/>
      <c r="TNK77" s="307"/>
      <c r="TNL77" s="307"/>
      <c r="TNM77" s="307"/>
      <c r="TNN77" s="307"/>
      <c r="TNO77" s="307"/>
      <c r="TNP77" s="307"/>
      <c r="TNQ77" s="307"/>
      <c r="TNR77" s="307"/>
      <c r="TNS77" s="307"/>
      <c r="TNT77" s="307"/>
      <c r="TNU77" s="306"/>
      <c r="TNV77" s="307"/>
      <c r="TNW77" s="307"/>
      <c r="TNX77" s="307"/>
      <c r="TNY77" s="307"/>
      <c r="TNZ77" s="307"/>
      <c r="TOA77" s="307"/>
      <c r="TOB77" s="307"/>
      <c r="TOC77" s="307"/>
      <c r="TOD77" s="307"/>
      <c r="TOE77" s="307"/>
      <c r="TOF77" s="307"/>
      <c r="TOG77" s="307"/>
      <c r="TOH77" s="307"/>
      <c r="TOI77" s="307"/>
      <c r="TOJ77" s="307"/>
      <c r="TOK77" s="306"/>
      <c r="TOL77" s="307"/>
      <c r="TOM77" s="307"/>
      <c r="TON77" s="307"/>
      <c r="TOO77" s="307"/>
      <c r="TOP77" s="307"/>
      <c r="TOQ77" s="307"/>
      <c r="TOR77" s="307"/>
      <c r="TOS77" s="307"/>
      <c r="TOT77" s="307"/>
      <c r="TOU77" s="307"/>
      <c r="TOV77" s="307"/>
      <c r="TOW77" s="307"/>
      <c r="TOX77" s="307"/>
      <c r="TOY77" s="307"/>
      <c r="TOZ77" s="307"/>
      <c r="TPA77" s="306"/>
      <c r="TPB77" s="307"/>
      <c r="TPC77" s="307"/>
      <c r="TPD77" s="307"/>
      <c r="TPE77" s="307"/>
      <c r="TPF77" s="307"/>
      <c r="TPG77" s="307"/>
      <c r="TPH77" s="307"/>
      <c r="TPI77" s="307"/>
      <c r="TPJ77" s="307"/>
      <c r="TPK77" s="307"/>
      <c r="TPL77" s="307"/>
      <c r="TPM77" s="307"/>
      <c r="TPN77" s="307"/>
      <c r="TPO77" s="307"/>
      <c r="TPP77" s="307"/>
      <c r="TPQ77" s="306"/>
      <c r="TPR77" s="307"/>
      <c r="TPS77" s="307"/>
      <c r="TPT77" s="307"/>
      <c r="TPU77" s="307"/>
      <c r="TPV77" s="307"/>
      <c r="TPW77" s="307"/>
      <c r="TPX77" s="307"/>
      <c r="TPY77" s="307"/>
      <c r="TPZ77" s="307"/>
      <c r="TQA77" s="307"/>
      <c r="TQB77" s="307"/>
      <c r="TQC77" s="307"/>
      <c r="TQD77" s="307"/>
      <c r="TQE77" s="307"/>
      <c r="TQF77" s="307"/>
      <c r="TQG77" s="306"/>
      <c r="TQH77" s="307"/>
      <c r="TQI77" s="307"/>
      <c r="TQJ77" s="307"/>
      <c r="TQK77" s="307"/>
      <c r="TQL77" s="307"/>
      <c r="TQM77" s="307"/>
      <c r="TQN77" s="307"/>
      <c r="TQO77" s="307"/>
      <c r="TQP77" s="307"/>
      <c r="TQQ77" s="307"/>
      <c r="TQR77" s="307"/>
      <c r="TQS77" s="307"/>
      <c r="TQT77" s="307"/>
      <c r="TQU77" s="307"/>
      <c r="TQV77" s="307"/>
      <c r="TQW77" s="306"/>
      <c r="TQX77" s="307"/>
      <c r="TQY77" s="307"/>
      <c r="TQZ77" s="307"/>
      <c r="TRA77" s="307"/>
      <c r="TRB77" s="307"/>
      <c r="TRC77" s="307"/>
      <c r="TRD77" s="307"/>
      <c r="TRE77" s="307"/>
      <c r="TRF77" s="307"/>
      <c r="TRG77" s="307"/>
      <c r="TRH77" s="307"/>
      <c r="TRI77" s="307"/>
      <c r="TRJ77" s="307"/>
      <c r="TRK77" s="307"/>
      <c r="TRL77" s="307"/>
      <c r="TRM77" s="306"/>
      <c r="TRN77" s="307"/>
      <c r="TRO77" s="307"/>
      <c r="TRP77" s="307"/>
      <c r="TRQ77" s="307"/>
      <c r="TRR77" s="307"/>
      <c r="TRS77" s="307"/>
      <c r="TRT77" s="307"/>
      <c r="TRU77" s="307"/>
      <c r="TRV77" s="307"/>
      <c r="TRW77" s="307"/>
      <c r="TRX77" s="307"/>
      <c r="TRY77" s="307"/>
      <c r="TRZ77" s="307"/>
      <c r="TSA77" s="307"/>
      <c r="TSB77" s="307"/>
      <c r="TSC77" s="306"/>
      <c r="TSD77" s="307"/>
      <c r="TSE77" s="307"/>
      <c r="TSF77" s="307"/>
      <c r="TSG77" s="307"/>
      <c r="TSH77" s="307"/>
      <c r="TSI77" s="307"/>
      <c r="TSJ77" s="307"/>
      <c r="TSK77" s="307"/>
      <c r="TSL77" s="307"/>
      <c r="TSM77" s="307"/>
      <c r="TSN77" s="307"/>
      <c r="TSO77" s="307"/>
      <c r="TSP77" s="307"/>
      <c r="TSQ77" s="307"/>
      <c r="TSR77" s="307"/>
      <c r="TSS77" s="306"/>
      <c r="TST77" s="307"/>
      <c r="TSU77" s="307"/>
      <c r="TSV77" s="307"/>
      <c r="TSW77" s="307"/>
      <c r="TSX77" s="307"/>
      <c r="TSY77" s="307"/>
      <c r="TSZ77" s="307"/>
      <c r="TTA77" s="307"/>
      <c r="TTB77" s="307"/>
      <c r="TTC77" s="307"/>
      <c r="TTD77" s="307"/>
      <c r="TTE77" s="307"/>
      <c r="TTF77" s="307"/>
      <c r="TTG77" s="307"/>
      <c r="TTH77" s="307"/>
      <c r="TTI77" s="306"/>
      <c r="TTJ77" s="307"/>
      <c r="TTK77" s="307"/>
      <c r="TTL77" s="307"/>
      <c r="TTM77" s="307"/>
      <c r="TTN77" s="307"/>
      <c r="TTO77" s="307"/>
      <c r="TTP77" s="307"/>
      <c r="TTQ77" s="307"/>
      <c r="TTR77" s="307"/>
      <c r="TTS77" s="307"/>
      <c r="TTT77" s="307"/>
      <c r="TTU77" s="307"/>
      <c r="TTV77" s="307"/>
      <c r="TTW77" s="307"/>
      <c r="TTX77" s="307"/>
      <c r="TTY77" s="306"/>
      <c r="TTZ77" s="307"/>
      <c r="TUA77" s="307"/>
      <c r="TUB77" s="307"/>
      <c r="TUC77" s="307"/>
      <c r="TUD77" s="307"/>
      <c r="TUE77" s="307"/>
      <c r="TUF77" s="307"/>
      <c r="TUG77" s="307"/>
      <c r="TUH77" s="307"/>
      <c r="TUI77" s="307"/>
      <c r="TUJ77" s="307"/>
      <c r="TUK77" s="307"/>
      <c r="TUL77" s="307"/>
      <c r="TUM77" s="307"/>
      <c r="TUN77" s="307"/>
      <c r="TUO77" s="306"/>
      <c r="TUP77" s="307"/>
      <c r="TUQ77" s="307"/>
      <c r="TUR77" s="307"/>
      <c r="TUS77" s="307"/>
      <c r="TUT77" s="307"/>
      <c r="TUU77" s="307"/>
      <c r="TUV77" s="307"/>
      <c r="TUW77" s="307"/>
      <c r="TUX77" s="307"/>
      <c r="TUY77" s="307"/>
      <c r="TUZ77" s="307"/>
      <c r="TVA77" s="307"/>
      <c r="TVB77" s="307"/>
      <c r="TVC77" s="307"/>
      <c r="TVD77" s="307"/>
      <c r="TVE77" s="306"/>
      <c r="TVF77" s="307"/>
      <c r="TVG77" s="307"/>
      <c r="TVH77" s="307"/>
      <c r="TVI77" s="307"/>
      <c r="TVJ77" s="307"/>
      <c r="TVK77" s="307"/>
      <c r="TVL77" s="307"/>
      <c r="TVM77" s="307"/>
      <c r="TVN77" s="307"/>
      <c r="TVO77" s="307"/>
      <c r="TVP77" s="307"/>
      <c r="TVQ77" s="307"/>
      <c r="TVR77" s="307"/>
      <c r="TVS77" s="307"/>
      <c r="TVT77" s="307"/>
      <c r="TVU77" s="306"/>
      <c r="TVV77" s="307"/>
      <c r="TVW77" s="307"/>
      <c r="TVX77" s="307"/>
      <c r="TVY77" s="307"/>
      <c r="TVZ77" s="307"/>
      <c r="TWA77" s="307"/>
      <c r="TWB77" s="307"/>
      <c r="TWC77" s="307"/>
      <c r="TWD77" s="307"/>
      <c r="TWE77" s="307"/>
      <c r="TWF77" s="307"/>
      <c r="TWG77" s="307"/>
      <c r="TWH77" s="307"/>
      <c r="TWI77" s="307"/>
      <c r="TWJ77" s="307"/>
      <c r="TWK77" s="306"/>
      <c r="TWL77" s="307"/>
      <c r="TWM77" s="307"/>
      <c r="TWN77" s="307"/>
      <c r="TWO77" s="307"/>
      <c r="TWP77" s="307"/>
      <c r="TWQ77" s="307"/>
      <c r="TWR77" s="307"/>
      <c r="TWS77" s="307"/>
      <c r="TWT77" s="307"/>
      <c r="TWU77" s="307"/>
      <c r="TWV77" s="307"/>
      <c r="TWW77" s="307"/>
      <c r="TWX77" s="307"/>
      <c r="TWY77" s="307"/>
      <c r="TWZ77" s="307"/>
      <c r="TXA77" s="306"/>
      <c r="TXB77" s="307"/>
      <c r="TXC77" s="307"/>
      <c r="TXD77" s="307"/>
      <c r="TXE77" s="307"/>
      <c r="TXF77" s="307"/>
      <c r="TXG77" s="307"/>
      <c r="TXH77" s="307"/>
      <c r="TXI77" s="307"/>
      <c r="TXJ77" s="307"/>
      <c r="TXK77" s="307"/>
      <c r="TXL77" s="307"/>
      <c r="TXM77" s="307"/>
      <c r="TXN77" s="307"/>
      <c r="TXO77" s="307"/>
      <c r="TXP77" s="307"/>
      <c r="TXQ77" s="306"/>
      <c r="TXR77" s="307"/>
      <c r="TXS77" s="307"/>
      <c r="TXT77" s="307"/>
      <c r="TXU77" s="307"/>
      <c r="TXV77" s="307"/>
      <c r="TXW77" s="307"/>
      <c r="TXX77" s="307"/>
      <c r="TXY77" s="307"/>
      <c r="TXZ77" s="307"/>
      <c r="TYA77" s="307"/>
      <c r="TYB77" s="307"/>
      <c r="TYC77" s="307"/>
      <c r="TYD77" s="307"/>
      <c r="TYE77" s="307"/>
      <c r="TYF77" s="307"/>
      <c r="TYG77" s="306"/>
      <c r="TYH77" s="307"/>
      <c r="TYI77" s="307"/>
      <c r="TYJ77" s="307"/>
      <c r="TYK77" s="307"/>
      <c r="TYL77" s="307"/>
      <c r="TYM77" s="307"/>
      <c r="TYN77" s="307"/>
      <c r="TYO77" s="307"/>
      <c r="TYP77" s="307"/>
      <c r="TYQ77" s="307"/>
      <c r="TYR77" s="307"/>
      <c r="TYS77" s="307"/>
      <c r="TYT77" s="307"/>
      <c r="TYU77" s="307"/>
      <c r="TYV77" s="307"/>
      <c r="TYW77" s="306"/>
      <c r="TYX77" s="307"/>
      <c r="TYY77" s="307"/>
      <c r="TYZ77" s="307"/>
      <c r="TZA77" s="307"/>
      <c r="TZB77" s="307"/>
      <c r="TZC77" s="307"/>
      <c r="TZD77" s="307"/>
      <c r="TZE77" s="307"/>
      <c r="TZF77" s="307"/>
      <c r="TZG77" s="307"/>
      <c r="TZH77" s="307"/>
      <c r="TZI77" s="307"/>
      <c r="TZJ77" s="307"/>
      <c r="TZK77" s="307"/>
      <c r="TZL77" s="307"/>
      <c r="TZM77" s="306"/>
      <c r="TZN77" s="307"/>
      <c r="TZO77" s="307"/>
      <c r="TZP77" s="307"/>
      <c r="TZQ77" s="307"/>
      <c r="TZR77" s="307"/>
      <c r="TZS77" s="307"/>
      <c r="TZT77" s="307"/>
      <c r="TZU77" s="307"/>
      <c r="TZV77" s="307"/>
      <c r="TZW77" s="307"/>
      <c r="TZX77" s="307"/>
      <c r="TZY77" s="307"/>
      <c r="TZZ77" s="307"/>
      <c r="UAA77" s="307"/>
      <c r="UAB77" s="307"/>
      <c r="UAC77" s="306"/>
      <c r="UAD77" s="307"/>
      <c r="UAE77" s="307"/>
      <c r="UAF77" s="307"/>
      <c r="UAG77" s="307"/>
      <c r="UAH77" s="307"/>
      <c r="UAI77" s="307"/>
      <c r="UAJ77" s="307"/>
      <c r="UAK77" s="307"/>
      <c r="UAL77" s="307"/>
      <c r="UAM77" s="307"/>
      <c r="UAN77" s="307"/>
      <c r="UAO77" s="307"/>
      <c r="UAP77" s="307"/>
      <c r="UAQ77" s="307"/>
      <c r="UAR77" s="307"/>
      <c r="UAS77" s="306"/>
      <c r="UAT77" s="307"/>
      <c r="UAU77" s="307"/>
      <c r="UAV77" s="307"/>
      <c r="UAW77" s="307"/>
      <c r="UAX77" s="307"/>
      <c r="UAY77" s="307"/>
      <c r="UAZ77" s="307"/>
      <c r="UBA77" s="307"/>
      <c r="UBB77" s="307"/>
      <c r="UBC77" s="307"/>
      <c r="UBD77" s="307"/>
      <c r="UBE77" s="307"/>
      <c r="UBF77" s="307"/>
      <c r="UBG77" s="307"/>
      <c r="UBH77" s="307"/>
      <c r="UBI77" s="306"/>
      <c r="UBJ77" s="307"/>
      <c r="UBK77" s="307"/>
      <c r="UBL77" s="307"/>
      <c r="UBM77" s="307"/>
      <c r="UBN77" s="307"/>
      <c r="UBO77" s="307"/>
      <c r="UBP77" s="307"/>
      <c r="UBQ77" s="307"/>
      <c r="UBR77" s="307"/>
      <c r="UBS77" s="307"/>
      <c r="UBT77" s="307"/>
      <c r="UBU77" s="307"/>
      <c r="UBV77" s="307"/>
      <c r="UBW77" s="307"/>
      <c r="UBX77" s="307"/>
      <c r="UBY77" s="306"/>
      <c r="UBZ77" s="307"/>
      <c r="UCA77" s="307"/>
      <c r="UCB77" s="307"/>
      <c r="UCC77" s="307"/>
      <c r="UCD77" s="307"/>
      <c r="UCE77" s="307"/>
      <c r="UCF77" s="307"/>
      <c r="UCG77" s="307"/>
      <c r="UCH77" s="307"/>
      <c r="UCI77" s="307"/>
      <c r="UCJ77" s="307"/>
      <c r="UCK77" s="307"/>
      <c r="UCL77" s="307"/>
      <c r="UCM77" s="307"/>
      <c r="UCN77" s="307"/>
      <c r="UCO77" s="306"/>
      <c r="UCP77" s="307"/>
      <c r="UCQ77" s="307"/>
      <c r="UCR77" s="307"/>
      <c r="UCS77" s="307"/>
      <c r="UCT77" s="307"/>
      <c r="UCU77" s="307"/>
      <c r="UCV77" s="307"/>
      <c r="UCW77" s="307"/>
      <c r="UCX77" s="307"/>
      <c r="UCY77" s="307"/>
      <c r="UCZ77" s="307"/>
      <c r="UDA77" s="307"/>
      <c r="UDB77" s="307"/>
      <c r="UDC77" s="307"/>
      <c r="UDD77" s="307"/>
      <c r="UDE77" s="306"/>
      <c r="UDF77" s="307"/>
      <c r="UDG77" s="307"/>
      <c r="UDH77" s="307"/>
      <c r="UDI77" s="307"/>
      <c r="UDJ77" s="307"/>
      <c r="UDK77" s="307"/>
      <c r="UDL77" s="307"/>
      <c r="UDM77" s="307"/>
      <c r="UDN77" s="307"/>
      <c r="UDO77" s="307"/>
      <c r="UDP77" s="307"/>
      <c r="UDQ77" s="307"/>
      <c r="UDR77" s="307"/>
      <c r="UDS77" s="307"/>
      <c r="UDT77" s="307"/>
      <c r="UDU77" s="306"/>
      <c r="UDV77" s="307"/>
      <c r="UDW77" s="307"/>
      <c r="UDX77" s="307"/>
      <c r="UDY77" s="307"/>
      <c r="UDZ77" s="307"/>
      <c r="UEA77" s="307"/>
      <c r="UEB77" s="307"/>
      <c r="UEC77" s="307"/>
      <c r="UED77" s="307"/>
      <c r="UEE77" s="307"/>
      <c r="UEF77" s="307"/>
      <c r="UEG77" s="307"/>
      <c r="UEH77" s="307"/>
      <c r="UEI77" s="307"/>
      <c r="UEJ77" s="307"/>
      <c r="UEK77" s="306"/>
      <c r="UEL77" s="307"/>
      <c r="UEM77" s="307"/>
      <c r="UEN77" s="307"/>
      <c r="UEO77" s="307"/>
      <c r="UEP77" s="307"/>
      <c r="UEQ77" s="307"/>
      <c r="UER77" s="307"/>
      <c r="UES77" s="307"/>
      <c r="UET77" s="307"/>
      <c r="UEU77" s="307"/>
      <c r="UEV77" s="307"/>
      <c r="UEW77" s="307"/>
      <c r="UEX77" s="307"/>
      <c r="UEY77" s="307"/>
      <c r="UEZ77" s="307"/>
      <c r="UFA77" s="306"/>
      <c r="UFB77" s="307"/>
      <c r="UFC77" s="307"/>
      <c r="UFD77" s="307"/>
      <c r="UFE77" s="307"/>
      <c r="UFF77" s="307"/>
      <c r="UFG77" s="307"/>
      <c r="UFH77" s="307"/>
      <c r="UFI77" s="307"/>
      <c r="UFJ77" s="307"/>
      <c r="UFK77" s="307"/>
      <c r="UFL77" s="307"/>
      <c r="UFM77" s="307"/>
      <c r="UFN77" s="307"/>
      <c r="UFO77" s="307"/>
      <c r="UFP77" s="307"/>
      <c r="UFQ77" s="306"/>
      <c r="UFR77" s="307"/>
      <c r="UFS77" s="307"/>
      <c r="UFT77" s="307"/>
      <c r="UFU77" s="307"/>
      <c r="UFV77" s="307"/>
      <c r="UFW77" s="307"/>
      <c r="UFX77" s="307"/>
      <c r="UFY77" s="307"/>
      <c r="UFZ77" s="307"/>
      <c r="UGA77" s="307"/>
      <c r="UGB77" s="307"/>
      <c r="UGC77" s="307"/>
      <c r="UGD77" s="307"/>
      <c r="UGE77" s="307"/>
      <c r="UGF77" s="307"/>
      <c r="UGG77" s="306"/>
      <c r="UGH77" s="307"/>
      <c r="UGI77" s="307"/>
      <c r="UGJ77" s="307"/>
      <c r="UGK77" s="307"/>
      <c r="UGL77" s="307"/>
      <c r="UGM77" s="307"/>
      <c r="UGN77" s="307"/>
      <c r="UGO77" s="307"/>
      <c r="UGP77" s="307"/>
      <c r="UGQ77" s="307"/>
      <c r="UGR77" s="307"/>
      <c r="UGS77" s="307"/>
      <c r="UGT77" s="307"/>
      <c r="UGU77" s="307"/>
      <c r="UGV77" s="307"/>
      <c r="UGW77" s="306"/>
      <c r="UGX77" s="307"/>
      <c r="UGY77" s="307"/>
      <c r="UGZ77" s="307"/>
      <c r="UHA77" s="307"/>
      <c r="UHB77" s="307"/>
      <c r="UHC77" s="307"/>
      <c r="UHD77" s="307"/>
      <c r="UHE77" s="307"/>
      <c r="UHF77" s="307"/>
      <c r="UHG77" s="307"/>
      <c r="UHH77" s="307"/>
      <c r="UHI77" s="307"/>
      <c r="UHJ77" s="307"/>
      <c r="UHK77" s="307"/>
      <c r="UHL77" s="307"/>
      <c r="UHM77" s="306"/>
      <c r="UHN77" s="307"/>
      <c r="UHO77" s="307"/>
      <c r="UHP77" s="307"/>
      <c r="UHQ77" s="307"/>
      <c r="UHR77" s="307"/>
      <c r="UHS77" s="307"/>
      <c r="UHT77" s="307"/>
      <c r="UHU77" s="307"/>
      <c r="UHV77" s="307"/>
      <c r="UHW77" s="307"/>
      <c r="UHX77" s="307"/>
      <c r="UHY77" s="307"/>
      <c r="UHZ77" s="307"/>
      <c r="UIA77" s="307"/>
      <c r="UIB77" s="307"/>
      <c r="UIC77" s="306"/>
      <c r="UID77" s="307"/>
      <c r="UIE77" s="307"/>
      <c r="UIF77" s="307"/>
      <c r="UIG77" s="307"/>
      <c r="UIH77" s="307"/>
      <c r="UII77" s="307"/>
      <c r="UIJ77" s="307"/>
      <c r="UIK77" s="307"/>
      <c r="UIL77" s="307"/>
      <c r="UIM77" s="307"/>
      <c r="UIN77" s="307"/>
      <c r="UIO77" s="307"/>
      <c r="UIP77" s="307"/>
      <c r="UIQ77" s="307"/>
      <c r="UIR77" s="307"/>
      <c r="UIS77" s="306"/>
      <c r="UIT77" s="307"/>
      <c r="UIU77" s="307"/>
      <c r="UIV77" s="307"/>
      <c r="UIW77" s="307"/>
      <c r="UIX77" s="307"/>
      <c r="UIY77" s="307"/>
      <c r="UIZ77" s="307"/>
      <c r="UJA77" s="307"/>
      <c r="UJB77" s="307"/>
      <c r="UJC77" s="307"/>
      <c r="UJD77" s="307"/>
      <c r="UJE77" s="307"/>
      <c r="UJF77" s="307"/>
      <c r="UJG77" s="307"/>
      <c r="UJH77" s="307"/>
      <c r="UJI77" s="306"/>
      <c r="UJJ77" s="307"/>
      <c r="UJK77" s="307"/>
      <c r="UJL77" s="307"/>
      <c r="UJM77" s="307"/>
      <c r="UJN77" s="307"/>
      <c r="UJO77" s="307"/>
      <c r="UJP77" s="307"/>
      <c r="UJQ77" s="307"/>
      <c r="UJR77" s="307"/>
      <c r="UJS77" s="307"/>
      <c r="UJT77" s="307"/>
      <c r="UJU77" s="307"/>
      <c r="UJV77" s="307"/>
      <c r="UJW77" s="307"/>
      <c r="UJX77" s="307"/>
      <c r="UJY77" s="306"/>
      <c r="UJZ77" s="307"/>
      <c r="UKA77" s="307"/>
      <c r="UKB77" s="307"/>
      <c r="UKC77" s="307"/>
      <c r="UKD77" s="307"/>
      <c r="UKE77" s="307"/>
      <c r="UKF77" s="307"/>
      <c r="UKG77" s="307"/>
      <c r="UKH77" s="307"/>
      <c r="UKI77" s="307"/>
      <c r="UKJ77" s="307"/>
      <c r="UKK77" s="307"/>
      <c r="UKL77" s="307"/>
      <c r="UKM77" s="307"/>
      <c r="UKN77" s="307"/>
      <c r="UKO77" s="306"/>
      <c r="UKP77" s="307"/>
      <c r="UKQ77" s="307"/>
      <c r="UKR77" s="307"/>
      <c r="UKS77" s="307"/>
      <c r="UKT77" s="307"/>
      <c r="UKU77" s="307"/>
      <c r="UKV77" s="307"/>
      <c r="UKW77" s="307"/>
      <c r="UKX77" s="307"/>
      <c r="UKY77" s="307"/>
      <c r="UKZ77" s="307"/>
      <c r="ULA77" s="307"/>
      <c r="ULB77" s="307"/>
      <c r="ULC77" s="307"/>
      <c r="ULD77" s="307"/>
      <c r="ULE77" s="306"/>
      <c r="ULF77" s="307"/>
      <c r="ULG77" s="307"/>
      <c r="ULH77" s="307"/>
      <c r="ULI77" s="307"/>
      <c r="ULJ77" s="307"/>
      <c r="ULK77" s="307"/>
      <c r="ULL77" s="307"/>
      <c r="ULM77" s="307"/>
      <c r="ULN77" s="307"/>
      <c r="ULO77" s="307"/>
      <c r="ULP77" s="307"/>
      <c r="ULQ77" s="307"/>
      <c r="ULR77" s="307"/>
      <c r="ULS77" s="307"/>
      <c r="ULT77" s="307"/>
      <c r="ULU77" s="306"/>
      <c r="ULV77" s="307"/>
      <c r="ULW77" s="307"/>
      <c r="ULX77" s="307"/>
      <c r="ULY77" s="307"/>
      <c r="ULZ77" s="307"/>
      <c r="UMA77" s="307"/>
      <c r="UMB77" s="307"/>
      <c r="UMC77" s="307"/>
      <c r="UMD77" s="307"/>
      <c r="UME77" s="307"/>
      <c r="UMF77" s="307"/>
      <c r="UMG77" s="307"/>
      <c r="UMH77" s="307"/>
      <c r="UMI77" s="307"/>
      <c r="UMJ77" s="307"/>
      <c r="UMK77" s="306"/>
      <c r="UML77" s="307"/>
      <c r="UMM77" s="307"/>
      <c r="UMN77" s="307"/>
      <c r="UMO77" s="307"/>
      <c r="UMP77" s="307"/>
      <c r="UMQ77" s="307"/>
      <c r="UMR77" s="307"/>
      <c r="UMS77" s="307"/>
      <c r="UMT77" s="307"/>
      <c r="UMU77" s="307"/>
      <c r="UMV77" s="307"/>
      <c r="UMW77" s="307"/>
      <c r="UMX77" s="307"/>
      <c r="UMY77" s="307"/>
      <c r="UMZ77" s="307"/>
      <c r="UNA77" s="306"/>
      <c r="UNB77" s="307"/>
      <c r="UNC77" s="307"/>
      <c r="UND77" s="307"/>
      <c r="UNE77" s="307"/>
      <c r="UNF77" s="307"/>
      <c r="UNG77" s="307"/>
      <c r="UNH77" s="307"/>
      <c r="UNI77" s="307"/>
      <c r="UNJ77" s="307"/>
      <c r="UNK77" s="307"/>
      <c r="UNL77" s="307"/>
      <c r="UNM77" s="307"/>
      <c r="UNN77" s="307"/>
      <c r="UNO77" s="307"/>
      <c r="UNP77" s="307"/>
      <c r="UNQ77" s="306"/>
      <c r="UNR77" s="307"/>
      <c r="UNS77" s="307"/>
      <c r="UNT77" s="307"/>
      <c r="UNU77" s="307"/>
      <c r="UNV77" s="307"/>
      <c r="UNW77" s="307"/>
      <c r="UNX77" s="307"/>
      <c r="UNY77" s="307"/>
      <c r="UNZ77" s="307"/>
      <c r="UOA77" s="307"/>
      <c r="UOB77" s="307"/>
      <c r="UOC77" s="307"/>
      <c r="UOD77" s="307"/>
      <c r="UOE77" s="307"/>
      <c r="UOF77" s="307"/>
      <c r="UOG77" s="306"/>
      <c r="UOH77" s="307"/>
      <c r="UOI77" s="307"/>
      <c r="UOJ77" s="307"/>
      <c r="UOK77" s="307"/>
      <c r="UOL77" s="307"/>
      <c r="UOM77" s="307"/>
      <c r="UON77" s="307"/>
      <c r="UOO77" s="307"/>
      <c r="UOP77" s="307"/>
      <c r="UOQ77" s="307"/>
      <c r="UOR77" s="307"/>
      <c r="UOS77" s="307"/>
      <c r="UOT77" s="307"/>
      <c r="UOU77" s="307"/>
      <c r="UOV77" s="307"/>
      <c r="UOW77" s="306"/>
      <c r="UOX77" s="307"/>
      <c r="UOY77" s="307"/>
      <c r="UOZ77" s="307"/>
      <c r="UPA77" s="307"/>
      <c r="UPB77" s="307"/>
      <c r="UPC77" s="307"/>
      <c r="UPD77" s="307"/>
      <c r="UPE77" s="307"/>
      <c r="UPF77" s="307"/>
      <c r="UPG77" s="307"/>
      <c r="UPH77" s="307"/>
      <c r="UPI77" s="307"/>
      <c r="UPJ77" s="307"/>
      <c r="UPK77" s="307"/>
      <c r="UPL77" s="307"/>
      <c r="UPM77" s="306"/>
      <c r="UPN77" s="307"/>
      <c r="UPO77" s="307"/>
      <c r="UPP77" s="307"/>
      <c r="UPQ77" s="307"/>
      <c r="UPR77" s="307"/>
      <c r="UPS77" s="307"/>
      <c r="UPT77" s="307"/>
      <c r="UPU77" s="307"/>
      <c r="UPV77" s="307"/>
      <c r="UPW77" s="307"/>
      <c r="UPX77" s="307"/>
      <c r="UPY77" s="307"/>
      <c r="UPZ77" s="307"/>
      <c r="UQA77" s="307"/>
      <c r="UQB77" s="307"/>
      <c r="UQC77" s="306"/>
      <c r="UQD77" s="307"/>
      <c r="UQE77" s="307"/>
      <c r="UQF77" s="307"/>
      <c r="UQG77" s="307"/>
      <c r="UQH77" s="307"/>
      <c r="UQI77" s="307"/>
      <c r="UQJ77" s="307"/>
      <c r="UQK77" s="307"/>
      <c r="UQL77" s="307"/>
      <c r="UQM77" s="307"/>
      <c r="UQN77" s="307"/>
      <c r="UQO77" s="307"/>
      <c r="UQP77" s="307"/>
      <c r="UQQ77" s="307"/>
      <c r="UQR77" s="307"/>
      <c r="UQS77" s="306"/>
      <c r="UQT77" s="307"/>
      <c r="UQU77" s="307"/>
      <c r="UQV77" s="307"/>
      <c r="UQW77" s="307"/>
      <c r="UQX77" s="307"/>
      <c r="UQY77" s="307"/>
      <c r="UQZ77" s="307"/>
      <c r="URA77" s="307"/>
      <c r="URB77" s="307"/>
      <c r="URC77" s="307"/>
      <c r="URD77" s="307"/>
      <c r="URE77" s="307"/>
      <c r="URF77" s="307"/>
      <c r="URG77" s="307"/>
      <c r="URH77" s="307"/>
      <c r="URI77" s="306"/>
      <c r="URJ77" s="307"/>
      <c r="URK77" s="307"/>
      <c r="URL77" s="307"/>
      <c r="URM77" s="307"/>
      <c r="URN77" s="307"/>
      <c r="URO77" s="307"/>
      <c r="URP77" s="307"/>
      <c r="URQ77" s="307"/>
      <c r="URR77" s="307"/>
      <c r="URS77" s="307"/>
      <c r="URT77" s="307"/>
      <c r="URU77" s="307"/>
      <c r="URV77" s="307"/>
      <c r="URW77" s="307"/>
      <c r="URX77" s="307"/>
      <c r="URY77" s="306"/>
      <c r="URZ77" s="307"/>
      <c r="USA77" s="307"/>
      <c r="USB77" s="307"/>
      <c r="USC77" s="307"/>
      <c r="USD77" s="307"/>
      <c r="USE77" s="307"/>
      <c r="USF77" s="307"/>
      <c r="USG77" s="307"/>
      <c r="USH77" s="307"/>
      <c r="USI77" s="307"/>
      <c r="USJ77" s="307"/>
      <c r="USK77" s="307"/>
      <c r="USL77" s="307"/>
      <c r="USM77" s="307"/>
      <c r="USN77" s="307"/>
      <c r="USO77" s="306"/>
      <c r="USP77" s="307"/>
      <c r="USQ77" s="307"/>
      <c r="USR77" s="307"/>
      <c r="USS77" s="307"/>
      <c r="UST77" s="307"/>
      <c r="USU77" s="307"/>
      <c r="USV77" s="307"/>
      <c r="USW77" s="307"/>
      <c r="USX77" s="307"/>
      <c r="USY77" s="307"/>
      <c r="USZ77" s="307"/>
      <c r="UTA77" s="307"/>
      <c r="UTB77" s="307"/>
      <c r="UTC77" s="307"/>
      <c r="UTD77" s="307"/>
      <c r="UTE77" s="306"/>
      <c r="UTF77" s="307"/>
      <c r="UTG77" s="307"/>
      <c r="UTH77" s="307"/>
      <c r="UTI77" s="307"/>
      <c r="UTJ77" s="307"/>
      <c r="UTK77" s="307"/>
      <c r="UTL77" s="307"/>
      <c r="UTM77" s="307"/>
      <c r="UTN77" s="307"/>
      <c r="UTO77" s="307"/>
      <c r="UTP77" s="307"/>
      <c r="UTQ77" s="307"/>
      <c r="UTR77" s="307"/>
      <c r="UTS77" s="307"/>
      <c r="UTT77" s="307"/>
      <c r="UTU77" s="306"/>
      <c r="UTV77" s="307"/>
      <c r="UTW77" s="307"/>
      <c r="UTX77" s="307"/>
      <c r="UTY77" s="307"/>
      <c r="UTZ77" s="307"/>
      <c r="UUA77" s="307"/>
      <c r="UUB77" s="307"/>
      <c r="UUC77" s="307"/>
      <c r="UUD77" s="307"/>
      <c r="UUE77" s="307"/>
      <c r="UUF77" s="307"/>
      <c r="UUG77" s="307"/>
      <c r="UUH77" s="307"/>
      <c r="UUI77" s="307"/>
      <c r="UUJ77" s="307"/>
      <c r="UUK77" s="306"/>
      <c r="UUL77" s="307"/>
      <c r="UUM77" s="307"/>
      <c r="UUN77" s="307"/>
      <c r="UUO77" s="307"/>
      <c r="UUP77" s="307"/>
      <c r="UUQ77" s="307"/>
      <c r="UUR77" s="307"/>
      <c r="UUS77" s="307"/>
      <c r="UUT77" s="307"/>
      <c r="UUU77" s="307"/>
      <c r="UUV77" s="307"/>
      <c r="UUW77" s="307"/>
      <c r="UUX77" s="307"/>
      <c r="UUY77" s="307"/>
      <c r="UUZ77" s="307"/>
      <c r="UVA77" s="306"/>
      <c r="UVB77" s="307"/>
      <c r="UVC77" s="307"/>
      <c r="UVD77" s="307"/>
      <c r="UVE77" s="307"/>
      <c r="UVF77" s="307"/>
      <c r="UVG77" s="307"/>
      <c r="UVH77" s="307"/>
      <c r="UVI77" s="307"/>
      <c r="UVJ77" s="307"/>
      <c r="UVK77" s="307"/>
      <c r="UVL77" s="307"/>
      <c r="UVM77" s="307"/>
      <c r="UVN77" s="307"/>
      <c r="UVO77" s="307"/>
      <c r="UVP77" s="307"/>
      <c r="UVQ77" s="306"/>
      <c r="UVR77" s="307"/>
      <c r="UVS77" s="307"/>
      <c r="UVT77" s="307"/>
      <c r="UVU77" s="307"/>
      <c r="UVV77" s="307"/>
      <c r="UVW77" s="307"/>
      <c r="UVX77" s="307"/>
      <c r="UVY77" s="307"/>
      <c r="UVZ77" s="307"/>
      <c r="UWA77" s="307"/>
      <c r="UWB77" s="307"/>
      <c r="UWC77" s="307"/>
      <c r="UWD77" s="307"/>
      <c r="UWE77" s="307"/>
      <c r="UWF77" s="307"/>
      <c r="UWG77" s="306"/>
      <c r="UWH77" s="307"/>
      <c r="UWI77" s="307"/>
      <c r="UWJ77" s="307"/>
      <c r="UWK77" s="307"/>
      <c r="UWL77" s="307"/>
      <c r="UWM77" s="307"/>
      <c r="UWN77" s="307"/>
      <c r="UWO77" s="307"/>
      <c r="UWP77" s="307"/>
      <c r="UWQ77" s="307"/>
      <c r="UWR77" s="307"/>
      <c r="UWS77" s="307"/>
      <c r="UWT77" s="307"/>
      <c r="UWU77" s="307"/>
      <c r="UWV77" s="307"/>
      <c r="UWW77" s="306"/>
      <c r="UWX77" s="307"/>
      <c r="UWY77" s="307"/>
      <c r="UWZ77" s="307"/>
      <c r="UXA77" s="307"/>
      <c r="UXB77" s="307"/>
      <c r="UXC77" s="307"/>
      <c r="UXD77" s="307"/>
      <c r="UXE77" s="307"/>
      <c r="UXF77" s="307"/>
      <c r="UXG77" s="307"/>
      <c r="UXH77" s="307"/>
      <c r="UXI77" s="307"/>
      <c r="UXJ77" s="307"/>
      <c r="UXK77" s="307"/>
      <c r="UXL77" s="307"/>
      <c r="UXM77" s="306"/>
      <c r="UXN77" s="307"/>
      <c r="UXO77" s="307"/>
      <c r="UXP77" s="307"/>
      <c r="UXQ77" s="307"/>
      <c r="UXR77" s="307"/>
      <c r="UXS77" s="307"/>
      <c r="UXT77" s="307"/>
      <c r="UXU77" s="307"/>
      <c r="UXV77" s="307"/>
      <c r="UXW77" s="307"/>
      <c r="UXX77" s="307"/>
      <c r="UXY77" s="307"/>
      <c r="UXZ77" s="307"/>
      <c r="UYA77" s="307"/>
      <c r="UYB77" s="307"/>
      <c r="UYC77" s="306"/>
      <c r="UYD77" s="307"/>
      <c r="UYE77" s="307"/>
      <c r="UYF77" s="307"/>
      <c r="UYG77" s="307"/>
      <c r="UYH77" s="307"/>
      <c r="UYI77" s="307"/>
      <c r="UYJ77" s="307"/>
      <c r="UYK77" s="307"/>
      <c r="UYL77" s="307"/>
      <c r="UYM77" s="307"/>
      <c r="UYN77" s="307"/>
      <c r="UYO77" s="307"/>
      <c r="UYP77" s="307"/>
      <c r="UYQ77" s="307"/>
      <c r="UYR77" s="307"/>
      <c r="UYS77" s="306"/>
      <c r="UYT77" s="307"/>
      <c r="UYU77" s="307"/>
      <c r="UYV77" s="307"/>
      <c r="UYW77" s="307"/>
      <c r="UYX77" s="307"/>
      <c r="UYY77" s="307"/>
      <c r="UYZ77" s="307"/>
      <c r="UZA77" s="307"/>
      <c r="UZB77" s="307"/>
      <c r="UZC77" s="307"/>
      <c r="UZD77" s="307"/>
      <c r="UZE77" s="307"/>
      <c r="UZF77" s="307"/>
      <c r="UZG77" s="307"/>
      <c r="UZH77" s="307"/>
      <c r="UZI77" s="306"/>
      <c r="UZJ77" s="307"/>
      <c r="UZK77" s="307"/>
      <c r="UZL77" s="307"/>
      <c r="UZM77" s="307"/>
      <c r="UZN77" s="307"/>
      <c r="UZO77" s="307"/>
      <c r="UZP77" s="307"/>
      <c r="UZQ77" s="307"/>
      <c r="UZR77" s="307"/>
      <c r="UZS77" s="307"/>
      <c r="UZT77" s="307"/>
      <c r="UZU77" s="307"/>
      <c r="UZV77" s="307"/>
      <c r="UZW77" s="307"/>
      <c r="UZX77" s="307"/>
      <c r="UZY77" s="306"/>
      <c r="UZZ77" s="307"/>
      <c r="VAA77" s="307"/>
      <c r="VAB77" s="307"/>
      <c r="VAC77" s="307"/>
      <c r="VAD77" s="307"/>
      <c r="VAE77" s="307"/>
      <c r="VAF77" s="307"/>
      <c r="VAG77" s="307"/>
      <c r="VAH77" s="307"/>
      <c r="VAI77" s="307"/>
      <c r="VAJ77" s="307"/>
      <c r="VAK77" s="307"/>
      <c r="VAL77" s="307"/>
      <c r="VAM77" s="307"/>
      <c r="VAN77" s="307"/>
      <c r="VAO77" s="306"/>
      <c r="VAP77" s="307"/>
      <c r="VAQ77" s="307"/>
      <c r="VAR77" s="307"/>
      <c r="VAS77" s="307"/>
      <c r="VAT77" s="307"/>
      <c r="VAU77" s="307"/>
      <c r="VAV77" s="307"/>
      <c r="VAW77" s="307"/>
      <c r="VAX77" s="307"/>
      <c r="VAY77" s="307"/>
      <c r="VAZ77" s="307"/>
      <c r="VBA77" s="307"/>
      <c r="VBB77" s="307"/>
      <c r="VBC77" s="307"/>
      <c r="VBD77" s="307"/>
      <c r="VBE77" s="306"/>
      <c r="VBF77" s="307"/>
      <c r="VBG77" s="307"/>
      <c r="VBH77" s="307"/>
      <c r="VBI77" s="307"/>
      <c r="VBJ77" s="307"/>
      <c r="VBK77" s="307"/>
      <c r="VBL77" s="307"/>
      <c r="VBM77" s="307"/>
      <c r="VBN77" s="307"/>
      <c r="VBO77" s="307"/>
      <c r="VBP77" s="307"/>
      <c r="VBQ77" s="307"/>
      <c r="VBR77" s="307"/>
      <c r="VBS77" s="307"/>
      <c r="VBT77" s="307"/>
      <c r="VBU77" s="306"/>
      <c r="VBV77" s="307"/>
      <c r="VBW77" s="307"/>
      <c r="VBX77" s="307"/>
      <c r="VBY77" s="307"/>
      <c r="VBZ77" s="307"/>
      <c r="VCA77" s="307"/>
      <c r="VCB77" s="307"/>
      <c r="VCC77" s="307"/>
      <c r="VCD77" s="307"/>
      <c r="VCE77" s="307"/>
      <c r="VCF77" s="307"/>
      <c r="VCG77" s="307"/>
      <c r="VCH77" s="307"/>
      <c r="VCI77" s="307"/>
      <c r="VCJ77" s="307"/>
      <c r="VCK77" s="306"/>
      <c r="VCL77" s="307"/>
      <c r="VCM77" s="307"/>
      <c r="VCN77" s="307"/>
      <c r="VCO77" s="307"/>
      <c r="VCP77" s="307"/>
      <c r="VCQ77" s="307"/>
      <c r="VCR77" s="307"/>
      <c r="VCS77" s="307"/>
      <c r="VCT77" s="307"/>
      <c r="VCU77" s="307"/>
      <c r="VCV77" s="307"/>
      <c r="VCW77" s="307"/>
      <c r="VCX77" s="307"/>
      <c r="VCY77" s="307"/>
      <c r="VCZ77" s="307"/>
      <c r="VDA77" s="306"/>
      <c r="VDB77" s="307"/>
      <c r="VDC77" s="307"/>
      <c r="VDD77" s="307"/>
      <c r="VDE77" s="307"/>
      <c r="VDF77" s="307"/>
      <c r="VDG77" s="307"/>
      <c r="VDH77" s="307"/>
      <c r="VDI77" s="307"/>
      <c r="VDJ77" s="307"/>
      <c r="VDK77" s="307"/>
      <c r="VDL77" s="307"/>
      <c r="VDM77" s="307"/>
      <c r="VDN77" s="307"/>
      <c r="VDO77" s="307"/>
      <c r="VDP77" s="307"/>
      <c r="VDQ77" s="306"/>
      <c r="VDR77" s="307"/>
      <c r="VDS77" s="307"/>
      <c r="VDT77" s="307"/>
      <c r="VDU77" s="307"/>
      <c r="VDV77" s="307"/>
      <c r="VDW77" s="307"/>
      <c r="VDX77" s="307"/>
      <c r="VDY77" s="307"/>
      <c r="VDZ77" s="307"/>
      <c r="VEA77" s="307"/>
      <c r="VEB77" s="307"/>
      <c r="VEC77" s="307"/>
      <c r="VED77" s="307"/>
      <c r="VEE77" s="307"/>
      <c r="VEF77" s="307"/>
      <c r="VEG77" s="306"/>
      <c r="VEH77" s="307"/>
      <c r="VEI77" s="307"/>
      <c r="VEJ77" s="307"/>
      <c r="VEK77" s="307"/>
      <c r="VEL77" s="307"/>
      <c r="VEM77" s="307"/>
      <c r="VEN77" s="307"/>
      <c r="VEO77" s="307"/>
      <c r="VEP77" s="307"/>
      <c r="VEQ77" s="307"/>
      <c r="VER77" s="307"/>
      <c r="VES77" s="307"/>
      <c r="VET77" s="307"/>
      <c r="VEU77" s="307"/>
      <c r="VEV77" s="307"/>
      <c r="VEW77" s="306"/>
      <c r="VEX77" s="307"/>
      <c r="VEY77" s="307"/>
      <c r="VEZ77" s="307"/>
      <c r="VFA77" s="307"/>
      <c r="VFB77" s="307"/>
      <c r="VFC77" s="307"/>
      <c r="VFD77" s="307"/>
      <c r="VFE77" s="307"/>
      <c r="VFF77" s="307"/>
      <c r="VFG77" s="307"/>
      <c r="VFH77" s="307"/>
      <c r="VFI77" s="307"/>
      <c r="VFJ77" s="307"/>
      <c r="VFK77" s="307"/>
      <c r="VFL77" s="307"/>
      <c r="VFM77" s="306"/>
      <c r="VFN77" s="307"/>
      <c r="VFO77" s="307"/>
      <c r="VFP77" s="307"/>
      <c r="VFQ77" s="307"/>
      <c r="VFR77" s="307"/>
      <c r="VFS77" s="307"/>
      <c r="VFT77" s="307"/>
      <c r="VFU77" s="307"/>
      <c r="VFV77" s="307"/>
      <c r="VFW77" s="307"/>
      <c r="VFX77" s="307"/>
      <c r="VFY77" s="307"/>
      <c r="VFZ77" s="307"/>
      <c r="VGA77" s="307"/>
      <c r="VGB77" s="307"/>
      <c r="VGC77" s="306"/>
      <c r="VGD77" s="307"/>
      <c r="VGE77" s="307"/>
      <c r="VGF77" s="307"/>
      <c r="VGG77" s="307"/>
      <c r="VGH77" s="307"/>
      <c r="VGI77" s="307"/>
      <c r="VGJ77" s="307"/>
      <c r="VGK77" s="307"/>
      <c r="VGL77" s="307"/>
      <c r="VGM77" s="307"/>
      <c r="VGN77" s="307"/>
      <c r="VGO77" s="307"/>
      <c r="VGP77" s="307"/>
      <c r="VGQ77" s="307"/>
      <c r="VGR77" s="307"/>
      <c r="VGS77" s="306"/>
      <c r="VGT77" s="307"/>
      <c r="VGU77" s="307"/>
      <c r="VGV77" s="307"/>
      <c r="VGW77" s="307"/>
      <c r="VGX77" s="307"/>
      <c r="VGY77" s="307"/>
      <c r="VGZ77" s="307"/>
      <c r="VHA77" s="307"/>
      <c r="VHB77" s="307"/>
      <c r="VHC77" s="307"/>
      <c r="VHD77" s="307"/>
      <c r="VHE77" s="307"/>
      <c r="VHF77" s="307"/>
      <c r="VHG77" s="307"/>
      <c r="VHH77" s="307"/>
      <c r="VHI77" s="306"/>
      <c r="VHJ77" s="307"/>
      <c r="VHK77" s="307"/>
      <c r="VHL77" s="307"/>
      <c r="VHM77" s="307"/>
      <c r="VHN77" s="307"/>
      <c r="VHO77" s="307"/>
      <c r="VHP77" s="307"/>
      <c r="VHQ77" s="307"/>
      <c r="VHR77" s="307"/>
      <c r="VHS77" s="307"/>
      <c r="VHT77" s="307"/>
      <c r="VHU77" s="307"/>
      <c r="VHV77" s="307"/>
      <c r="VHW77" s="307"/>
      <c r="VHX77" s="307"/>
      <c r="VHY77" s="306"/>
      <c r="VHZ77" s="307"/>
      <c r="VIA77" s="307"/>
      <c r="VIB77" s="307"/>
      <c r="VIC77" s="307"/>
      <c r="VID77" s="307"/>
      <c r="VIE77" s="307"/>
      <c r="VIF77" s="307"/>
      <c r="VIG77" s="307"/>
      <c r="VIH77" s="307"/>
      <c r="VII77" s="307"/>
      <c r="VIJ77" s="307"/>
      <c r="VIK77" s="307"/>
      <c r="VIL77" s="307"/>
      <c r="VIM77" s="307"/>
      <c r="VIN77" s="307"/>
      <c r="VIO77" s="306"/>
      <c r="VIP77" s="307"/>
      <c r="VIQ77" s="307"/>
      <c r="VIR77" s="307"/>
      <c r="VIS77" s="307"/>
      <c r="VIT77" s="307"/>
      <c r="VIU77" s="307"/>
      <c r="VIV77" s="307"/>
      <c r="VIW77" s="307"/>
      <c r="VIX77" s="307"/>
      <c r="VIY77" s="307"/>
      <c r="VIZ77" s="307"/>
      <c r="VJA77" s="307"/>
      <c r="VJB77" s="307"/>
      <c r="VJC77" s="307"/>
      <c r="VJD77" s="307"/>
      <c r="VJE77" s="306"/>
      <c r="VJF77" s="307"/>
      <c r="VJG77" s="307"/>
      <c r="VJH77" s="307"/>
      <c r="VJI77" s="307"/>
      <c r="VJJ77" s="307"/>
      <c r="VJK77" s="307"/>
      <c r="VJL77" s="307"/>
      <c r="VJM77" s="307"/>
      <c r="VJN77" s="307"/>
      <c r="VJO77" s="307"/>
      <c r="VJP77" s="307"/>
      <c r="VJQ77" s="307"/>
      <c r="VJR77" s="307"/>
      <c r="VJS77" s="307"/>
      <c r="VJT77" s="307"/>
      <c r="VJU77" s="306"/>
      <c r="VJV77" s="307"/>
      <c r="VJW77" s="307"/>
      <c r="VJX77" s="307"/>
      <c r="VJY77" s="307"/>
      <c r="VJZ77" s="307"/>
      <c r="VKA77" s="307"/>
      <c r="VKB77" s="307"/>
      <c r="VKC77" s="307"/>
      <c r="VKD77" s="307"/>
      <c r="VKE77" s="307"/>
      <c r="VKF77" s="307"/>
      <c r="VKG77" s="307"/>
      <c r="VKH77" s="307"/>
      <c r="VKI77" s="307"/>
      <c r="VKJ77" s="307"/>
      <c r="VKK77" s="306"/>
      <c r="VKL77" s="307"/>
      <c r="VKM77" s="307"/>
      <c r="VKN77" s="307"/>
      <c r="VKO77" s="307"/>
      <c r="VKP77" s="307"/>
      <c r="VKQ77" s="307"/>
      <c r="VKR77" s="307"/>
      <c r="VKS77" s="307"/>
      <c r="VKT77" s="307"/>
      <c r="VKU77" s="307"/>
      <c r="VKV77" s="307"/>
      <c r="VKW77" s="307"/>
      <c r="VKX77" s="307"/>
      <c r="VKY77" s="307"/>
      <c r="VKZ77" s="307"/>
      <c r="VLA77" s="306"/>
      <c r="VLB77" s="307"/>
      <c r="VLC77" s="307"/>
      <c r="VLD77" s="307"/>
      <c r="VLE77" s="307"/>
      <c r="VLF77" s="307"/>
      <c r="VLG77" s="307"/>
      <c r="VLH77" s="307"/>
      <c r="VLI77" s="307"/>
      <c r="VLJ77" s="307"/>
      <c r="VLK77" s="307"/>
      <c r="VLL77" s="307"/>
      <c r="VLM77" s="307"/>
      <c r="VLN77" s="307"/>
      <c r="VLO77" s="307"/>
      <c r="VLP77" s="307"/>
      <c r="VLQ77" s="306"/>
      <c r="VLR77" s="307"/>
      <c r="VLS77" s="307"/>
      <c r="VLT77" s="307"/>
      <c r="VLU77" s="307"/>
      <c r="VLV77" s="307"/>
      <c r="VLW77" s="307"/>
      <c r="VLX77" s="307"/>
      <c r="VLY77" s="307"/>
      <c r="VLZ77" s="307"/>
      <c r="VMA77" s="307"/>
      <c r="VMB77" s="307"/>
      <c r="VMC77" s="307"/>
      <c r="VMD77" s="307"/>
      <c r="VME77" s="307"/>
      <c r="VMF77" s="307"/>
      <c r="VMG77" s="306"/>
      <c r="VMH77" s="307"/>
      <c r="VMI77" s="307"/>
      <c r="VMJ77" s="307"/>
      <c r="VMK77" s="307"/>
      <c r="VML77" s="307"/>
      <c r="VMM77" s="307"/>
      <c r="VMN77" s="307"/>
      <c r="VMO77" s="307"/>
      <c r="VMP77" s="307"/>
      <c r="VMQ77" s="307"/>
      <c r="VMR77" s="307"/>
      <c r="VMS77" s="307"/>
      <c r="VMT77" s="307"/>
      <c r="VMU77" s="307"/>
      <c r="VMV77" s="307"/>
      <c r="VMW77" s="306"/>
      <c r="VMX77" s="307"/>
      <c r="VMY77" s="307"/>
      <c r="VMZ77" s="307"/>
      <c r="VNA77" s="307"/>
      <c r="VNB77" s="307"/>
      <c r="VNC77" s="307"/>
      <c r="VND77" s="307"/>
      <c r="VNE77" s="307"/>
      <c r="VNF77" s="307"/>
      <c r="VNG77" s="307"/>
      <c r="VNH77" s="307"/>
      <c r="VNI77" s="307"/>
      <c r="VNJ77" s="307"/>
      <c r="VNK77" s="307"/>
      <c r="VNL77" s="307"/>
      <c r="VNM77" s="306"/>
      <c r="VNN77" s="307"/>
      <c r="VNO77" s="307"/>
      <c r="VNP77" s="307"/>
      <c r="VNQ77" s="307"/>
      <c r="VNR77" s="307"/>
      <c r="VNS77" s="307"/>
      <c r="VNT77" s="307"/>
      <c r="VNU77" s="307"/>
      <c r="VNV77" s="307"/>
      <c r="VNW77" s="307"/>
      <c r="VNX77" s="307"/>
      <c r="VNY77" s="307"/>
      <c r="VNZ77" s="307"/>
      <c r="VOA77" s="307"/>
      <c r="VOB77" s="307"/>
      <c r="VOC77" s="306"/>
      <c r="VOD77" s="307"/>
      <c r="VOE77" s="307"/>
      <c r="VOF77" s="307"/>
      <c r="VOG77" s="307"/>
      <c r="VOH77" s="307"/>
      <c r="VOI77" s="307"/>
      <c r="VOJ77" s="307"/>
      <c r="VOK77" s="307"/>
      <c r="VOL77" s="307"/>
      <c r="VOM77" s="307"/>
      <c r="VON77" s="307"/>
      <c r="VOO77" s="307"/>
      <c r="VOP77" s="307"/>
      <c r="VOQ77" s="307"/>
      <c r="VOR77" s="307"/>
      <c r="VOS77" s="306"/>
      <c r="VOT77" s="307"/>
      <c r="VOU77" s="307"/>
      <c r="VOV77" s="307"/>
      <c r="VOW77" s="307"/>
      <c r="VOX77" s="307"/>
      <c r="VOY77" s="307"/>
      <c r="VOZ77" s="307"/>
      <c r="VPA77" s="307"/>
      <c r="VPB77" s="307"/>
      <c r="VPC77" s="307"/>
      <c r="VPD77" s="307"/>
      <c r="VPE77" s="307"/>
      <c r="VPF77" s="307"/>
      <c r="VPG77" s="307"/>
      <c r="VPH77" s="307"/>
      <c r="VPI77" s="306"/>
      <c r="VPJ77" s="307"/>
      <c r="VPK77" s="307"/>
      <c r="VPL77" s="307"/>
      <c r="VPM77" s="307"/>
      <c r="VPN77" s="307"/>
      <c r="VPO77" s="307"/>
      <c r="VPP77" s="307"/>
      <c r="VPQ77" s="307"/>
      <c r="VPR77" s="307"/>
      <c r="VPS77" s="307"/>
      <c r="VPT77" s="307"/>
      <c r="VPU77" s="307"/>
      <c r="VPV77" s="307"/>
      <c r="VPW77" s="307"/>
      <c r="VPX77" s="307"/>
      <c r="VPY77" s="306"/>
      <c r="VPZ77" s="307"/>
      <c r="VQA77" s="307"/>
      <c r="VQB77" s="307"/>
      <c r="VQC77" s="307"/>
      <c r="VQD77" s="307"/>
      <c r="VQE77" s="307"/>
      <c r="VQF77" s="307"/>
      <c r="VQG77" s="307"/>
      <c r="VQH77" s="307"/>
      <c r="VQI77" s="307"/>
      <c r="VQJ77" s="307"/>
      <c r="VQK77" s="307"/>
      <c r="VQL77" s="307"/>
      <c r="VQM77" s="307"/>
      <c r="VQN77" s="307"/>
      <c r="VQO77" s="306"/>
      <c r="VQP77" s="307"/>
      <c r="VQQ77" s="307"/>
      <c r="VQR77" s="307"/>
      <c r="VQS77" s="307"/>
      <c r="VQT77" s="307"/>
      <c r="VQU77" s="307"/>
      <c r="VQV77" s="307"/>
      <c r="VQW77" s="307"/>
      <c r="VQX77" s="307"/>
      <c r="VQY77" s="307"/>
      <c r="VQZ77" s="307"/>
      <c r="VRA77" s="307"/>
      <c r="VRB77" s="307"/>
      <c r="VRC77" s="307"/>
      <c r="VRD77" s="307"/>
      <c r="VRE77" s="306"/>
      <c r="VRF77" s="307"/>
      <c r="VRG77" s="307"/>
      <c r="VRH77" s="307"/>
      <c r="VRI77" s="307"/>
      <c r="VRJ77" s="307"/>
      <c r="VRK77" s="307"/>
      <c r="VRL77" s="307"/>
      <c r="VRM77" s="307"/>
      <c r="VRN77" s="307"/>
      <c r="VRO77" s="307"/>
      <c r="VRP77" s="307"/>
      <c r="VRQ77" s="307"/>
      <c r="VRR77" s="307"/>
      <c r="VRS77" s="307"/>
      <c r="VRT77" s="307"/>
      <c r="VRU77" s="306"/>
      <c r="VRV77" s="307"/>
      <c r="VRW77" s="307"/>
      <c r="VRX77" s="307"/>
      <c r="VRY77" s="307"/>
      <c r="VRZ77" s="307"/>
      <c r="VSA77" s="307"/>
      <c r="VSB77" s="307"/>
      <c r="VSC77" s="307"/>
      <c r="VSD77" s="307"/>
      <c r="VSE77" s="307"/>
      <c r="VSF77" s="307"/>
      <c r="VSG77" s="307"/>
      <c r="VSH77" s="307"/>
      <c r="VSI77" s="307"/>
      <c r="VSJ77" s="307"/>
      <c r="VSK77" s="306"/>
      <c r="VSL77" s="307"/>
      <c r="VSM77" s="307"/>
      <c r="VSN77" s="307"/>
      <c r="VSO77" s="307"/>
      <c r="VSP77" s="307"/>
      <c r="VSQ77" s="307"/>
      <c r="VSR77" s="307"/>
      <c r="VSS77" s="307"/>
      <c r="VST77" s="307"/>
      <c r="VSU77" s="307"/>
      <c r="VSV77" s="307"/>
      <c r="VSW77" s="307"/>
      <c r="VSX77" s="307"/>
      <c r="VSY77" s="307"/>
      <c r="VSZ77" s="307"/>
      <c r="VTA77" s="306"/>
      <c r="VTB77" s="307"/>
      <c r="VTC77" s="307"/>
      <c r="VTD77" s="307"/>
      <c r="VTE77" s="307"/>
      <c r="VTF77" s="307"/>
      <c r="VTG77" s="307"/>
      <c r="VTH77" s="307"/>
      <c r="VTI77" s="307"/>
      <c r="VTJ77" s="307"/>
      <c r="VTK77" s="307"/>
      <c r="VTL77" s="307"/>
      <c r="VTM77" s="307"/>
      <c r="VTN77" s="307"/>
      <c r="VTO77" s="307"/>
      <c r="VTP77" s="307"/>
      <c r="VTQ77" s="306"/>
      <c r="VTR77" s="307"/>
      <c r="VTS77" s="307"/>
      <c r="VTT77" s="307"/>
      <c r="VTU77" s="307"/>
      <c r="VTV77" s="307"/>
      <c r="VTW77" s="307"/>
      <c r="VTX77" s="307"/>
      <c r="VTY77" s="307"/>
      <c r="VTZ77" s="307"/>
      <c r="VUA77" s="307"/>
      <c r="VUB77" s="307"/>
      <c r="VUC77" s="307"/>
      <c r="VUD77" s="307"/>
      <c r="VUE77" s="307"/>
      <c r="VUF77" s="307"/>
      <c r="VUG77" s="306"/>
      <c r="VUH77" s="307"/>
      <c r="VUI77" s="307"/>
      <c r="VUJ77" s="307"/>
      <c r="VUK77" s="307"/>
      <c r="VUL77" s="307"/>
      <c r="VUM77" s="307"/>
      <c r="VUN77" s="307"/>
      <c r="VUO77" s="307"/>
      <c r="VUP77" s="307"/>
      <c r="VUQ77" s="307"/>
      <c r="VUR77" s="307"/>
      <c r="VUS77" s="307"/>
      <c r="VUT77" s="307"/>
      <c r="VUU77" s="307"/>
      <c r="VUV77" s="307"/>
      <c r="VUW77" s="306"/>
      <c r="VUX77" s="307"/>
      <c r="VUY77" s="307"/>
      <c r="VUZ77" s="307"/>
      <c r="VVA77" s="307"/>
      <c r="VVB77" s="307"/>
      <c r="VVC77" s="307"/>
      <c r="VVD77" s="307"/>
      <c r="VVE77" s="307"/>
      <c r="VVF77" s="307"/>
      <c r="VVG77" s="307"/>
      <c r="VVH77" s="307"/>
      <c r="VVI77" s="307"/>
      <c r="VVJ77" s="307"/>
      <c r="VVK77" s="307"/>
      <c r="VVL77" s="307"/>
      <c r="VVM77" s="306"/>
      <c r="VVN77" s="307"/>
      <c r="VVO77" s="307"/>
      <c r="VVP77" s="307"/>
      <c r="VVQ77" s="307"/>
      <c r="VVR77" s="307"/>
      <c r="VVS77" s="307"/>
      <c r="VVT77" s="307"/>
      <c r="VVU77" s="307"/>
      <c r="VVV77" s="307"/>
      <c r="VVW77" s="307"/>
      <c r="VVX77" s="307"/>
      <c r="VVY77" s="307"/>
      <c r="VVZ77" s="307"/>
      <c r="VWA77" s="307"/>
      <c r="VWB77" s="307"/>
      <c r="VWC77" s="306"/>
      <c r="VWD77" s="307"/>
      <c r="VWE77" s="307"/>
      <c r="VWF77" s="307"/>
      <c r="VWG77" s="307"/>
      <c r="VWH77" s="307"/>
      <c r="VWI77" s="307"/>
      <c r="VWJ77" s="307"/>
      <c r="VWK77" s="307"/>
      <c r="VWL77" s="307"/>
      <c r="VWM77" s="307"/>
      <c r="VWN77" s="307"/>
      <c r="VWO77" s="307"/>
      <c r="VWP77" s="307"/>
      <c r="VWQ77" s="307"/>
      <c r="VWR77" s="307"/>
      <c r="VWS77" s="306"/>
      <c r="VWT77" s="307"/>
      <c r="VWU77" s="307"/>
      <c r="VWV77" s="307"/>
      <c r="VWW77" s="307"/>
      <c r="VWX77" s="307"/>
      <c r="VWY77" s="307"/>
      <c r="VWZ77" s="307"/>
      <c r="VXA77" s="307"/>
      <c r="VXB77" s="307"/>
      <c r="VXC77" s="307"/>
      <c r="VXD77" s="307"/>
      <c r="VXE77" s="307"/>
      <c r="VXF77" s="307"/>
      <c r="VXG77" s="307"/>
      <c r="VXH77" s="307"/>
      <c r="VXI77" s="306"/>
      <c r="VXJ77" s="307"/>
      <c r="VXK77" s="307"/>
      <c r="VXL77" s="307"/>
      <c r="VXM77" s="307"/>
      <c r="VXN77" s="307"/>
      <c r="VXO77" s="307"/>
      <c r="VXP77" s="307"/>
      <c r="VXQ77" s="307"/>
      <c r="VXR77" s="307"/>
      <c r="VXS77" s="307"/>
      <c r="VXT77" s="307"/>
      <c r="VXU77" s="307"/>
      <c r="VXV77" s="307"/>
      <c r="VXW77" s="307"/>
      <c r="VXX77" s="307"/>
      <c r="VXY77" s="306"/>
      <c r="VXZ77" s="307"/>
      <c r="VYA77" s="307"/>
      <c r="VYB77" s="307"/>
      <c r="VYC77" s="307"/>
      <c r="VYD77" s="307"/>
      <c r="VYE77" s="307"/>
      <c r="VYF77" s="307"/>
      <c r="VYG77" s="307"/>
      <c r="VYH77" s="307"/>
      <c r="VYI77" s="307"/>
      <c r="VYJ77" s="307"/>
      <c r="VYK77" s="307"/>
      <c r="VYL77" s="307"/>
      <c r="VYM77" s="307"/>
      <c r="VYN77" s="307"/>
      <c r="VYO77" s="306"/>
      <c r="VYP77" s="307"/>
      <c r="VYQ77" s="307"/>
      <c r="VYR77" s="307"/>
      <c r="VYS77" s="307"/>
      <c r="VYT77" s="307"/>
      <c r="VYU77" s="307"/>
      <c r="VYV77" s="307"/>
      <c r="VYW77" s="307"/>
      <c r="VYX77" s="307"/>
      <c r="VYY77" s="307"/>
      <c r="VYZ77" s="307"/>
      <c r="VZA77" s="307"/>
      <c r="VZB77" s="307"/>
      <c r="VZC77" s="307"/>
      <c r="VZD77" s="307"/>
      <c r="VZE77" s="306"/>
      <c r="VZF77" s="307"/>
      <c r="VZG77" s="307"/>
      <c r="VZH77" s="307"/>
      <c r="VZI77" s="307"/>
      <c r="VZJ77" s="307"/>
      <c r="VZK77" s="307"/>
      <c r="VZL77" s="307"/>
      <c r="VZM77" s="307"/>
      <c r="VZN77" s="307"/>
      <c r="VZO77" s="307"/>
      <c r="VZP77" s="307"/>
      <c r="VZQ77" s="307"/>
      <c r="VZR77" s="307"/>
      <c r="VZS77" s="307"/>
      <c r="VZT77" s="307"/>
      <c r="VZU77" s="306"/>
      <c r="VZV77" s="307"/>
      <c r="VZW77" s="307"/>
      <c r="VZX77" s="307"/>
      <c r="VZY77" s="307"/>
      <c r="VZZ77" s="307"/>
      <c r="WAA77" s="307"/>
      <c r="WAB77" s="307"/>
      <c r="WAC77" s="307"/>
      <c r="WAD77" s="307"/>
      <c r="WAE77" s="307"/>
      <c r="WAF77" s="307"/>
      <c r="WAG77" s="307"/>
      <c r="WAH77" s="307"/>
      <c r="WAI77" s="307"/>
      <c r="WAJ77" s="307"/>
      <c r="WAK77" s="306"/>
      <c r="WAL77" s="307"/>
      <c r="WAM77" s="307"/>
      <c r="WAN77" s="307"/>
      <c r="WAO77" s="307"/>
      <c r="WAP77" s="307"/>
      <c r="WAQ77" s="307"/>
      <c r="WAR77" s="307"/>
      <c r="WAS77" s="307"/>
      <c r="WAT77" s="307"/>
      <c r="WAU77" s="307"/>
      <c r="WAV77" s="307"/>
      <c r="WAW77" s="307"/>
      <c r="WAX77" s="307"/>
      <c r="WAY77" s="307"/>
      <c r="WAZ77" s="307"/>
      <c r="WBA77" s="306"/>
      <c r="WBB77" s="307"/>
      <c r="WBC77" s="307"/>
      <c r="WBD77" s="307"/>
      <c r="WBE77" s="307"/>
      <c r="WBF77" s="307"/>
      <c r="WBG77" s="307"/>
      <c r="WBH77" s="307"/>
      <c r="WBI77" s="307"/>
      <c r="WBJ77" s="307"/>
      <c r="WBK77" s="307"/>
      <c r="WBL77" s="307"/>
      <c r="WBM77" s="307"/>
      <c r="WBN77" s="307"/>
      <c r="WBO77" s="307"/>
      <c r="WBP77" s="307"/>
      <c r="WBQ77" s="306"/>
      <c r="WBR77" s="307"/>
      <c r="WBS77" s="307"/>
      <c r="WBT77" s="307"/>
      <c r="WBU77" s="307"/>
      <c r="WBV77" s="307"/>
      <c r="WBW77" s="307"/>
      <c r="WBX77" s="307"/>
      <c r="WBY77" s="307"/>
      <c r="WBZ77" s="307"/>
      <c r="WCA77" s="307"/>
      <c r="WCB77" s="307"/>
      <c r="WCC77" s="307"/>
      <c r="WCD77" s="307"/>
      <c r="WCE77" s="307"/>
      <c r="WCF77" s="307"/>
      <c r="WCG77" s="306"/>
      <c r="WCH77" s="307"/>
      <c r="WCI77" s="307"/>
      <c r="WCJ77" s="307"/>
      <c r="WCK77" s="307"/>
      <c r="WCL77" s="307"/>
      <c r="WCM77" s="307"/>
      <c r="WCN77" s="307"/>
      <c r="WCO77" s="307"/>
      <c r="WCP77" s="307"/>
      <c r="WCQ77" s="307"/>
      <c r="WCR77" s="307"/>
      <c r="WCS77" s="307"/>
      <c r="WCT77" s="307"/>
      <c r="WCU77" s="307"/>
      <c r="WCV77" s="307"/>
      <c r="WCW77" s="306"/>
      <c r="WCX77" s="307"/>
      <c r="WCY77" s="307"/>
      <c r="WCZ77" s="307"/>
      <c r="WDA77" s="307"/>
      <c r="WDB77" s="307"/>
      <c r="WDC77" s="307"/>
      <c r="WDD77" s="307"/>
      <c r="WDE77" s="307"/>
      <c r="WDF77" s="307"/>
      <c r="WDG77" s="307"/>
      <c r="WDH77" s="307"/>
      <c r="WDI77" s="307"/>
      <c r="WDJ77" s="307"/>
      <c r="WDK77" s="307"/>
      <c r="WDL77" s="307"/>
      <c r="WDM77" s="306"/>
      <c r="WDN77" s="307"/>
      <c r="WDO77" s="307"/>
      <c r="WDP77" s="307"/>
      <c r="WDQ77" s="307"/>
      <c r="WDR77" s="307"/>
      <c r="WDS77" s="307"/>
      <c r="WDT77" s="307"/>
      <c r="WDU77" s="307"/>
      <c r="WDV77" s="307"/>
      <c r="WDW77" s="307"/>
      <c r="WDX77" s="307"/>
      <c r="WDY77" s="307"/>
      <c r="WDZ77" s="307"/>
      <c r="WEA77" s="307"/>
      <c r="WEB77" s="307"/>
      <c r="WEC77" s="306"/>
      <c r="WED77" s="307"/>
      <c r="WEE77" s="307"/>
      <c r="WEF77" s="307"/>
      <c r="WEG77" s="307"/>
      <c r="WEH77" s="307"/>
      <c r="WEI77" s="307"/>
      <c r="WEJ77" s="307"/>
      <c r="WEK77" s="307"/>
      <c r="WEL77" s="307"/>
      <c r="WEM77" s="307"/>
      <c r="WEN77" s="307"/>
      <c r="WEO77" s="307"/>
      <c r="WEP77" s="307"/>
      <c r="WEQ77" s="307"/>
      <c r="WER77" s="307"/>
      <c r="WES77" s="306"/>
      <c r="WET77" s="307"/>
      <c r="WEU77" s="307"/>
      <c r="WEV77" s="307"/>
      <c r="WEW77" s="307"/>
      <c r="WEX77" s="307"/>
      <c r="WEY77" s="307"/>
      <c r="WEZ77" s="307"/>
      <c r="WFA77" s="307"/>
      <c r="WFB77" s="307"/>
      <c r="WFC77" s="307"/>
      <c r="WFD77" s="307"/>
      <c r="WFE77" s="307"/>
      <c r="WFF77" s="307"/>
      <c r="WFG77" s="307"/>
      <c r="WFH77" s="307"/>
      <c r="WFI77" s="306"/>
      <c r="WFJ77" s="307"/>
      <c r="WFK77" s="307"/>
      <c r="WFL77" s="307"/>
      <c r="WFM77" s="307"/>
      <c r="WFN77" s="307"/>
      <c r="WFO77" s="307"/>
      <c r="WFP77" s="307"/>
      <c r="WFQ77" s="307"/>
      <c r="WFR77" s="307"/>
      <c r="WFS77" s="307"/>
      <c r="WFT77" s="307"/>
      <c r="WFU77" s="307"/>
      <c r="WFV77" s="307"/>
      <c r="WFW77" s="307"/>
      <c r="WFX77" s="307"/>
      <c r="WFY77" s="306"/>
      <c r="WFZ77" s="307"/>
      <c r="WGA77" s="307"/>
      <c r="WGB77" s="307"/>
      <c r="WGC77" s="307"/>
      <c r="WGD77" s="307"/>
      <c r="WGE77" s="307"/>
      <c r="WGF77" s="307"/>
      <c r="WGG77" s="307"/>
      <c r="WGH77" s="307"/>
      <c r="WGI77" s="307"/>
      <c r="WGJ77" s="307"/>
      <c r="WGK77" s="307"/>
      <c r="WGL77" s="307"/>
      <c r="WGM77" s="307"/>
      <c r="WGN77" s="307"/>
      <c r="WGO77" s="306"/>
      <c r="WGP77" s="307"/>
      <c r="WGQ77" s="307"/>
      <c r="WGR77" s="307"/>
      <c r="WGS77" s="307"/>
      <c r="WGT77" s="307"/>
      <c r="WGU77" s="307"/>
      <c r="WGV77" s="307"/>
      <c r="WGW77" s="307"/>
      <c r="WGX77" s="307"/>
      <c r="WGY77" s="307"/>
      <c r="WGZ77" s="307"/>
      <c r="WHA77" s="307"/>
      <c r="WHB77" s="307"/>
      <c r="WHC77" s="307"/>
      <c r="WHD77" s="307"/>
      <c r="WHE77" s="306"/>
      <c r="WHF77" s="307"/>
      <c r="WHG77" s="307"/>
      <c r="WHH77" s="307"/>
      <c r="WHI77" s="307"/>
      <c r="WHJ77" s="307"/>
      <c r="WHK77" s="307"/>
      <c r="WHL77" s="307"/>
      <c r="WHM77" s="307"/>
      <c r="WHN77" s="307"/>
      <c r="WHO77" s="307"/>
      <c r="WHP77" s="307"/>
      <c r="WHQ77" s="307"/>
      <c r="WHR77" s="307"/>
      <c r="WHS77" s="307"/>
      <c r="WHT77" s="307"/>
      <c r="WHU77" s="306"/>
      <c r="WHV77" s="307"/>
      <c r="WHW77" s="307"/>
      <c r="WHX77" s="307"/>
      <c r="WHY77" s="307"/>
      <c r="WHZ77" s="307"/>
      <c r="WIA77" s="307"/>
      <c r="WIB77" s="307"/>
      <c r="WIC77" s="307"/>
      <c r="WID77" s="307"/>
      <c r="WIE77" s="307"/>
      <c r="WIF77" s="307"/>
      <c r="WIG77" s="307"/>
      <c r="WIH77" s="307"/>
      <c r="WII77" s="307"/>
      <c r="WIJ77" s="307"/>
      <c r="WIK77" s="306"/>
      <c r="WIL77" s="307"/>
      <c r="WIM77" s="307"/>
      <c r="WIN77" s="307"/>
      <c r="WIO77" s="307"/>
      <c r="WIP77" s="307"/>
      <c r="WIQ77" s="307"/>
      <c r="WIR77" s="307"/>
      <c r="WIS77" s="307"/>
      <c r="WIT77" s="307"/>
      <c r="WIU77" s="307"/>
      <c r="WIV77" s="307"/>
      <c r="WIW77" s="307"/>
      <c r="WIX77" s="307"/>
      <c r="WIY77" s="307"/>
      <c r="WIZ77" s="307"/>
      <c r="WJA77" s="306"/>
      <c r="WJB77" s="307"/>
      <c r="WJC77" s="307"/>
      <c r="WJD77" s="307"/>
      <c r="WJE77" s="307"/>
      <c r="WJF77" s="307"/>
      <c r="WJG77" s="307"/>
      <c r="WJH77" s="307"/>
      <c r="WJI77" s="307"/>
      <c r="WJJ77" s="307"/>
      <c r="WJK77" s="307"/>
      <c r="WJL77" s="307"/>
      <c r="WJM77" s="307"/>
      <c r="WJN77" s="307"/>
      <c r="WJO77" s="307"/>
      <c r="WJP77" s="307"/>
      <c r="WJQ77" s="306"/>
      <c r="WJR77" s="307"/>
      <c r="WJS77" s="307"/>
      <c r="WJT77" s="307"/>
      <c r="WJU77" s="307"/>
      <c r="WJV77" s="307"/>
      <c r="WJW77" s="307"/>
      <c r="WJX77" s="307"/>
      <c r="WJY77" s="307"/>
      <c r="WJZ77" s="307"/>
      <c r="WKA77" s="307"/>
      <c r="WKB77" s="307"/>
      <c r="WKC77" s="307"/>
      <c r="WKD77" s="307"/>
      <c r="WKE77" s="307"/>
      <c r="WKF77" s="307"/>
      <c r="WKG77" s="306"/>
      <c r="WKH77" s="307"/>
      <c r="WKI77" s="307"/>
      <c r="WKJ77" s="307"/>
      <c r="WKK77" s="307"/>
      <c r="WKL77" s="307"/>
      <c r="WKM77" s="307"/>
      <c r="WKN77" s="307"/>
      <c r="WKO77" s="307"/>
      <c r="WKP77" s="307"/>
      <c r="WKQ77" s="307"/>
      <c r="WKR77" s="307"/>
      <c r="WKS77" s="307"/>
      <c r="WKT77" s="307"/>
      <c r="WKU77" s="307"/>
      <c r="WKV77" s="307"/>
      <c r="WKW77" s="306"/>
      <c r="WKX77" s="307"/>
      <c r="WKY77" s="307"/>
      <c r="WKZ77" s="307"/>
      <c r="WLA77" s="307"/>
      <c r="WLB77" s="307"/>
      <c r="WLC77" s="307"/>
      <c r="WLD77" s="307"/>
      <c r="WLE77" s="307"/>
      <c r="WLF77" s="307"/>
      <c r="WLG77" s="307"/>
      <c r="WLH77" s="307"/>
      <c r="WLI77" s="307"/>
      <c r="WLJ77" s="307"/>
      <c r="WLK77" s="307"/>
      <c r="WLL77" s="307"/>
      <c r="WLM77" s="306"/>
      <c r="WLN77" s="307"/>
      <c r="WLO77" s="307"/>
      <c r="WLP77" s="307"/>
      <c r="WLQ77" s="307"/>
      <c r="WLR77" s="307"/>
      <c r="WLS77" s="307"/>
      <c r="WLT77" s="307"/>
      <c r="WLU77" s="307"/>
      <c r="WLV77" s="307"/>
      <c r="WLW77" s="307"/>
      <c r="WLX77" s="307"/>
      <c r="WLY77" s="307"/>
      <c r="WLZ77" s="307"/>
      <c r="WMA77" s="307"/>
      <c r="WMB77" s="307"/>
      <c r="WMC77" s="306"/>
      <c r="WMD77" s="307"/>
      <c r="WME77" s="307"/>
      <c r="WMF77" s="307"/>
      <c r="WMG77" s="307"/>
      <c r="WMH77" s="307"/>
      <c r="WMI77" s="307"/>
      <c r="WMJ77" s="307"/>
      <c r="WMK77" s="307"/>
      <c r="WML77" s="307"/>
      <c r="WMM77" s="307"/>
      <c r="WMN77" s="307"/>
      <c r="WMO77" s="307"/>
      <c r="WMP77" s="307"/>
      <c r="WMQ77" s="307"/>
      <c r="WMR77" s="307"/>
      <c r="WMS77" s="306"/>
      <c r="WMT77" s="307"/>
      <c r="WMU77" s="307"/>
      <c r="WMV77" s="307"/>
      <c r="WMW77" s="307"/>
      <c r="WMX77" s="307"/>
      <c r="WMY77" s="307"/>
      <c r="WMZ77" s="307"/>
      <c r="WNA77" s="307"/>
      <c r="WNB77" s="307"/>
      <c r="WNC77" s="307"/>
      <c r="WND77" s="307"/>
      <c r="WNE77" s="307"/>
      <c r="WNF77" s="307"/>
      <c r="WNG77" s="307"/>
      <c r="WNH77" s="307"/>
      <c r="WNI77" s="306"/>
      <c r="WNJ77" s="307"/>
      <c r="WNK77" s="307"/>
      <c r="WNL77" s="307"/>
      <c r="WNM77" s="307"/>
      <c r="WNN77" s="307"/>
      <c r="WNO77" s="307"/>
      <c r="WNP77" s="307"/>
      <c r="WNQ77" s="307"/>
      <c r="WNR77" s="307"/>
      <c r="WNS77" s="307"/>
      <c r="WNT77" s="307"/>
      <c r="WNU77" s="307"/>
      <c r="WNV77" s="307"/>
      <c r="WNW77" s="307"/>
      <c r="WNX77" s="307"/>
      <c r="WNY77" s="306"/>
      <c r="WNZ77" s="307"/>
      <c r="WOA77" s="307"/>
      <c r="WOB77" s="307"/>
      <c r="WOC77" s="307"/>
      <c r="WOD77" s="307"/>
      <c r="WOE77" s="307"/>
      <c r="WOF77" s="307"/>
      <c r="WOG77" s="307"/>
      <c r="WOH77" s="307"/>
      <c r="WOI77" s="307"/>
      <c r="WOJ77" s="307"/>
      <c r="WOK77" s="307"/>
      <c r="WOL77" s="307"/>
      <c r="WOM77" s="307"/>
      <c r="WON77" s="307"/>
      <c r="WOO77" s="306"/>
      <c r="WOP77" s="307"/>
      <c r="WOQ77" s="307"/>
      <c r="WOR77" s="307"/>
      <c r="WOS77" s="307"/>
      <c r="WOT77" s="307"/>
      <c r="WOU77" s="307"/>
      <c r="WOV77" s="307"/>
      <c r="WOW77" s="307"/>
      <c r="WOX77" s="307"/>
      <c r="WOY77" s="307"/>
      <c r="WOZ77" s="307"/>
      <c r="WPA77" s="307"/>
      <c r="WPB77" s="307"/>
      <c r="WPC77" s="307"/>
      <c r="WPD77" s="307"/>
      <c r="WPE77" s="306"/>
      <c r="WPF77" s="307"/>
      <c r="WPG77" s="307"/>
      <c r="WPH77" s="307"/>
      <c r="WPI77" s="307"/>
      <c r="WPJ77" s="307"/>
      <c r="WPK77" s="307"/>
      <c r="WPL77" s="307"/>
      <c r="WPM77" s="307"/>
      <c r="WPN77" s="307"/>
      <c r="WPO77" s="307"/>
      <c r="WPP77" s="307"/>
      <c r="WPQ77" s="307"/>
      <c r="WPR77" s="307"/>
      <c r="WPS77" s="307"/>
      <c r="WPT77" s="307"/>
      <c r="WPU77" s="306"/>
      <c r="WPV77" s="307"/>
      <c r="WPW77" s="307"/>
      <c r="WPX77" s="307"/>
      <c r="WPY77" s="307"/>
      <c r="WPZ77" s="307"/>
      <c r="WQA77" s="307"/>
      <c r="WQB77" s="307"/>
      <c r="WQC77" s="307"/>
      <c r="WQD77" s="307"/>
      <c r="WQE77" s="307"/>
      <c r="WQF77" s="307"/>
      <c r="WQG77" s="307"/>
      <c r="WQH77" s="307"/>
      <c r="WQI77" s="307"/>
      <c r="WQJ77" s="307"/>
      <c r="WQK77" s="306"/>
      <c r="WQL77" s="307"/>
      <c r="WQM77" s="307"/>
      <c r="WQN77" s="307"/>
      <c r="WQO77" s="307"/>
      <c r="WQP77" s="307"/>
      <c r="WQQ77" s="307"/>
      <c r="WQR77" s="307"/>
      <c r="WQS77" s="307"/>
      <c r="WQT77" s="307"/>
      <c r="WQU77" s="307"/>
      <c r="WQV77" s="307"/>
      <c r="WQW77" s="307"/>
      <c r="WQX77" s="307"/>
      <c r="WQY77" s="307"/>
      <c r="WQZ77" s="307"/>
      <c r="WRA77" s="306"/>
      <c r="WRB77" s="307"/>
      <c r="WRC77" s="307"/>
      <c r="WRD77" s="307"/>
      <c r="WRE77" s="307"/>
      <c r="WRF77" s="307"/>
      <c r="WRG77" s="307"/>
      <c r="WRH77" s="307"/>
      <c r="WRI77" s="307"/>
      <c r="WRJ77" s="307"/>
      <c r="WRK77" s="307"/>
      <c r="WRL77" s="307"/>
      <c r="WRM77" s="307"/>
      <c r="WRN77" s="307"/>
      <c r="WRO77" s="307"/>
      <c r="WRP77" s="307"/>
      <c r="WRQ77" s="306"/>
      <c r="WRR77" s="307"/>
      <c r="WRS77" s="307"/>
      <c r="WRT77" s="307"/>
      <c r="WRU77" s="307"/>
      <c r="WRV77" s="307"/>
      <c r="WRW77" s="307"/>
      <c r="WRX77" s="307"/>
      <c r="WRY77" s="307"/>
      <c r="WRZ77" s="307"/>
      <c r="WSA77" s="307"/>
      <c r="WSB77" s="307"/>
      <c r="WSC77" s="307"/>
      <c r="WSD77" s="307"/>
      <c r="WSE77" s="307"/>
      <c r="WSF77" s="307"/>
      <c r="WSG77" s="306"/>
      <c r="WSH77" s="307"/>
      <c r="WSI77" s="307"/>
      <c r="WSJ77" s="307"/>
      <c r="WSK77" s="307"/>
      <c r="WSL77" s="307"/>
      <c r="WSM77" s="307"/>
      <c r="WSN77" s="307"/>
      <c r="WSO77" s="307"/>
      <c r="WSP77" s="307"/>
      <c r="WSQ77" s="307"/>
      <c r="WSR77" s="307"/>
      <c r="WSS77" s="307"/>
      <c r="WST77" s="307"/>
      <c r="WSU77" s="307"/>
      <c r="WSV77" s="307"/>
      <c r="WSW77" s="306"/>
      <c r="WSX77" s="307"/>
      <c r="WSY77" s="307"/>
      <c r="WSZ77" s="307"/>
      <c r="WTA77" s="307"/>
      <c r="WTB77" s="307"/>
      <c r="WTC77" s="307"/>
      <c r="WTD77" s="307"/>
      <c r="WTE77" s="307"/>
      <c r="WTF77" s="307"/>
      <c r="WTG77" s="307"/>
      <c r="WTH77" s="307"/>
      <c r="WTI77" s="307"/>
      <c r="WTJ77" s="307"/>
      <c r="WTK77" s="307"/>
      <c r="WTL77" s="307"/>
      <c r="WTM77" s="306"/>
      <c r="WTN77" s="307"/>
      <c r="WTO77" s="307"/>
      <c r="WTP77" s="307"/>
      <c r="WTQ77" s="307"/>
      <c r="WTR77" s="307"/>
      <c r="WTS77" s="307"/>
      <c r="WTT77" s="307"/>
      <c r="WTU77" s="307"/>
      <c r="WTV77" s="307"/>
      <c r="WTW77" s="307"/>
      <c r="WTX77" s="307"/>
      <c r="WTY77" s="307"/>
      <c r="WTZ77" s="307"/>
      <c r="WUA77" s="307"/>
      <c r="WUB77" s="307"/>
      <c r="WUC77" s="306"/>
      <c r="WUD77" s="307"/>
      <c r="WUE77" s="307"/>
      <c r="WUF77" s="307"/>
      <c r="WUG77" s="307"/>
      <c r="WUH77" s="307"/>
      <c r="WUI77" s="307"/>
      <c r="WUJ77" s="307"/>
      <c r="WUK77" s="307"/>
      <c r="WUL77" s="307"/>
      <c r="WUM77" s="307"/>
      <c r="WUN77" s="307"/>
      <c r="WUO77" s="307"/>
      <c r="WUP77" s="307"/>
      <c r="WUQ77" s="307"/>
      <c r="WUR77" s="307"/>
      <c r="WUS77" s="306"/>
      <c r="WUT77" s="307"/>
      <c r="WUU77" s="307"/>
      <c r="WUV77" s="307"/>
      <c r="WUW77" s="307"/>
      <c r="WUX77" s="307"/>
      <c r="WUY77" s="307"/>
      <c r="WUZ77" s="307"/>
      <c r="WVA77" s="307"/>
      <c r="WVB77" s="307"/>
      <c r="WVC77" s="307"/>
      <c r="WVD77" s="307"/>
      <c r="WVE77" s="307"/>
      <c r="WVF77" s="307"/>
      <c r="WVG77" s="307"/>
      <c r="WVH77" s="307"/>
      <c r="WVI77" s="306"/>
      <c r="WVJ77" s="307"/>
      <c r="WVK77" s="307"/>
      <c r="WVL77" s="307"/>
      <c r="WVM77" s="307"/>
      <c r="WVN77" s="307"/>
      <c r="WVO77" s="307"/>
      <c r="WVP77" s="307"/>
      <c r="WVQ77" s="307"/>
      <c r="WVR77" s="307"/>
      <c r="WVS77" s="307"/>
      <c r="WVT77" s="307"/>
      <c r="WVU77" s="307"/>
      <c r="WVV77" s="307"/>
      <c r="WVW77" s="307"/>
      <c r="WVX77" s="307"/>
      <c r="WVY77" s="306"/>
      <c r="WVZ77" s="307"/>
      <c r="WWA77" s="307"/>
      <c r="WWB77" s="307"/>
      <c r="WWC77" s="307"/>
      <c r="WWD77" s="307"/>
      <c r="WWE77" s="307"/>
      <c r="WWF77" s="307"/>
      <c r="WWG77" s="307"/>
      <c r="WWH77" s="307"/>
      <c r="WWI77" s="307"/>
      <c r="WWJ77" s="307"/>
      <c r="WWK77" s="307"/>
      <c r="WWL77" s="307"/>
      <c r="WWM77" s="307"/>
      <c r="WWN77" s="307"/>
      <c r="WWO77" s="306"/>
      <c r="WWP77" s="307"/>
      <c r="WWQ77" s="307"/>
      <c r="WWR77" s="307"/>
      <c r="WWS77" s="307"/>
      <c r="WWT77" s="307"/>
      <c r="WWU77" s="307"/>
      <c r="WWV77" s="307"/>
      <c r="WWW77" s="307"/>
      <c r="WWX77" s="307"/>
      <c r="WWY77" s="307"/>
      <c r="WWZ77" s="307"/>
      <c r="WXA77" s="307"/>
      <c r="WXB77" s="307"/>
      <c r="WXC77" s="307"/>
      <c r="WXD77" s="307"/>
      <c r="WXE77" s="306"/>
      <c r="WXF77" s="307"/>
      <c r="WXG77" s="307"/>
      <c r="WXH77" s="307"/>
      <c r="WXI77" s="307"/>
      <c r="WXJ77" s="307"/>
      <c r="WXK77" s="307"/>
      <c r="WXL77" s="307"/>
      <c r="WXM77" s="307"/>
      <c r="WXN77" s="307"/>
      <c r="WXO77" s="307"/>
      <c r="WXP77" s="307"/>
      <c r="WXQ77" s="307"/>
      <c r="WXR77" s="307"/>
      <c r="WXS77" s="307"/>
      <c r="WXT77" s="307"/>
      <c r="WXU77" s="306"/>
      <c r="WXV77" s="307"/>
      <c r="WXW77" s="307"/>
      <c r="WXX77" s="307"/>
      <c r="WXY77" s="307"/>
      <c r="WXZ77" s="307"/>
      <c r="WYA77" s="307"/>
      <c r="WYB77" s="307"/>
      <c r="WYC77" s="307"/>
      <c r="WYD77" s="307"/>
      <c r="WYE77" s="307"/>
      <c r="WYF77" s="307"/>
      <c r="WYG77" s="307"/>
      <c r="WYH77" s="307"/>
      <c r="WYI77" s="307"/>
      <c r="WYJ77" s="307"/>
      <c r="WYK77" s="306"/>
      <c r="WYL77" s="307"/>
      <c r="WYM77" s="307"/>
      <c r="WYN77" s="307"/>
      <c r="WYO77" s="307"/>
      <c r="WYP77" s="307"/>
      <c r="WYQ77" s="307"/>
      <c r="WYR77" s="307"/>
      <c r="WYS77" s="307"/>
      <c r="WYT77" s="307"/>
      <c r="WYU77" s="307"/>
      <c r="WYV77" s="307"/>
      <c r="WYW77" s="307"/>
      <c r="WYX77" s="307"/>
      <c r="WYY77" s="307"/>
      <c r="WYZ77" s="307"/>
      <c r="WZA77" s="306"/>
      <c r="WZB77" s="307"/>
      <c r="WZC77" s="307"/>
      <c r="WZD77" s="307"/>
      <c r="WZE77" s="307"/>
      <c r="WZF77" s="307"/>
      <c r="WZG77" s="307"/>
      <c r="WZH77" s="307"/>
      <c r="WZI77" s="307"/>
      <c r="WZJ77" s="307"/>
      <c r="WZK77" s="307"/>
      <c r="WZL77" s="307"/>
      <c r="WZM77" s="307"/>
      <c r="WZN77" s="307"/>
      <c r="WZO77" s="307"/>
      <c r="WZP77" s="307"/>
      <c r="WZQ77" s="306"/>
      <c r="WZR77" s="307"/>
      <c r="WZS77" s="307"/>
      <c r="WZT77" s="307"/>
      <c r="WZU77" s="307"/>
      <c r="WZV77" s="307"/>
      <c r="WZW77" s="307"/>
      <c r="WZX77" s="307"/>
      <c r="WZY77" s="307"/>
      <c r="WZZ77" s="307"/>
      <c r="XAA77" s="307"/>
      <c r="XAB77" s="307"/>
      <c r="XAC77" s="307"/>
      <c r="XAD77" s="307"/>
      <c r="XAE77" s="307"/>
      <c r="XAF77" s="307"/>
      <c r="XAG77" s="306"/>
      <c r="XAH77" s="307"/>
      <c r="XAI77" s="307"/>
      <c r="XAJ77" s="307"/>
      <c r="XAK77" s="307"/>
      <c r="XAL77" s="307"/>
      <c r="XAM77" s="307"/>
      <c r="XAN77" s="307"/>
      <c r="XAO77" s="307"/>
      <c r="XAP77" s="307"/>
      <c r="XAQ77" s="307"/>
      <c r="XAR77" s="307"/>
      <c r="XAS77" s="307"/>
      <c r="XAT77" s="307"/>
      <c r="XAU77" s="307"/>
      <c r="XAV77" s="307"/>
      <c r="XAW77" s="306"/>
      <c r="XAX77" s="307"/>
      <c r="XAY77" s="307"/>
      <c r="XAZ77" s="307"/>
      <c r="XBA77" s="307"/>
      <c r="XBB77" s="307"/>
      <c r="XBC77" s="307"/>
      <c r="XBD77" s="307"/>
      <c r="XBE77" s="307"/>
      <c r="XBF77" s="307"/>
      <c r="XBG77" s="307"/>
      <c r="XBH77" s="307"/>
      <c r="XBI77" s="307"/>
      <c r="XBJ77" s="307"/>
      <c r="XBK77" s="307"/>
      <c r="XBL77" s="307"/>
      <c r="XBM77" s="306"/>
      <c r="XBN77" s="307"/>
      <c r="XBO77" s="307"/>
      <c r="XBP77" s="307"/>
      <c r="XBQ77" s="307"/>
      <c r="XBR77" s="307"/>
      <c r="XBS77" s="307"/>
      <c r="XBT77" s="307"/>
      <c r="XBU77" s="307"/>
      <c r="XBV77" s="307"/>
      <c r="XBW77" s="307"/>
      <c r="XBX77" s="307"/>
      <c r="XBY77" s="307"/>
      <c r="XBZ77" s="307"/>
      <c r="XCA77" s="307"/>
      <c r="XCB77" s="307"/>
      <c r="XCC77" s="306"/>
      <c r="XCD77" s="307"/>
      <c r="XCE77" s="307"/>
      <c r="XCF77" s="307"/>
      <c r="XCG77" s="307"/>
      <c r="XCH77" s="307"/>
      <c r="XCI77" s="307"/>
      <c r="XCJ77" s="307"/>
      <c r="XCK77" s="307"/>
      <c r="XCL77" s="307"/>
      <c r="XCM77" s="307"/>
      <c r="XCN77" s="307"/>
      <c r="XCO77" s="307"/>
      <c r="XCP77" s="307"/>
      <c r="XCQ77" s="307"/>
      <c r="XCR77" s="307"/>
      <c r="XCS77" s="306"/>
      <c r="XCT77" s="307"/>
      <c r="XCU77" s="307"/>
      <c r="XCV77" s="307"/>
      <c r="XCW77" s="307"/>
      <c r="XCX77" s="307"/>
      <c r="XCY77" s="307"/>
      <c r="XCZ77" s="307"/>
      <c r="XDA77" s="307"/>
      <c r="XDB77" s="307"/>
      <c r="XDC77" s="307"/>
      <c r="XDD77" s="307"/>
      <c r="XDE77" s="307"/>
      <c r="XDF77" s="307"/>
      <c r="XDG77" s="307"/>
      <c r="XDH77" s="307"/>
      <c r="XDI77" s="306"/>
      <c r="XDJ77" s="307"/>
      <c r="XDK77" s="307"/>
      <c r="XDL77" s="307"/>
      <c r="XDM77" s="307"/>
      <c r="XDN77" s="307"/>
      <c r="XDO77" s="307"/>
      <c r="XDP77" s="307"/>
      <c r="XDQ77" s="307"/>
      <c r="XDR77" s="307"/>
      <c r="XDS77" s="307"/>
      <c r="XDT77" s="307"/>
      <c r="XDU77" s="307"/>
      <c r="XDV77" s="307"/>
      <c r="XDW77" s="307"/>
      <c r="XDX77" s="307"/>
      <c r="XDY77" s="306"/>
      <c r="XDZ77" s="307"/>
      <c r="XEA77" s="307"/>
      <c r="XEB77" s="307"/>
      <c r="XEC77" s="307"/>
      <c r="XED77" s="307"/>
      <c r="XEE77" s="307"/>
      <c r="XEF77" s="307"/>
      <c r="XEG77" s="307"/>
      <c r="XEH77" s="307"/>
      <c r="XEI77" s="307"/>
      <c r="XEJ77" s="307"/>
      <c r="XEK77" s="307"/>
      <c r="XEL77" s="307"/>
      <c r="XEM77" s="307"/>
      <c r="XEN77" s="307"/>
      <c r="XEO77" s="306"/>
      <c r="XEP77" s="307"/>
      <c r="XEQ77" s="307"/>
      <c r="XER77" s="307"/>
      <c r="XES77" s="307"/>
      <c r="XET77" s="307"/>
      <c r="XEU77" s="307"/>
      <c r="XEV77" s="307"/>
      <c r="XEW77" s="307"/>
      <c r="XEX77" s="307"/>
      <c r="XEY77" s="307"/>
      <c r="XEZ77" s="307"/>
      <c r="XFA77" s="307"/>
      <c r="XFB77" s="307"/>
      <c r="XFC77" s="307"/>
      <c r="XFD77" s="307"/>
    </row>
    <row r="78" spans="1:16384" x14ac:dyDescent="0.2">
      <c r="A78" s="306" t="str">
        <f t="shared" ref="A78:A80" si="10">A2</f>
        <v>CASE NO. 2016-00371 - GAS OPERATIONS</v>
      </c>
      <c r="B78" s="307"/>
      <c r="C78" s="307"/>
      <c r="D78" s="307"/>
      <c r="E78" s="307"/>
      <c r="F78" s="307"/>
      <c r="G78" s="307"/>
      <c r="H78" s="307"/>
      <c r="I78" s="307"/>
      <c r="J78" s="307"/>
      <c r="K78" s="307"/>
      <c r="L78" s="307"/>
      <c r="M78" s="307"/>
      <c r="N78" s="307"/>
      <c r="O78" s="307"/>
      <c r="P78" s="307"/>
      <c r="Q78" s="306"/>
      <c r="R78" s="307"/>
      <c r="S78" s="307"/>
      <c r="T78" s="307"/>
      <c r="U78" s="307"/>
      <c r="V78" s="307"/>
      <c r="W78" s="307"/>
      <c r="X78" s="307"/>
      <c r="Y78" s="307"/>
      <c r="Z78" s="307"/>
      <c r="AA78" s="307"/>
      <c r="AB78" s="307"/>
      <c r="AC78" s="307"/>
      <c r="AD78" s="307"/>
      <c r="AE78" s="307"/>
      <c r="AF78" s="307"/>
      <c r="AG78" s="306"/>
      <c r="AH78" s="307"/>
      <c r="AI78" s="307"/>
      <c r="AJ78" s="307"/>
      <c r="AK78" s="307"/>
      <c r="AL78" s="307"/>
      <c r="AM78" s="307"/>
      <c r="AN78" s="307"/>
      <c r="AO78" s="307"/>
      <c r="AP78" s="307"/>
      <c r="AQ78" s="307"/>
      <c r="AR78" s="307"/>
      <c r="AS78" s="307"/>
      <c r="AT78" s="307"/>
      <c r="AU78" s="307"/>
      <c r="AV78" s="307"/>
      <c r="AW78" s="306"/>
      <c r="AX78" s="307"/>
      <c r="AY78" s="307"/>
      <c r="AZ78" s="307"/>
      <c r="BA78" s="307"/>
      <c r="BB78" s="307"/>
      <c r="BC78" s="307"/>
      <c r="BD78" s="307"/>
      <c r="BE78" s="307"/>
      <c r="BF78" s="307"/>
      <c r="BG78" s="307"/>
      <c r="BH78" s="307"/>
      <c r="BI78" s="307"/>
      <c r="BJ78" s="307"/>
      <c r="BK78" s="307"/>
      <c r="BL78" s="307"/>
      <c r="BM78" s="306"/>
      <c r="BN78" s="307"/>
      <c r="BO78" s="307"/>
      <c r="BP78" s="307"/>
      <c r="BQ78" s="307"/>
      <c r="BR78" s="307"/>
      <c r="BS78" s="307"/>
      <c r="BT78" s="307"/>
      <c r="BU78" s="307"/>
      <c r="BV78" s="307"/>
      <c r="BW78" s="307"/>
      <c r="BX78" s="307"/>
      <c r="BY78" s="307"/>
      <c r="BZ78" s="307"/>
      <c r="CA78" s="307"/>
      <c r="CB78" s="307"/>
      <c r="CC78" s="306"/>
      <c r="CD78" s="307"/>
      <c r="CE78" s="307"/>
      <c r="CF78" s="307"/>
      <c r="CG78" s="307"/>
      <c r="CH78" s="307"/>
      <c r="CI78" s="307"/>
      <c r="CJ78" s="307"/>
      <c r="CK78" s="307"/>
      <c r="CL78" s="307"/>
      <c r="CM78" s="307"/>
      <c r="CN78" s="307"/>
      <c r="CO78" s="307"/>
      <c r="CP78" s="307"/>
      <c r="CQ78" s="307"/>
      <c r="CR78" s="307"/>
      <c r="CS78" s="306"/>
      <c r="CT78" s="307"/>
      <c r="CU78" s="307"/>
      <c r="CV78" s="307"/>
      <c r="CW78" s="307"/>
      <c r="CX78" s="307"/>
      <c r="CY78" s="307"/>
      <c r="CZ78" s="307"/>
      <c r="DA78" s="307"/>
      <c r="DB78" s="307"/>
      <c r="DC78" s="307"/>
      <c r="DD78" s="307"/>
      <c r="DE78" s="307"/>
      <c r="DF78" s="307"/>
      <c r="DG78" s="307"/>
      <c r="DH78" s="307"/>
      <c r="DI78" s="306"/>
      <c r="DJ78" s="307"/>
      <c r="DK78" s="307"/>
      <c r="DL78" s="307"/>
      <c r="DM78" s="307"/>
      <c r="DN78" s="307"/>
      <c r="DO78" s="307"/>
      <c r="DP78" s="307"/>
      <c r="DQ78" s="307"/>
      <c r="DR78" s="307"/>
      <c r="DS78" s="307"/>
      <c r="DT78" s="307"/>
      <c r="DU78" s="307"/>
      <c r="DV78" s="307"/>
      <c r="DW78" s="307"/>
      <c r="DX78" s="307"/>
      <c r="DY78" s="306"/>
      <c r="DZ78" s="307"/>
      <c r="EA78" s="307"/>
      <c r="EB78" s="307"/>
      <c r="EC78" s="307"/>
      <c r="ED78" s="307"/>
      <c r="EE78" s="307"/>
      <c r="EF78" s="307"/>
      <c r="EG78" s="307"/>
      <c r="EH78" s="307"/>
      <c r="EI78" s="307"/>
      <c r="EJ78" s="307"/>
      <c r="EK78" s="307"/>
      <c r="EL78" s="307"/>
      <c r="EM78" s="307"/>
      <c r="EN78" s="307"/>
      <c r="EO78" s="306"/>
      <c r="EP78" s="307"/>
      <c r="EQ78" s="307"/>
      <c r="ER78" s="307"/>
      <c r="ES78" s="307"/>
      <c r="ET78" s="307"/>
      <c r="EU78" s="307"/>
      <c r="EV78" s="307"/>
      <c r="EW78" s="307"/>
      <c r="EX78" s="307"/>
      <c r="EY78" s="307"/>
      <c r="EZ78" s="307"/>
      <c r="FA78" s="307"/>
      <c r="FB78" s="307"/>
      <c r="FC78" s="307"/>
      <c r="FD78" s="307"/>
      <c r="FE78" s="306"/>
      <c r="FF78" s="307"/>
      <c r="FG78" s="307"/>
      <c r="FH78" s="307"/>
      <c r="FI78" s="307"/>
      <c r="FJ78" s="307"/>
      <c r="FK78" s="307"/>
      <c r="FL78" s="307"/>
      <c r="FM78" s="307"/>
      <c r="FN78" s="307"/>
      <c r="FO78" s="307"/>
      <c r="FP78" s="307"/>
      <c r="FQ78" s="307"/>
      <c r="FR78" s="307"/>
      <c r="FS78" s="307"/>
      <c r="FT78" s="307"/>
      <c r="FU78" s="306"/>
      <c r="FV78" s="307"/>
      <c r="FW78" s="307"/>
      <c r="FX78" s="307"/>
      <c r="FY78" s="307"/>
      <c r="FZ78" s="307"/>
      <c r="GA78" s="307"/>
      <c r="GB78" s="307"/>
      <c r="GC78" s="307"/>
      <c r="GD78" s="307"/>
      <c r="GE78" s="307"/>
      <c r="GF78" s="307"/>
      <c r="GG78" s="307"/>
      <c r="GH78" s="307"/>
      <c r="GI78" s="307"/>
      <c r="GJ78" s="307"/>
      <c r="GK78" s="306"/>
      <c r="GL78" s="307"/>
      <c r="GM78" s="307"/>
      <c r="GN78" s="307"/>
      <c r="GO78" s="307"/>
      <c r="GP78" s="307"/>
      <c r="GQ78" s="307"/>
      <c r="GR78" s="307"/>
      <c r="GS78" s="307"/>
      <c r="GT78" s="307"/>
      <c r="GU78" s="307"/>
      <c r="GV78" s="307"/>
      <c r="GW78" s="307"/>
      <c r="GX78" s="307"/>
      <c r="GY78" s="307"/>
      <c r="GZ78" s="307"/>
      <c r="HA78" s="306"/>
      <c r="HB78" s="307"/>
      <c r="HC78" s="307"/>
      <c r="HD78" s="307"/>
      <c r="HE78" s="307"/>
      <c r="HF78" s="307"/>
      <c r="HG78" s="307"/>
      <c r="HH78" s="307"/>
      <c r="HI78" s="307"/>
      <c r="HJ78" s="307"/>
      <c r="HK78" s="307"/>
      <c r="HL78" s="307"/>
      <c r="HM78" s="307"/>
      <c r="HN78" s="307"/>
      <c r="HO78" s="307"/>
      <c r="HP78" s="307"/>
      <c r="HQ78" s="306"/>
      <c r="HR78" s="307"/>
      <c r="HS78" s="307"/>
      <c r="HT78" s="307"/>
      <c r="HU78" s="307"/>
      <c r="HV78" s="307"/>
      <c r="HW78" s="307"/>
      <c r="HX78" s="307"/>
      <c r="HY78" s="307"/>
      <c r="HZ78" s="307"/>
      <c r="IA78" s="307"/>
      <c r="IB78" s="307"/>
      <c r="IC78" s="307"/>
      <c r="ID78" s="307"/>
      <c r="IE78" s="307"/>
      <c r="IF78" s="307"/>
      <c r="IG78" s="306"/>
      <c r="IH78" s="307"/>
      <c r="II78" s="307"/>
      <c r="IJ78" s="307"/>
      <c r="IK78" s="307"/>
      <c r="IL78" s="307"/>
      <c r="IM78" s="307"/>
      <c r="IN78" s="307"/>
      <c r="IO78" s="307"/>
      <c r="IP78" s="307"/>
      <c r="IQ78" s="307"/>
      <c r="IR78" s="307"/>
      <c r="IS78" s="307"/>
      <c r="IT78" s="307"/>
      <c r="IU78" s="307"/>
      <c r="IV78" s="307"/>
      <c r="IW78" s="306"/>
      <c r="IX78" s="307"/>
      <c r="IY78" s="307"/>
      <c r="IZ78" s="307"/>
      <c r="JA78" s="307"/>
      <c r="JB78" s="307"/>
      <c r="JC78" s="307"/>
      <c r="JD78" s="307"/>
      <c r="JE78" s="307"/>
      <c r="JF78" s="307"/>
      <c r="JG78" s="307"/>
      <c r="JH78" s="307"/>
      <c r="JI78" s="307"/>
      <c r="JJ78" s="307"/>
      <c r="JK78" s="307"/>
      <c r="JL78" s="307"/>
      <c r="JM78" s="306"/>
      <c r="JN78" s="307"/>
      <c r="JO78" s="307"/>
      <c r="JP78" s="307"/>
      <c r="JQ78" s="307"/>
      <c r="JR78" s="307"/>
      <c r="JS78" s="307"/>
      <c r="JT78" s="307"/>
      <c r="JU78" s="307"/>
      <c r="JV78" s="307"/>
      <c r="JW78" s="307"/>
      <c r="JX78" s="307"/>
      <c r="JY78" s="307"/>
      <c r="JZ78" s="307"/>
      <c r="KA78" s="307"/>
      <c r="KB78" s="307"/>
      <c r="KC78" s="306"/>
      <c r="KD78" s="307"/>
      <c r="KE78" s="307"/>
      <c r="KF78" s="307"/>
      <c r="KG78" s="307"/>
      <c r="KH78" s="307"/>
      <c r="KI78" s="307"/>
      <c r="KJ78" s="307"/>
      <c r="KK78" s="307"/>
      <c r="KL78" s="307"/>
      <c r="KM78" s="307"/>
      <c r="KN78" s="307"/>
      <c r="KO78" s="307"/>
      <c r="KP78" s="307"/>
      <c r="KQ78" s="307"/>
      <c r="KR78" s="307"/>
      <c r="KS78" s="306"/>
      <c r="KT78" s="307"/>
      <c r="KU78" s="307"/>
      <c r="KV78" s="307"/>
      <c r="KW78" s="307"/>
      <c r="KX78" s="307"/>
      <c r="KY78" s="307"/>
      <c r="KZ78" s="307"/>
      <c r="LA78" s="307"/>
      <c r="LB78" s="307"/>
      <c r="LC78" s="307"/>
      <c r="LD78" s="307"/>
      <c r="LE78" s="307"/>
      <c r="LF78" s="307"/>
      <c r="LG78" s="307"/>
      <c r="LH78" s="307"/>
      <c r="LI78" s="306"/>
      <c r="LJ78" s="307"/>
      <c r="LK78" s="307"/>
      <c r="LL78" s="307"/>
      <c r="LM78" s="307"/>
      <c r="LN78" s="307"/>
      <c r="LO78" s="307"/>
      <c r="LP78" s="307"/>
      <c r="LQ78" s="307"/>
      <c r="LR78" s="307"/>
      <c r="LS78" s="307"/>
      <c r="LT78" s="307"/>
      <c r="LU78" s="307"/>
      <c r="LV78" s="307"/>
      <c r="LW78" s="307"/>
      <c r="LX78" s="307"/>
      <c r="LY78" s="306"/>
      <c r="LZ78" s="307"/>
      <c r="MA78" s="307"/>
      <c r="MB78" s="307"/>
      <c r="MC78" s="307"/>
      <c r="MD78" s="307"/>
      <c r="ME78" s="307"/>
      <c r="MF78" s="307"/>
      <c r="MG78" s="307"/>
      <c r="MH78" s="307"/>
      <c r="MI78" s="307"/>
      <c r="MJ78" s="307"/>
      <c r="MK78" s="307"/>
      <c r="ML78" s="307"/>
      <c r="MM78" s="307"/>
      <c r="MN78" s="307"/>
      <c r="MO78" s="306"/>
      <c r="MP78" s="307"/>
      <c r="MQ78" s="307"/>
      <c r="MR78" s="307"/>
      <c r="MS78" s="307"/>
      <c r="MT78" s="307"/>
      <c r="MU78" s="307"/>
      <c r="MV78" s="307"/>
      <c r="MW78" s="307"/>
      <c r="MX78" s="307"/>
      <c r="MY78" s="307"/>
      <c r="MZ78" s="307"/>
      <c r="NA78" s="307"/>
      <c r="NB78" s="307"/>
      <c r="NC78" s="307"/>
      <c r="ND78" s="307"/>
      <c r="NE78" s="306"/>
      <c r="NF78" s="307"/>
      <c r="NG78" s="307"/>
      <c r="NH78" s="307"/>
      <c r="NI78" s="307"/>
      <c r="NJ78" s="307"/>
      <c r="NK78" s="307"/>
      <c r="NL78" s="307"/>
      <c r="NM78" s="307"/>
      <c r="NN78" s="307"/>
      <c r="NO78" s="307"/>
      <c r="NP78" s="307"/>
      <c r="NQ78" s="307"/>
      <c r="NR78" s="307"/>
      <c r="NS78" s="307"/>
      <c r="NT78" s="307"/>
      <c r="NU78" s="306"/>
      <c r="NV78" s="307"/>
      <c r="NW78" s="307"/>
      <c r="NX78" s="307"/>
      <c r="NY78" s="307"/>
      <c r="NZ78" s="307"/>
      <c r="OA78" s="307"/>
      <c r="OB78" s="307"/>
      <c r="OC78" s="307"/>
      <c r="OD78" s="307"/>
      <c r="OE78" s="307"/>
      <c r="OF78" s="307"/>
      <c r="OG78" s="307"/>
      <c r="OH78" s="307"/>
      <c r="OI78" s="307"/>
      <c r="OJ78" s="307"/>
      <c r="OK78" s="306"/>
      <c r="OL78" s="307"/>
      <c r="OM78" s="307"/>
      <c r="ON78" s="307"/>
      <c r="OO78" s="307"/>
      <c r="OP78" s="307"/>
      <c r="OQ78" s="307"/>
      <c r="OR78" s="307"/>
      <c r="OS78" s="307"/>
      <c r="OT78" s="307"/>
      <c r="OU78" s="307"/>
      <c r="OV78" s="307"/>
      <c r="OW78" s="307"/>
      <c r="OX78" s="307"/>
      <c r="OY78" s="307"/>
      <c r="OZ78" s="307"/>
      <c r="PA78" s="306"/>
      <c r="PB78" s="307"/>
      <c r="PC78" s="307"/>
      <c r="PD78" s="307"/>
      <c r="PE78" s="307"/>
      <c r="PF78" s="307"/>
      <c r="PG78" s="307"/>
      <c r="PH78" s="307"/>
      <c r="PI78" s="307"/>
      <c r="PJ78" s="307"/>
      <c r="PK78" s="307"/>
      <c r="PL78" s="307"/>
      <c r="PM78" s="307"/>
      <c r="PN78" s="307"/>
      <c r="PO78" s="307"/>
      <c r="PP78" s="307"/>
      <c r="PQ78" s="306"/>
      <c r="PR78" s="307"/>
      <c r="PS78" s="307"/>
      <c r="PT78" s="307"/>
      <c r="PU78" s="307"/>
      <c r="PV78" s="307"/>
      <c r="PW78" s="307"/>
      <c r="PX78" s="307"/>
      <c r="PY78" s="307"/>
      <c r="PZ78" s="307"/>
      <c r="QA78" s="307"/>
      <c r="QB78" s="307"/>
      <c r="QC78" s="307"/>
      <c r="QD78" s="307"/>
      <c r="QE78" s="307"/>
      <c r="QF78" s="307"/>
      <c r="QG78" s="306"/>
      <c r="QH78" s="307"/>
      <c r="QI78" s="307"/>
      <c r="QJ78" s="307"/>
      <c r="QK78" s="307"/>
      <c r="QL78" s="307"/>
      <c r="QM78" s="307"/>
      <c r="QN78" s="307"/>
      <c r="QO78" s="307"/>
      <c r="QP78" s="307"/>
      <c r="QQ78" s="307"/>
      <c r="QR78" s="307"/>
      <c r="QS78" s="307"/>
      <c r="QT78" s="307"/>
      <c r="QU78" s="307"/>
      <c r="QV78" s="307"/>
      <c r="QW78" s="306"/>
      <c r="QX78" s="307"/>
      <c r="QY78" s="307"/>
      <c r="QZ78" s="307"/>
      <c r="RA78" s="307"/>
      <c r="RB78" s="307"/>
      <c r="RC78" s="307"/>
      <c r="RD78" s="307"/>
      <c r="RE78" s="307"/>
      <c r="RF78" s="307"/>
      <c r="RG78" s="307"/>
      <c r="RH78" s="307"/>
      <c r="RI78" s="307"/>
      <c r="RJ78" s="307"/>
      <c r="RK78" s="307"/>
      <c r="RL78" s="307"/>
      <c r="RM78" s="306"/>
      <c r="RN78" s="307"/>
      <c r="RO78" s="307"/>
      <c r="RP78" s="307"/>
      <c r="RQ78" s="307"/>
      <c r="RR78" s="307"/>
      <c r="RS78" s="307"/>
      <c r="RT78" s="307"/>
      <c r="RU78" s="307"/>
      <c r="RV78" s="307"/>
      <c r="RW78" s="307"/>
      <c r="RX78" s="307"/>
      <c r="RY78" s="307"/>
      <c r="RZ78" s="307"/>
      <c r="SA78" s="307"/>
      <c r="SB78" s="307"/>
      <c r="SC78" s="306"/>
      <c r="SD78" s="307"/>
      <c r="SE78" s="307"/>
      <c r="SF78" s="307"/>
      <c r="SG78" s="307"/>
      <c r="SH78" s="307"/>
      <c r="SI78" s="307"/>
      <c r="SJ78" s="307"/>
      <c r="SK78" s="307"/>
      <c r="SL78" s="307"/>
      <c r="SM78" s="307"/>
      <c r="SN78" s="307"/>
      <c r="SO78" s="307"/>
      <c r="SP78" s="307"/>
      <c r="SQ78" s="307"/>
      <c r="SR78" s="307"/>
      <c r="SS78" s="306"/>
      <c r="ST78" s="307"/>
      <c r="SU78" s="307"/>
      <c r="SV78" s="307"/>
      <c r="SW78" s="307"/>
      <c r="SX78" s="307"/>
      <c r="SY78" s="307"/>
      <c r="SZ78" s="307"/>
      <c r="TA78" s="307"/>
      <c r="TB78" s="307"/>
      <c r="TC78" s="307"/>
      <c r="TD78" s="307"/>
      <c r="TE78" s="307"/>
      <c r="TF78" s="307"/>
      <c r="TG78" s="307"/>
      <c r="TH78" s="307"/>
      <c r="TI78" s="306"/>
      <c r="TJ78" s="307"/>
      <c r="TK78" s="307"/>
      <c r="TL78" s="307"/>
      <c r="TM78" s="307"/>
      <c r="TN78" s="307"/>
      <c r="TO78" s="307"/>
      <c r="TP78" s="307"/>
      <c r="TQ78" s="307"/>
      <c r="TR78" s="307"/>
      <c r="TS78" s="307"/>
      <c r="TT78" s="307"/>
      <c r="TU78" s="307"/>
      <c r="TV78" s="307"/>
      <c r="TW78" s="307"/>
      <c r="TX78" s="307"/>
      <c r="TY78" s="306"/>
      <c r="TZ78" s="307"/>
      <c r="UA78" s="307"/>
      <c r="UB78" s="307"/>
      <c r="UC78" s="307"/>
      <c r="UD78" s="307"/>
      <c r="UE78" s="307"/>
      <c r="UF78" s="307"/>
      <c r="UG78" s="307"/>
      <c r="UH78" s="307"/>
      <c r="UI78" s="307"/>
      <c r="UJ78" s="307"/>
      <c r="UK78" s="307"/>
      <c r="UL78" s="307"/>
      <c r="UM78" s="307"/>
      <c r="UN78" s="307"/>
      <c r="UO78" s="306"/>
      <c r="UP78" s="307"/>
      <c r="UQ78" s="307"/>
      <c r="UR78" s="307"/>
      <c r="US78" s="307"/>
      <c r="UT78" s="307"/>
      <c r="UU78" s="307"/>
      <c r="UV78" s="307"/>
      <c r="UW78" s="307"/>
      <c r="UX78" s="307"/>
      <c r="UY78" s="307"/>
      <c r="UZ78" s="307"/>
      <c r="VA78" s="307"/>
      <c r="VB78" s="307"/>
      <c r="VC78" s="307"/>
      <c r="VD78" s="307"/>
      <c r="VE78" s="306"/>
      <c r="VF78" s="307"/>
      <c r="VG78" s="307"/>
      <c r="VH78" s="307"/>
      <c r="VI78" s="307"/>
      <c r="VJ78" s="307"/>
      <c r="VK78" s="307"/>
      <c r="VL78" s="307"/>
      <c r="VM78" s="307"/>
      <c r="VN78" s="307"/>
      <c r="VO78" s="307"/>
      <c r="VP78" s="307"/>
      <c r="VQ78" s="307"/>
      <c r="VR78" s="307"/>
      <c r="VS78" s="307"/>
      <c r="VT78" s="307"/>
      <c r="VU78" s="306"/>
      <c r="VV78" s="307"/>
      <c r="VW78" s="307"/>
      <c r="VX78" s="307"/>
      <c r="VY78" s="307"/>
      <c r="VZ78" s="307"/>
      <c r="WA78" s="307"/>
      <c r="WB78" s="307"/>
      <c r="WC78" s="307"/>
      <c r="WD78" s="307"/>
      <c r="WE78" s="307"/>
      <c r="WF78" s="307"/>
      <c r="WG78" s="307"/>
      <c r="WH78" s="307"/>
      <c r="WI78" s="307"/>
      <c r="WJ78" s="307"/>
      <c r="WK78" s="306"/>
      <c r="WL78" s="307"/>
      <c r="WM78" s="307"/>
      <c r="WN78" s="307"/>
      <c r="WO78" s="307"/>
      <c r="WP78" s="307"/>
      <c r="WQ78" s="307"/>
      <c r="WR78" s="307"/>
      <c r="WS78" s="307"/>
      <c r="WT78" s="307"/>
      <c r="WU78" s="307"/>
      <c r="WV78" s="307"/>
      <c r="WW78" s="307"/>
      <c r="WX78" s="307"/>
      <c r="WY78" s="307"/>
      <c r="WZ78" s="307"/>
      <c r="XA78" s="306"/>
      <c r="XB78" s="307"/>
      <c r="XC78" s="307"/>
      <c r="XD78" s="307"/>
      <c r="XE78" s="307"/>
      <c r="XF78" s="307"/>
      <c r="XG78" s="307"/>
      <c r="XH78" s="307"/>
      <c r="XI78" s="307"/>
      <c r="XJ78" s="307"/>
      <c r="XK78" s="307"/>
      <c r="XL78" s="307"/>
      <c r="XM78" s="307"/>
      <c r="XN78" s="307"/>
      <c r="XO78" s="307"/>
      <c r="XP78" s="307"/>
      <c r="XQ78" s="306"/>
      <c r="XR78" s="307"/>
      <c r="XS78" s="307"/>
      <c r="XT78" s="307"/>
      <c r="XU78" s="307"/>
      <c r="XV78" s="307"/>
      <c r="XW78" s="307"/>
      <c r="XX78" s="307"/>
      <c r="XY78" s="307"/>
      <c r="XZ78" s="307"/>
      <c r="YA78" s="307"/>
      <c r="YB78" s="307"/>
      <c r="YC78" s="307"/>
      <c r="YD78" s="307"/>
      <c r="YE78" s="307"/>
      <c r="YF78" s="307"/>
      <c r="YG78" s="306"/>
      <c r="YH78" s="307"/>
      <c r="YI78" s="307"/>
      <c r="YJ78" s="307"/>
      <c r="YK78" s="307"/>
      <c r="YL78" s="307"/>
      <c r="YM78" s="307"/>
      <c r="YN78" s="307"/>
      <c r="YO78" s="307"/>
      <c r="YP78" s="307"/>
      <c r="YQ78" s="307"/>
      <c r="YR78" s="307"/>
      <c r="YS78" s="307"/>
      <c r="YT78" s="307"/>
      <c r="YU78" s="307"/>
      <c r="YV78" s="307"/>
      <c r="YW78" s="306"/>
      <c r="YX78" s="307"/>
      <c r="YY78" s="307"/>
      <c r="YZ78" s="307"/>
      <c r="ZA78" s="307"/>
      <c r="ZB78" s="307"/>
      <c r="ZC78" s="307"/>
      <c r="ZD78" s="307"/>
      <c r="ZE78" s="307"/>
      <c r="ZF78" s="307"/>
      <c r="ZG78" s="307"/>
      <c r="ZH78" s="307"/>
      <c r="ZI78" s="307"/>
      <c r="ZJ78" s="307"/>
      <c r="ZK78" s="307"/>
      <c r="ZL78" s="307"/>
      <c r="ZM78" s="306"/>
      <c r="ZN78" s="307"/>
      <c r="ZO78" s="307"/>
      <c r="ZP78" s="307"/>
      <c r="ZQ78" s="307"/>
      <c r="ZR78" s="307"/>
      <c r="ZS78" s="307"/>
      <c r="ZT78" s="307"/>
      <c r="ZU78" s="307"/>
      <c r="ZV78" s="307"/>
      <c r="ZW78" s="307"/>
      <c r="ZX78" s="307"/>
      <c r="ZY78" s="307"/>
      <c r="ZZ78" s="307"/>
      <c r="AAA78" s="307"/>
      <c r="AAB78" s="307"/>
      <c r="AAC78" s="306"/>
      <c r="AAD78" s="307"/>
      <c r="AAE78" s="307"/>
      <c r="AAF78" s="307"/>
      <c r="AAG78" s="307"/>
      <c r="AAH78" s="307"/>
      <c r="AAI78" s="307"/>
      <c r="AAJ78" s="307"/>
      <c r="AAK78" s="307"/>
      <c r="AAL78" s="307"/>
      <c r="AAM78" s="307"/>
      <c r="AAN78" s="307"/>
      <c r="AAO78" s="307"/>
      <c r="AAP78" s="307"/>
      <c r="AAQ78" s="307"/>
      <c r="AAR78" s="307"/>
      <c r="AAS78" s="306"/>
      <c r="AAT78" s="307"/>
      <c r="AAU78" s="307"/>
      <c r="AAV78" s="307"/>
      <c r="AAW78" s="307"/>
      <c r="AAX78" s="307"/>
      <c r="AAY78" s="307"/>
      <c r="AAZ78" s="307"/>
      <c r="ABA78" s="307"/>
      <c r="ABB78" s="307"/>
      <c r="ABC78" s="307"/>
      <c r="ABD78" s="307"/>
      <c r="ABE78" s="307"/>
      <c r="ABF78" s="307"/>
      <c r="ABG78" s="307"/>
      <c r="ABH78" s="307"/>
      <c r="ABI78" s="306"/>
      <c r="ABJ78" s="307"/>
      <c r="ABK78" s="307"/>
      <c r="ABL78" s="307"/>
      <c r="ABM78" s="307"/>
      <c r="ABN78" s="307"/>
      <c r="ABO78" s="307"/>
      <c r="ABP78" s="307"/>
      <c r="ABQ78" s="307"/>
      <c r="ABR78" s="307"/>
      <c r="ABS78" s="307"/>
      <c r="ABT78" s="307"/>
      <c r="ABU78" s="307"/>
      <c r="ABV78" s="307"/>
      <c r="ABW78" s="307"/>
      <c r="ABX78" s="307"/>
      <c r="ABY78" s="306"/>
      <c r="ABZ78" s="307"/>
      <c r="ACA78" s="307"/>
      <c r="ACB78" s="307"/>
      <c r="ACC78" s="307"/>
      <c r="ACD78" s="307"/>
      <c r="ACE78" s="307"/>
      <c r="ACF78" s="307"/>
      <c r="ACG78" s="307"/>
      <c r="ACH78" s="307"/>
      <c r="ACI78" s="307"/>
      <c r="ACJ78" s="307"/>
      <c r="ACK78" s="307"/>
      <c r="ACL78" s="307"/>
      <c r="ACM78" s="307"/>
      <c r="ACN78" s="307"/>
      <c r="ACO78" s="306"/>
      <c r="ACP78" s="307"/>
      <c r="ACQ78" s="307"/>
      <c r="ACR78" s="307"/>
      <c r="ACS78" s="307"/>
      <c r="ACT78" s="307"/>
      <c r="ACU78" s="307"/>
      <c r="ACV78" s="307"/>
      <c r="ACW78" s="307"/>
      <c r="ACX78" s="307"/>
      <c r="ACY78" s="307"/>
      <c r="ACZ78" s="307"/>
      <c r="ADA78" s="307"/>
      <c r="ADB78" s="307"/>
      <c r="ADC78" s="307"/>
      <c r="ADD78" s="307"/>
      <c r="ADE78" s="306"/>
      <c r="ADF78" s="307"/>
      <c r="ADG78" s="307"/>
      <c r="ADH78" s="307"/>
      <c r="ADI78" s="307"/>
      <c r="ADJ78" s="307"/>
      <c r="ADK78" s="307"/>
      <c r="ADL78" s="307"/>
      <c r="ADM78" s="307"/>
      <c r="ADN78" s="307"/>
      <c r="ADO78" s="307"/>
      <c r="ADP78" s="307"/>
      <c r="ADQ78" s="307"/>
      <c r="ADR78" s="307"/>
      <c r="ADS78" s="307"/>
      <c r="ADT78" s="307"/>
      <c r="ADU78" s="306"/>
      <c r="ADV78" s="307"/>
      <c r="ADW78" s="307"/>
      <c r="ADX78" s="307"/>
      <c r="ADY78" s="307"/>
      <c r="ADZ78" s="307"/>
      <c r="AEA78" s="307"/>
      <c r="AEB78" s="307"/>
      <c r="AEC78" s="307"/>
      <c r="AED78" s="307"/>
      <c r="AEE78" s="307"/>
      <c r="AEF78" s="307"/>
      <c r="AEG78" s="307"/>
      <c r="AEH78" s="307"/>
      <c r="AEI78" s="307"/>
      <c r="AEJ78" s="307"/>
      <c r="AEK78" s="306"/>
      <c r="AEL78" s="307"/>
      <c r="AEM78" s="307"/>
      <c r="AEN78" s="307"/>
      <c r="AEO78" s="307"/>
      <c r="AEP78" s="307"/>
      <c r="AEQ78" s="307"/>
      <c r="AER78" s="307"/>
      <c r="AES78" s="307"/>
      <c r="AET78" s="307"/>
      <c r="AEU78" s="307"/>
      <c r="AEV78" s="307"/>
      <c r="AEW78" s="307"/>
      <c r="AEX78" s="307"/>
      <c r="AEY78" s="307"/>
      <c r="AEZ78" s="307"/>
      <c r="AFA78" s="306"/>
      <c r="AFB78" s="307"/>
      <c r="AFC78" s="307"/>
      <c r="AFD78" s="307"/>
      <c r="AFE78" s="307"/>
      <c r="AFF78" s="307"/>
      <c r="AFG78" s="307"/>
      <c r="AFH78" s="307"/>
      <c r="AFI78" s="307"/>
      <c r="AFJ78" s="307"/>
      <c r="AFK78" s="307"/>
      <c r="AFL78" s="307"/>
      <c r="AFM78" s="307"/>
      <c r="AFN78" s="307"/>
      <c r="AFO78" s="307"/>
      <c r="AFP78" s="307"/>
      <c r="AFQ78" s="306"/>
      <c r="AFR78" s="307"/>
      <c r="AFS78" s="307"/>
      <c r="AFT78" s="307"/>
      <c r="AFU78" s="307"/>
      <c r="AFV78" s="307"/>
      <c r="AFW78" s="307"/>
      <c r="AFX78" s="307"/>
      <c r="AFY78" s="307"/>
      <c r="AFZ78" s="307"/>
      <c r="AGA78" s="307"/>
      <c r="AGB78" s="307"/>
      <c r="AGC78" s="307"/>
      <c r="AGD78" s="307"/>
      <c r="AGE78" s="307"/>
      <c r="AGF78" s="307"/>
      <c r="AGG78" s="306"/>
      <c r="AGH78" s="307"/>
      <c r="AGI78" s="307"/>
      <c r="AGJ78" s="307"/>
      <c r="AGK78" s="307"/>
      <c r="AGL78" s="307"/>
      <c r="AGM78" s="307"/>
      <c r="AGN78" s="307"/>
      <c r="AGO78" s="307"/>
      <c r="AGP78" s="307"/>
      <c r="AGQ78" s="307"/>
      <c r="AGR78" s="307"/>
      <c r="AGS78" s="307"/>
      <c r="AGT78" s="307"/>
      <c r="AGU78" s="307"/>
      <c r="AGV78" s="307"/>
      <c r="AGW78" s="306"/>
      <c r="AGX78" s="307"/>
      <c r="AGY78" s="307"/>
      <c r="AGZ78" s="307"/>
      <c r="AHA78" s="307"/>
      <c r="AHB78" s="307"/>
      <c r="AHC78" s="307"/>
      <c r="AHD78" s="307"/>
      <c r="AHE78" s="307"/>
      <c r="AHF78" s="307"/>
      <c r="AHG78" s="307"/>
      <c r="AHH78" s="307"/>
      <c r="AHI78" s="307"/>
      <c r="AHJ78" s="307"/>
      <c r="AHK78" s="307"/>
      <c r="AHL78" s="307"/>
      <c r="AHM78" s="306"/>
      <c r="AHN78" s="307"/>
      <c r="AHO78" s="307"/>
      <c r="AHP78" s="307"/>
      <c r="AHQ78" s="307"/>
      <c r="AHR78" s="307"/>
      <c r="AHS78" s="307"/>
      <c r="AHT78" s="307"/>
      <c r="AHU78" s="307"/>
      <c r="AHV78" s="307"/>
      <c r="AHW78" s="307"/>
      <c r="AHX78" s="307"/>
      <c r="AHY78" s="307"/>
      <c r="AHZ78" s="307"/>
      <c r="AIA78" s="307"/>
      <c r="AIB78" s="307"/>
      <c r="AIC78" s="306"/>
      <c r="AID78" s="307"/>
      <c r="AIE78" s="307"/>
      <c r="AIF78" s="307"/>
      <c r="AIG78" s="307"/>
      <c r="AIH78" s="307"/>
      <c r="AII78" s="307"/>
      <c r="AIJ78" s="307"/>
      <c r="AIK78" s="307"/>
      <c r="AIL78" s="307"/>
      <c r="AIM78" s="307"/>
      <c r="AIN78" s="307"/>
      <c r="AIO78" s="307"/>
      <c r="AIP78" s="307"/>
      <c r="AIQ78" s="307"/>
      <c r="AIR78" s="307"/>
      <c r="AIS78" s="306"/>
      <c r="AIT78" s="307"/>
      <c r="AIU78" s="307"/>
      <c r="AIV78" s="307"/>
      <c r="AIW78" s="307"/>
      <c r="AIX78" s="307"/>
      <c r="AIY78" s="307"/>
      <c r="AIZ78" s="307"/>
      <c r="AJA78" s="307"/>
      <c r="AJB78" s="307"/>
      <c r="AJC78" s="307"/>
      <c r="AJD78" s="307"/>
      <c r="AJE78" s="307"/>
      <c r="AJF78" s="307"/>
      <c r="AJG78" s="307"/>
      <c r="AJH78" s="307"/>
      <c r="AJI78" s="306"/>
      <c r="AJJ78" s="307"/>
      <c r="AJK78" s="307"/>
      <c r="AJL78" s="307"/>
      <c r="AJM78" s="307"/>
      <c r="AJN78" s="307"/>
      <c r="AJO78" s="307"/>
      <c r="AJP78" s="307"/>
      <c r="AJQ78" s="307"/>
      <c r="AJR78" s="307"/>
      <c r="AJS78" s="307"/>
      <c r="AJT78" s="307"/>
      <c r="AJU78" s="307"/>
      <c r="AJV78" s="307"/>
      <c r="AJW78" s="307"/>
      <c r="AJX78" s="307"/>
      <c r="AJY78" s="306"/>
      <c r="AJZ78" s="307"/>
      <c r="AKA78" s="307"/>
      <c r="AKB78" s="307"/>
      <c r="AKC78" s="307"/>
      <c r="AKD78" s="307"/>
      <c r="AKE78" s="307"/>
      <c r="AKF78" s="307"/>
      <c r="AKG78" s="307"/>
      <c r="AKH78" s="307"/>
      <c r="AKI78" s="307"/>
      <c r="AKJ78" s="307"/>
      <c r="AKK78" s="307"/>
      <c r="AKL78" s="307"/>
      <c r="AKM78" s="307"/>
      <c r="AKN78" s="307"/>
      <c r="AKO78" s="306"/>
      <c r="AKP78" s="307"/>
      <c r="AKQ78" s="307"/>
      <c r="AKR78" s="307"/>
      <c r="AKS78" s="307"/>
      <c r="AKT78" s="307"/>
      <c r="AKU78" s="307"/>
      <c r="AKV78" s="307"/>
      <c r="AKW78" s="307"/>
      <c r="AKX78" s="307"/>
      <c r="AKY78" s="307"/>
      <c r="AKZ78" s="307"/>
      <c r="ALA78" s="307"/>
      <c r="ALB78" s="307"/>
      <c r="ALC78" s="307"/>
      <c r="ALD78" s="307"/>
      <c r="ALE78" s="306"/>
      <c r="ALF78" s="307"/>
      <c r="ALG78" s="307"/>
      <c r="ALH78" s="307"/>
      <c r="ALI78" s="307"/>
      <c r="ALJ78" s="307"/>
      <c r="ALK78" s="307"/>
      <c r="ALL78" s="307"/>
      <c r="ALM78" s="307"/>
      <c r="ALN78" s="307"/>
      <c r="ALO78" s="307"/>
      <c r="ALP78" s="307"/>
      <c r="ALQ78" s="307"/>
      <c r="ALR78" s="307"/>
      <c r="ALS78" s="307"/>
      <c r="ALT78" s="307"/>
      <c r="ALU78" s="306"/>
      <c r="ALV78" s="307"/>
      <c r="ALW78" s="307"/>
      <c r="ALX78" s="307"/>
      <c r="ALY78" s="307"/>
      <c r="ALZ78" s="307"/>
      <c r="AMA78" s="307"/>
      <c r="AMB78" s="307"/>
      <c r="AMC78" s="307"/>
      <c r="AMD78" s="307"/>
      <c r="AME78" s="307"/>
      <c r="AMF78" s="307"/>
      <c r="AMG78" s="307"/>
      <c r="AMH78" s="307"/>
      <c r="AMI78" s="307"/>
      <c r="AMJ78" s="307"/>
      <c r="AMK78" s="306"/>
      <c r="AML78" s="307"/>
      <c r="AMM78" s="307"/>
      <c r="AMN78" s="307"/>
      <c r="AMO78" s="307"/>
      <c r="AMP78" s="307"/>
      <c r="AMQ78" s="307"/>
      <c r="AMR78" s="307"/>
      <c r="AMS78" s="307"/>
      <c r="AMT78" s="307"/>
      <c r="AMU78" s="307"/>
      <c r="AMV78" s="307"/>
      <c r="AMW78" s="307"/>
      <c r="AMX78" s="307"/>
      <c r="AMY78" s="307"/>
      <c r="AMZ78" s="307"/>
      <c r="ANA78" s="306"/>
      <c r="ANB78" s="307"/>
      <c r="ANC78" s="307"/>
      <c r="AND78" s="307"/>
      <c r="ANE78" s="307"/>
      <c r="ANF78" s="307"/>
      <c r="ANG78" s="307"/>
      <c r="ANH78" s="307"/>
      <c r="ANI78" s="307"/>
      <c r="ANJ78" s="307"/>
      <c r="ANK78" s="307"/>
      <c r="ANL78" s="307"/>
      <c r="ANM78" s="307"/>
      <c r="ANN78" s="307"/>
      <c r="ANO78" s="307"/>
      <c r="ANP78" s="307"/>
      <c r="ANQ78" s="306"/>
      <c r="ANR78" s="307"/>
      <c r="ANS78" s="307"/>
      <c r="ANT78" s="307"/>
      <c r="ANU78" s="307"/>
      <c r="ANV78" s="307"/>
      <c r="ANW78" s="307"/>
      <c r="ANX78" s="307"/>
      <c r="ANY78" s="307"/>
      <c r="ANZ78" s="307"/>
      <c r="AOA78" s="307"/>
      <c r="AOB78" s="307"/>
      <c r="AOC78" s="307"/>
      <c r="AOD78" s="307"/>
      <c r="AOE78" s="307"/>
      <c r="AOF78" s="307"/>
      <c r="AOG78" s="306"/>
      <c r="AOH78" s="307"/>
      <c r="AOI78" s="307"/>
      <c r="AOJ78" s="307"/>
      <c r="AOK78" s="307"/>
      <c r="AOL78" s="307"/>
      <c r="AOM78" s="307"/>
      <c r="AON78" s="307"/>
      <c r="AOO78" s="307"/>
      <c r="AOP78" s="307"/>
      <c r="AOQ78" s="307"/>
      <c r="AOR78" s="307"/>
      <c r="AOS78" s="307"/>
      <c r="AOT78" s="307"/>
      <c r="AOU78" s="307"/>
      <c r="AOV78" s="307"/>
      <c r="AOW78" s="306"/>
      <c r="AOX78" s="307"/>
      <c r="AOY78" s="307"/>
      <c r="AOZ78" s="307"/>
      <c r="APA78" s="307"/>
      <c r="APB78" s="307"/>
      <c r="APC78" s="307"/>
      <c r="APD78" s="307"/>
      <c r="APE78" s="307"/>
      <c r="APF78" s="307"/>
      <c r="APG78" s="307"/>
      <c r="APH78" s="307"/>
      <c r="API78" s="307"/>
      <c r="APJ78" s="307"/>
      <c r="APK78" s="307"/>
      <c r="APL78" s="307"/>
      <c r="APM78" s="306"/>
      <c r="APN78" s="307"/>
      <c r="APO78" s="307"/>
      <c r="APP78" s="307"/>
      <c r="APQ78" s="307"/>
      <c r="APR78" s="307"/>
      <c r="APS78" s="307"/>
      <c r="APT78" s="307"/>
      <c r="APU78" s="307"/>
      <c r="APV78" s="307"/>
      <c r="APW78" s="307"/>
      <c r="APX78" s="307"/>
      <c r="APY78" s="307"/>
      <c r="APZ78" s="307"/>
      <c r="AQA78" s="307"/>
      <c r="AQB78" s="307"/>
      <c r="AQC78" s="306"/>
      <c r="AQD78" s="307"/>
      <c r="AQE78" s="307"/>
      <c r="AQF78" s="307"/>
      <c r="AQG78" s="307"/>
      <c r="AQH78" s="307"/>
      <c r="AQI78" s="307"/>
      <c r="AQJ78" s="307"/>
      <c r="AQK78" s="307"/>
      <c r="AQL78" s="307"/>
      <c r="AQM78" s="307"/>
      <c r="AQN78" s="307"/>
      <c r="AQO78" s="307"/>
      <c r="AQP78" s="307"/>
      <c r="AQQ78" s="307"/>
      <c r="AQR78" s="307"/>
      <c r="AQS78" s="306"/>
      <c r="AQT78" s="307"/>
      <c r="AQU78" s="307"/>
      <c r="AQV78" s="307"/>
      <c r="AQW78" s="307"/>
      <c r="AQX78" s="307"/>
      <c r="AQY78" s="307"/>
      <c r="AQZ78" s="307"/>
      <c r="ARA78" s="307"/>
      <c r="ARB78" s="307"/>
      <c r="ARC78" s="307"/>
      <c r="ARD78" s="307"/>
      <c r="ARE78" s="307"/>
      <c r="ARF78" s="307"/>
      <c r="ARG78" s="307"/>
      <c r="ARH78" s="307"/>
      <c r="ARI78" s="306"/>
      <c r="ARJ78" s="307"/>
      <c r="ARK78" s="307"/>
      <c r="ARL78" s="307"/>
      <c r="ARM78" s="307"/>
      <c r="ARN78" s="307"/>
      <c r="ARO78" s="307"/>
      <c r="ARP78" s="307"/>
      <c r="ARQ78" s="307"/>
      <c r="ARR78" s="307"/>
      <c r="ARS78" s="307"/>
      <c r="ART78" s="307"/>
      <c r="ARU78" s="307"/>
      <c r="ARV78" s="307"/>
      <c r="ARW78" s="307"/>
      <c r="ARX78" s="307"/>
      <c r="ARY78" s="306"/>
      <c r="ARZ78" s="307"/>
      <c r="ASA78" s="307"/>
      <c r="ASB78" s="307"/>
      <c r="ASC78" s="307"/>
      <c r="ASD78" s="307"/>
      <c r="ASE78" s="307"/>
      <c r="ASF78" s="307"/>
      <c r="ASG78" s="307"/>
      <c r="ASH78" s="307"/>
      <c r="ASI78" s="307"/>
      <c r="ASJ78" s="307"/>
      <c r="ASK78" s="307"/>
      <c r="ASL78" s="307"/>
      <c r="ASM78" s="307"/>
      <c r="ASN78" s="307"/>
      <c r="ASO78" s="306"/>
      <c r="ASP78" s="307"/>
      <c r="ASQ78" s="307"/>
      <c r="ASR78" s="307"/>
      <c r="ASS78" s="307"/>
      <c r="AST78" s="307"/>
      <c r="ASU78" s="307"/>
      <c r="ASV78" s="307"/>
      <c r="ASW78" s="307"/>
      <c r="ASX78" s="307"/>
      <c r="ASY78" s="307"/>
      <c r="ASZ78" s="307"/>
      <c r="ATA78" s="307"/>
      <c r="ATB78" s="307"/>
      <c r="ATC78" s="307"/>
      <c r="ATD78" s="307"/>
      <c r="ATE78" s="306"/>
      <c r="ATF78" s="307"/>
      <c r="ATG78" s="307"/>
      <c r="ATH78" s="307"/>
      <c r="ATI78" s="307"/>
      <c r="ATJ78" s="307"/>
      <c r="ATK78" s="307"/>
      <c r="ATL78" s="307"/>
      <c r="ATM78" s="307"/>
      <c r="ATN78" s="307"/>
      <c r="ATO78" s="307"/>
      <c r="ATP78" s="307"/>
      <c r="ATQ78" s="307"/>
      <c r="ATR78" s="307"/>
      <c r="ATS78" s="307"/>
      <c r="ATT78" s="307"/>
      <c r="ATU78" s="306"/>
      <c r="ATV78" s="307"/>
      <c r="ATW78" s="307"/>
      <c r="ATX78" s="307"/>
      <c r="ATY78" s="307"/>
      <c r="ATZ78" s="307"/>
      <c r="AUA78" s="307"/>
      <c r="AUB78" s="307"/>
      <c r="AUC78" s="307"/>
      <c r="AUD78" s="307"/>
      <c r="AUE78" s="307"/>
      <c r="AUF78" s="307"/>
      <c r="AUG78" s="307"/>
      <c r="AUH78" s="307"/>
      <c r="AUI78" s="307"/>
      <c r="AUJ78" s="307"/>
      <c r="AUK78" s="306"/>
      <c r="AUL78" s="307"/>
      <c r="AUM78" s="307"/>
      <c r="AUN78" s="307"/>
      <c r="AUO78" s="307"/>
      <c r="AUP78" s="307"/>
      <c r="AUQ78" s="307"/>
      <c r="AUR78" s="307"/>
      <c r="AUS78" s="307"/>
      <c r="AUT78" s="307"/>
      <c r="AUU78" s="307"/>
      <c r="AUV78" s="307"/>
      <c r="AUW78" s="307"/>
      <c r="AUX78" s="307"/>
      <c r="AUY78" s="307"/>
      <c r="AUZ78" s="307"/>
      <c r="AVA78" s="306"/>
      <c r="AVB78" s="307"/>
      <c r="AVC78" s="307"/>
      <c r="AVD78" s="307"/>
      <c r="AVE78" s="307"/>
      <c r="AVF78" s="307"/>
      <c r="AVG78" s="307"/>
      <c r="AVH78" s="307"/>
      <c r="AVI78" s="307"/>
      <c r="AVJ78" s="307"/>
      <c r="AVK78" s="307"/>
      <c r="AVL78" s="307"/>
      <c r="AVM78" s="307"/>
      <c r="AVN78" s="307"/>
      <c r="AVO78" s="307"/>
      <c r="AVP78" s="307"/>
      <c r="AVQ78" s="306"/>
      <c r="AVR78" s="307"/>
      <c r="AVS78" s="307"/>
      <c r="AVT78" s="307"/>
      <c r="AVU78" s="307"/>
      <c r="AVV78" s="307"/>
      <c r="AVW78" s="307"/>
      <c r="AVX78" s="307"/>
      <c r="AVY78" s="307"/>
      <c r="AVZ78" s="307"/>
      <c r="AWA78" s="307"/>
      <c r="AWB78" s="307"/>
      <c r="AWC78" s="307"/>
      <c r="AWD78" s="307"/>
      <c r="AWE78" s="307"/>
      <c r="AWF78" s="307"/>
      <c r="AWG78" s="306"/>
      <c r="AWH78" s="307"/>
      <c r="AWI78" s="307"/>
      <c r="AWJ78" s="307"/>
      <c r="AWK78" s="307"/>
      <c r="AWL78" s="307"/>
      <c r="AWM78" s="307"/>
      <c r="AWN78" s="307"/>
      <c r="AWO78" s="307"/>
      <c r="AWP78" s="307"/>
      <c r="AWQ78" s="307"/>
      <c r="AWR78" s="307"/>
      <c r="AWS78" s="307"/>
      <c r="AWT78" s="307"/>
      <c r="AWU78" s="307"/>
      <c r="AWV78" s="307"/>
      <c r="AWW78" s="306"/>
      <c r="AWX78" s="307"/>
      <c r="AWY78" s="307"/>
      <c r="AWZ78" s="307"/>
      <c r="AXA78" s="307"/>
      <c r="AXB78" s="307"/>
      <c r="AXC78" s="307"/>
      <c r="AXD78" s="307"/>
      <c r="AXE78" s="307"/>
      <c r="AXF78" s="307"/>
      <c r="AXG78" s="307"/>
      <c r="AXH78" s="307"/>
      <c r="AXI78" s="307"/>
      <c r="AXJ78" s="307"/>
      <c r="AXK78" s="307"/>
      <c r="AXL78" s="307"/>
      <c r="AXM78" s="306"/>
      <c r="AXN78" s="307"/>
      <c r="AXO78" s="307"/>
      <c r="AXP78" s="307"/>
      <c r="AXQ78" s="307"/>
      <c r="AXR78" s="307"/>
      <c r="AXS78" s="307"/>
      <c r="AXT78" s="307"/>
      <c r="AXU78" s="307"/>
      <c r="AXV78" s="307"/>
      <c r="AXW78" s="307"/>
      <c r="AXX78" s="307"/>
      <c r="AXY78" s="307"/>
      <c r="AXZ78" s="307"/>
      <c r="AYA78" s="307"/>
      <c r="AYB78" s="307"/>
      <c r="AYC78" s="306"/>
      <c r="AYD78" s="307"/>
      <c r="AYE78" s="307"/>
      <c r="AYF78" s="307"/>
      <c r="AYG78" s="307"/>
      <c r="AYH78" s="307"/>
      <c r="AYI78" s="307"/>
      <c r="AYJ78" s="307"/>
      <c r="AYK78" s="307"/>
      <c r="AYL78" s="307"/>
      <c r="AYM78" s="307"/>
      <c r="AYN78" s="307"/>
      <c r="AYO78" s="307"/>
      <c r="AYP78" s="307"/>
      <c r="AYQ78" s="307"/>
      <c r="AYR78" s="307"/>
      <c r="AYS78" s="306"/>
      <c r="AYT78" s="307"/>
      <c r="AYU78" s="307"/>
      <c r="AYV78" s="307"/>
      <c r="AYW78" s="307"/>
      <c r="AYX78" s="307"/>
      <c r="AYY78" s="307"/>
      <c r="AYZ78" s="307"/>
      <c r="AZA78" s="307"/>
      <c r="AZB78" s="307"/>
      <c r="AZC78" s="307"/>
      <c r="AZD78" s="307"/>
      <c r="AZE78" s="307"/>
      <c r="AZF78" s="307"/>
      <c r="AZG78" s="307"/>
      <c r="AZH78" s="307"/>
      <c r="AZI78" s="306"/>
      <c r="AZJ78" s="307"/>
      <c r="AZK78" s="307"/>
      <c r="AZL78" s="307"/>
      <c r="AZM78" s="307"/>
      <c r="AZN78" s="307"/>
      <c r="AZO78" s="307"/>
      <c r="AZP78" s="307"/>
      <c r="AZQ78" s="307"/>
      <c r="AZR78" s="307"/>
      <c r="AZS78" s="307"/>
      <c r="AZT78" s="307"/>
      <c r="AZU78" s="307"/>
      <c r="AZV78" s="307"/>
      <c r="AZW78" s="307"/>
      <c r="AZX78" s="307"/>
      <c r="AZY78" s="306"/>
      <c r="AZZ78" s="307"/>
      <c r="BAA78" s="307"/>
      <c r="BAB78" s="307"/>
      <c r="BAC78" s="307"/>
      <c r="BAD78" s="307"/>
      <c r="BAE78" s="307"/>
      <c r="BAF78" s="307"/>
      <c r="BAG78" s="307"/>
      <c r="BAH78" s="307"/>
      <c r="BAI78" s="307"/>
      <c r="BAJ78" s="307"/>
      <c r="BAK78" s="307"/>
      <c r="BAL78" s="307"/>
      <c r="BAM78" s="307"/>
      <c r="BAN78" s="307"/>
      <c r="BAO78" s="306"/>
      <c r="BAP78" s="307"/>
      <c r="BAQ78" s="307"/>
      <c r="BAR78" s="307"/>
      <c r="BAS78" s="307"/>
      <c r="BAT78" s="307"/>
      <c r="BAU78" s="307"/>
      <c r="BAV78" s="307"/>
      <c r="BAW78" s="307"/>
      <c r="BAX78" s="307"/>
      <c r="BAY78" s="307"/>
      <c r="BAZ78" s="307"/>
      <c r="BBA78" s="307"/>
      <c r="BBB78" s="307"/>
      <c r="BBC78" s="307"/>
      <c r="BBD78" s="307"/>
      <c r="BBE78" s="306"/>
      <c r="BBF78" s="307"/>
      <c r="BBG78" s="307"/>
      <c r="BBH78" s="307"/>
      <c r="BBI78" s="307"/>
      <c r="BBJ78" s="307"/>
      <c r="BBK78" s="307"/>
      <c r="BBL78" s="307"/>
      <c r="BBM78" s="307"/>
      <c r="BBN78" s="307"/>
      <c r="BBO78" s="307"/>
      <c r="BBP78" s="307"/>
      <c r="BBQ78" s="307"/>
      <c r="BBR78" s="307"/>
      <c r="BBS78" s="307"/>
      <c r="BBT78" s="307"/>
      <c r="BBU78" s="306"/>
      <c r="BBV78" s="307"/>
      <c r="BBW78" s="307"/>
      <c r="BBX78" s="307"/>
      <c r="BBY78" s="307"/>
      <c r="BBZ78" s="307"/>
      <c r="BCA78" s="307"/>
      <c r="BCB78" s="307"/>
      <c r="BCC78" s="307"/>
      <c r="BCD78" s="307"/>
      <c r="BCE78" s="307"/>
      <c r="BCF78" s="307"/>
      <c r="BCG78" s="307"/>
      <c r="BCH78" s="307"/>
      <c r="BCI78" s="307"/>
      <c r="BCJ78" s="307"/>
      <c r="BCK78" s="306"/>
      <c r="BCL78" s="307"/>
      <c r="BCM78" s="307"/>
      <c r="BCN78" s="307"/>
      <c r="BCO78" s="307"/>
      <c r="BCP78" s="307"/>
      <c r="BCQ78" s="307"/>
      <c r="BCR78" s="307"/>
      <c r="BCS78" s="307"/>
      <c r="BCT78" s="307"/>
      <c r="BCU78" s="307"/>
      <c r="BCV78" s="307"/>
      <c r="BCW78" s="307"/>
      <c r="BCX78" s="307"/>
      <c r="BCY78" s="307"/>
      <c r="BCZ78" s="307"/>
      <c r="BDA78" s="306"/>
      <c r="BDB78" s="307"/>
      <c r="BDC78" s="307"/>
      <c r="BDD78" s="307"/>
      <c r="BDE78" s="307"/>
      <c r="BDF78" s="307"/>
      <c r="BDG78" s="307"/>
      <c r="BDH78" s="307"/>
      <c r="BDI78" s="307"/>
      <c r="BDJ78" s="307"/>
      <c r="BDK78" s="307"/>
      <c r="BDL78" s="307"/>
      <c r="BDM78" s="307"/>
      <c r="BDN78" s="307"/>
      <c r="BDO78" s="307"/>
      <c r="BDP78" s="307"/>
      <c r="BDQ78" s="306"/>
      <c r="BDR78" s="307"/>
      <c r="BDS78" s="307"/>
      <c r="BDT78" s="307"/>
      <c r="BDU78" s="307"/>
      <c r="BDV78" s="307"/>
      <c r="BDW78" s="307"/>
      <c r="BDX78" s="307"/>
      <c r="BDY78" s="307"/>
      <c r="BDZ78" s="307"/>
      <c r="BEA78" s="307"/>
      <c r="BEB78" s="307"/>
      <c r="BEC78" s="307"/>
      <c r="BED78" s="307"/>
      <c r="BEE78" s="307"/>
      <c r="BEF78" s="307"/>
      <c r="BEG78" s="306"/>
      <c r="BEH78" s="307"/>
      <c r="BEI78" s="307"/>
      <c r="BEJ78" s="307"/>
      <c r="BEK78" s="307"/>
      <c r="BEL78" s="307"/>
      <c r="BEM78" s="307"/>
      <c r="BEN78" s="307"/>
      <c r="BEO78" s="307"/>
      <c r="BEP78" s="307"/>
      <c r="BEQ78" s="307"/>
      <c r="BER78" s="307"/>
      <c r="BES78" s="307"/>
      <c r="BET78" s="307"/>
      <c r="BEU78" s="307"/>
      <c r="BEV78" s="307"/>
      <c r="BEW78" s="306"/>
      <c r="BEX78" s="307"/>
      <c r="BEY78" s="307"/>
      <c r="BEZ78" s="307"/>
      <c r="BFA78" s="307"/>
      <c r="BFB78" s="307"/>
      <c r="BFC78" s="307"/>
      <c r="BFD78" s="307"/>
      <c r="BFE78" s="307"/>
      <c r="BFF78" s="307"/>
      <c r="BFG78" s="307"/>
      <c r="BFH78" s="307"/>
      <c r="BFI78" s="307"/>
      <c r="BFJ78" s="307"/>
      <c r="BFK78" s="307"/>
      <c r="BFL78" s="307"/>
      <c r="BFM78" s="306"/>
      <c r="BFN78" s="307"/>
      <c r="BFO78" s="307"/>
      <c r="BFP78" s="307"/>
      <c r="BFQ78" s="307"/>
      <c r="BFR78" s="307"/>
      <c r="BFS78" s="307"/>
      <c r="BFT78" s="307"/>
      <c r="BFU78" s="307"/>
      <c r="BFV78" s="307"/>
      <c r="BFW78" s="307"/>
      <c r="BFX78" s="307"/>
      <c r="BFY78" s="307"/>
      <c r="BFZ78" s="307"/>
      <c r="BGA78" s="307"/>
      <c r="BGB78" s="307"/>
      <c r="BGC78" s="306"/>
      <c r="BGD78" s="307"/>
      <c r="BGE78" s="307"/>
      <c r="BGF78" s="307"/>
      <c r="BGG78" s="307"/>
      <c r="BGH78" s="307"/>
      <c r="BGI78" s="307"/>
      <c r="BGJ78" s="307"/>
      <c r="BGK78" s="307"/>
      <c r="BGL78" s="307"/>
      <c r="BGM78" s="307"/>
      <c r="BGN78" s="307"/>
      <c r="BGO78" s="307"/>
      <c r="BGP78" s="307"/>
      <c r="BGQ78" s="307"/>
      <c r="BGR78" s="307"/>
      <c r="BGS78" s="306"/>
      <c r="BGT78" s="307"/>
      <c r="BGU78" s="307"/>
      <c r="BGV78" s="307"/>
      <c r="BGW78" s="307"/>
      <c r="BGX78" s="307"/>
      <c r="BGY78" s="307"/>
      <c r="BGZ78" s="307"/>
      <c r="BHA78" s="307"/>
      <c r="BHB78" s="307"/>
      <c r="BHC78" s="307"/>
      <c r="BHD78" s="307"/>
      <c r="BHE78" s="307"/>
      <c r="BHF78" s="307"/>
      <c r="BHG78" s="307"/>
      <c r="BHH78" s="307"/>
      <c r="BHI78" s="306"/>
      <c r="BHJ78" s="307"/>
      <c r="BHK78" s="307"/>
      <c r="BHL78" s="307"/>
      <c r="BHM78" s="307"/>
      <c r="BHN78" s="307"/>
      <c r="BHO78" s="307"/>
      <c r="BHP78" s="307"/>
      <c r="BHQ78" s="307"/>
      <c r="BHR78" s="307"/>
      <c r="BHS78" s="307"/>
      <c r="BHT78" s="307"/>
      <c r="BHU78" s="307"/>
      <c r="BHV78" s="307"/>
      <c r="BHW78" s="307"/>
      <c r="BHX78" s="307"/>
      <c r="BHY78" s="306"/>
      <c r="BHZ78" s="307"/>
      <c r="BIA78" s="307"/>
      <c r="BIB78" s="307"/>
      <c r="BIC78" s="307"/>
      <c r="BID78" s="307"/>
      <c r="BIE78" s="307"/>
      <c r="BIF78" s="307"/>
      <c r="BIG78" s="307"/>
      <c r="BIH78" s="307"/>
      <c r="BII78" s="307"/>
      <c r="BIJ78" s="307"/>
      <c r="BIK78" s="307"/>
      <c r="BIL78" s="307"/>
      <c r="BIM78" s="307"/>
      <c r="BIN78" s="307"/>
      <c r="BIO78" s="306"/>
      <c r="BIP78" s="307"/>
      <c r="BIQ78" s="307"/>
      <c r="BIR78" s="307"/>
      <c r="BIS78" s="307"/>
      <c r="BIT78" s="307"/>
      <c r="BIU78" s="307"/>
      <c r="BIV78" s="307"/>
      <c r="BIW78" s="307"/>
      <c r="BIX78" s="307"/>
      <c r="BIY78" s="307"/>
      <c r="BIZ78" s="307"/>
      <c r="BJA78" s="307"/>
      <c r="BJB78" s="307"/>
      <c r="BJC78" s="307"/>
      <c r="BJD78" s="307"/>
      <c r="BJE78" s="306"/>
      <c r="BJF78" s="307"/>
      <c r="BJG78" s="307"/>
      <c r="BJH78" s="307"/>
      <c r="BJI78" s="307"/>
      <c r="BJJ78" s="307"/>
      <c r="BJK78" s="307"/>
      <c r="BJL78" s="307"/>
      <c r="BJM78" s="307"/>
      <c r="BJN78" s="307"/>
      <c r="BJO78" s="307"/>
      <c r="BJP78" s="307"/>
      <c r="BJQ78" s="307"/>
      <c r="BJR78" s="307"/>
      <c r="BJS78" s="307"/>
      <c r="BJT78" s="307"/>
      <c r="BJU78" s="306"/>
      <c r="BJV78" s="307"/>
      <c r="BJW78" s="307"/>
      <c r="BJX78" s="307"/>
      <c r="BJY78" s="307"/>
      <c r="BJZ78" s="307"/>
      <c r="BKA78" s="307"/>
      <c r="BKB78" s="307"/>
      <c r="BKC78" s="307"/>
      <c r="BKD78" s="307"/>
      <c r="BKE78" s="307"/>
      <c r="BKF78" s="307"/>
      <c r="BKG78" s="307"/>
      <c r="BKH78" s="307"/>
      <c r="BKI78" s="307"/>
      <c r="BKJ78" s="307"/>
      <c r="BKK78" s="306"/>
      <c r="BKL78" s="307"/>
      <c r="BKM78" s="307"/>
      <c r="BKN78" s="307"/>
      <c r="BKO78" s="307"/>
      <c r="BKP78" s="307"/>
      <c r="BKQ78" s="307"/>
      <c r="BKR78" s="307"/>
      <c r="BKS78" s="307"/>
      <c r="BKT78" s="307"/>
      <c r="BKU78" s="307"/>
      <c r="BKV78" s="307"/>
      <c r="BKW78" s="307"/>
      <c r="BKX78" s="307"/>
      <c r="BKY78" s="307"/>
      <c r="BKZ78" s="307"/>
      <c r="BLA78" s="306"/>
      <c r="BLB78" s="307"/>
      <c r="BLC78" s="307"/>
      <c r="BLD78" s="307"/>
      <c r="BLE78" s="307"/>
      <c r="BLF78" s="307"/>
      <c r="BLG78" s="307"/>
      <c r="BLH78" s="307"/>
      <c r="BLI78" s="307"/>
      <c r="BLJ78" s="307"/>
      <c r="BLK78" s="307"/>
      <c r="BLL78" s="307"/>
      <c r="BLM78" s="307"/>
      <c r="BLN78" s="307"/>
      <c r="BLO78" s="307"/>
      <c r="BLP78" s="307"/>
      <c r="BLQ78" s="306"/>
      <c r="BLR78" s="307"/>
      <c r="BLS78" s="307"/>
      <c r="BLT78" s="307"/>
      <c r="BLU78" s="307"/>
      <c r="BLV78" s="307"/>
      <c r="BLW78" s="307"/>
      <c r="BLX78" s="307"/>
      <c r="BLY78" s="307"/>
      <c r="BLZ78" s="307"/>
      <c r="BMA78" s="307"/>
      <c r="BMB78" s="307"/>
      <c r="BMC78" s="307"/>
      <c r="BMD78" s="307"/>
      <c r="BME78" s="307"/>
      <c r="BMF78" s="307"/>
      <c r="BMG78" s="306"/>
      <c r="BMH78" s="307"/>
      <c r="BMI78" s="307"/>
      <c r="BMJ78" s="307"/>
      <c r="BMK78" s="307"/>
      <c r="BML78" s="307"/>
      <c r="BMM78" s="307"/>
      <c r="BMN78" s="307"/>
      <c r="BMO78" s="307"/>
      <c r="BMP78" s="307"/>
      <c r="BMQ78" s="307"/>
      <c r="BMR78" s="307"/>
      <c r="BMS78" s="307"/>
      <c r="BMT78" s="307"/>
      <c r="BMU78" s="307"/>
      <c r="BMV78" s="307"/>
      <c r="BMW78" s="306"/>
      <c r="BMX78" s="307"/>
      <c r="BMY78" s="307"/>
      <c r="BMZ78" s="307"/>
      <c r="BNA78" s="307"/>
      <c r="BNB78" s="307"/>
      <c r="BNC78" s="307"/>
      <c r="BND78" s="307"/>
      <c r="BNE78" s="307"/>
      <c r="BNF78" s="307"/>
      <c r="BNG78" s="307"/>
      <c r="BNH78" s="307"/>
      <c r="BNI78" s="307"/>
      <c r="BNJ78" s="307"/>
      <c r="BNK78" s="307"/>
      <c r="BNL78" s="307"/>
      <c r="BNM78" s="306"/>
      <c r="BNN78" s="307"/>
      <c r="BNO78" s="307"/>
      <c r="BNP78" s="307"/>
      <c r="BNQ78" s="307"/>
      <c r="BNR78" s="307"/>
      <c r="BNS78" s="307"/>
      <c r="BNT78" s="307"/>
      <c r="BNU78" s="307"/>
      <c r="BNV78" s="307"/>
      <c r="BNW78" s="307"/>
      <c r="BNX78" s="307"/>
      <c r="BNY78" s="307"/>
      <c r="BNZ78" s="307"/>
      <c r="BOA78" s="307"/>
      <c r="BOB78" s="307"/>
      <c r="BOC78" s="306"/>
      <c r="BOD78" s="307"/>
      <c r="BOE78" s="307"/>
      <c r="BOF78" s="307"/>
      <c r="BOG78" s="307"/>
      <c r="BOH78" s="307"/>
      <c r="BOI78" s="307"/>
      <c r="BOJ78" s="307"/>
      <c r="BOK78" s="307"/>
      <c r="BOL78" s="307"/>
      <c r="BOM78" s="307"/>
      <c r="BON78" s="307"/>
      <c r="BOO78" s="307"/>
      <c r="BOP78" s="307"/>
      <c r="BOQ78" s="307"/>
      <c r="BOR78" s="307"/>
      <c r="BOS78" s="306"/>
      <c r="BOT78" s="307"/>
      <c r="BOU78" s="307"/>
      <c r="BOV78" s="307"/>
      <c r="BOW78" s="307"/>
      <c r="BOX78" s="307"/>
      <c r="BOY78" s="307"/>
      <c r="BOZ78" s="307"/>
      <c r="BPA78" s="307"/>
      <c r="BPB78" s="307"/>
      <c r="BPC78" s="307"/>
      <c r="BPD78" s="307"/>
      <c r="BPE78" s="307"/>
      <c r="BPF78" s="307"/>
      <c r="BPG78" s="307"/>
      <c r="BPH78" s="307"/>
      <c r="BPI78" s="306"/>
      <c r="BPJ78" s="307"/>
      <c r="BPK78" s="307"/>
      <c r="BPL78" s="307"/>
      <c r="BPM78" s="307"/>
      <c r="BPN78" s="307"/>
      <c r="BPO78" s="307"/>
      <c r="BPP78" s="307"/>
      <c r="BPQ78" s="307"/>
      <c r="BPR78" s="307"/>
      <c r="BPS78" s="307"/>
      <c r="BPT78" s="307"/>
      <c r="BPU78" s="307"/>
      <c r="BPV78" s="307"/>
      <c r="BPW78" s="307"/>
      <c r="BPX78" s="307"/>
      <c r="BPY78" s="306"/>
      <c r="BPZ78" s="307"/>
      <c r="BQA78" s="307"/>
      <c r="BQB78" s="307"/>
      <c r="BQC78" s="307"/>
      <c r="BQD78" s="307"/>
      <c r="BQE78" s="307"/>
      <c r="BQF78" s="307"/>
      <c r="BQG78" s="307"/>
      <c r="BQH78" s="307"/>
      <c r="BQI78" s="307"/>
      <c r="BQJ78" s="307"/>
      <c r="BQK78" s="307"/>
      <c r="BQL78" s="307"/>
      <c r="BQM78" s="307"/>
      <c r="BQN78" s="307"/>
      <c r="BQO78" s="306"/>
      <c r="BQP78" s="307"/>
      <c r="BQQ78" s="307"/>
      <c r="BQR78" s="307"/>
      <c r="BQS78" s="307"/>
      <c r="BQT78" s="307"/>
      <c r="BQU78" s="307"/>
      <c r="BQV78" s="307"/>
      <c r="BQW78" s="307"/>
      <c r="BQX78" s="307"/>
      <c r="BQY78" s="307"/>
      <c r="BQZ78" s="307"/>
      <c r="BRA78" s="307"/>
      <c r="BRB78" s="307"/>
      <c r="BRC78" s="307"/>
      <c r="BRD78" s="307"/>
      <c r="BRE78" s="306"/>
      <c r="BRF78" s="307"/>
      <c r="BRG78" s="307"/>
      <c r="BRH78" s="307"/>
      <c r="BRI78" s="307"/>
      <c r="BRJ78" s="307"/>
      <c r="BRK78" s="307"/>
      <c r="BRL78" s="307"/>
      <c r="BRM78" s="307"/>
      <c r="BRN78" s="307"/>
      <c r="BRO78" s="307"/>
      <c r="BRP78" s="307"/>
      <c r="BRQ78" s="307"/>
      <c r="BRR78" s="307"/>
      <c r="BRS78" s="307"/>
      <c r="BRT78" s="307"/>
      <c r="BRU78" s="306"/>
      <c r="BRV78" s="307"/>
      <c r="BRW78" s="307"/>
      <c r="BRX78" s="307"/>
      <c r="BRY78" s="307"/>
      <c r="BRZ78" s="307"/>
      <c r="BSA78" s="307"/>
      <c r="BSB78" s="307"/>
      <c r="BSC78" s="307"/>
      <c r="BSD78" s="307"/>
      <c r="BSE78" s="307"/>
      <c r="BSF78" s="307"/>
      <c r="BSG78" s="307"/>
      <c r="BSH78" s="307"/>
      <c r="BSI78" s="307"/>
      <c r="BSJ78" s="307"/>
      <c r="BSK78" s="306"/>
      <c r="BSL78" s="307"/>
      <c r="BSM78" s="307"/>
      <c r="BSN78" s="307"/>
      <c r="BSO78" s="307"/>
      <c r="BSP78" s="307"/>
      <c r="BSQ78" s="307"/>
      <c r="BSR78" s="307"/>
      <c r="BSS78" s="307"/>
      <c r="BST78" s="307"/>
      <c r="BSU78" s="307"/>
      <c r="BSV78" s="307"/>
      <c r="BSW78" s="307"/>
      <c r="BSX78" s="307"/>
      <c r="BSY78" s="307"/>
      <c r="BSZ78" s="307"/>
      <c r="BTA78" s="306"/>
      <c r="BTB78" s="307"/>
      <c r="BTC78" s="307"/>
      <c r="BTD78" s="307"/>
      <c r="BTE78" s="307"/>
      <c r="BTF78" s="307"/>
      <c r="BTG78" s="307"/>
      <c r="BTH78" s="307"/>
      <c r="BTI78" s="307"/>
      <c r="BTJ78" s="307"/>
      <c r="BTK78" s="307"/>
      <c r="BTL78" s="307"/>
      <c r="BTM78" s="307"/>
      <c r="BTN78" s="307"/>
      <c r="BTO78" s="307"/>
      <c r="BTP78" s="307"/>
      <c r="BTQ78" s="306"/>
      <c r="BTR78" s="307"/>
      <c r="BTS78" s="307"/>
      <c r="BTT78" s="307"/>
      <c r="BTU78" s="307"/>
      <c r="BTV78" s="307"/>
      <c r="BTW78" s="307"/>
      <c r="BTX78" s="307"/>
      <c r="BTY78" s="307"/>
      <c r="BTZ78" s="307"/>
      <c r="BUA78" s="307"/>
      <c r="BUB78" s="307"/>
      <c r="BUC78" s="307"/>
      <c r="BUD78" s="307"/>
      <c r="BUE78" s="307"/>
      <c r="BUF78" s="307"/>
      <c r="BUG78" s="306"/>
      <c r="BUH78" s="307"/>
      <c r="BUI78" s="307"/>
      <c r="BUJ78" s="307"/>
      <c r="BUK78" s="307"/>
      <c r="BUL78" s="307"/>
      <c r="BUM78" s="307"/>
      <c r="BUN78" s="307"/>
      <c r="BUO78" s="307"/>
      <c r="BUP78" s="307"/>
      <c r="BUQ78" s="307"/>
      <c r="BUR78" s="307"/>
      <c r="BUS78" s="307"/>
      <c r="BUT78" s="307"/>
      <c r="BUU78" s="307"/>
      <c r="BUV78" s="307"/>
      <c r="BUW78" s="306"/>
      <c r="BUX78" s="307"/>
      <c r="BUY78" s="307"/>
      <c r="BUZ78" s="307"/>
      <c r="BVA78" s="307"/>
      <c r="BVB78" s="307"/>
      <c r="BVC78" s="307"/>
      <c r="BVD78" s="307"/>
      <c r="BVE78" s="307"/>
      <c r="BVF78" s="307"/>
      <c r="BVG78" s="307"/>
      <c r="BVH78" s="307"/>
      <c r="BVI78" s="307"/>
      <c r="BVJ78" s="307"/>
      <c r="BVK78" s="307"/>
      <c r="BVL78" s="307"/>
      <c r="BVM78" s="306"/>
      <c r="BVN78" s="307"/>
      <c r="BVO78" s="307"/>
      <c r="BVP78" s="307"/>
      <c r="BVQ78" s="307"/>
      <c r="BVR78" s="307"/>
      <c r="BVS78" s="307"/>
      <c r="BVT78" s="307"/>
      <c r="BVU78" s="307"/>
      <c r="BVV78" s="307"/>
      <c r="BVW78" s="307"/>
      <c r="BVX78" s="307"/>
      <c r="BVY78" s="307"/>
      <c r="BVZ78" s="307"/>
      <c r="BWA78" s="307"/>
      <c r="BWB78" s="307"/>
      <c r="BWC78" s="306"/>
      <c r="BWD78" s="307"/>
      <c r="BWE78" s="307"/>
      <c r="BWF78" s="307"/>
      <c r="BWG78" s="307"/>
      <c r="BWH78" s="307"/>
      <c r="BWI78" s="307"/>
      <c r="BWJ78" s="307"/>
      <c r="BWK78" s="307"/>
      <c r="BWL78" s="307"/>
      <c r="BWM78" s="307"/>
      <c r="BWN78" s="307"/>
      <c r="BWO78" s="307"/>
      <c r="BWP78" s="307"/>
      <c r="BWQ78" s="307"/>
      <c r="BWR78" s="307"/>
      <c r="BWS78" s="306"/>
      <c r="BWT78" s="307"/>
      <c r="BWU78" s="307"/>
      <c r="BWV78" s="307"/>
      <c r="BWW78" s="307"/>
      <c r="BWX78" s="307"/>
      <c r="BWY78" s="307"/>
      <c r="BWZ78" s="307"/>
      <c r="BXA78" s="307"/>
      <c r="BXB78" s="307"/>
      <c r="BXC78" s="307"/>
      <c r="BXD78" s="307"/>
      <c r="BXE78" s="307"/>
      <c r="BXF78" s="307"/>
      <c r="BXG78" s="307"/>
      <c r="BXH78" s="307"/>
      <c r="BXI78" s="306"/>
      <c r="BXJ78" s="307"/>
      <c r="BXK78" s="307"/>
      <c r="BXL78" s="307"/>
      <c r="BXM78" s="307"/>
      <c r="BXN78" s="307"/>
      <c r="BXO78" s="307"/>
      <c r="BXP78" s="307"/>
      <c r="BXQ78" s="307"/>
      <c r="BXR78" s="307"/>
      <c r="BXS78" s="307"/>
      <c r="BXT78" s="307"/>
      <c r="BXU78" s="307"/>
      <c r="BXV78" s="307"/>
      <c r="BXW78" s="307"/>
      <c r="BXX78" s="307"/>
      <c r="BXY78" s="306"/>
      <c r="BXZ78" s="307"/>
      <c r="BYA78" s="307"/>
      <c r="BYB78" s="307"/>
      <c r="BYC78" s="307"/>
      <c r="BYD78" s="307"/>
      <c r="BYE78" s="307"/>
      <c r="BYF78" s="307"/>
      <c r="BYG78" s="307"/>
      <c r="BYH78" s="307"/>
      <c r="BYI78" s="307"/>
      <c r="BYJ78" s="307"/>
      <c r="BYK78" s="307"/>
      <c r="BYL78" s="307"/>
      <c r="BYM78" s="307"/>
      <c r="BYN78" s="307"/>
      <c r="BYO78" s="306"/>
      <c r="BYP78" s="307"/>
      <c r="BYQ78" s="307"/>
      <c r="BYR78" s="307"/>
      <c r="BYS78" s="307"/>
      <c r="BYT78" s="307"/>
      <c r="BYU78" s="307"/>
      <c r="BYV78" s="307"/>
      <c r="BYW78" s="307"/>
      <c r="BYX78" s="307"/>
      <c r="BYY78" s="307"/>
      <c r="BYZ78" s="307"/>
      <c r="BZA78" s="307"/>
      <c r="BZB78" s="307"/>
      <c r="BZC78" s="307"/>
      <c r="BZD78" s="307"/>
      <c r="BZE78" s="306"/>
      <c r="BZF78" s="307"/>
      <c r="BZG78" s="307"/>
      <c r="BZH78" s="307"/>
      <c r="BZI78" s="307"/>
      <c r="BZJ78" s="307"/>
      <c r="BZK78" s="307"/>
      <c r="BZL78" s="307"/>
      <c r="BZM78" s="307"/>
      <c r="BZN78" s="307"/>
      <c r="BZO78" s="307"/>
      <c r="BZP78" s="307"/>
      <c r="BZQ78" s="307"/>
      <c r="BZR78" s="307"/>
      <c r="BZS78" s="307"/>
      <c r="BZT78" s="307"/>
      <c r="BZU78" s="306"/>
      <c r="BZV78" s="307"/>
      <c r="BZW78" s="307"/>
      <c r="BZX78" s="307"/>
      <c r="BZY78" s="307"/>
      <c r="BZZ78" s="307"/>
      <c r="CAA78" s="307"/>
      <c r="CAB78" s="307"/>
      <c r="CAC78" s="307"/>
      <c r="CAD78" s="307"/>
      <c r="CAE78" s="307"/>
      <c r="CAF78" s="307"/>
      <c r="CAG78" s="307"/>
      <c r="CAH78" s="307"/>
      <c r="CAI78" s="307"/>
      <c r="CAJ78" s="307"/>
      <c r="CAK78" s="306"/>
      <c r="CAL78" s="307"/>
      <c r="CAM78" s="307"/>
      <c r="CAN78" s="307"/>
      <c r="CAO78" s="307"/>
      <c r="CAP78" s="307"/>
      <c r="CAQ78" s="307"/>
      <c r="CAR78" s="307"/>
      <c r="CAS78" s="307"/>
      <c r="CAT78" s="307"/>
      <c r="CAU78" s="307"/>
      <c r="CAV78" s="307"/>
      <c r="CAW78" s="307"/>
      <c r="CAX78" s="307"/>
      <c r="CAY78" s="307"/>
      <c r="CAZ78" s="307"/>
      <c r="CBA78" s="306"/>
      <c r="CBB78" s="307"/>
      <c r="CBC78" s="307"/>
      <c r="CBD78" s="307"/>
      <c r="CBE78" s="307"/>
      <c r="CBF78" s="307"/>
      <c r="CBG78" s="307"/>
      <c r="CBH78" s="307"/>
      <c r="CBI78" s="307"/>
      <c r="CBJ78" s="307"/>
      <c r="CBK78" s="307"/>
      <c r="CBL78" s="307"/>
      <c r="CBM78" s="307"/>
      <c r="CBN78" s="307"/>
      <c r="CBO78" s="307"/>
      <c r="CBP78" s="307"/>
      <c r="CBQ78" s="306"/>
      <c r="CBR78" s="307"/>
      <c r="CBS78" s="307"/>
      <c r="CBT78" s="307"/>
      <c r="CBU78" s="307"/>
      <c r="CBV78" s="307"/>
      <c r="CBW78" s="307"/>
      <c r="CBX78" s="307"/>
      <c r="CBY78" s="307"/>
      <c r="CBZ78" s="307"/>
      <c r="CCA78" s="307"/>
      <c r="CCB78" s="307"/>
      <c r="CCC78" s="307"/>
      <c r="CCD78" s="307"/>
      <c r="CCE78" s="307"/>
      <c r="CCF78" s="307"/>
      <c r="CCG78" s="306"/>
      <c r="CCH78" s="307"/>
      <c r="CCI78" s="307"/>
      <c r="CCJ78" s="307"/>
      <c r="CCK78" s="307"/>
      <c r="CCL78" s="307"/>
      <c r="CCM78" s="307"/>
      <c r="CCN78" s="307"/>
      <c r="CCO78" s="307"/>
      <c r="CCP78" s="307"/>
      <c r="CCQ78" s="307"/>
      <c r="CCR78" s="307"/>
      <c r="CCS78" s="307"/>
      <c r="CCT78" s="307"/>
      <c r="CCU78" s="307"/>
      <c r="CCV78" s="307"/>
      <c r="CCW78" s="306"/>
      <c r="CCX78" s="307"/>
      <c r="CCY78" s="307"/>
      <c r="CCZ78" s="307"/>
      <c r="CDA78" s="307"/>
      <c r="CDB78" s="307"/>
      <c r="CDC78" s="307"/>
      <c r="CDD78" s="307"/>
      <c r="CDE78" s="307"/>
      <c r="CDF78" s="307"/>
      <c r="CDG78" s="307"/>
      <c r="CDH78" s="307"/>
      <c r="CDI78" s="307"/>
      <c r="CDJ78" s="307"/>
      <c r="CDK78" s="307"/>
      <c r="CDL78" s="307"/>
      <c r="CDM78" s="306"/>
      <c r="CDN78" s="307"/>
      <c r="CDO78" s="307"/>
      <c r="CDP78" s="307"/>
      <c r="CDQ78" s="307"/>
      <c r="CDR78" s="307"/>
      <c r="CDS78" s="307"/>
      <c r="CDT78" s="307"/>
      <c r="CDU78" s="307"/>
      <c r="CDV78" s="307"/>
      <c r="CDW78" s="307"/>
      <c r="CDX78" s="307"/>
      <c r="CDY78" s="307"/>
      <c r="CDZ78" s="307"/>
      <c r="CEA78" s="307"/>
      <c r="CEB78" s="307"/>
      <c r="CEC78" s="306"/>
      <c r="CED78" s="307"/>
      <c r="CEE78" s="307"/>
      <c r="CEF78" s="307"/>
      <c r="CEG78" s="307"/>
      <c r="CEH78" s="307"/>
      <c r="CEI78" s="307"/>
      <c r="CEJ78" s="307"/>
      <c r="CEK78" s="307"/>
      <c r="CEL78" s="307"/>
      <c r="CEM78" s="307"/>
      <c r="CEN78" s="307"/>
      <c r="CEO78" s="307"/>
      <c r="CEP78" s="307"/>
      <c r="CEQ78" s="307"/>
      <c r="CER78" s="307"/>
      <c r="CES78" s="306"/>
      <c r="CET78" s="307"/>
      <c r="CEU78" s="307"/>
      <c r="CEV78" s="307"/>
      <c r="CEW78" s="307"/>
      <c r="CEX78" s="307"/>
      <c r="CEY78" s="307"/>
      <c r="CEZ78" s="307"/>
      <c r="CFA78" s="307"/>
      <c r="CFB78" s="307"/>
      <c r="CFC78" s="307"/>
      <c r="CFD78" s="307"/>
      <c r="CFE78" s="307"/>
      <c r="CFF78" s="307"/>
      <c r="CFG78" s="307"/>
      <c r="CFH78" s="307"/>
      <c r="CFI78" s="306"/>
      <c r="CFJ78" s="307"/>
      <c r="CFK78" s="307"/>
      <c r="CFL78" s="307"/>
      <c r="CFM78" s="307"/>
      <c r="CFN78" s="307"/>
      <c r="CFO78" s="307"/>
      <c r="CFP78" s="307"/>
      <c r="CFQ78" s="307"/>
      <c r="CFR78" s="307"/>
      <c r="CFS78" s="307"/>
      <c r="CFT78" s="307"/>
      <c r="CFU78" s="307"/>
      <c r="CFV78" s="307"/>
      <c r="CFW78" s="307"/>
      <c r="CFX78" s="307"/>
      <c r="CFY78" s="306"/>
      <c r="CFZ78" s="307"/>
      <c r="CGA78" s="307"/>
      <c r="CGB78" s="307"/>
      <c r="CGC78" s="307"/>
      <c r="CGD78" s="307"/>
      <c r="CGE78" s="307"/>
      <c r="CGF78" s="307"/>
      <c r="CGG78" s="307"/>
      <c r="CGH78" s="307"/>
      <c r="CGI78" s="307"/>
      <c r="CGJ78" s="307"/>
      <c r="CGK78" s="307"/>
      <c r="CGL78" s="307"/>
      <c r="CGM78" s="307"/>
      <c r="CGN78" s="307"/>
      <c r="CGO78" s="306"/>
      <c r="CGP78" s="307"/>
      <c r="CGQ78" s="307"/>
      <c r="CGR78" s="307"/>
      <c r="CGS78" s="307"/>
      <c r="CGT78" s="307"/>
      <c r="CGU78" s="307"/>
      <c r="CGV78" s="307"/>
      <c r="CGW78" s="307"/>
      <c r="CGX78" s="307"/>
      <c r="CGY78" s="307"/>
      <c r="CGZ78" s="307"/>
      <c r="CHA78" s="307"/>
      <c r="CHB78" s="307"/>
      <c r="CHC78" s="307"/>
      <c r="CHD78" s="307"/>
      <c r="CHE78" s="306"/>
      <c r="CHF78" s="307"/>
      <c r="CHG78" s="307"/>
      <c r="CHH78" s="307"/>
      <c r="CHI78" s="307"/>
      <c r="CHJ78" s="307"/>
      <c r="CHK78" s="307"/>
      <c r="CHL78" s="307"/>
      <c r="CHM78" s="307"/>
      <c r="CHN78" s="307"/>
      <c r="CHO78" s="307"/>
      <c r="CHP78" s="307"/>
      <c r="CHQ78" s="307"/>
      <c r="CHR78" s="307"/>
      <c r="CHS78" s="307"/>
      <c r="CHT78" s="307"/>
      <c r="CHU78" s="306"/>
      <c r="CHV78" s="307"/>
      <c r="CHW78" s="307"/>
      <c r="CHX78" s="307"/>
      <c r="CHY78" s="307"/>
      <c r="CHZ78" s="307"/>
      <c r="CIA78" s="307"/>
      <c r="CIB78" s="307"/>
      <c r="CIC78" s="307"/>
      <c r="CID78" s="307"/>
      <c r="CIE78" s="307"/>
      <c r="CIF78" s="307"/>
      <c r="CIG78" s="307"/>
      <c r="CIH78" s="307"/>
      <c r="CII78" s="307"/>
      <c r="CIJ78" s="307"/>
      <c r="CIK78" s="306"/>
      <c r="CIL78" s="307"/>
      <c r="CIM78" s="307"/>
      <c r="CIN78" s="307"/>
      <c r="CIO78" s="307"/>
      <c r="CIP78" s="307"/>
      <c r="CIQ78" s="307"/>
      <c r="CIR78" s="307"/>
      <c r="CIS78" s="307"/>
      <c r="CIT78" s="307"/>
      <c r="CIU78" s="307"/>
      <c r="CIV78" s="307"/>
      <c r="CIW78" s="307"/>
      <c r="CIX78" s="307"/>
      <c r="CIY78" s="307"/>
      <c r="CIZ78" s="307"/>
      <c r="CJA78" s="306"/>
      <c r="CJB78" s="307"/>
      <c r="CJC78" s="307"/>
      <c r="CJD78" s="307"/>
      <c r="CJE78" s="307"/>
      <c r="CJF78" s="307"/>
      <c r="CJG78" s="307"/>
      <c r="CJH78" s="307"/>
      <c r="CJI78" s="307"/>
      <c r="CJJ78" s="307"/>
      <c r="CJK78" s="307"/>
      <c r="CJL78" s="307"/>
      <c r="CJM78" s="307"/>
      <c r="CJN78" s="307"/>
      <c r="CJO78" s="307"/>
      <c r="CJP78" s="307"/>
      <c r="CJQ78" s="306"/>
      <c r="CJR78" s="307"/>
      <c r="CJS78" s="307"/>
      <c r="CJT78" s="307"/>
      <c r="CJU78" s="307"/>
      <c r="CJV78" s="307"/>
      <c r="CJW78" s="307"/>
      <c r="CJX78" s="307"/>
      <c r="CJY78" s="307"/>
      <c r="CJZ78" s="307"/>
      <c r="CKA78" s="307"/>
      <c r="CKB78" s="307"/>
      <c r="CKC78" s="307"/>
      <c r="CKD78" s="307"/>
      <c r="CKE78" s="307"/>
      <c r="CKF78" s="307"/>
      <c r="CKG78" s="306"/>
      <c r="CKH78" s="307"/>
      <c r="CKI78" s="307"/>
      <c r="CKJ78" s="307"/>
      <c r="CKK78" s="307"/>
      <c r="CKL78" s="307"/>
      <c r="CKM78" s="307"/>
      <c r="CKN78" s="307"/>
      <c r="CKO78" s="307"/>
      <c r="CKP78" s="307"/>
      <c r="CKQ78" s="307"/>
      <c r="CKR78" s="307"/>
      <c r="CKS78" s="307"/>
      <c r="CKT78" s="307"/>
      <c r="CKU78" s="307"/>
      <c r="CKV78" s="307"/>
      <c r="CKW78" s="306"/>
      <c r="CKX78" s="307"/>
      <c r="CKY78" s="307"/>
      <c r="CKZ78" s="307"/>
      <c r="CLA78" s="307"/>
      <c r="CLB78" s="307"/>
      <c r="CLC78" s="307"/>
      <c r="CLD78" s="307"/>
      <c r="CLE78" s="307"/>
      <c r="CLF78" s="307"/>
      <c r="CLG78" s="307"/>
      <c r="CLH78" s="307"/>
      <c r="CLI78" s="307"/>
      <c r="CLJ78" s="307"/>
      <c r="CLK78" s="307"/>
      <c r="CLL78" s="307"/>
      <c r="CLM78" s="306"/>
      <c r="CLN78" s="307"/>
      <c r="CLO78" s="307"/>
      <c r="CLP78" s="307"/>
      <c r="CLQ78" s="307"/>
      <c r="CLR78" s="307"/>
      <c r="CLS78" s="307"/>
      <c r="CLT78" s="307"/>
      <c r="CLU78" s="307"/>
      <c r="CLV78" s="307"/>
      <c r="CLW78" s="307"/>
      <c r="CLX78" s="307"/>
      <c r="CLY78" s="307"/>
      <c r="CLZ78" s="307"/>
      <c r="CMA78" s="307"/>
      <c r="CMB78" s="307"/>
      <c r="CMC78" s="306"/>
      <c r="CMD78" s="307"/>
      <c r="CME78" s="307"/>
      <c r="CMF78" s="307"/>
      <c r="CMG78" s="307"/>
      <c r="CMH78" s="307"/>
      <c r="CMI78" s="307"/>
      <c r="CMJ78" s="307"/>
      <c r="CMK78" s="307"/>
      <c r="CML78" s="307"/>
      <c r="CMM78" s="307"/>
      <c r="CMN78" s="307"/>
      <c r="CMO78" s="307"/>
      <c r="CMP78" s="307"/>
      <c r="CMQ78" s="307"/>
      <c r="CMR78" s="307"/>
      <c r="CMS78" s="306"/>
      <c r="CMT78" s="307"/>
      <c r="CMU78" s="307"/>
      <c r="CMV78" s="307"/>
      <c r="CMW78" s="307"/>
      <c r="CMX78" s="307"/>
      <c r="CMY78" s="307"/>
      <c r="CMZ78" s="307"/>
      <c r="CNA78" s="307"/>
      <c r="CNB78" s="307"/>
      <c r="CNC78" s="307"/>
      <c r="CND78" s="307"/>
      <c r="CNE78" s="307"/>
      <c r="CNF78" s="307"/>
      <c r="CNG78" s="307"/>
      <c r="CNH78" s="307"/>
      <c r="CNI78" s="306"/>
      <c r="CNJ78" s="307"/>
      <c r="CNK78" s="307"/>
      <c r="CNL78" s="307"/>
      <c r="CNM78" s="307"/>
      <c r="CNN78" s="307"/>
      <c r="CNO78" s="307"/>
      <c r="CNP78" s="307"/>
      <c r="CNQ78" s="307"/>
      <c r="CNR78" s="307"/>
      <c r="CNS78" s="307"/>
      <c r="CNT78" s="307"/>
      <c r="CNU78" s="307"/>
      <c r="CNV78" s="307"/>
      <c r="CNW78" s="307"/>
      <c r="CNX78" s="307"/>
      <c r="CNY78" s="306"/>
      <c r="CNZ78" s="307"/>
      <c r="COA78" s="307"/>
      <c r="COB78" s="307"/>
      <c r="COC78" s="307"/>
      <c r="COD78" s="307"/>
      <c r="COE78" s="307"/>
      <c r="COF78" s="307"/>
      <c r="COG78" s="307"/>
      <c r="COH78" s="307"/>
      <c r="COI78" s="307"/>
      <c r="COJ78" s="307"/>
      <c r="COK78" s="307"/>
      <c r="COL78" s="307"/>
      <c r="COM78" s="307"/>
      <c r="CON78" s="307"/>
      <c r="COO78" s="306"/>
      <c r="COP78" s="307"/>
      <c r="COQ78" s="307"/>
      <c r="COR78" s="307"/>
      <c r="COS78" s="307"/>
      <c r="COT78" s="307"/>
      <c r="COU78" s="307"/>
      <c r="COV78" s="307"/>
      <c r="COW78" s="307"/>
      <c r="COX78" s="307"/>
      <c r="COY78" s="307"/>
      <c r="COZ78" s="307"/>
      <c r="CPA78" s="307"/>
      <c r="CPB78" s="307"/>
      <c r="CPC78" s="307"/>
      <c r="CPD78" s="307"/>
      <c r="CPE78" s="306"/>
      <c r="CPF78" s="307"/>
      <c r="CPG78" s="307"/>
      <c r="CPH78" s="307"/>
      <c r="CPI78" s="307"/>
      <c r="CPJ78" s="307"/>
      <c r="CPK78" s="307"/>
      <c r="CPL78" s="307"/>
      <c r="CPM78" s="307"/>
      <c r="CPN78" s="307"/>
      <c r="CPO78" s="307"/>
      <c r="CPP78" s="307"/>
      <c r="CPQ78" s="307"/>
      <c r="CPR78" s="307"/>
      <c r="CPS78" s="307"/>
      <c r="CPT78" s="307"/>
      <c r="CPU78" s="306"/>
      <c r="CPV78" s="307"/>
      <c r="CPW78" s="307"/>
      <c r="CPX78" s="307"/>
      <c r="CPY78" s="307"/>
      <c r="CPZ78" s="307"/>
      <c r="CQA78" s="307"/>
      <c r="CQB78" s="307"/>
      <c r="CQC78" s="307"/>
      <c r="CQD78" s="307"/>
      <c r="CQE78" s="307"/>
      <c r="CQF78" s="307"/>
      <c r="CQG78" s="307"/>
      <c r="CQH78" s="307"/>
      <c r="CQI78" s="307"/>
      <c r="CQJ78" s="307"/>
      <c r="CQK78" s="306"/>
      <c r="CQL78" s="307"/>
      <c r="CQM78" s="307"/>
      <c r="CQN78" s="307"/>
      <c r="CQO78" s="307"/>
      <c r="CQP78" s="307"/>
      <c r="CQQ78" s="307"/>
      <c r="CQR78" s="307"/>
      <c r="CQS78" s="307"/>
      <c r="CQT78" s="307"/>
      <c r="CQU78" s="307"/>
      <c r="CQV78" s="307"/>
      <c r="CQW78" s="307"/>
      <c r="CQX78" s="307"/>
      <c r="CQY78" s="307"/>
      <c r="CQZ78" s="307"/>
      <c r="CRA78" s="306"/>
      <c r="CRB78" s="307"/>
      <c r="CRC78" s="307"/>
      <c r="CRD78" s="307"/>
      <c r="CRE78" s="307"/>
      <c r="CRF78" s="307"/>
      <c r="CRG78" s="307"/>
      <c r="CRH78" s="307"/>
      <c r="CRI78" s="307"/>
      <c r="CRJ78" s="307"/>
      <c r="CRK78" s="307"/>
      <c r="CRL78" s="307"/>
      <c r="CRM78" s="307"/>
      <c r="CRN78" s="307"/>
      <c r="CRO78" s="307"/>
      <c r="CRP78" s="307"/>
      <c r="CRQ78" s="306"/>
      <c r="CRR78" s="307"/>
      <c r="CRS78" s="307"/>
      <c r="CRT78" s="307"/>
      <c r="CRU78" s="307"/>
      <c r="CRV78" s="307"/>
      <c r="CRW78" s="307"/>
      <c r="CRX78" s="307"/>
      <c r="CRY78" s="307"/>
      <c r="CRZ78" s="307"/>
      <c r="CSA78" s="307"/>
      <c r="CSB78" s="307"/>
      <c r="CSC78" s="307"/>
      <c r="CSD78" s="307"/>
      <c r="CSE78" s="307"/>
      <c r="CSF78" s="307"/>
      <c r="CSG78" s="306"/>
      <c r="CSH78" s="307"/>
      <c r="CSI78" s="307"/>
      <c r="CSJ78" s="307"/>
      <c r="CSK78" s="307"/>
      <c r="CSL78" s="307"/>
      <c r="CSM78" s="307"/>
      <c r="CSN78" s="307"/>
      <c r="CSO78" s="307"/>
      <c r="CSP78" s="307"/>
      <c r="CSQ78" s="307"/>
      <c r="CSR78" s="307"/>
      <c r="CSS78" s="307"/>
      <c r="CST78" s="307"/>
      <c r="CSU78" s="307"/>
      <c r="CSV78" s="307"/>
      <c r="CSW78" s="306"/>
      <c r="CSX78" s="307"/>
      <c r="CSY78" s="307"/>
      <c r="CSZ78" s="307"/>
      <c r="CTA78" s="307"/>
      <c r="CTB78" s="307"/>
      <c r="CTC78" s="307"/>
      <c r="CTD78" s="307"/>
      <c r="CTE78" s="307"/>
      <c r="CTF78" s="307"/>
      <c r="CTG78" s="307"/>
      <c r="CTH78" s="307"/>
      <c r="CTI78" s="307"/>
      <c r="CTJ78" s="307"/>
      <c r="CTK78" s="307"/>
      <c r="CTL78" s="307"/>
      <c r="CTM78" s="306"/>
      <c r="CTN78" s="307"/>
      <c r="CTO78" s="307"/>
      <c r="CTP78" s="307"/>
      <c r="CTQ78" s="307"/>
      <c r="CTR78" s="307"/>
      <c r="CTS78" s="307"/>
      <c r="CTT78" s="307"/>
      <c r="CTU78" s="307"/>
      <c r="CTV78" s="307"/>
      <c r="CTW78" s="307"/>
      <c r="CTX78" s="307"/>
      <c r="CTY78" s="307"/>
      <c r="CTZ78" s="307"/>
      <c r="CUA78" s="307"/>
      <c r="CUB78" s="307"/>
      <c r="CUC78" s="306"/>
      <c r="CUD78" s="307"/>
      <c r="CUE78" s="307"/>
      <c r="CUF78" s="307"/>
      <c r="CUG78" s="307"/>
      <c r="CUH78" s="307"/>
      <c r="CUI78" s="307"/>
      <c r="CUJ78" s="307"/>
      <c r="CUK78" s="307"/>
      <c r="CUL78" s="307"/>
      <c r="CUM78" s="307"/>
      <c r="CUN78" s="307"/>
      <c r="CUO78" s="307"/>
      <c r="CUP78" s="307"/>
      <c r="CUQ78" s="307"/>
      <c r="CUR78" s="307"/>
      <c r="CUS78" s="306"/>
      <c r="CUT78" s="307"/>
      <c r="CUU78" s="307"/>
      <c r="CUV78" s="307"/>
      <c r="CUW78" s="307"/>
      <c r="CUX78" s="307"/>
      <c r="CUY78" s="307"/>
      <c r="CUZ78" s="307"/>
      <c r="CVA78" s="307"/>
      <c r="CVB78" s="307"/>
      <c r="CVC78" s="307"/>
      <c r="CVD78" s="307"/>
      <c r="CVE78" s="307"/>
      <c r="CVF78" s="307"/>
      <c r="CVG78" s="307"/>
      <c r="CVH78" s="307"/>
      <c r="CVI78" s="306"/>
      <c r="CVJ78" s="307"/>
      <c r="CVK78" s="307"/>
      <c r="CVL78" s="307"/>
      <c r="CVM78" s="307"/>
      <c r="CVN78" s="307"/>
      <c r="CVO78" s="307"/>
      <c r="CVP78" s="307"/>
      <c r="CVQ78" s="307"/>
      <c r="CVR78" s="307"/>
      <c r="CVS78" s="307"/>
      <c r="CVT78" s="307"/>
      <c r="CVU78" s="307"/>
      <c r="CVV78" s="307"/>
      <c r="CVW78" s="307"/>
      <c r="CVX78" s="307"/>
      <c r="CVY78" s="306"/>
      <c r="CVZ78" s="307"/>
      <c r="CWA78" s="307"/>
      <c r="CWB78" s="307"/>
      <c r="CWC78" s="307"/>
      <c r="CWD78" s="307"/>
      <c r="CWE78" s="307"/>
      <c r="CWF78" s="307"/>
      <c r="CWG78" s="307"/>
      <c r="CWH78" s="307"/>
      <c r="CWI78" s="307"/>
      <c r="CWJ78" s="307"/>
      <c r="CWK78" s="307"/>
      <c r="CWL78" s="307"/>
      <c r="CWM78" s="307"/>
      <c r="CWN78" s="307"/>
      <c r="CWO78" s="306"/>
      <c r="CWP78" s="307"/>
      <c r="CWQ78" s="307"/>
      <c r="CWR78" s="307"/>
      <c r="CWS78" s="307"/>
      <c r="CWT78" s="307"/>
      <c r="CWU78" s="307"/>
      <c r="CWV78" s="307"/>
      <c r="CWW78" s="307"/>
      <c r="CWX78" s="307"/>
      <c r="CWY78" s="307"/>
      <c r="CWZ78" s="307"/>
      <c r="CXA78" s="307"/>
      <c r="CXB78" s="307"/>
      <c r="CXC78" s="307"/>
      <c r="CXD78" s="307"/>
      <c r="CXE78" s="306"/>
      <c r="CXF78" s="307"/>
      <c r="CXG78" s="307"/>
      <c r="CXH78" s="307"/>
      <c r="CXI78" s="307"/>
      <c r="CXJ78" s="307"/>
      <c r="CXK78" s="307"/>
      <c r="CXL78" s="307"/>
      <c r="CXM78" s="307"/>
      <c r="CXN78" s="307"/>
      <c r="CXO78" s="307"/>
      <c r="CXP78" s="307"/>
      <c r="CXQ78" s="307"/>
      <c r="CXR78" s="307"/>
      <c r="CXS78" s="307"/>
      <c r="CXT78" s="307"/>
      <c r="CXU78" s="306"/>
      <c r="CXV78" s="307"/>
      <c r="CXW78" s="307"/>
      <c r="CXX78" s="307"/>
      <c r="CXY78" s="307"/>
      <c r="CXZ78" s="307"/>
      <c r="CYA78" s="307"/>
      <c r="CYB78" s="307"/>
      <c r="CYC78" s="307"/>
      <c r="CYD78" s="307"/>
      <c r="CYE78" s="307"/>
      <c r="CYF78" s="307"/>
      <c r="CYG78" s="307"/>
      <c r="CYH78" s="307"/>
      <c r="CYI78" s="307"/>
      <c r="CYJ78" s="307"/>
      <c r="CYK78" s="306"/>
      <c r="CYL78" s="307"/>
      <c r="CYM78" s="307"/>
      <c r="CYN78" s="307"/>
      <c r="CYO78" s="307"/>
      <c r="CYP78" s="307"/>
      <c r="CYQ78" s="307"/>
      <c r="CYR78" s="307"/>
      <c r="CYS78" s="307"/>
      <c r="CYT78" s="307"/>
      <c r="CYU78" s="307"/>
      <c r="CYV78" s="307"/>
      <c r="CYW78" s="307"/>
      <c r="CYX78" s="307"/>
      <c r="CYY78" s="307"/>
      <c r="CYZ78" s="307"/>
      <c r="CZA78" s="306"/>
      <c r="CZB78" s="307"/>
      <c r="CZC78" s="307"/>
      <c r="CZD78" s="307"/>
      <c r="CZE78" s="307"/>
      <c r="CZF78" s="307"/>
      <c r="CZG78" s="307"/>
      <c r="CZH78" s="307"/>
      <c r="CZI78" s="307"/>
      <c r="CZJ78" s="307"/>
      <c r="CZK78" s="307"/>
      <c r="CZL78" s="307"/>
      <c r="CZM78" s="307"/>
      <c r="CZN78" s="307"/>
      <c r="CZO78" s="307"/>
      <c r="CZP78" s="307"/>
      <c r="CZQ78" s="306"/>
      <c r="CZR78" s="307"/>
      <c r="CZS78" s="307"/>
      <c r="CZT78" s="307"/>
      <c r="CZU78" s="307"/>
      <c r="CZV78" s="307"/>
      <c r="CZW78" s="307"/>
      <c r="CZX78" s="307"/>
      <c r="CZY78" s="307"/>
      <c r="CZZ78" s="307"/>
      <c r="DAA78" s="307"/>
      <c r="DAB78" s="307"/>
      <c r="DAC78" s="307"/>
      <c r="DAD78" s="307"/>
      <c r="DAE78" s="307"/>
      <c r="DAF78" s="307"/>
      <c r="DAG78" s="306"/>
      <c r="DAH78" s="307"/>
      <c r="DAI78" s="307"/>
      <c r="DAJ78" s="307"/>
      <c r="DAK78" s="307"/>
      <c r="DAL78" s="307"/>
      <c r="DAM78" s="307"/>
      <c r="DAN78" s="307"/>
      <c r="DAO78" s="307"/>
      <c r="DAP78" s="307"/>
      <c r="DAQ78" s="307"/>
      <c r="DAR78" s="307"/>
      <c r="DAS78" s="307"/>
      <c r="DAT78" s="307"/>
      <c r="DAU78" s="307"/>
      <c r="DAV78" s="307"/>
      <c r="DAW78" s="306"/>
      <c r="DAX78" s="307"/>
      <c r="DAY78" s="307"/>
      <c r="DAZ78" s="307"/>
      <c r="DBA78" s="307"/>
      <c r="DBB78" s="307"/>
      <c r="DBC78" s="307"/>
      <c r="DBD78" s="307"/>
      <c r="DBE78" s="307"/>
      <c r="DBF78" s="307"/>
      <c r="DBG78" s="307"/>
      <c r="DBH78" s="307"/>
      <c r="DBI78" s="307"/>
      <c r="DBJ78" s="307"/>
      <c r="DBK78" s="307"/>
      <c r="DBL78" s="307"/>
      <c r="DBM78" s="306"/>
      <c r="DBN78" s="307"/>
      <c r="DBO78" s="307"/>
      <c r="DBP78" s="307"/>
      <c r="DBQ78" s="307"/>
      <c r="DBR78" s="307"/>
      <c r="DBS78" s="307"/>
      <c r="DBT78" s="307"/>
      <c r="DBU78" s="307"/>
      <c r="DBV78" s="307"/>
      <c r="DBW78" s="307"/>
      <c r="DBX78" s="307"/>
      <c r="DBY78" s="307"/>
      <c r="DBZ78" s="307"/>
      <c r="DCA78" s="307"/>
      <c r="DCB78" s="307"/>
      <c r="DCC78" s="306"/>
      <c r="DCD78" s="307"/>
      <c r="DCE78" s="307"/>
      <c r="DCF78" s="307"/>
      <c r="DCG78" s="307"/>
      <c r="DCH78" s="307"/>
      <c r="DCI78" s="307"/>
      <c r="DCJ78" s="307"/>
      <c r="DCK78" s="307"/>
      <c r="DCL78" s="307"/>
      <c r="DCM78" s="307"/>
      <c r="DCN78" s="307"/>
      <c r="DCO78" s="307"/>
      <c r="DCP78" s="307"/>
      <c r="DCQ78" s="307"/>
      <c r="DCR78" s="307"/>
      <c r="DCS78" s="306"/>
      <c r="DCT78" s="307"/>
      <c r="DCU78" s="307"/>
      <c r="DCV78" s="307"/>
      <c r="DCW78" s="307"/>
      <c r="DCX78" s="307"/>
      <c r="DCY78" s="307"/>
      <c r="DCZ78" s="307"/>
      <c r="DDA78" s="307"/>
      <c r="DDB78" s="307"/>
      <c r="DDC78" s="307"/>
      <c r="DDD78" s="307"/>
      <c r="DDE78" s="307"/>
      <c r="DDF78" s="307"/>
      <c r="DDG78" s="307"/>
      <c r="DDH78" s="307"/>
      <c r="DDI78" s="306"/>
      <c r="DDJ78" s="307"/>
      <c r="DDK78" s="307"/>
      <c r="DDL78" s="307"/>
      <c r="DDM78" s="307"/>
      <c r="DDN78" s="307"/>
      <c r="DDO78" s="307"/>
      <c r="DDP78" s="307"/>
      <c r="DDQ78" s="307"/>
      <c r="DDR78" s="307"/>
      <c r="DDS78" s="307"/>
      <c r="DDT78" s="307"/>
      <c r="DDU78" s="307"/>
      <c r="DDV78" s="307"/>
      <c r="DDW78" s="307"/>
      <c r="DDX78" s="307"/>
      <c r="DDY78" s="306"/>
      <c r="DDZ78" s="307"/>
      <c r="DEA78" s="307"/>
      <c r="DEB78" s="307"/>
      <c r="DEC78" s="307"/>
      <c r="DED78" s="307"/>
      <c r="DEE78" s="307"/>
      <c r="DEF78" s="307"/>
      <c r="DEG78" s="307"/>
      <c r="DEH78" s="307"/>
      <c r="DEI78" s="307"/>
      <c r="DEJ78" s="307"/>
      <c r="DEK78" s="307"/>
      <c r="DEL78" s="307"/>
      <c r="DEM78" s="307"/>
      <c r="DEN78" s="307"/>
      <c r="DEO78" s="306"/>
      <c r="DEP78" s="307"/>
      <c r="DEQ78" s="307"/>
      <c r="DER78" s="307"/>
      <c r="DES78" s="307"/>
      <c r="DET78" s="307"/>
      <c r="DEU78" s="307"/>
      <c r="DEV78" s="307"/>
      <c r="DEW78" s="307"/>
      <c r="DEX78" s="307"/>
      <c r="DEY78" s="307"/>
      <c r="DEZ78" s="307"/>
      <c r="DFA78" s="307"/>
      <c r="DFB78" s="307"/>
      <c r="DFC78" s="307"/>
      <c r="DFD78" s="307"/>
      <c r="DFE78" s="306"/>
      <c r="DFF78" s="307"/>
      <c r="DFG78" s="307"/>
      <c r="DFH78" s="307"/>
      <c r="DFI78" s="307"/>
      <c r="DFJ78" s="307"/>
      <c r="DFK78" s="307"/>
      <c r="DFL78" s="307"/>
      <c r="DFM78" s="307"/>
      <c r="DFN78" s="307"/>
      <c r="DFO78" s="307"/>
      <c r="DFP78" s="307"/>
      <c r="DFQ78" s="307"/>
      <c r="DFR78" s="307"/>
      <c r="DFS78" s="307"/>
      <c r="DFT78" s="307"/>
      <c r="DFU78" s="306"/>
      <c r="DFV78" s="307"/>
      <c r="DFW78" s="307"/>
      <c r="DFX78" s="307"/>
      <c r="DFY78" s="307"/>
      <c r="DFZ78" s="307"/>
      <c r="DGA78" s="307"/>
      <c r="DGB78" s="307"/>
      <c r="DGC78" s="307"/>
      <c r="DGD78" s="307"/>
      <c r="DGE78" s="307"/>
      <c r="DGF78" s="307"/>
      <c r="DGG78" s="307"/>
      <c r="DGH78" s="307"/>
      <c r="DGI78" s="307"/>
      <c r="DGJ78" s="307"/>
      <c r="DGK78" s="306"/>
      <c r="DGL78" s="307"/>
      <c r="DGM78" s="307"/>
      <c r="DGN78" s="307"/>
      <c r="DGO78" s="307"/>
      <c r="DGP78" s="307"/>
      <c r="DGQ78" s="307"/>
      <c r="DGR78" s="307"/>
      <c r="DGS78" s="307"/>
      <c r="DGT78" s="307"/>
      <c r="DGU78" s="307"/>
      <c r="DGV78" s="307"/>
      <c r="DGW78" s="307"/>
      <c r="DGX78" s="307"/>
      <c r="DGY78" s="307"/>
      <c r="DGZ78" s="307"/>
      <c r="DHA78" s="306"/>
      <c r="DHB78" s="307"/>
      <c r="DHC78" s="307"/>
      <c r="DHD78" s="307"/>
      <c r="DHE78" s="307"/>
      <c r="DHF78" s="307"/>
      <c r="DHG78" s="307"/>
      <c r="DHH78" s="307"/>
      <c r="DHI78" s="307"/>
      <c r="DHJ78" s="307"/>
      <c r="DHK78" s="307"/>
      <c r="DHL78" s="307"/>
      <c r="DHM78" s="307"/>
      <c r="DHN78" s="307"/>
      <c r="DHO78" s="307"/>
      <c r="DHP78" s="307"/>
      <c r="DHQ78" s="306"/>
      <c r="DHR78" s="307"/>
      <c r="DHS78" s="307"/>
      <c r="DHT78" s="307"/>
      <c r="DHU78" s="307"/>
      <c r="DHV78" s="307"/>
      <c r="DHW78" s="307"/>
      <c r="DHX78" s="307"/>
      <c r="DHY78" s="307"/>
      <c r="DHZ78" s="307"/>
      <c r="DIA78" s="307"/>
      <c r="DIB78" s="307"/>
      <c r="DIC78" s="307"/>
      <c r="DID78" s="307"/>
      <c r="DIE78" s="307"/>
      <c r="DIF78" s="307"/>
      <c r="DIG78" s="306"/>
      <c r="DIH78" s="307"/>
      <c r="DII78" s="307"/>
      <c r="DIJ78" s="307"/>
      <c r="DIK78" s="307"/>
      <c r="DIL78" s="307"/>
      <c r="DIM78" s="307"/>
      <c r="DIN78" s="307"/>
      <c r="DIO78" s="307"/>
      <c r="DIP78" s="307"/>
      <c r="DIQ78" s="307"/>
      <c r="DIR78" s="307"/>
      <c r="DIS78" s="307"/>
      <c r="DIT78" s="307"/>
      <c r="DIU78" s="307"/>
      <c r="DIV78" s="307"/>
      <c r="DIW78" s="306"/>
      <c r="DIX78" s="307"/>
      <c r="DIY78" s="307"/>
      <c r="DIZ78" s="307"/>
      <c r="DJA78" s="307"/>
      <c r="DJB78" s="307"/>
      <c r="DJC78" s="307"/>
      <c r="DJD78" s="307"/>
      <c r="DJE78" s="307"/>
      <c r="DJF78" s="307"/>
      <c r="DJG78" s="307"/>
      <c r="DJH78" s="307"/>
      <c r="DJI78" s="307"/>
      <c r="DJJ78" s="307"/>
      <c r="DJK78" s="307"/>
      <c r="DJL78" s="307"/>
      <c r="DJM78" s="306"/>
      <c r="DJN78" s="307"/>
      <c r="DJO78" s="307"/>
      <c r="DJP78" s="307"/>
      <c r="DJQ78" s="307"/>
      <c r="DJR78" s="307"/>
      <c r="DJS78" s="307"/>
      <c r="DJT78" s="307"/>
      <c r="DJU78" s="307"/>
      <c r="DJV78" s="307"/>
      <c r="DJW78" s="307"/>
      <c r="DJX78" s="307"/>
      <c r="DJY78" s="307"/>
      <c r="DJZ78" s="307"/>
      <c r="DKA78" s="307"/>
      <c r="DKB78" s="307"/>
      <c r="DKC78" s="306"/>
      <c r="DKD78" s="307"/>
      <c r="DKE78" s="307"/>
      <c r="DKF78" s="307"/>
      <c r="DKG78" s="307"/>
      <c r="DKH78" s="307"/>
      <c r="DKI78" s="307"/>
      <c r="DKJ78" s="307"/>
      <c r="DKK78" s="307"/>
      <c r="DKL78" s="307"/>
      <c r="DKM78" s="307"/>
      <c r="DKN78" s="307"/>
      <c r="DKO78" s="307"/>
      <c r="DKP78" s="307"/>
      <c r="DKQ78" s="307"/>
      <c r="DKR78" s="307"/>
      <c r="DKS78" s="306"/>
      <c r="DKT78" s="307"/>
      <c r="DKU78" s="307"/>
      <c r="DKV78" s="307"/>
      <c r="DKW78" s="307"/>
      <c r="DKX78" s="307"/>
      <c r="DKY78" s="307"/>
      <c r="DKZ78" s="307"/>
      <c r="DLA78" s="307"/>
      <c r="DLB78" s="307"/>
      <c r="DLC78" s="307"/>
      <c r="DLD78" s="307"/>
      <c r="DLE78" s="307"/>
      <c r="DLF78" s="307"/>
      <c r="DLG78" s="307"/>
      <c r="DLH78" s="307"/>
      <c r="DLI78" s="306"/>
      <c r="DLJ78" s="307"/>
      <c r="DLK78" s="307"/>
      <c r="DLL78" s="307"/>
      <c r="DLM78" s="307"/>
      <c r="DLN78" s="307"/>
      <c r="DLO78" s="307"/>
      <c r="DLP78" s="307"/>
      <c r="DLQ78" s="307"/>
      <c r="DLR78" s="307"/>
      <c r="DLS78" s="307"/>
      <c r="DLT78" s="307"/>
      <c r="DLU78" s="307"/>
      <c r="DLV78" s="307"/>
      <c r="DLW78" s="307"/>
      <c r="DLX78" s="307"/>
      <c r="DLY78" s="306"/>
      <c r="DLZ78" s="307"/>
      <c r="DMA78" s="307"/>
      <c r="DMB78" s="307"/>
      <c r="DMC78" s="307"/>
      <c r="DMD78" s="307"/>
      <c r="DME78" s="307"/>
      <c r="DMF78" s="307"/>
      <c r="DMG78" s="307"/>
      <c r="DMH78" s="307"/>
      <c r="DMI78" s="307"/>
      <c r="DMJ78" s="307"/>
      <c r="DMK78" s="307"/>
      <c r="DML78" s="307"/>
      <c r="DMM78" s="307"/>
      <c r="DMN78" s="307"/>
      <c r="DMO78" s="306"/>
      <c r="DMP78" s="307"/>
      <c r="DMQ78" s="307"/>
      <c r="DMR78" s="307"/>
      <c r="DMS78" s="307"/>
      <c r="DMT78" s="307"/>
      <c r="DMU78" s="307"/>
      <c r="DMV78" s="307"/>
      <c r="DMW78" s="307"/>
      <c r="DMX78" s="307"/>
      <c r="DMY78" s="307"/>
      <c r="DMZ78" s="307"/>
      <c r="DNA78" s="307"/>
      <c r="DNB78" s="307"/>
      <c r="DNC78" s="307"/>
      <c r="DND78" s="307"/>
      <c r="DNE78" s="306"/>
      <c r="DNF78" s="307"/>
      <c r="DNG78" s="307"/>
      <c r="DNH78" s="307"/>
      <c r="DNI78" s="307"/>
      <c r="DNJ78" s="307"/>
      <c r="DNK78" s="307"/>
      <c r="DNL78" s="307"/>
      <c r="DNM78" s="307"/>
      <c r="DNN78" s="307"/>
      <c r="DNO78" s="307"/>
      <c r="DNP78" s="307"/>
      <c r="DNQ78" s="307"/>
      <c r="DNR78" s="307"/>
      <c r="DNS78" s="307"/>
      <c r="DNT78" s="307"/>
      <c r="DNU78" s="306"/>
      <c r="DNV78" s="307"/>
      <c r="DNW78" s="307"/>
      <c r="DNX78" s="307"/>
      <c r="DNY78" s="307"/>
      <c r="DNZ78" s="307"/>
      <c r="DOA78" s="307"/>
      <c r="DOB78" s="307"/>
      <c r="DOC78" s="307"/>
      <c r="DOD78" s="307"/>
      <c r="DOE78" s="307"/>
      <c r="DOF78" s="307"/>
      <c r="DOG78" s="307"/>
      <c r="DOH78" s="307"/>
      <c r="DOI78" s="307"/>
      <c r="DOJ78" s="307"/>
      <c r="DOK78" s="306"/>
      <c r="DOL78" s="307"/>
      <c r="DOM78" s="307"/>
      <c r="DON78" s="307"/>
      <c r="DOO78" s="307"/>
      <c r="DOP78" s="307"/>
      <c r="DOQ78" s="307"/>
      <c r="DOR78" s="307"/>
      <c r="DOS78" s="307"/>
      <c r="DOT78" s="307"/>
      <c r="DOU78" s="307"/>
      <c r="DOV78" s="307"/>
      <c r="DOW78" s="307"/>
      <c r="DOX78" s="307"/>
      <c r="DOY78" s="307"/>
      <c r="DOZ78" s="307"/>
      <c r="DPA78" s="306"/>
      <c r="DPB78" s="307"/>
      <c r="DPC78" s="307"/>
      <c r="DPD78" s="307"/>
      <c r="DPE78" s="307"/>
      <c r="DPF78" s="307"/>
      <c r="DPG78" s="307"/>
      <c r="DPH78" s="307"/>
      <c r="DPI78" s="307"/>
      <c r="DPJ78" s="307"/>
      <c r="DPK78" s="307"/>
      <c r="DPL78" s="307"/>
      <c r="DPM78" s="307"/>
      <c r="DPN78" s="307"/>
      <c r="DPO78" s="307"/>
      <c r="DPP78" s="307"/>
      <c r="DPQ78" s="306"/>
      <c r="DPR78" s="307"/>
      <c r="DPS78" s="307"/>
      <c r="DPT78" s="307"/>
      <c r="DPU78" s="307"/>
      <c r="DPV78" s="307"/>
      <c r="DPW78" s="307"/>
      <c r="DPX78" s="307"/>
      <c r="DPY78" s="307"/>
      <c r="DPZ78" s="307"/>
      <c r="DQA78" s="307"/>
      <c r="DQB78" s="307"/>
      <c r="DQC78" s="307"/>
      <c r="DQD78" s="307"/>
      <c r="DQE78" s="307"/>
      <c r="DQF78" s="307"/>
      <c r="DQG78" s="306"/>
      <c r="DQH78" s="307"/>
      <c r="DQI78" s="307"/>
      <c r="DQJ78" s="307"/>
      <c r="DQK78" s="307"/>
      <c r="DQL78" s="307"/>
      <c r="DQM78" s="307"/>
      <c r="DQN78" s="307"/>
      <c r="DQO78" s="307"/>
      <c r="DQP78" s="307"/>
      <c r="DQQ78" s="307"/>
      <c r="DQR78" s="307"/>
      <c r="DQS78" s="307"/>
      <c r="DQT78" s="307"/>
      <c r="DQU78" s="307"/>
      <c r="DQV78" s="307"/>
      <c r="DQW78" s="306"/>
      <c r="DQX78" s="307"/>
      <c r="DQY78" s="307"/>
      <c r="DQZ78" s="307"/>
      <c r="DRA78" s="307"/>
      <c r="DRB78" s="307"/>
      <c r="DRC78" s="307"/>
      <c r="DRD78" s="307"/>
      <c r="DRE78" s="307"/>
      <c r="DRF78" s="307"/>
      <c r="DRG78" s="307"/>
      <c r="DRH78" s="307"/>
      <c r="DRI78" s="307"/>
      <c r="DRJ78" s="307"/>
      <c r="DRK78" s="307"/>
      <c r="DRL78" s="307"/>
      <c r="DRM78" s="306"/>
      <c r="DRN78" s="307"/>
      <c r="DRO78" s="307"/>
      <c r="DRP78" s="307"/>
      <c r="DRQ78" s="307"/>
      <c r="DRR78" s="307"/>
      <c r="DRS78" s="307"/>
      <c r="DRT78" s="307"/>
      <c r="DRU78" s="307"/>
      <c r="DRV78" s="307"/>
      <c r="DRW78" s="307"/>
      <c r="DRX78" s="307"/>
      <c r="DRY78" s="307"/>
      <c r="DRZ78" s="307"/>
      <c r="DSA78" s="307"/>
      <c r="DSB78" s="307"/>
      <c r="DSC78" s="306"/>
      <c r="DSD78" s="307"/>
      <c r="DSE78" s="307"/>
      <c r="DSF78" s="307"/>
      <c r="DSG78" s="307"/>
      <c r="DSH78" s="307"/>
      <c r="DSI78" s="307"/>
      <c r="DSJ78" s="307"/>
      <c r="DSK78" s="307"/>
      <c r="DSL78" s="307"/>
      <c r="DSM78" s="307"/>
      <c r="DSN78" s="307"/>
      <c r="DSO78" s="307"/>
      <c r="DSP78" s="307"/>
      <c r="DSQ78" s="307"/>
      <c r="DSR78" s="307"/>
      <c r="DSS78" s="306"/>
      <c r="DST78" s="307"/>
      <c r="DSU78" s="307"/>
      <c r="DSV78" s="307"/>
      <c r="DSW78" s="307"/>
      <c r="DSX78" s="307"/>
      <c r="DSY78" s="307"/>
      <c r="DSZ78" s="307"/>
      <c r="DTA78" s="307"/>
      <c r="DTB78" s="307"/>
      <c r="DTC78" s="307"/>
      <c r="DTD78" s="307"/>
      <c r="DTE78" s="307"/>
      <c r="DTF78" s="307"/>
      <c r="DTG78" s="307"/>
      <c r="DTH78" s="307"/>
      <c r="DTI78" s="306"/>
      <c r="DTJ78" s="307"/>
      <c r="DTK78" s="307"/>
      <c r="DTL78" s="307"/>
      <c r="DTM78" s="307"/>
      <c r="DTN78" s="307"/>
      <c r="DTO78" s="307"/>
      <c r="DTP78" s="307"/>
      <c r="DTQ78" s="307"/>
      <c r="DTR78" s="307"/>
      <c r="DTS78" s="307"/>
      <c r="DTT78" s="307"/>
      <c r="DTU78" s="307"/>
      <c r="DTV78" s="307"/>
      <c r="DTW78" s="307"/>
      <c r="DTX78" s="307"/>
      <c r="DTY78" s="306"/>
      <c r="DTZ78" s="307"/>
      <c r="DUA78" s="307"/>
      <c r="DUB78" s="307"/>
      <c r="DUC78" s="307"/>
      <c r="DUD78" s="307"/>
      <c r="DUE78" s="307"/>
      <c r="DUF78" s="307"/>
      <c r="DUG78" s="307"/>
      <c r="DUH78" s="307"/>
      <c r="DUI78" s="307"/>
      <c r="DUJ78" s="307"/>
      <c r="DUK78" s="307"/>
      <c r="DUL78" s="307"/>
      <c r="DUM78" s="307"/>
      <c r="DUN78" s="307"/>
      <c r="DUO78" s="306"/>
      <c r="DUP78" s="307"/>
      <c r="DUQ78" s="307"/>
      <c r="DUR78" s="307"/>
      <c r="DUS78" s="307"/>
      <c r="DUT78" s="307"/>
      <c r="DUU78" s="307"/>
      <c r="DUV78" s="307"/>
      <c r="DUW78" s="307"/>
      <c r="DUX78" s="307"/>
      <c r="DUY78" s="307"/>
      <c r="DUZ78" s="307"/>
      <c r="DVA78" s="307"/>
      <c r="DVB78" s="307"/>
      <c r="DVC78" s="307"/>
      <c r="DVD78" s="307"/>
      <c r="DVE78" s="306"/>
      <c r="DVF78" s="307"/>
      <c r="DVG78" s="307"/>
      <c r="DVH78" s="307"/>
      <c r="DVI78" s="307"/>
      <c r="DVJ78" s="307"/>
      <c r="DVK78" s="307"/>
      <c r="DVL78" s="307"/>
      <c r="DVM78" s="307"/>
      <c r="DVN78" s="307"/>
      <c r="DVO78" s="307"/>
      <c r="DVP78" s="307"/>
      <c r="DVQ78" s="307"/>
      <c r="DVR78" s="307"/>
      <c r="DVS78" s="307"/>
      <c r="DVT78" s="307"/>
      <c r="DVU78" s="306"/>
      <c r="DVV78" s="307"/>
      <c r="DVW78" s="307"/>
      <c r="DVX78" s="307"/>
      <c r="DVY78" s="307"/>
      <c r="DVZ78" s="307"/>
      <c r="DWA78" s="307"/>
      <c r="DWB78" s="307"/>
      <c r="DWC78" s="307"/>
      <c r="DWD78" s="307"/>
      <c r="DWE78" s="307"/>
      <c r="DWF78" s="307"/>
      <c r="DWG78" s="307"/>
      <c r="DWH78" s="307"/>
      <c r="DWI78" s="307"/>
      <c r="DWJ78" s="307"/>
      <c r="DWK78" s="306"/>
      <c r="DWL78" s="307"/>
      <c r="DWM78" s="307"/>
      <c r="DWN78" s="307"/>
      <c r="DWO78" s="307"/>
      <c r="DWP78" s="307"/>
      <c r="DWQ78" s="307"/>
      <c r="DWR78" s="307"/>
      <c r="DWS78" s="307"/>
      <c r="DWT78" s="307"/>
      <c r="DWU78" s="307"/>
      <c r="DWV78" s="307"/>
      <c r="DWW78" s="307"/>
      <c r="DWX78" s="307"/>
      <c r="DWY78" s="307"/>
      <c r="DWZ78" s="307"/>
      <c r="DXA78" s="306"/>
      <c r="DXB78" s="307"/>
      <c r="DXC78" s="307"/>
      <c r="DXD78" s="307"/>
      <c r="DXE78" s="307"/>
      <c r="DXF78" s="307"/>
      <c r="DXG78" s="307"/>
      <c r="DXH78" s="307"/>
      <c r="DXI78" s="307"/>
      <c r="DXJ78" s="307"/>
      <c r="DXK78" s="307"/>
      <c r="DXL78" s="307"/>
      <c r="DXM78" s="307"/>
      <c r="DXN78" s="307"/>
      <c r="DXO78" s="307"/>
      <c r="DXP78" s="307"/>
      <c r="DXQ78" s="306"/>
      <c r="DXR78" s="307"/>
      <c r="DXS78" s="307"/>
      <c r="DXT78" s="307"/>
      <c r="DXU78" s="307"/>
      <c r="DXV78" s="307"/>
      <c r="DXW78" s="307"/>
      <c r="DXX78" s="307"/>
      <c r="DXY78" s="307"/>
      <c r="DXZ78" s="307"/>
      <c r="DYA78" s="307"/>
      <c r="DYB78" s="307"/>
      <c r="DYC78" s="307"/>
      <c r="DYD78" s="307"/>
      <c r="DYE78" s="307"/>
      <c r="DYF78" s="307"/>
      <c r="DYG78" s="306"/>
      <c r="DYH78" s="307"/>
      <c r="DYI78" s="307"/>
      <c r="DYJ78" s="307"/>
      <c r="DYK78" s="307"/>
      <c r="DYL78" s="307"/>
      <c r="DYM78" s="307"/>
      <c r="DYN78" s="307"/>
      <c r="DYO78" s="307"/>
      <c r="DYP78" s="307"/>
      <c r="DYQ78" s="307"/>
      <c r="DYR78" s="307"/>
      <c r="DYS78" s="307"/>
      <c r="DYT78" s="307"/>
      <c r="DYU78" s="307"/>
      <c r="DYV78" s="307"/>
      <c r="DYW78" s="306"/>
      <c r="DYX78" s="307"/>
      <c r="DYY78" s="307"/>
      <c r="DYZ78" s="307"/>
      <c r="DZA78" s="307"/>
      <c r="DZB78" s="307"/>
      <c r="DZC78" s="307"/>
      <c r="DZD78" s="307"/>
      <c r="DZE78" s="307"/>
      <c r="DZF78" s="307"/>
      <c r="DZG78" s="307"/>
      <c r="DZH78" s="307"/>
      <c r="DZI78" s="307"/>
      <c r="DZJ78" s="307"/>
      <c r="DZK78" s="307"/>
      <c r="DZL78" s="307"/>
      <c r="DZM78" s="306"/>
      <c r="DZN78" s="307"/>
      <c r="DZO78" s="307"/>
      <c r="DZP78" s="307"/>
      <c r="DZQ78" s="307"/>
      <c r="DZR78" s="307"/>
      <c r="DZS78" s="307"/>
      <c r="DZT78" s="307"/>
      <c r="DZU78" s="307"/>
      <c r="DZV78" s="307"/>
      <c r="DZW78" s="307"/>
      <c r="DZX78" s="307"/>
      <c r="DZY78" s="307"/>
      <c r="DZZ78" s="307"/>
      <c r="EAA78" s="307"/>
      <c r="EAB78" s="307"/>
      <c r="EAC78" s="306"/>
      <c r="EAD78" s="307"/>
      <c r="EAE78" s="307"/>
      <c r="EAF78" s="307"/>
      <c r="EAG78" s="307"/>
      <c r="EAH78" s="307"/>
      <c r="EAI78" s="307"/>
      <c r="EAJ78" s="307"/>
      <c r="EAK78" s="307"/>
      <c r="EAL78" s="307"/>
      <c r="EAM78" s="307"/>
      <c r="EAN78" s="307"/>
      <c r="EAO78" s="307"/>
      <c r="EAP78" s="307"/>
      <c r="EAQ78" s="307"/>
      <c r="EAR78" s="307"/>
      <c r="EAS78" s="306"/>
      <c r="EAT78" s="307"/>
      <c r="EAU78" s="307"/>
      <c r="EAV78" s="307"/>
      <c r="EAW78" s="307"/>
      <c r="EAX78" s="307"/>
      <c r="EAY78" s="307"/>
      <c r="EAZ78" s="307"/>
      <c r="EBA78" s="307"/>
      <c r="EBB78" s="307"/>
      <c r="EBC78" s="307"/>
      <c r="EBD78" s="307"/>
      <c r="EBE78" s="307"/>
      <c r="EBF78" s="307"/>
      <c r="EBG78" s="307"/>
      <c r="EBH78" s="307"/>
      <c r="EBI78" s="306"/>
      <c r="EBJ78" s="307"/>
      <c r="EBK78" s="307"/>
      <c r="EBL78" s="307"/>
      <c r="EBM78" s="307"/>
      <c r="EBN78" s="307"/>
      <c r="EBO78" s="307"/>
      <c r="EBP78" s="307"/>
      <c r="EBQ78" s="307"/>
      <c r="EBR78" s="307"/>
      <c r="EBS78" s="307"/>
      <c r="EBT78" s="307"/>
      <c r="EBU78" s="307"/>
      <c r="EBV78" s="307"/>
      <c r="EBW78" s="307"/>
      <c r="EBX78" s="307"/>
      <c r="EBY78" s="306"/>
      <c r="EBZ78" s="307"/>
      <c r="ECA78" s="307"/>
      <c r="ECB78" s="307"/>
      <c r="ECC78" s="307"/>
      <c r="ECD78" s="307"/>
      <c r="ECE78" s="307"/>
      <c r="ECF78" s="307"/>
      <c r="ECG78" s="307"/>
      <c r="ECH78" s="307"/>
      <c r="ECI78" s="307"/>
      <c r="ECJ78" s="307"/>
      <c r="ECK78" s="307"/>
      <c r="ECL78" s="307"/>
      <c r="ECM78" s="307"/>
      <c r="ECN78" s="307"/>
      <c r="ECO78" s="306"/>
      <c r="ECP78" s="307"/>
      <c r="ECQ78" s="307"/>
      <c r="ECR78" s="307"/>
      <c r="ECS78" s="307"/>
      <c r="ECT78" s="307"/>
      <c r="ECU78" s="307"/>
      <c r="ECV78" s="307"/>
      <c r="ECW78" s="307"/>
      <c r="ECX78" s="307"/>
      <c r="ECY78" s="307"/>
      <c r="ECZ78" s="307"/>
      <c r="EDA78" s="307"/>
      <c r="EDB78" s="307"/>
      <c r="EDC78" s="307"/>
      <c r="EDD78" s="307"/>
      <c r="EDE78" s="306"/>
      <c r="EDF78" s="307"/>
      <c r="EDG78" s="307"/>
      <c r="EDH78" s="307"/>
      <c r="EDI78" s="307"/>
      <c r="EDJ78" s="307"/>
      <c r="EDK78" s="307"/>
      <c r="EDL78" s="307"/>
      <c r="EDM78" s="307"/>
      <c r="EDN78" s="307"/>
      <c r="EDO78" s="307"/>
      <c r="EDP78" s="307"/>
      <c r="EDQ78" s="307"/>
      <c r="EDR78" s="307"/>
      <c r="EDS78" s="307"/>
      <c r="EDT78" s="307"/>
      <c r="EDU78" s="306"/>
      <c r="EDV78" s="307"/>
      <c r="EDW78" s="307"/>
      <c r="EDX78" s="307"/>
      <c r="EDY78" s="307"/>
      <c r="EDZ78" s="307"/>
      <c r="EEA78" s="307"/>
      <c r="EEB78" s="307"/>
      <c r="EEC78" s="307"/>
      <c r="EED78" s="307"/>
      <c r="EEE78" s="307"/>
      <c r="EEF78" s="307"/>
      <c r="EEG78" s="307"/>
      <c r="EEH78" s="307"/>
      <c r="EEI78" s="307"/>
      <c r="EEJ78" s="307"/>
      <c r="EEK78" s="306"/>
      <c r="EEL78" s="307"/>
      <c r="EEM78" s="307"/>
      <c r="EEN78" s="307"/>
      <c r="EEO78" s="307"/>
      <c r="EEP78" s="307"/>
      <c r="EEQ78" s="307"/>
      <c r="EER78" s="307"/>
      <c r="EES78" s="307"/>
      <c r="EET78" s="307"/>
      <c r="EEU78" s="307"/>
      <c r="EEV78" s="307"/>
      <c r="EEW78" s="307"/>
      <c r="EEX78" s="307"/>
      <c r="EEY78" s="307"/>
      <c r="EEZ78" s="307"/>
      <c r="EFA78" s="306"/>
      <c r="EFB78" s="307"/>
      <c r="EFC78" s="307"/>
      <c r="EFD78" s="307"/>
      <c r="EFE78" s="307"/>
      <c r="EFF78" s="307"/>
      <c r="EFG78" s="307"/>
      <c r="EFH78" s="307"/>
      <c r="EFI78" s="307"/>
      <c r="EFJ78" s="307"/>
      <c r="EFK78" s="307"/>
      <c r="EFL78" s="307"/>
      <c r="EFM78" s="307"/>
      <c r="EFN78" s="307"/>
      <c r="EFO78" s="307"/>
      <c r="EFP78" s="307"/>
      <c r="EFQ78" s="306"/>
      <c r="EFR78" s="307"/>
      <c r="EFS78" s="307"/>
      <c r="EFT78" s="307"/>
      <c r="EFU78" s="307"/>
      <c r="EFV78" s="307"/>
      <c r="EFW78" s="307"/>
      <c r="EFX78" s="307"/>
      <c r="EFY78" s="307"/>
      <c r="EFZ78" s="307"/>
      <c r="EGA78" s="307"/>
      <c r="EGB78" s="307"/>
      <c r="EGC78" s="307"/>
      <c r="EGD78" s="307"/>
      <c r="EGE78" s="307"/>
      <c r="EGF78" s="307"/>
      <c r="EGG78" s="306"/>
      <c r="EGH78" s="307"/>
      <c r="EGI78" s="307"/>
      <c r="EGJ78" s="307"/>
      <c r="EGK78" s="307"/>
      <c r="EGL78" s="307"/>
      <c r="EGM78" s="307"/>
      <c r="EGN78" s="307"/>
      <c r="EGO78" s="307"/>
      <c r="EGP78" s="307"/>
      <c r="EGQ78" s="307"/>
      <c r="EGR78" s="307"/>
      <c r="EGS78" s="307"/>
      <c r="EGT78" s="307"/>
      <c r="EGU78" s="307"/>
      <c r="EGV78" s="307"/>
      <c r="EGW78" s="306"/>
      <c r="EGX78" s="307"/>
      <c r="EGY78" s="307"/>
      <c r="EGZ78" s="307"/>
      <c r="EHA78" s="307"/>
      <c r="EHB78" s="307"/>
      <c r="EHC78" s="307"/>
      <c r="EHD78" s="307"/>
      <c r="EHE78" s="307"/>
      <c r="EHF78" s="307"/>
      <c r="EHG78" s="307"/>
      <c r="EHH78" s="307"/>
      <c r="EHI78" s="307"/>
      <c r="EHJ78" s="307"/>
      <c r="EHK78" s="307"/>
      <c r="EHL78" s="307"/>
      <c r="EHM78" s="306"/>
      <c r="EHN78" s="307"/>
      <c r="EHO78" s="307"/>
      <c r="EHP78" s="307"/>
      <c r="EHQ78" s="307"/>
      <c r="EHR78" s="307"/>
      <c r="EHS78" s="307"/>
      <c r="EHT78" s="307"/>
      <c r="EHU78" s="307"/>
      <c r="EHV78" s="307"/>
      <c r="EHW78" s="307"/>
      <c r="EHX78" s="307"/>
      <c r="EHY78" s="307"/>
      <c r="EHZ78" s="307"/>
      <c r="EIA78" s="307"/>
      <c r="EIB78" s="307"/>
      <c r="EIC78" s="306"/>
      <c r="EID78" s="307"/>
      <c r="EIE78" s="307"/>
      <c r="EIF78" s="307"/>
      <c r="EIG78" s="307"/>
      <c r="EIH78" s="307"/>
      <c r="EII78" s="307"/>
      <c r="EIJ78" s="307"/>
      <c r="EIK78" s="307"/>
      <c r="EIL78" s="307"/>
      <c r="EIM78" s="307"/>
      <c r="EIN78" s="307"/>
      <c r="EIO78" s="307"/>
      <c r="EIP78" s="307"/>
      <c r="EIQ78" s="307"/>
      <c r="EIR78" s="307"/>
      <c r="EIS78" s="306"/>
      <c r="EIT78" s="307"/>
      <c r="EIU78" s="307"/>
      <c r="EIV78" s="307"/>
      <c r="EIW78" s="307"/>
      <c r="EIX78" s="307"/>
      <c r="EIY78" s="307"/>
      <c r="EIZ78" s="307"/>
      <c r="EJA78" s="307"/>
      <c r="EJB78" s="307"/>
      <c r="EJC78" s="307"/>
      <c r="EJD78" s="307"/>
      <c r="EJE78" s="307"/>
      <c r="EJF78" s="307"/>
      <c r="EJG78" s="307"/>
      <c r="EJH78" s="307"/>
      <c r="EJI78" s="306"/>
      <c r="EJJ78" s="307"/>
      <c r="EJK78" s="307"/>
      <c r="EJL78" s="307"/>
      <c r="EJM78" s="307"/>
      <c r="EJN78" s="307"/>
      <c r="EJO78" s="307"/>
      <c r="EJP78" s="307"/>
      <c r="EJQ78" s="307"/>
      <c r="EJR78" s="307"/>
      <c r="EJS78" s="307"/>
      <c r="EJT78" s="307"/>
      <c r="EJU78" s="307"/>
      <c r="EJV78" s="307"/>
      <c r="EJW78" s="307"/>
      <c r="EJX78" s="307"/>
      <c r="EJY78" s="306"/>
      <c r="EJZ78" s="307"/>
      <c r="EKA78" s="307"/>
      <c r="EKB78" s="307"/>
      <c r="EKC78" s="307"/>
      <c r="EKD78" s="307"/>
      <c r="EKE78" s="307"/>
      <c r="EKF78" s="307"/>
      <c r="EKG78" s="307"/>
      <c r="EKH78" s="307"/>
      <c r="EKI78" s="307"/>
      <c r="EKJ78" s="307"/>
      <c r="EKK78" s="307"/>
      <c r="EKL78" s="307"/>
      <c r="EKM78" s="307"/>
      <c r="EKN78" s="307"/>
      <c r="EKO78" s="306"/>
      <c r="EKP78" s="307"/>
      <c r="EKQ78" s="307"/>
      <c r="EKR78" s="307"/>
      <c r="EKS78" s="307"/>
      <c r="EKT78" s="307"/>
      <c r="EKU78" s="307"/>
      <c r="EKV78" s="307"/>
      <c r="EKW78" s="307"/>
      <c r="EKX78" s="307"/>
      <c r="EKY78" s="307"/>
      <c r="EKZ78" s="307"/>
      <c r="ELA78" s="307"/>
      <c r="ELB78" s="307"/>
      <c r="ELC78" s="307"/>
      <c r="ELD78" s="307"/>
      <c r="ELE78" s="306"/>
      <c r="ELF78" s="307"/>
      <c r="ELG78" s="307"/>
      <c r="ELH78" s="307"/>
      <c r="ELI78" s="307"/>
      <c r="ELJ78" s="307"/>
      <c r="ELK78" s="307"/>
      <c r="ELL78" s="307"/>
      <c r="ELM78" s="307"/>
      <c r="ELN78" s="307"/>
      <c r="ELO78" s="307"/>
      <c r="ELP78" s="307"/>
      <c r="ELQ78" s="307"/>
      <c r="ELR78" s="307"/>
      <c r="ELS78" s="307"/>
      <c r="ELT78" s="307"/>
      <c r="ELU78" s="306"/>
      <c r="ELV78" s="307"/>
      <c r="ELW78" s="307"/>
      <c r="ELX78" s="307"/>
      <c r="ELY78" s="307"/>
      <c r="ELZ78" s="307"/>
      <c r="EMA78" s="307"/>
      <c r="EMB78" s="307"/>
      <c r="EMC78" s="307"/>
      <c r="EMD78" s="307"/>
      <c r="EME78" s="307"/>
      <c r="EMF78" s="307"/>
      <c r="EMG78" s="307"/>
      <c r="EMH78" s="307"/>
      <c r="EMI78" s="307"/>
      <c r="EMJ78" s="307"/>
      <c r="EMK78" s="306"/>
      <c r="EML78" s="307"/>
      <c r="EMM78" s="307"/>
      <c r="EMN78" s="307"/>
      <c r="EMO78" s="307"/>
      <c r="EMP78" s="307"/>
      <c r="EMQ78" s="307"/>
      <c r="EMR78" s="307"/>
      <c r="EMS78" s="307"/>
      <c r="EMT78" s="307"/>
      <c r="EMU78" s="307"/>
      <c r="EMV78" s="307"/>
      <c r="EMW78" s="307"/>
      <c r="EMX78" s="307"/>
      <c r="EMY78" s="307"/>
      <c r="EMZ78" s="307"/>
      <c r="ENA78" s="306"/>
      <c r="ENB78" s="307"/>
      <c r="ENC78" s="307"/>
      <c r="END78" s="307"/>
      <c r="ENE78" s="307"/>
      <c r="ENF78" s="307"/>
      <c r="ENG78" s="307"/>
      <c r="ENH78" s="307"/>
      <c r="ENI78" s="307"/>
      <c r="ENJ78" s="307"/>
      <c r="ENK78" s="307"/>
      <c r="ENL78" s="307"/>
      <c r="ENM78" s="307"/>
      <c r="ENN78" s="307"/>
      <c r="ENO78" s="307"/>
      <c r="ENP78" s="307"/>
      <c r="ENQ78" s="306"/>
      <c r="ENR78" s="307"/>
      <c r="ENS78" s="307"/>
      <c r="ENT78" s="307"/>
      <c r="ENU78" s="307"/>
      <c r="ENV78" s="307"/>
      <c r="ENW78" s="307"/>
      <c r="ENX78" s="307"/>
      <c r="ENY78" s="307"/>
      <c r="ENZ78" s="307"/>
      <c r="EOA78" s="307"/>
      <c r="EOB78" s="307"/>
      <c r="EOC78" s="307"/>
      <c r="EOD78" s="307"/>
      <c r="EOE78" s="307"/>
      <c r="EOF78" s="307"/>
      <c r="EOG78" s="306"/>
      <c r="EOH78" s="307"/>
      <c r="EOI78" s="307"/>
      <c r="EOJ78" s="307"/>
      <c r="EOK78" s="307"/>
      <c r="EOL78" s="307"/>
      <c r="EOM78" s="307"/>
      <c r="EON78" s="307"/>
      <c r="EOO78" s="307"/>
      <c r="EOP78" s="307"/>
      <c r="EOQ78" s="307"/>
      <c r="EOR78" s="307"/>
      <c r="EOS78" s="307"/>
      <c r="EOT78" s="307"/>
      <c r="EOU78" s="307"/>
      <c r="EOV78" s="307"/>
      <c r="EOW78" s="306"/>
      <c r="EOX78" s="307"/>
      <c r="EOY78" s="307"/>
      <c r="EOZ78" s="307"/>
      <c r="EPA78" s="307"/>
      <c r="EPB78" s="307"/>
      <c r="EPC78" s="307"/>
      <c r="EPD78" s="307"/>
      <c r="EPE78" s="307"/>
      <c r="EPF78" s="307"/>
      <c r="EPG78" s="307"/>
      <c r="EPH78" s="307"/>
      <c r="EPI78" s="307"/>
      <c r="EPJ78" s="307"/>
      <c r="EPK78" s="307"/>
      <c r="EPL78" s="307"/>
      <c r="EPM78" s="306"/>
      <c r="EPN78" s="307"/>
      <c r="EPO78" s="307"/>
      <c r="EPP78" s="307"/>
      <c r="EPQ78" s="307"/>
      <c r="EPR78" s="307"/>
      <c r="EPS78" s="307"/>
      <c r="EPT78" s="307"/>
      <c r="EPU78" s="307"/>
      <c r="EPV78" s="307"/>
      <c r="EPW78" s="307"/>
      <c r="EPX78" s="307"/>
      <c r="EPY78" s="307"/>
      <c r="EPZ78" s="307"/>
      <c r="EQA78" s="307"/>
      <c r="EQB78" s="307"/>
      <c r="EQC78" s="306"/>
      <c r="EQD78" s="307"/>
      <c r="EQE78" s="307"/>
      <c r="EQF78" s="307"/>
      <c r="EQG78" s="307"/>
      <c r="EQH78" s="307"/>
      <c r="EQI78" s="307"/>
      <c r="EQJ78" s="307"/>
      <c r="EQK78" s="307"/>
      <c r="EQL78" s="307"/>
      <c r="EQM78" s="307"/>
      <c r="EQN78" s="307"/>
      <c r="EQO78" s="307"/>
      <c r="EQP78" s="307"/>
      <c r="EQQ78" s="307"/>
      <c r="EQR78" s="307"/>
      <c r="EQS78" s="306"/>
      <c r="EQT78" s="307"/>
      <c r="EQU78" s="307"/>
      <c r="EQV78" s="307"/>
      <c r="EQW78" s="307"/>
      <c r="EQX78" s="307"/>
      <c r="EQY78" s="307"/>
      <c r="EQZ78" s="307"/>
      <c r="ERA78" s="307"/>
      <c r="ERB78" s="307"/>
      <c r="ERC78" s="307"/>
      <c r="ERD78" s="307"/>
      <c r="ERE78" s="307"/>
      <c r="ERF78" s="307"/>
      <c r="ERG78" s="307"/>
      <c r="ERH78" s="307"/>
      <c r="ERI78" s="306"/>
      <c r="ERJ78" s="307"/>
      <c r="ERK78" s="307"/>
      <c r="ERL78" s="307"/>
      <c r="ERM78" s="307"/>
      <c r="ERN78" s="307"/>
      <c r="ERO78" s="307"/>
      <c r="ERP78" s="307"/>
      <c r="ERQ78" s="307"/>
      <c r="ERR78" s="307"/>
      <c r="ERS78" s="307"/>
      <c r="ERT78" s="307"/>
      <c r="ERU78" s="307"/>
      <c r="ERV78" s="307"/>
      <c r="ERW78" s="307"/>
      <c r="ERX78" s="307"/>
      <c r="ERY78" s="306"/>
      <c r="ERZ78" s="307"/>
      <c r="ESA78" s="307"/>
      <c r="ESB78" s="307"/>
      <c r="ESC78" s="307"/>
      <c r="ESD78" s="307"/>
      <c r="ESE78" s="307"/>
      <c r="ESF78" s="307"/>
      <c r="ESG78" s="307"/>
      <c r="ESH78" s="307"/>
      <c r="ESI78" s="307"/>
      <c r="ESJ78" s="307"/>
      <c r="ESK78" s="307"/>
      <c r="ESL78" s="307"/>
      <c r="ESM78" s="307"/>
      <c r="ESN78" s="307"/>
      <c r="ESO78" s="306"/>
      <c r="ESP78" s="307"/>
      <c r="ESQ78" s="307"/>
      <c r="ESR78" s="307"/>
      <c r="ESS78" s="307"/>
      <c r="EST78" s="307"/>
      <c r="ESU78" s="307"/>
      <c r="ESV78" s="307"/>
      <c r="ESW78" s="307"/>
      <c r="ESX78" s="307"/>
      <c r="ESY78" s="307"/>
      <c r="ESZ78" s="307"/>
      <c r="ETA78" s="307"/>
      <c r="ETB78" s="307"/>
      <c r="ETC78" s="307"/>
      <c r="ETD78" s="307"/>
      <c r="ETE78" s="306"/>
      <c r="ETF78" s="307"/>
      <c r="ETG78" s="307"/>
      <c r="ETH78" s="307"/>
      <c r="ETI78" s="307"/>
      <c r="ETJ78" s="307"/>
      <c r="ETK78" s="307"/>
      <c r="ETL78" s="307"/>
      <c r="ETM78" s="307"/>
      <c r="ETN78" s="307"/>
      <c r="ETO78" s="307"/>
      <c r="ETP78" s="307"/>
      <c r="ETQ78" s="307"/>
      <c r="ETR78" s="307"/>
      <c r="ETS78" s="307"/>
      <c r="ETT78" s="307"/>
      <c r="ETU78" s="306"/>
      <c r="ETV78" s="307"/>
      <c r="ETW78" s="307"/>
      <c r="ETX78" s="307"/>
      <c r="ETY78" s="307"/>
      <c r="ETZ78" s="307"/>
      <c r="EUA78" s="307"/>
      <c r="EUB78" s="307"/>
      <c r="EUC78" s="307"/>
      <c r="EUD78" s="307"/>
      <c r="EUE78" s="307"/>
      <c r="EUF78" s="307"/>
      <c r="EUG78" s="307"/>
      <c r="EUH78" s="307"/>
      <c r="EUI78" s="307"/>
      <c r="EUJ78" s="307"/>
      <c r="EUK78" s="306"/>
      <c r="EUL78" s="307"/>
      <c r="EUM78" s="307"/>
      <c r="EUN78" s="307"/>
      <c r="EUO78" s="307"/>
      <c r="EUP78" s="307"/>
      <c r="EUQ78" s="307"/>
      <c r="EUR78" s="307"/>
      <c r="EUS78" s="307"/>
      <c r="EUT78" s="307"/>
      <c r="EUU78" s="307"/>
      <c r="EUV78" s="307"/>
      <c r="EUW78" s="307"/>
      <c r="EUX78" s="307"/>
      <c r="EUY78" s="307"/>
      <c r="EUZ78" s="307"/>
      <c r="EVA78" s="306"/>
      <c r="EVB78" s="307"/>
      <c r="EVC78" s="307"/>
      <c r="EVD78" s="307"/>
      <c r="EVE78" s="307"/>
      <c r="EVF78" s="307"/>
      <c r="EVG78" s="307"/>
      <c r="EVH78" s="307"/>
      <c r="EVI78" s="307"/>
      <c r="EVJ78" s="307"/>
      <c r="EVK78" s="307"/>
      <c r="EVL78" s="307"/>
      <c r="EVM78" s="307"/>
      <c r="EVN78" s="307"/>
      <c r="EVO78" s="307"/>
      <c r="EVP78" s="307"/>
      <c r="EVQ78" s="306"/>
      <c r="EVR78" s="307"/>
      <c r="EVS78" s="307"/>
      <c r="EVT78" s="307"/>
      <c r="EVU78" s="307"/>
      <c r="EVV78" s="307"/>
      <c r="EVW78" s="307"/>
      <c r="EVX78" s="307"/>
      <c r="EVY78" s="307"/>
      <c r="EVZ78" s="307"/>
      <c r="EWA78" s="307"/>
      <c r="EWB78" s="307"/>
      <c r="EWC78" s="307"/>
      <c r="EWD78" s="307"/>
      <c r="EWE78" s="307"/>
      <c r="EWF78" s="307"/>
      <c r="EWG78" s="306"/>
      <c r="EWH78" s="307"/>
      <c r="EWI78" s="307"/>
      <c r="EWJ78" s="307"/>
      <c r="EWK78" s="307"/>
      <c r="EWL78" s="307"/>
      <c r="EWM78" s="307"/>
      <c r="EWN78" s="307"/>
      <c r="EWO78" s="307"/>
      <c r="EWP78" s="307"/>
      <c r="EWQ78" s="307"/>
      <c r="EWR78" s="307"/>
      <c r="EWS78" s="307"/>
      <c r="EWT78" s="307"/>
      <c r="EWU78" s="307"/>
      <c r="EWV78" s="307"/>
      <c r="EWW78" s="306"/>
      <c r="EWX78" s="307"/>
      <c r="EWY78" s="307"/>
      <c r="EWZ78" s="307"/>
      <c r="EXA78" s="307"/>
      <c r="EXB78" s="307"/>
      <c r="EXC78" s="307"/>
      <c r="EXD78" s="307"/>
      <c r="EXE78" s="307"/>
      <c r="EXF78" s="307"/>
      <c r="EXG78" s="307"/>
      <c r="EXH78" s="307"/>
      <c r="EXI78" s="307"/>
      <c r="EXJ78" s="307"/>
      <c r="EXK78" s="307"/>
      <c r="EXL78" s="307"/>
      <c r="EXM78" s="306"/>
      <c r="EXN78" s="307"/>
      <c r="EXO78" s="307"/>
      <c r="EXP78" s="307"/>
      <c r="EXQ78" s="307"/>
      <c r="EXR78" s="307"/>
      <c r="EXS78" s="307"/>
      <c r="EXT78" s="307"/>
      <c r="EXU78" s="307"/>
      <c r="EXV78" s="307"/>
      <c r="EXW78" s="307"/>
      <c r="EXX78" s="307"/>
      <c r="EXY78" s="307"/>
      <c r="EXZ78" s="307"/>
      <c r="EYA78" s="307"/>
      <c r="EYB78" s="307"/>
      <c r="EYC78" s="306"/>
      <c r="EYD78" s="307"/>
      <c r="EYE78" s="307"/>
      <c r="EYF78" s="307"/>
      <c r="EYG78" s="307"/>
      <c r="EYH78" s="307"/>
      <c r="EYI78" s="307"/>
      <c r="EYJ78" s="307"/>
      <c r="EYK78" s="307"/>
      <c r="EYL78" s="307"/>
      <c r="EYM78" s="307"/>
      <c r="EYN78" s="307"/>
      <c r="EYO78" s="307"/>
      <c r="EYP78" s="307"/>
      <c r="EYQ78" s="307"/>
      <c r="EYR78" s="307"/>
      <c r="EYS78" s="306"/>
      <c r="EYT78" s="307"/>
      <c r="EYU78" s="307"/>
      <c r="EYV78" s="307"/>
      <c r="EYW78" s="307"/>
      <c r="EYX78" s="307"/>
      <c r="EYY78" s="307"/>
      <c r="EYZ78" s="307"/>
      <c r="EZA78" s="307"/>
      <c r="EZB78" s="307"/>
      <c r="EZC78" s="307"/>
      <c r="EZD78" s="307"/>
      <c r="EZE78" s="307"/>
      <c r="EZF78" s="307"/>
      <c r="EZG78" s="307"/>
      <c r="EZH78" s="307"/>
      <c r="EZI78" s="306"/>
      <c r="EZJ78" s="307"/>
      <c r="EZK78" s="307"/>
      <c r="EZL78" s="307"/>
      <c r="EZM78" s="307"/>
      <c r="EZN78" s="307"/>
      <c r="EZO78" s="307"/>
      <c r="EZP78" s="307"/>
      <c r="EZQ78" s="307"/>
      <c r="EZR78" s="307"/>
      <c r="EZS78" s="307"/>
      <c r="EZT78" s="307"/>
      <c r="EZU78" s="307"/>
      <c r="EZV78" s="307"/>
      <c r="EZW78" s="307"/>
      <c r="EZX78" s="307"/>
      <c r="EZY78" s="306"/>
      <c r="EZZ78" s="307"/>
      <c r="FAA78" s="307"/>
      <c r="FAB78" s="307"/>
      <c r="FAC78" s="307"/>
      <c r="FAD78" s="307"/>
      <c r="FAE78" s="307"/>
      <c r="FAF78" s="307"/>
      <c r="FAG78" s="307"/>
      <c r="FAH78" s="307"/>
      <c r="FAI78" s="307"/>
      <c r="FAJ78" s="307"/>
      <c r="FAK78" s="307"/>
      <c r="FAL78" s="307"/>
      <c r="FAM78" s="307"/>
      <c r="FAN78" s="307"/>
      <c r="FAO78" s="306"/>
      <c r="FAP78" s="307"/>
      <c r="FAQ78" s="307"/>
      <c r="FAR78" s="307"/>
      <c r="FAS78" s="307"/>
      <c r="FAT78" s="307"/>
      <c r="FAU78" s="307"/>
      <c r="FAV78" s="307"/>
      <c r="FAW78" s="307"/>
      <c r="FAX78" s="307"/>
      <c r="FAY78" s="307"/>
      <c r="FAZ78" s="307"/>
      <c r="FBA78" s="307"/>
      <c r="FBB78" s="307"/>
      <c r="FBC78" s="307"/>
      <c r="FBD78" s="307"/>
      <c r="FBE78" s="306"/>
      <c r="FBF78" s="307"/>
      <c r="FBG78" s="307"/>
      <c r="FBH78" s="307"/>
      <c r="FBI78" s="307"/>
      <c r="FBJ78" s="307"/>
      <c r="FBK78" s="307"/>
      <c r="FBL78" s="307"/>
      <c r="FBM78" s="307"/>
      <c r="FBN78" s="307"/>
      <c r="FBO78" s="307"/>
      <c r="FBP78" s="307"/>
      <c r="FBQ78" s="307"/>
      <c r="FBR78" s="307"/>
      <c r="FBS78" s="307"/>
      <c r="FBT78" s="307"/>
      <c r="FBU78" s="306"/>
      <c r="FBV78" s="307"/>
      <c r="FBW78" s="307"/>
      <c r="FBX78" s="307"/>
      <c r="FBY78" s="307"/>
      <c r="FBZ78" s="307"/>
      <c r="FCA78" s="307"/>
      <c r="FCB78" s="307"/>
      <c r="FCC78" s="307"/>
      <c r="FCD78" s="307"/>
      <c r="FCE78" s="307"/>
      <c r="FCF78" s="307"/>
      <c r="FCG78" s="307"/>
      <c r="FCH78" s="307"/>
      <c r="FCI78" s="307"/>
      <c r="FCJ78" s="307"/>
      <c r="FCK78" s="306"/>
      <c r="FCL78" s="307"/>
      <c r="FCM78" s="307"/>
      <c r="FCN78" s="307"/>
      <c r="FCO78" s="307"/>
      <c r="FCP78" s="307"/>
      <c r="FCQ78" s="307"/>
      <c r="FCR78" s="307"/>
      <c r="FCS78" s="307"/>
      <c r="FCT78" s="307"/>
      <c r="FCU78" s="307"/>
      <c r="FCV78" s="307"/>
      <c r="FCW78" s="307"/>
      <c r="FCX78" s="307"/>
      <c r="FCY78" s="307"/>
      <c r="FCZ78" s="307"/>
      <c r="FDA78" s="306"/>
      <c r="FDB78" s="307"/>
      <c r="FDC78" s="307"/>
      <c r="FDD78" s="307"/>
      <c r="FDE78" s="307"/>
      <c r="FDF78" s="307"/>
      <c r="FDG78" s="307"/>
      <c r="FDH78" s="307"/>
      <c r="FDI78" s="307"/>
      <c r="FDJ78" s="307"/>
      <c r="FDK78" s="307"/>
      <c r="FDL78" s="307"/>
      <c r="FDM78" s="307"/>
      <c r="FDN78" s="307"/>
      <c r="FDO78" s="307"/>
      <c r="FDP78" s="307"/>
      <c r="FDQ78" s="306"/>
      <c r="FDR78" s="307"/>
      <c r="FDS78" s="307"/>
      <c r="FDT78" s="307"/>
      <c r="FDU78" s="307"/>
      <c r="FDV78" s="307"/>
      <c r="FDW78" s="307"/>
      <c r="FDX78" s="307"/>
      <c r="FDY78" s="307"/>
      <c r="FDZ78" s="307"/>
      <c r="FEA78" s="307"/>
      <c r="FEB78" s="307"/>
      <c r="FEC78" s="307"/>
      <c r="FED78" s="307"/>
      <c r="FEE78" s="307"/>
      <c r="FEF78" s="307"/>
      <c r="FEG78" s="306"/>
      <c r="FEH78" s="307"/>
      <c r="FEI78" s="307"/>
      <c r="FEJ78" s="307"/>
      <c r="FEK78" s="307"/>
      <c r="FEL78" s="307"/>
      <c r="FEM78" s="307"/>
      <c r="FEN78" s="307"/>
      <c r="FEO78" s="307"/>
      <c r="FEP78" s="307"/>
      <c r="FEQ78" s="307"/>
      <c r="FER78" s="307"/>
      <c r="FES78" s="307"/>
      <c r="FET78" s="307"/>
      <c r="FEU78" s="307"/>
      <c r="FEV78" s="307"/>
      <c r="FEW78" s="306"/>
      <c r="FEX78" s="307"/>
      <c r="FEY78" s="307"/>
      <c r="FEZ78" s="307"/>
      <c r="FFA78" s="307"/>
      <c r="FFB78" s="307"/>
      <c r="FFC78" s="307"/>
      <c r="FFD78" s="307"/>
      <c r="FFE78" s="307"/>
      <c r="FFF78" s="307"/>
      <c r="FFG78" s="307"/>
      <c r="FFH78" s="307"/>
      <c r="FFI78" s="307"/>
      <c r="FFJ78" s="307"/>
      <c r="FFK78" s="307"/>
      <c r="FFL78" s="307"/>
      <c r="FFM78" s="306"/>
      <c r="FFN78" s="307"/>
      <c r="FFO78" s="307"/>
      <c r="FFP78" s="307"/>
      <c r="FFQ78" s="307"/>
      <c r="FFR78" s="307"/>
      <c r="FFS78" s="307"/>
      <c r="FFT78" s="307"/>
      <c r="FFU78" s="307"/>
      <c r="FFV78" s="307"/>
      <c r="FFW78" s="307"/>
      <c r="FFX78" s="307"/>
      <c r="FFY78" s="307"/>
      <c r="FFZ78" s="307"/>
      <c r="FGA78" s="307"/>
      <c r="FGB78" s="307"/>
      <c r="FGC78" s="306"/>
      <c r="FGD78" s="307"/>
      <c r="FGE78" s="307"/>
      <c r="FGF78" s="307"/>
      <c r="FGG78" s="307"/>
      <c r="FGH78" s="307"/>
      <c r="FGI78" s="307"/>
      <c r="FGJ78" s="307"/>
      <c r="FGK78" s="307"/>
      <c r="FGL78" s="307"/>
      <c r="FGM78" s="307"/>
      <c r="FGN78" s="307"/>
      <c r="FGO78" s="307"/>
      <c r="FGP78" s="307"/>
      <c r="FGQ78" s="307"/>
      <c r="FGR78" s="307"/>
      <c r="FGS78" s="306"/>
      <c r="FGT78" s="307"/>
      <c r="FGU78" s="307"/>
      <c r="FGV78" s="307"/>
      <c r="FGW78" s="307"/>
      <c r="FGX78" s="307"/>
      <c r="FGY78" s="307"/>
      <c r="FGZ78" s="307"/>
      <c r="FHA78" s="307"/>
      <c r="FHB78" s="307"/>
      <c r="FHC78" s="307"/>
      <c r="FHD78" s="307"/>
      <c r="FHE78" s="307"/>
      <c r="FHF78" s="307"/>
      <c r="FHG78" s="307"/>
      <c r="FHH78" s="307"/>
      <c r="FHI78" s="306"/>
      <c r="FHJ78" s="307"/>
      <c r="FHK78" s="307"/>
      <c r="FHL78" s="307"/>
      <c r="FHM78" s="307"/>
      <c r="FHN78" s="307"/>
      <c r="FHO78" s="307"/>
      <c r="FHP78" s="307"/>
      <c r="FHQ78" s="307"/>
      <c r="FHR78" s="307"/>
      <c r="FHS78" s="307"/>
      <c r="FHT78" s="307"/>
      <c r="FHU78" s="307"/>
      <c r="FHV78" s="307"/>
      <c r="FHW78" s="307"/>
      <c r="FHX78" s="307"/>
      <c r="FHY78" s="306"/>
      <c r="FHZ78" s="307"/>
      <c r="FIA78" s="307"/>
      <c r="FIB78" s="307"/>
      <c r="FIC78" s="307"/>
      <c r="FID78" s="307"/>
      <c r="FIE78" s="307"/>
      <c r="FIF78" s="307"/>
      <c r="FIG78" s="307"/>
      <c r="FIH78" s="307"/>
      <c r="FII78" s="307"/>
      <c r="FIJ78" s="307"/>
      <c r="FIK78" s="307"/>
      <c r="FIL78" s="307"/>
      <c r="FIM78" s="307"/>
      <c r="FIN78" s="307"/>
      <c r="FIO78" s="306"/>
      <c r="FIP78" s="307"/>
      <c r="FIQ78" s="307"/>
      <c r="FIR78" s="307"/>
      <c r="FIS78" s="307"/>
      <c r="FIT78" s="307"/>
      <c r="FIU78" s="307"/>
      <c r="FIV78" s="307"/>
      <c r="FIW78" s="307"/>
      <c r="FIX78" s="307"/>
      <c r="FIY78" s="307"/>
      <c r="FIZ78" s="307"/>
      <c r="FJA78" s="307"/>
      <c r="FJB78" s="307"/>
      <c r="FJC78" s="307"/>
      <c r="FJD78" s="307"/>
      <c r="FJE78" s="306"/>
      <c r="FJF78" s="307"/>
      <c r="FJG78" s="307"/>
      <c r="FJH78" s="307"/>
      <c r="FJI78" s="307"/>
      <c r="FJJ78" s="307"/>
      <c r="FJK78" s="307"/>
      <c r="FJL78" s="307"/>
      <c r="FJM78" s="307"/>
      <c r="FJN78" s="307"/>
      <c r="FJO78" s="307"/>
      <c r="FJP78" s="307"/>
      <c r="FJQ78" s="307"/>
      <c r="FJR78" s="307"/>
      <c r="FJS78" s="307"/>
      <c r="FJT78" s="307"/>
      <c r="FJU78" s="306"/>
      <c r="FJV78" s="307"/>
      <c r="FJW78" s="307"/>
      <c r="FJX78" s="307"/>
      <c r="FJY78" s="307"/>
      <c r="FJZ78" s="307"/>
      <c r="FKA78" s="307"/>
      <c r="FKB78" s="307"/>
      <c r="FKC78" s="307"/>
      <c r="FKD78" s="307"/>
      <c r="FKE78" s="307"/>
      <c r="FKF78" s="307"/>
      <c r="FKG78" s="307"/>
      <c r="FKH78" s="307"/>
      <c r="FKI78" s="307"/>
      <c r="FKJ78" s="307"/>
      <c r="FKK78" s="306"/>
      <c r="FKL78" s="307"/>
      <c r="FKM78" s="307"/>
      <c r="FKN78" s="307"/>
      <c r="FKO78" s="307"/>
      <c r="FKP78" s="307"/>
      <c r="FKQ78" s="307"/>
      <c r="FKR78" s="307"/>
      <c r="FKS78" s="307"/>
      <c r="FKT78" s="307"/>
      <c r="FKU78" s="307"/>
      <c r="FKV78" s="307"/>
      <c r="FKW78" s="307"/>
      <c r="FKX78" s="307"/>
      <c r="FKY78" s="307"/>
      <c r="FKZ78" s="307"/>
      <c r="FLA78" s="306"/>
      <c r="FLB78" s="307"/>
      <c r="FLC78" s="307"/>
      <c r="FLD78" s="307"/>
      <c r="FLE78" s="307"/>
      <c r="FLF78" s="307"/>
      <c r="FLG78" s="307"/>
      <c r="FLH78" s="307"/>
      <c r="FLI78" s="307"/>
      <c r="FLJ78" s="307"/>
      <c r="FLK78" s="307"/>
      <c r="FLL78" s="307"/>
      <c r="FLM78" s="307"/>
      <c r="FLN78" s="307"/>
      <c r="FLO78" s="307"/>
      <c r="FLP78" s="307"/>
      <c r="FLQ78" s="306"/>
      <c r="FLR78" s="307"/>
      <c r="FLS78" s="307"/>
      <c r="FLT78" s="307"/>
      <c r="FLU78" s="307"/>
      <c r="FLV78" s="307"/>
      <c r="FLW78" s="307"/>
      <c r="FLX78" s="307"/>
      <c r="FLY78" s="307"/>
      <c r="FLZ78" s="307"/>
      <c r="FMA78" s="307"/>
      <c r="FMB78" s="307"/>
      <c r="FMC78" s="307"/>
      <c r="FMD78" s="307"/>
      <c r="FME78" s="307"/>
      <c r="FMF78" s="307"/>
      <c r="FMG78" s="306"/>
      <c r="FMH78" s="307"/>
      <c r="FMI78" s="307"/>
      <c r="FMJ78" s="307"/>
      <c r="FMK78" s="307"/>
      <c r="FML78" s="307"/>
      <c r="FMM78" s="307"/>
      <c r="FMN78" s="307"/>
      <c r="FMO78" s="307"/>
      <c r="FMP78" s="307"/>
      <c r="FMQ78" s="307"/>
      <c r="FMR78" s="307"/>
      <c r="FMS78" s="307"/>
      <c r="FMT78" s="307"/>
      <c r="FMU78" s="307"/>
      <c r="FMV78" s="307"/>
      <c r="FMW78" s="306"/>
      <c r="FMX78" s="307"/>
      <c r="FMY78" s="307"/>
      <c r="FMZ78" s="307"/>
      <c r="FNA78" s="307"/>
      <c r="FNB78" s="307"/>
      <c r="FNC78" s="307"/>
      <c r="FND78" s="307"/>
      <c r="FNE78" s="307"/>
      <c r="FNF78" s="307"/>
      <c r="FNG78" s="307"/>
      <c r="FNH78" s="307"/>
      <c r="FNI78" s="307"/>
      <c r="FNJ78" s="307"/>
      <c r="FNK78" s="307"/>
      <c r="FNL78" s="307"/>
      <c r="FNM78" s="306"/>
      <c r="FNN78" s="307"/>
      <c r="FNO78" s="307"/>
      <c r="FNP78" s="307"/>
      <c r="FNQ78" s="307"/>
      <c r="FNR78" s="307"/>
      <c r="FNS78" s="307"/>
      <c r="FNT78" s="307"/>
      <c r="FNU78" s="307"/>
      <c r="FNV78" s="307"/>
      <c r="FNW78" s="307"/>
      <c r="FNX78" s="307"/>
      <c r="FNY78" s="307"/>
      <c r="FNZ78" s="307"/>
      <c r="FOA78" s="307"/>
      <c r="FOB78" s="307"/>
      <c r="FOC78" s="306"/>
      <c r="FOD78" s="307"/>
      <c r="FOE78" s="307"/>
      <c r="FOF78" s="307"/>
      <c r="FOG78" s="307"/>
      <c r="FOH78" s="307"/>
      <c r="FOI78" s="307"/>
      <c r="FOJ78" s="307"/>
      <c r="FOK78" s="307"/>
      <c r="FOL78" s="307"/>
      <c r="FOM78" s="307"/>
      <c r="FON78" s="307"/>
      <c r="FOO78" s="307"/>
      <c r="FOP78" s="307"/>
      <c r="FOQ78" s="307"/>
      <c r="FOR78" s="307"/>
      <c r="FOS78" s="306"/>
      <c r="FOT78" s="307"/>
      <c r="FOU78" s="307"/>
      <c r="FOV78" s="307"/>
      <c r="FOW78" s="307"/>
      <c r="FOX78" s="307"/>
      <c r="FOY78" s="307"/>
      <c r="FOZ78" s="307"/>
      <c r="FPA78" s="307"/>
      <c r="FPB78" s="307"/>
      <c r="FPC78" s="307"/>
      <c r="FPD78" s="307"/>
      <c r="FPE78" s="307"/>
      <c r="FPF78" s="307"/>
      <c r="FPG78" s="307"/>
      <c r="FPH78" s="307"/>
      <c r="FPI78" s="306"/>
      <c r="FPJ78" s="307"/>
      <c r="FPK78" s="307"/>
      <c r="FPL78" s="307"/>
      <c r="FPM78" s="307"/>
      <c r="FPN78" s="307"/>
      <c r="FPO78" s="307"/>
      <c r="FPP78" s="307"/>
      <c r="FPQ78" s="307"/>
      <c r="FPR78" s="307"/>
      <c r="FPS78" s="307"/>
      <c r="FPT78" s="307"/>
      <c r="FPU78" s="307"/>
      <c r="FPV78" s="307"/>
      <c r="FPW78" s="307"/>
      <c r="FPX78" s="307"/>
      <c r="FPY78" s="306"/>
      <c r="FPZ78" s="307"/>
      <c r="FQA78" s="307"/>
      <c r="FQB78" s="307"/>
      <c r="FQC78" s="307"/>
      <c r="FQD78" s="307"/>
      <c r="FQE78" s="307"/>
      <c r="FQF78" s="307"/>
      <c r="FQG78" s="307"/>
      <c r="FQH78" s="307"/>
      <c r="FQI78" s="307"/>
      <c r="FQJ78" s="307"/>
      <c r="FQK78" s="307"/>
      <c r="FQL78" s="307"/>
      <c r="FQM78" s="307"/>
      <c r="FQN78" s="307"/>
      <c r="FQO78" s="306"/>
      <c r="FQP78" s="307"/>
      <c r="FQQ78" s="307"/>
      <c r="FQR78" s="307"/>
      <c r="FQS78" s="307"/>
      <c r="FQT78" s="307"/>
      <c r="FQU78" s="307"/>
      <c r="FQV78" s="307"/>
      <c r="FQW78" s="307"/>
      <c r="FQX78" s="307"/>
      <c r="FQY78" s="307"/>
      <c r="FQZ78" s="307"/>
      <c r="FRA78" s="307"/>
      <c r="FRB78" s="307"/>
      <c r="FRC78" s="307"/>
      <c r="FRD78" s="307"/>
      <c r="FRE78" s="306"/>
      <c r="FRF78" s="307"/>
      <c r="FRG78" s="307"/>
      <c r="FRH78" s="307"/>
      <c r="FRI78" s="307"/>
      <c r="FRJ78" s="307"/>
      <c r="FRK78" s="307"/>
      <c r="FRL78" s="307"/>
      <c r="FRM78" s="307"/>
      <c r="FRN78" s="307"/>
      <c r="FRO78" s="307"/>
      <c r="FRP78" s="307"/>
      <c r="FRQ78" s="307"/>
      <c r="FRR78" s="307"/>
      <c r="FRS78" s="307"/>
      <c r="FRT78" s="307"/>
      <c r="FRU78" s="306"/>
      <c r="FRV78" s="307"/>
      <c r="FRW78" s="307"/>
      <c r="FRX78" s="307"/>
      <c r="FRY78" s="307"/>
      <c r="FRZ78" s="307"/>
      <c r="FSA78" s="307"/>
      <c r="FSB78" s="307"/>
      <c r="FSC78" s="307"/>
      <c r="FSD78" s="307"/>
      <c r="FSE78" s="307"/>
      <c r="FSF78" s="307"/>
      <c r="FSG78" s="307"/>
      <c r="FSH78" s="307"/>
      <c r="FSI78" s="307"/>
      <c r="FSJ78" s="307"/>
      <c r="FSK78" s="306"/>
      <c r="FSL78" s="307"/>
      <c r="FSM78" s="307"/>
      <c r="FSN78" s="307"/>
      <c r="FSO78" s="307"/>
      <c r="FSP78" s="307"/>
      <c r="FSQ78" s="307"/>
      <c r="FSR78" s="307"/>
      <c r="FSS78" s="307"/>
      <c r="FST78" s="307"/>
      <c r="FSU78" s="307"/>
      <c r="FSV78" s="307"/>
      <c r="FSW78" s="307"/>
      <c r="FSX78" s="307"/>
      <c r="FSY78" s="307"/>
      <c r="FSZ78" s="307"/>
      <c r="FTA78" s="306"/>
      <c r="FTB78" s="307"/>
      <c r="FTC78" s="307"/>
      <c r="FTD78" s="307"/>
      <c r="FTE78" s="307"/>
      <c r="FTF78" s="307"/>
      <c r="FTG78" s="307"/>
      <c r="FTH78" s="307"/>
      <c r="FTI78" s="307"/>
      <c r="FTJ78" s="307"/>
      <c r="FTK78" s="307"/>
      <c r="FTL78" s="307"/>
      <c r="FTM78" s="307"/>
      <c r="FTN78" s="307"/>
      <c r="FTO78" s="307"/>
      <c r="FTP78" s="307"/>
      <c r="FTQ78" s="306"/>
      <c r="FTR78" s="307"/>
      <c r="FTS78" s="307"/>
      <c r="FTT78" s="307"/>
      <c r="FTU78" s="307"/>
      <c r="FTV78" s="307"/>
      <c r="FTW78" s="307"/>
      <c r="FTX78" s="307"/>
      <c r="FTY78" s="307"/>
      <c r="FTZ78" s="307"/>
      <c r="FUA78" s="307"/>
      <c r="FUB78" s="307"/>
      <c r="FUC78" s="307"/>
      <c r="FUD78" s="307"/>
      <c r="FUE78" s="307"/>
      <c r="FUF78" s="307"/>
      <c r="FUG78" s="306"/>
      <c r="FUH78" s="307"/>
      <c r="FUI78" s="307"/>
      <c r="FUJ78" s="307"/>
      <c r="FUK78" s="307"/>
      <c r="FUL78" s="307"/>
      <c r="FUM78" s="307"/>
      <c r="FUN78" s="307"/>
      <c r="FUO78" s="307"/>
      <c r="FUP78" s="307"/>
      <c r="FUQ78" s="307"/>
      <c r="FUR78" s="307"/>
      <c r="FUS78" s="307"/>
      <c r="FUT78" s="307"/>
      <c r="FUU78" s="307"/>
      <c r="FUV78" s="307"/>
      <c r="FUW78" s="306"/>
      <c r="FUX78" s="307"/>
      <c r="FUY78" s="307"/>
      <c r="FUZ78" s="307"/>
      <c r="FVA78" s="307"/>
      <c r="FVB78" s="307"/>
      <c r="FVC78" s="307"/>
      <c r="FVD78" s="307"/>
      <c r="FVE78" s="307"/>
      <c r="FVF78" s="307"/>
      <c r="FVG78" s="307"/>
      <c r="FVH78" s="307"/>
      <c r="FVI78" s="307"/>
      <c r="FVJ78" s="307"/>
      <c r="FVK78" s="307"/>
      <c r="FVL78" s="307"/>
      <c r="FVM78" s="306"/>
      <c r="FVN78" s="307"/>
      <c r="FVO78" s="307"/>
      <c r="FVP78" s="307"/>
      <c r="FVQ78" s="307"/>
      <c r="FVR78" s="307"/>
      <c r="FVS78" s="307"/>
      <c r="FVT78" s="307"/>
      <c r="FVU78" s="307"/>
      <c r="FVV78" s="307"/>
      <c r="FVW78" s="307"/>
      <c r="FVX78" s="307"/>
      <c r="FVY78" s="307"/>
      <c r="FVZ78" s="307"/>
      <c r="FWA78" s="307"/>
      <c r="FWB78" s="307"/>
      <c r="FWC78" s="306"/>
      <c r="FWD78" s="307"/>
      <c r="FWE78" s="307"/>
      <c r="FWF78" s="307"/>
      <c r="FWG78" s="307"/>
      <c r="FWH78" s="307"/>
      <c r="FWI78" s="307"/>
      <c r="FWJ78" s="307"/>
      <c r="FWK78" s="307"/>
      <c r="FWL78" s="307"/>
      <c r="FWM78" s="307"/>
      <c r="FWN78" s="307"/>
      <c r="FWO78" s="307"/>
      <c r="FWP78" s="307"/>
      <c r="FWQ78" s="307"/>
      <c r="FWR78" s="307"/>
      <c r="FWS78" s="306"/>
      <c r="FWT78" s="307"/>
      <c r="FWU78" s="307"/>
      <c r="FWV78" s="307"/>
      <c r="FWW78" s="307"/>
      <c r="FWX78" s="307"/>
      <c r="FWY78" s="307"/>
      <c r="FWZ78" s="307"/>
      <c r="FXA78" s="307"/>
      <c r="FXB78" s="307"/>
      <c r="FXC78" s="307"/>
      <c r="FXD78" s="307"/>
      <c r="FXE78" s="307"/>
      <c r="FXF78" s="307"/>
      <c r="FXG78" s="307"/>
      <c r="FXH78" s="307"/>
      <c r="FXI78" s="306"/>
      <c r="FXJ78" s="307"/>
      <c r="FXK78" s="307"/>
      <c r="FXL78" s="307"/>
      <c r="FXM78" s="307"/>
      <c r="FXN78" s="307"/>
      <c r="FXO78" s="307"/>
      <c r="FXP78" s="307"/>
      <c r="FXQ78" s="307"/>
      <c r="FXR78" s="307"/>
      <c r="FXS78" s="307"/>
      <c r="FXT78" s="307"/>
      <c r="FXU78" s="307"/>
      <c r="FXV78" s="307"/>
      <c r="FXW78" s="307"/>
      <c r="FXX78" s="307"/>
      <c r="FXY78" s="306"/>
      <c r="FXZ78" s="307"/>
      <c r="FYA78" s="307"/>
      <c r="FYB78" s="307"/>
      <c r="FYC78" s="307"/>
      <c r="FYD78" s="307"/>
      <c r="FYE78" s="307"/>
      <c r="FYF78" s="307"/>
      <c r="FYG78" s="307"/>
      <c r="FYH78" s="307"/>
      <c r="FYI78" s="307"/>
      <c r="FYJ78" s="307"/>
      <c r="FYK78" s="307"/>
      <c r="FYL78" s="307"/>
      <c r="FYM78" s="307"/>
      <c r="FYN78" s="307"/>
      <c r="FYO78" s="306"/>
      <c r="FYP78" s="307"/>
      <c r="FYQ78" s="307"/>
      <c r="FYR78" s="307"/>
      <c r="FYS78" s="307"/>
      <c r="FYT78" s="307"/>
      <c r="FYU78" s="307"/>
      <c r="FYV78" s="307"/>
      <c r="FYW78" s="307"/>
      <c r="FYX78" s="307"/>
      <c r="FYY78" s="307"/>
      <c r="FYZ78" s="307"/>
      <c r="FZA78" s="307"/>
      <c r="FZB78" s="307"/>
      <c r="FZC78" s="307"/>
      <c r="FZD78" s="307"/>
      <c r="FZE78" s="306"/>
      <c r="FZF78" s="307"/>
      <c r="FZG78" s="307"/>
      <c r="FZH78" s="307"/>
      <c r="FZI78" s="307"/>
      <c r="FZJ78" s="307"/>
      <c r="FZK78" s="307"/>
      <c r="FZL78" s="307"/>
      <c r="FZM78" s="307"/>
      <c r="FZN78" s="307"/>
      <c r="FZO78" s="307"/>
      <c r="FZP78" s="307"/>
      <c r="FZQ78" s="307"/>
      <c r="FZR78" s="307"/>
      <c r="FZS78" s="307"/>
      <c r="FZT78" s="307"/>
      <c r="FZU78" s="306"/>
      <c r="FZV78" s="307"/>
      <c r="FZW78" s="307"/>
      <c r="FZX78" s="307"/>
      <c r="FZY78" s="307"/>
      <c r="FZZ78" s="307"/>
      <c r="GAA78" s="307"/>
      <c r="GAB78" s="307"/>
      <c r="GAC78" s="307"/>
      <c r="GAD78" s="307"/>
      <c r="GAE78" s="307"/>
      <c r="GAF78" s="307"/>
      <c r="GAG78" s="307"/>
      <c r="GAH78" s="307"/>
      <c r="GAI78" s="307"/>
      <c r="GAJ78" s="307"/>
      <c r="GAK78" s="306"/>
      <c r="GAL78" s="307"/>
      <c r="GAM78" s="307"/>
      <c r="GAN78" s="307"/>
      <c r="GAO78" s="307"/>
      <c r="GAP78" s="307"/>
      <c r="GAQ78" s="307"/>
      <c r="GAR78" s="307"/>
      <c r="GAS78" s="307"/>
      <c r="GAT78" s="307"/>
      <c r="GAU78" s="307"/>
      <c r="GAV78" s="307"/>
      <c r="GAW78" s="307"/>
      <c r="GAX78" s="307"/>
      <c r="GAY78" s="307"/>
      <c r="GAZ78" s="307"/>
      <c r="GBA78" s="306"/>
      <c r="GBB78" s="307"/>
      <c r="GBC78" s="307"/>
      <c r="GBD78" s="307"/>
      <c r="GBE78" s="307"/>
      <c r="GBF78" s="307"/>
      <c r="GBG78" s="307"/>
      <c r="GBH78" s="307"/>
      <c r="GBI78" s="307"/>
      <c r="GBJ78" s="307"/>
      <c r="GBK78" s="307"/>
      <c r="GBL78" s="307"/>
      <c r="GBM78" s="307"/>
      <c r="GBN78" s="307"/>
      <c r="GBO78" s="307"/>
      <c r="GBP78" s="307"/>
      <c r="GBQ78" s="306"/>
      <c r="GBR78" s="307"/>
      <c r="GBS78" s="307"/>
      <c r="GBT78" s="307"/>
      <c r="GBU78" s="307"/>
      <c r="GBV78" s="307"/>
      <c r="GBW78" s="307"/>
      <c r="GBX78" s="307"/>
      <c r="GBY78" s="307"/>
      <c r="GBZ78" s="307"/>
      <c r="GCA78" s="307"/>
      <c r="GCB78" s="307"/>
      <c r="GCC78" s="307"/>
      <c r="GCD78" s="307"/>
      <c r="GCE78" s="307"/>
      <c r="GCF78" s="307"/>
      <c r="GCG78" s="306"/>
      <c r="GCH78" s="307"/>
      <c r="GCI78" s="307"/>
      <c r="GCJ78" s="307"/>
      <c r="GCK78" s="307"/>
      <c r="GCL78" s="307"/>
      <c r="GCM78" s="307"/>
      <c r="GCN78" s="307"/>
      <c r="GCO78" s="307"/>
      <c r="GCP78" s="307"/>
      <c r="GCQ78" s="307"/>
      <c r="GCR78" s="307"/>
      <c r="GCS78" s="307"/>
      <c r="GCT78" s="307"/>
      <c r="GCU78" s="307"/>
      <c r="GCV78" s="307"/>
      <c r="GCW78" s="306"/>
      <c r="GCX78" s="307"/>
      <c r="GCY78" s="307"/>
      <c r="GCZ78" s="307"/>
      <c r="GDA78" s="307"/>
      <c r="GDB78" s="307"/>
      <c r="GDC78" s="307"/>
      <c r="GDD78" s="307"/>
      <c r="GDE78" s="307"/>
      <c r="GDF78" s="307"/>
      <c r="GDG78" s="307"/>
      <c r="GDH78" s="307"/>
      <c r="GDI78" s="307"/>
      <c r="GDJ78" s="307"/>
      <c r="GDK78" s="307"/>
      <c r="GDL78" s="307"/>
      <c r="GDM78" s="306"/>
      <c r="GDN78" s="307"/>
      <c r="GDO78" s="307"/>
      <c r="GDP78" s="307"/>
      <c r="GDQ78" s="307"/>
      <c r="GDR78" s="307"/>
      <c r="GDS78" s="307"/>
      <c r="GDT78" s="307"/>
      <c r="GDU78" s="307"/>
      <c r="GDV78" s="307"/>
      <c r="GDW78" s="307"/>
      <c r="GDX78" s="307"/>
      <c r="GDY78" s="307"/>
      <c r="GDZ78" s="307"/>
      <c r="GEA78" s="307"/>
      <c r="GEB78" s="307"/>
      <c r="GEC78" s="306"/>
      <c r="GED78" s="307"/>
      <c r="GEE78" s="307"/>
      <c r="GEF78" s="307"/>
      <c r="GEG78" s="307"/>
      <c r="GEH78" s="307"/>
      <c r="GEI78" s="307"/>
      <c r="GEJ78" s="307"/>
      <c r="GEK78" s="307"/>
      <c r="GEL78" s="307"/>
      <c r="GEM78" s="307"/>
      <c r="GEN78" s="307"/>
      <c r="GEO78" s="307"/>
      <c r="GEP78" s="307"/>
      <c r="GEQ78" s="307"/>
      <c r="GER78" s="307"/>
      <c r="GES78" s="306"/>
      <c r="GET78" s="307"/>
      <c r="GEU78" s="307"/>
      <c r="GEV78" s="307"/>
      <c r="GEW78" s="307"/>
      <c r="GEX78" s="307"/>
      <c r="GEY78" s="307"/>
      <c r="GEZ78" s="307"/>
      <c r="GFA78" s="307"/>
      <c r="GFB78" s="307"/>
      <c r="GFC78" s="307"/>
      <c r="GFD78" s="307"/>
      <c r="GFE78" s="307"/>
      <c r="GFF78" s="307"/>
      <c r="GFG78" s="307"/>
      <c r="GFH78" s="307"/>
      <c r="GFI78" s="306"/>
      <c r="GFJ78" s="307"/>
      <c r="GFK78" s="307"/>
      <c r="GFL78" s="307"/>
      <c r="GFM78" s="307"/>
      <c r="GFN78" s="307"/>
      <c r="GFO78" s="307"/>
      <c r="GFP78" s="307"/>
      <c r="GFQ78" s="307"/>
      <c r="GFR78" s="307"/>
      <c r="GFS78" s="307"/>
      <c r="GFT78" s="307"/>
      <c r="GFU78" s="307"/>
      <c r="GFV78" s="307"/>
      <c r="GFW78" s="307"/>
      <c r="GFX78" s="307"/>
      <c r="GFY78" s="306"/>
      <c r="GFZ78" s="307"/>
      <c r="GGA78" s="307"/>
      <c r="GGB78" s="307"/>
      <c r="GGC78" s="307"/>
      <c r="GGD78" s="307"/>
      <c r="GGE78" s="307"/>
      <c r="GGF78" s="307"/>
      <c r="GGG78" s="307"/>
      <c r="GGH78" s="307"/>
      <c r="GGI78" s="307"/>
      <c r="GGJ78" s="307"/>
      <c r="GGK78" s="307"/>
      <c r="GGL78" s="307"/>
      <c r="GGM78" s="307"/>
      <c r="GGN78" s="307"/>
      <c r="GGO78" s="306"/>
      <c r="GGP78" s="307"/>
      <c r="GGQ78" s="307"/>
      <c r="GGR78" s="307"/>
      <c r="GGS78" s="307"/>
      <c r="GGT78" s="307"/>
      <c r="GGU78" s="307"/>
      <c r="GGV78" s="307"/>
      <c r="GGW78" s="307"/>
      <c r="GGX78" s="307"/>
      <c r="GGY78" s="307"/>
      <c r="GGZ78" s="307"/>
      <c r="GHA78" s="307"/>
      <c r="GHB78" s="307"/>
      <c r="GHC78" s="307"/>
      <c r="GHD78" s="307"/>
      <c r="GHE78" s="306"/>
      <c r="GHF78" s="307"/>
      <c r="GHG78" s="307"/>
      <c r="GHH78" s="307"/>
      <c r="GHI78" s="307"/>
      <c r="GHJ78" s="307"/>
      <c r="GHK78" s="307"/>
      <c r="GHL78" s="307"/>
      <c r="GHM78" s="307"/>
      <c r="GHN78" s="307"/>
      <c r="GHO78" s="307"/>
      <c r="GHP78" s="307"/>
      <c r="GHQ78" s="307"/>
      <c r="GHR78" s="307"/>
      <c r="GHS78" s="307"/>
      <c r="GHT78" s="307"/>
      <c r="GHU78" s="306"/>
      <c r="GHV78" s="307"/>
      <c r="GHW78" s="307"/>
      <c r="GHX78" s="307"/>
      <c r="GHY78" s="307"/>
      <c r="GHZ78" s="307"/>
      <c r="GIA78" s="307"/>
      <c r="GIB78" s="307"/>
      <c r="GIC78" s="307"/>
      <c r="GID78" s="307"/>
      <c r="GIE78" s="307"/>
      <c r="GIF78" s="307"/>
      <c r="GIG78" s="307"/>
      <c r="GIH78" s="307"/>
      <c r="GII78" s="307"/>
      <c r="GIJ78" s="307"/>
      <c r="GIK78" s="306"/>
      <c r="GIL78" s="307"/>
      <c r="GIM78" s="307"/>
      <c r="GIN78" s="307"/>
      <c r="GIO78" s="307"/>
      <c r="GIP78" s="307"/>
      <c r="GIQ78" s="307"/>
      <c r="GIR78" s="307"/>
      <c r="GIS78" s="307"/>
      <c r="GIT78" s="307"/>
      <c r="GIU78" s="307"/>
      <c r="GIV78" s="307"/>
      <c r="GIW78" s="307"/>
      <c r="GIX78" s="307"/>
      <c r="GIY78" s="307"/>
      <c r="GIZ78" s="307"/>
      <c r="GJA78" s="306"/>
      <c r="GJB78" s="307"/>
      <c r="GJC78" s="307"/>
      <c r="GJD78" s="307"/>
      <c r="GJE78" s="307"/>
      <c r="GJF78" s="307"/>
      <c r="GJG78" s="307"/>
      <c r="GJH78" s="307"/>
      <c r="GJI78" s="307"/>
      <c r="GJJ78" s="307"/>
      <c r="GJK78" s="307"/>
      <c r="GJL78" s="307"/>
      <c r="GJM78" s="307"/>
      <c r="GJN78" s="307"/>
      <c r="GJO78" s="307"/>
      <c r="GJP78" s="307"/>
      <c r="GJQ78" s="306"/>
      <c r="GJR78" s="307"/>
      <c r="GJS78" s="307"/>
      <c r="GJT78" s="307"/>
      <c r="GJU78" s="307"/>
      <c r="GJV78" s="307"/>
      <c r="GJW78" s="307"/>
      <c r="GJX78" s="307"/>
      <c r="GJY78" s="307"/>
      <c r="GJZ78" s="307"/>
      <c r="GKA78" s="307"/>
      <c r="GKB78" s="307"/>
      <c r="GKC78" s="307"/>
      <c r="GKD78" s="307"/>
      <c r="GKE78" s="307"/>
      <c r="GKF78" s="307"/>
      <c r="GKG78" s="306"/>
      <c r="GKH78" s="307"/>
      <c r="GKI78" s="307"/>
      <c r="GKJ78" s="307"/>
      <c r="GKK78" s="307"/>
      <c r="GKL78" s="307"/>
      <c r="GKM78" s="307"/>
      <c r="GKN78" s="307"/>
      <c r="GKO78" s="307"/>
      <c r="GKP78" s="307"/>
      <c r="GKQ78" s="307"/>
      <c r="GKR78" s="307"/>
      <c r="GKS78" s="307"/>
      <c r="GKT78" s="307"/>
      <c r="GKU78" s="307"/>
      <c r="GKV78" s="307"/>
      <c r="GKW78" s="306"/>
      <c r="GKX78" s="307"/>
      <c r="GKY78" s="307"/>
      <c r="GKZ78" s="307"/>
      <c r="GLA78" s="307"/>
      <c r="GLB78" s="307"/>
      <c r="GLC78" s="307"/>
      <c r="GLD78" s="307"/>
      <c r="GLE78" s="307"/>
      <c r="GLF78" s="307"/>
      <c r="GLG78" s="307"/>
      <c r="GLH78" s="307"/>
      <c r="GLI78" s="307"/>
      <c r="GLJ78" s="307"/>
      <c r="GLK78" s="307"/>
      <c r="GLL78" s="307"/>
      <c r="GLM78" s="306"/>
      <c r="GLN78" s="307"/>
      <c r="GLO78" s="307"/>
      <c r="GLP78" s="307"/>
      <c r="GLQ78" s="307"/>
      <c r="GLR78" s="307"/>
      <c r="GLS78" s="307"/>
      <c r="GLT78" s="307"/>
      <c r="GLU78" s="307"/>
      <c r="GLV78" s="307"/>
      <c r="GLW78" s="307"/>
      <c r="GLX78" s="307"/>
      <c r="GLY78" s="307"/>
      <c r="GLZ78" s="307"/>
      <c r="GMA78" s="307"/>
      <c r="GMB78" s="307"/>
      <c r="GMC78" s="306"/>
      <c r="GMD78" s="307"/>
      <c r="GME78" s="307"/>
      <c r="GMF78" s="307"/>
      <c r="GMG78" s="307"/>
      <c r="GMH78" s="307"/>
      <c r="GMI78" s="307"/>
      <c r="GMJ78" s="307"/>
      <c r="GMK78" s="307"/>
      <c r="GML78" s="307"/>
      <c r="GMM78" s="307"/>
      <c r="GMN78" s="307"/>
      <c r="GMO78" s="307"/>
      <c r="GMP78" s="307"/>
      <c r="GMQ78" s="307"/>
      <c r="GMR78" s="307"/>
      <c r="GMS78" s="306"/>
      <c r="GMT78" s="307"/>
      <c r="GMU78" s="307"/>
      <c r="GMV78" s="307"/>
      <c r="GMW78" s="307"/>
      <c r="GMX78" s="307"/>
      <c r="GMY78" s="307"/>
      <c r="GMZ78" s="307"/>
      <c r="GNA78" s="307"/>
      <c r="GNB78" s="307"/>
      <c r="GNC78" s="307"/>
      <c r="GND78" s="307"/>
      <c r="GNE78" s="307"/>
      <c r="GNF78" s="307"/>
      <c r="GNG78" s="307"/>
      <c r="GNH78" s="307"/>
      <c r="GNI78" s="306"/>
      <c r="GNJ78" s="307"/>
      <c r="GNK78" s="307"/>
      <c r="GNL78" s="307"/>
      <c r="GNM78" s="307"/>
      <c r="GNN78" s="307"/>
      <c r="GNO78" s="307"/>
      <c r="GNP78" s="307"/>
      <c r="GNQ78" s="307"/>
      <c r="GNR78" s="307"/>
      <c r="GNS78" s="307"/>
      <c r="GNT78" s="307"/>
      <c r="GNU78" s="307"/>
      <c r="GNV78" s="307"/>
      <c r="GNW78" s="307"/>
      <c r="GNX78" s="307"/>
      <c r="GNY78" s="306"/>
      <c r="GNZ78" s="307"/>
      <c r="GOA78" s="307"/>
      <c r="GOB78" s="307"/>
      <c r="GOC78" s="307"/>
      <c r="GOD78" s="307"/>
      <c r="GOE78" s="307"/>
      <c r="GOF78" s="307"/>
      <c r="GOG78" s="307"/>
      <c r="GOH78" s="307"/>
      <c r="GOI78" s="307"/>
      <c r="GOJ78" s="307"/>
      <c r="GOK78" s="307"/>
      <c r="GOL78" s="307"/>
      <c r="GOM78" s="307"/>
      <c r="GON78" s="307"/>
      <c r="GOO78" s="306"/>
      <c r="GOP78" s="307"/>
      <c r="GOQ78" s="307"/>
      <c r="GOR78" s="307"/>
      <c r="GOS78" s="307"/>
      <c r="GOT78" s="307"/>
      <c r="GOU78" s="307"/>
      <c r="GOV78" s="307"/>
      <c r="GOW78" s="307"/>
      <c r="GOX78" s="307"/>
      <c r="GOY78" s="307"/>
      <c r="GOZ78" s="307"/>
      <c r="GPA78" s="307"/>
      <c r="GPB78" s="307"/>
      <c r="GPC78" s="307"/>
      <c r="GPD78" s="307"/>
      <c r="GPE78" s="306"/>
      <c r="GPF78" s="307"/>
      <c r="GPG78" s="307"/>
      <c r="GPH78" s="307"/>
      <c r="GPI78" s="307"/>
      <c r="GPJ78" s="307"/>
      <c r="GPK78" s="307"/>
      <c r="GPL78" s="307"/>
      <c r="GPM78" s="307"/>
      <c r="GPN78" s="307"/>
      <c r="GPO78" s="307"/>
      <c r="GPP78" s="307"/>
      <c r="GPQ78" s="307"/>
      <c r="GPR78" s="307"/>
      <c r="GPS78" s="307"/>
      <c r="GPT78" s="307"/>
      <c r="GPU78" s="306"/>
      <c r="GPV78" s="307"/>
      <c r="GPW78" s="307"/>
      <c r="GPX78" s="307"/>
      <c r="GPY78" s="307"/>
      <c r="GPZ78" s="307"/>
      <c r="GQA78" s="307"/>
      <c r="GQB78" s="307"/>
      <c r="GQC78" s="307"/>
      <c r="GQD78" s="307"/>
      <c r="GQE78" s="307"/>
      <c r="GQF78" s="307"/>
      <c r="GQG78" s="307"/>
      <c r="GQH78" s="307"/>
      <c r="GQI78" s="307"/>
      <c r="GQJ78" s="307"/>
      <c r="GQK78" s="306"/>
      <c r="GQL78" s="307"/>
      <c r="GQM78" s="307"/>
      <c r="GQN78" s="307"/>
      <c r="GQO78" s="307"/>
      <c r="GQP78" s="307"/>
      <c r="GQQ78" s="307"/>
      <c r="GQR78" s="307"/>
      <c r="GQS78" s="307"/>
      <c r="GQT78" s="307"/>
      <c r="GQU78" s="307"/>
      <c r="GQV78" s="307"/>
      <c r="GQW78" s="307"/>
      <c r="GQX78" s="307"/>
      <c r="GQY78" s="307"/>
      <c r="GQZ78" s="307"/>
      <c r="GRA78" s="306"/>
      <c r="GRB78" s="307"/>
      <c r="GRC78" s="307"/>
      <c r="GRD78" s="307"/>
      <c r="GRE78" s="307"/>
      <c r="GRF78" s="307"/>
      <c r="GRG78" s="307"/>
      <c r="GRH78" s="307"/>
      <c r="GRI78" s="307"/>
      <c r="GRJ78" s="307"/>
      <c r="GRK78" s="307"/>
      <c r="GRL78" s="307"/>
      <c r="GRM78" s="307"/>
      <c r="GRN78" s="307"/>
      <c r="GRO78" s="307"/>
      <c r="GRP78" s="307"/>
      <c r="GRQ78" s="306"/>
      <c r="GRR78" s="307"/>
      <c r="GRS78" s="307"/>
      <c r="GRT78" s="307"/>
      <c r="GRU78" s="307"/>
      <c r="GRV78" s="307"/>
      <c r="GRW78" s="307"/>
      <c r="GRX78" s="307"/>
      <c r="GRY78" s="307"/>
      <c r="GRZ78" s="307"/>
      <c r="GSA78" s="307"/>
      <c r="GSB78" s="307"/>
      <c r="GSC78" s="307"/>
      <c r="GSD78" s="307"/>
      <c r="GSE78" s="307"/>
      <c r="GSF78" s="307"/>
      <c r="GSG78" s="306"/>
      <c r="GSH78" s="307"/>
      <c r="GSI78" s="307"/>
      <c r="GSJ78" s="307"/>
      <c r="GSK78" s="307"/>
      <c r="GSL78" s="307"/>
      <c r="GSM78" s="307"/>
      <c r="GSN78" s="307"/>
      <c r="GSO78" s="307"/>
      <c r="GSP78" s="307"/>
      <c r="GSQ78" s="307"/>
      <c r="GSR78" s="307"/>
      <c r="GSS78" s="307"/>
      <c r="GST78" s="307"/>
      <c r="GSU78" s="307"/>
      <c r="GSV78" s="307"/>
      <c r="GSW78" s="306"/>
      <c r="GSX78" s="307"/>
      <c r="GSY78" s="307"/>
      <c r="GSZ78" s="307"/>
      <c r="GTA78" s="307"/>
      <c r="GTB78" s="307"/>
      <c r="GTC78" s="307"/>
      <c r="GTD78" s="307"/>
      <c r="GTE78" s="307"/>
      <c r="GTF78" s="307"/>
      <c r="GTG78" s="307"/>
      <c r="GTH78" s="307"/>
      <c r="GTI78" s="307"/>
      <c r="GTJ78" s="307"/>
      <c r="GTK78" s="307"/>
      <c r="GTL78" s="307"/>
      <c r="GTM78" s="306"/>
      <c r="GTN78" s="307"/>
      <c r="GTO78" s="307"/>
      <c r="GTP78" s="307"/>
      <c r="GTQ78" s="307"/>
      <c r="GTR78" s="307"/>
      <c r="GTS78" s="307"/>
      <c r="GTT78" s="307"/>
      <c r="GTU78" s="307"/>
      <c r="GTV78" s="307"/>
      <c r="GTW78" s="307"/>
      <c r="GTX78" s="307"/>
      <c r="GTY78" s="307"/>
      <c r="GTZ78" s="307"/>
      <c r="GUA78" s="307"/>
      <c r="GUB78" s="307"/>
      <c r="GUC78" s="306"/>
      <c r="GUD78" s="307"/>
      <c r="GUE78" s="307"/>
      <c r="GUF78" s="307"/>
      <c r="GUG78" s="307"/>
      <c r="GUH78" s="307"/>
      <c r="GUI78" s="307"/>
      <c r="GUJ78" s="307"/>
      <c r="GUK78" s="307"/>
      <c r="GUL78" s="307"/>
      <c r="GUM78" s="307"/>
      <c r="GUN78" s="307"/>
      <c r="GUO78" s="307"/>
      <c r="GUP78" s="307"/>
      <c r="GUQ78" s="307"/>
      <c r="GUR78" s="307"/>
      <c r="GUS78" s="306"/>
      <c r="GUT78" s="307"/>
      <c r="GUU78" s="307"/>
      <c r="GUV78" s="307"/>
      <c r="GUW78" s="307"/>
      <c r="GUX78" s="307"/>
      <c r="GUY78" s="307"/>
      <c r="GUZ78" s="307"/>
      <c r="GVA78" s="307"/>
      <c r="GVB78" s="307"/>
      <c r="GVC78" s="307"/>
      <c r="GVD78" s="307"/>
      <c r="GVE78" s="307"/>
      <c r="GVF78" s="307"/>
      <c r="GVG78" s="307"/>
      <c r="GVH78" s="307"/>
      <c r="GVI78" s="306"/>
      <c r="GVJ78" s="307"/>
      <c r="GVK78" s="307"/>
      <c r="GVL78" s="307"/>
      <c r="GVM78" s="307"/>
      <c r="GVN78" s="307"/>
      <c r="GVO78" s="307"/>
      <c r="GVP78" s="307"/>
      <c r="GVQ78" s="307"/>
      <c r="GVR78" s="307"/>
      <c r="GVS78" s="307"/>
      <c r="GVT78" s="307"/>
      <c r="GVU78" s="307"/>
      <c r="GVV78" s="307"/>
      <c r="GVW78" s="307"/>
      <c r="GVX78" s="307"/>
      <c r="GVY78" s="306"/>
      <c r="GVZ78" s="307"/>
      <c r="GWA78" s="307"/>
      <c r="GWB78" s="307"/>
      <c r="GWC78" s="307"/>
      <c r="GWD78" s="307"/>
      <c r="GWE78" s="307"/>
      <c r="GWF78" s="307"/>
      <c r="GWG78" s="307"/>
      <c r="GWH78" s="307"/>
      <c r="GWI78" s="307"/>
      <c r="GWJ78" s="307"/>
      <c r="GWK78" s="307"/>
      <c r="GWL78" s="307"/>
      <c r="GWM78" s="307"/>
      <c r="GWN78" s="307"/>
      <c r="GWO78" s="306"/>
      <c r="GWP78" s="307"/>
      <c r="GWQ78" s="307"/>
      <c r="GWR78" s="307"/>
      <c r="GWS78" s="307"/>
      <c r="GWT78" s="307"/>
      <c r="GWU78" s="307"/>
      <c r="GWV78" s="307"/>
      <c r="GWW78" s="307"/>
      <c r="GWX78" s="307"/>
      <c r="GWY78" s="307"/>
      <c r="GWZ78" s="307"/>
      <c r="GXA78" s="307"/>
      <c r="GXB78" s="307"/>
      <c r="GXC78" s="307"/>
      <c r="GXD78" s="307"/>
      <c r="GXE78" s="306"/>
      <c r="GXF78" s="307"/>
      <c r="GXG78" s="307"/>
      <c r="GXH78" s="307"/>
      <c r="GXI78" s="307"/>
      <c r="GXJ78" s="307"/>
      <c r="GXK78" s="307"/>
      <c r="GXL78" s="307"/>
      <c r="GXM78" s="307"/>
      <c r="GXN78" s="307"/>
      <c r="GXO78" s="307"/>
      <c r="GXP78" s="307"/>
      <c r="GXQ78" s="307"/>
      <c r="GXR78" s="307"/>
      <c r="GXS78" s="307"/>
      <c r="GXT78" s="307"/>
      <c r="GXU78" s="306"/>
      <c r="GXV78" s="307"/>
      <c r="GXW78" s="307"/>
      <c r="GXX78" s="307"/>
      <c r="GXY78" s="307"/>
      <c r="GXZ78" s="307"/>
      <c r="GYA78" s="307"/>
      <c r="GYB78" s="307"/>
      <c r="GYC78" s="307"/>
      <c r="GYD78" s="307"/>
      <c r="GYE78" s="307"/>
      <c r="GYF78" s="307"/>
      <c r="GYG78" s="307"/>
      <c r="GYH78" s="307"/>
      <c r="GYI78" s="307"/>
      <c r="GYJ78" s="307"/>
      <c r="GYK78" s="306"/>
      <c r="GYL78" s="307"/>
      <c r="GYM78" s="307"/>
      <c r="GYN78" s="307"/>
      <c r="GYO78" s="307"/>
      <c r="GYP78" s="307"/>
      <c r="GYQ78" s="307"/>
      <c r="GYR78" s="307"/>
      <c r="GYS78" s="307"/>
      <c r="GYT78" s="307"/>
      <c r="GYU78" s="307"/>
      <c r="GYV78" s="307"/>
      <c r="GYW78" s="307"/>
      <c r="GYX78" s="307"/>
      <c r="GYY78" s="307"/>
      <c r="GYZ78" s="307"/>
      <c r="GZA78" s="306"/>
      <c r="GZB78" s="307"/>
      <c r="GZC78" s="307"/>
      <c r="GZD78" s="307"/>
      <c r="GZE78" s="307"/>
      <c r="GZF78" s="307"/>
      <c r="GZG78" s="307"/>
      <c r="GZH78" s="307"/>
      <c r="GZI78" s="307"/>
      <c r="GZJ78" s="307"/>
      <c r="GZK78" s="307"/>
      <c r="GZL78" s="307"/>
      <c r="GZM78" s="307"/>
      <c r="GZN78" s="307"/>
      <c r="GZO78" s="307"/>
      <c r="GZP78" s="307"/>
      <c r="GZQ78" s="306"/>
      <c r="GZR78" s="307"/>
      <c r="GZS78" s="307"/>
      <c r="GZT78" s="307"/>
      <c r="GZU78" s="307"/>
      <c r="GZV78" s="307"/>
      <c r="GZW78" s="307"/>
      <c r="GZX78" s="307"/>
      <c r="GZY78" s="307"/>
      <c r="GZZ78" s="307"/>
      <c r="HAA78" s="307"/>
      <c r="HAB78" s="307"/>
      <c r="HAC78" s="307"/>
      <c r="HAD78" s="307"/>
      <c r="HAE78" s="307"/>
      <c r="HAF78" s="307"/>
      <c r="HAG78" s="306"/>
      <c r="HAH78" s="307"/>
      <c r="HAI78" s="307"/>
      <c r="HAJ78" s="307"/>
      <c r="HAK78" s="307"/>
      <c r="HAL78" s="307"/>
      <c r="HAM78" s="307"/>
      <c r="HAN78" s="307"/>
      <c r="HAO78" s="307"/>
      <c r="HAP78" s="307"/>
      <c r="HAQ78" s="307"/>
      <c r="HAR78" s="307"/>
      <c r="HAS78" s="307"/>
      <c r="HAT78" s="307"/>
      <c r="HAU78" s="307"/>
      <c r="HAV78" s="307"/>
      <c r="HAW78" s="306"/>
      <c r="HAX78" s="307"/>
      <c r="HAY78" s="307"/>
      <c r="HAZ78" s="307"/>
      <c r="HBA78" s="307"/>
      <c r="HBB78" s="307"/>
      <c r="HBC78" s="307"/>
      <c r="HBD78" s="307"/>
      <c r="HBE78" s="307"/>
      <c r="HBF78" s="307"/>
      <c r="HBG78" s="307"/>
      <c r="HBH78" s="307"/>
      <c r="HBI78" s="307"/>
      <c r="HBJ78" s="307"/>
      <c r="HBK78" s="307"/>
      <c r="HBL78" s="307"/>
      <c r="HBM78" s="306"/>
      <c r="HBN78" s="307"/>
      <c r="HBO78" s="307"/>
      <c r="HBP78" s="307"/>
      <c r="HBQ78" s="307"/>
      <c r="HBR78" s="307"/>
      <c r="HBS78" s="307"/>
      <c r="HBT78" s="307"/>
      <c r="HBU78" s="307"/>
      <c r="HBV78" s="307"/>
      <c r="HBW78" s="307"/>
      <c r="HBX78" s="307"/>
      <c r="HBY78" s="307"/>
      <c r="HBZ78" s="307"/>
      <c r="HCA78" s="307"/>
      <c r="HCB78" s="307"/>
      <c r="HCC78" s="306"/>
      <c r="HCD78" s="307"/>
      <c r="HCE78" s="307"/>
      <c r="HCF78" s="307"/>
      <c r="HCG78" s="307"/>
      <c r="HCH78" s="307"/>
      <c r="HCI78" s="307"/>
      <c r="HCJ78" s="307"/>
      <c r="HCK78" s="307"/>
      <c r="HCL78" s="307"/>
      <c r="HCM78" s="307"/>
      <c r="HCN78" s="307"/>
      <c r="HCO78" s="307"/>
      <c r="HCP78" s="307"/>
      <c r="HCQ78" s="307"/>
      <c r="HCR78" s="307"/>
      <c r="HCS78" s="306"/>
      <c r="HCT78" s="307"/>
      <c r="HCU78" s="307"/>
      <c r="HCV78" s="307"/>
      <c r="HCW78" s="307"/>
      <c r="HCX78" s="307"/>
      <c r="HCY78" s="307"/>
      <c r="HCZ78" s="307"/>
      <c r="HDA78" s="307"/>
      <c r="HDB78" s="307"/>
      <c r="HDC78" s="307"/>
      <c r="HDD78" s="307"/>
      <c r="HDE78" s="307"/>
      <c r="HDF78" s="307"/>
      <c r="HDG78" s="307"/>
      <c r="HDH78" s="307"/>
      <c r="HDI78" s="306"/>
      <c r="HDJ78" s="307"/>
      <c r="HDK78" s="307"/>
      <c r="HDL78" s="307"/>
      <c r="HDM78" s="307"/>
      <c r="HDN78" s="307"/>
      <c r="HDO78" s="307"/>
      <c r="HDP78" s="307"/>
      <c r="HDQ78" s="307"/>
      <c r="HDR78" s="307"/>
      <c r="HDS78" s="307"/>
      <c r="HDT78" s="307"/>
      <c r="HDU78" s="307"/>
      <c r="HDV78" s="307"/>
      <c r="HDW78" s="307"/>
      <c r="HDX78" s="307"/>
      <c r="HDY78" s="306"/>
      <c r="HDZ78" s="307"/>
      <c r="HEA78" s="307"/>
      <c r="HEB78" s="307"/>
      <c r="HEC78" s="307"/>
      <c r="HED78" s="307"/>
      <c r="HEE78" s="307"/>
      <c r="HEF78" s="307"/>
      <c r="HEG78" s="307"/>
      <c r="HEH78" s="307"/>
      <c r="HEI78" s="307"/>
      <c r="HEJ78" s="307"/>
      <c r="HEK78" s="307"/>
      <c r="HEL78" s="307"/>
      <c r="HEM78" s="307"/>
      <c r="HEN78" s="307"/>
      <c r="HEO78" s="306"/>
      <c r="HEP78" s="307"/>
      <c r="HEQ78" s="307"/>
      <c r="HER78" s="307"/>
      <c r="HES78" s="307"/>
      <c r="HET78" s="307"/>
      <c r="HEU78" s="307"/>
      <c r="HEV78" s="307"/>
      <c r="HEW78" s="307"/>
      <c r="HEX78" s="307"/>
      <c r="HEY78" s="307"/>
      <c r="HEZ78" s="307"/>
      <c r="HFA78" s="307"/>
      <c r="HFB78" s="307"/>
      <c r="HFC78" s="307"/>
      <c r="HFD78" s="307"/>
      <c r="HFE78" s="306"/>
      <c r="HFF78" s="307"/>
      <c r="HFG78" s="307"/>
      <c r="HFH78" s="307"/>
      <c r="HFI78" s="307"/>
      <c r="HFJ78" s="307"/>
      <c r="HFK78" s="307"/>
      <c r="HFL78" s="307"/>
      <c r="HFM78" s="307"/>
      <c r="HFN78" s="307"/>
      <c r="HFO78" s="307"/>
      <c r="HFP78" s="307"/>
      <c r="HFQ78" s="307"/>
      <c r="HFR78" s="307"/>
      <c r="HFS78" s="307"/>
      <c r="HFT78" s="307"/>
      <c r="HFU78" s="306"/>
      <c r="HFV78" s="307"/>
      <c r="HFW78" s="307"/>
      <c r="HFX78" s="307"/>
      <c r="HFY78" s="307"/>
      <c r="HFZ78" s="307"/>
      <c r="HGA78" s="307"/>
      <c r="HGB78" s="307"/>
      <c r="HGC78" s="307"/>
      <c r="HGD78" s="307"/>
      <c r="HGE78" s="307"/>
      <c r="HGF78" s="307"/>
      <c r="HGG78" s="307"/>
      <c r="HGH78" s="307"/>
      <c r="HGI78" s="307"/>
      <c r="HGJ78" s="307"/>
      <c r="HGK78" s="306"/>
      <c r="HGL78" s="307"/>
      <c r="HGM78" s="307"/>
      <c r="HGN78" s="307"/>
      <c r="HGO78" s="307"/>
      <c r="HGP78" s="307"/>
      <c r="HGQ78" s="307"/>
      <c r="HGR78" s="307"/>
      <c r="HGS78" s="307"/>
      <c r="HGT78" s="307"/>
      <c r="HGU78" s="307"/>
      <c r="HGV78" s="307"/>
      <c r="HGW78" s="307"/>
      <c r="HGX78" s="307"/>
      <c r="HGY78" s="307"/>
      <c r="HGZ78" s="307"/>
      <c r="HHA78" s="306"/>
      <c r="HHB78" s="307"/>
      <c r="HHC78" s="307"/>
      <c r="HHD78" s="307"/>
      <c r="HHE78" s="307"/>
      <c r="HHF78" s="307"/>
      <c r="HHG78" s="307"/>
      <c r="HHH78" s="307"/>
      <c r="HHI78" s="307"/>
      <c r="HHJ78" s="307"/>
      <c r="HHK78" s="307"/>
      <c r="HHL78" s="307"/>
      <c r="HHM78" s="307"/>
      <c r="HHN78" s="307"/>
      <c r="HHO78" s="307"/>
      <c r="HHP78" s="307"/>
      <c r="HHQ78" s="306"/>
      <c r="HHR78" s="307"/>
      <c r="HHS78" s="307"/>
      <c r="HHT78" s="307"/>
      <c r="HHU78" s="307"/>
      <c r="HHV78" s="307"/>
      <c r="HHW78" s="307"/>
      <c r="HHX78" s="307"/>
      <c r="HHY78" s="307"/>
      <c r="HHZ78" s="307"/>
      <c r="HIA78" s="307"/>
      <c r="HIB78" s="307"/>
      <c r="HIC78" s="307"/>
      <c r="HID78" s="307"/>
      <c r="HIE78" s="307"/>
      <c r="HIF78" s="307"/>
      <c r="HIG78" s="306"/>
      <c r="HIH78" s="307"/>
      <c r="HII78" s="307"/>
      <c r="HIJ78" s="307"/>
      <c r="HIK78" s="307"/>
      <c r="HIL78" s="307"/>
      <c r="HIM78" s="307"/>
      <c r="HIN78" s="307"/>
      <c r="HIO78" s="307"/>
      <c r="HIP78" s="307"/>
      <c r="HIQ78" s="307"/>
      <c r="HIR78" s="307"/>
      <c r="HIS78" s="307"/>
      <c r="HIT78" s="307"/>
      <c r="HIU78" s="307"/>
      <c r="HIV78" s="307"/>
      <c r="HIW78" s="306"/>
      <c r="HIX78" s="307"/>
      <c r="HIY78" s="307"/>
      <c r="HIZ78" s="307"/>
      <c r="HJA78" s="307"/>
      <c r="HJB78" s="307"/>
      <c r="HJC78" s="307"/>
      <c r="HJD78" s="307"/>
      <c r="HJE78" s="307"/>
      <c r="HJF78" s="307"/>
      <c r="HJG78" s="307"/>
      <c r="HJH78" s="307"/>
      <c r="HJI78" s="307"/>
      <c r="HJJ78" s="307"/>
      <c r="HJK78" s="307"/>
      <c r="HJL78" s="307"/>
      <c r="HJM78" s="306"/>
      <c r="HJN78" s="307"/>
      <c r="HJO78" s="307"/>
      <c r="HJP78" s="307"/>
      <c r="HJQ78" s="307"/>
      <c r="HJR78" s="307"/>
      <c r="HJS78" s="307"/>
      <c r="HJT78" s="307"/>
      <c r="HJU78" s="307"/>
      <c r="HJV78" s="307"/>
      <c r="HJW78" s="307"/>
      <c r="HJX78" s="307"/>
      <c r="HJY78" s="307"/>
      <c r="HJZ78" s="307"/>
      <c r="HKA78" s="307"/>
      <c r="HKB78" s="307"/>
      <c r="HKC78" s="306"/>
      <c r="HKD78" s="307"/>
      <c r="HKE78" s="307"/>
      <c r="HKF78" s="307"/>
      <c r="HKG78" s="307"/>
      <c r="HKH78" s="307"/>
      <c r="HKI78" s="307"/>
      <c r="HKJ78" s="307"/>
      <c r="HKK78" s="307"/>
      <c r="HKL78" s="307"/>
      <c r="HKM78" s="307"/>
      <c r="HKN78" s="307"/>
      <c r="HKO78" s="307"/>
      <c r="HKP78" s="307"/>
      <c r="HKQ78" s="307"/>
      <c r="HKR78" s="307"/>
      <c r="HKS78" s="306"/>
      <c r="HKT78" s="307"/>
      <c r="HKU78" s="307"/>
      <c r="HKV78" s="307"/>
      <c r="HKW78" s="307"/>
      <c r="HKX78" s="307"/>
      <c r="HKY78" s="307"/>
      <c r="HKZ78" s="307"/>
      <c r="HLA78" s="307"/>
      <c r="HLB78" s="307"/>
      <c r="HLC78" s="307"/>
      <c r="HLD78" s="307"/>
      <c r="HLE78" s="307"/>
      <c r="HLF78" s="307"/>
      <c r="HLG78" s="307"/>
      <c r="HLH78" s="307"/>
      <c r="HLI78" s="306"/>
      <c r="HLJ78" s="307"/>
      <c r="HLK78" s="307"/>
      <c r="HLL78" s="307"/>
      <c r="HLM78" s="307"/>
      <c r="HLN78" s="307"/>
      <c r="HLO78" s="307"/>
      <c r="HLP78" s="307"/>
      <c r="HLQ78" s="307"/>
      <c r="HLR78" s="307"/>
      <c r="HLS78" s="307"/>
      <c r="HLT78" s="307"/>
      <c r="HLU78" s="307"/>
      <c r="HLV78" s="307"/>
      <c r="HLW78" s="307"/>
      <c r="HLX78" s="307"/>
      <c r="HLY78" s="306"/>
      <c r="HLZ78" s="307"/>
      <c r="HMA78" s="307"/>
      <c r="HMB78" s="307"/>
      <c r="HMC78" s="307"/>
      <c r="HMD78" s="307"/>
      <c r="HME78" s="307"/>
      <c r="HMF78" s="307"/>
      <c r="HMG78" s="307"/>
      <c r="HMH78" s="307"/>
      <c r="HMI78" s="307"/>
      <c r="HMJ78" s="307"/>
      <c r="HMK78" s="307"/>
      <c r="HML78" s="307"/>
      <c r="HMM78" s="307"/>
      <c r="HMN78" s="307"/>
      <c r="HMO78" s="306"/>
      <c r="HMP78" s="307"/>
      <c r="HMQ78" s="307"/>
      <c r="HMR78" s="307"/>
      <c r="HMS78" s="307"/>
      <c r="HMT78" s="307"/>
      <c r="HMU78" s="307"/>
      <c r="HMV78" s="307"/>
      <c r="HMW78" s="307"/>
      <c r="HMX78" s="307"/>
      <c r="HMY78" s="307"/>
      <c r="HMZ78" s="307"/>
      <c r="HNA78" s="307"/>
      <c r="HNB78" s="307"/>
      <c r="HNC78" s="307"/>
      <c r="HND78" s="307"/>
      <c r="HNE78" s="306"/>
      <c r="HNF78" s="307"/>
      <c r="HNG78" s="307"/>
      <c r="HNH78" s="307"/>
      <c r="HNI78" s="307"/>
      <c r="HNJ78" s="307"/>
      <c r="HNK78" s="307"/>
      <c r="HNL78" s="307"/>
      <c r="HNM78" s="307"/>
      <c r="HNN78" s="307"/>
      <c r="HNO78" s="307"/>
      <c r="HNP78" s="307"/>
      <c r="HNQ78" s="307"/>
      <c r="HNR78" s="307"/>
      <c r="HNS78" s="307"/>
      <c r="HNT78" s="307"/>
      <c r="HNU78" s="306"/>
      <c r="HNV78" s="307"/>
      <c r="HNW78" s="307"/>
      <c r="HNX78" s="307"/>
      <c r="HNY78" s="307"/>
      <c r="HNZ78" s="307"/>
      <c r="HOA78" s="307"/>
      <c r="HOB78" s="307"/>
      <c r="HOC78" s="307"/>
      <c r="HOD78" s="307"/>
      <c r="HOE78" s="307"/>
      <c r="HOF78" s="307"/>
      <c r="HOG78" s="307"/>
      <c r="HOH78" s="307"/>
      <c r="HOI78" s="307"/>
      <c r="HOJ78" s="307"/>
      <c r="HOK78" s="306"/>
      <c r="HOL78" s="307"/>
      <c r="HOM78" s="307"/>
      <c r="HON78" s="307"/>
      <c r="HOO78" s="307"/>
      <c r="HOP78" s="307"/>
      <c r="HOQ78" s="307"/>
      <c r="HOR78" s="307"/>
      <c r="HOS78" s="307"/>
      <c r="HOT78" s="307"/>
      <c r="HOU78" s="307"/>
      <c r="HOV78" s="307"/>
      <c r="HOW78" s="307"/>
      <c r="HOX78" s="307"/>
      <c r="HOY78" s="307"/>
      <c r="HOZ78" s="307"/>
      <c r="HPA78" s="306"/>
      <c r="HPB78" s="307"/>
      <c r="HPC78" s="307"/>
      <c r="HPD78" s="307"/>
      <c r="HPE78" s="307"/>
      <c r="HPF78" s="307"/>
      <c r="HPG78" s="307"/>
      <c r="HPH78" s="307"/>
      <c r="HPI78" s="307"/>
      <c r="HPJ78" s="307"/>
      <c r="HPK78" s="307"/>
      <c r="HPL78" s="307"/>
      <c r="HPM78" s="307"/>
      <c r="HPN78" s="307"/>
      <c r="HPO78" s="307"/>
      <c r="HPP78" s="307"/>
      <c r="HPQ78" s="306"/>
      <c r="HPR78" s="307"/>
      <c r="HPS78" s="307"/>
      <c r="HPT78" s="307"/>
      <c r="HPU78" s="307"/>
      <c r="HPV78" s="307"/>
      <c r="HPW78" s="307"/>
      <c r="HPX78" s="307"/>
      <c r="HPY78" s="307"/>
      <c r="HPZ78" s="307"/>
      <c r="HQA78" s="307"/>
      <c r="HQB78" s="307"/>
      <c r="HQC78" s="307"/>
      <c r="HQD78" s="307"/>
      <c r="HQE78" s="307"/>
      <c r="HQF78" s="307"/>
      <c r="HQG78" s="306"/>
      <c r="HQH78" s="307"/>
      <c r="HQI78" s="307"/>
      <c r="HQJ78" s="307"/>
      <c r="HQK78" s="307"/>
      <c r="HQL78" s="307"/>
      <c r="HQM78" s="307"/>
      <c r="HQN78" s="307"/>
      <c r="HQO78" s="307"/>
      <c r="HQP78" s="307"/>
      <c r="HQQ78" s="307"/>
      <c r="HQR78" s="307"/>
      <c r="HQS78" s="307"/>
      <c r="HQT78" s="307"/>
      <c r="HQU78" s="307"/>
      <c r="HQV78" s="307"/>
      <c r="HQW78" s="306"/>
      <c r="HQX78" s="307"/>
      <c r="HQY78" s="307"/>
      <c r="HQZ78" s="307"/>
      <c r="HRA78" s="307"/>
      <c r="HRB78" s="307"/>
      <c r="HRC78" s="307"/>
      <c r="HRD78" s="307"/>
      <c r="HRE78" s="307"/>
      <c r="HRF78" s="307"/>
      <c r="HRG78" s="307"/>
      <c r="HRH78" s="307"/>
      <c r="HRI78" s="307"/>
      <c r="HRJ78" s="307"/>
      <c r="HRK78" s="307"/>
      <c r="HRL78" s="307"/>
      <c r="HRM78" s="306"/>
      <c r="HRN78" s="307"/>
      <c r="HRO78" s="307"/>
      <c r="HRP78" s="307"/>
      <c r="HRQ78" s="307"/>
      <c r="HRR78" s="307"/>
      <c r="HRS78" s="307"/>
      <c r="HRT78" s="307"/>
      <c r="HRU78" s="307"/>
      <c r="HRV78" s="307"/>
      <c r="HRW78" s="307"/>
      <c r="HRX78" s="307"/>
      <c r="HRY78" s="307"/>
      <c r="HRZ78" s="307"/>
      <c r="HSA78" s="307"/>
      <c r="HSB78" s="307"/>
      <c r="HSC78" s="306"/>
      <c r="HSD78" s="307"/>
      <c r="HSE78" s="307"/>
      <c r="HSF78" s="307"/>
      <c r="HSG78" s="307"/>
      <c r="HSH78" s="307"/>
      <c r="HSI78" s="307"/>
      <c r="HSJ78" s="307"/>
      <c r="HSK78" s="307"/>
      <c r="HSL78" s="307"/>
      <c r="HSM78" s="307"/>
      <c r="HSN78" s="307"/>
      <c r="HSO78" s="307"/>
      <c r="HSP78" s="307"/>
      <c r="HSQ78" s="307"/>
      <c r="HSR78" s="307"/>
      <c r="HSS78" s="306"/>
      <c r="HST78" s="307"/>
      <c r="HSU78" s="307"/>
      <c r="HSV78" s="307"/>
      <c r="HSW78" s="307"/>
      <c r="HSX78" s="307"/>
      <c r="HSY78" s="307"/>
      <c r="HSZ78" s="307"/>
      <c r="HTA78" s="307"/>
      <c r="HTB78" s="307"/>
      <c r="HTC78" s="307"/>
      <c r="HTD78" s="307"/>
      <c r="HTE78" s="307"/>
      <c r="HTF78" s="307"/>
      <c r="HTG78" s="307"/>
      <c r="HTH78" s="307"/>
      <c r="HTI78" s="306"/>
      <c r="HTJ78" s="307"/>
      <c r="HTK78" s="307"/>
      <c r="HTL78" s="307"/>
      <c r="HTM78" s="307"/>
      <c r="HTN78" s="307"/>
      <c r="HTO78" s="307"/>
      <c r="HTP78" s="307"/>
      <c r="HTQ78" s="307"/>
      <c r="HTR78" s="307"/>
      <c r="HTS78" s="307"/>
      <c r="HTT78" s="307"/>
      <c r="HTU78" s="307"/>
      <c r="HTV78" s="307"/>
      <c r="HTW78" s="307"/>
      <c r="HTX78" s="307"/>
      <c r="HTY78" s="306"/>
      <c r="HTZ78" s="307"/>
      <c r="HUA78" s="307"/>
      <c r="HUB78" s="307"/>
      <c r="HUC78" s="307"/>
      <c r="HUD78" s="307"/>
      <c r="HUE78" s="307"/>
      <c r="HUF78" s="307"/>
      <c r="HUG78" s="307"/>
      <c r="HUH78" s="307"/>
      <c r="HUI78" s="307"/>
      <c r="HUJ78" s="307"/>
      <c r="HUK78" s="307"/>
      <c r="HUL78" s="307"/>
      <c r="HUM78" s="307"/>
      <c r="HUN78" s="307"/>
      <c r="HUO78" s="306"/>
      <c r="HUP78" s="307"/>
      <c r="HUQ78" s="307"/>
      <c r="HUR78" s="307"/>
      <c r="HUS78" s="307"/>
      <c r="HUT78" s="307"/>
      <c r="HUU78" s="307"/>
      <c r="HUV78" s="307"/>
      <c r="HUW78" s="307"/>
      <c r="HUX78" s="307"/>
      <c r="HUY78" s="307"/>
      <c r="HUZ78" s="307"/>
      <c r="HVA78" s="307"/>
      <c r="HVB78" s="307"/>
      <c r="HVC78" s="307"/>
      <c r="HVD78" s="307"/>
      <c r="HVE78" s="306"/>
      <c r="HVF78" s="307"/>
      <c r="HVG78" s="307"/>
      <c r="HVH78" s="307"/>
      <c r="HVI78" s="307"/>
      <c r="HVJ78" s="307"/>
      <c r="HVK78" s="307"/>
      <c r="HVL78" s="307"/>
      <c r="HVM78" s="307"/>
      <c r="HVN78" s="307"/>
      <c r="HVO78" s="307"/>
      <c r="HVP78" s="307"/>
      <c r="HVQ78" s="307"/>
      <c r="HVR78" s="307"/>
      <c r="HVS78" s="307"/>
      <c r="HVT78" s="307"/>
      <c r="HVU78" s="306"/>
      <c r="HVV78" s="307"/>
      <c r="HVW78" s="307"/>
      <c r="HVX78" s="307"/>
      <c r="HVY78" s="307"/>
      <c r="HVZ78" s="307"/>
      <c r="HWA78" s="307"/>
      <c r="HWB78" s="307"/>
      <c r="HWC78" s="307"/>
      <c r="HWD78" s="307"/>
      <c r="HWE78" s="307"/>
      <c r="HWF78" s="307"/>
      <c r="HWG78" s="307"/>
      <c r="HWH78" s="307"/>
      <c r="HWI78" s="307"/>
      <c r="HWJ78" s="307"/>
      <c r="HWK78" s="306"/>
      <c r="HWL78" s="307"/>
      <c r="HWM78" s="307"/>
      <c r="HWN78" s="307"/>
      <c r="HWO78" s="307"/>
      <c r="HWP78" s="307"/>
      <c r="HWQ78" s="307"/>
      <c r="HWR78" s="307"/>
      <c r="HWS78" s="307"/>
      <c r="HWT78" s="307"/>
      <c r="HWU78" s="307"/>
      <c r="HWV78" s="307"/>
      <c r="HWW78" s="307"/>
      <c r="HWX78" s="307"/>
      <c r="HWY78" s="307"/>
      <c r="HWZ78" s="307"/>
      <c r="HXA78" s="306"/>
      <c r="HXB78" s="307"/>
      <c r="HXC78" s="307"/>
      <c r="HXD78" s="307"/>
      <c r="HXE78" s="307"/>
      <c r="HXF78" s="307"/>
      <c r="HXG78" s="307"/>
      <c r="HXH78" s="307"/>
      <c r="HXI78" s="307"/>
      <c r="HXJ78" s="307"/>
      <c r="HXK78" s="307"/>
      <c r="HXL78" s="307"/>
      <c r="HXM78" s="307"/>
      <c r="HXN78" s="307"/>
      <c r="HXO78" s="307"/>
      <c r="HXP78" s="307"/>
      <c r="HXQ78" s="306"/>
      <c r="HXR78" s="307"/>
      <c r="HXS78" s="307"/>
      <c r="HXT78" s="307"/>
      <c r="HXU78" s="307"/>
      <c r="HXV78" s="307"/>
      <c r="HXW78" s="307"/>
      <c r="HXX78" s="307"/>
      <c r="HXY78" s="307"/>
      <c r="HXZ78" s="307"/>
      <c r="HYA78" s="307"/>
      <c r="HYB78" s="307"/>
      <c r="HYC78" s="307"/>
      <c r="HYD78" s="307"/>
      <c r="HYE78" s="307"/>
      <c r="HYF78" s="307"/>
      <c r="HYG78" s="306"/>
      <c r="HYH78" s="307"/>
      <c r="HYI78" s="307"/>
      <c r="HYJ78" s="307"/>
      <c r="HYK78" s="307"/>
      <c r="HYL78" s="307"/>
      <c r="HYM78" s="307"/>
      <c r="HYN78" s="307"/>
      <c r="HYO78" s="307"/>
      <c r="HYP78" s="307"/>
      <c r="HYQ78" s="307"/>
      <c r="HYR78" s="307"/>
      <c r="HYS78" s="307"/>
      <c r="HYT78" s="307"/>
      <c r="HYU78" s="307"/>
      <c r="HYV78" s="307"/>
      <c r="HYW78" s="306"/>
      <c r="HYX78" s="307"/>
      <c r="HYY78" s="307"/>
      <c r="HYZ78" s="307"/>
      <c r="HZA78" s="307"/>
      <c r="HZB78" s="307"/>
      <c r="HZC78" s="307"/>
      <c r="HZD78" s="307"/>
      <c r="HZE78" s="307"/>
      <c r="HZF78" s="307"/>
      <c r="HZG78" s="307"/>
      <c r="HZH78" s="307"/>
      <c r="HZI78" s="307"/>
      <c r="HZJ78" s="307"/>
      <c r="HZK78" s="307"/>
      <c r="HZL78" s="307"/>
      <c r="HZM78" s="306"/>
      <c r="HZN78" s="307"/>
      <c r="HZO78" s="307"/>
      <c r="HZP78" s="307"/>
      <c r="HZQ78" s="307"/>
      <c r="HZR78" s="307"/>
      <c r="HZS78" s="307"/>
      <c r="HZT78" s="307"/>
      <c r="HZU78" s="307"/>
      <c r="HZV78" s="307"/>
      <c r="HZW78" s="307"/>
      <c r="HZX78" s="307"/>
      <c r="HZY78" s="307"/>
      <c r="HZZ78" s="307"/>
      <c r="IAA78" s="307"/>
      <c r="IAB78" s="307"/>
      <c r="IAC78" s="306"/>
      <c r="IAD78" s="307"/>
      <c r="IAE78" s="307"/>
      <c r="IAF78" s="307"/>
      <c r="IAG78" s="307"/>
      <c r="IAH78" s="307"/>
      <c r="IAI78" s="307"/>
      <c r="IAJ78" s="307"/>
      <c r="IAK78" s="307"/>
      <c r="IAL78" s="307"/>
      <c r="IAM78" s="307"/>
      <c r="IAN78" s="307"/>
      <c r="IAO78" s="307"/>
      <c r="IAP78" s="307"/>
      <c r="IAQ78" s="307"/>
      <c r="IAR78" s="307"/>
      <c r="IAS78" s="306"/>
      <c r="IAT78" s="307"/>
      <c r="IAU78" s="307"/>
      <c r="IAV78" s="307"/>
      <c r="IAW78" s="307"/>
      <c r="IAX78" s="307"/>
      <c r="IAY78" s="307"/>
      <c r="IAZ78" s="307"/>
      <c r="IBA78" s="307"/>
      <c r="IBB78" s="307"/>
      <c r="IBC78" s="307"/>
      <c r="IBD78" s="307"/>
      <c r="IBE78" s="307"/>
      <c r="IBF78" s="307"/>
      <c r="IBG78" s="307"/>
      <c r="IBH78" s="307"/>
      <c r="IBI78" s="306"/>
      <c r="IBJ78" s="307"/>
      <c r="IBK78" s="307"/>
      <c r="IBL78" s="307"/>
      <c r="IBM78" s="307"/>
      <c r="IBN78" s="307"/>
      <c r="IBO78" s="307"/>
      <c r="IBP78" s="307"/>
      <c r="IBQ78" s="307"/>
      <c r="IBR78" s="307"/>
      <c r="IBS78" s="307"/>
      <c r="IBT78" s="307"/>
      <c r="IBU78" s="307"/>
      <c r="IBV78" s="307"/>
      <c r="IBW78" s="307"/>
      <c r="IBX78" s="307"/>
      <c r="IBY78" s="306"/>
      <c r="IBZ78" s="307"/>
      <c r="ICA78" s="307"/>
      <c r="ICB78" s="307"/>
      <c r="ICC78" s="307"/>
      <c r="ICD78" s="307"/>
      <c r="ICE78" s="307"/>
      <c r="ICF78" s="307"/>
      <c r="ICG78" s="307"/>
      <c r="ICH78" s="307"/>
      <c r="ICI78" s="307"/>
      <c r="ICJ78" s="307"/>
      <c r="ICK78" s="307"/>
      <c r="ICL78" s="307"/>
      <c r="ICM78" s="307"/>
      <c r="ICN78" s="307"/>
      <c r="ICO78" s="306"/>
      <c r="ICP78" s="307"/>
      <c r="ICQ78" s="307"/>
      <c r="ICR78" s="307"/>
      <c r="ICS78" s="307"/>
      <c r="ICT78" s="307"/>
      <c r="ICU78" s="307"/>
      <c r="ICV78" s="307"/>
      <c r="ICW78" s="307"/>
      <c r="ICX78" s="307"/>
      <c r="ICY78" s="307"/>
      <c r="ICZ78" s="307"/>
      <c r="IDA78" s="307"/>
      <c r="IDB78" s="307"/>
      <c r="IDC78" s="307"/>
      <c r="IDD78" s="307"/>
      <c r="IDE78" s="306"/>
      <c r="IDF78" s="307"/>
      <c r="IDG78" s="307"/>
      <c r="IDH78" s="307"/>
      <c r="IDI78" s="307"/>
      <c r="IDJ78" s="307"/>
      <c r="IDK78" s="307"/>
      <c r="IDL78" s="307"/>
      <c r="IDM78" s="307"/>
      <c r="IDN78" s="307"/>
      <c r="IDO78" s="307"/>
      <c r="IDP78" s="307"/>
      <c r="IDQ78" s="307"/>
      <c r="IDR78" s="307"/>
      <c r="IDS78" s="307"/>
      <c r="IDT78" s="307"/>
      <c r="IDU78" s="306"/>
      <c r="IDV78" s="307"/>
      <c r="IDW78" s="307"/>
      <c r="IDX78" s="307"/>
      <c r="IDY78" s="307"/>
      <c r="IDZ78" s="307"/>
      <c r="IEA78" s="307"/>
      <c r="IEB78" s="307"/>
      <c r="IEC78" s="307"/>
      <c r="IED78" s="307"/>
      <c r="IEE78" s="307"/>
      <c r="IEF78" s="307"/>
      <c r="IEG78" s="307"/>
      <c r="IEH78" s="307"/>
      <c r="IEI78" s="307"/>
      <c r="IEJ78" s="307"/>
      <c r="IEK78" s="306"/>
      <c r="IEL78" s="307"/>
      <c r="IEM78" s="307"/>
      <c r="IEN78" s="307"/>
      <c r="IEO78" s="307"/>
      <c r="IEP78" s="307"/>
      <c r="IEQ78" s="307"/>
      <c r="IER78" s="307"/>
      <c r="IES78" s="307"/>
      <c r="IET78" s="307"/>
      <c r="IEU78" s="307"/>
      <c r="IEV78" s="307"/>
      <c r="IEW78" s="307"/>
      <c r="IEX78" s="307"/>
      <c r="IEY78" s="307"/>
      <c r="IEZ78" s="307"/>
      <c r="IFA78" s="306"/>
      <c r="IFB78" s="307"/>
      <c r="IFC78" s="307"/>
      <c r="IFD78" s="307"/>
      <c r="IFE78" s="307"/>
      <c r="IFF78" s="307"/>
      <c r="IFG78" s="307"/>
      <c r="IFH78" s="307"/>
      <c r="IFI78" s="307"/>
      <c r="IFJ78" s="307"/>
      <c r="IFK78" s="307"/>
      <c r="IFL78" s="307"/>
      <c r="IFM78" s="307"/>
      <c r="IFN78" s="307"/>
      <c r="IFO78" s="307"/>
      <c r="IFP78" s="307"/>
      <c r="IFQ78" s="306"/>
      <c r="IFR78" s="307"/>
      <c r="IFS78" s="307"/>
      <c r="IFT78" s="307"/>
      <c r="IFU78" s="307"/>
      <c r="IFV78" s="307"/>
      <c r="IFW78" s="307"/>
      <c r="IFX78" s="307"/>
      <c r="IFY78" s="307"/>
      <c r="IFZ78" s="307"/>
      <c r="IGA78" s="307"/>
      <c r="IGB78" s="307"/>
      <c r="IGC78" s="307"/>
      <c r="IGD78" s="307"/>
      <c r="IGE78" s="307"/>
      <c r="IGF78" s="307"/>
      <c r="IGG78" s="306"/>
      <c r="IGH78" s="307"/>
      <c r="IGI78" s="307"/>
      <c r="IGJ78" s="307"/>
      <c r="IGK78" s="307"/>
      <c r="IGL78" s="307"/>
      <c r="IGM78" s="307"/>
      <c r="IGN78" s="307"/>
      <c r="IGO78" s="307"/>
      <c r="IGP78" s="307"/>
      <c r="IGQ78" s="307"/>
      <c r="IGR78" s="307"/>
      <c r="IGS78" s="307"/>
      <c r="IGT78" s="307"/>
      <c r="IGU78" s="307"/>
      <c r="IGV78" s="307"/>
      <c r="IGW78" s="306"/>
      <c r="IGX78" s="307"/>
      <c r="IGY78" s="307"/>
      <c r="IGZ78" s="307"/>
      <c r="IHA78" s="307"/>
      <c r="IHB78" s="307"/>
      <c r="IHC78" s="307"/>
      <c r="IHD78" s="307"/>
      <c r="IHE78" s="307"/>
      <c r="IHF78" s="307"/>
      <c r="IHG78" s="307"/>
      <c r="IHH78" s="307"/>
      <c r="IHI78" s="307"/>
      <c r="IHJ78" s="307"/>
      <c r="IHK78" s="307"/>
      <c r="IHL78" s="307"/>
      <c r="IHM78" s="306"/>
      <c r="IHN78" s="307"/>
      <c r="IHO78" s="307"/>
      <c r="IHP78" s="307"/>
      <c r="IHQ78" s="307"/>
      <c r="IHR78" s="307"/>
      <c r="IHS78" s="307"/>
      <c r="IHT78" s="307"/>
      <c r="IHU78" s="307"/>
      <c r="IHV78" s="307"/>
      <c r="IHW78" s="307"/>
      <c r="IHX78" s="307"/>
      <c r="IHY78" s="307"/>
      <c r="IHZ78" s="307"/>
      <c r="IIA78" s="307"/>
      <c r="IIB78" s="307"/>
      <c r="IIC78" s="306"/>
      <c r="IID78" s="307"/>
      <c r="IIE78" s="307"/>
      <c r="IIF78" s="307"/>
      <c r="IIG78" s="307"/>
      <c r="IIH78" s="307"/>
      <c r="III78" s="307"/>
      <c r="IIJ78" s="307"/>
      <c r="IIK78" s="307"/>
      <c r="IIL78" s="307"/>
      <c r="IIM78" s="307"/>
      <c r="IIN78" s="307"/>
      <c r="IIO78" s="307"/>
      <c r="IIP78" s="307"/>
      <c r="IIQ78" s="307"/>
      <c r="IIR78" s="307"/>
      <c r="IIS78" s="306"/>
      <c r="IIT78" s="307"/>
      <c r="IIU78" s="307"/>
      <c r="IIV78" s="307"/>
      <c r="IIW78" s="307"/>
      <c r="IIX78" s="307"/>
      <c r="IIY78" s="307"/>
      <c r="IIZ78" s="307"/>
      <c r="IJA78" s="307"/>
      <c r="IJB78" s="307"/>
      <c r="IJC78" s="307"/>
      <c r="IJD78" s="307"/>
      <c r="IJE78" s="307"/>
      <c r="IJF78" s="307"/>
      <c r="IJG78" s="307"/>
      <c r="IJH78" s="307"/>
      <c r="IJI78" s="306"/>
      <c r="IJJ78" s="307"/>
      <c r="IJK78" s="307"/>
      <c r="IJL78" s="307"/>
      <c r="IJM78" s="307"/>
      <c r="IJN78" s="307"/>
      <c r="IJO78" s="307"/>
      <c r="IJP78" s="307"/>
      <c r="IJQ78" s="307"/>
      <c r="IJR78" s="307"/>
      <c r="IJS78" s="307"/>
      <c r="IJT78" s="307"/>
      <c r="IJU78" s="307"/>
      <c r="IJV78" s="307"/>
      <c r="IJW78" s="307"/>
      <c r="IJX78" s="307"/>
      <c r="IJY78" s="306"/>
      <c r="IJZ78" s="307"/>
      <c r="IKA78" s="307"/>
      <c r="IKB78" s="307"/>
      <c r="IKC78" s="307"/>
      <c r="IKD78" s="307"/>
      <c r="IKE78" s="307"/>
      <c r="IKF78" s="307"/>
      <c r="IKG78" s="307"/>
      <c r="IKH78" s="307"/>
      <c r="IKI78" s="307"/>
      <c r="IKJ78" s="307"/>
      <c r="IKK78" s="307"/>
      <c r="IKL78" s="307"/>
      <c r="IKM78" s="307"/>
      <c r="IKN78" s="307"/>
      <c r="IKO78" s="306"/>
      <c r="IKP78" s="307"/>
      <c r="IKQ78" s="307"/>
      <c r="IKR78" s="307"/>
      <c r="IKS78" s="307"/>
      <c r="IKT78" s="307"/>
      <c r="IKU78" s="307"/>
      <c r="IKV78" s="307"/>
      <c r="IKW78" s="307"/>
      <c r="IKX78" s="307"/>
      <c r="IKY78" s="307"/>
      <c r="IKZ78" s="307"/>
      <c r="ILA78" s="307"/>
      <c r="ILB78" s="307"/>
      <c r="ILC78" s="307"/>
      <c r="ILD78" s="307"/>
      <c r="ILE78" s="306"/>
      <c r="ILF78" s="307"/>
      <c r="ILG78" s="307"/>
      <c r="ILH78" s="307"/>
      <c r="ILI78" s="307"/>
      <c r="ILJ78" s="307"/>
      <c r="ILK78" s="307"/>
      <c r="ILL78" s="307"/>
      <c r="ILM78" s="307"/>
      <c r="ILN78" s="307"/>
      <c r="ILO78" s="307"/>
      <c r="ILP78" s="307"/>
      <c r="ILQ78" s="307"/>
      <c r="ILR78" s="307"/>
      <c r="ILS78" s="307"/>
      <c r="ILT78" s="307"/>
      <c r="ILU78" s="306"/>
      <c r="ILV78" s="307"/>
      <c r="ILW78" s="307"/>
      <c r="ILX78" s="307"/>
      <c r="ILY78" s="307"/>
      <c r="ILZ78" s="307"/>
      <c r="IMA78" s="307"/>
      <c r="IMB78" s="307"/>
      <c r="IMC78" s="307"/>
      <c r="IMD78" s="307"/>
      <c r="IME78" s="307"/>
      <c r="IMF78" s="307"/>
      <c r="IMG78" s="307"/>
      <c r="IMH78" s="307"/>
      <c r="IMI78" s="307"/>
      <c r="IMJ78" s="307"/>
      <c r="IMK78" s="306"/>
      <c r="IML78" s="307"/>
      <c r="IMM78" s="307"/>
      <c r="IMN78" s="307"/>
      <c r="IMO78" s="307"/>
      <c r="IMP78" s="307"/>
      <c r="IMQ78" s="307"/>
      <c r="IMR78" s="307"/>
      <c r="IMS78" s="307"/>
      <c r="IMT78" s="307"/>
      <c r="IMU78" s="307"/>
      <c r="IMV78" s="307"/>
      <c r="IMW78" s="307"/>
      <c r="IMX78" s="307"/>
      <c r="IMY78" s="307"/>
      <c r="IMZ78" s="307"/>
      <c r="INA78" s="306"/>
      <c r="INB78" s="307"/>
      <c r="INC78" s="307"/>
      <c r="IND78" s="307"/>
      <c r="INE78" s="307"/>
      <c r="INF78" s="307"/>
      <c r="ING78" s="307"/>
      <c r="INH78" s="307"/>
      <c r="INI78" s="307"/>
      <c r="INJ78" s="307"/>
      <c r="INK78" s="307"/>
      <c r="INL78" s="307"/>
      <c r="INM78" s="307"/>
      <c r="INN78" s="307"/>
      <c r="INO78" s="307"/>
      <c r="INP78" s="307"/>
      <c r="INQ78" s="306"/>
      <c r="INR78" s="307"/>
      <c r="INS78" s="307"/>
      <c r="INT78" s="307"/>
      <c r="INU78" s="307"/>
      <c r="INV78" s="307"/>
      <c r="INW78" s="307"/>
      <c r="INX78" s="307"/>
      <c r="INY78" s="307"/>
      <c r="INZ78" s="307"/>
      <c r="IOA78" s="307"/>
      <c r="IOB78" s="307"/>
      <c r="IOC78" s="307"/>
      <c r="IOD78" s="307"/>
      <c r="IOE78" s="307"/>
      <c r="IOF78" s="307"/>
      <c r="IOG78" s="306"/>
      <c r="IOH78" s="307"/>
      <c r="IOI78" s="307"/>
      <c r="IOJ78" s="307"/>
      <c r="IOK78" s="307"/>
      <c r="IOL78" s="307"/>
      <c r="IOM78" s="307"/>
      <c r="ION78" s="307"/>
      <c r="IOO78" s="307"/>
      <c r="IOP78" s="307"/>
      <c r="IOQ78" s="307"/>
      <c r="IOR78" s="307"/>
      <c r="IOS78" s="307"/>
      <c r="IOT78" s="307"/>
      <c r="IOU78" s="307"/>
      <c r="IOV78" s="307"/>
      <c r="IOW78" s="306"/>
      <c r="IOX78" s="307"/>
      <c r="IOY78" s="307"/>
      <c r="IOZ78" s="307"/>
      <c r="IPA78" s="307"/>
      <c r="IPB78" s="307"/>
      <c r="IPC78" s="307"/>
      <c r="IPD78" s="307"/>
      <c r="IPE78" s="307"/>
      <c r="IPF78" s="307"/>
      <c r="IPG78" s="307"/>
      <c r="IPH78" s="307"/>
      <c r="IPI78" s="307"/>
      <c r="IPJ78" s="307"/>
      <c r="IPK78" s="307"/>
      <c r="IPL78" s="307"/>
      <c r="IPM78" s="306"/>
      <c r="IPN78" s="307"/>
      <c r="IPO78" s="307"/>
      <c r="IPP78" s="307"/>
      <c r="IPQ78" s="307"/>
      <c r="IPR78" s="307"/>
      <c r="IPS78" s="307"/>
      <c r="IPT78" s="307"/>
      <c r="IPU78" s="307"/>
      <c r="IPV78" s="307"/>
      <c r="IPW78" s="307"/>
      <c r="IPX78" s="307"/>
      <c r="IPY78" s="307"/>
      <c r="IPZ78" s="307"/>
      <c r="IQA78" s="307"/>
      <c r="IQB78" s="307"/>
      <c r="IQC78" s="306"/>
      <c r="IQD78" s="307"/>
      <c r="IQE78" s="307"/>
      <c r="IQF78" s="307"/>
      <c r="IQG78" s="307"/>
      <c r="IQH78" s="307"/>
      <c r="IQI78" s="307"/>
      <c r="IQJ78" s="307"/>
      <c r="IQK78" s="307"/>
      <c r="IQL78" s="307"/>
      <c r="IQM78" s="307"/>
      <c r="IQN78" s="307"/>
      <c r="IQO78" s="307"/>
      <c r="IQP78" s="307"/>
      <c r="IQQ78" s="307"/>
      <c r="IQR78" s="307"/>
      <c r="IQS78" s="306"/>
      <c r="IQT78" s="307"/>
      <c r="IQU78" s="307"/>
      <c r="IQV78" s="307"/>
      <c r="IQW78" s="307"/>
      <c r="IQX78" s="307"/>
      <c r="IQY78" s="307"/>
      <c r="IQZ78" s="307"/>
      <c r="IRA78" s="307"/>
      <c r="IRB78" s="307"/>
      <c r="IRC78" s="307"/>
      <c r="IRD78" s="307"/>
      <c r="IRE78" s="307"/>
      <c r="IRF78" s="307"/>
      <c r="IRG78" s="307"/>
      <c r="IRH78" s="307"/>
      <c r="IRI78" s="306"/>
      <c r="IRJ78" s="307"/>
      <c r="IRK78" s="307"/>
      <c r="IRL78" s="307"/>
      <c r="IRM78" s="307"/>
      <c r="IRN78" s="307"/>
      <c r="IRO78" s="307"/>
      <c r="IRP78" s="307"/>
      <c r="IRQ78" s="307"/>
      <c r="IRR78" s="307"/>
      <c r="IRS78" s="307"/>
      <c r="IRT78" s="307"/>
      <c r="IRU78" s="307"/>
      <c r="IRV78" s="307"/>
      <c r="IRW78" s="307"/>
      <c r="IRX78" s="307"/>
      <c r="IRY78" s="306"/>
      <c r="IRZ78" s="307"/>
      <c r="ISA78" s="307"/>
      <c r="ISB78" s="307"/>
      <c r="ISC78" s="307"/>
      <c r="ISD78" s="307"/>
      <c r="ISE78" s="307"/>
      <c r="ISF78" s="307"/>
      <c r="ISG78" s="307"/>
      <c r="ISH78" s="307"/>
      <c r="ISI78" s="307"/>
      <c r="ISJ78" s="307"/>
      <c r="ISK78" s="307"/>
      <c r="ISL78" s="307"/>
      <c r="ISM78" s="307"/>
      <c r="ISN78" s="307"/>
      <c r="ISO78" s="306"/>
      <c r="ISP78" s="307"/>
      <c r="ISQ78" s="307"/>
      <c r="ISR78" s="307"/>
      <c r="ISS78" s="307"/>
      <c r="IST78" s="307"/>
      <c r="ISU78" s="307"/>
      <c r="ISV78" s="307"/>
      <c r="ISW78" s="307"/>
      <c r="ISX78" s="307"/>
      <c r="ISY78" s="307"/>
      <c r="ISZ78" s="307"/>
      <c r="ITA78" s="307"/>
      <c r="ITB78" s="307"/>
      <c r="ITC78" s="307"/>
      <c r="ITD78" s="307"/>
      <c r="ITE78" s="306"/>
      <c r="ITF78" s="307"/>
      <c r="ITG78" s="307"/>
      <c r="ITH78" s="307"/>
      <c r="ITI78" s="307"/>
      <c r="ITJ78" s="307"/>
      <c r="ITK78" s="307"/>
      <c r="ITL78" s="307"/>
      <c r="ITM78" s="307"/>
      <c r="ITN78" s="307"/>
      <c r="ITO78" s="307"/>
      <c r="ITP78" s="307"/>
      <c r="ITQ78" s="307"/>
      <c r="ITR78" s="307"/>
      <c r="ITS78" s="307"/>
      <c r="ITT78" s="307"/>
      <c r="ITU78" s="306"/>
      <c r="ITV78" s="307"/>
      <c r="ITW78" s="307"/>
      <c r="ITX78" s="307"/>
      <c r="ITY78" s="307"/>
      <c r="ITZ78" s="307"/>
      <c r="IUA78" s="307"/>
      <c r="IUB78" s="307"/>
      <c r="IUC78" s="307"/>
      <c r="IUD78" s="307"/>
      <c r="IUE78" s="307"/>
      <c r="IUF78" s="307"/>
      <c r="IUG78" s="307"/>
      <c r="IUH78" s="307"/>
      <c r="IUI78" s="307"/>
      <c r="IUJ78" s="307"/>
      <c r="IUK78" s="306"/>
      <c r="IUL78" s="307"/>
      <c r="IUM78" s="307"/>
      <c r="IUN78" s="307"/>
      <c r="IUO78" s="307"/>
      <c r="IUP78" s="307"/>
      <c r="IUQ78" s="307"/>
      <c r="IUR78" s="307"/>
      <c r="IUS78" s="307"/>
      <c r="IUT78" s="307"/>
      <c r="IUU78" s="307"/>
      <c r="IUV78" s="307"/>
      <c r="IUW78" s="307"/>
      <c r="IUX78" s="307"/>
      <c r="IUY78" s="307"/>
      <c r="IUZ78" s="307"/>
      <c r="IVA78" s="306"/>
      <c r="IVB78" s="307"/>
      <c r="IVC78" s="307"/>
      <c r="IVD78" s="307"/>
      <c r="IVE78" s="307"/>
      <c r="IVF78" s="307"/>
      <c r="IVG78" s="307"/>
      <c r="IVH78" s="307"/>
      <c r="IVI78" s="307"/>
      <c r="IVJ78" s="307"/>
      <c r="IVK78" s="307"/>
      <c r="IVL78" s="307"/>
      <c r="IVM78" s="307"/>
      <c r="IVN78" s="307"/>
      <c r="IVO78" s="307"/>
      <c r="IVP78" s="307"/>
      <c r="IVQ78" s="306"/>
      <c r="IVR78" s="307"/>
      <c r="IVS78" s="307"/>
      <c r="IVT78" s="307"/>
      <c r="IVU78" s="307"/>
      <c r="IVV78" s="307"/>
      <c r="IVW78" s="307"/>
      <c r="IVX78" s="307"/>
      <c r="IVY78" s="307"/>
      <c r="IVZ78" s="307"/>
      <c r="IWA78" s="307"/>
      <c r="IWB78" s="307"/>
      <c r="IWC78" s="307"/>
      <c r="IWD78" s="307"/>
      <c r="IWE78" s="307"/>
      <c r="IWF78" s="307"/>
      <c r="IWG78" s="306"/>
      <c r="IWH78" s="307"/>
      <c r="IWI78" s="307"/>
      <c r="IWJ78" s="307"/>
      <c r="IWK78" s="307"/>
      <c r="IWL78" s="307"/>
      <c r="IWM78" s="307"/>
      <c r="IWN78" s="307"/>
      <c r="IWO78" s="307"/>
      <c r="IWP78" s="307"/>
      <c r="IWQ78" s="307"/>
      <c r="IWR78" s="307"/>
      <c r="IWS78" s="307"/>
      <c r="IWT78" s="307"/>
      <c r="IWU78" s="307"/>
      <c r="IWV78" s="307"/>
      <c r="IWW78" s="306"/>
      <c r="IWX78" s="307"/>
      <c r="IWY78" s="307"/>
      <c r="IWZ78" s="307"/>
      <c r="IXA78" s="307"/>
      <c r="IXB78" s="307"/>
      <c r="IXC78" s="307"/>
      <c r="IXD78" s="307"/>
      <c r="IXE78" s="307"/>
      <c r="IXF78" s="307"/>
      <c r="IXG78" s="307"/>
      <c r="IXH78" s="307"/>
      <c r="IXI78" s="307"/>
      <c r="IXJ78" s="307"/>
      <c r="IXK78" s="307"/>
      <c r="IXL78" s="307"/>
      <c r="IXM78" s="306"/>
      <c r="IXN78" s="307"/>
      <c r="IXO78" s="307"/>
      <c r="IXP78" s="307"/>
      <c r="IXQ78" s="307"/>
      <c r="IXR78" s="307"/>
      <c r="IXS78" s="307"/>
      <c r="IXT78" s="307"/>
      <c r="IXU78" s="307"/>
      <c r="IXV78" s="307"/>
      <c r="IXW78" s="307"/>
      <c r="IXX78" s="307"/>
      <c r="IXY78" s="307"/>
      <c r="IXZ78" s="307"/>
      <c r="IYA78" s="307"/>
      <c r="IYB78" s="307"/>
      <c r="IYC78" s="306"/>
      <c r="IYD78" s="307"/>
      <c r="IYE78" s="307"/>
      <c r="IYF78" s="307"/>
      <c r="IYG78" s="307"/>
      <c r="IYH78" s="307"/>
      <c r="IYI78" s="307"/>
      <c r="IYJ78" s="307"/>
      <c r="IYK78" s="307"/>
      <c r="IYL78" s="307"/>
      <c r="IYM78" s="307"/>
      <c r="IYN78" s="307"/>
      <c r="IYO78" s="307"/>
      <c r="IYP78" s="307"/>
      <c r="IYQ78" s="307"/>
      <c r="IYR78" s="307"/>
      <c r="IYS78" s="306"/>
      <c r="IYT78" s="307"/>
      <c r="IYU78" s="307"/>
      <c r="IYV78" s="307"/>
      <c r="IYW78" s="307"/>
      <c r="IYX78" s="307"/>
      <c r="IYY78" s="307"/>
      <c r="IYZ78" s="307"/>
      <c r="IZA78" s="307"/>
      <c r="IZB78" s="307"/>
      <c r="IZC78" s="307"/>
      <c r="IZD78" s="307"/>
      <c r="IZE78" s="307"/>
      <c r="IZF78" s="307"/>
      <c r="IZG78" s="307"/>
      <c r="IZH78" s="307"/>
      <c r="IZI78" s="306"/>
      <c r="IZJ78" s="307"/>
      <c r="IZK78" s="307"/>
      <c r="IZL78" s="307"/>
      <c r="IZM78" s="307"/>
      <c r="IZN78" s="307"/>
      <c r="IZO78" s="307"/>
      <c r="IZP78" s="307"/>
      <c r="IZQ78" s="307"/>
      <c r="IZR78" s="307"/>
      <c r="IZS78" s="307"/>
      <c r="IZT78" s="307"/>
      <c r="IZU78" s="307"/>
      <c r="IZV78" s="307"/>
      <c r="IZW78" s="307"/>
      <c r="IZX78" s="307"/>
      <c r="IZY78" s="306"/>
      <c r="IZZ78" s="307"/>
      <c r="JAA78" s="307"/>
      <c r="JAB78" s="307"/>
      <c r="JAC78" s="307"/>
      <c r="JAD78" s="307"/>
      <c r="JAE78" s="307"/>
      <c r="JAF78" s="307"/>
      <c r="JAG78" s="307"/>
      <c r="JAH78" s="307"/>
      <c r="JAI78" s="307"/>
      <c r="JAJ78" s="307"/>
      <c r="JAK78" s="307"/>
      <c r="JAL78" s="307"/>
      <c r="JAM78" s="307"/>
      <c r="JAN78" s="307"/>
      <c r="JAO78" s="306"/>
      <c r="JAP78" s="307"/>
      <c r="JAQ78" s="307"/>
      <c r="JAR78" s="307"/>
      <c r="JAS78" s="307"/>
      <c r="JAT78" s="307"/>
      <c r="JAU78" s="307"/>
      <c r="JAV78" s="307"/>
      <c r="JAW78" s="307"/>
      <c r="JAX78" s="307"/>
      <c r="JAY78" s="307"/>
      <c r="JAZ78" s="307"/>
      <c r="JBA78" s="307"/>
      <c r="JBB78" s="307"/>
      <c r="JBC78" s="307"/>
      <c r="JBD78" s="307"/>
      <c r="JBE78" s="306"/>
      <c r="JBF78" s="307"/>
      <c r="JBG78" s="307"/>
      <c r="JBH78" s="307"/>
      <c r="JBI78" s="307"/>
      <c r="JBJ78" s="307"/>
      <c r="JBK78" s="307"/>
      <c r="JBL78" s="307"/>
      <c r="JBM78" s="307"/>
      <c r="JBN78" s="307"/>
      <c r="JBO78" s="307"/>
      <c r="JBP78" s="307"/>
      <c r="JBQ78" s="307"/>
      <c r="JBR78" s="307"/>
      <c r="JBS78" s="307"/>
      <c r="JBT78" s="307"/>
      <c r="JBU78" s="306"/>
      <c r="JBV78" s="307"/>
      <c r="JBW78" s="307"/>
      <c r="JBX78" s="307"/>
      <c r="JBY78" s="307"/>
      <c r="JBZ78" s="307"/>
      <c r="JCA78" s="307"/>
      <c r="JCB78" s="307"/>
      <c r="JCC78" s="307"/>
      <c r="JCD78" s="307"/>
      <c r="JCE78" s="307"/>
      <c r="JCF78" s="307"/>
      <c r="JCG78" s="307"/>
      <c r="JCH78" s="307"/>
      <c r="JCI78" s="307"/>
      <c r="JCJ78" s="307"/>
      <c r="JCK78" s="306"/>
      <c r="JCL78" s="307"/>
      <c r="JCM78" s="307"/>
      <c r="JCN78" s="307"/>
      <c r="JCO78" s="307"/>
      <c r="JCP78" s="307"/>
      <c r="JCQ78" s="307"/>
      <c r="JCR78" s="307"/>
      <c r="JCS78" s="307"/>
      <c r="JCT78" s="307"/>
      <c r="JCU78" s="307"/>
      <c r="JCV78" s="307"/>
      <c r="JCW78" s="307"/>
      <c r="JCX78" s="307"/>
      <c r="JCY78" s="307"/>
      <c r="JCZ78" s="307"/>
      <c r="JDA78" s="306"/>
      <c r="JDB78" s="307"/>
      <c r="JDC78" s="307"/>
      <c r="JDD78" s="307"/>
      <c r="JDE78" s="307"/>
      <c r="JDF78" s="307"/>
      <c r="JDG78" s="307"/>
      <c r="JDH78" s="307"/>
      <c r="JDI78" s="307"/>
      <c r="JDJ78" s="307"/>
      <c r="JDK78" s="307"/>
      <c r="JDL78" s="307"/>
      <c r="JDM78" s="307"/>
      <c r="JDN78" s="307"/>
      <c r="JDO78" s="307"/>
      <c r="JDP78" s="307"/>
      <c r="JDQ78" s="306"/>
      <c r="JDR78" s="307"/>
      <c r="JDS78" s="307"/>
      <c r="JDT78" s="307"/>
      <c r="JDU78" s="307"/>
      <c r="JDV78" s="307"/>
      <c r="JDW78" s="307"/>
      <c r="JDX78" s="307"/>
      <c r="JDY78" s="307"/>
      <c r="JDZ78" s="307"/>
      <c r="JEA78" s="307"/>
      <c r="JEB78" s="307"/>
      <c r="JEC78" s="307"/>
      <c r="JED78" s="307"/>
      <c r="JEE78" s="307"/>
      <c r="JEF78" s="307"/>
      <c r="JEG78" s="306"/>
      <c r="JEH78" s="307"/>
      <c r="JEI78" s="307"/>
      <c r="JEJ78" s="307"/>
      <c r="JEK78" s="307"/>
      <c r="JEL78" s="307"/>
      <c r="JEM78" s="307"/>
      <c r="JEN78" s="307"/>
      <c r="JEO78" s="307"/>
      <c r="JEP78" s="307"/>
      <c r="JEQ78" s="307"/>
      <c r="JER78" s="307"/>
      <c r="JES78" s="307"/>
      <c r="JET78" s="307"/>
      <c r="JEU78" s="307"/>
      <c r="JEV78" s="307"/>
      <c r="JEW78" s="306"/>
      <c r="JEX78" s="307"/>
      <c r="JEY78" s="307"/>
      <c r="JEZ78" s="307"/>
      <c r="JFA78" s="307"/>
      <c r="JFB78" s="307"/>
      <c r="JFC78" s="307"/>
      <c r="JFD78" s="307"/>
      <c r="JFE78" s="307"/>
      <c r="JFF78" s="307"/>
      <c r="JFG78" s="307"/>
      <c r="JFH78" s="307"/>
      <c r="JFI78" s="307"/>
      <c r="JFJ78" s="307"/>
      <c r="JFK78" s="307"/>
      <c r="JFL78" s="307"/>
      <c r="JFM78" s="306"/>
      <c r="JFN78" s="307"/>
      <c r="JFO78" s="307"/>
      <c r="JFP78" s="307"/>
      <c r="JFQ78" s="307"/>
      <c r="JFR78" s="307"/>
      <c r="JFS78" s="307"/>
      <c r="JFT78" s="307"/>
      <c r="JFU78" s="307"/>
      <c r="JFV78" s="307"/>
      <c r="JFW78" s="307"/>
      <c r="JFX78" s="307"/>
      <c r="JFY78" s="307"/>
      <c r="JFZ78" s="307"/>
      <c r="JGA78" s="307"/>
      <c r="JGB78" s="307"/>
      <c r="JGC78" s="306"/>
      <c r="JGD78" s="307"/>
      <c r="JGE78" s="307"/>
      <c r="JGF78" s="307"/>
      <c r="JGG78" s="307"/>
      <c r="JGH78" s="307"/>
      <c r="JGI78" s="307"/>
      <c r="JGJ78" s="307"/>
      <c r="JGK78" s="307"/>
      <c r="JGL78" s="307"/>
      <c r="JGM78" s="307"/>
      <c r="JGN78" s="307"/>
      <c r="JGO78" s="307"/>
      <c r="JGP78" s="307"/>
      <c r="JGQ78" s="307"/>
      <c r="JGR78" s="307"/>
      <c r="JGS78" s="306"/>
      <c r="JGT78" s="307"/>
      <c r="JGU78" s="307"/>
      <c r="JGV78" s="307"/>
      <c r="JGW78" s="307"/>
      <c r="JGX78" s="307"/>
      <c r="JGY78" s="307"/>
      <c r="JGZ78" s="307"/>
      <c r="JHA78" s="307"/>
      <c r="JHB78" s="307"/>
      <c r="JHC78" s="307"/>
      <c r="JHD78" s="307"/>
      <c r="JHE78" s="307"/>
      <c r="JHF78" s="307"/>
      <c r="JHG78" s="307"/>
      <c r="JHH78" s="307"/>
      <c r="JHI78" s="306"/>
      <c r="JHJ78" s="307"/>
      <c r="JHK78" s="307"/>
      <c r="JHL78" s="307"/>
      <c r="JHM78" s="307"/>
      <c r="JHN78" s="307"/>
      <c r="JHO78" s="307"/>
      <c r="JHP78" s="307"/>
      <c r="JHQ78" s="307"/>
      <c r="JHR78" s="307"/>
      <c r="JHS78" s="307"/>
      <c r="JHT78" s="307"/>
      <c r="JHU78" s="307"/>
      <c r="JHV78" s="307"/>
      <c r="JHW78" s="307"/>
      <c r="JHX78" s="307"/>
      <c r="JHY78" s="306"/>
      <c r="JHZ78" s="307"/>
      <c r="JIA78" s="307"/>
      <c r="JIB78" s="307"/>
      <c r="JIC78" s="307"/>
      <c r="JID78" s="307"/>
      <c r="JIE78" s="307"/>
      <c r="JIF78" s="307"/>
      <c r="JIG78" s="307"/>
      <c r="JIH78" s="307"/>
      <c r="JII78" s="307"/>
      <c r="JIJ78" s="307"/>
      <c r="JIK78" s="307"/>
      <c r="JIL78" s="307"/>
      <c r="JIM78" s="307"/>
      <c r="JIN78" s="307"/>
      <c r="JIO78" s="306"/>
      <c r="JIP78" s="307"/>
      <c r="JIQ78" s="307"/>
      <c r="JIR78" s="307"/>
      <c r="JIS78" s="307"/>
      <c r="JIT78" s="307"/>
      <c r="JIU78" s="307"/>
      <c r="JIV78" s="307"/>
      <c r="JIW78" s="307"/>
      <c r="JIX78" s="307"/>
      <c r="JIY78" s="307"/>
      <c r="JIZ78" s="307"/>
      <c r="JJA78" s="307"/>
      <c r="JJB78" s="307"/>
      <c r="JJC78" s="307"/>
      <c r="JJD78" s="307"/>
      <c r="JJE78" s="306"/>
      <c r="JJF78" s="307"/>
      <c r="JJG78" s="307"/>
      <c r="JJH78" s="307"/>
      <c r="JJI78" s="307"/>
      <c r="JJJ78" s="307"/>
      <c r="JJK78" s="307"/>
      <c r="JJL78" s="307"/>
      <c r="JJM78" s="307"/>
      <c r="JJN78" s="307"/>
      <c r="JJO78" s="307"/>
      <c r="JJP78" s="307"/>
      <c r="JJQ78" s="307"/>
      <c r="JJR78" s="307"/>
      <c r="JJS78" s="307"/>
      <c r="JJT78" s="307"/>
      <c r="JJU78" s="306"/>
      <c r="JJV78" s="307"/>
      <c r="JJW78" s="307"/>
      <c r="JJX78" s="307"/>
      <c r="JJY78" s="307"/>
      <c r="JJZ78" s="307"/>
      <c r="JKA78" s="307"/>
      <c r="JKB78" s="307"/>
      <c r="JKC78" s="307"/>
      <c r="JKD78" s="307"/>
      <c r="JKE78" s="307"/>
      <c r="JKF78" s="307"/>
      <c r="JKG78" s="307"/>
      <c r="JKH78" s="307"/>
      <c r="JKI78" s="307"/>
      <c r="JKJ78" s="307"/>
      <c r="JKK78" s="306"/>
      <c r="JKL78" s="307"/>
      <c r="JKM78" s="307"/>
      <c r="JKN78" s="307"/>
      <c r="JKO78" s="307"/>
      <c r="JKP78" s="307"/>
      <c r="JKQ78" s="307"/>
      <c r="JKR78" s="307"/>
      <c r="JKS78" s="307"/>
      <c r="JKT78" s="307"/>
      <c r="JKU78" s="307"/>
      <c r="JKV78" s="307"/>
      <c r="JKW78" s="307"/>
      <c r="JKX78" s="307"/>
      <c r="JKY78" s="307"/>
      <c r="JKZ78" s="307"/>
      <c r="JLA78" s="306"/>
      <c r="JLB78" s="307"/>
      <c r="JLC78" s="307"/>
      <c r="JLD78" s="307"/>
      <c r="JLE78" s="307"/>
      <c r="JLF78" s="307"/>
      <c r="JLG78" s="307"/>
      <c r="JLH78" s="307"/>
      <c r="JLI78" s="307"/>
      <c r="JLJ78" s="307"/>
      <c r="JLK78" s="307"/>
      <c r="JLL78" s="307"/>
      <c r="JLM78" s="307"/>
      <c r="JLN78" s="307"/>
      <c r="JLO78" s="307"/>
      <c r="JLP78" s="307"/>
      <c r="JLQ78" s="306"/>
      <c r="JLR78" s="307"/>
      <c r="JLS78" s="307"/>
      <c r="JLT78" s="307"/>
      <c r="JLU78" s="307"/>
      <c r="JLV78" s="307"/>
      <c r="JLW78" s="307"/>
      <c r="JLX78" s="307"/>
      <c r="JLY78" s="307"/>
      <c r="JLZ78" s="307"/>
      <c r="JMA78" s="307"/>
      <c r="JMB78" s="307"/>
      <c r="JMC78" s="307"/>
      <c r="JMD78" s="307"/>
      <c r="JME78" s="307"/>
      <c r="JMF78" s="307"/>
      <c r="JMG78" s="306"/>
      <c r="JMH78" s="307"/>
      <c r="JMI78" s="307"/>
      <c r="JMJ78" s="307"/>
      <c r="JMK78" s="307"/>
      <c r="JML78" s="307"/>
      <c r="JMM78" s="307"/>
      <c r="JMN78" s="307"/>
      <c r="JMO78" s="307"/>
      <c r="JMP78" s="307"/>
      <c r="JMQ78" s="307"/>
      <c r="JMR78" s="307"/>
      <c r="JMS78" s="307"/>
      <c r="JMT78" s="307"/>
      <c r="JMU78" s="307"/>
      <c r="JMV78" s="307"/>
      <c r="JMW78" s="306"/>
      <c r="JMX78" s="307"/>
      <c r="JMY78" s="307"/>
      <c r="JMZ78" s="307"/>
      <c r="JNA78" s="307"/>
      <c r="JNB78" s="307"/>
      <c r="JNC78" s="307"/>
      <c r="JND78" s="307"/>
      <c r="JNE78" s="307"/>
      <c r="JNF78" s="307"/>
      <c r="JNG78" s="307"/>
      <c r="JNH78" s="307"/>
      <c r="JNI78" s="307"/>
      <c r="JNJ78" s="307"/>
      <c r="JNK78" s="307"/>
      <c r="JNL78" s="307"/>
      <c r="JNM78" s="306"/>
      <c r="JNN78" s="307"/>
      <c r="JNO78" s="307"/>
      <c r="JNP78" s="307"/>
      <c r="JNQ78" s="307"/>
      <c r="JNR78" s="307"/>
      <c r="JNS78" s="307"/>
      <c r="JNT78" s="307"/>
      <c r="JNU78" s="307"/>
      <c r="JNV78" s="307"/>
      <c r="JNW78" s="307"/>
      <c r="JNX78" s="307"/>
      <c r="JNY78" s="307"/>
      <c r="JNZ78" s="307"/>
      <c r="JOA78" s="307"/>
      <c r="JOB78" s="307"/>
      <c r="JOC78" s="306"/>
      <c r="JOD78" s="307"/>
      <c r="JOE78" s="307"/>
      <c r="JOF78" s="307"/>
      <c r="JOG78" s="307"/>
      <c r="JOH78" s="307"/>
      <c r="JOI78" s="307"/>
      <c r="JOJ78" s="307"/>
      <c r="JOK78" s="307"/>
      <c r="JOL78" s="307"/>
      <c r="JOM78" s="307"/>
      <c r="JON78" s="307"/>
      <c r="JOO78" s="307"/>
      <c r="JOP78" s="307"/>
      <c r="JOQ78" s="307"/>
      <c r="JOR78" s="307"/>
      <c r="JOS78" s="306"/>
      <c r="JOT78" s="307"/>
      <c r="JOU78" s="307"/>
      <c r="JOV78" s="307"/>
      <c r="JOW78" s="307"/>
      <c r="JOX78" s="307"/>
      <c r="JOY78" s="307"/>
      <c r="JOZ78" s="307"/>
      <c r="JPA78" s="307"/>
      <c r="JPB78" s="307"/>
      <c r="JPC78" s="307"/>
      <c r="JPD78" s="307"/>
      <c r="JPE78" s="307"/>
      <c r="JPF78" s="307"/>
      <c r="JPG78" s="307"/>
      <c r="JPH78" s="307"/>
      <c r="JPI78" s="306"/>
      <c r="JPJ78" s="307"/>
      <c r="JPK78" s="307"/>
      <c r="JPL78" s="307"/>
      <c r="JPM78" s="307"/>
      <c r="JPN78" s="307"/>
      <c r="JPO78" s="307"/>
      <c r="JPP78" s="307"/>
      <c r="JPQ78" s="307"/>
      <c r="JPR78" s="307"/>
      <c r="JPS78" s="307"/>
      <c r="JPT78" s="307"/>
      <c r="JPU78" s="307"/>
      <c r="JPV78" s="307"/>
      <c r="JPW78" s="307"/>
      <c r="JPX78" s="307"/>
      <c r="JPY78" s="306"/>
      <c r="JPZ78" s="307"/>
      <c r="JQA78" s="307"/>
      <c r="JQB78" s="307"/>
      <c r="JQC78" s="307"/>
      <c r="JQD78" s="307"/>
      <c r="JQE78" s="307"/>
      <c r="JQF78" s="307"/>
      <c r="JQG78" s="307"/>
      <c r="JQH78" s="307"/>
      <c r="JQI78" s="307"/>
      <c r="JQJ78" s="307"/>
      <c r="JQK78" s="307"/>
      <c r="JQL78" s="307"/>
      <c r="JQM78" s="307"/>
      <c r="JQN78" s="307"/>
      <c r="JQO78" s="306"/>
      <c r="JQP78" s="307"/>
      <c r="JQQ78" s="307"/>
      <c r="JQR78" s="307"/>
      <c r="JQS78" s="307"/>
      <c r="JQT78" s="307"/>
      <c r="JQU78" s="307"/>
      <c r="JQV78" s="307"/>
      <c r="JQW78" s="307"/>
      <c r="JQX78" s="307"/>
      <c r="JQY78" s="307"/>
      <c r="JQZ78" s="307"/>
      <c r="JRA78" s="307"/>
      <c r="JRB78" s="307"/>
      <c r="JRC78" s="307"/>
      <c r="JRD78" s="307"/>
      <c r="JRE78" s="306"/>
      <c r="JRF78" s="307"/>
      <c r="JRG78" s="307"/>
      <c r="JRH78" s="307"/>
      <c r="JRI78" s="307"/>
      <c r="JRJ78" s="307"/>
      <c r="JRK78" s="307"/>
      <c r="JRL78" s="307"/>
      <c r="JRM78" s="307"/>
      <c r="JRN78" s="307"/>
      <c r="JRO78" s="307"/>
      <c r="JRP78" s="307"/>
      <c r="JRQ78" s="307"/>
      <c r="JRR78" s="307"/>
      <c r="JRS78" s="307"/>
      <c r="JRT78" s="307"/>
      <c r="JRU78" s="306"/>
      <c r="JRV78" s="307"/>
      <c r="JRW78" s="307"/>
      <c r="JRX78" s="307"/>
      <c r="JRY78" s="307"/>
      <c r="JRZ78" s="307"/>
      <c r="JSA78" s="307"/>
      <c r="JSB78" s="307"/>
      <c r="JSC78" s="307"/>
      <c r="JSD78" s="307"/>
      <c r="JSE78" s="307"/>
      <c r="JSF78" s="307"/>
      <c r="JSG78" s="307"/>
      <c r="JSH78" s="307"/>
      <c r="JSI78" s="307"/>
      <c r="JSJ78" s="307"/>
      <c r="JSK78" s="306"/>
      <c r="JSL78" s="307"/>
      <c r="JSM78" s="307"/>
      <c r="JSN78" s="307"/>
      <c r="JSO78" s="307"/>
      <c r="JSP78" s="307"/>
      <c r="JSQ78" s="307"/>
      <c r="JSR78" s="307"/>
      <c r="JSS78" s="307"/>
      <c r="JST78" s="307"/>
      <c r="JSU78" s="307"/>
      <c r="JSV78" s="307"/>
      <c r="JSW78" s="307"/>
      <c r="JSX78" s="307"/>
      <c r="JSY78" s="307"/>
      <c r="JSZ78" s="307"/>
      <c r="JTA78" s="306"/>
      <c r="JTB78" s="307"/>
      <c r="JTC78" s="307"/>
      <c r="JTD78" s="307"/>
      <c r="JTE78" s="307"/>
      <c r="JTF78" s="307"/>
      <c r="JTG78" s="307"/>
      <c r="JTH78" s="307"/>
      <c r="JTI78" s="307"/>
      <c r="JTJ78" s="307"/>
      <c r="JTK78" s="307"/>
      <c r="JTL78" s="307"/>
      <c r="JTM78" s="307"/>
      <c r="JTN78" s="307"/>
      <c r="JTO78" s="307"/>
      <c r="JTP78" s="307"/>
      <c r="JTQ78" s="306"/>
      <c r="JTR78" s="307"/>
      <c r="JTS78" s="307"/>
      <c r="JTT78" s="307"/>
      <c r="JTU78" s="307"/>
      <c r="JTV78" s="307"/>
      <c r="JTW78" s="307"/>
      <c r="JTX78" s="307"/>
      <c r="JTY78" s="307"/>
      <c r="JTZ78" s="307"/>
      <c r="JUA78" s="307"/>
      <c r="JUB78" s="307"/>
      <c r="JUC78" s="307"/>
      <c r="JUD78" s="307"/>
      <c r="JUE78" s="307"/>
      <c r="JUF78" s="307"/>
      <c r="JUG78" s="306"/>
      <c r="JUH78" s="307"/>
      <c r="JUI78" s="307"/>
      <c r="JUJ78" s="307"/>
      <c r="JUK78" s="307"/>
      <c r="JUL78" s="307"/>
      <c r="JUM78" s="307"/>
      <c r="JUN78" s="307"/>
      <c r="JUO78" s="307"/>
      <c r="JUP78" s="307"/>
      <c r="JUQ78" s="307"/>
      <c r="JUR78" s="307"/>
      <c r="JUS78" s="307"/>
      <c r="JUT78" s="307"/>
      <c r="JUU78" s="307"/>
      <c r="JUV78" s="307"/>
      <c r="JUW78" s="306"/>
      <c r="JUX78" s="307"/>
      <c r="JUY78" s="307"/>
      <c r="JUZ78" s="307"/>
      <c r="JVA78" s="307"/>
      <c r="JVB78" s="307"/>
      <c r="JVC78" s="307"/>
      <c r="JVD78" s="307"/>
      <c r="JVE78" s="307"/>
      <c r="JVF78" s="307"/>
      <c r="JVG78" s="307"/>
      <c r="JVH78" s="307"/>
      <c r="JVI78" s="307"/>
      <c r="JVJ78" s="307"/>
      <c r="JVK78" s="307"/>
      <c r="JVL78" s="307"/>
      <c r="JVM78" s="306"/>
      <c r="JVN78" s="307"/>
      <c r="JVO78" s="307"/>
      <c r="JVP78" s="307"/>
      <c r="JVQ78" s="307"/>
      <c r="JVR78" s="307"/>
      <c r="JVS78" s="307"/>
      <c r="JVT78" s="307"/>
      <c r="JVU78" s="307"/>
      <c r="JVV78" s="307"/>
      <c r="JVW78" s="307"/>
      <c r="JVX78" s="307"/>
      <c r="JVY78" s="307"/>
      <c r="JVZ78" s="307"/>
      <c r="JWA78" s="307"/>
      <c r="JWB78" s="307"/>
      <c r="JWC78" s="306"/>
      <c r="JWD78" s="307"/>
      <c r="JWE78" s="307"/>
      <c r="JWF78" s="307"/>
      <c r="JWG78" s="307"/>
      <c r="JWH78" s="307"/>
      <c r="JWI78" s="307"/>
      <c r="JWJ78" s="307"/>
      <c r="JWK78" s="307"/>
      <c r="JWL78" s="307"/>
      <c r="JWM78" s="307"/>
      <c r="JWN78" s="307"/>
      <c r="JWO78" s="307"/>
      <c r="JWP78" s="307"/>
      <c r="JWQ78" s="307"/>
      <c r="JWR78" s="307"/>
      <c r="JWS78" s="306"/>
      <c r="JWT78" s="307"/>
      <c r="JWU78" s="307"/>
      <c r="JWV78" s="307"/>
      <c r="JWW78" s="307"/>
      <c r="JWX78" s="307"/>
      <c r="JWY78" s="307"/>
      <c r="JWZ78" s="307"/>
      <c r="JXA78" s="307"/>
      <c r="JXB78" s="307"/>
      <c r="JXC78" s="307"/>
      <c r="JXD78" s="307"/>
      <c r="JXE78" s="307"/>
      <c r="JXF78" s="307"/>
      <c r="JXG78" s="307"/>
      <c r="JXH78" s="307"/>
      <c r="JXI78" s="306"/>
      <c r="JXJ78" s="307"/>
      <c r="JXK78" s="307"/>
      <c r="JXL78" s="307"/>
      <c r="JXM78" s="307"/>
      <c r="JXN78" s="307"/>
      <c r="JXO78" s="307"/>
      <c r="JXP78" s="307"/>
      <c r="JXQ78" s="307"/>
      <c r="JXR78" s="307"/>
      <c r="JXS78" s="307"/>
      <c r="JXT78" s="307"/>
      <c r="JXU78" s="307"/>
      <c r="JXV78" s="307"/>
      <c r="JXW78" s="307"/>
      <c r="JXX78" s="307"/>
      <c r="JXY78" s="306"/>
      <c r="JXZ78" s="307"/>
      <c r="JYA78" s="307"/>
      <c r="JYB78" s="307"/>
      <c r="JYC78" s="307"/>
      <c r="JYD78" s="307"/>
      <c r="JYE78" s="307"/>
      <c r="JYF78" s="307"/>
      <c r="JYG78" s="307"/>
      <c r="JYH78" s="307"/>
      <c r="JYI78" s="307"/>
      <c r="JYJ78" s="307"/>
      <c r="JYK78" s="307"/>
      <c r="JYL78" s="307"/>
      <c r="JYM78" s="307"/>
      <c r="JYN78" s="307"/>
      <c r="JYO78" s="306"/>
      <c r="JYP78" s="307"/>
      <c r="JYQ78" s="307"/>
      <c r="JYR78" s="307"/>
      <c r="JYS78" s="307"/>
      <c r="JYT78" s="307"/>
      <c r="JYU78" s="307"/>
      <c r="JYV78" s="307"/>
      <c r="JYW78" s="307"/>
      <c r="JYX78" s="307"/>
      <c r="JYY78" s="307"/>
      <c r="JYZ78" s="307"/>
      <c r="JZA78" s="307"/>
      <c r="JZB78" s="307"/>
      <c r="JZC78" s="307"/>
      <c r="JZD78" s="307"/>
      <c r="JZE78" s="306"/>
      <c r="JZF78" s="307"/>
      <c r="JZG78" s="307"/>
      <c r="JZH78" s="307"/>
      <c r="JZI78" s="307"/>
      <c r="JZJ78" s="307"/>
      <c r="JZK78" s="307"/>
      <c r="JZL78" s="307"/>
      <c r="JZM78" s="307"/>
      <c r="JZN78" s="307"/>
      <c r="JZO78" s="307"/>
      <c r="JZP78" s="307"/>
      <c r="JZQ78" s="307"/>
      <c r="JZR78" s="307"/>
      <c r="JZS78" s="307"/>
      <c r="JZT78" s="307"/>
      <c r="JZU78" s="306"/>
      <c r="JZV78" s="307"/>
      <c r="JZW78" s="307"/>
      <c r="JZX78" s="307"/>
      <c r="JZY78" s="307"/>
      <c r="JZZ78" s="307"/>
      <c r="KAA78" s="307"/>
      <c r="KAB78" s="307"/>
      <c r="KAC78" s="307"/>
      <c r="KAD78" s="307"/>
      <c r="KAE78" s="307"/>
      <c r="KAF78" s="307"/>
      <c r="KAG78" s="307"/>
      <c r="KAH78" s="307"/>
      <c r="KAI78" s="307"/>
      <c r="KAJ78" s="307"/>
      <c r="KAK78" s="306"/>
      <c r="KAL78" s="307"/>
      <c r="KAM78" s="307"/>
      <c r="KAN78" s="307"/>
      <c r="KAO78" s="307"/>
      <c r="KAP78" s="307"/>
      <c r="KAQ78" s="307"/>
      <c r="KAR78" s="307"/>
      <c r="KAS78" s="307"/>
      <c r="KAT78" s="307"/>
      <c r="KAU78" s="307"/>
      <c r="KAV78" s="307"/>
      <c r="KAW78" s="307"/>
      <c r="KAX78" s="307"/>
      <c r="KAY78" s="307"/>
      <c r="KAZ78" s="307"/>
      <c r="KBA78" s="306"/>
      <c r="KBB78" s="307"/>
      <c r="KBC78" s="307"/>
      <c r="KBD78" s="307"/>
      <c r="KBE78" s="307"/>
      <c r="KBF78" s="307"/>
      <c r="KBG78" s="307"/>
      <c r="KBH78" s="307"/>
      <c r="KBI78" s="307"/>
      <c r="KBJ78" s="307"/>
      <c r="KBK78" s="307"/>
      <c r="KBL78" s="307"/>
      <c r="KBM78" s="307"/>
      <c r="KBN78" s="307"/>
      <c r="KBO78" s="307"/>
      <c r="KBP78" s="307"/>
      <c r="KBQ78" s="306"/>
      <c r="KBR78" s="307"/>
      <c r="KBS78" s="307"/>
      <c r="KBT78" s="307"/>
      <c r="KBU78" s="307"/>
      <c r="KBV78" s="307"/>
      <c r="KBW78" s="307"/>
      <c r="KBX78" s="307"/>
      <c r="KBY78" s="307"/>
      <c r="KBZ78" s="307"/>
      <c r="KCA78" s="307"/>
      <c r="KCB78" s="307"/>
      <c r="KCC78" s="307"/>
      <c r="KCD78" s="307"/>
      <c r="KCE78" s="307"/>
      <c r="KCF78" s="307"/>
      <c r="KCG78" s="306"/>
      <c r="KCH78" s="307"/>
      <c r="KCI78" s="307"/>
      <c r="KCJ78" s="307"/>
      <c r="KCK78" s="307"/>
      <c r="KCL78" s="307"/>
      <c r="KCM78" s="307"/>
      <c r="KCN78" s="307"/>
      <c r="KCO78" s="307"/>
      <c r="KCP78" s="307"/>
      <c r="KCQ78" s="307"/>
      <c r="KCR78" s="307"/>
      <c r="KCS78" s="307"/>
      <c r="KCT78" s="307"/>
      <c r="KCU78" s="307"/>
      <c r="KCV78" s="307"/>
      <c r="KCW78" s="306"/>
      <c r="KCX78" s="307"/>
      <c r="KCY78" s="307"/>
      <c r="KCZ78" s="307"/>
      <c r="KDA78" s="307"/>
      <c r="KDB78" s="307"/>
      <c r="KDC78" s="307"/>
      <c r="KDD78" s="307"/>
      <c r="KDE78" s="307"/>
      <c r="KDF78" s="307"/>
      <c r="KDG78" s="307"/>
      <c r="KDH78" s="307"/>
      <c r="KDI78" s="307"/>
      <c r="KDJ78" s="307"/>
      <c r="KDK78" s="307"/>
      <c r="KDL78" s="307"/>
      <c r="KDM78" s="306"/>
      <c r="KDN78" s="307"/>
      <c r="KDO78" s="307"/>
      <c r="KDP78" s="307"/>
      <c r="KDQ78" s="307"/>
      <c r="KDR78" s="307"/>
      <c r="KDS78" s="307"/>
      <c r="KDT78" s="307"/>
      <c r="KDU78" s="307"/>
      <c r="KDV78" s="307"/>
      <c r="KDW78" s="307"/>
      <c r="KDX78" s="307"/>
      <c r="KDY78" s="307"/>
      <c r="KDZ78" s="307"/>
      <c r="KEA78" s="307"/>
      <c r="KEB78" s="307"/>
      <c r="KEC78" s="306"/>
      <c r="KED78" s="307"/>
      <c r="KEE78" s="307"/>
      <c r="KEF78" s="307"/>
      <c r="KEG78" s="307"/>
      <c r="KEH78" s="307"/>
      <c r="KEI78" s="307"/>
      <c r="KEJ78" s="307"/>
      <c r="KEK78" s="307"/>
      <c r="KEL78" s="307"/>
      <c r="KEM78" s="307"/>
      <c r="KEN78" s="307"/>
      <c r="KEO78" s="307"/>
      <c r="KEP78" s="307"/>
      <c r="KEQ78" s="307"/>
      <c r="KER78" s="307"/>
      <c r="KES78" s="306"/>
      <c r="KET78" s="307"/>
      <c r="KEU78" s="307"/>
      <c r="KEV78" s="307"/>
      <c r="KEW78" s="307"/>
      <c r="KEX78" s="307"/>
      <c r="KEY78" s="307"/>
      <c r="KEZ78" s="307"/>
      <c r="KFA78" s="307"/>
      <c r="KFB78" s="307"/>
      <c r="KFC78" s="307"/>
      <c r="KFD78" s="307"/>
      <c r="KFE78" s="307"/>
      <c r="KFF78" s="307"/>
      <c r="KFG78" s="307"/>
      <c r="KFH78" s="307"/>
      <c r="KFI78" s="306"/>
      <c r="KFJ78" s="307"/>
      <c r="KFK78" s="307"/>
      <c r="KFL78" s="307"/>
      <c r="KFM78" s="307"/>
      <c r="KFN78" s="307"/>
      <c r="KFO78" s="307"/>
      <c r="KFP78" s="307"/>
      <c r="KFQ78" s="307"/>
      <c r="KFR78" s="307"/>
      <c r="KFS78" s="307"/>
      <c r="KFT78" s="307"/>
      <c r="KFU78" s="307"/>
      <c r="KFV78" s="307"/>
      <c r="KFW78" s="307"/>
      <c r="KFX78" s="307"/>
      <c r="KFY78" s="306"/>
      <c r="KFZ78" s="307"/>
      <c r="KGA78" s="307"/>
      <c r="KGB78" s="307"/>
      <c r="KGC78" s="307"/>
      <c r="KGD78" s="307"/>
      <c r="KGE78" s="307"/>
      <c r="KGF78" s="307"/>
      <c r="KGG78" s="307"/>
      <c r="KGH78" s="307"/>
      <c r="KGI78" s="307"/>
      <c r="KGJ78" s="307"/>
      <c r="KGK78" s="307"/>
      <c r="KGL78" s="307"/>
      <c r="KGM78" s="307"/>
      <c r="KGN78" s="307"/>
      <c r="KGO78" s="306"/>
      <c r="KGP78" s="307"/>
      <c r="KGQ78" s="307"/>
      <c r="KGR78" s="307"/>
      <c r="KGS78" s="307"/>
      <c r="KGT78" s="307"/>
      <c r="KGU78" s="307"/>
      <c r="KGV78" s="307"/>
      <c r="KGW78" s="307"/>
      <c r="KGX78" s="307"/>
      <c r="KGY78" s="307"/>
      <c r="KGZ78" s="307"/>
      <c r="KHA78" s="307"/>
      <c r="KHB78" s="307"/>
      <c r="KHC78" s="307"/>
      <c r="KHD78" s="307"/>
      <c r="KHE78" s="306"/>
      <c r="KHF78" s="307"/>
      <c r="KHG78" s="307"/>
      <c r="KHH78" s="307"/>
      <c r="KHI78" s="307"/>
      <c r="KHJ78" s="307"/>
      <c r="KHK78" s="307"/>
      <c r="KHL78" s="307"/>
      <c r="KHM78" s="307"/>
      <c r="KHN78" s="307"/>
      <c r="KHO78" s="307"/>
      <c r="KHP78" s="307"/>
      <c r="KHQ78" s="307"/>
      <c r="KHR78" s="307"/>
      <c r="KHS78" s="307"/>
      <c r="KHT78" s="307"/>
      <c r="KHU78" s="306"/>
      <c r="KHV78" s="307"/>
      <c r="KHW78" s="307"/>
      <c r="KHX78" s="307"/>
      <c r="KHY78" s="307"/>
      <c r="KHZ78" s="307"/>
      <c r="KIA78" s="307"/>
      <c r="KIB78" s="307"/>
      <c r="KIC78" s="307"/>
      <c r="KID78" s="307"/>
      <c r="KIE78" s="307"/>
      <c r="KIF78" s="307"/>
      <c r="KIG78" s="307"/>
      <c r="KIH78" s="307"/>
      <c r="KII78" s="307"/>
      <c r="KIJ78" s="307"/>
      <c r="KIK78" s="306"/>
      <c r="KIL78" s="307"/>
      <c r="KIM78" s="307"/>
      <c r="KIN78" s="307"/>
      <c r="KIO78" s="307"/>
      <c r="KIP78" s="307"/>
      <c r="KIQ78" s="307"/>
      <c r="KIR78" s="307"/>
      <c r="KIS78" s="307"/>
      <c r="KIT78" s="307"/>
      <c r="KIU78" s="307"/>
      <c r="KIV78" s="307"/>
      <c r="KIW78" s="307"/>
      <c r="KIX78" s="307"/>
      <c r="KIY78" s="307"/>
      <c r="KIZ78" s="307"/>
      <c r="KJA78" s="306"/>
      <c r="KJB78" s="307"/>
      <c r="KJC78" s="307"/>
      <c r="KJD78" s="307"/>
      <c r="KJE78" s="307"/>
      <c r="KJF78" s="307"/>
      <c r="KJG78" s="307"/>
      <c r="KJH78" s="307"/>
      <c r="KJI78" s="307"/>
      <c r="KJJ78" s="307"/>
      <c r="KJK78" s="307"/>
      <c r="KJL78" s="307"/>
      <c r="KJM78" s="307"/>
      <c r="KJN78" s="307"/>
      <c r="KJO78" s="307"/>
      <c r="KJP78" s="307"/>
      <c r="KJQ78" s="306"/>
      <c r="KJR78" s="307"/>
      <c r="KJS78" s="307"/>
      <c r="KJT78" s="307"/>
      <c r="KJU78" s="307"/>
      <c r="KJV78" s="307"/>
      <c r="KJW78" s="307"/>
      <c r="KJX78" s="307"/>
      <c r="KJY78" s="307"/>
      <c r="KJZ78" s="307"/>
      <c r="KKA78" s="307"/>
      <c r="KKB78" s="307"/>
      <c r="KKC78" s="307"/>
      <c r="KKD78" s="307"/>
      <c r="KKE78" s="307"/>
      <c r="KKF78" s="307"/>
      <c r="KKG78" s="306"/>
      <c r="KKH78" s="307"/>
      <c r="KKI78" s="307"/>
      <c r="KKJ78" s="307"/>
      <c r="KKK78" s="307"/>
      <c r="KKL78" s="307"/>
      <c r="KKM78" s="307"/>
      <c r="KKN78" s="307"/>
      <c r="KKO78" s="307"/>
      <c r="KKP78" s="307"/>
      <c r="KKQ78" s="307"/>
      <c r="KKR78" s="307"/>
      <c r="KKS78" s="307"/>
      <c r="KKT78" s="307"/>
      <c r="KKU78" s="307"/>
      <c r="KKV78" s="307"/>
      <c r="KKW78" s="306"/>
      <c r="KKX78" s="307"/>
      <c r="KKY78" s="307"/>
      <c r="KKZ78" s="307"/>
      <c r="KLA78" s="307"/>
      <c r="KLB78" s="307"/>
      <c r="KLC78" s="307"/>
      <c r="KLD78" s="307"/>
      <c r="KLE78" s="307"/>
      <c r="KLF78" s="307"/>
      <c r="KLG78" s="307"/>
      <c r="KLH78" s="307"/>
      <c r="KLI78" s="307"/>
      <c r="KLJ78" s="307"/>
      <c r="KLK78" s="307"/>
      <c r="KLL78" s="307"/>
      <c r="KLM78" s="306"/>
      <c r="KLN78" s="307"/>
      <c r="KLO78" s="307"/>
      <c r="KLP78" s="307"/>
      <c r="KLQ78" s="307"/>
      <c r="KLR78" s="307"/>
      <c r="KLS78" s="307"/>
      <c r="KLT78" s="307"/>
      <c r="KLU78" s="307"/>
      <c r="KLV78" s="307"/>
      <c r="KLW78" s="307"/>
      <c r="KLX78" s="307"/>
      <c r="KLY78" s="307"/>
      <c r="KLZ78" s="307"/>
      <c r="KMA78" s="307"/>
      <c r="KMB78" s="307"/>
      <c r="KMC78" s="306"/>
      <c r="KMD78" s="307"/>
      <c r="KME78" s="307"/>
      <c r="KMF78" s="307"/>
      <c r="KMG78" s="307"/>
      <c r="KMH78" s="307"/>
      <c r="KMI78" s="307"/>
      <c r="KMJ78" s="307"/>
      <c r="KMK78" s="307"/>
      <c r="KML78" s="307"/>
      <c r="KMM78" s="307"/>
      <c r="KMN78" s="307"/>
      <c r="KMO78" s="307"/>
      <c r="KMP78" s="307"/>
      <c r="KMQ78" s="307"/>
      <c r="KMR78" s="307"/>
      <c r="KMS78" s="306"/>
      <c r="KMT78" s="307"/>
      <c r="KMU78" s="307"/>
      <c r="KMV78" s="307"/>
      <c r="KMW78" s="307"/>
      <c r="KMX78" s="307"/>
      <c r="KMY78" s="307"/>
      <c r="KMZ78" s="307"/>
      <c r="KNA78" s="307"/>
      <c r="KNB78" s="307"/>
      <c r="KNC78" s="307"/>
      <c r="KND78" s="307"/>
      <c r="KNE78" s="307"/>
      <c r="KNF78" s="307"/>
      <c r="KNG78" s="307"/>
      <c r="KNH78" s="307"/>
      <c r="KNI78" s="306"/>
      <c r="KNJ78" s="307"/>
      <c r="KNK78" s="307"/>
      <c r="KNL78" s="307"/>
      <c r="KNM78" s="307"/>
      <c r="KNN78" s="307"/>
      <c r="KNO78" s="307"/>
      <c r="KNP78" s="307"/>
      <c r="KNQ78" s="307"/>
      <c r="KNR78" s="307"/>
      <c r="KNS78" s="307"/>
      <c r="KNT78" s="307"/>
      <c r="KNU78" s="307"/>
      <c r="KNV78" s="307"/>
      <c r="KNW78" s="307"/>
      <c r="KNX78" s="307"/>
      <c r="KNY78" s="306"/>
      <c r="KNZ78" s="307"/>
      <c r="KOA78" s="307"/>
      <c r="KOB78" s="307"/>
      <c r="KOC78" s="307"/>
      <c r="KOD78" s="307"/>
      <c r="KOE78" s="307"/>
      <c r="KOF78" s="307"/>
      <c r="KOG78" s="307"/>
      <c r="KOH78" s="307"/>
      <c r="KOI78" s="307"/>
      <c r="KOJ78" s="307"/>
      <c r="KOK78" s="307"/>
      <c r="KOL78" s="307"/>
      <c r="KOM78" s="307"/>
      <c r="KON78" s="307"/>
      <c r="KOO78" s="306"/>
      <c r="KOP78" s="307"/>
      <c r="KOQ78" s="307"/>
      <c r="KOR78" s="307"/>
      <c r="KOS78" s="307"/>
      <c r="KOT78" s="307"/>
      <c r="KOU78" s="307"/>
      <c r="KOV78" s="307"/>
      <c r="KOW78" s="307"/>
      <c r="KOX78" s="307"/>
      <c r="KOY78" s="307"/>
      <c r="KOZ78" s="307"/>
      <c r="KPA78" s="307"/>
      <c r="KPB78" s="307"/>
      <c r="KPC78" s="307"/>
      <c r="KPD78" s="307"/>
      <c r="KPE78" s="306"/>
      <c r="KPF78" s="307"/>
      <c r="KPG78" s="307"/>
      <c r="KPH78" s="307"/>
      <c r="KPI78" s="307"/>
      <c r="KPJ78" s="307"/>
      <c r="KPK78" s="307"/>
      <c r="KPL78" s="307"/>
      <c r="KPM78" s="307"/>
      <c r="KPN78" s="307"/>
      <c r="KPO78" s="307"/>
      <c r="KPP78" s="307"/>
      <c r="KPQ78" s="307"/>
      <c r="KPR78" s="307"/>
      <c r="KPS78" s="307"/>
      <c r="KPT78" s="307"/>
      <c r="KPU78" s="306"/>
      <c r="KPV78" s="307"/>
      <c r="KPW78" s="307"/>
      <c r="KPX78" s="307"/>
      <c r="KPY78" s="307"/>
      <c r="KPZ78" s="307"/>
      <c r="KQA78" s="307"/>
      <c r="KQB78" s="307"/>
      <c r="KQC78" s="307"/>
      <c r="KQD78" s="307"/>
      <c r="KQE78" s="307"/>
      <c r="KQF78" s="307"/>
      <c r="KQG78" s="307"/>
      <c r="KQH78" s="307"/>
      <c r="KQI78" s="307"/>
      <c r="KQJ78" s="307"/>
      <c r="KQK78" s="306"/>
      <c r="KQL78" s="307"/>
      <c r="KQM78" s="307"/>
      <c r="KQN78" s="307"/>
      <c r="KQO78" s="307"/>
      <c r="KQP78" s="307"/>
      <c r="KQQ78" s="307"/>
      <c r="KQR78" s="307"/>
      <c r="KQS78" s="307"/>
      <c r="KQT78" s="307"/>
      <c r="KQU78" s="307"/>
      <c r="KQV78" s="307"/>
      <c r="KQW78" s="307"/>
      <c r="KQX78" s="307"/>
      <c r="KQY78" s="307"/>
      <c r="KQZ78" s="307"/>
      <c r="KRA78" s="306"/>
      <c r="KRB78" s="307"/>
      <c r="KRC78" s="307"/>
      <c r="KRD78" s="307"/>
      <c r="KRE78" s="307"/>
      <c r="KRF78" s="307"/>
      <c r="KRG78" s="307"/>
      <c r="KRH78" s="307"/>
      <c r="KRI78" s="307"/>
      <c r="KRJ78" s="307"/>
      <c r="KRK78" s="307"/>
      <c r="KRL78" s="307"/>
      <c r="KRM78" s="307"/>
      <c r="KRN78" s="307"/>
      <c r="KRO78" s="307"/>
      <c r="KRP78" s="307"/>
      <c r="KRQ78" s="306"/>
      <c r="KRR78" s="307"/>
      <c r="KRS78" s="307"/>
      <c r="KRT78" s="307"/>
      <c r="KRU78" s="307"/>
      <c r="KRV78" s="307"/>
      <c r="KRW78" s="307"/>
      <c r="KRX78" s="307"/>
      <c r="KRY78" s="307"/>
      <c r="KRZ78" s="307"/>
      <c r="KSA78" s="307"/>
      <c r="KSB78" s="307"/>
      <c r="KSC78" s="307"/>
      <c r="KSD78" s="307"/>
      <c r="KSE78" s="307"/>
      <c r="KSF78" s="307"/>
      <c r="KSG78" s="306"/>
      <c r="KSH78" s="307"/>
      <c r="KSI78" s="307"/>
      <c r="KSJ78" s="307"/>
      <c r="KSK78" s="307"/>
      <c r="KSL78" s="307"/>
      <c r="KSM78" s="307"/>
      <c r="KSN78" s="307"/>
      <c r="KSO78" s="307"/>
      <c r="KSP78" s="307"/>
      <c r="KSQ78" s="307"/>
      <c r="KSR78" s="307"/>
      <c r="KSS78" s="307"/>
      <c r="KST78" s="307"/>
      <c r="KSU78" s="307"/>
      <c r="KSV78" s="307"/>
      <c r="KSW78" s="306"/>
      <c r="KSX78" s="307"/>
      <c r="KSY78" s="307"/>
      <c r="KSZ78" s="307"/>
      <c r="KTA78" s="307"/>
      <c r="KTB78" s="307"/>
      <c r="KTC78" s="307"/>
      <c r="KTD78" s="307"/>
      <c r="KTE78" s="307"/>
      <c r="KTF78" s="307"/>
      <c r="KTG78" s="307"/>
      <c r="KTH78" s="307"/>
      <c r="KTI78" s="307"/>
      <c r="KTJ78" s="307"/>
      <c r="KTK78" s="307"/>
      <c r="KTL78" s="307"/>
      <c r="KTM78" s="306"/>
      <c r="KTN78" s="307"/>
      <c r="KTO78" s="307"/>
      <c r="KTP78" s="307"/>
      <c r="KTQ78" s="307"/>
      <c r="KTR78" s="307"/>
      <c r="KTS78" s="307"/>
      <c r="KTT78" s="307"/>
      <c r="KTU78" s="307"/>
      <c r="KTV78" s="307"/>
      <c r="KTW78" s="307"/>
      <c r="KTX78" s="307"/>
      <c r="KTY78" s="307"/>
      <c r="KTZ78" s="307"/>
      <c r="KUA78" s="307"/>
      <c r="KUB78" s="307"/>
      <c r="KUC78" s="306"/>
      <c r="KUD78" s="307"/>
      <c r="KUE78" s="307"/>
      <c r="KUF78" s="307"/>
      <c r="KUG78" s="307"/>
      <c r="KUH78" s="307"/>
      <c r="KUI78" s="307"/>
      <c r="KUJ78" s="307"/>
      <c r="KUK78" s="307"/>
      <c r="KUL78" s="307"/>
      <c r="KUM78" s="307"/>
      <c r="KUN78" s="307"/>
      <c r="KUO78" s="307"/>
      <c r="KUP78" s="307"/>
      <c r="KUQ78" s="307"/>
      <c r="KUR78" s="307"/>
      <c r="KUS78" s="306"/>
      <c r="KUT78" s="307"/>
      <c r="KUU78" s="307"/>
      <c r="KUV78" s="307"/>
      <c r="KUW78" s="307"/>
      <c r="KUX78" s="307"/>
      <c r="KUY78" s="307"/>
      <c r="KUZ78" s="307"/>
      <c r="KVA78" s="307"/>
      <c r="KVB78" s="307"/>
      <c r="KVC78" s="307"/>
      <c r="KVD78" s="307"/>
      <c r="KVE78" s="307"/>
      <c r="KVF78" s="307"/>
      <c r="KVG78" s="307"/>
      <c r="KVH78" s="307"/>
      <c r="KVI78" s="306"/>
      <c r="KVJ78" s="307"/>
      <c r="KVK78" s="307"/>
      <c r="KVL78" s="307"/>
      <c r="KVM78" s="307"/>
      <c r="KVN78" s="307"/>
      <c r="KVO78" s="307"/>
      <c r="KVP78" s="307"/>
      <c r="KVQ78" s="307"/>
      <c r="KVR78" s="307"/>
      <c r="KVS78" s="307"/>
      <c r="KVT78" s="307"/>
      <c r="KVU78" s="307"/>
      <c r="KVV78" s="307"/>
      <c r="KVW78" s="307"/>
      <c r="KVX78" s="307"/>
      <c r="KVY78" s="306"/>
      <c r="KVZ78" s="307"/>
      <c r="KWA78" s="307"/>
      <c r="KWB78" s="307"/>
      <c r="KWC78" s="307"/>
      <c r="KWD78" s="307"/>
      <c r="KWE78" s="307"/>
      <c r="KWF78" s="307"/>
      <c r="KWG78" s="307"/>
      <c r="KWH78" s="307"/>
      <c r="KWI78" s="307"/>
      <c r="KWJ78" s="307"/>
      <c r="KWK78" s="307"/>
      <c r="KWL78" s="307"/>
      <c r="KWM78" s="307"/>
      <c r="KWN78" s="307"/>
      <c r="KWO78" s="306"/>
      <c r="KWP78" s="307"/>
      <c r="KWQ78" s="307"/>
      <c r="KWR78" s="307"/>
      <c r="KWS78" s="307"/>
      <c r="KWT78" s="307"/>
      <c r="KWU78" s="307"/>
      <c r="KWV78" s="307"/>
      <c r="KWW78" s="307"/>
      <c r="KWX78" s="307"/>
      <c r="KWY78" s="307"/>
      <c r="KWZ78" s="307"/>
      <c r="KXA78" s="307"/>
      <c r="KXB78" s="307"/>
      <c r="KXC78" s="307"/>
      <c r="KXD78" s="307"/>
      <c r="KXE78" s="306"/>
      <c r="KXF78" s="307"/>
      <c r="KXG78" s="307"/>
      <c r="KXH78" s="307"/>
      <c r="KXI78" s="307"/>
      <c r="KXJ78" s="307"/>
      <c r="KXK78" s="307"/>
      <c r="KXL78" s="307"/>
      <c r="KXM78" s="307"/>
      <c r="KXN78" s="307"/>
      <c r="KXO78" s="307"/>
      <c r="KXP78" s="307"/>
      <c r="KXQ78" s="307"/>
      <c r="KXR78" s="307"/>
      <c r="KXS78" s="307"/>
      <c r="KXT78" s="307"/>
      <c r="KXU78" s="306"/>
      <c r="KXV78" s="307"/>
      <c r="KXW78" s="307"/>
      <c r="KXX78" s="307"/>
      <c r="KXY78" s="307"/>
      <c r="KXZ78" s="307"/>
      <c r="KYA78" s="307"/>
      <c r="KYB78" s="307"/>
      <c r="KYC78" s="307"/>
      <c r="KYD78" s="307"/>
      <c r="KYE78" s="307"/>
      <c r="KYF78" s="307"/>
      <c r="KYG78" s="307"/>
      <c r="KYH78" s="307"/>
      <c r="KYI78" s="307"/>
      <c r="KYJ78" s="307"/>
      <c r="KYK78" s="306"/>
      <c r="KYL78" s="307"/>
      <c r="KYM78" s="307"/>
      <c r="KYN78" s="307"/>
      <c r="KYO78" s="307"/>
      <c r="KYP78" s="307"/>
      <c r="KYQ78" s="307"/>
      <c r="KYR78" s="307"/>
      <c r="KYS78" s="307"/>
      <c r="KYT78" s="307"/>
      <c r="KYU78" s="307"/>
      <c r="KYV78" s="307"/>
      <c r="KYW78" s="307"/>
      <c r="KYX78" s="307"/>
      <c r="KYY78" s="307"/>
      <c r="KYZ78" s="307"/>
      <c r="KZA78" s="306"/>
      <c r="KZB78" s="307"/>
      <c r="KZC78" s="307"/>
      <c r="KZD78" s="307"/>
      <c r="KZE78" s="307"/>
      <c r="KZF78" s="307"/>
      <c r="KZG78" s="307"/>
      <c r="KZH78" s="307"/>
      <c r="KZI78" s="307"/>
      <c r="KZJ78" s="307"/>
      <c r="KZK78" s="307"/>
      <c r="KZL78" s="307"/>
      <c r="KZM78" s="307"/>
      <c r="KZN78" s="307"/>
      <c r="KZO78" s="307"/>
      <c r="KZP78" s="307"/>
      <c r="KZQ78" s="306"/>
      <c r="KZR78" s="307"/>
      <c r="KZS78" s="307"/>
      <c r="KZT78" s="307"/>
      <c r="KZU78" s="307"/>
      <c r="KZV78" s="307"/>
      <c r="KZW78" s="307"/>
      <c r="KZX78" s="307"/>
      <c r="KZY78" s="307"/>
      <c r="KZZ78" s="307"/>
      <c r="LAA78" s="307"/>
      <c r="LAB78" s="307"/>
      <c r="LAC78" s="307"/>
      <c r="LAD78" s="307"/>
      <c r="LAE78" s="307"/>
      <c r="LAF78" s="307"/>
      <c r="LAG78" s="306"/>
      <c r="LAH78" s="307"/>
      <c r="LAI78" s="307"/>
      <c r="LAJ78" s="307"/>
      <c r="LAK78" s="307"/>
      <c r="LAL78" s="307"/>
      <c r="LAM78" s="307"/>
      <c r="LAN78" s="307"/>
      <c r="LAO78" s="307"/>
      <c r="LAP78" s="307"/>
      <c r="LAQ78" s="307"/>
      <c r="LAR78" s="307"/>
      <c r="LAS78" s="307"/>
      <c r="LAT78" s="307"/>
      <c r="LAU78" s="307"/>
      <c r="LAV78" s="307"/>
      <c r="LAW78" s="306"/>
      <c r="LAX78" s="307"/>
      <c r="LAY78" s="307"/>
      <c r="LAZ78" s="307"/>
      <c r="LBA78" s="307"/>
      <c r="LBB78" s="307"/>
      <c r="LBC78" s="307"/>
      <c r="LBD78" s="307"/>
      <c r="LBE78" s="307"/>
      <c r="LBF78" s="307"/>
      <c r="LBG78" s="307"/>
      <c r="LBH78" s="307"/>
      <c r="LBI78" s="307"/>
      <c r="LBJ78" s="307"/>
      <c r="LBK78" s="307"/>
      <c r="LBL78" s="307"/>
      <c r="LBM78" s="306"/>
      <c r="LBN78" s="307"/>
      <c r="LBO78" s="307"/>
      <c r="LBP78" s="307"/>
      <c r="LBQ78" s="307"/>
      <c r="LBR78" s="307"/>
      <c r="LBS78" s="307"/>
      <c r="LBT78" s="307"/>
      <c r="LBU78" s="307"/>
      <c r="LBV78" s="307"/>
      <c r="LBW78" s="307"/>
      <c r="LBX78" s="307"/>
      <c r="LBY78" s="307"/>
      <c r="LBZ78" s="307"/>
      <c r="LCA78" s="307"/>
      <c r="LCB78" s="307"/>
      <c r="LCC78" s="306"/>
      <c r="LCD78" s="307"/>
      <c r="LCE78" s="307"/>
      <c r="LCF78" s="307"/>
      <c r="LCG78" s="307"/>
      <c r="LCH78" s="307"/>
      <c r="LCI78" s="307"/>
      <c r="LCJ78" s="307"/>
      <c r="LCK78" s="307"/>
      <c r="LCL78" s="307"/>
      <c r="LCM78" s="307"/>
      <c r="LCN78" s="307"/>
      <c r="LCO78" s="307"/>
      <c r="LCP78" s="307"/>
      <c r="LCQ78" s="307"/>
      <c r="LCR78" s="307"/>
      <c r="LCS78" s="306"/>
      <c r="LCT78" s="307"/>
      <c r="LCU78" s="307"/>
      <c r="LCV78" s="307"/>
      <c r="LCW78" s="307"/>
      <c r="LCX78" s="307"/>
      <c r="LCY78" s="307"/>
      <c r="LCZ78" s="307"/>
      <c r="LDA78" s="307"/>
      <c r="LDB78" s="307"/>
      <c r="LDC78" s="307"/>
      <c r="LDD78" s="307"/>
      <c r="LDE78" s="307"/>
      <c r="LDF78" s="307"/>
      <c r="LDG78" s="307"/>
      <c r="LDH78" s="307"/>
      <c r="LDI78" s="306"/>
      <c r="LDJ78" s="307"/>
      <c r="LDK78" s="307"/>
      <c r="LDL78" s="307"/>
      <c r="LDM78" s="307"/>
      <c r="LDN78" s="307"/>
      <c r="LDO78" s="307"/>
      <c r="LDP78" s="307"/>
      <c r="LDQ78" s="307"/>
      <c r="LDR78" s="307"/>
      <c r="LDS78" s="307"/>
      <c r="LDT78" s="307"/>
      <c r="LDU78" s="307"/>
      <c r="LDV78" s="307"/>
      <c r="LDW78" s="307"/>
      <c r="LDX78" s="307"/>
      <c r="LDY78" s="306"/>
      <c r="LDZ78" s="307"/>
      <c r="LEA78" s="307"/>
      <c r="LEB78" s="307"/>
      <c r="LEC78" s="307"/>
      <c r="LED78" s="307"/>
      <c r="LEE78" s="307"/>
      <c r="LEF78" s="307"/>
      <c r="LEG78" s="307"/>
      <c r="LEH78" s="307"/>
      <c r="LEI78" s="307"/>
      <c r="LEJ78" s="307"/>
      <c r="LEK78" s="307"/>
      <c r="LEL78" s="307"/>
      <c r="LEM78" s="307"/>
      <c r="LEN78" s="307"/>
      <c r="LEO78" s="306"/>
      <c r="LEP78" s="307"/>
      <c r="LEQ78" s="307"/>
      <c r="LER78" s="307"/>
      <c r="LES78" s="307"/>
      <c r="LET78" s="307"/>
      <c r="LEU78" s="307"/>
      <c r="LEV78" s="307"/>
      <c r="LEW78" s="307"/>
      <c r="LEX78" s="307"/>
      <c r="LEY78" s="307"/>
      <c r="LEZ78" s="307"/>
      <c r="LFA78" s="307"/>
      <c r="LFB78" s="307"/>
      <c r="LFC78" s="307"/>
      <c r="LFD78" s="307"/>
      <c r="LFE78" s="306"/>
      <c r="LFF78" s="307"/>
      <c r="LFG78" s="307"/>
      <c r="LFH78" s="307"/>
      <c r="LFI78" s="307"/>
      <c r="LFJ78" s="307"/>
      <c r="LFK78" s="307"/>
      <c r="LFL78" s="307"/>
      <c r="LFM78" s="307"/>
      <c r="LFN78" s="307"/>
      <c r="LFO78" s="307"/>
      <c r="LFP78" s="307"/>
      <c r="LFQ78" s="307"/>
      <c r="LFR78" s="307"/>
      <c r="LFS78" s="307"/>
      <c r="LFT78" s="307"/>
      <c r="LFU78" s="306"/>
      <c r="LFV78" s="307"/>
      <c r="LFW78" s="307"/>
      <c r="LFX78" s="307"/>
      <c r="LFY78" s="307"/>
      <c r="LFZ78" s="307"/>
      <c r="LGA78" s="307"/>
      <c r="LGB78" s="307"/>
      <c r="LGC78" s="307"/>
      <c r="LGD78" s="307"/>
      <c r="LGE78" s="307"/>
      <c r="LGF78" s="307"/>
      <c r="LGG78" s="307"/>
      <c r="LGH78" s="307"/>
      <c r="LGI78" s="307"/>
      <c r="LGJ78" s="307"/>
      <c r="LGK78" s="306"/>
      <c r="LGL78" s="307"/>
      <c r="LGM78" s="307"/>
      <c r="LGN78" s="307"/>
      <c r="LGO78" s="307"/>
      <c r="LGP78" s="307"/>
      <c r="LGQ78" s="307"/>
      <c r="LGR78" s="307"/>
      <c r="LGS78" s="307"/>
      <c r="LGT78" s="307"/>
      <c r="LGU78" s="307"/>
      <c r="LGV78" s="307"/>
      <c r="LGW78" s="307"/>
      <c r="LGX78" s="307"/>
      <c r="LGY78" s="307"/>
      <c r="LGZ78" s="307"/>
      <c r="LHA78" s="306"/>
      <c r="LHB78" s="307"/>
      <c r="LHC78" s="307"/>
      <c r="LHD78" s="307"/>
      <c r="LHE78" s="307"/>
      <c r="LHF78" s="307"/>
      <c r="LHG78" s="307"/>
      <c r="LHH78" s="307"/>
      <c r="LHI78" s="307"/>
      <c r="LHJ78" s="307"/>
      <c r="LHK78" s="307"/>
      <c r="LHL78" s="307"/>
      <c r="LHM78" s="307"/>
      <c r="LHN78" s="307"/>
      <c r="LHO78" s="307"/>
      <c r="LHP78" s="307"/>
      <c r="LHQ78" s="306"/>
      <c r="LHR78" s="307"/>
      <c r="LHS78" s="307"/>
      <c r="LHT78" s="307"/>
      <c r="LHU78" s="307"/>
      <c r="LHV78" s="307"/>
      <c r="LHW78" s="307"/>
      <c r="LHX78" s="307"/>
      <c r="LHY78" s="307"/>
      <c r="LHZ78" s="307"/>
      <c r="LIA78" s="307"/>
      <c r="LIB78" s="307"/>
      <c r="LIC78" s="307"/>
      <c r="LID78" s="307"/>
      <c r="LIE78" s="307"/>
      <c r="LIF78" s="307"/>
      <c r="LIG78" s="306"/>
      <c r="LIH78" s="307"/>
      <c r="LII78" s="307"/>
      <c r="LIJ78" s="307"/>
      <c r="LIK78" s="307"/>
      <c r="LIL78" s="307"/>
      <c r="LIM78" s="307"/>
      <c r="LIN78" s="307"/>
      <c r="LIO78" s="307"/>
      <c r="LIP78" s="307"/>
      <c r="LIQ78" s="307"/>
      <c r="LIR78" s="307"/>
      <c r="LIS78" s="307"/>
      <c r="LIT78" s="307"/>
      <c r="LIU78" s="307"/>
      <c r="LIV78" s="307"/>
      <c r="LIW78" s="306"/>
      <c r="LIX78" s="307"/>
      <c r="LIY78" s="307"/>
      <c r="LIZ78" s="307"/>
      <c r="LJA78" s="307"/>
      <c r="LJB78" s="307"/>
      <c r="LJC78" s="307"/>
      <c r="LJD78" s="307"/>
      <c r="LJE78" s="307"/>
      <c r="LJF78" s="307"/>
      <c r="LJG78" s="307"/>
      <c r="LJH78" s="307"/>
      <c r="LJI78" s="307"/>
      <c r="LJJ78" s="307"/>
      <c r="LJK78" s="307"/>
      <c r="LJL78" s="307"/>
      <c r="LJM78" s="306"/>
      <c r="LJN78" s="307"/>
      <c r="LJO78" s="307"/>
      <c r="LJP78" s="307"/>
      <c r="LJQ78" s="307"/>
      <c r="LJR78" s="307"/>
      <c r="LJS78" s="307"/>
      <c r="LJT78" s="307"/>
      <c r="LJU78" s="307"/>
      <c r="LJV78" s="307"/>
      <c r="LJW78" s="307"/>
      <c r="LJX78" s="307"/>
      <c r="LJY78" s="307"/>
      <c r="LJZ78" s="307"/>
      <c r="LKA78" s="307"/>
      <c r="LKB78" s="307"/>
      <c r="LKC78" s="306"/>
      <c r="LKD78" s="307"/>
      <c r="LKE78" s="307"/>
      <c r="LKF78" s="307"/>
      <c r="LKG78" s="307"/>
      <c r="LKH78" s="307"/>
      <c r="LKI78" s="307"/>
      <c r="LKJ78" s="307"/>
      <c r="LKK78" s="307"/>
      <c r="LKL78" s="307"/>
      <c r="LKM78" s="307"/>
      <c r="LKN78" s="307"/>
      <c r="LKO78" s="307"/>
      <c r="LKP78" s="307"/>
      <c r="LKQ78" s="307"/>
      <c r="LKR78" s="307"/>
      <c r="LKS78" s="306"/>
      <c r="LKT78" s="307"/>
      <c r="LKU78" s="307"/>
      <c r="LKV78" s="307"/>
      <c r="LKW78" s="307"/>
      <c r="LKX78" s="307"/>
      <c r="LKY78" s="307"/>
      <c r="LKZ78" s="307"/>
      <c r="LLA78" s="307"/>
      <c r="LLB78" s="307"/>
      <c r="LLC78" s="307"/>
      <c r="LLD78" s="307"/>
      <c r="LLE78" s="307"/>
      <c r="LLF78" s="307"/>
      <c r="LLG78" s="307"/>
      <c r="LLH78" s="307"/>
      <c r="LLI78" s="306"/>
      <c r="LLJ78" s="307"/>
      <c r="LLK78" s="307"/>
      <c r="LLL78" s="307"/>
      <c r="LLM78" s="307"/>
      <c r="LLN78" s="307"/>
      <c r="LLO78" s="307"/>
      <c r="LLP78" s="307"/>
      <c r="LLQ78" s="307"/>
      <c r="LLR78" s="307"/>
      <c r="LLS78" s="307"/>
      <c r="LLT78" s="307"/>
      <c r="LLU78" s="307"/>
      <c r="LLV78" s="307"/>
      <c r="LLW78" s="307"/>
      <c r="LLX78" s="307"/>
      <c r="LLY78" s="306"/>
      <c r="LLZ78" s="307"/>
      <c r="LMA78" s="307"/>
      <c r="LMB78" s="307"/>
      <c r="LMC78" s="307"/>
      <c r="LMD78" s="307"/>
      <c r="LME78" s="307"/>
      <c r="LMF78" s="307"/>
      <c r="LMG78" s="307"/>
      <c r="LMH78" s="307"/>
      <c r="LMI78" s="307"/>
      <c r="LMJ78" s="307"/>
      <c r="LMK78" s="307"/>
      <c r="LML78" s="307"/>
      <c r="LMM78" s="307"/>
      <c r="LMN78" s="307"/>
      <c r="LMO78" s="306"/>
      <c r="LMP78" s="307"/>
      <c r="LMQ78" s="307"/>
      <c r="LMR78" s="307"/>
      <c r="LMS78" s="307"/>
      <c r="LMT78" s="307"/>
      <c r="LMU78" s="307"/>
      <c r="LMV78" s="307"/>
      <c r="LMW78" s="307"/>
      <c r="LMX78" s="307"/>
      <c r="LMY78" s="307"/>
      <c r="LMZ78" s="307"/>
      <c r="LNA78" s="307"/>
      <c r="LNB78" s="307"/>
      <c r="LNC78" s="307"/>
      <c r="LND78" s="307"/>
      <c r="LNE78" s="306"/>
      <c r="LNF78" s="307"/>
      <c r="LNG78" s="307"/>
      <c r="LNH78" s="307"/>
      <c r="LNI78" s="307"/>
      <c r="LNJ78" s="307"/>
      <c r="LNK78" s="307"/>
      <c r="LNL78" s="307"/>
      <c r="LNM78" s="307"/>
      <c r="LNN78" s="307"/>
      <c r="LNO78" s="307"/>
      <c r="LNP78" s="307"/>
      <c r="LNQ78" s="307"/>
      <c r="LNR78" s="307"/>
      <c r="LNS78" s="307"/>
      <c r="LNT78" s="307"/>
      <c r="LNU78" s="306"/>
      <c r="LNV78" s="307"/>
      <c r="LNW78" s="307"/>
      <c r="LNX78" s="307"/>
      <c r="LNY78" s="307"/>
      <c r="LNZ78" s="307"/>
      <c r="LOA78" s="307"/>
      <c r="LOB78" s="307"/>
      <c r="LOC78" s="307"/>
      <c r="LOD78" s="307"/>
      <c r="LOE78" s="307"/>
      <c r="LOF78" s="307"/>
      <c r="LOG78" s="307"/>
      <c r="LOH78" s="307"/>
      <c r="LOI78" s="307"/>
      <c r="LOJ78" s="307"/>
      <c r="LOK78" s="306"/>
      <c r="LOL78" s="307"/>
      <c r="LOM78" s="307"/>
      <c r="LON78" s="307"/>
      <c r="LOO78" s="307"/>
      <c r="LOP78" s="307"/>
      <c r="LOQ78" s="307"/>
      <c r="LOR78" s="307"/>
      <c r="LOS78" s="307"/>
      <c r="LOT78" s="307"/>
      <c r="LOU78" s="307"/>
      <c r="LOV78" s="307"/>
      <c r="LOW78" s="307"/>
      <c r="LOX78" s="307"/>
      <c r="LOY78" s="307"/>
      <c r="LOZ78" s="307"/>
      <c r="LPA78" s="306"/>
      <c r="LPB78" s="307"/>
      <c r="LPC78" s="307"/>
      <c r="LPD78" s="307"/>
      <c r="LPE78" s="307"/>
      <c r="LPF78" s="307"/>
      <c r="LPG78" s="307"/>
      <c r="LPH78" s="307"/>
      <c r="LPI78" s="307"/>
      <c r="LPJ78" s="307"/>
      <c r="LPK78" s="307"/>
      <c r="LPL78" s="307"/>
      <c r="LPM78" s="307"/>
      <c r="LPN78" s="307"/>
      <c r="LPO78" s="307"/>
      <c r="LPP78" s="307"/>
      <c r="LPQ78" s="306"/>
      <c r="LPR78" s="307"/>
      <c r="LPS78" s="307"/>
      <c r="LPT78" s="307"/>
      <c r="LPU78" s="307"/>
      <c r="LPV78" s="307"/>
      <c r="LPW78" s="307"/>
      <c r="LPX78" s="307"/>
      <c r="LPY78" s="307"/>
      <c r="LPZ78" s="307"/>
      <c r="LQA78" s="307"/>
      <c r="LQB78" s="307"/>
      <c r="LQC78" s="307"/>
      <c r="LQD78" s="307"/>
      <c r="LQE78" s="307"/>
      <c r="LQF78" s="307"/>
      <c r="LQG78" s="306"/>
      <c r="LQH78" s="307"/>
      <c r="LQI78" s="307"/>
      <c r="LQJ78" s="307"/>
      <c r="LQK78" s="307"/>
      <c r="LQL78" s="307"/>
      <c r="LQM78" s="307"/>
      <c r="LQN78" s="307"/>
      <c r="LQO78" s="307"/>
      <c r="LQP78" s="307"/>
      <c r="LQQ78" s="307"/>
      <c r="LQR78" s="307"/>
      <c r="LQS78" s="307"/>
      <c r="LQT78" s="307"/>
      <c r="LQU78" s="307"/>
      <c r="LQV78" s="307"/>
      <c r="LQW78" s="306"/>
      <c r="LQX78" s="307"/>
      <c r="LQY78" s="307"/>
      <c r="LQZ78" s="307"/>
      <c r="LRA78" s="307"/>
      <c r="LRB78" s="307"/>
      <c r="LRC78" s="307"/>
      <c r="LRD78" s="307"/>
      <c r="LRE78" s="307"/>
      <c r="LRF78" s="307"/>
      <c r="LRG78" s="307"/>
      <c r="LRH78" s="307"/>
      <c r="LRI78" s="307"/>
      <c r="LRJ78" s="307"/>
      <c r="LRK78" s="307"/>
      <c r="LRL78" s="307"/>
      <c r="LRM78" s="306"/>
      <c r="LRN78" s="307"/>
      <c r="LRO78" s="307"/>
      <c r="LRP78" s="307"/>
      <c r="LRQ78" s="307"/>
      <c r="LRR78" s="307"/>
      <c r="LRS78" s="307"/>
      <c r="LRT78" s="307"/>
      <c r="LRU78" s="307"/>
      <c r="LRV78" s="307"/>
      <c r="LRW78" s="307"/>
      <c r="LRX78" s="307"/>
      <c r="LRY78" s="307"/>
      <c r="LRZ78" s="307"/>
      <c r="LSA78" s="307"/>
      <c r="LSB78" s="307"/>
      <c r="LSC78" s="306"/>
      <c r="LSD78" s="307"/>
      <c r="LSE78" s="307"/>
      <c r="LSF78" s="307"/>
      <c r="LSG78" s="307"/>
      <c r="LSH78" s="307"/>
      <c r="LSI78" s="307"/>
      <c r="LSJ78" s="307"/>
      <c r="LSK78" s="307"/>
      <c r="LSL78" s="307"/>
      <c r="LSM78" s="307"/>
      <c r="LSN78" s="307"/>
      <c r="LSO78" s="307"/>
      <c r="LSP78" s="307"/>
      <c r="LSQ78" s="307"/>
      <c r="LSR78" s="307"/>
      <c r="LSS78" s="306"/>
      <c r="LST78" s="307"/>
      <c r="LSU78" s="307"/>
      <c r="LSV78" s="307"/>
      <c r="LSW78" s="307"/>
      <c r="LSX78" s="307"/>
      <c r="LSY78" s="307"/>
      <c r="LSZ78" s="307"/>
      <c r="LTA78" s="307"/>
      <c r="LTB78" s="307"/>
      <c r="LTC78" s="307"/>
      <c r="LTD78" s="307"/>
      <c r="LTE78" s="307"/>
      <c r="LTF78" s="307"/>
      <c r="LTG78" s="307"/>
      <c r="LTH78" s="307"/>
      <c r="LTI78" s="306"/>
      <c r="LTJ78" s="307"/>
      <c r="LTK78" s="307"/>
      <c r="LTL78" s="307"/>
      <c r="LTM78" s="307"/>
      <c r="LTN78" s="307"/>
      <c r="LTO78" s="307"/>
      <c r="LTP78" s="307"/>
      <c r="LTQ78" s="307"/>
      <c r="LTR78" s="307"/>
      <c r="LTS78" s="307"/>
      <c r="LTT78" s="307"/>
      <c r="LTU78" s="307"/>
      <c r="LTV78" s="307"/>
      <c r="LTW78" s="307"/>
      <c r="LTX78" s="307"/>
      <c r="LTY78" s="306"/>
      <c r="LTZ78" s="307"/>
      <c r="LUA78" s="307"/>
      <c r="LUB78" s="307"/>
      <c r="LUC78" s="307"/>
      <c r="LUD78" s="307"/>
      <c r="LUE78" s="307"/>
      <c r="LUF78" s="307"/>
      <c r="LUG78" s="307"/>
      <c r="LUH78" s="307"/>
      <c r="LUI78" s="307"/>
      <c r="LUJ78" s="307"/>
      <c r="LUK78" s="307"/>
      <c r="LUL78" s="307"/>
      <c r="LUM78" s="307"/>
      <c r="LUN78" s="307"/>
      <c r="LUO78" s="306"/>
      <c r="LUP78" s="307"/>
      <c r="LUQ78" s="307"/>
      <c r="LUR78" s="307"/>
      <c r="LUS78" s="307"/>
      <c r="LUT78" s="307"/>
      <c r="LUU78" s="307"/>
      <c r="LUV78" s="307"/>
      <c r="LUW78" s="307"/>
      <c r="LUX78" s="307"/>
      <c r="LUY78" s="307"/>
      <c r="LUZ78" s="307"/>
      <c r="LVA78" s="307"/>
      <c r="LVB78" s="307"/>
      <c r="LVC78" s="307"/>
      <c r="LVD78" s="307"/>
      <c r="LVE78" s="306"/>
      <c r="LVF78" s="307"/>
      <c r="LVG78" s="307"/>
      <c r="LVH78" s="307"/>
      <c r="LVI78" s="307"/>
      <c r="LVJ78" s="307"/>
      <c r="LVK78" s="307"/>
      <c r="LVL78" s="307"/>
      <c r="LVM78" s="307"/>
      <c r="LVN78" s="307"/>
      <c r="LVO78" s="307"/>
      <c r="LVP78" s="307"/>
      <c r="LVQ78" s="307"/>
      <c r="LVR78" s="307"/>
      <c r="LVS78" s="307"/>
      <c r="LVT78" s="307"/>
      <c r="LVU78" s="306"/>
      <c r="LVV78" s="307"/>
      <c r="LVW78" s="307"/>
      <c r="LVX78" s="307"/>
      <c r="LVY78" s="307"/>
      <c r="LVZ78" s="307"/>
      <c r="LWA78" s="307"/>
      <c r="LWB78" s="307"/>
      <c r="LWC78" s="307"/>
      <c r="LWD78" s="307"/>
      <c r="LWE78" s="307"/>
      <c r="LWF78" s="307"/>
      <c r="LWG78" s="307"/>
      <c r="LWH78" s="307"/>
      <c r="LWI78" s="307"/>
      <c r="LWJ78" s="307"/>
      <c r="LWK78" s="306"/>
      <c r="LWL78" s="307"/>
      <c r="LWM78" s="307"/>
      <c r="LWN78" s="307"/>
      <c r="LWO78" s="307"/>
      <c r="LWP78" s="307"/>
      <c r="LWQ78" s="307"/>
      <c r="LWR78" s="307"/>
      <c r="LWS78" s="307"/>
      <c r="LWT78" s="307"/>
      <c r="LWU78" s="307"/>
      <c r="LWV78" s="307"/>
      <c r="LWW78" s="307"/>
      <c r="LWX78" s="307"/>
      <c r="LWY78" s="307"/>
      <c r="LWZ78" s="307"/>
      <c r="LXA78" s="306"/>
      <c r="LXB78" s="307"/>
      <c r="LXC78" s="307"/>
      <c r="LXD78" s="307"/>
      <c r="LXE78" s="307"/>
      <c r="LXF78" s="307"/>
      <c r="LXG78" s="307"/>
      <c r="LXH78" s="307"/>
      <c r="LXI78" s="307"/>
      <c r="LXJ78" s="307"/>
      <c r="LXK78" s="307"/>
      <c r="LXL78" s="307"/>
      <c r="LXM78" s="307"/>
      <c r="LXN78" s="307"/>
      <c r="LXO78" s="307"/>
      <c r="LXP78" s="307"/>
      <c r="LXQ78" s="306"/>
      <c r="LXR78" s="307"/>
      <c r="LXS78" s="307"/>
      <c r="LXT78" s="307"/>
      <c r="LXU78" s="307"/>
      <c r="LXV78" s="307"/>
      <c r="LXW78" s="307"/>
      <c r="LXX78" s="307"/>
      <c r="LXY78" s="307"/>
      <c r="LXZ78" s="307"/>
      <c r="LYA78" s="307"/>
      <c r="LYB78" s="307"/>
      <c r="LYC78" s="307"/>
      <c r="LYD78" s="307"/>
      <c r="LYE78" s="307"/>
      <c r="LYF78" s="307"/>
      <c r="LYG78" s="306"/>
      <c r="LYH78" s="307"/>
      <c r="LYI78" s="307"/>
      <c r="LYJ78" s="307"/>
      <c r="LYK78" s="307"/>
      <c r="LYL78" s="307"/>
      <c r="LYM78" s="307"/>
      <c r="LYN78" s="307"/>
      <c r="LYO78" s="307"/>
      <c r="LYP78" s="307"/>
      <c r="LYQ78" s="307"/>
      <c r="LYR78" s="307"/>
      <c r="LYS78" s="307"/>
      <c r="LYT78" s="307"/>
      <c r="LYU78" s="307"/>
      <c r="LYV78" s="307"/>
      <c r="LYW78" s="306"/>
      <c r="LYX78" s="307"/>
      <c r="LYY78" s="307"/>
      <c r="LYZ78" s="307"/>
      <c r="LZA78" s="307"/>
      <c r="LZB78" s="307"/>
      <c r="LZC78" s="307"/>
      <c r="LZD78" s="307"/>
      <c r="LZE78" s="307"/>
      <c r="LZF78" s="307"/>
      <c r="LZG78" s="307"/>
      <c r="LZH78" s="307"/>
      <c r="LZI78" s="307"/>
      <c r="LZJ78" s="307"/>
      <c r="LZK78" s="307"/>
      <c r="LZL78" s="307"/>
      <c r="LZM78" s="306"/>
      <c r="LZN78" s="307"/>
      <c r="LZO78" s="307"/>
      <c r="LZP78" s="307"/>
      <c r="LZQ78" s="307"/>
      <c r="LZR78" s="307"/>
      <c r="LZS78" s="307"/>
      <c r="LZT78" s="307"/>
      <c r="LZU78" s="307"/>
      <c r="LZV78" s="307"/>
      <c r="LZW78" s="307"/>
      <c r="LZX78" s="307"/>
      <c r="LZY78" s="307"/>
      <c r="LZZ78" s="307"/>
      <c r="MAA78" s="307"/>
      <c r="MAB78" s="307"/>
      <c r="MAC78" s="306"/>
      <c r="MAD78" s="307"/>
      <c r="MAE78" s="307"/>
      <c r="MAF78" s="307"/>
      <c r="MAG78" s="307"/>
      <c r="MAH78" s="307"/>
      <c r="MAI78" s="307"/>
      <c r="MAJ78" s="307"/>
      <c r="MAK78" s="307"/>
      <c r="MAL78" s="307"/>
      <c r="MAM78" s="307"/>
      <c r="MAN78" s="307"/>
      <c r="MAO78" s="307"/>
      <c r="MAP78" s="307"/>
      <c r="MAQ78" s="307"/>
      <c r="MAR78" s="307"/>
      <c r="MAS78" s="306"/>
      <c r="MAT78" s="307"/>
      <c r="MAU78" s="307"/>
      <c r="MAV78" s="307"/>
      <c r="MAW78" s="307"/>
      <c r="MAX78" s="307"/>
      <c r="MAY78" s="307"/>
      <c r="MAZ78" s="307"/>
      <c r="MBA78" s="307"/>
      <c r="MBB78" s="307"/>
      <c r="MBC78" s="307"/>
      <c r="MBD78" s="307"/>
      <c r="MBE78" s="307"/>
      <c r="MBF78" s="307"/>
      <c r="MBG78" s="307"/>
      <c r="MBH78" s="307"/>
      <c r="MBI78" s="306"/>
      <c r="MBJ78" s="307"/>
      <c r="MBK78" s="307"/>
      <c r="MBL78" s="307"/>
      <c r="MBM78" s="307"/>
      <c r="MBN78" s="307"/>
      <c r="MBO78" s="307"/>
      <c r="MBP78" s="307"/>
      <c r="MBQ78" s="307"/>
      <c r="MBR78" s="307"/>
      <c r="MBS78" s="307"/>
      <c r="MBT78" s="307"/>
      <c r="MBU78" s="307"/>
      <c r="MBV78" s="307"/>
      <c r="MBW78" s="307"/>
      <c r="MBX78" s="307"/>
      <c r="MBY78" s="306"/>
      <c r="MBZ78" s="307"/>
      <c r="MCA78" s="307"/>
      <c r="MCB78" s="307"/>
      <c r="MCC78" s="307"/>
      <c r="MCD78" s="307"/>
      <c r="MCE78" s="307"/>
      <c r="MCF78" s="307"/>
      <c r="MCG78" s="307"/>
      <c r="MCH78" s="307"/>
      <c r="MCI78" s="307"/>
      <c r="MCJ78" s="307"/>
      <c r="MCK78" s="307"/>
      <c r="MCL78" s="307"/>
      <c r="MCM78" s="307"/>
      <c r="MCN78" s="307"/>
      <c r="MCO78" s="306"/>
      <c r="MCP78" s="307"/>
      <c r="MCQ78" s="307"/>
      <c r="MCR78" s="307"/>
      <c r="MCS78" s="307"/>
      <c r="MCT78" s="307"/>
      <c r="MCU78" s="307"/>
      <c r="MCV78" s="307"/>
      <c r="MCW78" s="307"/>
      <c r="MCX78" s="307"/>
      <c r="MCY78" s="307"/>
      <c r="MCZ78" s="307"/>
      <c r="MDA78" s="307"/>
      <c r="MDB78" s="307"/>
      <c r="MDC78" s="307"/>
      <c r="MDD78" s="307"/>
      <c r="MDE78" s="306"/>
      <c r="MDF78" s="307"/>
      <c r="MDG78" s="307"/>
      <c r="MDH78" s="307"/>
      <c r="MDI78" s="307"/>
      <c r="MDJ78" s="307"/>
      <c r="MDK78" s="307"/>
      <c r="MDL78" s="307"/>
      <c r="MDM78" s="307"/>
      <c r="MDN78" s="307"/>
      <c r="MDO78" s="307"/>
      <c r="MDP78" s="307"/>
      <c r="MDQ78" s="307"/>
      <c r="MDR78" s="307"/>
      <c r="MDS78" s="307"/>
      <c r="MDT78" s="307"/>
      <c r="MDU78" s="306"/>
      <c r="MDV78" s="307"/>
      <c r="MDW78" s="307"/>
      <c r="MDX78" s="307"/>
      <c r="MDY78" s="307"/>
      <c r="MDZ78" s="307"/>
      <c r="MEA78" s="307"/>
      <c r="MEB78" s="307"/>
      <c r="MEC78" s="307"/>
      <c r="MED78" s="307"/>
      <c r="MEE78" s="307"/>
      <c r="MEF78" s="307"/>
      <c r="MEG78" s="307"/>
      <c r="MEH78" s="307"/>
      <c r="MEI78" s="307"/>
      <c r="MEJ78" s="307"/>
      <c r="MEK78" s="306"/>
      <c r="MEL78" s="307"/>
      <c r="MEM78" s="307"/>
      <c r="MEN78" s="307"/>
      <c r="MEO78" s="307"/>
      <c r="MEP78" s="307"/>
      <c r="MEQ78" s="307"/>
      <c r="MER78" s="307"/>
      <c r="MES78" s="307"/>
      <c r="MET78" s="307"/>
      <c r="MEU78" s="307"/>
      <c r="MEV78" s="307"/>
      <c r="MEW78" s="307"/>
      <c r="MEX78" s="307"/>
      <c r="MEY78" s="307"/>
      <c r="MEZ78" s="307"/>
      <c r="MFA78" s="306"/>
      <c r="MFB78" s="307"/>
      <c r="MFC78" s="307"/>
      <c r="MFD78" s="307"/>
      <c r="MFE78" s="307"/>
      <c r="MFF78" s="307"/>
      <c r="MFG78" s="307"/>
      <c r="MFH78" s="307"/>
      <c r="MFI78" s="307"/>
      <c r="MFJ78" s="307"/>
      <c r="MFK78" s="307"/>
      <c r="MFL78" s="307"/>
      <c r="MFM78" s="307"/>
      <c r="MFN78" s="307"/>
      <c r="MFO78" s="307"/>
      <c r="MFP78" s="307"/>
      <c r="MFQ78" s="306"/>
      <c r="MFR78" s="307"/>
      <c r="MFS78" s="307"/>
      <c r="MFT78" s="307"/>
      <c r="MFU78" s="307"/>
      <c r="MFV78" s="307"/>
      <c r="MFW78" s="307"/>
      <c r="MFX78" s="307"/>
      <c r="MFY78" s="307"/>
      <c r="MFZ78" s="307"/>
      <c r="MGA78" s="307"/>
      <c r="MGB78" s="307"/>
      <c r="MGC78" s="307"/>
      <c r="MGD78" s="307"/>
      <c r="MGE78" s="307"/>
      <c r="MGF78" s="307"/>
      <c r="MGG78" s="306"/>
      <c r="MGH78" s="307"/>
      <c r="MGI78" s="307"/>
      <c r="MGJ78" s="307"/>
      <c r="MGK78" s="307"/>
      <c r="MGL78" s="307"/>
      <c r="MGM78" s="307"/>
      <c r="MGN78" s="307"/>
      <c r="MGO78" s="307"/>
      <c r="MGP78" s="307"/>
      <c r="MGQ78" s="307"/>
      <c r="MGR78" s="307"/>
      <c r="MGS78" s="307"/>
      <c r="MGT78" s="307"/>
      <c r="MGU78" s="307"/>
      <c r="MGV78" s="307"/>
      <c r="MGW78" s="306"/>
      <c r="MGX78" s="307"/>
      <c r="MGY78" s="307"/>
      <c r="MGZ78" s="307"/>
      <c r="MHA78" s="307"/>
      <c r="MHB78" s="307"/>
      <c r="MHC78" s="307"/>
      <c r="MHD78" s="307"/>
      <c r="MHE78" s="307"/>
      <c r="MHF78" s="307"/>
      <c r="MHG78" s="307"/>
      <c r="MHH78" s="307"/>
      <c r="MHI78" s="307"/>
      <c r="MHJ78" s="307"/>
      <c r="MHK78" s="307"/>
      <c r="MHL78" s="307"/>
      <c r="MHM78" s="306"/>
      <c r="MHN78" s="307"/>
      <c r="MHO78" s="307"/>
      <c r="MHP78" s="307"/>
      <c r="MHQ78" s="307"/>
      <c r="MHR78" s="307"/>
      <c r="MHS78" s="307"/>
      <c r="MHT78" s="307"/>
      <c r="MHU78" s="307"/>
      <c r="MHV78" s="307"/>
      <c r="MHW78" s="307"/>
      <c r="MHX78" s="307"/>
      <c r="MHY78" s="307"/>
      <c r="MHZ78" s="307"/>
      <c r="MIA78" s="307"/>
      <c r="MIB78" s="307"/>
      <c r="MIC78" s="306"/>
      <c r="MID78" s="307"/>
      <c r="MIE78" s="307"/>
      <c r="MIF78" s="307"/>
      <c r="MIG78" s="307"/>
      <c r="MIH78" s="307"/>
      <c r="MII78" s="307"/>
      <c r="MIJ78" s="307"/>
      <c r="MIK78" s="307"/>
      <c r="MIL78" s="307"/>
      <c r="MIM78" s="307"/>
      <c r="MIN78" s="307"/>
      <c r="MIO78" s="307"/>
      <c r="MIP78" s="307"/>
      <c r="MIQ78" s="307"/>
      <c r="MIR78" s="307"/>
      <c r="MIS78" s="306"/>
      <c r="MIT78" s="307"/>
      <c r="MIU78" s="307"/>
      <c r="MIV78" s="307"/>
      <c r="MIW78" s="307"/>
      <c r="MIX78" s="307"/>
      <c r="MIY78" s="307"/>
      <c r="MIZ78" s="307"/>
      <c r="MJA78" s="307"/>
      <c r="MJB78" s="307"/>
      <c r="MJC78" s="307"/>
      <c r="MJD78" s="307"/>
      <c r="MJE78" s="307"/>
      <c r="MJF78" s="307"/>
      <c r="MJG78" s="307"/>
      <c r="MJH78" s="307"/>
      <c r="MJI78" s="306"/>
      <c r="MJJ78" s="307"/>
      <c r="MJK78" s="307"/>
      <c r="MJL78" s="307"/>
      <c r="MJM78" s="307"/>
      <c r="MJN78" s="307"/>
      <c r="MJO78" s="307"/>
      <c r="MJP78" s="307"/>
      <c r="MJQ78" s="307"/>
      <c r="MJR78" s="307"/>
      <c r="MJS78" s="307"/>
      <c r="MJT78" s="307"/>
      <c r="MJU78" s="307"/>
      <c r="MJV78" s="307"/>
      <c r="MJW78" s="307"/>
      <c r="MJX78" s="307"/>
      <c r="MJY78" s="306"/>
      <c r="MJZ78" s="307"/>
      <c r="MKA78" s="307"/>
      <c r="MKB78" s="307"/>
      <c r="MKC78" s="307"/>
      <c r="MKD78" s="307"/>
      <c r="MKE78" s="307"/>
      <c r="MKF78" s="307"/>
      <c r="MKG78" s="307"/>
      <c r="MKH78" s="307"/>
      <c r="MKI78" s="307"/>
      <c r="MKJ78" s="307"/>
      <c r="MKK78" s="307"/>
      <c r="MKL78" s="307"/>
      <c r="MKM78" s="307"/>
      <c r="MKN78" s="307"/>
      <c r="MKO78" s="306"/>
      <c r="MKP78" s="307"/>
      <c r="MKQ78" s="307"/>
      <c r="MKR78" s="307"/>
      <c r="MKS78" s="307"/>
      <c r="MKT78" s="307"/>
      <c r="MKU78" s="307"/>
      <c r="MKV78" s="307"/>
      <c r="MKW78" s="307"/>
      <c r="MKX78" s="307"/>
      <c r="MKY78" s="307"/>
      <c r="MKZ78" s="307"/>
      <c r="MLA78" s="307"/>
      <c r="MLB78" s="307"/>
      <c r="MLC78" s="307"/>
      <c r="MLD78" s="307"/>
      <c r="MLE78" s="306"/>
      <c r="MLF78" s="307"/>
      <c r="MLG78" s="307"/>
      <c r="MLH78" s="307"/>
      <c r="MLI78" s="307"/>
      <c r="MLJ78" s="307"/>
      <c r="MLK78" s="307"/>
      <c r="MLL78" s="307"/>
      <c r="MLM78" s="307"/>
      <c r="MLN78" s="307"/>
      <c r="MLO78" s="307"/>
      <c r="MLP78" s="307"/>
      <c r="MLQ78" s="307"/>
      <c r="MLR78" s="307"/>
      <c r="MLS78" s="307"/>
      <c r="MLT78" s="307"/>
      <c r="MLU78" s="306"/>
      <c r="MLV78" s="307"/>
      <c r="MLW78" s="307"/>
      <c r="MLX78" s="307"/>
      <c r="MLY78" s="307"/>
      <c r="MLZ78" s="307"/>
      <c r="MMA78" s="307"/>
      <c r="MMB78" s="307"/>
      <c r="MMC78" s="307"/>
      <c r="MMD78" s="307"/>
      <c r="MME78" s="307"/>
      <c r="MMF78" s="307"/>
      <c r="MMG78" s="307"/>
      <c r="MMH78" s="307"/>
      <c r="MMI78" s="307"/>
      <c r="MMJ78" s="307"/>
      <c r="MMK78" s="306"/>
      <c r="MML78" s="307"/>
      <c r="MMM78" s="307"/>
      <c r="MMN78" s="307"/>
      <c r="MMO78" s="307"/>
      <c r="MMP78" s="307"/>
      <c r="MMQ78" s="307"/>
      <c r="MMR78" s="307"/>
      <c r="MMS78" s="307"/>
      <c r="MMT78" s="307"/>
      <c r="MMU78" s="307"/>
      <c r="MMV78" s="307"/>
      <c r="MMW78" s="307"/>
      <c r="MMX78" s="307"/>
      <c r="MMY78" s="307"/>
      <c r="MMZ78" s="307"/>
      <c r="MNA78" s="306"/>
      <c r="MNB78" s="307"/>
      <c r="MNC78" s="307"/>
      <c r="MND78" s="307"/>
      <c r="MNE78" s="307"/>
      <c r="MNF78" s="307"/>
      <c r="MNG78" s="307"/>
      <c r="MNH78" s="307"/>
      <c r="MNI78" s="307"/>
      <c r="MNJ78" s="307"/>
      <c r="MNK78" s="307"/>
      <c r="MNL78" s="307"/>
      <c r="MNM78" s="307"/>
      <c r="MNN78" s="307"/>
      <c r="MNO78" s="307"/>
      <c r="MNP78" s="307"/>
      <c r="MNQ78" s="306"/>
      <c r="MNR78" s="307"/>
      <c r="MNS78" s="307"/>
      <c r="MNT78" s="307"/>
      <c r="MNU78" s="307"/>
      <c r="MNV78" s="307"/>
      <c r="MNW78" s="307"/>
      <c r="MNX78" s="307"/>
      <c r="MNY78" s="307"/>
      <c r="MNZ78" s="307"/>
      <c r="MOA78" s="307"/>
      <c r="MOB78" s="307"/>
      <c r="MOC78" s="307"/>
      <c r="MOD78" s="307"/>
      <c r="MOE78" s="307"/>
      <c r="MOF78" s="307"/>
      <c r="MOG78" s="306"/>
      <c r="MOH78" s="307"/>
      <c r="MOI78" s="307"/>
      <c r="MOJ78" s="307"/>
      <c r="MOK78" s="307"/>
      <c r="MOL78" s="307"/>
      <c r="MOM78" s="307"/>
      <c r="MON78" s="307"/>
      <c r="MOO78" s="307"/>
      <c r="MOP78" s="307"/>
      <c r="MOQ78" s="307"/>
      <c r="MOR78" s="307"/>
      <c r="MOS78" s="307"/>
      <c r="MOT78" s="307"/>
      <c r="MOU78" s="307"/>
      <c r="MOV78" s="307"/>
      <c r="MOW78" s="306"/>
      <c r="MOX78" s="307"/>
      <c r="MOY78" s="307"/>
      <c r="MOZ78" s="307"/>
      <c r="MPA78" s="307"/>
      <c r="MPB78" s="307"/>
      <c r="MPC78" s="307"/>
      <c r="MPD78" s="307"/>
      <c r="MPE78" s="307"/>
      <c r="MPF78" s="307"/>
      <c r="MPG78" s="307"/>
      <c r="MPH78" s="307"/>
      <c r="MPI78" s="307"/>
      <c r="MPJ78" s="307"/>
      <c r="MPK78" s="307"/>
      <c r="MPL78" s="307"/>
      <c r="MPM78" s="306"/>
      <c r="MPN78" s="307"/>
      <c r="MPO78" s="307"/>
      <c r="MPP78" s="307"/>
      <c r="MPQ78" s="307"/>
      <c r="MPR78" s="307"/>
      <c r="MPS78" s="307"/>
      <c r="MPT78" s="307"/>
      <c r="MPU78" s="307"/>
      <c r="MPV78" s="307"/>
      <c r="MPW78" s="307"/>
      <c r="MPX78" s="307"/>
      <c r="MPY78" s="307"/>
      <c r="MPZ78" s="307"/>
      <c r="MQA78" s="307"/>
      <c r="MQB78" s="307"/>
      <c r="MQC78" s="306"/>
      <c r="MQD78" s="307"/>
      <c r="MQE78" s="307"/>
      <c r="MQF78" s="307"/>
      <c r="MQG78" s="307"/>
      <c r="MQH78" s="307"/>
      <c r="MQI78" s="307"/>
      <c r="MQJ78" s="307"/>
      <c r="MQK78" s="307"/>
      <c r="MQL78" s="307"/>
      <c r="MQM78" s="307"/>
      <c r="MQN78" s="307"/>
      <c r="MQO78" s="307"/>
      <c r="MQP78" s="307"/>
      <c r="MQQ78" s="307"/>
      <c r="MQR78" s="307"/>
      <c r="MQS78" s="306"/>
      <c r="MQT78" s="307"/>
      <c r="MQU78" s="307"/>
      <c r="MQV78" s="307"/>
      <c r="MQW78" s="307"/>
      <c r="MQX78" s="307"/>
      <c r="MQY78" s="307"/>
      <c r="MQZ78" s="307"/>
      <c r="MRA78" s="307"/>
      <c r="MRB78" s="307"/>
      <c r="MRC78" s="307"/>
      <c r="MRD78" s="307"/>
      <c r="MRE78" s="307"/>
      <c r="MRF78" s="307"/>
      <c r="MRG78" s="307"/>
      <c r="MRH78" s="307"/>
      <c r="MRI78" s="306"/>
      <c r="MRJ78" s="307"/>
      <c r="MRK78" s="307"/>
      <c r="MRL78" s="307"/>
      <c r="MRM78" s="307"/>
      <c r="MRN78" s="307"/>
      <c r="MRO78" s="307"/>
      <c r="MRP78" s="307"/>
      <c r="MRQ78" s="307"/>
      <c r="MRR78" s="307"/>
      <c r="MRS78" s="307"/>
      <c r="MRT78" s="307"/>
      <c r="MRU78" s="307"/>
      <c r="MRV78" s="307"/>
      <c r="MRW78" s="307"/>
      <c r="MRX78" s="307"/>
      <c r="MRY78" s="306"/>
      <c r="MRZ78" s="307"/>
      <c r="MSA78" s="307"/>
      <c r="MSB78" s="307"/>
      <c r="MSC78" s="307"/>
      <c r="MSD78" s="307"/>
      <c r="MSE78" s="307"/>
      <c r="MSF78" s="307"/>
      <c r="MSG78" s="307"/>
      <c r="MSH78" s="307"/>
      <c r="MSI78" s="307"/>
      <c r="MSJ78" s="307"/>
      <c r="MSK78" s="307"/>
      <c r="MSL78" s="307"/>
      <c r="MSM78" s="307"/>
      <c r="MSN78" s="307"/>
      <c r="MSO78" s="306"/>
      <c r="MSP78" s="307"/>
      <c r="MSQ78" s="307"/>
      <c r="MSR78" s="307"/>
      <c r="MSS78" s="307"/>
      <c r="MST78" s="307"/>
      <c r="MSU78" s="307"/>
      <c r="MSV78" s="307"/>
      <c r="MSW78" s="307"/>
      <c r="MSX78" s="307"/>
      <c r="MSY78" s="307"/>
      <c r="MSZ78" s="307"/>
      <c r="MTA78" s="307"/>
      <c r="MTB78" s="307"/>
      <c r="MTC78" s="307"/>
      <c r="MTD78" s="307"/>
      <c r="MTE78" s="306"/>
      <c r="MTF78" s="307"/>
      <c r="MTG78" s="307"/>
      <c r="MTH78" s="307"/>
      <c r="MTI78" s="307"/>
      <c r="MTJ78" s="307"/>
      <c r="MTK78" s="307"/>
      <c r="MTL78" s="307"/>
      <c r="MTM78" s="307"/>
      <c r="MTN78" s="307"/>
      <c r="MTO78" s="307"/>
      <c r="MTP78" s="307"/>
      <c r="MTQ78" s="307"/>
      <c r="MTR78" s="307"/>
      <c r="MTS78" s="307"/>
      <c r="MTT78" s="307"/>
      <c r="MTU78" s="306"/>
      <c r="MTV78" s="307"/>
      <c r="MTW78" s="307"/>
      <c r="MTX78" s="307"/>
      <c r="MTY78" s="307"/>
      <c r="MTZ78" s="307"/>
      <c r="MUA78" s="307"/>
      <c r="MUB78" s="307"/>
      <c r="MUC78" s="307"/>
      <c r="MUD78" s="307"/>
      <c r="MUE78" s="307"/>
      <c r="MUF78" s="307"/>
      <c r="MUG78" s="307"/>
      <c r="MUH78" s="307"/>
      <c r="MUI78" s="307"/>
      <c r="MUJ78" s="307"/>
      <c r="MUK78" s="306"/>
      <c r="MUL78" s="307"/>
      <c r="MUM78" s="307"/>
      <c r="MUN78" s="307"/>
      <c r="MUO78" s="307"/>
      <c r="MUP78" s="307"/>
      <c r="MUQ78" s="307"/>
      <c r="MUR78" s="307"/>
      <c r="MUS78" s="307"/>
      <c r="MUT78" s="307"/>
      <c r="MUU78" s="307"/>
      <c r="MUV78" s="307"/>
      <c r="MUW78" s="307"/>
      <c r="MUX78" s="307"/>
      <c r="MUY78" s="307"/>
      <c r="MUZ78" s="307"/>
      <c r="MVA78" s="306"/>
      <c r="MVB78" s="307"/>
      <c r="MVC78" s="307"/>
      <c r="MVD78" s="307"/>
      <c r="MVE78" s="307"/>
      <c r="MVF78" s="307"/>
      <c r="MVG78" s="307"/>
      <c r="MVH78" s="307"/>
      <c r="MVI78" s="307"/>
      <c r="MVJ78" s="307"/>
      <c r="MVK78" s="307"/>
      <c r="MVL78" s="307"/>
      <c r="MVM78" s="307"/>
      <c r="MVN78" s="307"/>
      <c r="MVO78" s="307"/>
      <c r="MVP78" s="307"/>
      <c r="MVQ78" s="306"/>
      <c r="MVR78" s="307"/>
      <c r="MVS78" s="307"/>
      <c r="MVT78" s="307"/>
      <c r="MVU78" s="307"/>
      <c r="MVV78" s="307"/>
      <c r="MVW78" s="307"/>
      <c r="MVX78" s="307"/>
      <c r="MVY78" s="307"/>
      <c r="MVZ78" s="307"/>
      <c r="MWA78" s="307"/>
      <c r="MWB78" s="307"/>
      <c r="MWC78" s="307"/>
      <c r="MWD78" s="307"/>
      <c r="MWE78" s="307"/>
      <c r="MWF78" s="307"/>
      <c r="MWG78" s="306"/>
      <c r="MWH78" s="307"/>
      <c r="MWI78" s="307"/>
      <c r="MWJ78" s="307"/>
      <c r="MWK78" s="307"/>
      <c r="MWL78" s="307"/>
      <c r="MWM78" s="307"/>
      <c r="MWN78" s="307"/>
      <c r="MWO78" s="307"/>
      <c r="MWP78" s="307"/>
      <c r="MWQ78" s="307"/>
      <c r="MWR78" s="307"/>
      <c r="MWS78" s="307"/>
      <c r="MWT78" s="307"/>
      <c r="MWU78" s="307"/>
      <c r="MWV78" s="307"/>
      <c r="MWW78" s="306"/>
      <c r="MWX78" s="307"/>
      <c r="MWY78" s="307"/>
      <c r="MWZ78" s="307"/>
      <c r="MXA78" s="307"/>
      <c r="MXB78" s="307"/>
      <c r="MXC78" s="307"/>
      <c r="MXD78" s="307"/>
      <c r="MXE78" s="307"/>
      <c r="MXF78" s="307"/>
      <c r="MXG78" s="307"/>
      <c r="MXH78" s="307"/>
      <c r="MXI78" s="307"/>
      <c r="MXJ78" s="307"/>
      <c r="MXK78" s="307"/>
      <c r="MXL78" s="307"/>
      <c r="MXM78" s="306"/>
      <c r="MXN78" s="307"/>
      <c r="MXO78" s="307"/>
      <c r="MXP78" s="307"/>
      <c r="MXQ78" s="307"/>
      <c r="MXR78" s="307"/>
      <c r="MXS78" s="307"/>
      <c r="MXT78" s="307"/>
      <c r="MXU78" s="307"/>
      <c r="MXV78" s="307"/>
      <c r="MXW78" s="307"/>
      <c r="MXX78" s="307"/>
      <c r="MXY78" s="307"/>
      <c r="MXZ78" s="307"/>
      <c r="MYA78" s="307"/>
      <c r="MYB78" s="307"/>
      <c r="MYC78" s="306"/>
      <c r="MYD78" s="307"/>
      <c r="MYE78" s="307"/>
      <c r="MYF78" s="307"/>
      <c r="MYG78" s="307"/>
      <c r="MYH78" s="307"/>
      <c r="MYI78" s="307"/>
      <c r="MYJ78" s="307"/>
      <c r="MYK78" s="307"/>
      <c r="MYL78" s="307"/>
      <c r="MYM78" s="307"/>
      <c r="MYN78" s="307"/>
      <c r="MYO78" s="307"/>
      <c r="MYP78" s="307"/>
      <c r="MYQ78" s="307"/>
      <c r="MYR78" s="307"/>
      <c r="MYS78" s="306"/>
      <c r="MYT78" s="307"/>
      <c r="MYU78" s="307"/>
      <c r="MYV78" s="307"/>
      <c r="MYW78" s="307"/>
      <c r="MYX78" s="307"/>
      <c r="MYY78" s="307"/>
      <c r="MYZ78" s="307"/>
      <c r="MZA78" s="307"/>
      <c r="MZB78" s="307"/>
      <c r="MZC78" s="307"/>
      <c r="MZD78" s="307"/>
      <c r="MZE78" s="307"/>
      <c r="MZF78" s="307"/>
      <c r="MZG78" s="307"/>
      <c r="MZH78" s="307"/>
      <c r="MZI78" s="306"/>
      <c r="MZJ78" s="307"/>
      <c r="MZK78" s="307"/>
      <c r="MZL78" s="307"/>
      <c r="MZM78" s="307"/>
      <c r="MZN78" s="307"/>
      <c r="MZO78" s="307"/>
      <c r="MZP78" s="307"/>
      <c r="MZQ78" s="307"/>
      <c r="MZR78" s="307"/>
      <c r="MZS78" s="307"/>
      <c r="MZT78" s="307"/>
      <c r="MZU78" s="307"/>
      <c r="MZV78" s="307"/>
      <c r="MZW78" s="307"/>
      <c r="MZX78" s="307"/>
      <c r="MZY78" s="306"/>
      <c r="MZZ78" s="307"/>
      <c r="NAA78" s="307"/>
      <c r="NAB78" s="307"/>
      <c r="NAC78" s="307"/>
      <c r="NAD78" s="307"/>
      <c r="NAE78" s="307"/>
      <c r="NAF78" s="307"/>
      <c r="NAG78" s="307"/>
      <c r="NAH78" s="307"/>
      <c r="NAI78" s="307"/>
      <c r="NAJ78" s="307"/>
      <c r="NAK78" s="307"/>
      <c r="NAL78" s="307"/>
      <c r="NAM78" s="307"/>
      <c r="NAN78" s="307"/>
      <c r="NAO78" s="306"/>
      <c r="NAP78" s="307"/>
      <c r="NAQ78" s="307"/>
      <c r="NAR78" s="307"/>
      <c r="NAS78" s="307"/>
      <c r="NAT78" s="307"/>
      <c r="NAU78" s="307"/>
      <c r="NAV78" s="307"/>
      <c r="NAW78" s="307"/>
      <c r="NAX78" s="307"/>
      <c r="NAY78" s="307"/>
      <c r="NAZ78" s="307"/>
      <c r="NBA78" s="307"/>
      <c r="NBB78" s="307"/>
      <c r="NBC78" s="307"/>
      <c r="NBD78" s="307"/>
      <c r="NBE78" s="306"/>
      <c r="NBF78" s="307"/>
      <c r="NBG78" s="307"/>
      <c r="NBH78" s="307"/>
      <c r="NBI78" s="307"/>
      <c r="NBJ78" s="307"/>
      <c r="NBK78" s="307"/>
      <c r="NBL78" s="307"/>
      <c r="NBM78" s="307"/>
      <c r="NBN78" s="307"/>
      <c r="NBO78" s="307"/>
      <c r="NBP78" s="307"/>
      <c r="NBQ78" s="307"/>
      <c r="NBR78" s="307"/>
      <c r="NBS78" s="307"/>
      <c r="NBT78" s="307"/>
      <c r="NBU78" s="306"/>
      <c r="NBV78" s="307"/>
      <c r="NBW78" s="307"/>
      <c r="NBX78" s="307"/>
      <c r="NBY78" s="307"/>
      <c r="NBZ78" s="307"/>
      <c r="NCA78" s="307"/>
      <c r="NCB78" s="307"/>
      <c r="NCC78" s="307"/>
      <c r="NCD78" s="307"/>
      <c r="NCE78" s="307"/>
      <c r="NCF78" s="307"/>
      <c r="NCG78" s="307"/>
      <c r="NCH78" s="307"/>
      <c r="NCI78" s="307"/>
      <c r="NCJ78" s="307"/>
      <c r="NCK78" s="306"/>
      <c r="NCL78" s="307"/>
      <c r="NCM78" s="307"/>
      <c r="NCN78" s="307"/>
      <c r="NCO78" s="307"/>
      <c r="NCP78" s="307"/>
      <c r="NCQ78" s="307"/>
      <c r="NCR78" s="307"/>
      <c r="NCS78" s="307"/>
      <c r="NCT78" s="307"/>
      <c r="NCU78" s="307"/>
      <c r="NCV78" s="307"/>
      <c r="NCW78" s="307"/>
      <c r="NCX78" s="307"/>
      <c r="NCY78" s="307"/>
      <c r="NCZ78" s="307"/>
      <c r="NDA78" s="306"/>
      <c r="NDB78" s="307"/>
      <c r="NDC78" s="307"/>
      <c r="NDD78" s="307"/>
      <c r="NDE78" s="307"/>
      <c r="NDF78" s="307"/>
      <c r="NDG78" s="307"/>
      <c r="NDH78" s="307"/>
      <c r="NDI78" s="307"/>
      <c r="NDJ78" s="307"/>
      <c r="NDK78" s="307"/>
      <c r="NDL78" s="307"/>
      <c r="NDM78" s="307"/>
      <c r="NDN78" s="307"/>
      <c r="NDO78" s="307"/>
      <c r="NDP78" s="307"/>
      <c r="NDQ78" s="306"/>
      <c r="NDR78" s="307"/>
      <c r="NDS78" s="307"/>
      <c r="NDT78" s="307"/>
      <c r="NDU78" s="307"/>
      <c r="NDV78" s="307"/>
      <c r="NDW78" s="307"/>
      <c r="NDX78" s="307"/>
      <c r="NDY78" s="307"/>
      <c r="NDZ78" s="307"/>
      <c r="NEA78" s="307"/>
      <c r="NEB78" s="307"/>
      <c r="NEC78" s="307"/>
      <c r="NED78" s="307"/>
      <c r="NEE78" s="307"/>
      <c r="NEF78" s="307"/>
      <c r="NEG78" s="306"/>
      <c r="NEH78" s="307"/>
      <c r="NEI78" s="307"/>
      <c r="NEJ78" s="307"/>
      <c r="NEK78" s="307"/>
      <c r="NEL78" s="307"/>
      <c r="NEM78" s="307"/>
      <c r="NEN78" s="307"/>
      <c r="NEO78" s="307"/>
      <c r="NEP78" s="307"/>
      <c r="NEQ78" s="307"/>
      <c r="NER78" s="307"/>
      <c r="NES78" s="307"/>
      <c r="NET78" s="307"/>
      <c r="NEU78" s="307"/>
      <c r="NEV78" s="307"/>
      <c r="NEW78" s="306"/>
      <c r="NEX78" s="307"/>
      <c r="NEY78" s="307"/>
      <c r="NEZ78" s="307"/>
      <c r="NFA78" s="307"/>
      <c r="NFB78" s="307"/>
      <c r="NFC78" s="307"/>
      <c r="NFD78" s="307"/>
      <c r="NFE78" s="307"/>
      <c r="NFF78" s="307"/>
      <c r="NFG78" s="307"/>
      <c r="NFH78" s="307"/>
      <c r="NFI78" s="307"/>
      <c r="NFJ78" s="307"/>
      <c r="NFK78" s="307"/>
      <c r="NFL78" s="307"/>
      <c r="NFM78" s="306"/>
      <c r="NFN78" s="307"/>
      <c r="NFO78" s="307"/>
      <c r="NFP78" s="307"/>
      <c r="NFQ78" s="307"/>
      <c r="NFR78" s="307"/>
      <c r="NFS78" s="307"/>
      <c r="NFT78" s="307"/>
      <c r="NFU78" s="307"/>
      <c r="NFV78" s="307"/>
      <c r="NFW78" s="307"/>
      <c r="NFX78" s="307"/>
      <c r="NFY78" s="307"/>
      <c r="NFZ78" s="307"/>
      <c r="NGA78" s="307"/>
      <c r="NGB78" s="307"/>
      <c r="NGC78" s="306"/>
      <c r="NGD78" s="307"/>
      <c r="NGE78" s="307"/>
      <c r="NGF78" s="307"/>
      <c r="NGG78" s="307"/>
      <c r="NGH78" s="307"/>
      <c r="NGI78" s="307"/>
      <c r="NGJ78" s="307"/>
      <c r="NGK78" s="307"/>
      <c r="NGL78" s="307"/>
      <c r="NGM78" s="307"/>
      <c r="NGN78" s="307"/>
      <c r="NGO78" s="307"/>
      <c r="NGP78" s="307"/>
      <c r="NGQ78" s="307"/>
      <c r="NGR78" s="307"/>
      <c r="NGS78" s="306"/>
      <c r="NGT78" s="307"/>
      <c r="NGU78" s="307"/>
      <c r="NGV78" s="307"/>
      <c r="NGW78" s="307"/>
      <c r="NGX78" s="307"/>
      <c r="NGY78" s="307"/>
      <c r="NGZ78" s="307"/>
      <c r="NHA78" s="307"/>
      <c r="NHB78" s="307"/>
      <c r="NHC78" s="307"/>
      <c r="NHD78" s="307"/>
      <c r="NHE78" s="307"/>
      <c r="NHF78" s="307"/>
      <c r="NHG78" s="307"/>
      <c r="NHH78" s="307"/>
      <c r="NHI78" s="306"/>
      <c r="NHJ78" s="307"/>
      <c r="NHK78" s="307"/>
      <c r="NHL78" s="307"/>
      <c r="NHM78" s="307"/>
      <c r="NHN78" s="307"/>
      <c r="NHO78" s="307"/>
      <c r="NHP78" s="307"/>
      <c r="NHQ78" s="307"/>
      <c r="NHR78" s="307"/>
      <c r="NHS78" s="307"/>
      <c r="NHT78" s="307"/>
      <c r="NHU78" s="307"/>
      <c r="NHV78" s="307"/>
      <c r="NHW78" s="307"/>
      <c r="NHX78" s="307"/>
      <c r="NHY78" s="306"/>
      <c r="NHZ78" s="307"/>
      <c r="NIA78" s="307"/>
      <c r="NIB78" s="307"/>
      <c r="NIC78" s="307"/>
      <c r="NID78" s="307"/>
      <c r="NIE78" s="307"/>
      <c r="NIF78" s="307"/>
      <c r="NIG78" s="307"/>
      <c r="NIH78" s="307"/>
      <c r="NII78" s="307"/>
      <c r="NIJ78" s="307"/>
      <c r="NIK78" s="307"/>
      <c r="NIL78" s="307"/>
      <c r="NIM78" s="307"/>
      <c r="NIN78" s="307"/>
      <c r="NIO78" s="306"/>
      <c r="NIP78" s="307"/>
      <c r="NIQ78" s="307"/>
      <c r="NIR78" s="307"/>
      <c r="NIS78" s="307"/>
      <c r="NIT78" s="307"/>
      <c r="NIU78" s="307"/>
      <c r="NIV78" s="307"/>
      <c r="NIW78" s="307"/>
      <c r="NIX78" s="307"/>
      <c r="NIY78" s="307"/>
      <c r="NIZ78" s="307"/>
      <c r="NJA78" s="307"/>
      <c r="NJB78" s="307"/>
      <c r="NJC78" s="307"/>
      <c r="NJD78" s="307"/>
      <c r="NJE78" s="306"/>
      <c r="NJF78" s="307"/>
      <c r="NJG78" s="307"/>
      <c r="NJH78" s="307"/>
      <c r="NJI78" s="307"/>
      <c r="NJJ78" s="307"/>
      <c r="NJK78" s="307"/>
      <c r="NJL78" s="307"/>
      <c r="NJM78" s="307"/>
      <c r="NJN78" s="307"/>
      <c r="NJO78" s="307"/>
      <c r="NJP78" s="307"/>
      <c r="NJQ78" s="307"/>
      <c r="NJR78" s="307"/>
      <c r="NJS78" s="307"/>
      <c r="NJT78" s="307"/>
      <c r="NJU78" s="306"/>
      <c r="NJV78" s="307"/>
      <c r="NJW78" s="307"/>
      <c r="NJX78" s="307"/>
      <c r="NJY78" s="307"/>
      <c r="NJZ78" s="307"/>
      <c r="NKA78" s="307"/>
      <c r="NKB78" s="307"/>
      <c r="NKC78" s="307"/>
      <c r="NKD78" s="307"/>
      <c r="NKE78" s="307"/>
      <c r="NKF78" s="307"/>
      <c r="NKG78" s="307"/>
      <c r="NKH78" s="307"/>
      <c r="NKI78" s="307"/>
      <c r="NKJ78" s="307"/>
      <c r="NKK78" s="306"/>
      <c r="NKL78" s="307"/>
      <c r="NKM78" s="307"/>
      <c r="NKN78" s="307"/>
      <c r="NKO78" s="307"/>
      <c r="NKP78" s="307"/>
      <c r="NKQ78" s="307"/>
      <c r="NKR78" s="307"/>
      <c r="NKS78" s="307"/>
      <c r="NKT78" s="307"/>
      <c r="NKU78" s="307"/>
      <c r="NKV78" s="307"/>
      <c r="NKW78" s="307"/>
      <c r="NKX78" s="307"/>
      <c r="NKY78" s="307"/>
      <c r="NKZ78" s="307"/>
      <c r="NLA78" s="306"/>
      <c r="NLB78" s="307"/>
      <c r="NLC78" s="307"/>
      <c r="NLD78" s="307"/>
      <c r="NLE78" s="307"/>
      <c r="NLF78" s="307"/>
      <c r="NLG78" s="307"/>
      <c r="NLH78" s="307"/>
      <c r="NLI78" s="307"/>
      <c r="NLJ78" s="307"/>
      <c r="NLK78" s="307"/>
      <c r="NLL78" s="307"/>
      <c r="NLM78" s="307"/>
      <c r="NLN78" s="307"/>
      <c r="NLO78" s="307"/>
      <c r="NLP78" s="307"/>
      <c r="NLQ78" s="306"/>
      <c r="NLR78" s="307"/>
      <c r="NLS78" s="307"/>
      <c r="NLT78" s="307"/>
      <c r="NLU78" s="307"/>
      <c r="NLV78" s="307"/>
      <c r="NLW78" s="307"/>
      <c r="NLX78" s="307"/>
      <c r="NLY78" s="307"/>
      <c r="NLZ78" s="307"/>
      <c r="NMA78" s="307"/>
      <c r="NMB78" s="307"/>
      <c r="NMC78" s="307"/>
      <c r="NMD78" s="307"/>
      <c r="NME78" s="307"/>
      <c r="NMF78" s="307"/>
      <c r="NMG78" s="306"/>
      <c r="NMH78" s="307"/>
      <c r="NMI78" s="307"/>
      <c r="NMJ78" s="307"/>
      <c r="NMK78" s="307"/>
      <c r="NML78" s="307"/>
      <c r="NMM78" s="307"/>
      <c r="NMN78" s="307"/>
      <c r="NMO78" s="307"/>
      <c r="NMP78" s="307"/>
      <c r="NMQ78" s="307"/>
      <c r="NMR78" s="307"/>
      <c r="NMS78" s="307"/>
      <c r="NMT78" s="307"/>
      <c r="NMU78" s="307"/>
      <c r="NMV78" s="307"/>
      <c r="NMW78" s="306"/>
      <c r="NMX78" s="307"/>
      <c r="NMY78" s="307"/>
      <c r="NMZ78" s="307"/>
      <c r="NNA78" s="307"/>
      <c r="NNB78" s="307"/>
      <c r="NNC78" s="307"/>
      <c r="NND78" s="307"/>
      <c r="NNE78" s="307"/>
      <c r="NNF78" s="307"/>
      <c r="NNG78" s="307"/>
      <c r="NNH78" s="307"/>
      <c r="NNI78" s="307"/>
      <c r="NNJ78" s="307"/>
      <c r="NNK78" s="307"/>
      <c r="NNL78" s="307"/>
      <c r="NNM78" s="306"/>
      <c r="NNN78" s="307"/>
      <c r="NNO78" s="307"/>
      <c r="NNP78" s="307"/>
      <c r="NNQ78" s="307"/>
      <c r="NNR78" s="307"/>
      <c r="NNS78" s="307"/>
      <c r="NNT78" s="307"/>
      <c r="NNU78" s="307"/>
      <c r="NNV78" s="307"/>
      <c r="NNW78" s="307"/>
      <c r="NNX78" s="307"/>
      <c r="NNY78" s="307"/>
      <c r="NNZ78" s="307"/>
      <c r="NOA78" s="307"/>
      <c r="NOB78" s="307"/>
      <c r="NOC78" s="306"/>
      <c r="NOD78" s="307"/>
      <c r="NOE78" s="307"/>
      <c r="NOF78" s="307"/>
      <c r="NOG78" s="307"/>
      <c r="NOH78" s="307"/>
      <c r="NOI78" s="307"/>
      <c r="NOJ78" s="307"/>
      <c r="NOK78" s="307"/>
      <c r="NOL78" s="307"/>
      <c r="NOM78" s="307"/>
      <c r="NON78" s="307"/>
      <c r="NOO78" s="307"/>
      <c r="NOP78" s="307"/>
      <c r="NOQ78" s="307"/>
      <c r="NOR78" s="307"/>
      <c r="NOS78" s="306"/>
      <c r="NOT78" s="307"/>
      <c r="NOU78" s="307"/>
      <c r="NOV78" s="307"/>
      <c r="NOW78" s="307"/>
      <c r="NOX78" s="307"/>
      <c r="NOY78" s="307"/>
      <c r="NOZ78" s="307"/>
      <c r="NPA78" s="307"/>
      <c r="NPB78" s="307"/>
      <c r="NPC78" s="307"/>
      <c r="NPD78" s="307"/>
      <c r="NPE78" s="307"/>
      <c r="NPF78" s="307"/>
      <c r="NPG78" s="307"/>
      <c r="NPH78" s="307"/>
      <c r="NPI78" s="306"/>
      <c r="NPJ78" s="307"/>
      <c r="NPK78" s="307"/>
      <c r="NPL78" s="307"/>
      <c r="NPM78" s="307"/>
      <c r="NPN78" s="307"/>
      <c r="NPO78" s="307"/>
      <c r="NPP78" s="307"/>
      <c r="NPQ78" s="307"/>
      <c r="NPR78" s="307"/>
      <c r="NPS78" s="307"/>
      <c r="NPT78" s="307"/>
      <c r="NPU78" s="307"/>
      <c r="NPV78" s="307"/>
      <c r="NPW78" s="307"/>
      <c r="NPX78" s="307"/>
      <c r="NPY78" s="306"/>
      <c r="NPZ78" s="307"/>
      <c r="NQA78" s="307"/>
      <c r="NQB78" s="307"/>
      <c r="NQC78" s="307"/>
      <c r="NQD78" s="307"/>
      <c r="NQE78" s="307"/>
      <c r="NQF78" s="307"/>
      <c r="NQG78" s="307"/>
      <c r="NQH78" s="307"/>
      <c r="NQI78" s="307"/>
      <c r="NQJ78" s="307"/>
      <c r="NQK78" s="307"/>
      <c r="NQL78" s="307"/>
      <c r="NQM78" s="307"/>
      <c r="NQN78" s="307"/>
      <c r="NQO78" s="306"/>
      <c r="NQP78" s="307"/>
      <c r="NQQ78" s="307"/>
      <c r="NQR78" s="307"/>
      <c r="NQS78" s="307"/>
      <c r="NQT78" s="307"/>
      <c r="NQU78" s="307"/>
      <c r="NQV78" s="307"/>
      <c r="NQW78" s="307"/>
      <c r="NQX78" s="307"/>
      <c r="NQY78" s="307"/>
      <c r="NQZ78" s="307"/>
      <c r="NRA78" s="307"/>
      <c r="NRB78" s="307"/>
      <c r="NRC78" s="307"/>
      <c r="NRD78" s="307"/>
      <c r="NRE78" s="306"/>
      <c r="NRF78" s="307"/>
      <c r="NRG78" s="307"/>
      <c r="NRH78" s="307"/>
      <c r="NRI78" s="307"/>
      <c r="NRJ78" s="307"/>
      <c r="NRK78" s="307"/>
      <c r="NRL78" s="307"/>
      <c r="NRM78" s="307"/>
      <c r="NRN78" s="307"/>
      <c r="NRO78" s="307"/>
      <c r="NRP78" s="307"/>
      <c r="NRQ78" s="307"/>
      <c r="NRR78" s="307"/>
      <c r="NRS78" s="307"/>
      <c r="NRT78" s="307"/>
      <c r="NRU78" s="306"/>
      <c r="NRV78" s="307"/>
      <c r="NRW78" s="307"/>
      <c r="NRX78" s="307"/>
      <c r="NRY78" s="307"/>
      <c r="NRZ78" s="307"/>
      <c r="NSA78" s="307"/>
      <c r="NSB78" s="307"/>
      <c r="NSC78" s="307"/>
      <c r="NSD78" s="307"/>
      <c r="NSE78" s="307"/>
      <c r="NSF78" s="307"/>
      <c r="NSG78" s="307"/>
      <c r="NSH78" s="307"/>
      <c r="NSI78" s="307"/>
      <c r="NSJ78" s="307"/>
      <c r="NSK78" s="306"/>
      <c r="NSL78" s="307"/>
      <c r="NSM78" s="307"/>
      <c r="NSN78" s="307"/>
      <c r="NSO78" s="307"/>
      <c r="NSP78" s="307"/>
      <c r="NSQ78" s="307"/>
      <c r="NSR78" s="307"/>
      <c r="NSS78" s="307"/>
      <c r="NST78" s="307"/>
      <c r="NSU78" s="307"/>
      <c r="NSV78" s="307"/>
      <c r="NSW78" s="307"/>
      <c r="NSX78" s="307"/>
      <c r="NSY78" s="307"/>
      <c r="NSZ78" s="307"/>
      <c r="NTA78" s="306"/>
      <c r="NTB78" s="307"/>
      <c r="NTC78" s="307"/>
      <c r="NTD78" s="307"/>
      <c r="NTE78" s="307"/>
      <c r="NTF78" s="307"/>
      <c r="NTG78" s="307"/>
      <c r="NTH78" s="307"/>
      <c r="NTI78" s="307"/>
      <c r="NTJ78" s="307"/>
      <c r="NTK78" s="307"/>
      <c r="NTL78" s="307"/>
      <c r="NTM78" s="307"/>
      <c r="NTN78" s="307"/>
      <c r="NTO78" s="307"/>
      <c r="NTP78" s="307"/>
      <c r="NTQ78" s="306"/>
      <c r="NTR78" s="307"/>
      <c r="NTS78" s="307"/>
      <c r="NTT78" s="307"/>
      <c r="NTU78" s="307"/>
      <c r="NTV78" s="307"/>
      <c r="NTW78" s="307"/>
      <c r="NTX78" s="307"/>
      <c r="NTY78" s="307"/>
      <c r="NTZ78" s="307"/>
      <c r="NUA78" s="307"/>
      <c r="NUB78" s="307"/>
      <c r="NUC78" s="307"/>
      <c r="NUD78" s="307"/>
      <c r="NUE78" s="307"/>
      <c r="NUF78" s="307"/>
      <c r="NUG78" s="306"/>
      <c r="NUH78" s="307"/>
      <c r="NUI78" s="307"/>
      <c r="NUJ78" s="307"/>
      <c r="NUK78" s="307"/>
      <c r="NUL78" s="307"/>
      <c r="NUM78" s="307"/>
      <c r="NUN78" s="307"/>
      <c r="NUO78" s="307"/>
      <c r="NUP78" s="307"/>
      <c r="NUQ78" s="307"/>
      <c r="NUR78" s="307"/>
      <c r="NUS78" s="307"/>
      <c r="NUT78" s="307"/>
      <c r="NUU78" s="307"/>
      <c r="NUV78" s="307"/>
      <c r="NUW78" s="306"/>
      <c r="NUX78" s="307"/>
      <c r="NUY78" s="307"/>
      <c r="NUZ78" s="307"/>
      <c r="NVA78" s="307"/>
      <c r="NVB78" s="307"/>
      <c r="NVC78" s="307"/>
      <c r="NVD78" s="307"/>
      <c r="NVE78" s="307"/>
      <c r="NVF78" s="307"/>
      <c r="NVG78" s="307"/>
      <c r="NVH78" s="307"/>
      <c r="NVI78" s="307"/>
      <c r="NVJ78" s="307"/>
      <c r="NVK78" s="307"/>
      <c r="NVL78" s="307"/>
      <c r="NVM78" s="306"/>
      <c r="NVN78" s="307"/>
      <c r="NVO78" s="307"/>
      <c r="NVP78" s="307"/>
      <c r="NVQ78" s="307"/>
      <c r="NVR78" s="307"/>
      <c r="NVS78" s="307"/>
      <c r="NVT78" s="307"/>
      <c r="NVU78" s="307"/>
      <c r="NVV78" s="307"/>
      <c r="NVW78" s="307"/>
      <c r="NVX78" s="307"/>
      <c r="NVY78" s="307"/>
      <c r="NVZ78" s="307"/>
      <c r="NWA78" s="307"/>
      <c r="NWB78" s="307"/>
      <c r="NWC78" s="306"/>
      <c r="NWD78" s="307"/>
      <c r="NWE78" s="307"/>
      <c r="NWF78" s="307"/>
      <c r="NWG78" s="307"/>
      <c r="NWH78" s="307"/>
      <c r="NWI78" s="307"/>
      <c r="NWJ78" s="307"/>
      <c r="NWK78" s="307"/>
      <c r="NWL78" s="307"/>
      <c r="NWM78" s="307"/>
      <c r="NWN78" s="307"/>
      <c r="NWO78" s="307"/>
      <c r="NWP78" s="307"/>
      <c r="NWQ78" s="307"/>
      <c r="NWR78" s="307"/>
      <c r="NWS78" s="306"/>
      <c r="NWT78" s="307"/>
      <c r="NWU78" s="307"/>
      <c r="NWV78" s="307"/>
      <c r="NWW78" s="307"/>
      <c r="NWX78" s="307"/>
      <c r="NWY78" s="307"/>
      <c r="NWZ78" s="307"/>
      <c r="NXA78" s="307"/>
      <c r="NXB78" s="307"/>
      <c r="NXC78" s="307"/>
      <c r="NXD78" s="307"/>
      <c r="NXE78" s="307"/>
      <c r="NXF78" s="307"/>
      <c r="NXG78" s="307"/>
      <c r="NXH78" s="307"/>
      <c r="NXI78" s="306"/>
      <c r="NXJ78" s="307"/>
      <c r="NXK78" s="307"/>
      <c r="NXL78" s="307"/>
      <c r="NXM78" s="307"/>
      <c r="NXN78" s="307"/>
      <c r="NXO78" s="307"/>
      <c r="NXP78" s="307"/>
      <c r="NXQ78" s="307"/>
      <c r="NXR78" s="307"/>
      <c r="NXS78" s="307"/>
      <c r="NXT78" s="307"/>
      <c r="NXU78" s="307"/>
      <c r="NXV78" s="307"/>
      <c r="NXW78" s="307"/>
      <c r="NXX78" s="307"/>
      <c r="NXY78" s="306"/>
      <c r="NXZ78" s="307"/>
      <c r="NYA78" s="307"/>
      <c r="NYB78" s="307"/>
      <c r="NYC78" s="307"/>
      <c r="NYD78" s="307"/>
      <c r="NYE78" s="307"/>
      <c r="NYF78" s="307"/>
      <c r="NYG78" s="307"/>
      <c r="NYH78" s="307"/>
      <c r="NYI78" s="307"/>
      <c r="NYJ78" s="307"/>
      <c r="NYK78" s="307"/>
      <c r="NYL78" s="307"/>
      <c r="NYM78" s="307"/>
      <c r="NYN78" s="307"/>
      <c r="NYO78" s="306"/>
      <c r="NYP78" s="307"/>
      <c r="NYQ78" s="307"/>
      <c r="NYR78" s="307"/>
      <c r="NYS78" s="307"/>
      <c r="NYT78" s="307"/>
      <c r="NYU78" s="307"/>
      <c r="NYV78" s="307"/>
      <c r="NYW78" s="307"/>
      <c r="NYX78" s="307"/>
      <c r="NYY78" s="307"/>
      <c r="NYZ78" s="307"/>
      <c r="NZA78" s="307"/>
      <c r="NZB78" s="307"/>
      <c r="NZC78" s="307"/>
      <c r="NZD78" s="307"/>
      <c r="NZE78" s="306"/>
      <c r="NZF78" s="307"/>
      <c r="NZG78" s="307"/>
      <c r="NZH78" s="307"/>
      <c r="NZI78" s="307"/>
      <c r="NZJ78" s="307"/>
      <c r="NZK78" s="307"/>
      <c r="NZL78" s="307"/>
      <c r="NZM78" s="307"/>
      <c r="NZN78" s="307"/>
      <c r="NZO78" s="307"/>
      <c r="NZP78" s="307"/>
      <c r="NZQ78" s="307"/>
      <c r="NZR78" s="307"/>
      <c r="NZS78" s="307"/>
      <c r="NZT78" s="307"/>
      <c r="NZU78" s="306"/>
      <c r="NZV78" s="307"/>
      <c r="NZW78" s="307"/>
      <c r="NZX78" s="307"/>
      <c r="NZY78" s="307"/>
      <c r="NZZ78" s="307"/>
      <c r="OAA78" s="307"/>
      <c r="OAB78" s="307"/>
      <c r="OAC78" s="307"/>
      <c r="OAD78" s="307"/>
      <c r="OAE78" s="307"/>
      <c r="OAF78" s="307"/>
      <c r="OAG78" s="307"/>
      <c r="OAH78" s="307"/>
      <c r="OAI78" s="307"/>
      <c r="OAJ78" s="307"/>
      <c r="OAK78" s="306"/>
      <c r="OAL78" s="307"/>
      <c r="OAM78" s="307"/>
      <c r="OAN78" s="307"/>
      <c r="OAO78" s="307"/>
      <c r="OAP78" s="307"/>
      <c r="OAQ78" s="307"/>
      <c r="OAR78" s="307"/>
      <c r="OAS78" s="307"/>
      <c r="OAT78" s="307"/>
      <c r="OAU78" s="307"/>
      <c r="OAV78" s="307"/>
      <c r="OAW78" s="307"/>
      <c r="OAX78" s="307"/>
      <c r="OAY78" s="307"/>
      <c r="OAZ78" s="307"/>
      <c r="OBA78" s="306"/>
      <c r="OBB78" s="307"/>
      <c r="OBC78" s="307"/>
      <c r="OBD78" s="307"/>
      <c r="OBE78" s="307"/>
      <c r="OBF78" s="307"/>
      <c r="OBG78" s="307"/>
      <c r="OBH78" s="307"/>
      <c r="OBI78" s="307"/>
      <c r="OBJ78" s="307"/>
      <c r="OBK78" s="307"/>
      <c r="OBL78" s="307"/>
      <c r="OBM78" s="307"/>
      <c r="OBN78" s="307"/>
      <c r="OBO78" s="307"/>
      <c r="OBP78" s="307"/>
      <c r="OBQ78" s="306"/>
      <c r="OBR78" s="307"/>
      <c r="OBS78" s="307"/>
      <c r="OBT78" s="307"/>
      <c r="OBU78" s="307"/>
      <c r="OBV78" s="307"/>
      <c r="OBW78" s="307"/>
      <c r="OBX78" s="307"/>
      <c r="OBY78" s="307"/>
      <c r="OBZ78" s="307"/>
      <c r="OCA78" s="307"/>
      <c r="OCB78" s="307"/>
      <c r="OCC78" s="307"/>
      <c r="OCD78" s="307"/>
      <c r="OCE78" s="307"/>
      <c r="OCF78" s="307"/>
      <c r="OCG78" s="306"/>
      <c r="OCH78" s="307"/>
      <c r="OCI78" s="307"/>
      <c r="OCJ78" s="307"/>
      <c r="OCK78" s="307"/>
      <c r="OCL78" s="307"/>
      <c r="OCM78" s="307"/>
      <c r="OCN78" s="307"/>
      <c r="OCO78" s="307"/>
      <c r="OCP78" s="307"/>
      <c r="OCQ78" s="307"/>
      <c r="OCR78" s="307"/>
      <c r="OCS78" s="307"/>
      <c r="OCT78" s="307"/>
      <c r="OCU78" s="307"/>
      <c r="OCV78" s="307"/>
      <c r="OCW78" s="306"/>
      <c r="OCX78" s="307"/>
      <c r="OCY78" s="307"/>
      <c r="OCZ78" s="307"/>
      <c r="ODA78" s="307"/>
      <c r="ODB78" s="307"/>
      <c r="ODC78" s="307"/>
      <c r="ODD78" s="307"/>
      <c r="ODE78" s="307"/>
      <c r="ODF78" s="307"/>
      <c r="ODG78" s="307"/>
      <c r="ODH78" s="307"/>
      <c r="ODI78" s="307"/>
      <c r="ODJ78" s="307"/>
      <c r="ODK78" s="307"/>
      <c r="ODL78" s="307"/>
      <c r="ODM78" s="306"/>
      <c r="ODN78" s="307"/>
      <c r="ODO78" s="307"/>
      <c r="ODP78" s="307"/>
      <c r="ODQ78" s="307"/>
      <c r="ODR78" s="307"/>
      <c r="ODS78" s="307"/>
      <c r="ODT78" s="307"/>
      <c r="ODU78" s="307"/>
      <c r="ODV78" s="307"/>
      <c r="ODW78" s="307"/>
      <c r="ODX78" s="307"/>
      <c r="ODY78" s="307"/>
      <c r="ODZ78" s="307"/>
      <c r="OEA78" s="307"/>
      <c r="OEB78" s="307"/>
      <c r="OEC78" s="306"/>
      <c r="OED78" s="307"/>
      <c r="OEE78" s="307"/>
      <c r="OEF78" s="307"/>
      <c r="OEG78" s="307"/>
      <c r="OEH78" s="307"/>
      <c r="OEI78" s="307"/>
      <c r="OEJ78" s="307"/>
      <c r="OEK78" s="307"/>
      <c r="OEL78" s="307"/>
      <c r="OEM78" s="307"/>
      <c r="OEN78" s="307"/>
      <c r="OEO78" s="307"/>
      <c r="OEP78" s="307"/>
      <c r="OEQ78" s="307"/>
      <c r="OER78" s="307"/>
      <c r="OES78" s="306"/>
      <c r="OET78" s="307"/>
      <c r="OEU78" s="307"/>
      <c r="OEV78" s="307"/>
      <c r="OEW78" s="307"/>
      <c r="OEX78" s="307"/>
      <c r="OEY78" s="307"/>
      <c r="OEZ78" s="307"/>
      <c r="OFA78" s="307"/>
      <c r="OFB78" s="307"/>
      <c r="OFC78" s="307"/>
      <c r="OFD78" s="307"/>
      <c r="OFE78" s="307"/>
      <c r="OFF78" s="307"/>
      <c r="OFG78" s="307"/>
      <c r="OFH78" s="307"/>
      <c r="OFI78" s="306"/>
      <c r="OFJ78" s="307"/>
      <c r="OFK78" s="307"/>
      <c r="OFL78" s="307"/>
      <c r="OFM78" s="307"/>
      <c r="OFN78" s="307"/>
      <c r="OFO78" s="307"/>
      <c r="OFP78" s="307"/>
      <c r="OFQ78" s="307"/>
      <c r="OFR78" s="307"/>
      <c r="OFS78" s="307"/>
      <c r="OFT78" s="307"/>
      <c r="OFU78" s="307"/>
      <c r="OFV78" s="307"/>
      <c r="OFW78" s="307"/>
      <c r="OFX78" s="307"/>
      <c r="OFY78" s="306"/>
      <c r="OFZ78" s="307"/>
      <c r="OGA78" s="307"/>
      <c r="OGB78" s="307"/>
      <c r="OGC78" s="307"/>
      <c r="OGD78" s="307"/>
      <c r="OGE78" s="307"/>
      <c r="OGF78" s="307"/>
      <c r="OGG78" s="307"/>
      <c r="OGH78" s="307"/>
      <c r="OGI78" s="307"/>
      <c r="OGJ78" s="307"/>
      <c r="OGK78" s="307"/>
      <c r="OGL78" s="307"/>
      <c r="OGM78" s="307"/>
      <c r="OGN78" s="307"/>
      <c r="OGO78" s="306"/>
      <c r="OGP78" s="307"/>
      <c r="OGQ78" s="307"/>
      <c r="OGR78" s="307"/>
      <c r="OGS78" s="307"/>
      <c r="OGT78" s="307"/>
      <c r="OGU78" s="307"/>
      <c r="OGV78" s="307"/>
      <c r="OGW78" s="307"/>
      <c r="OGX78" s="307"/>
      <c r="OGY78" s="307"/>
      <c r="OGZ78" s="307"/>
      <c r="OHA78" s="307"/>
      <c r="OHB78" s="307"/>
      <c r="OHC78" s="307"/>
      <c r="OHD78" s="307"/>
      <c r="OHE78" s="306"/>
      <c r="OHF78" s="307"/>
      <c r="OHG78" s="307"/>
      <c r="OHH78" s="307"/>
      <c r="OHI78" s="307"/>
      <c r="OHJ78" s="307"/>
      <c r="OHK78" s="307"/>
      <c r="OHL78" s="307"/>
      <c r="OHM78" s="307"/>
      <c r="OHN78" s="307"/>
      <c r="OHO78" s="307"/>
      <c r="OHP78" s="307"/>
      <c r="OHQ78" s="307"/>
      <c r="OHR78" s="307"/>
      <c r="OHS78" s="307"/>
      <c r="OHT78" s="307"/>
      <c r="OHU78" s="306"/>
      <c r="OHV78" s="307"/>
      <c r="OHW78" s="307"/>
      <c r="OHX78" s="307"/>
      <c r="OHY78" s="307"/>
      <c r="OHZ78" s="307"/>
      <c r="OIA78" s="307"/>
      <c r="OIB78" s="307"/>
      <c r="OIC78" s="307"/>
      <c r="OID78" s="307"/>
      <c r="OIE78" s="307"/>
      <c r="OIF78" s="307"/>
      <c r="OIG78" s="307"/>
      <c r="OIH78" s="307"/>
      <c r="OII78" s="307"/>
      <c r="OIJ78" s="307"/>
      <c r="OIK78" s="306"/>
      <c r="OIL78" s="307"/>
      <c r="OIM78" s="307"/>
      <c r="OIN78" s="307"/>
      <c r="OIO78" s="307"/>
      <c r="OIP78" s="307"/>
      <c r="OIQ78" s="307"/>
      <c r="OIR78" s="307"/>
      <c r="OIS78" s="307"/>
      <c r="OIT78" s="307"/>
      <c r="OIU78" s="307"/>
      <c r="OIV78" s="307"/>
      <c r="OIW78" s="307"/>
      <c r="OIX78" s="307"/>
      <c r="OIY78" s="307"/>
      <c r="OIZ78" s="307"/>
      <c r="OJA78" s="306"/>
      <c r="OJB78" s="307"/>
      <c r="OJC78" s="307"/>
      <c r="OJD78" s="307"/>
      <c r="OJE78" s="307"/>
      <c r="OJF78" s="307"/>
      <c r="OJG78" s="307"/>
      <c r="OJH78" s="307"/>
      <c r="OJI78" s="307"/>
      <c r="OJJ78" s="307"/>
      <c r="OJK78" s="307"/>
      <c r="OJL78" s="307"/>
      <c r="OJM78" s="307"/>
      <c r="OJN78" s="307"/>
      <c r="OJO78" s="307"/>
      <c r="OJP78" s="307"/>
      <c r="OJQ78" s="306"/>
      <c r="OJR78" s="307"/>
      <c r="OJS78" s="307"/>
      <c r="OJT78" s="307"/>
      <c r="OJU78" s="307"/>
      <c r="OJV78" s="307"/>
      <c r="OJW78" s="307"/>
      <c r="OJX78" s="307"/>
      <c r="OJY78" s="307"/>
      <c r="OJZ78" s="307"/>
      <c r="OKA78" s="307"/>
      <c r="OKB78" s="307"/>
      <c r="OKC78" s="307"/>
      <c r="OKD78" s="307"/>
      <c r="OKE78" s="307"/>
      <c r="OKF78" s="307"/>
      <c r="OKG78" s="306"/>
      <c r="OKH78" s="307"/>
      <c r="OKI78" s="307"/>
      <c r="OKJ78" s="307"/>
      <c r="OKK78" s="307"/>
      <c r="OKL78" s="307"/>
      <c r="OKM78" s="307"/>
      <c r="OKN78" s="307"/>
      <c r="OKO78" s="307"/>
      <c r="OKP78" s="307"/>
      <c r="OKQ78" s="307"/>
      <c r="OKR78" s="307"/>
      <c r="OKS78" s="307"/>
      <c r="OKT78" s="307"/>
      <c r="OKU78" s="307"/>
      <c r="OKV78" s="307"/>
      <c r="OKW78" s="306"/>
      <c r="OKX78" s="307"/>
      <c r="OKY78" s="307"/>
      <c r="OKZ78" s="307"/>
      <c r="OLA78" s="307"/>
      <c r="OLB78" s="307"/>
      <c r="OLC78" s="307"/>
      <c r="OLD78" s="307"/>
      <c r="OLE78" s="307"/>
      <c r="OLF78" s="307"/>
      <c r="OLG78" s="307"/>
      <c r="OLH78" s="307"/>
      <c r="OLI78" s="307"/>
      <c r="OLJ78" s="307"/>
      <c r="OLK78" s="307"/>
      <c r="OLL78" s="307"/>
      <c r="OLM78" s="306"/>
      <c r="OLN78" s="307"/>
      <c r="OLO78" s="307"/>
      <c r="OLP78" s="307"/>
      <c r="OLQ78" s="307"/>
      <c r="OLR78" s="307"/>
      <c r="OLS78" s="307"/>
      <c r="OLT78" s="307"/>
      <c r="OLU78" s="307"/>
      <c r="OLV78" s="307"/>
      <c r="OLW78" s="307"/>
      <c r="OLX78" s="307"/>
      <c r="OLY78" s="307"/>
      <c r="OLZ78" s="307"/>
      <c r="OMA78" s="307"/>
      <c r="OMB78" s="307"/>
      <c r="OMC78" s="306"/>
      <c r="OMD78" s="307"/>
      <c r="OME78" s="307"/>
      <c r="OMF78" s="307"/>
      <c r="OMG78" s="307"/>
      <c r="OMH78" s="307"/>
      <c r="OMI78" s="307"/>
      <c r="OMJ78" s="307"/>
      <c r="OMK78" s="307"/>
      <c r="OML78" s="307"/>
      <c r="OMM78" s="307"/>
      <c r="OMN78" s="307"/>
      <c r="OMO78" s="307"/>
      <c r="OMP78" s="307"/>
      <c r="OMQ78" s="307"/>
      <c r="OMR78" s="307"/>
      <c r="OMS78" s="306"/>
      <c r="OMT78" s="307"/>
      <c r="OMU78" s="307"/>
      <c r="OMV78" s="307"/>
      <c r="OMW78" s="307"/>
      <c r="OMX78" s="307"/>
      <c r="OMY78" s="307"/>
      <c r="OMZ78" s="307"/>
      <c r="ONA78" s="307"/>
      <c r="ONB78" s="307"/>
      <c r="ONC78" s="307"/>
      <c r="OND78" s="307"/>
      <c r="ONE78" s="307"/>
      <c r="ONF78" s="307"/>
      <c r="ONG78" s="307"/>
      <c r="ONH78" s="307"/>
      <c r="ONI78" s="306"/>
      <c r="ONJ78" s="307"/>
      <c r="ONK78" s="307"/>
      <c r="ONL78" s="307"/>
      <c r="ONM78" s="307"/>
      <c r="ONN78" s="307"/>
      <c r="ONO78" s="307"/>
      <c r="ONP78" s="307"/>
      <c r="ONQ78" s="307"/>
      <c r="ONR78" s="307"/>
      <c r="ONS78" s="307"/>
      <c r="ONT78" s="307"/>
      <c r="ONU78" s="307"/>
      <c r="ONV78" s="307"/>
      <c r="ONW78" s="307"/>
      <c r="ONX78" s="307"/>
      <c r="ONY78" s="306"/>
      <c r="ONZ78" s="307"/>
      <c r="OOA78" s="307"/>
      <c r="OOB78" s="307"/>
      <c r="OOC78" s="307"/>
      <c r="OOD78" s="307"/>
      <c r="OOE78" s="307"/>
      <c r="OOF78" s="307"/>
      <c r="OOG78" s="307"/>
      <c r="OOH78" s="307"/>
      <c r="OOI78" s="307"/>
      <c r="OOJ78" s="307"/>
      <c r="OOK78" s="307"/>
      <c r="OOL78" s="307"/>
      <c r="OOM78" s="307"/>
      <c r="OON78" s="307"/>
      <c r="OOO78" s="306"/>
      <c r="OOP78" s="307"/>
      <c r="OOQ78" s="307"/>
      <c r="OOR78" s="307"/>
      <c r="OOS78" s="307"/>
      <c r="OOT78" s="307"/>
      <c r="OOU78" s="307"/>
      <c r="OOV78" s="307"/>
      <c r="OOW78" s="307"/>
      <c r="OOX78" s="307"/>
      <c r="OOY78" s="307"/>
      <c r="OOZ78" s="307"/>
      <c r="OPA78" s="307"/>
      <c r="OPB78" s="307"/>
      <c r="OPC78" s="307"/>
      <c r="OPD78" s="307"/>
      <c r="OPE78" s="306"/>
      <c r="OPF78" s="307"/>
      <c r="OPG78" s="307"/>
      <c r="OPH78" s="307"/>
      <c r="OPI78" s="307"/>
      <c r="OPJ78" s="307"/>
      <c r="OPK78" s="307"/>
      <c r="OPL78" s="307"/>
      <c r="OPM78" s="307"/>
      <c r="OPN78" s="307"/>
      <c r="OPO78" s="307"/>
      <c r="OPP78" s="307"/>
      <c r="OPQ78" s="307"/>
      <c r="OPR78" s="307"/>
      <c r="OPS78" s="307"/>
      <c r="OPT78" s="307"/>
      <c r="OPU78" s="306"/>
      <c r="OPV78" s="307"/>
      <c r="OPW78" s="307"/>
      <c r="OPX78" s="307"/>
      <c r="OPY78" s="307"/>
      <c r="OPZ78" s="307"/>
      <c r="OQA78" s="307"/>
      <c r="OQB78" s="307"/>
      <c r="OQC78" s="307"/>
      <c r="OQD78" s="307"/>
      <c r="OQE78" s="307"/>
      <c r="OQF78" s="307"/>
      <c r="OQG78" s="307"/>
      <c r="OQH78" s="307"/>
      <c r="OQI78" s="307"/>
      <c r="OQJ78" s="307"/>
      <c r="OQK78" s="306"/>
      <c r="OQL78" s="307"/>
      <c r="OQM78" s="307"/>
      <c r="OQN78" s="307"/>
      <c r="OQO78" s="307"/>
      <c r="OQP78" s="307"/>
      <c r="OQQ78" s="307"/>
      <c r="OQR78" s="307"/>
      <c r="OQS78" s="307"/>
      <c r="OQT78" s="307"/>
      <c r="OQU78" s="307"/>
      <c r="OQV78" s="307"/>
      <c r="OQW78" s="307"/>
      <c r="OQX78" s="307"/>
      <c r="OQY78" s="307"/>
      <c r="OQZ78" s="307"/>
      <c r="ORA78" s="306"/>
      <c r="ORB78" s="307"/>
      <c r="ORC78" s="307"/>
      <c r="ORD78" s="307"/>
      <c r="ORE78" s="307"/>
      <c r="ORF78" s="307"/>
      <c r="ORG78" s="307"/>
      <c r="ORH78" s="307"/>
      <c r="ORI78" s="307"/>
      <c r="ORJ78" s="307"/>
      <c r="ORK78" s="307"/>
      <c r="ORL78" s="307"/>
      <c r="ORM78" s="307"/>
      <c r="ORN78" s="307"/>
      <c r="ORO78" s="307"/>
      <c r="ORP78" s="307"/>
      <c r="ORQ78" s="306"/>
      <c r="ORR78" s="307"/>
      <c r="ORS78" s="307"/>
      <c r="ORT78" s="307"/>
      <c r="ORU78" s="307"/>
      <c r="ORV78" s="307"/>
      <c r="ORW78" s="307"/>
      <c r="ORX78" s="307"/>
      <c r="ORY78" s="307"/>
      <c r="ORZ78" s="307"/>
      <c r="OSA78" s="307"/>
      <c r="OSB78" s="307"/>
      <c r="OSC78" s="307"/>
      <c r="OSD78" s="307"/>
      <c r="OSE78" s="307"/>
      <c r="OSF78" s="307"/>
      <c r="OSG78" s="306"/>
      <c r="OSH78" s="307"/>
      <c r="OSI78" s="307"/>
      <c r="OSJ78" s="307"/>
      <c r="OSK78" s="307"/>
      <c r="OSL78" s="307"/>
      <c r="OSM78" s="307"/>
      <c r="OSN78" s="307"/>
      <c r="OSO78" s="307"/>
      <c r="OSP78" s="307"/>
      <c r="OSQ78" s="307"/>
      <c r="OSR78" s="307"/>
      <c r="OSS78" s="307"/>
      <c r="OST78" s="307"/>
      <c r="OSU78" s="307"/>
      <c r="OSV78" s="307"/>
      <c r="OSW78" s="306"/>
      <c r="OSX78" s="307"/>
      <c r="OSY78" s="307"/>
      <c r="OSZ78" s="307"/>
      <c r="OTA78" s="307"/>
      <c r="OTB78" s="307"/>
      <c r="OTC78" s="307"/>
      <c r="OTD78" s="307"/>
      <c r="OTE78" s="307"/>
      <c r="OTF78" s="307"/>
      <c r="OTG78" s="307"/>
      <c r="OTH78" s="307"/>
      <c r="OTI78" s="307"/>
      <c r="OTJ78" s="307"/>
      <c r="OTK78" s="307"/>
      <c r="OTL78" s="307"/>
      <c r="OTM78" s="306"/>
      <c r="OTN78" s="307"/>
      <c r="OTO78" s="307"/>
      <c r="OTP78" s="307"/>
      <c r="OTQ78" s="307"/>
      <c r="OTR78" s="307"/>
      <c r="OTS78" s="307"/>
      <c r="OTT78" s="307"/>
      <c r="OTU78" s="307"/>
      <c r="OTV78" s="307"/>
      <c r="OTW78" s="307"/>
      <c r="OTX78" s="307"/>
      <c r="OTY78" s="307"/>
      <c r="OTZ78" s="307"/>
      <c r="OUA78" s="307"/>
      <c r="OUB78" s="307"/>
      <c r="OUC78" s="306"/>
      <c r="OUD78" s="307"/>
      <c r="OUE78" s="307"/>
      <c r="OUF78" s="307"/>
      <c r="OUG78" s="307"/>
      <c r="OUH78" s="307"/>
      <c r="OUI78" s="307"/>
      <c r="OUJ78" s="307"/>
      <c r="OUK78" s="307"/>
      <c r="OUL78" s="307"/>
      <c r="OUM78" s="307"/>
      <c r="OUN78" s="307"/>
      <c r="OUO78" s="307"/>
      <c r="OUP78" s="307"/>
      <c r="OUQ78" s="307"/>
      <c r="OUR78" s="307"/>
      <c r="OUS78" s="306"/>
      <c r="OUT78" s="307"/>
      <c r="OUU78" s="307"/>
      <c r="OUV78" s="307"/>
      <c r="OUW78" s="307"/>
      <c r="OUX78" s="307"/>
      <c r="OUY78" s="307"/>
      <c r="OUZ78" s="307"/>
      <c r="OVA78" s="307"/>
      <c r="OVB78" s="307"/>
      <c r="OVC78" s="307"/>
      <c r="OVD78" s="307"/>
      <c r="OVE78" s="307"/>
      <c r="OVF78" s="307"/>
      <c r="OVG78" s="307"/>
      <c r="OVH78" s="307"/>
      <c r="OVI78" s="306"/>
      <c r="OVJ78" s="307"/>
      <c r="OVK78" s="307"/>
      <c r="OVL78" s="307"/>
      <c r="OVM78" s="307"/>
      <c r="OVN78" s="307"/>
      <c r="OVO78" s="307"/>
      <c r="OVP78" s="307"/>
      <c r="OVQ78" s="307"/>
      <c r="OVR78" s="307"/>
      <c r="OVS78" s="307"/>
      <c r="OVT78" s="307"/>
      <c r="OVU78" s="307"/>
      <c r="OVV78" s="307"/>
      <c r="OVW78" s="307"/>
      <c r="OVX78" s="307"/>
      <c r="OVY78" s="306"/>
      <c r="OVZ78" s="307"/>
      <c r="OWA78" s="307"/>
      <c r="OWB78" s="307"/>
      <c r="OWC78" s="307"/>
      <c r="OWD78" s="307"/>
      <c r="OWE78" s="307"/>
      <c r="OWF78" s="307"/>
      <c r="OWG78" s="307"/>
      <c r="OWH78" s="307"/>
      <c r="OWI78" s="307"/>
      <c r="OWJ78" s="307"/>
      <c r="OWK78" s="307"/>
      <c r="OWL78" s="307"/>
      <c r="OWM78" s="307"/>
      <c r="OWN78" s="307"/>
      <c r="OWO78" s="306"/>
      <c r="OWP78" s="307"/>
      <c r="OWQ78" s="307"/>
      <c r="OWR78" s="307"/>
      <c r="OWS78" s="307"/>
      <c r="OWT78" s="307"/>
      <c r="OWU78" s="307"/>
      <c r="OWV78" s="307"/>
      <c r="OWW78" s="307"/>
      <c r="OWX78" s="307"/>
      <c r="OWY78" s="307"/>
      <c r="OWZ78" s="307"/>
      <c r="OXA78" s="307"/>
      <c r="OXB78" s="307"/>
      <c r="OXC78" s="307"/>
      <c r="OXD78" s="307"/>
      <c r="OXE78" s="306"/>
      <c r="OXF78" s="307"/>
      <c r="OXG78" s="307"/>
      <c r="OXH78" s="307"/>
      <c r="OXI78" s="307"/>
      <c r="OXJ78" s="307"/>
      <c r="OXK78" s="307"/>
      <c r="OXL78" s="307"/>
      <c r="OXM78" s="307"/>
      <c r="OXN78" s="307"/>
      <c r="OXO78" s="307"/>
      <c r="OXP78" s="307"/>
      <c r="OXQ78" s="307"/>
      <c r="OXR78" s="307"/>
      <c r="OXS78" s="307"/>
      <c r="OXT78" s="307"/>
      <c r="OXU78" s="306"/>
      <c r="OXV78" s="307"/>
      <c r="OXW78" s="307"/>
      <c r="OXX78" s="307"/>
      <c r="OXY78" s="307"/>
      <c r="OXZ78" s="307"/>
      <c r="OYA78" s="307"/>
      <c r="OYB78" s="307"/>
      <c r="OYC78" s="307"/>
      <c r="OYD78" s="307"/>
      <c r="OYE78" s="307"/>
      <c r="OYF78" s="307"/>
      <c r="OYG78" s="307"/>
      <c r="OYH78" s="307"/>
      <c r="OYI78" s="307"/>
      <c r="OYJ78" s="307"/>
      <c r="OYK78" s="306"/>
      <c r="OYL78" s="307"/>
      <c r="OYM78" s="307"/>
      <c r="OYN78" s="307"/>
      <c r="OYO78" s="307"/>
      <c r="OYP78" s="307"/>
      <c r="OYQ78" s="307"/>
      <c r="OYR78" s="307"/>
      <c r="OYS78" s="307"/>
      <c r="OYT78" s="307"/>
      <c r="OYU78" s="307"/>
      <c r="OYV78" s="307"/>
      <c r="OYW78" s="307"/>
      <c r="OYX78" s="307"/>
      <c r="OYY78" s="307"/>
      <c r="OYZ78" s="307"/>
      <c r="OZA78" s="306"/>
      <c r="OZB78" s="307"/>
      <c r="OZC78" s="307"/>
      <c r="OZD78" s="307"/>
      <c r="OZE78" s="307"/>
      <c r="OZF78" s="307"/>
      <c r="OZG78" s="307"/>
      <c r="OZH78" s="307"/>
      <c r="OZI78" s="307"/>
      <c r="OZJ78" s="307"/>
      <c r="OZK78" s="307"/>
      <c r="OZL78" s="307"/>
      <c r="OZM78" s="307"/>
      <c r="OZN78" s="307"/>
      <c r="OZO78" s="307"/>
      <c r="OZP78" s="307"/>
      <c r="OZQ78" s="306"/>
      <c r="OZR78" s="307"/>
      <c r="OZS78" s="307"/>
      <c r="OZT78" s="307"/>
      <c r="OZU78" s="307"/>
      <c r="OZV78" s="307"/>
      <c r="OZW78" s="307"/>
      <c r="OZX78" s="307"/>
      <c r="OZY78" s="307"/>
      <c r="OZZ78" s="307"/>
      <c r="PAA78" s="307"/>
      <c r="PAB78" s="307"/>
      <c r="PAC78" s="307"/>
      <c r="PAD78" s="307"/>
      <c r="PAE78" s="307"/>
      <c r="PAF78" s="307"/>
      <c r="PAG78" s="306"/>
      <c r="PAH78" s="307"/>
      <c r="PAI78" s="307"/>
      <c r="PAJ78" s="307"/>
      <c r="PAK78" s="307"/>
      <c r="PAL78" s="307"/>
      <c r="PAM78" s="307"/>
      <c r="PAN78" s="307"/>
      <c r="PAO78" s="307"/>
      <c r="PAP78" s="307"/>
      <c r="PAQ78" s="307"/>
      <c r="PAR78" s="307"/>
      <c r="PAS78" s="307"/>
      <c r="PAT78" s="307"/>
      <c r="PAU78" s="307"/>
      <c r="PAV78" s="307"/>
      <c r="PAW78" s="306"/>
      <c r="PAX78" s="307"/>
      <c r="PAY78" s="307"/>
      <c r="PAZ78" s="307"/>
      <c r="PBA78" s="307"/>
      <c r="PBB78" s="307"/>
      <c r="PBC78" s="307"/>
      <c r="PBD78" s="307"/>
      <c r="PBE78" s="307"/>
      <c r="PBF78" s="307"/>
      <c r="PBG78" s="307"/>
      <c r="PBH78" s="307"/>
      <c r="PBI78" s="307"/>
      <c r="PBJ78" s="307"/>
      <c r="PBK78" s="307"/>
      <c r="PBL78" s="307"/>
      <c r="PBM78" s="306"/>
      <c r="PBN78" s="307"/>
      <c r="PBO78" s="307"/>
      <c r="PBP78" s="307"/>
      <c r="PBQ78" s="307"/>
      <c r="PBR78" s="307"/>
      <c r="PBS78" s="307"/>
      <c r="PBT78" s="307"/>
      <c r="PBU78" s="307"/>
      <c r="PBV78" s="307"/>
      <c r="PBW78" s="307"/>
      <c r="PBX78" s="307"/>
      <c r="PBY78" s="307"/>
      <c r="PBZ78" s="307"/>
      <c r="PCA78" s="307"/>
      <c r="PCB78" s="307"/>
      <c r="PCC78" s="306"/>
      <c r="PCD78" s="307"/>
      <c r="PCE78" s="307"/>
      <c r="PCF78" s="307"/>
      <c r="PCG78" s="307"/>
      <c r="PCH78" s="307"/>
      <c r="PCI78" s="307"/>
      <c r="PCJ78" s="307"/>
      <c r="PCK78" s="307"/>
      <c r="PCL78" s="307"/>
      <c r="PCM78" s="307"/>
      <c r="PCN78" s="307"/>
      <c r="PCO78" s="307"/>
      <c r="PCP78" s="307"/>
      <c r="PCQ78" s="307"/>
      <c r="PCR78" s="307"/>
      <c r="PCS78" s="306"/>
      <c r="PCT78" s="307"/>
      <c r="PCU78" s="307"/>
      <c r="PCV78" s="307"/>
      <c r="PCW78" s="307"/>
      <c r="PCX78" s="307"/>
      <c r="PCY78" s="307"/>
      <c r="PCZ78" s="307"/>
      <c r="PDA78" s="307"/>
      <c r="PDB78" s="307"/>
      <c r="PDC78" s="307"/>
      <c r="PDD78" s="307"/>
      <c r="PDE78" s="307"/>
      <c r="PDF78" s="307"/>
      <c r="PDG78" s="307"/>
      <c r="PDH78" s="307"/>
      <c r="PDI78" s="306"/>
      <c r="PDJ78" s="307"/>
      <c r="PDK78" s="307"/>
      <c r="PDL78" s="307"/>
      <c r="PDM78" s="307"/>
      <c r="PDN78" s="307"/>
      <c r="PDO78" s="307"/>
      <c r="PDP78" s="307"/>
      <c r="PDQ78" s="307"/>
      <c r="PDR78" s="307"/>
      <c r="PDS78" s="307"/>
      <c r="PDT78" s="307"/>
      <c r="PDU78" s="307"/>
      <c r="PDV78" s="307"/>
      <c r="PDW78" s="307"/>
      <c r="PDX78" s="307"/>
      <c r="PDY78" s="306"/>
      <c r="PDZ78" s="307"/>
      <c r="PEA78" s="307"/>
      <c r="PEB78" s="307"/>
      <c r="PEC78" s="307"/>
      <c r="PED78" s="307"/>
      <c r="PEE78" s="307"/>
      <c r="PEF78" s="307"/>
      <c r="PEG78" s="307"/>
      <c r="PEH78" s="307"/>
      <c r="PEI78" s="307"/>
      <c r="PEJ78" s="307"/>
      <c r="PEK78" s="307"/>
      <c r="PEL78" s="307"/>
      <c r="PEM78" s="307"/>
      <c r="PEN78" s="307"/>
      <c r="PEO78" s="306"/>
      <c r="PEP78" s="307"/>
      <c r="PEQ78" s="307"/>
      <c r="PER78" s="307"/>
      <c r="PES78" s="307"/>
      <c r="PET78" s="307"/>
      <c r="PEU78" s="307"/>
      <c r="PEV78" s="307"/>
      <c r="PEW78" s="307"/>
      <c r="PEX78" s="307"/>
      <c r="PEY78" s="307"/>
      <c r="PEZ78" s="307"/>
      <c r="PFA78" s="307"/>
      <c r="PFB78" s="307"/>
      <c r="PFC78" s="307"/>
      <c r="PFD78" s="307"/>
      <c r="PFE78" s="306"/>
      <c r="PFF78" s="307"/>
      <c r="PFG78" s="307"/>
      <c r="PFH78" s="307"/>
      <c r="PFI78" s="307"/>
      <c r="PFJ78" s="307"/>
      <c r="PFK78" s="307"/>
      <c r="PFL78" s="307"/>
      <c r="PFM78" s="307"/>
      <c r="PFN78" s="307"/>
      <c r="PFO78" s="307"/>
      <c r="PFP78" s="307"/>
      <c r="PFQ78" s="307"/>
      <c r="PFR78" s="307"/>
      <c r="PFS78" s="307"/>
      <c r="PFT78" s="307"/>
      <c r="PFU78" s="306"/>
      <c r="PFV78" s="307"/>
      <c r="PFW78" s="307"/>
      <c r="PFX78" s="307"/>
      <c r="PFY78" s="307"/>
      <c r="PFZ78" s="307"/>
      <c r="PGA78" s="307"/>
      <c r="PGB78" s="307"/>
      <c r="PGC78" s="307"/>
      <c r="PGD78" s="307"/>
      <c r="PGE78" s="307"/>
      <c r="PGF78" s="307"/>
      <c r="PGG78" s="307"/>
      <c r="PGH78" s="307"/>
      <c r="PGI78" s="307"/>
      <c r="PGJ78" s="307"/>
      <c r="PGK78" s="306"/>
      <c r="PGL78" s="307"/>
      <c r="PGM78" s="307"/>
      <c r="PGN78" s="307"/>
      <c r="PGO78" s="307"/>
      <c r="PGP78" s="307"/>
      <c r="PGQ78" s="307"/>
      <c r="PGR78" s="307"/>
      <c r="PGS78" s="307"/>
      <c r="PGT78" s="307"/>
      <c r="PGU78" s="307"/>
      <c r="PGV78" s="307"/>
      <c r="PGW78" s="307"/>
      <c r="PGX78" s="307"/>
      <c r="PGY78" s="307"/>
      <c r="PGZ78" s="307"/>
      <c r="PHA78" s="306"/>
      <c r="PHB78" s="307"/>
      <c r="PHC78" s="307"/>
      <c r="PHD78" s="307"/>
      <c r="PHE78" s="307"/>
      <c r="PHF78" s="307"/>
      <c r="PHG78" s="307"/>
      <c r="PHH78" s="307"/>
      <c r="PHI78" s="307"/>
      <c r="PHJ78" s="307"/>
      <c r="PHK78" s="307"/>
      <c r="PHL78" s="307"/>
      <c r="PHM78" s="307"/>
      <c r="PHN78" s="307"/>
      <c r="PHO78" s="307"/>
      <c r="PHP78" s="307"/>
      <c r="PHQ78" s="306"/>
      <c r="PHR78" s="307"/>
      <c r="PHS78" s="307"/>
      <c r="PHT78" s="307"/>
      <c r="PHU78" s="307"/>
      <c r="PHV78" s="307"/>
      <c r="PHW78" s="307"/>
      <c r="PHX78" s="307"/>
      <c r="PHY78" s="307"/>
      <c r="PHZ78" s="307"/>
      <c r="PIA78" s="307"/>
      <c r="PIB78" s="307"/>
      <c r="PIC78" s="307"/>
      <c r="PID78" s="307"/>
      <c r="PIE78" s="307"/>
      <c r="PIF78" s="307"/>
      <c r="PIG78" s="306"/>
      <c r="PIH78" s="307"/>
      <c r="PII78" s="307"/>
      <c r="PIJ78" s="307"/>
      <c r="PIK78" s="307"/>
      <c r="PIL78" s="307"/>
      <c r="PIM78" s="307"/>
      <c r="PIN78" s="307"/>
      <c r="PIO78" s="307"/>
      <c r="PIP78" s="307"/>
      <c r="PIQ78" s="307"/>
      <c r="PIR78" s="307"/>
      <c r="PIS78" s="307"/>
      <c r="PIT78" s="307"/>
      <c r="PIU78" s="307"/>
      <c r="PIV78" s="307"/>
      <c r="PIW78" s="306"/>
      <c r="PIX78" s="307"/>
      <c r="PIY78" s="307"/>
      <c r="PIZ78" s="307"/>
      <c r="PJA78" s="307"/>
      <c r="PJB78" s="307"/>
      <c r="PJC78" s="307"/>
      <c r="PJD78" s="307"/>
      <c r="PJE78" s="307"/>
      <c r="PJF78" s="307"/>
      <c r="PJG78" s="307"/>
      <c r="PJH78" s="307"/>
      <c r="PJI78" s="307"/>
      <c r="PJJ78" s="307"/>
      <c r="PJK78" s="307"/>
      <c r="PJL78" s="307"/>
      <c r="PJM78" s="306"/>
      <c r="PJN78" s="307"/>
      <c r="PJO78" s="307"/>
      <c r="PJP78" s="307"/>
      <c r="PJQ78" s="307"/>
      <c r="PJR78" s="307"/>
      <c r="PJS78" s="307"/>
      <c r="PJT78" s="307"/>
      <c r="PJU78" s="307"/>
      <c r="PJV78" s="307"/>
      <c r="PJW78" s="307"/>
      <c r="PJX78" s="307"/>
      <c r="PJY78" s="307"/>
      <c r="PJZ78" s="307"/>
      <c r="PKA78" s="307"/>
      <c r="PKB78" s="307"/>
      <c r="PKC78" s="306"/>
      <c r="PKD78" s="307"/>
      <c r="PKE78" s="307"/>
      <c r="PKF78" s="307"/>
      <c r="PKG78" s="307"/>
      <c r="PKH78" s="307"/>
      <c r="PKI78" s="307"/>
      <c r="PKJ78" s="307"/>
      <c r="PKK78" s="307"/>
      <c r="PKL78" s="307"/>
      <c r="PKM78" s="307"/>
      <c r="PKN78" s="307"/>
      <c r="PKO78" s="307"/>
      <c r="PKP78" s="307"/>
      <c r="PKQ78" s="307"/>
      <c r="PKR78" s="307"/>
      <c r="PKS78" s="306"/>
      <c r="PKT78" s="307"/>
      <c r="PKU78" s="307"/>
      <c r="PKV78" s="307"/>
      <c r="PKW78" s="307"/>
      <c r="PKX78" s="307"/>
      <c r="PKY78" s="307"/>
      <c r="PKZ78" s="307"/>
      <c r="PLA78" s="307"/>
      <c r="PLB78" s="307"/>
      <c r="PLC78" s="307"/>
      <c r="PLD78" s="307"/>
      <c r="PLE78" s="307"/>
      <c r="PLF78" s="307"/>
      <c r="PLG78" s="307"/>
      <c r="PLH78" s="307"/>
      <c r="PLI78" s="306"/>
      <c r="PLJ78" s="307"/>
      <c r="PLK78" s="307"/>
      <c r="PLL78" s="307"/>
      <c r="PLM78" s="307"/>
      <c r="PLN78" s="307"/>
      <c r="PLO78" s="307"/>
      <c r="PLP78" s="307"/>
      <c r="PLQ78" s="307"/>
      <c r="PLR78" s="307"/>
      <c r="PLS78" s="307"/>
      <c r="PLT78" s="307"/>
      <c r="PLU78" s="307"/>
      <c r="PLV78" s="307"/>
      <c r="PLW78" s="307"/>
      <c r="PLX78" s="307"/>
      <c r="PLY78" s="306"/>
      <c r="PLZ78" s="307"/>
      <c r="PMA78" s="307"/>
      <c r="PMB78" s="307"/>
      <c r="PMC78" s="307"/>
      <c r="PMD78" s="307"/>
      <c r="PME78" s="307"/>
      <c r="PMF78" s="307"/>
      <c r="PMG78" s="307"/>
      <c r="PMH78" s="307"/>
      <c r="PMI78" s="307"/>
      <c r="PMJ78" s="307"/>
      <c r="PMK78" s="307"/>
      <c r="PML78" s="307"/>
      <c r="PMM78" s="307"/>
      <c r="PMN78" s="307"/>
      <c r="PMO78" s="306"/>
      <c r="PMP78" s="307"/>
      <c r="PMQ78" s="307"/>
      <c r="PMR78" s="307"/>
      <c r="PMS78" s="307"/>
      <c r="PMT78" s="307"/>
      <c r="PMU78" s="307"/>
      <c r="PMV78" s="307"/>
      <c r="PMW78" s="307"/>
      <c r="PMX78" s="307"/>
      <c r="PMY78" s="307"/>
      <c r="PMZ78" s="307"/>
      <c r="PNA78" s="307"/>
      <c r="PNB78" s="307"/>
      <c r="PNC78" s="307"/>
      <c r="PND78" s="307"/>
      <c r="PNE78" s="306"/>
      <c r="PNF78" s="307"/>
      <c r="PNG78" s="307"/>
      <c r="PNH78" s="307"/>
      <c r="PNI78" s="307"/>
      <c r="PNJ78" s="307"/>
      <c r="PNK78" s="307"/>
      <c r="PNL78" s="307"/>
      <c r="PNM78" s="307"/>
      <c r="PNN78" s="307"/>
      <c r="PNO78" s="307"/>
      <c r="PNP78" s="307"/>
      <c r="PNQ78" s="307"/>
      <c r="PNR78" s="307"/>
      <c r="PNS78" s="307"/>
      <c r="PNT78" s="307"/>
      <c r="PNU78" s="306"/>
      <c r="PNV78" s="307"/>
      <c r="PNW78" s="307"/>
      <c r="PNX78" s="307"/>
      <c r="PNY78" s="307"/>
      <c r="PNZ78" s="307"/>
      <c r="POA78" s="307"/>
      <c r="POB78" s="307"/>
      <c r="POC78" s="307"/>
      <c r="POD78" s="307"/>
      <c r="POE78" s="307"/>
      <c r="POF78" s="307"/>
      <c r="POG78" s="307"/>
      <c r="POH78" s="307"/>
      <c r="POI78" s="307"/>
      <c r="POJ78" s="307"/>
      <c r="POK78" s="306"/>
      <c r="POL78" s="307"/>
      <c r="POM78" s="307"/>
      <c r="PON78" s="307"/>
      <c r="POO78" s="307"/>
      <c r="POP78" s="307"/>
      <c r="POQ78" s="307"/>
      <c r="POR78" s="307"/>
      <c r="POS78" s="307"/>
      <c r="POT78" s="307"/>
      <c r="POU78" s="307"/>
      <c r="POV78" s="307"/>
      <c r="POW78" s="307"/>
      <c r="POX78" s="307"/>
      <c r="POY78" s="307"/>
      <c r="POZ78" s="307"/>
      <c r="PPA78" s="306"/>
      <c r="PPB78" s="307"/>
      <c r="PPC78" s="307"/>
      <c r="PPD78" s="307"/>
      <c r="PPE78" s="307"/>
      <c r="PPF78" s="307"/>
      <c r="PPG78" s="307"/>
      <c r="PPH78" s="307"/>
      <c r="PPI78" s="307"/>
      <c r="PPJ78" s="307"/>
      <c r="PPK78" s="307"/>
      <c r="PPL78" s="307"/>
      <c r="PPM78" s="307"/>
      <c r="PPN78" s="307"/>
      <c r="PPO78" s="307"/>
      <c r="PPP78" s="307"/>
      <c r="PPQ78" s="306"/>
      <c r="PPR78" s="307"/>
      <c r="PPS78" s="307"/>
      <c r="PPT78" s="307"/>
      <c r="PPU78" s="307"/>
      <c r="PPV78" s="307"/>
      <c r="PPW78" s="307"/>
      <c r="PPX78" s="307"/>
      <c r="PPY78" s="307"/>
      <c r="PPZ78" s="307"/>
      <c r="PQA78" s="307"/>
      <c r="PQB78" s="307"/>
      <c r="PQC78" s="307"/>
      <c r="PQD78" s="307"/>
      <c r="PQE78" s="307"/>
      <c r="PQF78" s="307"/>
      <c r="PQG78" s="306"/>
      <c r="PQH78" s="307"/>
      <c r="PQI78" s="307"/>
      <c r="PQJ78" s="307"/>
      <c r="PQK78" s="307"/>
      <c r="PQL78" s="307"/>
      <c r="PQM78" s="307"/>
      <c r="PQN78" s="307"/>
      <c r="PQO78" s="307"/>
      <c r="PQP78" s="307"/>
      <c r="PQQ78" s="307"/>
      <c r="PQR78" s="307"/>
      <c r="PQS78" s="307"/>
      <c r="PQT78" s="307"/>
      <c r="PQU78" s="307"/>
      <c r="PQV78" s="307"/>
      <c r="PQW78" s="306"/>
      <c r="PQX78" s="307"/>
      <c r="PQY78" s="307"/>
      <c r="PQZ78" s="307"/>
      <c r="PRA78" s="307"/>
      <c r="PRB78" s="307"/>
      <c r="PRC78" s="307"/>
      <c r="PRD78" s="307"/>
      <c r="PRE78" s="307"/>
      <c r="PRF78" s="307"/>
      <c r="PRG78" s="307"/>
      <c r="PRH78" s="307"/>
      <c r="PRI78" s="307"/>
      <c r="PRJ78" s="307"/>
      <c r="PRK78" s="307"/>
      <c r="PRL78" s="307"/>
      <c r="PRM78" s="306"/>
      <c r="PRN78" s="307"/>
      <c r="PRO78" s="307"/>
      <c r="PRP78" s="307"/>
      <c r="PRQ78" s="307"/>
      <c r="PRR78" s="307"/>
      <c r="PRS78" s="307"/>
      <c r="PRT78" s="307"/>
      <c r="PRU78" s="307"/>
      <c r="PRV78" s="307"/>
      <c r="PRW78" s="307"/>
      <c r="PRX78" s="307"/>
      <c r="PRY78" s="307"/>
      <c r="PRZ78" s="307"/>
      <c r="PSA78" s="307"/>
      <c r="PSB78" s="307"/>
      <c r="PSC78" s="306"/>
      <c r="PSD78" s="307"/>
      <c r="PSE78" s="307"/>
      <c r="PSF78" s="307"/>
      <c r="PSG78" s="307"/>
      <c r="PSH78" s="307"/>
      <c r="PSI78" s="307"/>
      <c r="PSJ78" s="307"/>
      <c r="PSK78" s="307"/>
      <c r="PSL78" s="307"/>
      <c r="PSM78" s="307"/>
      <c r="PSN78" s="307"/>
      <c r="PSO78" s="307"/>
      <c r="PSP78" s="307"/>
      <c r="PSQ78" s="307"/>
      <c r="PSR78" s="307"/>
      <c r="PSS78" s="306"/>
      <c r="PST78" s="307"/>
      <c r="PSU78" s="307"/>
      <c r="PSV78" s="307"/>
      <c r="PSW78" s="307"/>
      <c r="PSX78" s="307"/>
      <c r="PSY78" s="307"/>
      <c r="PSZ78" s="307"/>
      <c r="PTA78" s="307"/>
      <c r="PTB78" s="307"/>
      <c r="PTC78" s="307"/>
      <c r="PTD78" s="307"/>
      <c r="PTE78" s="307"/>
      <c r="PTF78" s="307"/>
      <c r="PTG78" s="307"/>
      <c r="PTH78" s="307"/>
      <c r="PTI78" s="306"/>
      <c r="PTJ78" s="307"/>
      <c r="PTK78" s="307"/>
      <c r="PTL78" s="307"/>
      <c r="PTM78" s="307"/>
      <c r="PTN78" s="307"/>
      <c r="PTO78" s="307"/>
      <c r="PTP78" s="307"/>
      <c r="PTQ78" s="307"/>
      <c r="PTR78" s="307"/>
      <c r="PTS78" s="307"/>
      <c r="PTT78" s="307"/>
      <c r="PTU78" s="307"/>
      <c r="PTV78" s="307"/>
      <c r="PTW78" s="307"/>
      <c r="PTX78" s="307"/>
      <c r="PTY78" s="306"/>
      <c r="PTZ78" s="307"/>
      <c r="PUA78" s="307"/>
      <c r="PUB78" s="307"/>
      <c r="PUC78" s="307"/>
      <c r="PUD78" s="307"/>
      <c r="PUE78" s="307"/>
      <c r="PUF78" s="307"/>
      <c r="PUG78" s="307"/>
      <c r="PUH78" s="307"/>
      <c r="PUI78" s="307"/>
      <c r="PUJ78" s="307"/>
      <c r="PUK78" s="307"/>
      <c r="PUL78" s="307"/>
      <c r="PUM78" s="307"/>
      <c r="PUN78" s="307"/>
      <c r="PUO78" s="306"/>
      <c r="PUP78" s="307"/>
      <c r="PUQ78" s="307"/>
      <c r="PUR78" s="307"/>
      <c r="PUS78" s="307"/>
      <c r="PUT78" s="307"/>
      <c r="PUU78" s="307"/>
      <c r="PUV78" s="307"/>
      <c r="PUW78" s="307"/>
      <c r="PUX78" s="307"/>
      <c r="PUY78" s="307"/>
      <c r="PUZ78" s="307"/>
      <c r="PVA78" s="307"/>
      <c r="PVB78" s="307"/>
      <c r="PVC78" s="307"/>
      <c r="PVD78" s="307"/>
      <c r="PVE78" s="306"/>
      <c r="PVF78" s="307"/>
      <c r="PVG78" s="307"/>
      <c r="PVH78" s="307"/>
      <c r="PVI78" s="307"/>
      <c r="PVJ78" s="307"/>
      <c r="PVK78" s="307"/>
      <c r="PVL78" s="307"/>
      <c r="PVM78" s="307"/>
      <c r="PVN78" s="307"/>
      <c r="PVO78" s="307"/>
      <c r="PVP78" s="307"/>
      <c r="PVQ78" s="307"/>
      <c r="PVR78" s="307"/>
      <c r="PVS78" s="307"/>
      <c r="PVT78" s="307"/>
      <c r="PVU78" s="306"/>
      <c r="PVV78" s="307"/>
      <c r="PVW78" s="307"/>
      <c r="PVX78" s="307"/>
      <c r="PVY78" s="307"/>
      <c r="PVZ78" s="307"/>
      <c r="PWA78" s="307"/>
      <c r="PWB78" s="307"/>
      <c r="PWC78" s="307"/>
      <c r="PWD78" s="307"/>
      <c r="PWE78" s="307"/>
      <c r="PWF78" s="307"/>
      <c r="PWG78" s="307"/>
      <c r="PWH78" s="307"/>
      <c r="PWI78" s="307"/>
      <c r="PWJ78" s="307"/>
      <c r="PWK78" s="306"/>
      <c r="PWL78" s="307"/>
      <c r="PWM78" s="307"/>
      <c r="PWN78" s="307"/>
      <c r="PWO78" s="307"/>
      <c r="PWP78" s="307"/>
      <c r="PWQ78" s="307"/>
      <c r="PWR78" s="307"/>
      <c r="PWS78" s="307"/>
      <c r="PWT78" s="307"/>
      <c r="PWU78" s="307"/>
      <c r="PWV78" s="307"/>
      <c r="PWW78" s="307"/>
      <c r="PWX78" s="307"/>
      <c r="PWY78" s="307"/>
      <c r="PWZ78" s="307"/>
      <c r="PXA78" s="306"/>
      <c r="PXB78" s="307"/>
      <c r="PXC78" s="307"/>
      <c r="PXD78" s="307"/>
      <c r="PXE78" s="307"/>
      <c r="PXF78" s="307"/>
      <c r="PXG78" s="307"/>
      <c r="PXH78" s="307"/>
      <c r="PXI78" s="307"/>
      <c r="PXJ78" s="307"/>
      <c r="PXK78" s="307"/>
      <c r="PXL78" s="307"/>
      <c r="PXM78" s="307"/>
      <c r="PXN78" s="307"/>
      <c r="PXO78" s="307"/>
      <c r="PXP78" s="307"/>
      <c r="PXQ78" s="306"/>
      <c r="PXR78" s="307"/>
      <c r="PXS78" s="307"/>
      <c r="PXT78" s="307"/>
      <c r="PXU78" s="307"/>
      <c r="PXV78" s="307"/>
      <c r="PXW78" s="307"/>
      <c r="PXX78" s="307"/>
      <c r="PXY78" s="307"/>
      <c r="PXZ78" s="307"/>
      <c r="PYA78" s="307"/>
      <c r="PYB78" s="307"/>
      <c r="PYC78" s="307"/>
      <c r="PYD78" s="307"/>
      <c r="PYE78" s="307"/>
      <c r="PYF78" s="307"/>
      <c r="PYG78" s="306"/>
      <c r="PYH78" s="307"/>
      <c r="PYI78" s="307"/>
      <c r="PYJ78" s="307"/>
      <c r="PYK78" s="307"/>
      <c r="PYL78" s="307"/>
      <c r="PYM78" s="307"/>
      <c r="PYN78" s="307"/>
      <c r="PYO78" s="307"/>
      <c r="PYP78" s="307"/>
      <c r="PYQ78" s="307"/>
      <c r="PYR78" s="307"/>
      <c r="PYS78" s="307"/>
      <c r="PYT78" s="307"/>
      <c r="PYU78" s="307"/>
      <c r="PYV78" s="307"/>
      <c r="PYW78" s="306"/>
      <c r="PYX78" s="307"/>
      <c r="PYY78" s="307"/>
      <c r="PYZ78" s="307"/>
      <c r="PZA78" s="307"/>
      <c r="PZB78" s="307"/>
      <c r="PZC78" s="307"/>
      <c r="PZD78" s="307"/>
      <c r="PZE78" s="307"/>
      <c r="PZF78" s="307"/>
      <c r="PZG78" s="307"/>
      <c r="PZH78" s="307"/>
      <c r="PZI78" s="307"/>
      <c r="PZJ78" s="307"/>
      <c r="PZK78" s="307"/>
      <c r="PZL78" s="307"/>
      <c r="PZM78" s="306"/>
      <c r="PZN78" s="307"/>
      <c r="PZO78" s="307"/>
      <c r="PZP78" s="307"/>
      <c r="PZQ78" s="307"/>
      <c r="PZR78" s="307"/>
      <c r="PZS78" s="307"/>
      <c r="PZT78" s="307"/>
      <c r="PZU78" s="307"/>
      <c r="PZV78" s="307"/>
      <c r="PZW78" s="307"/>
      <c r="PZX78" s="307"/>
      <c r="PZY78" s="307"/>
      <c r="PZZ78" s="307"/>
      <c r="QAA78" s="307"/>
      <c r="QAB78" s="307"/>
      <c r="QAC78" s="306"/>
      <c r="QAD78" s="307"/>
      <c r="QAE78" s="307"/>
      <c r="QAF78" s="307"/>
      <c r="QAG78" s="307"/>
      <c r="QAH78" s="307"/>
      <c r="QAI78" s="307"/>
      <c r="QAJ78" s="307"/>
      <c r="QAK78" s="307"/>
      <c r="QAL78" s="307"/>
      <c r="QAM78" s="307"/>
      <c r="QAN78" s="307"/>
      <c r="QAO78" s="307"/>
      <c r="QAP78" s="307"/>
      <c r="QAQ78" s="307"/>
      <c r="QAR78" s="307"/>
      <c r="QAS78" s="306"/>
      <c r="QAT78" s="307"/>
      <c r="QAU78" s="307"/>
      <c r="QAV78" s="307"/>
      <c r="QAW78" s="307"/>
      <c r="QAX78" s="307"/>
      <c r="QAY78" s="307"/>
      <c r="QAZ78" s="307"/>
      <c r="QBA78" s="307"/>
      <c r="QBB78" s="307"/>
      <c r="QBC78" s="307"/>
      <c r="QBD78" s="307"/>
      <c r="QBE78" s="307"/>
      <c r="QBF78" s="307"/>
      <c r="QBG78" s="307"/>
      <c r="QBH78" s="307"/>
      <c r="QBI78" s="306"/>
      <c r="QBJ78" s="307"/>
      <c r="QBK78" s="307"/>
      <c r="QBL78" s="307"/>
      <c r="QBM78" s="307"/>
      <c r="QBN78" s="307"/>
      <c r="QBO78" s="307"/>
      <c r="QBP78" s="307"/>
      <c r="QBQ78" s="307"/>
      <c r="QBR78" s="307"/>
      <c r="QBS78" s="307"/>
      <c r="QBT78" s="307"/>
      <c r="QBU78" s="307"/>
      <c r="QBV78" s="307"/>
      <c r="QBW78" s="307"/>
      <c r="QBX78" s="307"/>
      <c r="QBY78" s="306"/>
      <c r="QBZ78" s="307"/>
      <c r="QCA78" s="307"/>
      <c r="QCB78" s="307"/>
      <c r="QCC78" s="307"/>
      <c r="QCD78" s="307"/>
      <c r="QCE78" s="307"/>
      <c r="QCF78" s="307"/>
      <c r="QCG78" s="307"/>
      <c r="QCH78" s="307"/>
      <c r="QCI78" s="307"/>
      <c r="QCJ78" s="307"/>
      <c r="QCK78" s="307"/>
      <c r="QCL78" s="307"/>
      <c r="QCM78" s="307"/>
      <c r="QCN78" s="307"/>
      <c r="QCO78" s="306"/>
      <c r="QCP78" s="307"/>
      <c r="QCQ78" s="307"/>
      <c r="QCR78" s="307"/>
      <c r="QCS78" s="307"/>
      <c r="QCT78" s="307"/>
      <c r="QCU78" s="307"/>
      <c r="QCV78" s="307"/>
      <c r="QCW78" s="307"/>
      <c r="QCX78" s="307"/>
      <c r="QCY78" s="307"/>
      <c r="QCZ78" s="307"/>
      <c r="QDA78" s="307"/>
      <c r="QDB78" s="307"/>
      <c r="QDC78" s="307"/>
      <c r="QDD78" s="307"/>
      <c r="QDE78" s="306"/>
      <c r="QDF78" s="307"/>
      <c r="QDG78" s="307"/>
      <c r="QDH78" s="307"/>
      <c r="QDI78" s="307"/>
      <c r="QDJ78" s="307"/>
      <c r="QDK78" s="307"/>
      <c r="QDL78" s="307"/>
      <c r="QDM78" s="307"/>
      <c r="QDN78" s="307"/>
      <c r="QDO78" s="307"/>
      <c r="QDP78" s="307"/>
      <c r="QDQ78" s="307"/>
      <c r="QDR78" s="307"/>
      <c r="QDS78" s="307"/>
      <c r="QDT78" s="307"/>
      <c r="QDU78" s="306"/>
      <c r="QDV78" s="307"/>
      <c r="QDW78" s="307"/>
      <c r="QDX78" s="307"/>
      <c r="QDY78" s="307"/>
      <c r="QDZ78" s="307"/>
      <c r="QEA78" s="307"/>
      <c r="QEB78" s="307"/>
      <c r="QEC78" s="307"/>
      <c r="QED78" s="307"/>
      <c r="QEE78" s="307"/>
      <c r="QEF78" s="307"/>
      <c r="QEG78" s="307"/>
      <c r="QEH78" s="307"/>
      <c r="QEI78" s="307"/>
      <c r="QEJ78" s="307"/>
      <c r="QEK78" s="306"/>
      <c r="QEL78" s="307"/>
      <c r="QEM78" s="307"/>
      <c r="QEN78" s="307"/>
      <c r="QEO78" s="307"/>
      <c r="QEP78" s="307"/>
      <c r="QEQ78" s="307"/>
      <c r="QER78" s="307"/>
      <c r="QES78" s="307"/>
      <c r="QET78" s="307"/>
      <c r="QEU78" s="307"/>
      <c r="QEV78" s="307"/>
      <c r="QEW78" s="307"/>
      <c r="QEX78" s="307"/>
      <c r="QEY78" s="307"/>
      <c r="QEZ78" s="307"/>
      <c r="QFA78" s="306"/>
      <c r="QFB78" s="307"/>
      <c r="QFC78" s="307"/>
      <c r="QFD78" s="307"/>
      <c r="QFE78" s="307"/>
      <c r="QFF78" s="307"/>
      <c r="QFG78" s="307"/>
      <c r="QFH78" s="307"/>
      <c r="QFI78" s="307"/>
      <c r="QFJ78" s="307"/>
      <c r="QFK78" s="307"/>
      <c r="QFL78" s="307"/>
      <c r="QFM78" s="307"/>
      <c r="QFN78" s="307"/>
      <c r="QFO78" s="307"/>
      <c r="QFP78" s="307"/>
      <c r="QFQ78" s="306"/>
      <c r="QFR78" s="307"/>
      <c r="QFS78" s="307"/>
      <c r="QFT78" s="307"/>
      <c r="QFU78" s="307"/>
      <c r="QFV78" s="307"/>
      <c r="QFW78" s="307"/>
      <c r="QFX78" s="307"/>
      <c r="QFY78" s="307"/>
      <c r="QFZ78" s="307"/>
      <c r="QGA78" s="307"/>
      <c r="QGB78" s="307"/>
      <c r="QGC78" s="307"/>
      <c r="QGD78" s="307"/>
      <c r="QGE78" s="307"/>
      <c r="QGF78" s="307"/>
      <c r="QGG78" s="306"/>
      <c r="QGH78" s="307"/>
      <c r="QGI78" s="307"/>
      <c r="QGJ78" s="307"/>
      <c r="QGK78" s="307"/>
      <c r="QGL78" s="307"/>
      <c r="QGM78" s="307"/>
      <c r="QGN78" s="307"/>
      <c r="QGO78" s="307"/>
      <c r="QGP78" s="307"/>
      <c r="QGQ78" s="307"/>
      <c r="QGR78" s="307"/>
      <c r="QGS78" s="307"/>
      <c r="QGT78" s="307"/>
      <c r="QGU78" s="307"/>
      <c r="QGV78" s="307"/>
      <c r="QGW78" s="306"/>
      <c r="QGX78" s="307"/>
      <c r="QGY78" s="307"/>
      <c r="QGZ78" s="307"/>
      <c r="QHA78" s="307"/>
      <c r="QHB78" s="307"/>
      <c r="QHC78" s="307"/>
      <c r="QHD78" s="307"/>
      <c r="QHE78" s="307"/>
      <c r="QHF78" s="307"/>
      <c r="QHG78" s="307"/>
      <c r="QHH78" s="307"/>
      <c r="QHI78" s="307"/>
      <c r="QHJ78" s="307"/>
      <c r="QHK78" s="307"/>
      <c r="QHL78" s="307"/>
      <c r="QHM78" s="306"/>
      <c r="QHN78" s="307"/>
      <c r="QHO78" s="307"/>
      <c r="QHP78" s="307"/>
      <c r="QHQ78" s="307"/>
      <c r="QHR78" s="307"/>
      <c r="QHS78" s="307"/>
      <c r="QHT78" s="307"/>
      <c r="QHU78" s="307"/>
      <c r="QHV78" s="307"/>
      <c r="QHW78" s="307"/>
      <c r="QHX78" s="307"/>
      <c r="QHY78" s="307"/>
      <c r="QHZ78" s="307"/>
      <c r="QIA78" s="307"/>
      <c r="QIB78" s="307"/>
      <c r="QIC78" s="306"/>
      <c r="QID78" s="307"/>
      <c r="QIE78" s="307"/>
      <c r="QIF78" s="307"/>
      <c r="QIG78" s="307"/>
      <c r="QIH78" s="307"/>
      <c r="QII78" s="307"/>
      <c r="QIJ78" s="307"/>
      <c r="QIK78" s="307"/>
      <c r="QIL78" s="307"/>
      <c r="QIM78" s="307"/>
      <c r="QIN78" s="307"/>
      <c r="QIO78" s="307"/>
      <c r="QIP78" s="307"/>
      <c r="QIQ78" s="307"/>
      <c r="QIR78" s="307"/>
      <c r="QIS78" s="306"/>
      <c r="QIT78" s="307"/>
      <c r="QIU78" s="307"/>
      <c r="QIV78" s="307"/>
      <c r="QIW78" s="307"/>
      <c r="QIX78" s="307"/>
      <c r="QIY78" s="307"/>
      <c r="QIZ78" s="307"/>
      <c r="QJA78" s="307"/>
      <c r="QJB78" s="307"/>
      <c r="QJC78" s="307"/>
      <c r="QJD78" s="307"/>
      <c r="QJE78" s="307"/>
      <c r="QJF78" s="307"/>
      <c r="QJG78" s="307"/>
      <c r="QJH78" s="307"/>
      <c r="QJI78" s="306"/>
      <c r="QJJ78" s="307"/>
      <c r="QJK78" s="307"/>
      <c r="QJL78" s="307"/>
      <c r="QJM78" s="307"/>
      <c r="QJN78" s="307"/>
      <c r="QJO78" s="307"/>
      <c r="QJP78" s="307"/>
      <c r="QJQ78" s="307"/>
      <c r="QJR78" s="307"/>
      <c r="QJS78" s="307"/>
      <c r="QJT78" s="307"/>
      <c r="QJU78" s="307"/>
      <c r="QJV78" s="307"/>
      <c r="QJW78" s="307"/>
      <c r="QJX78" s="307"/>
      <c r="QJY78" s="306"/>
      <c r="QJZ78" s="307"/>
      <c r="QKA78" s="307"/>
      <c r="QKB78" s="307"/>
      <c r="QKC78" s="307"/>
      <c r="QKD78" s="307"/>
      <c r="QKE78" s="307"/>
      <c r="QKF78" s="307"/>
      <c r="QKG78" s="307"/>
      <c r="QKH78" s="307"/>
      <c r="QKI78" s="307"/>
      <c r="QKJ78" s="307"/>
      <c r="QKK78" s="307"/>
      <c r="QKL78" s="307"/>
      <c r="QKM78" s="307"/>
      <c r="QKN78" s="307"/>
      <c r="QKO78" s="306"/>
      <c r="QKP78" s="307"/>
      <c r="QKQ78" s="307"/>
      <c r="QKR78" s="307"/>
      <c r="QKS78" s="307"/>
      <c r="QKT78" s="307"/>
      <c r="QKU78" s="307"/>
      <c r="QKV78" s="307"/>
      <c r="QKW78" s="307"/>
      <c r="QKX78" s="307"/>
      <c r="QKY78" s="307"/>
      <c r="QKZ78" s="307"/>
      <c r="QLA78" s="307"/>
      <c r="QLB78" s="307"/>
      <c r="QLC78" s="307"/>
      <c r="QLD78" s="307"/>
      <c r="QLE78" s="306"/>
      <c r="QLF78" s="307"/>
      <c r="QLG78" s="307"/>
      <c r="QLH78" s="307"/>
      <c r="QLI78" s="307"/>
      <c r="QLJ78" s="307"/>
      <c r="QLK78" s="307"/>
      <c r="QLL78" s="307"/>
      <c r="QLM78" s="307"/>
      <c r="QLN78" s="307"/>
      <c r="QLO78" s="307"/>
      <c r="QLP78" s="307"/>
      <c r="QLQ78" s="307"/>
      <c r="QLR78" s="307"/>
      <c r="QLS78" s="307"/>
      <c r="QLT78" s="307"/>
      <c r="QLU78" s="306"/>
      <c r="QLV78" s="307"/>
      <c r="QLW78" s="307"/>
      <c r="QLX78" s="307"/>
      <c r="QLY78" s="307"/>
      <c r="QLZ78" s="307"/>
      <c r="QMA78" s="307"/>
      <c r="QMB78" s="307"/>
      <c r="QMC78" s="307"/>
      <c r="QMD78" s="307"/>
      <c r="QME78" s="307"/>
      <c r="QMF78" s="307"/>
      <c r="QMG78" s="307"/>
      <c r="QMH78" s="307"/>
      <c r="QMI78" s="307"/>
      <c r="QMJ78" s="307"/>
      <c r="QMK78" s="306"/>
      <c r="QML78" s="307"/>
      <c r="QMM78" s="307"/>
      <c r="QMN78" s="307"/>
      <c r="QMO78" s="307"/>
      <c r="QMP78" s="307"/>
      <c r="QMQ78" s="307"/>
      <c r="QMR78" s="307"/>
      <c r="QMS78" s="307"/>
      <c r="QMT78" s="307"/>
      <c r="QMU78" s="307"/>
      <c r="QMV78" s="307"/>
      <c r="QMW78" s="307"/>
      <c r="QMX78" s="307"/>
      <c r="QMY78" s="307"/>
      <c r="QMZ78" s="307"/>
      <c r="QNA78" s="306"/>
      <c r="QNB78" s="307"/>
      <c r="QNC78" s="307"/>
      <c r="QND78" s="307"/>
      <c r="QNE78" s="307"/>
      <c r="QNF78" s="307"/>
      <c r="QNG78" s="307"/>
      <c r="QNH78" s="307"/>
      <c r="QNI78" s="307"/>
      <c r="QNJ78" s="307"/>
      <c r="QNK78" s="307"/>
      <c r="QNL78" s="307"/>
      <c r="QNM78" s="307"/>
      <c r="QNN78" s="307"/>
      <c r="QNO78" s="307"/>
      <c r="QNP78" s="307"/>
      <c r="QNQ78" s="306"/>
      <c r="QNR78" s="307"/>
      <c r="QNS78" s="307"/>
      <c r="QNT78" s="307"/>
      <c r="QNU78" s="307"/>
      <c r="QNV78" s="307"/>
      <c r="QNW78" s="307"/>
      <c r="QNX78" s="307"/>
      <c r="QNY78" s="307"/>
      <c r="QNZ78" s="307"/>
      <c r="QOA78" s="307"/>
      <c r="QOB78" s="307"/>
      <c r="QOC78" s="307"/>
      <c r="QOD78" s="307"/>
      <c r="QOE78" s="307"/>
      <c r="QOF78" s="307"/>
      <c r="QOG78" s="306"/>
      <c r="QOH78" s="307"/>
      <c r="QOI78" s="307"/>
      <c r="QOJ78" s="307"/>
      <c r="QOK78" s="307"/>
      <c r="QOL78" s="307"/>
      <c r="QOM78" s="307"/>
      <c r="QON78" s="307"/>
      <c r="QOO78" s="307"/>
      <c r="QOP78" s="307"/>
      <c r="QOQ78" s="307"/>
      <c r="QOR78" s="307"/>
      <c r="QOS78" s="307"/>
      <c r="QOT78" s="307"/>
      <c r="QOU78" s="307"/>
      <c r="QOV78" s="307"/>
      <c r="QOW78" s="306"/>
      <c r="QOX78" s="307"/>
      <c r="QOY78" s="307"/>
      <c r="QOZ78" s="307"/>
      <c r="QPA78" s="307"/>
      <c r="QPB78" s="307"/>
      <c r="QPC78" s="307"/>
      <c r="QPD78" s="307"/>
      <c r="QPE78" s="307"/>
      <c r="QPF78" s="307"/>
      <c r="QPG78" s="307"/>
      <c r="QPH78" s="307"/>
      <c r="QPI78" s="307"/>
      <c r="QPJ78" s="307"/>
      <c r="QPK78" s="307"/>
      <c r="QPL78" s="307"/>
      <c r="QPM78" s="306"/>
      <c r="QPN78" s="307"/>
      <c r="QPO78" s="307"/>
      <c r="QPP78" s="307"/>
      <c r="QPQ78" s="307"/>
      <c r="QPR78" s="307"/>
      <c r="QPS78" s="307"/>
      <c r="QPT78" s="307"/>
      <c r="QPU78" s="307"/>
      <c r="QPV78" s="307"/>
      <c r="QPW78" s="307"/>
      <c r="QPX78" s="307"/>
      <c r="QPY78" s="307"/>
      <c r="QPZ78" s="307"/>
      <c r="QQA78" s="307"/>
      <c r="QQB78" s="307"/>
      <c r="QQC78" s="306"/>
      <c r="QQD78" s="307"/>
      <c r="QQE78" s="307"/>
      <c r="QQF78" s="307"/>
      <c r="QQG78" s="307"/>
      <c r="QQH78" s="307"/>
      <c r="QQI78" s="307"/>
      <c r="QQJ78" s="307"/>
      <c r="QQK78" s="307"/>
      <c r="QQL78" s="307"/>
      <c r="QQM78" s="307"/>
      <c r="QQN78" s="307"/>
      <c r="QQO78" s="307"/>
      <c r="QQP78" s="307"/>
      <c r="QQQ78" s="307"/>
      <c r="QQR78" s="307"/>
      <c r="QQS78" s="306"/>
      <c r="QQT78" s="307"/>
      <c r="QQU78" s="307"/>
      <c r="QQV78" s="307"/>
      <c r="QQW78" s="307"/>
      <c r="QQX78" s="307"/>
      <c r="QQY78" s="307"/>
      <c r="QQZ78" s="307"/>
      <c r="QRA78" s="307"/>
      <c r="QRB78" s="307"/>
      <c r="QRC78" s="307"/>
      <c r="QRD78" s="307"/>
      <c r="QRE78" s="307"/>
      <c r="QRF78" s="307"/>
      <c r="QRG78" s="307"/>
      <c r="QRH78" s="307"/>
      <c r="QRI78" s="306"/>
      <c r="QRJ78" s="307"/>
      <c r="QRK78" s="307"/>
      <c r="QRL78" s="307"/>
      <c r="QRM78" s="307"/>
      <c r="QRN78" s="307"/>
      <c r="QRO78" s="307"/>
      <c r="QRP78" s="307"/>
      <c r="QRQ78" s="307"/>
      <c r="QRR78" s="307"/>
      <c r="QRS78" s="307"/>
      <c r="QRT78" s="307"/>
      <c r="QRU78" s="307"/>
      <c r="QRV78" s="307"/>
      <c r="QRW78" s="307"/>
      <c r="QRX78" s="307"/>
      <c r="QRY78" s="306"/>
      <c r="QRZ78" s="307"/>
      <c r="QSA78" s="307"/>
      <c r="QSB78" s="307"/>
      <c r="QSC78" s="307"/>
      <c r="QSD78" s="307"/>
      <c r="QSE78" s="307"/>
      <c r="QSF78" s="307"/>
      <c r="QSG78" s="307"/>
      <c r="QSH78" s="307"/>
      <c r="QSI78" s="307"/>
      <c r="QSJ78" s="307"/>
      <c r="QSK78" s="307"/>
      <c r="QSL78" s="307"/>
      <c r="QSM78" s="307"/>
      <c r="QSN78" s="307"/>
      <c r="QSO78" s="306"/>
      <c r="QSP78" s="307"/>
      <c r="QSQ78" s="307"/>
      <c r="QSR78" s="307"/>
      <c r="QSS78" s="307"/>
      <c r="QST78" s="307"/>
      <c r="QSU78" s="307"/>
      <c r="QSV78" s="307"/>
      <c r="QSW78" s="307"/>
      <c r="QSX78" s="307"/>
      <c r="QSY78" s="307"/>
      <c r="QSZ78" s="307"/>
      <c r="QTA78" s="307"/>
      <c r="QTB78" s="307"/>
      <c r="QTC78" s="307"/>
      <c r="QTD78" s="307"/>
      <c r="QTE78" s="306"/>
      <c r="QTF78" s="307"/>
      <c r="QTG78" s="307"/>
      <c r="QTH78" s="307"/>
      <c r="QTI78" s="307"/>
      <c r="QTJ78" s="307"/>
      <c r="QTK78" s="307"/>
      <c r="QTL78" s="307"/>
      <c r="QTM78" s="307"/>
      <c r="QTN78" s="307"/>
      <c r="QTO78" s="307"/>
      <c r="QTP78" s="307"/>
      <c r="QTQ78" s="307"/>
      <c r="QTR78" s="307"/>
      <c r="QTS78" s="307"/>
      <c r="QTT78" s="307"/>
      <c r="QTU78" s="306"/>
      <c r="QTV78" s="307"/>
      <c r="QTW78" s="307"/>
      <c r="QTX78" s="307"/>
      <c r="QTY78" s="307"/>
      <c r="QTZ78" s="307"/>
      <c r="QUA78" s="307"/>
      <c r="QUB78" s="307"/>
      <c r="QUC78" s="307"/>
      <c r="QUD78" s="307"/>
      <c r="QUE78" s="307"/>
      <c r="QUF78" s="307"/>
      <c r="QUG78" s="307"/>
      <c r="QUH78" s="307"/>
      <c r="QUI78" s="307"/>
      <c r="QUJ78" s="307"/>
      <c r="QUK78" s="306"/>
      <c r="QUL78" s="307"/>
      <c r="QUM78" s="307"/>
      <c r="QUN78" s="307"/>
      <c r="QUO78" s="307"/>
      <c r="QUP78" s="307"/>
      <c r="QUQ78" s="307"/>
      <c r="QUR78" s="307"/>
      <c r="QUS78" s="307"/>
      <c r="QUT78" s="307"/>
      <c r="QUU78" s="307"/>
      <c r="QUV78" s="307"/>
      <c r="QUW78" s="307"/>
      <c r="QUX78" s="307"/>
      <c r="QUY78" s="307"/>
      <c r="QUZ78" s="307"/>
      <c r="QVA78" s="306"/>
      <c r="QVB78" s="307"/>
      <c r="QVC78" s="307"/>
      <c r="QVD78" s="307"/>
      <c r="QVE78" s="307"/>
      <c r="QVF78" s="307"/>
      <c r="QVG78" s="307"/>
      <c r="QVH78" s="307"/>
      <c r="QVI78" s="307"/>
      <c r="QVJ78" s="307"/>
      <c r="QVK78" s="307"/>
      <c r="QVL78" s="307"/>
      <c r="QVM78" s="307"/>
      <c r="QVN78" s="307"/>
      <c r="QVO78" s="307"/>
      <c r="QVP78" s="307"/>
      <c r="QVQ78" s="306"/>
      <c r="QVR78" s="307"/>
      <c r="QVS78" s="307"/>
      <c r="QVT78" s="307"/>
      <c r="QVU78" s="307"/>
      <c r="QVV78" s="307"/>
      <c r="QVW78" s="307"/>
      <c r="QVX78" s="307"/>
      <c r="QVY78" s="307"/>
      <c r="QVZ78" s="307"/>
      <c r="QWA78" s="307"/>
      <c r="QWB78" s="307"/>
      <c r="QWC78" s="307"/>
      <c r="QWD78" s="307"/>
      <c r="QWE78" s="307"/>
      <c r="QWF78" s="307"/>
      <c r="QWG78" s="306"/>
      <c r="QWH78" s="307"/>
      <c r="QWI78" s="307"/>
      <c r="QWJ78" s="307"/>
      <c r="QWK78" s="307"/>
      <c r="QWL78" s="307"/>
      <c r="QWM78" s="307"/>
      <c r="QWN78" s="307"/>
      <c r="QWO78" s="307"/>
      <c r="QWP78" s="307"/>
      <c r="QWQ78" s="307"/>
      <c r="QWR78" s="307"/>
      <c r="QWS78" s="307"/>
      <c r="QWT78" s="307"/>
      <c r="QWU78" s="307"/>
      <c r="QWV78" s="307"/>
      <c r="QWW78" s="306"/>
      <c r="QWX78" s="307"/>
      <c r="QWY78" s="307"/>
      <c r="QWZ78" s="307"/>
      <c r="QXA78" s="307"/>
      <c r="QXB78" s="307"/>
      <c r="QXC78" s="307"/>
      <c r="QXD78" s="307"/>
      <c r="QXE78" s="307"/>
      <c r="QXF78" s="307"/>
      <c r="QXG78" s="307"/>
      <c r="QXH78" s="307"/>
      <c r="QXI78" s="307"/>
      <c r="QXJ78" s="307"/>
      <c r="QXK78" s="307"/>
      <c r="QXL78" s="307"/>
      <c r="QXM78" s="306"/>
      <c r="QXN78" s="307"/>
      <c r="QXO78" s="307"/>
      <c r="QXP78" s="307"/>
      <c r="QXQ78" s="307"/>
      <c r="QXR78" s="307"/>
      <c r="QXS78" s="307"/>
      <c r="QXT78" s="307"/>
      <c r="QXU78" s="307"/>
      <c r="QXV78" s="307"/>
      <c r="QXW78" s="307"/>
      <c r="QXX78" s="307"/>
      <c r="QXY78" s="307"/>
      <c r="QXZ78" s="307"/>
      <c r="QYA78" s="307"/>
      <c r="QYB78" s="307"/>
      <c r="QYC78" s="306"/>
      <c r="QYD78" s="307"/>
      <c r="QYE78" s="307"/>
      <c r="QYF78" s="307"/>
      <c r="QYG78" s="307"/>
      <c r="QYH78" s="307"/>
      <c r="QYI78" s="307"/>
      <c r="QYJ78" s="307"/>
      <c r="QYK78" s="307"/>
      <c r="QYL78" s="307"/>
      <c r="QYM78" s="307"/>
      <c r="QYN78" s="307"/>
      <c r="QYO78" s="307"/>
      <c r="QYP78" s="307"/>
      <c r="QYQ78" s="307"/>
      <c r="QYR78" s="307"/>
      <c r="QYS78" s="306"/>
      <c r="QYT78" s="307"/>
      <c r="QYU78" s="307"/>
      <c r="QYV78" s="307"/>
      <c r="QYW78" s="307"/>
      <c r="QYX78" s="307"/>
      <c r="QYY78" s="307"/>
      <c r="QYZ78" s="307"/>
      <c r="QZA78" s="307"/>
      <c r="QZB78" s="307"/>
      <c r="QZC78" s="307"/>
      <c r="QZD78" s="307"/>
      <c r="QZE78" s="307"/>
      <c r="QZF78" s="307"/>
      <c r="QZG78" s="307"/>
      <c r="QZH78" s="307"/>
      <c r="QZI78" s="306"/>
      <c r="QZJ78" s="307"/>
      <c r="QZK78" s="307"/>
      <c r="QZL78" s="307"/>
      <c r="QZM78" s="307"/>
      <c r="QZN78" s="307"/>
      <c r="QZO78" s="307"/>
      <c r="QZP78" s="307"/>
      <c r="QZQ78" s="307"/>
      <c r="QZR78" s="307"/>
      <c r="QZS78" s="307"/>
      <c r="QZT78" s="307"/>
      <c r="QZU78" s="307"/>
      <c r="QZV78" s="307"/>
      <c r="QZW78" s="307"/>
      <c r="QZX78" s="307"/>
      <c r="QZY78" s="306"/>
      <c r="QZZ78" s="307"/>
      <c r="RAA78" s="307"/>
      <c r="RAB78" s="307"/>
      <c r="RAC78" s="307"/>
      <c r="RAD78" s="307"/>
      <c r="RAE78" s="307"/>
      <c r="RAF78" s="307"/>
      <c r="RAG78" s="307"/>
      <c r="RAH78" s="307"/>
      <c r="RAI78" s="307"/>
      <c r="RAJ78" s="307"/>
      <c r="RAK78" s="307"/>
      <c r="RAL78" s="307"/>
      <c r="RAM78" s="307"/>
      <c r="RAN78" s="307"/>
      <c r="RAO78" s="306"/>
      <c r="RAP78" s="307"/>
      <c r="RAQ78" s="307"/>
      <c r="RAR78" s="307"/>
      <c r="RAS78" s="307"/>
      <c r="RAT78" s="307"/>
      <c r="RAU78" s="307"/>
      <c r="RAV78" s="307"/>
      <c r="RAW78" s="307"/>
      <c r="RAX78" s="307"/>
      <c r="RAY78" s="307"/>
      <c r="RAZ78" s="307"/>
      <c r="RBA78" s="307"/>
      <c r="RBB78" s="307"/>
      <c r="RBC78" s="307"/>
      <c r="RBD78" s="307"/>
      <c r="RBE78" s="306"/>
      <c r="RBF78" s="307"/>
      <c r="RBG78" s="307"/>
      <c r="RBH78" s="307"/>
      <c r="RBI78" s="307"/>
      <c r="RBJ78" s="307"/>
      <c r="RBK78" s="307"/>
      <c r="RBL78" s="307"/>
      <c r="RBM78" s="307"/>
      <c r="RBN78" s="307"/>
      <c r="RBO78" s="307"/>
      <c r="RBP78" s="307"/>
      <c r="RBQ78" s="307"/>
      <c r="RBR78" s="307"/>
      <c r="RBS78" s="307"/>
      <c r="RBT78" s="307"/>
      <c r="RBU78" s="306"/>
      <c r="RBV78" s="307"/>
      <c r="RBW78" s="307"/>
      <c r="RBX78" s="307"/>
      <c r="RBY78" s="307"/>
      <c r="RBZ78" s="307"/>
      <c r="RCA78" s="307"/>
      <c r="RCB78" s="307"/>
      <c r="RCC78" s="307"/>
      <c r="RCD78" s="307"/>
      <c r="RCE78" s="307"/>
      <c r="RCF78" s="307"/>
      <c r="RCG78" s="307"/>
      <c r="RCH78" s="307"/>
      <c r="RCI78" s="307"/>
      <c r="RCJ78" s="307"/>
      <c r="RCK78" s="306"/>
      <c r="RCL78" s="307"/>
      <c r="RCM78" s="307"/>
      <c r="RCN78" s="307"/>
      <c r="RCO78" s="307"/>
      <c r="RCP78" s="307"/>
      <c r="RCQ78" s="307"/>
      <c r="RCR78" s="307"/>
      <c r="RCS78" s="307"/>
      <c r="RCT78" s="307"/>
      <c r="RCU78" s="307"/>
      <c r="RCV78" s="307"/>
      <c r="RCW78" s="307"/>
      <c r="RCX78" s="307"/>
      <c r="RCY78" s="307"/>
      <c r="RCZ78" s="307"/>
      <c r="RDA78" s="306"/>
      <c r="RDB78" s="307"/>
      <c r="RDC78" s="307"/>
      <c r="RDD78" s="307"/>
      <c r="RDE78" s="307"/>
      <c r="RDF78" s="307"/>
      <c r="RDG78" s="307"/>
      <c r="RDH78" s="307"/>
      <c r="RDI78" s="307"/>
      <c r="RDJ78" s="307"/>
      <c r="RDK78" s="307"/>
      <c r="RDL78" s="307"/>
      <c r="RDM78" s="307"/>
      <c r="RDN78" s="307"/>
      <c r="RDO78" s="307"/>
      <c r="RDP78" s="307"/>
      <c r="RDQ78" s="306"/>
      <c r="RDR78" s="307"/>
      <c r="RDS78" s="307"/>
      <c r="RDT78" s="307"/>
      <c r="RDU78" s="307"/>
      <c r="RDV78" s="307"/>
      <c r="RDW78" s="307"/>
      <c r="RDX78" s="307"/>
      <c r="RDY78" s="307"/>
      <c r="RDZ78" s="307"/>
      <c r="REA78" s="307"/>
      <c r="REB78" s="307"/>
      <c r="REC78" s="307"/>
      <c r="RED78" s="307"/>
      <c r="REE78" s="307"/>
      <c r="REF78" s="307"/>
      <c r="REG78" s="306"/>
      <c r="REH78" s="307"/>
      <c r="REI78" s="307"/>
      <c r="REJ78" s="307"/>
      <c r="REK78" s="307"/>
      <c r="REL78" s="307"/>
      <c r="REM78" s="307"/>
      <c r="REN78" s="307"/>
      <c r="REO78" s="307"/>
      <c r="REP78" s="307"/>
      <c r="REQ78" s="307"/>
      <c r="RER78" s="307"/>
      <c r="RES78" s="307"/>
      <c r="RET78" s="307"/>
      <c r="REU78" s="307"/>
      <c r="REV78" s="307"/>
      <c r="REW78" s="306"/>
      <c r="REX78" s="307"/>
      <c r="REY78" s="307"/>
      <c r="REZ78" s="307"/>
      <c r="RFA78" s="307"/>
      <c r="RFB78" s="307"/>
      <c r="RFC78" s="307"/>
      <c r="RFD78" s="307"/>
      <c r="RFE78" s="307"/>
      <c r="RFF78" s="307"/>
      <c r="RFG78" s="307"/>
      <c r="RFH78" s="307"/>
      <c r="RFI78" s="307"/>
      <c r="RFJ78" s="307"/>
      <c r="RFK78" s="307"/>
      <c r="RFL78" s="307"/>
      <c r="RFM78" s="306"/>
      <c r="RFN78" s="307"/>
      <c r="RFO78" s="307"/>
      <c r="RFP78" s="307"/>
      <c r="RFQ78" s="307"/>
      <c r="RFR78" s="307"/>
      <c r="RFS78" s="307"/>
      <c r="RFT78" s="307"/>
      <c r="RFU78" s="307"/>
      <c r="RFV78" s="307"/>
      <c r="RFW78" s="307"/>
      <c r="RFX78" s="307"/>
      <c r="RFY78" s="307"/>
      <c r="RFZ78" s="307"/>
      <c r="RGA78" s="307"/>
      <c r="RGB78" s="307"/>
      <c r="RGC78" s="306"/>
      <c r="RGD78" s="307"/>
      <c r="RGE78" s="307"/>
      <c r="RGF78" s="307"/>
      <c r="RGG78" s="307"/>
      <c r="RGH78" s="307"/>
      <c r="RGI78" s="307"/>
      <c r="RGJ78" s="307"/>
      <c r="RGK78" s="307"/>
      <c r="RGL78" s="307"/>
      <c r="RGM78" s="307"/>
      <c r="RGN78" s="307"/>
      <c r="RGO78" s="307"/>
      <c r="RGP78" s="307"/>
      <c r="RGQ78" s="307"/>
      <c r="RGR78" s="307"/>
      <c r="RGS78" s="306"/>
      <c r="RGT78" s="307"/>
      <c r="RGU78" s="307"/>
      <c r="RGV78" s="307"/>
      <c r="RGW78" s="307"/>
      <c r="RGX78" s="307"/>
      <c r="RGY78" s="307"/>
      <c r="RGZ78" s="307"/>
      <c r="RHA78" s="307"/>
      <c r="RHB78" s="307"/>
      <c r="RHC78" s="307"/>
      <c r="RHD78" s="307"/>
      <c r="RHE78" s="307"/>
      <c r="RHF78" s="307"/>
      <c r="RHG78" s="307"/>
      <c r="RHH78" s="307"/>
      <c r="RHI78" s="306"/>
      <c r="RHJ78" s="307"/>
      <c r="RHK78" s="307"/>
      <c r="RHL78" s="307"/>
      <c r="RHM78" s="307"/>
      <c r="RHN78" s="307"/>
      <c r="RHO78" s="307"/>
      <c r="RHP78" s="307"/>
      <c r="RHQ78" s="307"/>
      <c r="RHR78" s="307"/>
      <c r="RHS78" s="307"/>
      <c r="RHT78" s="307"/>
      <c r="RHU78" s="307"/>
      <c r="RHV78" s="307"/>
      <c r="RHW78" s="307"/>
      <c r="RHX78" s="307"/>
      <c r="RHY78" s="306"/>
      <c r="RHZ78" s="307"/>
      <c r="RIA78" s="307"/>
      <c r="RIB78" s="307"/>
      <c r="RIC78" s="307"/>
      <c r="RID78" s="307"/>
      <c r="RIE78" s="307"/>
      <c r="RIF78" s="307"/>
      <c r="RIG78" s="307"/>
      <c r="RIH78" s="307"/>
      <c r="RII78" s="307"/>
      <c r="RIJ78" s="307"/>
      <c r="RIK78" s="307"/>
      <c r="RIL78" s="307"/>
      <c r="RIM78" s="307"/>
      <c r="RIN78" s="307"/>
      <c r="RIO78" s="306"/>
      <c r="RIP78" s="307"/>
      <c r="RIQ78" s="307"/>
      <c r="RIR78" s="307"/>
      <c r="RIS78" s="307"/>
      <c r="RIT78" s="307"/>
      <c r="RIU78" s="307"/>
      <c r="RIV78" s="307"/>
      <c r="RIW78" s="307"/>
      <c r="RIX78" s="307"/>
      <c r="RIY78" s="307"/>
      <c r="RIZ78" s="307"/>
      <c r="RJA78" s="307"/>
      <c r="RJB78" s="307"/>
      <c r="RJC78" s="307"/>
      <c r="RJD78" s="307"/>
      <c r="RJE78" s="306"/>
      <c r="RJF78" s="307"/>
      <c r="RJG78" s="307"/>
      <c r="RJH78" s="307"/>
      <c r="RJI78" s="307"/>
      <c r="RJJ78" s="307"/>
      <c r="RJK78" s="307"/>
      <c r="RJL78" s="307"/>
      <c r="RJM78" s="307"/>
      <c r="RJN78" s="307"/>
      <c r="RJO78" s="307"/>
      <c r="RJP78" s="307"/>
      <c r="RJQ78" s="307"/>
      <c r="RJR78" s="307"/>
      <c r="RJS78" s="307"/>
      <c r="RJT78" s="307"/>
      <c r="RJU78" s="306"/>
      <c r="RJV78" s="307"/>
      <c r="RJW78" s="307"/>
      <c r="RJX78" s="307"/>
      <c r="RJY78" s="307"/>
      <c r="RJZ78" s="307"/>
      <c r="RKA78" s="307"/>
      <c r="RKB78" s="307"/>
      <c r="RKC78" s="307"/>
      <c r="RKD78" s="307"/>
      <c r="RKE78" s="307"/>
      <c r="RKF78" s="307"/>
      <c r="RKG78" s="307"/>
      <c r="RKH78" s="307"/>
      <c r="RKI78" s="307"/>
      <c r="RKJ78" s="307"/>
      <c r="RKK78" s="306"/>
      <c r="RKL78" s="307"/>
      <c r="RKM78" s="307"/>
      <c r="RKN78" s="307"/>
      <c r="RKO78" s="307"/>
      <c r="RKP78" s="307"/>
      <c r="RKQ78" s="307"/>
      <c r="RKR78" s="307"/>
      <c r="RKS78" s="307"/>
      <c r="RKT78" s="307"/>
      <c r="RKU78" s="307"/>
      <c r="RKV78" s="307"/>
      <c r="RKW78" s="307"/>
      <c r="RKX78" s="307"/>
      <c r="RKY78" s="307"/>
      <c r="RKZ78" s="307"/>
      <c r="RLA78" s="306"/>
      <c r="RLB78" s="307"/>
      <c r="RLC78" s="307"/>
      <c r="RLD78" s="307"/>
      <c r="RLE78" s="307"/>
      <c r="RLF78" s="307"/>
      <c r="RLG78" s="307"/>
      <c r="RLH78" s="307"/>
      <c r="RLI78" s="307"/>
      <c r="RLJ78" s="307"/>
      <c r="RLK78" s="307"/>
      <c r="RLL78" s="307"/>
      <c r="RLM78" s="307"/>
      <c r="RLN78" s="307"/>
      <c r="RLO78" s="307"/>
      <c r="RLP78" s="307"/>
      <c r="RLQ78" s="306"/>
      <c r="RLR78" s="307"/>
      <c r="RLS78" s="307"/>
      <c r="RLT78" s="307"/>
      <c r="RLU78" s="307"/>
      <c r="RLV78" s="307"/>
      <c r="RLW78" s="307"/>
      <c r="RLX78" s="307"/>
      <c r="RLY78" s="307"/>
      <c r="RLZ78" s="307"/>
      <c r="RMA78" s="307"/>
      <c r="RMB78" s="307"/>
      <c r="RMC78" s="307"/>
      <c r="RMD78" s="307"/>
      <c r="RME78" s="307"/>
      <c r="RMF78" s="307"/>
      <c r="RMG78" s="306"/>
      <c r="RMH78" s="307"/>
      <c r="RMI78" s="307"/>
      <c r="RMJ78" s="307"/>
      <c r="RMK78" s="307"/>
      <c r="RML78" s="307"/>
      <c r="RMM78" s="307"/>
      <c r="RMN78" s="307"/>
      <c r="RMO78" s="307"/>
      <c r="RMP78" s="307"/>
      <c r="RMQ78" s="307"/>
      <c r="RMR78" s="307"/>
      <c r="RMS78" s="307"/>
      <c r="RMT78" s="307"/>
      <c r="RMU78" s="307"/>
      <c r="RMV78" s="307"/>
      <c r="RMW78" s="306"/>
      <c r="RMX78" s="307"/>
      <c r="RMY78" s="307"/>
      <c r="RMZ78" s="307"/>
      <c r="RNA78" s="307"/>
      <c r="RNB78" s="307"/>
      <c r="RNC78" s="307"/>
      <c r="RND78" s="307"/>
      <c r="RNE78" s="307"/>
      <c r="RNF78" s="307"/>
      <c r="RNG78" s="307"/>
      <c r="RNH78" s="307"/>
      <c r="RNI78" s="307"/>
      <c r="RNJ78" s="307"/>
      <c r="RNK78" s="307"/>
      <c r="RNL78" s="307"/>
      <c r="RNM78" s="306"/>
      <c r="RNN78" s="307"/>
      <c r="RNO78" s="307"/>
      <c r="RNP78" s="307"/>
      <c r="RNQ78" s="307"/>
      <c r="RNR78" s="307"/>
      <c r="RNS78" s="307"/>
      <c r="RNT78" s="307"/>
      <c r="RNU78" s="307"/>
      <c r="RNV78" s="307"/>
      <c r="RNW78" s="307"/>
      <c r="RNX78" s="307"/>
      <c r="RNY78" s="307"/>
      <c r="RNZ78" s="307"/>
      <c r="ROA78" s="307"/>
      <c r="ROB78" s="307"/>
      <c r="ROC78" s="306"/>
      <c r="ROD78" s="307"/>
      <c r="ROE78" s="307"/>
      <c r="ROF78" s="307"/>
      <c r="ROG78" s="307"/>
      <c r="ROH78" s="307"/>
      <c r="ROI78" s="307"/>
      <c r="ROJ78" s="307"/>
      <c r="ROK78" s="307"/>
      <c r="ROL78" s="307"/>
      <c r="ROM78" s="307"/>
      <c r="RON78" s="307"/>
      <c r="ROO78" s="307"/>
      <c r="ROP78" s="307"/>
      <c r="ROQ78" s="307"/>
      <c r="ROR78" s="307"/>
      <c r="ROS78" s="306"/>
      <c r="ROT78" s="307"/>
      <c r="ROU78" s="307"/>
      <c r="ROV78" s="307"/>
      <c r="ROW78" s="307"/>
      <c r="ROX78" s="307"/>
      <c r="ROY78" s="307"/>
      <c r="ROZ78" s="307"/>
      <c r="RPA78" s="307"/>
      <c r="RPB78" s="307"/>
      <c r="RPC78" s="307"/>
      <c r="RPD78" s="307"/>
      <c r="RPE78" s="307"/>
      <c r="RPF78" s="307"/>
      <c r="RPG78" s="307"/>
      <c r="RPH78" s="307"/>
      <c r="RPI78" s="306"/>
      <c r="RPJ78" s="307"/>
      <c r="RPK78" s="307"/>
      <c r="RPL78" s="307"/>
      <c r="RPM78" s="307"/>
      <c r="RPN78" s="307"/>
      <c r="RPO78" s="307"/>
      <c r="RPP78" s="307"/>
      <c r="RPQ78" s="307"/>
      <c r="RPR78" s="307"/>
      <c r="RPS78" s="307"/>
      <c r="RPT78" s="307"/>
      <c r="RPU78" s="307"/>
      <c r="RPV78" s="307"/>
      <c r="RPW78" s="307"/>
      <c r="RPX78" s="307"/>
      <c r="RPY78" s="306"/>
      <c r="RPZ78" s="307"/>
      <c r="RQA78" s="307"/>
      <c r="RQB78" s="307"/>
      <c r="RQC78" s="307"/>
      <c r="RQD78" s="307"/>
      <c r="RQE78" s="307"/>
      <c r="RQF78" s="307"/>
      <c r="RQG78" s="307"/>
      <c r="RQH78" s="307"/>
      <c r="RQI78" s="307"/>
      <c r="RQJ78" s="307"/>
      <c r="RQK78" s="307"/>
      <c r="RQL78" s="307"/>
      <c r="RQM78" s="307"/>
      <c r="RQN78" s="307"/>
      <c r="RQO78" s="306"/>
      <c r="RQP78" s="307"/>
      <c r="RQQ78" s="307"/>
      <c r="RQR78" s="307"/>
      <c r="RQS78" s="307"/>
      <c r="RQT78" s="307"/>
      <c r="RQU78" s="307"/>
      <c r="RQV78" s="307"/>
      <c r="RQW78" s="307"/>
      <c r="RQX78" s="307"/>
      <c r="RQY78" s="307"/>
      <c r="RQZ78" s="307"/>
      <c r="RRA78" s="307"/>
      <c r="RRB78" s="307"/>
      <c r="RRC78" s="307"/>
      <c r="RRD78" s="307"/>
      <c r="RRE78" s="306"/>
      <c r="RRF78" s="307"/>
      <c r="RRG78" s="307"/>
      <c r="RRH78" s="307"/>
      <c r="RRI78" s="307"/>
      <c r="RRJ78" s="307"/>
      <c r="RRK78" s="307"/>
      <c r="RRL78" s="307"/>
      <c r="RRM78" s="307"/>
      <c r="RRN78" s="307"/>
      <c r="RRO78" s="307"/>
      <c r="RRP78" s="307"/>
      <c r="RRQ78" s="307"/>
      <c r="RRR78" s="307"/>
      <c r="RRS78" s="307"/>
      <c r="RRT78" s="307"/>
      <c r="RRU78" s="306"/>
      <c r="RRV78" s="307"/>
      <c r="RRW78" s="307"/>
      <c r="RRX78" s="307"/>
      <c r="RRY78" s="307"/>
      <c r="RRZ78" s="307"/>
      <c r="RSA78" s="307"/>
      <c r="RSB78" s="307"/>
      <c r="RSC78" s="307"/>
      <c r="RSD78" s="307"/>
      <c r="RSE78" s="307"/>
      <c r="RSF78" s="307"/>
      <c r="RSG78" s="307"/>
      <c r="RSH78" s="307"/>
      <c r="RSI78" s="307"/>
      <c r="RSJ78" s="307"/>
      <c r="RSK78" s="306"/>
      <c r="RSL78" s="307"/>
      <c r="RSM78" s="307"/>
      <c r="RSN78" s="307"/>
      <c r="RSO78" s="307"/>
      <c r="RSP78" s="307"/>
      <c r="RSQ78" s="307"/>
      <c r="RSR78" s="307"/>
      <c r="RSS78" s="307"/>
      <c r="RST78" s="307"/>
      <c r="RSU78" s="307"/>
      <c r="RSV78" s="307"/>
      <c r="RSW78" s="307"/>
      <c r="RSX78" s="307"/>
      <c r="RSY78" s="307"/>
      <c r="RSZ78" s="307"/>
      <c r="RTA78" s="306"/>
      <c r="RTB78" s="307"/>
      <c r="RTC78" s="307"/>
      <c r="RTD78" s="307"/>
      <c r="RTE78" s="307"/>
      <c r="RTF78" s="307"/>
      <c r="RTG78" s="307"/>
      <c r="RTH78" s="307"/>
      <c r="RTI78" s="307"/>
      <c r="RTJ78" s="307"/>
      <c r="RTK78" s="307"/>
      <c r="RTL78" s="307"/>
      <c r="RTM78" s="307"/>
      <c r="RTN78" s="307"/>
      <c r="RTO78" s="307"/>
      <c r="RTP78" s="307"/>
      <c r="RTQ78" s="306"/>
      <c r="RTR78" s="307"/>
      <c r="RTS78" s="307"/>
      <c r="RTT78" s="307"/>
      <c r="RTU78" s="307"/>
      <c r="RTV78" s="307"/>
      <c r="RTW78" s="307"/>
      <c r="RTX78" s="307"/>
      <c r="RTY78" s="307"/>
      <c r="RTZ78" s="307"/>
      <c r="RUA78" s="307"/>
      <c r="RUB78" s="307"/>
      <c r="RUC78" s="307"/>
      <c r="RUD78" s="307"/>
      <c r="RUE78" s="307"/>
      <c r="RUF78" s="307"/>
      <c r="RUG78" s="306"/>
      <c r="RUH78" s="307"/>
      <c r="RUI78" s="307"/>
      <c r="RUJ78" s="307"/>
      <c r="RUK78" s="307"/>
      <c r="RUL78" s="307"/>
      <c r="RUM78" s="307"/>
      <c r="RUN78" s="307"/>
      <c r="RUO78" s="307"/>
      <c r="RUP78" s="307"/>
      <c r="RUQ78" s="307"/>
      <c r="RUR78" s="307"/>
      <c r="RUS78" s="307"/>
      <c r="RUT78" s="307"/>
      <c r="RUU78" s="307"/>
      <c r="RUV78" s="307"/>
      <c r="RUW78" s="306"/>
      <c r="RUX78" s="307"/>
      <c r="RUY78" s="307"/>
      <c r="RUZ78" s="307"/>
      <c r="RVA78" s="307"/>
      <c r="RVB78" s="307"/>
      <c r="RVC78" s="307"/>
      <c r="RVD78" s="307"/>
      <c r="RVE78" s="307"/>
      <c r="RVF78" s="307"/>
      <c r="RVG78" s="307"/>
      <c r="RVH78" s="307"/>
      <c r="RVI78" s="307"/>
      <c r="RVJ78" s="307"/>
      <c r="RVK78" s="307"/>
      <c r="RVL78" s="307"/>
      <c r="RVM78" s="306"/>
      <c r="RVN78" s="307"/>
      <c r="RVO78" s="307"/>
      <c r="RVP78" s="307"/>
      <c r="RVQ78" s="307"/>
      <c r="RVR78" s="307"/>
      <c r="RVS78" s="307"/>
      <c r="RVT78" s="307"/>
      <c r="RVU78" s="307"/>
      <c r="RVV78" s="307"/>
      <c r="RVW78" s="307"/>
      <c r="RVX78" s="307"/>
      <c r="RVY78" s="307"/>
      <c r="RVZ78" s="307"/>
      <c r="RWA78" s="307"/>
      <c r="RWB78" s="307"/>
      <c r="RWC78" s="306"/>
      <c r="RWD78" s="307"/>
      <c r="RWE78" s="307"/>
      <c r="RWF78" s="307"/>
      <c r="RWG78" s="307"/>
      <c r="RWH78" s="307"/>
      <c r="RWI78" s="307"/>
      <c r="RWJ78" s="307"/>
      <c r="RWK78" s="307"/>
      <c r="RWL78" s="307"/>
      <c r="RWM78" s="307"/>
      <c r="RWN78" s="307"/>
      <c r="RWO78" s="307"/>
      <c r="RWP78" s="307"/>
      <c r="RWQ78" s="307"/>
      <c r="RWR78" s="307"/>
      <c r="RWS78" s="306"/>
      <c r="RWT78" s="307"/>
      <c r="RWU78" s="307"/>
      <c r="RWV78" s="307"/>
      <c r="RWW78" s="307"/>
      <c r="RWX78" s="307"/>
      <c r="RWY78" s="307"/>
      <c r="RWZ78" s="307"/>
      <c r="RXA78" s="307"/>
      <c r="RXB78" s="307"/>
      <c r="RXC78" s="307"/>
      <c r="RXD78" s="307"/>
      <c r="RXE78" s="307"/>
      <c r="RXF78" s="307"/>
      <c r="RXG78" s="307"/>
      <c r="RXH78" s="307"/>
      <c r="RXI78" s="306"/>
      <c r="RXJ78" s="307"/>
      <c r="RXK78" s="307"/>
      <c r="RXL78" s="307"/>
      <c r="RXM78" s="307"/>
      <c r="RXN78" s="307"/>
      <c r="RXO78" s="307"/>
      <c r="RXP78" s="307"/>
      <c r="RXQ78" s="307"/>
      <c r="RXR78" s="307"/>
      <c r="RXS78" s="307"/>
      <c r="RXT78" s="307"/>
      <c r="RXU78" s="307"/>
      <c r="RXV78" s="307"/>
      <c r="RXW78" s="307"/>
      <c r="RXX78" s="307"/>
      <c r="RXY78" s="306"/>
      <c r="RXZ78" s="307"/>
      <c r="RYA78" s="307"/>
      <c r="RYB78" s="307"/>
      <c r="RYC78" s="307"/>
      <c r="RYD78" s="307"/>
      <c r="RYE78" s="307"/>
      <c r="RYF78" s="307"/>
      <c r="RYG78" s="307"/>
      <c r="RYH78" s="307"/>
      <c r="RYI78" s="307"/>
      <c r="RYJ78" s="307"/>
      <c r="RYK78" s="307"/>
      <c r="RYL78" s="307"/>
      <c r="RYM78" s="307"/>
      <c r="RYN78" s="307"/>
      <c r="RYO78" s="306"/>
      <c r="RYP78" s="307"/>
      <c r="RYQ78" s="307"/>
      <c r="RYR78" s="307"/>
      <c r="RYS78" s="307"/>
      <c r="RYT78" s="307"/>
      <c r="RYU78" s="307"/>
      <c r="RYV78" s="307"/>
      <c r="RYW78" s="307"/>
      <c r="RYX78" s="307"/>
      <c r="RYY78" s="307"/>
      <c r="RYZ78" s="307"/>
      <c r="RZA78" s="307"/>
      <c r="RZB78" s="307"/>
      <c r="RZC78" s="307"/>
      <c r="RZD78" s="307"/>
      <c r="RZE78" s="306"/>
      <c r="RZF78" s="307"/>
      <c r="RZG78" s="307"/>
      <c r="RZH78" s="307"/>
      <c r="RZI78" s="307"/>
      <c r="RZJ78" s="307"/>
      <c r="RZK78" s="307"/>
      <c r="RZL78" s="307"/>
      <c r="RZM78" s="307"/>
      <c r="RZN78" s="307"/>
      <c r="RZO78" s="307"/>
      <c r="RZP78" s="307"/>
      <c r="RZQ78" s="307"/>
      <c r="RZR78" s="307"/>
      <c r="RZS78" s="307"/>
      <c r="RZT78" s="307"/>
      <c r="RZU78" s="306"/>
      <c r="RZV78" s="307"/>
      <c r="RZW78" s="307"/>
      <c r="RZX78" s="307"/>
      <c r="RZY78" s="307"/>
      <c r="RZZ78" s="307"/>
      <c r="SAA78" s="307"/>
      <c r="SAB78" s="307"/>
      <c r="SAC78" s="307"/>
      <c r="SAD78" s="307"/>
      <c r="SAE78" s="307"/>
      <c r="SAF78" s="307"/>
      <c r="SAG78" s="307"/>
      <c r="SAH78" s="307"/>
      <c r="SAI78" s="307"/>
      <c r="SAJ78" s="307"/>
      <c r="SAK78" s="306"/>
      <c r="SAL78" s="307"/>
      <c r="SAM78" s="307"/>
      <c r="SAN78" s="307"/>
      <c r="SAO78" s="307"/>
      <c r="SAP78" s="307"/>
      <c r="SAQ78" s="307"/>
      <c r="SAR78" s="307"/>
      <c r="SAS78" s="307"/>
      <c r="SAT78" s="307"/>
      <c r="SAU78" s="307"/>
      <c r="SAV78" s="307"/>
      <c r="SAW78" s="307"/>
      <c r="SAX78" s="307"/>
      <c r="SAY78" s="307"/>
      <c r="SAZ78" s="307"/>
      <c r="SBA78" s="306"/>
      <c r="SBB78" s="307"/>
      <c r="SBC78" s="307"/>
      <c r="SBD78" s="307"/>
      <c r="SBE78" s="307"/>
      <c r="SBF78" s="307"/>
      <c r="SBG78" s="307"/>
      <c r="SBH78" s="307"/>
      <c r="SBI78" s="307"/>
      <c r="SBJ78" s="307"/>
      <c r="SBK78" s="307"/>
      <c r="SBL78" s="307"/>
      <c r="SBM78" s="307"/>
      <c r="SBN78" s="307"/>
      <c r="SBO78" s="307"/>
      <c r="SBP78" s="307"/>
      <c r="SBQ78" s="306"/>
      <c r="SBR78" s="307"/>
      <c r="SBS78" s="307"/>
      <c r="SBT78" s="307"/>
      <c r="SBU78" s="307"/>
      <c r="SBV78" s="307"/>
      <c r="SBW78" s="307"/>
      <c r="SBX78" s="307"/>
      <c r="SBY78" s="307"/>
      <c r="SBZ78" s="307"/>
      <c r="SCA78" s="307"/>
      <c r="SCB78" s="307"/>
      <c r="SCC78" s="307"/>
      <c r="SCD78" s="307"/>
      <c r="SCE78" s="307"/>
      <c r="SCF78" s="307"/>
      <c r="SCG78" s="306"/>
      <c r="SCH78" s="307"/>
      <c r="SCI78" s="307"/>
      <c r="SCJ78" s="307"/>
      <c r="SCK78" s="307"/>
      <c r="SCL78" s="307"/>
      <c r="SCM78" s="307"/>
      <c r="SCN78" s="307"/>
      <c r="SCO78" s="307"/>
      <c r="SCP78" s="307"/>
      <c r="SCQ78" s="307"/>
      <c r="SCR78" s="307"/>
      <c r="SCS78" s="307"/>
      <c r="SCT78" s="307"/>
      <c r="SCU78" s="307"/>
      <c r="SCV78" s="307"/>
      <c r="SCW78" s="306"/>
      <c r="SCX78" s="307"/>
      <c r="SCY78" s="307"/>
      <c r="SCZ78" s="307"/>
      <c r="SDA78" s="307"/>
      <c r="SDB78" s="307"/>
      <c r="SDC78" s="307"/>
      <c r="SDD78" s="307"/>
      <c r="SDE78" s="307"/>
      <c r="SDF78" s="307"/>
      <c r="SDG78" s="307"/>
      <c r="SDH78" s="307"/>
      <c r="SDI78" s="307"/>
      <c r="SDJ78" s="307"/>
      <c r="SDK78" s="307"/>
      <c r="SDL78" s="307"/>
      <c r="SDM78" s="306"/>
      <c r="SDN78" s="307"/>
      <c r="SDO78" s="307"/>
      <c r="SDP78" s="307"/>
      <c r="SDQ78" s="307"/>
      <c r="SDR78" s="307"/>
      <c r="SDS78" s="307"/>
      <c r="SDT78" s="307"/>
      <c r="SDU78" s="307"/>
      <c r="SDV78" s="307"/>
      <c r="SDW78" s="307"/>
      <c r="SDX78" s="307"/>
      <c r="SDY78" s="307"/>
      <c r="SDZ78" s="307"/>
      <c r="SEA78" s="307"/>
      <c r="SEB78" s="307"/>
      <c r="SEC78" s="306"/>
      <c r="SED78" s="307"/>
      <c r="SEE78" s="307"/>
      <c r="SEF78" s="307"/>
      <c r="SEG78" s="307"/>
      <c r="SEH78" s="307"/>
      <c r="SEI78" s="307"/>
      <c r="SEJ78" s="307"/>
      <c r="SEK78" s="307"/>
      <c r="SEL78" s="307"/>
      <c r="SEM78" s="307"/>
      <c r="SEN78" s="307"/>
      <c r="SEO78" s="307"/>
      <c r="SEP78" s="307"/>
      <c r="SEQ78" s="307"/>
      <c r="SER78" s="307"/>
      <c r="SES78" s="306"/>
      <c r="SET78" s="307"/>
      <c r="SEU78" s="307"/>
      <c r="SEV78" s="307"/>
      <c r="SEW78" s="307"/>
      <c r="SEX78" s="307"/>
      <c r="SEY78" s="307"/>
      <c r="SEZ78" s="307"/>
      <c r="SFA78" s="307"/>
      <c r="SFB78" s="307"/>
      <c r="SFC78" s="307"/>
      <c r="SFD78" s="307"/>
      <c r="SFE78" s="307"/>
      <c r="SFF78" s="307"/>
      <c r="SFG78" s="307"/>
      <c r="SFH78" s="307"/>
      <c r="SFI78" s="306"/>
      <c r="SFJ78" s="307"/>
      <c r="SFK78" s="307"/>
      <c r="SFL78" s="307"/>
      <c r="SFM78" s="307"/>
      <c r="SFN78" s="307"/>
      <c r="SFO78" s="307"/>
      <c r="SFP78" s="307"/>
      <c r="SFQ78" s="307"/>
      <c r="SFR78" s="307"/>
      <c r="SFS78" s="307"/>
      <c r="SFT78" s="307"/>
      <c r="SFU78" s="307"/>
      <c r="SFV78" s="307"/>
      <c r="SFW78" s="307"/>
      <c r="SFX78" s="307"/>
      <c r="SFY78" s="306"/>
      <c r="SFZ78" s="307"/>
      <c r="SGA78" s="307"/>
      <c r="SGB78" s="307"/>
      <c r="SGC78" s="307"/>
      <c r="SGD78" s="307"/>
      <c r="SGE78" s="307"/>
      <c r="SGF78" s="307"/>
      <c r="SGG78" s="307"/>
      <c r="SGH78" s="307"/>
      <c r="SGI78" s="307"/>
      <c r="SGJ78" s="307"/>
      <c r="SGK78" s="307"/>
      <c r="SGL78" s="307"/>
      <c r="SGM78" s="307"/>
      <c r="SGN78" s="307"/>
      <c r="SGO78" s="306"/>
      <c r="SGP78" s="307"/>
      <c r="SGQ78" s="307"/>
      <c r="SGR78" s="307"/>
      <c r="SGS78" s="307"/>
      <c r="SGT78" s="307"/>
      <c r="SGU78" s="307"/>
      <c r="SGV78" s="307"/>
      <c r="SGW78" s="307"/>
      <c r="SGX78" s="307"/>
      <c r="SGY78" s="307"/>
      <c r="SGZ78" s="307"/>
      <c r="SHA78" s="307"/>
      <c r="SHB78" s="307"/>
      <c r="SHC78" s="307"/>
      <c r="SHD78" s="307"/>
      <c r="SHE78" s="306"/>
      <c r="SHF78" s="307"/>
      <c r="SHG78" s="307"/>
      <c r="SHH78" s="307"/>
      <c r="SHI78" s="307"/>
      <c r="SHJ78" s="307"/>
      <c r="SHK78" s="307"/>
      <c r="SHL78" s="307"/>
      <c r="SHM78" s="307"/>
      <c r="SHN78" s="307"/>
      <c r="SHO78" s="307"/>
      <c r="SHP78" s="307"/>
      <c r="SHQ78" s="307"/>
      <c r="SHR78" s="307"/>
      <c r="SHS78" s="307"/>
      <c r="SHT78" s="307"/>
      <c r="SHU78" s="306"/>
      <c r="SHV78" s="307"/>
      <c r="SHW78" s="307"/>
      <c r="SHX78" s="307"/>
      <c r="SHY78" s="307"/>
      <c r="SHZ78" s="307"/>
      <c r="SIA78" s="307"/>
      <c r="SIB78" s="307"/>
      <c r="SIC78" s="307"/>
      <c r="SID78" s="307"/>
      <c r="SIE78" s="307"/>
      <c r="SIF78" s="307"/>
      <c r="SIG78" s="307"/>
      <c r="SIH78" s="307"/>
      <c r="SII78" s="307"/>
      <c r="SIJ78" s="307"/>
      <c r="SIK78" s="306"/>
      <c r="SIL78" s="307"/>
      <c r="SIM78" s="307"/>
      <c r="SIN78" s="307"/>
      <c r="SIO78" s="307"/>
      <c r="SIP78" s="307"/>
      <c r="SIQ78" s="307"/>
      <c r="SIR78" s="307"/>
      <c r="SIS78" s="307"/>
      <c r="SIT78" s="307"/>
      <c r="SIU78" s="307"/>
      <c r="SIV78" s="307"/>
      <c r="SIW78" s="307"/>
      <c r="SIX78" s="307"/>
      <c r="SIY78" s="307"/>
      <c r="SIZ78" s="307"/>
      <c r="SJA78" s="306"/>
      <c r="SJB78" s="307"/>
      <c r="SJC78" s="307"/>
      <c r="SJD78" s="307"/>
      <c r="SJE78" s="307"/>
      <c r="SJF78" s="307"/>
      <c r="SJG78" s="307"/>
      <c r="SJH78" s="307"/>
      <c r="SJI78" s="307"/>
      <c r="SJJ78" s="307"/>
      <c r="SJK78" s="307"/>
      <c r="SJL78" s="307"/>
      <c r="SJM78" s="307"/>
      <c r="SJN78" s="307"/>
      <c r="SJO78" s="307"/>
      <c r="SJP78" s="307"/>
      <c r="SJQ78" s="306"/>
      <c r="SJR78" s="307"/>
      <c r="SJS78" s="307"/>
      <c r="SJT78" s="307"/>
      <c r="SJU78" s="307"/>
      <c r="SJV78" s="307"/>
      <c r="SJW78" s="307"/>
      <c r="SJX78" s="307"/>
      <c r="SJY78" s="307"/>
      <c r="SJZ78" s="307"/>
      <c r="SKA78" s="307"/>
      <c r="SKB78" s="307"/>
      <c r="SKC78" s="307"/>
      <c r="SKD78" s="307"/>
      <c r="SKE78" s="307"/>
      <c r="SKF78" s="307"/>
      <c r="SKG78" s="306"/>
      <c r="SKH78" s="307"/>
      <c r="SKI78" s="307"/>
      <c r="SKJ78" s="307"/>
      <c r="SKK78" s="307"/>
      <c r="SKL78" s="307"/>
      <c r="SKM78" s="307"/>
      <c r="SKN78" s="307"/>
      <c r="SKO78" s="307"/>
      <c r="SKP78" s="307"/>
      <c r="SKQ78" s="307"/>
      <c r="SKR78" s="307"/>
      <c r="SKS78" s="307"/>
      <c r="SKT78" s="307"/>
      <c r="SKU78" s="307"/>
      <c r="SKV78" s="307"/>
      <c r="SKW78" s="306"/>
      <c r="SKX78" s="307"/>
      <c r="SKY78" s="307"/>
      <c r="SKZ78" s="307"/>
      <c r="SLA78" s="307"/>
      <c r="SLB78" s="307"/>
      <c r="SLC78" s="307"/>
      <c r="SLD78" s="307"/>
      <c r="SLE78" s="307"/>
      <c r="SLF78" s="307"/>
      <c r="SLG78" s="307"/>
      <c r="SLH78" s="307"/>
      <c r="SLI78" s="307"/>
      <c r="SLJ78" s="307"/>
      <c r="SLK78" s="307"/>
      <c r="SLL78" s="307"/>
      <c r="SLM78" s="306"/>
      <c r="SLN78" s="307"/>
      <c r="SLO78" s="307"/>
      <c r="SLP78" s="307"/>
      <c r="SLQ78" s="307"/>
      <c r="SLR78" s="307"/>
      <c r="SLS78" s="307"/>
      <c r="SLT78" s="307"/>
      <c r="SLU78" s="307"/>
      <c r="SLV78" s="307"/>
      <c r="SLW78" s="307"/>
      <c r="SLX78" s="307"/>
      <c r="SLY78" s="307"/>
      <c r="SLZ78" s="307"/>
      <c r="SMA78" s="307"/>
      <c r="SMB78" s="307"/>
      <c r="SMC78" s="306"/>
      <c r="SMD78" s="307"/>
      <c r="SME78" s="307"/>
      <c r="SMF78" s="307"/>
      <c r="SMG78" s="307"/>
      <c r="SMH78" s="307"/>
      <c r="SMI78" s="307"/>
      <c r="SMJ78" s="307"/>
      <c r="SMK78" s="307"/>
      <c r="SML78" s="307"/>
      <c r="SMM78" s="307"/>
      <c r="SMN78" s="307"/>
      <c r="SMO78" s="307"/>
      <c r="SMP78" s="307"/>
      <c r="SMQ78" s="307"/>
      <c r="SMR78" s="307"/>
      <c r="SMS78" s="306"/>
      <c r="SMT78" s="307"/>
      <c r="SMU78" s="307"/>
      <c r="SMV78" s="307"/>
      <c r="SMW78" s="307"/>
      <c r="SMX78" s="307"/>
      <c r="SMY78" s="307"/>
      <c r="SMZ78" s="307"/>
      <c r="SNA78" s="307"/>
      <c r="SNB78" s="307"/>
      <c r="SNC78" s="307"/>
      <c r="SND78" s="307"/>
      <c r="SNE78" s="307"/>
      <c r="SNF78" s="307"/>
      <c r="SNG78" s="307"/>
      <c r="SNH78" s="307"/>
      <c r="SNI78" s="306"/>
      <c r="SNJ78" s="307"/>
      <c r="SNK78" s="307"/>
      <c r="SNL78" s="307"/>
      <c r="SNM78" s="307"/>
      <c r="SNN78" s="307"/>
      <c r="SNO78" s="307"/>
      <c r="SNP78" s="307"/>
      <c r="SNQ78" s="307"/>
      <c r="SNR78" s="307"/>
      <c r="SNS78" s="307"/>
      <c r="SNT78" s="307"/>
      <c r="SNU78" s="307"/>
      <c r="SNV78" s="307"/>
      <c r="SNW78" s="307"/>
      <c r="SNX78" s="307"/>
      <c r="SNY78" s="306"/>
      <c r="SNZ78" s="307"/>
      <c r="SOA78" s="307"/>
      <c r="SOB78" s="307"/>
      <c r="SOC78" s="307"/>
      <c r="SOD78" s="307"/>
      <c r="SOE78" s="307"/>
      <c r="SOF78" s="307"/>
      <c r="SOG78" s="307"/>
      <c r="SOH78" s="307"/>
      <c r="SOI78" s="307"/>
      <c r="SOJ78" s="307"/>
      <c r="SOK78" s="307"/>
      <c r="SOL78" s="307"/>
      <c r="SOM78" s="307"/>
      <c r="SON78" s="307"/>
      <c r="SOO78" s="306"/>
      <c r="SOP78" s="307"/>
      <c r="SOQ78" s="307"/>
      <c r="SOR78" s="307"/>
      <c r="SOS78" s="307"/>
      <c r="SOT78" s="307"/>
      <c r="SOU78" s="307"/>
      <c r="SOV78" s="307"/>
      <c r="SOW78" s="307"/>
      <c r="SOX78" s="307"/>
      <c r="SOY78" s="307"/>
      <c r="SOZ78" s="307"/>
      <c r="SPA78" s="307"/>
      <c r="SPB78" s="307"/>
      <c r="SPC78" s="307"/>
      <c r="SPD78" s="307"/>
      <c r="SPE78" s="306"/>
      <c r="SPF78" s="307"/>
      <c r="SPG78" s="307"/>
      <c r="SPH78" s="307"/>
      <c r="SPI78" s="307"/>
      <c r="SPJ78" s="307"/>
      <c r="SPK78" s="307"/>
      <c r="SPL78" s="307"/>
      <c r="SPM78" s="307"/>
      <c r="SPN78" s="307"/>
      <c r="SPO78" s="307"/>
      <c r="SPP78" s="307"/>
      <c r="SPQ78" s="307"/>
      <c r="SPR78" s="307"/>
      <c r="SPS78" s="307"/>
      <c r="SPT78" s="307"/>
      <c r="SPU78" s="306"/>
      <c r="SPV78" s="307"/>
      <c r="SPW78" s="307"/>
      <c r="SPX78" s="307"/>
      <c r="SPY78" s="307"/>
      <c r="SPZ78" s="307"/>
      <c r="SQA78" s="307"/>
      <c r="SQB78" s="307"/>
      <c r="SQC78" s="307"/>
      <c r="SQD78" s="307"/>
      <c r="SQE78" s="307"/>
      <c r="SQF78" s="307"/>
      <c r="SQG78" s="307"/>
      <c r="SQH78" s="307"/>
      <c r="SQI78" s="307"/>
      <c r="SQJ78" s="307"/>
      <c r="SQK78" s="306"/>
      <c r="SQL78" s="307"/>
      <c r="SQM78" s="307"/>
      <c r="SQN78" s="307"/>
      <c r="SQO78" s="307"/>
      <c r="SQP78" s="307"/>
      <c r="SQQ78" s="307"/>
      <c r="SQR78" s="307"/>
      <c r="SQS78" s="307"/>
      <c r="SQT78" s="307"/>
      <c r="SQU78" s="307"/>
      <c r="SQV78" s="307"/>
      <c r="SQW78" s="307"/>
      <c r="SQX78" s="307"/>
      <c r="SQY78" s="307"/>
      <c r="SQZ78" s="307"/>
      <c r="SRA78" s="306"/>
      <c r="SRB78" s="307"/>
      <c r="SRC78" s="307"/>
      <c r="SRD78" s="307"/>
      <c r="SRE78" s="307"/>
      <c r="SRF78" s="307"/>
      <c r="SRG78" s="307"/>
      <c r="SRH78" s="307"/>
      <c r="SRI78" s="307"/>
      <c r="SRJ78" s="307"/>
      <c r="SRK78" s="307"/>
      <c r="SRL78" s="307"/>
      <c r="SRM78" s="307"/>
      <c r="SRN78" s="307"/>
      <c r="SRO78" s="307"/>
      <c r="SRP78" s="307"/>
      <c r="SRQ78" s="306"/>
      <c r="SRR78" s="307"/>
      <c r="SRS78" s="307"/>
      <c r="SRT78" s="307"/>
      <c r="SRU78" s="307"/>
      <c r="SRV78" s="307"/>
      <c r="SRW78" s="307"/>
      <c r="SRX78" s="307"/>
      <c r="SRY78" s="307"/>
      <c r="SRZ78" s="307"/>
      <c r="SSA78" s="307"/>
      <c r="SSB78" s="307"/>
      <c r="SSC78" s="307"/>
      <c r="SSD78" s="307"/>
      <c r="SSE78" s="307"/>
      <c r="SSF78" s="307"/>
      <c r="SSG78" s="306"/>
      <c r="SSH78" s="307"/>
      <c r="SSI78" s="307"/>
      <c r="SSJ78" s="307"/>
      <c r="SSK78" s="307"/>
      <c r="SSL78" s="307"/>
      <c r="SSM78" s="307"/>
      <c r="SSN78" s="307"/>
      <c r="SSO78" s="307"/>
      <c r="SSP78" s="307"/>
      <c r="SSQ78" s="307"/>
      <c r="SSR78" s="307"/>
      <c r="SSS78" s="307"/>
      <c r="SST78" s="307"/>
      <c r="SSU78" s="307"/>
      <c r="SSV78" s="307"/>
      <c r="SSW78" s="306"/>
      <c r="SSX78" s="307"/>
      <c r="SSY78" s="307"/>
      <c r="SSZ78" s="307"/>
      <c r="STA78" s="307"/>
      <c r="STB78" s="307"/>
      <c r="STC78" s="307"/>
      <c r="STD78" s="307"/>
      <c r="STE78" s="307"/>
      <c r="STF78" s="307"/>
      <c r="STG78" s="307"/>
      <c r="STH78" s="307"/>
      <c r="STI78" s="307"/>
      <c r="STJ78" s="307"/>
      <c r="STK78" s="307"/>
      <c r="STL78" s="307"/>
      <c r="STM78" s="306"/>
      <c r="STN78" s="307"/>
      <c r="STO78" s="307"/>
      <c r="STP78" s="307"/>
      <c r="STQ78" s="307"/>
      <c r="STR78" s="307"/>
      <c r="STS78" s="307"/>
      <c r="STT78" s="307"/>
      <c r="STU78" s="307"/>
      <c r="STV78" s="307"/>
      <c r="STW78" s="307"/>
      <c r="STX78" s="307"/>
      <c r="STY78" s="307"/>
      <c r="STZ78" s="307"/>
      <c r="SUA78" s="307"/>
      <c r="SUB78" s="307"/>
      <c r="SUC78" s="306"/>
      <c r="SUD78" s="307"/>
      <c r="SUE78" s="307"/>
      <c r="SUF78" s="307"/>
      <c r="SUG78" s="307"/>
      <c r="SUH78" s="307"/>
      <c r="SUI78" s="307"/>
      <c r="SUJ78" s="307"/>
      <c r="SUK78" s="307"/>
      <c r="SUL78" s="307"/>
      <c r="SUM78" s="307"/>
      <c r="SUN78" s="307"/>
      <c r="SUO78" s="307"/>
      <c r="SUP78" s="307"/>
      <c r="SUQ78" s="307"/>
      <c r="SUR78" s="307"/>
      <c r="SUS78" s="306"/>
      <c r="SUT78" s="307"/>
      <c r="SUU78" s="307"/>
      <c r="SUV78" s="307"/>
      <c r="SUW78" s="307"/>
      <c r="SUX78" s="307"/>
      <c r="SUY78" s="307"/>
      <c r="SUZ78" s="307"/>
      <c r="SVA78" s="307"/>
      <c r="SVB78" s="307"/>
      <c r="SVC78" s="307"/>
      <c r="SVD78" s="307"/>
      <c r="SVE78" s="307"/>
      <c r="SVF78" s="307"/>
      <c r="SVG78" s="307"/>
      <c r="SVH78" s="307"/>
      <c r="SVI78" s="306"/>
      <c r="SVJ78" s="307"/>
      <c r="SVK78" s="307"/>
      <c r="SVL78" s="307"/>
      <c r="SVM78" s="307"/>
      <c r="SVN78" s="307"/>
      <c r="SVO78" s="307"/>
      <c r="SVP78" s="307"/>
      <c r="SVQ78" s="307"/>
      <c r="SVR78" s="307"/>
      <c r="SVS78" s="307"/>
      <c r="SVT78" s="307"/>
      <c r="SVU78" s="307"/>
      <c r="SVV78" s="307"/>
      <c r="SVW78" s="307"/>
      <c r="SVX78" s="307"/>
      <c r="SVY78" s="306"/>
      <c r="SVZ78" s="307"/>
      <c r="SWA78" s="307"/>
      <c r="SWB78" s="307"/>
      <c r="SWC78" s="307"/>
      <c r="SWD78" s="307"/>
      <c r="SWE78" s="307"/>
      <c r="SWF78" s="307"/>
      <c r="SWG78" s="307"/>
      <c r="SWH78" s="307"/>
      <c r="SWI78" s="307"/>
      <c r="SWJ78" s="307"/>
      <c r="SWK78" s="307"/>
      <c r="SWL78" s="307"/>
      <c r="SWM78" s="307"/>
      <c r="SWN78" s="307"/>
      <c r="SWO78" s="306"/>
      <c r="SWP78" s="307"/>
      <c r="SWQ78" s="307"/>
      <c r="SWR78" s="307"/>
      <c r="SWS78" s="307"/>
      <c r="SWT78" s="307"/>
      <c r="SWU78" s="307"/>
      <c r="SWV78" s="307"/>
      <c r="SWW78" s="307"/>
      <c r="SWX78" s="307"/>
      <c r="SWY78" s="307"/>
      <c r="SWZ78" s="307"/>
      <c r="SXA78" s="307"/>
      <c r="SXB78" s="307"/>
      <c r="SXC78" s="307"/>
      <c r="SXD78" s="307"/>
      <c r="SXE78" s="306"/>
      <c r="SXF78" s="307"/>
      <c r="SXG78" s="307"/>
      <c r="SXH78" s="307"/>
      <c r="SXI78" s="307"/>
      <c r="SXJ78" s="307"/>
      <c r="SXK78" s="307"/>
      <c r="SXL78" s="307"/>
      <c r="SXM78" s="307"/>
      <c r="SXN78" s="307"/>
      <c r="SXO78" s="307"/>
      <c r="SXP78" s="307"/>
      <c r="SXQ78" s="307"/>
      <c r="SXR78" s="307"/>
      <c r="SXS78" s="307"/>
      <c r="SXT78" s="307"/>
      <c r="SXU78" s="306"/>
      <c r="SXV78" s="307"/>
      <c r="SXW78" s="307"/>
      <c r="SXX78" s="307"/>
      <c r="SXY78" s="307"/>
      <c r="SXZ78" s="307"/>
      <c r="SYA78" s="307"/>
      <c r="SYB78" s="307"/>
      <c r="SYC78" s="307"/>
      <c r="SYD78" s="307"/>
      <c r="SYE78" s="307"/>
      <c r="SYF78" s="307"/>
      <c r="SYG78" s="307"/>
      <c r="SYH78" s="307"/>
      <c r="SYI78" s="307"/>
      <c r="SYJ78" s="307"/>
      <c r="SYK78" s="306"/>
      <c r="SYL78" s="307"/>
      <c r="SYM78" s="307"/>
      <c r="SYN78" s="307"/>
      <c r="SYO78" s="307"/>
      <c r="SYP78" s="307"/>
      <c r="SYQ78" s="307"/>
      <c r="SYR78" s="307"/>
      <c r="SYS78" s="307"/>
      <c r="SYT78" s="307"/>
      <c r="SYU78" s="307"/>
      <c r="SYV78" s="307"/>
      <c r="SYW78" s="307"/>
      <c r="SYX78" s="307"/>
      <c r="SYY78" s="307"/>
      <c r="SYZ78" s="307"/>
      <c r="SZA78" s="306"/>
      <c r="SZB78" s="307"/>
      <c r="SZC78" s="307"/>
      <c r="SZD78" s="307"/>
      <c r="SZE78" s="307"/>
      <c r="SZF78" s="307"/>
      <c r="SZG78" s="307"/>
      <c r="SZH78" s="307"/>
      <c r="SZI78" s="307"/>
      <c r="SZJ78" s="307"/>
      <c r="SZK78" s="307"/>
      <c r="SZL78" s="307"/>
      <c r="SZM78" s="307"/>
      <c r="SZN78" s="307"/>
      <c r="SZO78" s="307"/>
      <c r="SZP78" s="307"/>
      <c r="SZQ78" s="306"/>
      <c r="SZR78" s="307"/>
      <c r="SZS78" s="307"/>
      <c r="SZT78" s="307"/>
      <c r="SZU78" s="307"/>
      <c r="SZV78" s="307"/>
      <c r="SZW78" s="307"/>
      <c r="SZX78" s="307"/>
      <c r="SZY78" s="307"/>
      <c r="SZZ78" s="307"/>
      <c r="TAA78" s="307"/>
      <c r="TAB78" s="307"/>
      <c r="TAC78" s="307"/>
      <c r="TAD78" s="307"/>
      <c r="TAE78" s="307"/>
      <c r="TAF78" s="307"/>
      <c r="TAG78" s="306"/>
      <c r="TAH78" s="307"/>
      <c r="TAI78" s="307"/>
      <c r="TAJ78" s="307"/>
      <c r="TAK78" s="307"/>
      <c r="TAL78" s="307"/>
      <c r="TAM78" s="307"/>
      <c r="TAN78" s="307"/>
      <c r="TAO78" s="307"/>
      <c r="TAP78" s="307"/>
      <c r="TAQ78" s="307"/>
      <c r="TAR78" s="307"/>
      <c r="TAS78" s="307"/>
      <c r="TAT78" s="307"/>
      <c r="TAU78" s="307"/>
      <c r="TAV78" s="307"/>
      <c r="TAW78" s="306"/>
      <c r="TAX78" s="307"/>
      <c r="TAY78" s="307"/>
      <c r="TAZ78" s="307"/>
      <c r="TBA78" s="307"/>
      <c r="TBB78" s="307"/>
      <c r="TBC78" s="307"/>
      <c r="TBD78" s="307"/>
      <c r="TBE78" s="307"/>
      <c r="TBF78" s="307"/>
      <c r="TBG78" s="307"/>
      <c r="TBH78" s="307"/>
      <c r="TBI78" s="307"/>
      <c r="TBJ78" s="307"/>
      <c r="TBK78" s="307"/>
      <c r="TBL78" s="307"/>
      <c r="TBM78" s="306"/>
      <c r="TBN78" s="307"/>
      <c r="TBO78" s="307"/>
      <c r="TBP78" s="307"/>
      <c r="TBQ78" s="307"/>
      <c r="TBR78" s="307"/>
      <c r="TBS78" s="307"/>
      <c r="TBT78" s="307"/>
      <c r="TBU78" s="307"/>
      <c r="TBV78" s="307"/>
      <c r="TBW78" s="307"/>
      <c r="TBX78" s="307"/>
      <c r="TBY78" s="307"/>
      <c r="TBZ78" s="307"/>
      <c r="TCA78" s="307"/>
      <c r="TCB78" s="307"/>
      <c r="TCC78" s="306"/>
      <c r="TCD78" s="307"/>
      <c r="TCE78" s="307"/>
      <c r="TCF78" s="307"/>
      <c r="TCG78" s="307"/>
      <c r="TCH78" s="307"/>
      <c r="TCI78" s="307"/>
      <c r="TCJ78" s="307"/>
      <c r="TCK78" s="307"/>
      <c r="TCL78" s="307"/>
      <c r="TCM78" s="307"/>
      <c r="TCN78" s="307"/>
      <c r="TCO78" s="307"/>
      <c r="TCP78" s="307"/>
      <c r="TCQ78" s="307"/>
      <c r="TCR78" s="307"/>
      <c r="TCS78" s="306"/>
      <c r="TCT78" s="307"/>
      <c r="TCU78" s="307"/>
      <c r="TCV78" s="307"/>
      <c r="TCW78" s="307"/>
      <c r="TCX78" s="307"/>
      <c r="TCY78" s="307"/>
      <c r="TCZ78" s="307"/>
      <c r="TDA78" s="307"/>
      <c r="TDB78" s="307"/>
      <c r="TDC78" s="307"/>
      <c r="TDD78" s="307"/>
      <c r="TDE78" s="307"/>
      <c r="TDF78" s="307"/>
      <c r="TDG78" s="307"/>
      <c r="TDH78" s="307"/>
      <c r="TDI78" s="306"/>
      <c r="TDJ78" s="307"/>
      <c r="TDK78" s="307"/>
      <c r="TDL78" s="307"/>
      <c r="TDM78" s="307"/>
      <c r="TDN78" s="307"/>
      <c r="TDO78" s="307"/>
      <c r="TDP78" s="307"/>
      <c r="TDQ78" s="307"/>
      <c r="TDR78" s="307"/>
      <c r="TDS78" s="307"/>
      <c r="TDT78" s="307"/>
      <c r="TDU78" s="307"/>
      <c r="TDV78" s="307"/>
      <c r="TDW78" s="307"/>
      <c r="TDX78" s="307"/>
      <c r="TDY78" s="306"/>
      <c r="TDZ78" s="307"/>
      <c r="TEA78" s="307"/>
      <c r="TEB78" s="307"/>
      <c r="TEC78" s="307"/>
      <c r="TED78" s="307"/>
      <c r="TEE78" s="307"/>
      <c r="TEF78" s="307"/>
      <c r="TEG78" s="307"/>
      <c r="TEH78" s="307"/>
      <c r="TEI78" s="307"/>
      <c r="TEJ78" s="307"/>
      <c r="TEK78" s="307"/>
      <c r="TEL78" s="307"/>
      <c r="TEM78" s="307"/>
      <c r="TEN78" s="307"/>
      <c r="TEO78" s="306"/>
      <c r="TEP78" s="307"/>
      <c r="TEQ78" s="307"/>
      <c r="TER78" s="307"/>
      <c r="TES78" s="307"/>
      <c r="TET78" s="307"/>
      <c r="TEU78" s="307"/>
      <c r="TEV78" s="307"/>
      <c r="TEW78" s="307"/>
      <c r="TEX78" s="307"/>
      <c r="TEY78" s="307"/>
      <c r="TEZ78" s="307"/>
      <c r="TFA78" s="307"/>
      <c r="TFB78" s="307"/>
      <c r="TFC78" s="307"/>
      <c r="TFD78" s="307"/>
      <c r="TFE78" s="306"/>
      <c r="TFF78" s="307"/>
      <c r="TFG78" s="307"/>
      <c r="TFH78" s="307"/>
      <c r="TFI78" s="307"/>
      <c r="TFJ78" s="307"/>
      <c r="TFK78" s="307"/>
      <c r="TFL78" s="307"/>
      <c r="TFM78" s="307"/>
      <c r="TFN78" s="307"/>
      <c r="TFO78" s="307"/>
      <c r="TFP78" s="307"/>
      <c r="TFQ78" s="307"/>
      <c r="TFR78" s="307"/>
      <c r="TFS78" s="307"/>
      <c r="TFT78" s="307"/>
      <c r="TFU78" s="306"/>
      <c r="TFV78" s="307"/>
      <c r="TFW78" s="307"/>
      <c r="TFX78" s="307"/>
      <c r="TFY78" s="307"/>
      <c r="TFZ78" s="307"/>
      <c r="TGA78" s="307"/>
      <c r="TGB78" s="307"/>
      <c r="TGC78" s="307"/>
      <c r="TGD78" s="307"/>
      <c r="TGE78" s="307"/>
      <c r="TGF78" s="307"/>
      <c r="TGG78" s="307"/>
      <c r="TGH78" s="307"/>
      <c r="TGI78" s="307"/>
      <c r="TGJ78" s="307"/>
      <c r="TGK78" s="306"/>
      <c r="TGL78" s="307"/>
      <c r="TGM78" s="307"/>
      <c r="TGN78" s="307"/>
      <c r="TGO78" s="307"/>
      <c r="TGP78" s="307"/>
      <c r="TGQ78" s="307"/>
      <c r="TGR78" s="307"/>
      <c r="TGS78" s="307"/>
      <c r="TGT78" s="307"/>
      <c r="TGU78" s="307"/>
      <c r="TGV78" s="307"/>
      <c r="TGW78" s="307"/>
      <c r="TGX78" s="307"/>
      <c r="TGY78" s="307"/>
      <c r="TGZ78" s="307"/>
      <c r="THA78" s="306"/>
      <c r="THB78" s="307"/>
      <c r="THC78" s="307"/>
      <c r="THD78" s="307"/>
      <c r="THE78" s="307"/>
      <c r="THF78" s="307"/>
      <c r="THG78" s="307"/>
      <c r="THH78" s="307"/>
      <c r="THI78" s="307"/>
      <c r="THJ78" s="307"/>
      <c r="THK78" s="307"/>
      <c r="THL78" s="307"/>
      <c r="THM78" s="307"/>
      <c r="THN78" s="307"/>
      <c r="THO78" s="307"/>
      <c r="THP78" s="307"/>
      <c r="THQ78" s="306"/>
      <c r="THR78" s="307"/>
      <c r="THS78" s="307"/>
      <c r="THT78" s="307"/>
      <c r="THU78" s="307"/>
      <c r="THV78" s="307"/>
      <c r="THW78" s="307"/>
      <c r="THX78" s="307"/>
      <c r="THY78" s="307"/>
      <c r="THZ78" s="307"/>
      <c r="TIA78" s="307"/>
      <c r="TIB78" s="307"/>
      <c r="TIC78" s="307"/>
      <c r="TID78" s="307"/>
      <c r="TIE78" s="307"/>
      <c r="TIF78" s="307"/>
      <c r="TIG78" s="306"/>
      <c r="TIH78" s="307"/>
      <c r="TII78" s="307"/>
      <c r="TIJ78" s="307"/>
      <c r="TIK78" s="307"/>
      <c r="TIL78" s="307"/>
      <c r="TIM78" s="307"/>
      <c r="TIN78" s="307"/>
      <c r="TIO78" s="307"/>
      <c r="TIP78" s="307"/>
      <c r="TIQ78" s="307"/>
      <c r="TIR78" s="307"/>
      <c r="TIS78" s="307"/>
      <c r="TIT78" s="307"/>
      <c r="TIU78" s="307"/>
      <c r="TIV78" s="307"/>
      <c r="TIW78" s="306"/>
      <c r="TIX78" s="307"/>
      <c r="TIY78" s="307"/>
      <c r="TIZ78" s="307"/>
      <c r="TJA78" s="307"/>
      <c r="TJB78" s="307"/>
      <c r="TJC78" s="307"/>
      <c r="TJD78" s="307"/>
      <c r="TJE78" s="307"/>
      <c r="TJF78" s="307"/>
      <c r="TJG78" s="307"/>
      <c r="TJH78" s="307"/>
      <c r="TJI78" s="307"/>
      <c r="TJJ78" s="307"/>
      <c r="TJK78" s="307"/>
      <c r="TJL78" s="307"/>
      <c r="TJM78" s="306"/>
      <c r="TJN78" s="307"/>
      <c r="TJO78" s="307"/>
      <c r="TJP78" s="307"/>
      <c r="TJQ78" s="307"/>
      <c r="TJR78" s="307"/>
      <c r="TJS78" s="307"/>
      <c r="TJT78" s="307"/>
      <c r="TJU78" s="307"/>
      <c r="TJV78" s="307"/>
      <c r="TJW78" s="307"/>
      <c r="TJX78" s="307"/>
      <c r="TJY78" s="307"/>
      <c r="TJZ78" s="307"/>
      <c r="TKA78" s="307"/>
      <c r="TKB78" s="307"/>
      <c r="TKC78" s="306"/>
      <c r="TKD78" s="307"/>
      <c r="TKE78" s="307"/>
      <c r="TKF78" s="307"/>
      <c r="TKG78" s="307"/>
      <c r="TKH78" s="307"/>
      <c r="TKI78" s="307"/>
      <c r="TKJ78" s="307"/>
      <c r="TKK78" s="307"/>
      <c r="TKL78" s="307"/>
      <c r="TKM78" s="307"/>
      <c r="TKN78" s="307"/>
      <c r="TKO78" s="307"/>
      <c r="TKP78" s="307"/>
      <c r="TKQ78" s="307"/>
      <c r="TKR78" s="307"/>
      <c r="TKS78" s="306"/>
      <c r="TKT78" s="307"/>
      <c r="TKU78" s="307"/>
      <c r="TKV78" s="307"/>
      <c r="TKW78" s="307"/>
      <c r="TKX78" s="307"/>
      <c r="TKY78" s="307"/>
      <c r="TKZ78" s="307"/>
      <c r="TLA78" s="307"/>
      <c r="TLB78" s="307"/>
      <c r="TLC78" s="307"/>
      <c r="TLD78" s="307"/>
      <c r="TLE78" s="307"/>
      <c r="TLF78" s="307"/>
      <c r="TLG78" s="307"/>
      <c r="TLH78" s="307"/>
      <c r="TLI78" s="306"/>
      <c r="TLJ78" s="307"/>
      <c r="TLK78" s="307"/>
      <c r="TLL78" s="307"/>
      <c r="TLM78" s="307"/>
      <c r="TLN78" s="307"/>
      <c r="TLO78" s="307"/>
      <c r="TLP78" s="307"/>
      <c r="TLQ78" s="307"/>
      <c r="TLR78" s="307"/>
      <c r="TLS78" s="307"/>
      <c r="TLT78" s="307"/>
      <c r="TLU78" s="307"/>
      <c r="TLV78" s="307"/>
      <c r="TLW78" s="307"/>
      <c r="TLX78" s="307"/>
      <c r="TLY78" s="306"/>
      <c r="TLZ78" s="307"/>
      <c r="TMA78" s="307"/>
      <c r="TMB78" s="307"/>
      <c r="TMC78" s="307"/>
      <c r="TMD78" s="307"/>
      <c r="TME78" s="307"/>
      <c r="TMF78" s="307"/>
      <c r="TMG78" s="307"/>
      <c r="TMH78" s="307"/>
      <c r="TMI78" s="307"/>
      <c r="TMJ78" s="307"/>
      <c r="TMK78" s="307"/>
      <c r="TML78" s="307"/>
      <c r="TMM78" s="307"/>
      <c r="TMN78" s="307"/>
      <c r="TMO78" s="306"/>
      <c r="TMP78" s="307"/>
      <c r="TMQ78" s="307"/>
      <c r="TMR78" s="307"/>
      <c r="TMS78" s="307"/>
      <c r="TMT78" s="307"/>
      <c r="TMU78" s="307"/>
      <c r="TMV78" s="307"/>
      <c r="TMW78" s="307"/>
      <c r="TMX78" s="307"/>
      <c r="TMY78" s="307"/>
      <c r="TMZ78" s="307"/>
      <c r="TNA78" s="307"/>
      <c r="TNB78" s="307"/>
      <c r="TNC78" s="307"/>
      <c r="TND78" s="307"/>
      <c r="TNE78" s="306"/>
      <c r="TNF78" s="307"/>
      <c r="TNG78" s="307"/>
      <c r="TNH78" s="307"/>
      <c r="TNI78" s="307"/>
      <c r="TNJ78" s="307"/>
      <c r="TNK78" s="307"/>
      <c r="TNL78" s="307"/>
      <c r="TNM78" s="307"/>
      <c r="TNN78" s="307"/>
      <c r="TNO78" s="307"/>
      <c r="TNP78" s="307"/>
      <c r="TNQ78" s="307"/>
      <c r="TNR78" s="307"/>
      <c r="TNS78" s="307"/>
      <c r="TNT78" s="307"/>
      <c r="TNU78" s="306"/>
      <c r="TNV78" s="307"/>
      <c r="TNW78" s="307"/>
      <c r="TNX78" s="307"/>
      <c r="TNY78" s="307"/>
      <c r="TNZ78" s="307"/>
      <c r="TOA78" s="307"/>
      <c r="TOB78" s="307"/>
      <c r="TOC78" s="307"/>
      <c r="TOD78" s="307"/>
      <c r="TOE78" s="307"/>
      <c r="TOF78" s="307"/>
      <c r="TOG78" s="307"/>
      <c r="TOH78" s="307"/>
      <c r="TOI78" s="307"/>
      <c r="TOJ78" s="307"/>
      <c r="TOK78" s="306"/>
      <c r="TOL78" s="307"/>
      <c r="TOM78" s="307"/>
      <c r="TON78" s="307"/>
      <c r="TOO78" s="307"/>
      <c r="TOP78" s="307"/>
      <c r="TOQ78" s="307"/>
      <c r="TOR78" s="307"/>
      <c r="TOS78" s="307"/>
      <c r="TOT78" s="307"/>
      <c r="TOU78" s="307"/>
      <c r="TOV78" s="307"/>
      <c r="TOW78" s="307"/>
      <c r="TOX78" s="307"/>
      <c r="TOY78" s="307"/>
      <c r="TOZ78" s="307"/>
      <c r="TPA78" s="306"/>
      <c r="TPB78" s="307"/>
      <c r="TPC78" s="307"/>
      <c r="TPD78" s="307"/>
      <c r="TPE78" s="307"/>
      <c r="TPF78" s="307"/>
      <c r="TPG78" s="307"/>
      <c r="TPH78" s="307"/>
      <c r="TPI78" s="307"/>
      <c r="TPJ78" s="307"/>
      <c r="TPK78" s="307"/>
      <c r="TPL78" s="307"/>
      <c r="TPM78" s="307"/>
      <c r="TPN78" s="307"/>
      <c r="TPO78" s="307"/>
      <c r="TPP78" s="307"/>
      <c r="TPQ78" s="306"/>
      <c r="TPR78" s="307"/>
      <c r="TPS78" s="307"/>
      <c r="TPT78" s="307"/>
      <c r="TPU78" s="307"/>
      <c r="TPV78" s="307"/>
      <c r="TPW78" s="307"/>
      <c r="TPX78" s="307"/>
      <c r="TPY78" s="307"/>
      <c r="TPZ78" s="307"/>
      <c r="TQA78" s="307"/>
      <c r="TQB78" s="307"/>
      <c r="TQC78" s="307"/>
      <c r="TQD78" s="307"/>
      <c r="TQE78" s="307"/>
      <c r="TQF78" s="307"/>
      <c r="TQG78" s="306"/>
      <c r="TQH78" s="307"/>
      <c r="TQI78" s="307"/>
      <c r="TQJ78" s="307"/>
      <c r="TQK78" s="307"/>
      <c r="TQL78" s="307"/>
      <c r="TQM78" s="307"/>
      <c r="TQN78" s="307"/>
      <c r="TQO78" s="307"/>
      <c r="TQP78" s="307"/>
      <c r="TQQ78" s="307"/>
      <c r="TQR78" s="307"/>
      <c r="TQS78" s="307"/>
      <c r="TQT78" s="307"/>
      <c r="TQU78" s="307"/>
      <c r="TQV78" s="307"/>
      <c r="TQW78" s="306"/>
      <c r="TQX78" s="307"/>
      <c r="TQY78" s="307"/>
      <c r="TQZ78" s="307"/>
      <c r="TRA78" s="307"/>
      <c r="TRB78" s="307"/>
      <c r="TRC78" s="307"/>
      <c r="TRD78" s="307"/>
      <c r="TRE78" s="307"/>
      <c r="TRF78" s="307"/>
      <c r="TRG78" s="307"/>
      <c r="TRH78" s="307"/>
      <c r="TRI78" s="307"/>
      <c r="TRJ78" s="307"/>
      <c r="TRK78" s="307"/>
      <c r="TRL78" s="307"/>
      <c r="TRM78" s="306"/>
      <c r="TRN78" s="307"/>
      <c r="TRO78" s="307"/>
      <c r="TRP78" s="307"/>
      <c r="TRQ78" s="307"/>
      <c r="TRR78" s="307"/>
      <c r="TRS78" s="307"/>
      <c r="TRT78" s="307"/>
      <c r="TRU78" s="307"/>
      <c r="TRV78" s="307"/>
      <c r="TRW78" s="307"/>
      <c r="TRX78" s="307"/>
      <c r="TRY78" s="307"/>
      <c r="TRZ78" s="307"/>
      <c r="TSA78" s="307"/>
      <c r="TSB78" s="307"/>
      <c r="TSC78" s="306"/>
      <c r="TSD78" s="307"/>
      <c r="TSE78" s="307"/>
      <c r="TSF78" s="307"/>
      <c r="TSG78" s="307"/>
      <c r="TSH78" s="307"/>
      <c r="TSI78" s="307"/>
      <c r="TSJ78" s="307"/>
      <c r="TSK78" s="307"/>
      <c r="TSL78" s="307"/>
      <c r="TSM78" s="307"/>
      <c r="TSN78" s="307"/>
      <c r="TSO78" s="307"/>
      <c r="TSP78" s="307"/>
      <c r="TSQ78" s="307"/>
      <c r="TSR78" s="307"/>
      <c r="TSS78" s="306"/>
      <c r="TST78" s="307"/>
      <c r="TSU78" s="307"/>
      <c r="TSV78" s="307"/>
      <c r="TSW78" s="307"/>
      <c r="TSX78" s="307"/>
      <c r="TSY78" s="307"/>
      <c r="TSZ78" s="307"/>
      <c r="TTA78" s="307"/>
      <c r="TTB78" s="307"/>
      <c r="TTC78" s="307"/>
      <c r="TTD78" s="307"/>
      <c r="TTE78" s="307"/>
      <c r="TTF78" s="307"/>
      <c r="TTG78" s="307"/>
      <c r="TTH78" s="307"/>
      <c r="TTI78" s="306"/>
      <c r="TTJ78" s="307"/>
      <c r="TTK78" s="307"/>
      <c r="TTL78" s="307"/>
      <c r="TTM78" s="307"/>
      <c r="TTN78" s="307"/>
      <c r="TTO78" s="307"/>
      <c r="TTP78" s="307"/>
      <c r="TTQ78" s="307"/>
      <c r="TTR78" s="307"/>
      <c r="TTS78" s="307"/>
      <c r="TTT78" s="307"/>
      <c r="TTU78" s="307"/>
      <c r="TTV78" s="307"/>
      <c r="TTW78" s="307"/>
      <c r="TTX78" s="307"/>
      <c r="TTY78" s="306"/>
      <c r="TTZ78" s="307"/>
      <c r="TUA78" s="307"/>
      <c r="TUB78" s="307"/>
      <c r="TUC78" s="307"/>
      <c r="TUD78" s="307"/>
      <c r="TUE78" s="307"/>
      <c r="TUF78" s="307"/>
      <c r="TUG78" s="307"/>
      <c r="TUH78" s="307"/>
      <c r="TUI78" s="307"/>
      <c r="TUJ78" s="307"/>
      <c r="TUK78" s="307"/>
      <c r="TUL78" s="307"/>
      <c r="TUM78" s="307"/>
      <c r="TUN78" s="307"/>
      <c r="TUO78" s="306"/>
      <c r="TUP78" s="307"/>
      <c r="TUQ78" s="307"/>
      <c r="TUR78" s="307"/>
      <c r="TUS78" s="307"/>
      <c r="TUT78" s="307"/>
      <c r="TUU78" s="307"/>
      <c r="TUV78" s="307"/>
      <c r="TUW78" s="307"/>
      <c r="TUX78" s="307"/>
      <c r="TUY78" s="307"/>
      <c r="TUZ78" s="307"/>
      <c r="TVA78" s="307"/>
      <c r="TVB78" s="307"/>
      <c r="TVC78" s="307"/>
      <c r="TVD78" s="307"/>
      <c r="TVE78" s="306"/>
      <c r="TVF78" s="307"/>
      <c r="TVG78" s="307"/>
      <c r="TVH78" s="307"/>
      <c r="TVI78" s="307"/>
      <c r="TVJ78" s="307"/>
      <c r="TVK78" s="307"/>
      <c r="TVL78" s="307"/>
      <c r="TVM78" s="307"/>
      <c r="TVN78" s="307"/>
      <c r="TVO78" s="307"/>
      <c r="TVP78" s="307"/>
      <c r="TVQ78" s="307"/>
      <c r="TVR78" s="307"/>
      <c r="TVS78" s="307"/>
      <c r="TVT78" s="307"/>
      <c r="TVU78" s="306"/>
      <c r="TVV78" s="307"/>
      <c r="TVW78" s="307"/>
      <c r="TVX78" s="307"/>
      <c r="TVY78" s="307"/>
      <c r="TVZ78" s="307"/>
      <c r="TWA78" s="307"/>
      <c r="TWB78" s="307"/>
      <c r="TWC78" s="307"/>
      <c r="TWD78" s="307"/>
      <c r="TWE78" s="307"/>
      <c r="TWF78" s="307"/>
      <c r="TWG78" s="307"/>
      <c r="TWH78" s="307"/>
      <c r="TWI78" s="307"/>
      <c r="TWJ78" s="307"/>
      <c r="TWK78" s="306"/>
      <c r="TWL78" s="307"/>
      <c r="TWM78" s="307"/>
      <c r="TWN78" s="307"/>
      <c r="TWO78" s="307"/>
      <c r="TWP78" s="307"/>
      <c r="TWQ78" s="307"/>
      <c r="TWR78" s="307"/>
      <c r="TWS78" s="307"/>
      <c r="TWT78" s="307"/>
      <c r="TWU78" s="307"/>
      <c r="TWV78" s="307"/>
      <c r="TWW78" s="307"/>
      <c r="TWX78" s="307"/>
      <c r="TWY78" s="307"/>
      <c r="TWZ78" s="307"/>
      <c r="TXA78" s="306"/>
      <c r="TXB78" s="307"/>
      <c r="TXC78" s="307"/>
      <c r="TXD78" s="307"/>
      <c r="TXE78" s="307"/>
      <c r="TXF78" s="307"/>
      <c r="TXG78" s="307"/>
      <c r="TXH78" s="307"/>
      <c r="TXI78" s="307"/>
      <c r="TXJ78" s="307"/>
      <c r="TXK78" s="307"/>
      <c r="TXL78" s="307"/>
      <c r="TXM78" s="307"/>
      <c r="TXN78" s="307"/>
      <c r="TXO78" s="307"/>
      <c r="TXP78" s="307"/>
      <c r="TXQ78" s="306"/>
      <c r="TXR78" s="307"/>
      <c r="TXS78" s="307"/>
      <c r="TXT78" s="307"/>
      <c r="TXU78" s="307"/>
      <c r="TXV78" s="307"/>
      <c r="TXW78" s="307"/>
      <c r="TXX78" s="307"/>
      <c r="TXY78" s="307"/>
      <c r="TXZ78" s="307"/>
      <c r="TYA78" s="307"/>
      <c r="TYB78" s="307"/>
      <c r="TYC78" s="307"/>
      <c r="TYD78" s="307"/>
      <c r="TYE78" s="307"/>
      <c r="TYF78" s="307"/>
      <c r="TYG78" s="306"/>
      <c r="TYH78" s="307"/>
      <c r="TYI78" s="307"/>
      <c r="TYJ78" s="307"/>
      <c r="TYK78" s="307"/>
      <c r="TYL78" s="307"/>
      <c r="TYM78" s="307"/>
      <c r="TYN78" s="307"/>
      <c r="TYO78" s="307"/>
      <c r="TYP78" s="307"/>
      <c r="TYQ78" s="307"/>
      <c r="TYR78" s="307"/>
      <c r="TYS78" s="307"/>
      <c r="TYT78" s="307"/>
      <c r="TYU78" s="307"/>
      <c r="TYV78" s="307"/>
      <c r="TYW78" s="306"/>
      <c r="TYX78" s="307"/>
      <c r="TYY78" s="307"/>
      <c r="TYZ78" s="307"/>
      <c r="TZA78" s="307"/>
      <c r="TZB78" s="307"/>
      <c r="TZC78" s="307"/>
      <c r="TZD78" s="307"/>
      <c r="TZE78" s="307"/>
      <c r="TZF78" s="307"/>
      <c r="TZG78" s="307"/>
      <c r="TZH78" s="307"/>
      <c r="TZI78" s="307"/>
      <c r="TZJ78" s="307"/>
      <c r="TZK78" s="307"/>
      <c r="TZL78" s="307"/>
      <c r="TZM78" s="306"/>
      <c r="TZN78" s="307"/>
      <c r="TZO78" s="307"/>
      <c r="TZP78" s="307"/>
      <c r="TZQ78" s="307"/>
      <c r="TZR78" s="307"/>
      <c r="TZS78" s="307"/>
      <c r="TZT78" s="307"/>
      <c r="TZU78" s="307"/>
      <c r="TZV78" s="307"/>
      <c r="TZW78" s="307"/>
      <c r="TZX78" s="307"/>
      <c r="TZY78" s="307"/>
      <c r="TZZ78" s="307"/>
      <c r="UAA78" s="307"/>
      <c r="UAB78" s="307"/>
      <c r="UAC78" s="306"/>
      <c r="UAD78" s="307"/>
      <c r="UAE78" s="307"/>
      <c r="UAF78" s="307"/>
      <c r="UAG78" s="307"/>
      <c r="UAH78" s="307"/>
      <c r="UAI78" s="307"/>
      <c r="UAJ78" s="307"/>
      <c r="UAK78" s="307"/>
      <c r="UAL78" s="307"/>
      <c r="UAM78" s="307"/>
      <c r="UAN78" s="307"/>
      <c r="UAO78" s="307"/>
      <c r="UAP78" s="307"/>
      <c r="UAQ78" s="307"/>
      <c r="UAR78" s="307"/>
      <c r="UAS78" s="306"/>
      <c r="UAT78" s="307"/>
      <c r="UAU78" s="307"/>
      <c r="UAV78" s="307"/>
      <c r="UAW78" s="307"/>
      <c r="UAX78" s="307"/>
      <c r="UAY78" s="307"/>
      <c r="UAZ78" s="307"/>
      <c r="UBA78" s="307"/>
      <c r="UBB78" s="307"/>
      <c r="UBC78" s="307"/>
      <c r="UBD78" s="307"/>
      <c r="UBE78" s="307"/>
      <c r="UBF78" s="307"/>
      <c r="UBG78" s="307"/>
      <c r="UBH78" s="307"/>
      <c r="UBI78" s="306"/>
      <c r="UBJ78" s="307"/>
      <c r="UBK78" s="307"/>
      <c r="UBL78" s="307"/>
      <c r="UBM78" s="307"/>
      <c r="UBN78" s="307"/>
      <c r="UBO78" s="307"/>
      <c r="UBP78" s="307"/>
      <c r="UBQ78" s="307"/>
      <c r="UBR78" s="307"/>
      <c r="UBS78" s="307"/>
      <c r="UBT78" s="307"/>
      <c r="UBU78" s="307"/>
      <c r="UBV78" s="307"/>
      <c r="UBW78" s="307"/>
      <c r="UBX78" s="307"/>
      <c r="UBY78" s="306"/>
      <c r="UBZ78" s="307"/>
      <c r="UCA78" s="307"/>
      <c r="UCB78" s="307"/>
      <c r="UCC78" s="307"/>
      <c r="UCD78" s="307"/>
      <c r="UCE78" s="307"/>
      <c r="UCF78" s="307"/>
      <c r="UCG78" s="307"/>
      <c r="UCH78" s="307"/>
      <c r="UCI78" s="307"/>
      <c r="UCJ78" s="307"/>
      <c r="UCK78" s="307"/>
      <c r="UCL78" s="307"/>
      <c r="UCM78" s="307"/>
      <c r="UCN78" s="307"/>
      <c r="UCO78" s="306"/>
      <c r="UCP78" s="307"/>
      <c r="UCQ78" s="307"/>
      <c r="UCR78" s="307"/>
      <c r="UCS78" s="307"/>
      <c r="UCT78" s="307"/>
      <c r="UCU78" s="307"/>
      <c r="UCV78" s="307"/>
      <c r="UCW78" s="307"/>
      <c r="UCX78" s="307"/>
      <c r="UCY78" s="307"/>
      <c r="UCZ78" s="307"/>
      <c r="UDA78" s="307"/>
      <c r="UDB78" s="307"/>
      <c r="UDC78" s="307"/>
      <c r="UDD78" s="307"/>
      <c r="UDE78" s="306"/>
      <c r="UDF78" s="307"/>
      <c r="UDG78" s="307"/>
      <c r="UDH78" s="307"/>
      <c r="UDI78" s="307"/>
      <c r="UDJ78" s="307"/>
      <c r="UDK78" s="307"/>
      <c r="UDL78" s="307"/>
      <c r="UDM78" s="307"/>
      <c r="UDN78" s="307"/>
      <c r="UDO78" s="307"/>
      <c r="UDP78" s="307"/>
      <c r="UDQ78" s="307"/>
      <c r="UDR78" s="307"/>
      <c r="UDS78" s="307"/>
      <c r="UDT78" s="307"/>
      <c r="UDU78" s="306"/>
      <c r="UDV78" s="307"/>
      <c r="UDW78" s="307"/>
      <c r="UDX78" s="307"/>
      <c r="UDY78" s="307"/>
      <c r="UDZ78" s="307"/>
      <c r="UEA78" s="307"/>
      <c r="UEB78" s="307"/>
      <c r="UEC78" s="307"/>
      <c r="UED78" s="307"/>
      <c r="UEE78" s="307"/>
      <c r="UEF78" s="307"/>
      <c r="UEG78" s="307"/>
      <c r="UEH78" s="307"/>
      <c r="UEI78" s="307"/>
      <c r="UEJ78" s="307"/>
      <c r="UEK78" s="306"/>
      <c r="UEL78" s="307"/>
      <c r="UEM78" s="307"/>
      <c r="UEN78" s="307"/>
      <c r="UEO78" s="307"/>
      <c r="UEP78" s="307"/>
      <c r="UEQ78" s="307"/>
      <c r="UER78" s="307"/>
      <c r="UES78" s="307"/>
      <c r="UET78" s="307"/>
      <c r="UEU78" s="307"/>
      <c r="UEV78" s="307"/>
      <c r="UEW78" s="307"/>
      <c r="UEX78" s="307"/>
      <c r="UEY78" s="307"/>
      <c r="UEZ78" s="307"/>
      <c r="UFA78" s="306"/>
      <c r="UFB78" s="307"/>
      <c r="UFC78" s="307"/>
      <c r="UFD78" s="307"/>
      <c r="UFE78" s="307"/>
      <c r="UFF78" s="307"/>
      <c r="UFG78" s="307"/>
      <c r="UFH78" s="307"/>
      <c r="UFI78" s="307"/>
      <c r="UFJ78" s="307"/>
      <c r="UFK78" s="307"/>
      <c r="UFL78" s="307"/>
      <c r="UFM78" s="307"/>
      <c r="UFN78" s="307"/>
      <c r="UFO78" s="307"/>
      <c r="UFP78" s="307"/>
      <c r="UFQ78" s="306"/>
      <c r="UFR78" s="307"/>
      <c r="UFS78" s="307"/>
      <c r="UFT78" s="307"/>
      <c r="UFU78" s="307"/>
      <c r="UFV78" s="307"/>
      <c r="UFW78" s="307"/>
      <c r="UFX78" s="307"/>
      <c r="UFY78" s="307"/>
      <c r="UFZ78" s="307"/>
      <c r="UGA78" s="307"/>
      <c r="UGB78" s="307"/>
      <c r="UGC78" s="307"/>
      <c r="UGD78" s="307"/>
      <c r="UGE78" s="307"/>
      <c r="UGF78" s="307"/>
      <c r="UGG78" s="306"/>
      <c r="UGH78" s="307"/>
      <c r="UGI78" s="307"/>
      <c r="UGJ78" s="307"/>
      <c r="UGK78" s="307"/>
      <c r="UGL78" s="307"/>
      <c r="UGM78" s="307"/>
      <c r="UGN78" s="307"/>
      <c r="UGO78" s="307"/>
      <c r="UGP78" s="307"/>
      <c r="UGQ78" s="307"/>
      <c r="UGR78" s="307"/>
      <c r="UGS78" s="307"/>
      <c r="UGT78" s="307"/>
      <c r="UGU78" s="307"/>
      <c r="UGV78" s="307"/>
      <c r="UGW78" s="306"/>
      <c r="UGX78" s="307"/>
      <c r="UGY78" s="307"/>
      <c r="UGZ78" s="307"/>
      <c r="UHA78" s="307"/>
      <c r="UHB78" s="307"/>
      <c r="UHC78" s="307"/>
      <c r="UHD78" s="307"/>
      <c r="UHE78" s="307"/>
      <c r="UHF78" s="307"/>
      <c r="UHG78" s="307"/>
      <c r="UHH78" s="307"/>
      <c r="UHI78" s="307"/>
      <c r="UHJ78" s="307"/>
      <c r="UHK78" s="307"/>
      <c r="UHL78" s="307"/>
      <c r="UHM78" s="306"/>
      <c r="UHN78" s="307"/>
      <c r="UHO78" s="307"/>
      <c r="UHP78" s="307"/>
      <c r="UHQ78" s="307"/>
      <c r="UHR78" s="307"/>
      <c r="UHS78" s="307"/>
      <c r="UHT78" s="307"/>
      <c r="UHU78" s="307"/>
      <c r="UHV78" s="307"/>
      <c r="UHW78" s="307"/>
      <c r="UHX78" s="307"/>
      <c r="UHY78" s="307"/>
      <c r="UHZ78" s="307"/>
      <c r="UIA78" s="307"/>
      <c r="UIB78" s="307"/>
      <c r="UIC78" s="306"/>
      <c r="UID78" s="307"/>
      <c r="UIE78" s="307"/>
      <c r="UIF78" s="307"/>
      <c r="UIG78" s="307"/>
      <c r="UIH78" s="307"/>
      <c r="UII78" s="307"/>
      <c r="UIJ78" s="307"/>
      <c r="UIK78" s="307"/>
      <c r="UIL78" s="307"/>
      <c r="UIM78" s="307"/>
      <c r="UIN78" s="307"/>
      <c r="UIO78" s="307"/>
      <c r="UIP78" s="307"/>
      <c r="UIQ78" s="307"/>
      <c r="UIR78" s="307"/>
      <c r="UIS78" s="306"/>
      <c r="UIT78" s="307"/>
      <c r="UIU78" s="307"/>
      <c r="UIV78" s="307"/>
      <c r="UIW78" s="307"/>
      <c r="UIX78" s="307"/>
      <c r="UIY78" s="307"/>
      <c r="UIZ78" s="307"/>
      <c r="UJA78" s="307"/>
      <c r="UJB78" s="307"/>
      <c r="UJC78" s="307"/>
      <c r="UJD78" s="307"/>
      <c r="UJE78" s="307"/>
      <c r="UJF78" s="307"/>
      <c r="UJG78" s="307"/>
      <c r="UJH78" s="307"/>
      <c r="UJI78" s="306"/>
      <c r="UJJ78" s="307"/>
      <c r="UJK78" s="307"/>
      <c r="UJL78" s="307"/>
      <c r="UJM78" s="307"/>
      <c r="UJN78" s="307"/>
      <c r="UJO78" s="307"/>
      <c r="UJP78" s="307"/>
      <c r="UJQ78" s="307"/>
      <c r="UJR78" s="307"/>
      <c r="UJS78" s="307"/>
      <c r="UJT78" s="307"/>
      <c r="UJU78" s="307"/>
      <c r="UJV78" s="307"/>
      <c r="UJW78" s="307"/>
      <c r="UJX78" s="307"/>
      <c r="UJY78" s="306"/>
      <c r="UJZ78" s="307"/>
      <c r="UKA78" s="307"/>
      <c r="UKB78" s="307"/>
      <c r="UKC78" s="307"/>
      <c r="UKD78" s="307"/>
      <c r="UKE78" s="307"/>
      <c r="UKF78" s="307"/>
      <c r="UKG78" s="307"/>
      <c r="UKH78" s="307"/>
      <c r="UKI78" s="307"/>
      <c r="UKJ78" s="307"/>
      <c r="UKK78" s="307"/>
      <c r="UKL78" s="307"/>
      <c r="UKM78" s="307"/>
      <c r="UKN78" s="307"/>
      <c r="UKO78" s="306"/>
      <c r="UKP78" s="307"/>
      <c r="UKQ78" s="307"/>
      <c r="UKR78" s="307"/>
      <c r="UKS78" s="307"/>
      <c r="UKT78" s="307"/>
      <c r="UKU78" s="307"/>
      <c r="UKV78" s="307"/>
      <c r="UKW78" s="307"/>
      <c r="UKX78" s="307"/>
      <c r="UKY78" s="307"/>
      <c r="UKZ78" s="307"/>
      <c r="ULA78" s="307"/>
      <c r="ULB78" s="307"/>
      <c r="ULC78" s="307"/>
      <c r="ULD78" s="307"/>
      <c r="ULE78" s="306"/>
      <c r="ULF78" s="307"/>
      <c r="ULG78" s="307"/>
      <c r="ULH78" s="307"/>
      <c r="ULI78" s="307"/>
      <c r="ULJ78" s="307"/>
      <c r="ULK78" s="307"/>
      <c r="ULL78" s="307"/>
      <c r="ULM78" s="307"/>
      <c r="ULN78" s="307"/>
      <c r="ULO78" s="307"/>
      <c r="ULP78" s="307"/>
      <c r="ULQ78" s="307"/>
      <c r="ULR78" s="307"/>
      <c r="ULS78" s="307"/>
      <c r="ULT78" s="307"/>
      <c r="ULU78" s="306"/>
      <c r="ULV78" s="307"/>
      <c r="ULW78" s="307"/>
      <c r="ULX78" s="307"/>
      <c r="ULY78" s="307"/>
      <c r="ULZ78" s="307"/>
      <c r="UMA78" s="307"/>
      <c r="UMB78" s="307"/>
      <c r="UMC78" s="307"/>
      <c r="UMD78" s="307"/>
      <c r="UME78" s="307"/>
      <c r="UMF78" s="307"/>
      <c r="UMG78" s="307"/>
      <c r="UMH78" s="307"/>
      <c r="UMI78" s="307"/>
      <c r="UMJ78" s="307"/>
      <c r="UMK78" s="306"/>
      <c r="UML78" s="307"/>
      <c r="UMM78" s="307"/>
      <c r="UMN78" s="307"/>
      <c r="UMO78" s="307"/>
      <c r="UMP78" s="307"/>
      <c r="UMQ78" s="307"/>
      <c r="UMR78" s="307"/>
      <c r="UMS78" s="307"/>
      <c r="UMT78" s="307"/>
      <c r="UMU78" s="307"/>
      <c r="UMV78" s="307"/>
      <c r="UMW78" s="307"/>
      <c r="UMX78" s="307"/>
      <c r="UMY78" s="307"/>
      <c r="UMZ78" s="307"/>
      <c r="UNA78" s="306"/>
      <c r="UNB78" s="307"/>
      <c r="UNC78" s="307"/>
      <c r="UND78" s="307"/>
      <c r="UNE78" s="307"/>
      <c r="UNF78" s="307"/>
      <c r="UNG78" s="307"/>
      <c r="UNH78" s="307"/>
      <c r="UNI78" s="307"/>
      <c r="UNJ78" s="307"/>
      <c r="UNK78" s="307"/>
      <c r="UNL78" s="307"/>
      <c r="UNM78" s="307"/>
      <c r="UNN78" s="307"/>
      <c r="UNO78" s="307"/>
      <c r="UNP78" s="307"/>
      <c r="UNQ78" s="306"/>
      <c r="UNR78" s="307"/>
      <c r="UNS78" s="307"/>
      <c r="UNT78" s="307"/>
      <c r="UNU78" s="307"/>
      <c r="UNV78" s="307"/>
      <c r="UNW78" s="307"/>
      <c r="UNX78" s="307"/>
      <c r="UNY78" s="307"/>
      <c r="UNZ78" s="307"/>
      <c r="UOA78" s="307"/>
      <c r="UOB78" s="307"/>
      <c r="UOC78" s="307"/>
      <c r="UOD78" s="307"/>
      <c r="UOE78" s="307"/>
      <c r="UOF78" s="307"/>
      <c r="UOG78" s="306"/>
      <c r="UOH78" s="307"/>
      <c r="UOI78" s="307"/>
      <c r="UOJ78" s="307"/>
      <c r="UOK78" s="307"/>
      <c r="UOL78" s="307"/>
      <c r="UOM78" s="307"/>
      <c r="UON78" s="307"/>
      <c r="UOO78" s="307"/>
      <c r="UOP78" s="307"/>
      <c r="UOQ78" s="307"/>
      <c r="UOR78" s="307"/>
      <c r="UOS78" s="307"/>
      <c r="UOT78" s="307"/>
      <c r="UOU78" s="307"/>
      <c r="UOV78" s="307"/>
      <c r="UOW78" s="306"/>
      <c r="UOX78" s="307"/>
      <c r="UOY78" s="307"/>
      <c r="UOZ78" s="307"/>
      <c r="UPA78" s="307"/>
      <c r="UPB78" s="307"/>
      <c r="UPC78" s="307"/>
      <c r="UPD78" s="307"/>
      <c r="UPE78" s="307"/>
      <c r="UPF78" s="307"/>
      <c r="UPG78" s="307"/>
      <c r="UPH78" s="307"/>
      <c r="UPI78" s="307"/>
      <c r="UPJ78" s="307"/>
      <c r="UPK78" s="307"/>
      <c r="UPL78" s="307"/>
      <c r="UPM78" s="306"/>
      <c r="UPN78" s="307"/>
      <c r="UPO78" s="307"/>
      <c r="UPP78" s="307"/>
      <c r="UPQ78" s="307"/>
      <c r="UPR78" s="307"/>
      <c r="UPS78" s="307"/>
      <c r="UPT78" s="307"/>
      <c r="UPU78" s="307"/>
      <c r="UPV78" s="307"/>
      <c r="UPW78" s="307"/>
      <c r="UPX78" s="307"/>
      <c r="UPY78" s="307"/>
      <c r="UPZ78" s="307"/>
      <c r="UQA78" s="307"/>
      <c r="UQB78" s="307"/>
      <c r="UQC78" s="306"/>
      <c r="UQD78" s="307"/>
      <c r="UQE78" s="307"/>
      <c r="UQF78" s="307"/>
      <c r="UQG78" s="307"/>
      <c r="UQH78" s="307"/>
      <c r="UQI78" s="307"/>
      <c r="UQJ78" s="307"/>
      <c r="UQK78" s="307"/>
      <c r="UQL78" s="307"/>
      <c r="UQM78" s="307"/>
      <c r="UQN78" s="307"/>
      <c r="UQO78" s="307"/>
      <c r="UQP78" s="307"/>
      <c r="UQQ78" s="307"/>
      <c r="UQR78" s="307"/>
      <c r="UQS78" s="306"/>
      <c r="UQT78" s="307"/>
      <c r="UQU78" s="307"/>
      <c r="UQV78" s="307"/>
      <c r="UQW78" s="307"/>
      <c r="UQX78" s="307"/>
      <c r="UQY78" s="307"/>
      <c r="UQZ78" s="307"/>
      <c r="URA78" s="307"/>
      <c r="URB78" s="307"/>
      <c r="URC78" s="307"/>
      <c r="URD78" s="307"/>
      <c r="URE78" s="307"/>
      <c r="URF78" s="307"/>
      <c r="URG78" s="307"/>
      <c r="URH78" s="307"/>
      <c r="URI78" s="306"/>
      <c r="URJ78" s="307"/>
      <c r="URK78" s="307"/>
      <c r="URL78" s="307"/>
      <c r="URM78" s="307"/>
      <c r="URN78" s="307"/>
      <c r="URO78" s="307"/>
      <c r="URP78" s="307"/>
      <c r="URQ78" s="307"/>
      <c r="URR78" s="307"/>
      <c r="URS78" s="307"/>
      <c r="URT78" s="307"/>
      <c r="URU78" s="307"/>
      <c r="URV78" s="307"/>
      <c r="URW78" s="307"/>
      <c r="URX78" s="307"/>
      <c r="URY78" s="306"/>
      <c r="URZ78" s="307"/>
      <c r="USA78" s="307"/>
      <c r="USB78" s="307"/>
      <c r="USC78" s="307"/>
      <c r="USD78" s="307"/>
      <c r="USE78" s="307"/>
      <c r="USF78" s="307"/>
      <c r="USG78" s="307"/>
      <c r="USH78" s="307"/>
      <c r="USI78" s="307"/>
      <c r="USJ78" s="307"/>
      <c r="USK78" s="307"/>
      <c r="USL78" s="307"/>
      <c r="USM78" s="307"/>
      <c r="USN78" s="307"/>
      <c r="USO78" s="306"/>
      <c r="USP78" s="307"/>
      <c r="USQ78" s="307"/>
      <c r="USR78" s="307"/>
      <c r="USS78" s="307"/>
      <c r="UST78" s="307"/>
      <c r="USU78" s="307"/>
      <c r="USV78" s="307"/>
      <c r="USW78" s="307"/>
      <c r="USX78" s="307"/>
      <c r="USY78" s="307"/>
      <c r="USZ78" s="307"/>
      <c r="UTA78" s="307"/>
      <c r="UTB78" s="307"/>
      <c r="UTC78" s="307"/>
      <c r="UTD78" s="307"/>
      <c r="UTE78" s="306"/>
      <c r="UTF78" s="307"/>
      <c r="UTG78" s="307"/>
      <c r="UTH78" s="307"/>
      <c r="UTI78" s="307"/>
      <c r="UTJ78" s="307"/>
      <c r="UTK78" s="307"/>
      <c r="UTL78" s="307"/>
      <c r="UTM78" s="307"/>
      <c r="UTN78" s="307"/>
      <c r="UTO78" s="307"/>
      <c r="UTP78" s="307"/>
      <c r="UTQ78" s="307"/>
      <c r="UTR78" s="307"/>
      <c r="UTS78" s="307"/>
      <c r="UTT78" s="307"/>
      <c r="UTU78" s="306"/>
      <c r="UTV78" s="307"/>
      <c r="UTW78" s="307"/>
      <c r="UTX78" s="307"/>
      <c r="UTY78" s="307"/>
      <c r="UTZ78" s="307"/>
      <c r="UUA78" s="307"/>
      <c r="UUB78" s="307"/>
      <c r="UUC78" s="307"/>
      <c r="UUD78" s="307"/>
      <c r="UUE78" s="307"/>
      <c r="UUF78" s="307"/>
      <c r="UUG78" s="307"/>
      <c r="UUH78" s="307"/>
      <c r="UUI78" s="307"/>
      <c r="UUJ78" s="307"/>
      <c r="UUK78" s="306"/>
      <c r="UUL78" s="307"/>
      <c r="UUM78" s="307"/>
      <c r="UUN78" s="307"/>
      <c r="UUO78" s="307"/>
      <c r="UUP78" s="307"/>
      <c r="UUQ78" s="307"/>
      <c r="UUR78" s="307"/>
      <c r="UUS78" s="307"/>
      <c r="UUT78" s="307"/>
      <c r="UUU78" s="307"/>
      <c r="UUV78" s="307"/>
      <c r="UUW78" s="307"/>
      <c r="UUX78" s="307"/>
      <c r="UUY78" s="307"/>
      <c r="UUZ78" s="307"/>
      <c r="UVA78" s="306"/>
      <c r="UVB78" s="307"/>
      <c r="UVC78" s="307"/>
      <c r="UVD78" s="307"/>
      <c r="UVE78" s="307"/>
      <c r="UVF78" s="307"/>
      <c r="UVG78" s="307"/>
      <c r="UVH78" s="307"/>
      <c r="UVI78" s="307"/>
      <c r="UVJ78" s="307"/>
      <c r="UVK78" s="307"/>
      <c r="UVL78" s="307"/>
      <c r="UVM78" s="307"/>
      <c r="UVN78" s="307"/>
      <c r="UVO78" s="307"/>
      <c r="UVP78" s="307"/>
      <c r="UVQ78" s="306"/>
      <c r="UVR78" s="307"/>
      <c r="UVS78" s="307"/>
      <c r="UVT78" s="307"/>
      <c r="UVU78" s="307"/>
      <c r="UVV78" s="307"/>
      <c r="UVW78" s="307"/>
      <c r="UVX78" s="307"/>
      <c r="UVY78" s="307"/>
      <c r="UVZ78" s="307"/>
      <c r="UWA78" s="307"/>
      <c r="UWB78" s="307"/>
      <c r="UWC78" s="307"/>
      <c r="UWD78" s="307"/>
      <c r="UWE78" s="307"/>
      <c r="UWF78" s="307"/>
      <c r="UWG78" s="306"/>
      <c r="UWH78" s="307"/>
      <c r="UWI78" s="307"/>
      <c r="UWJ78" s="307"/>
      <c r="UWK78" s="307"/>
      <c r="UWL78" s="307"/>
      <c r="UWM78" s="307"/>
      <c r="UWN78" s="307"/>
      <c r="UWO78" s="307"/>
      <c r="UWP78" s="307"/>
      <c r="UWQ78" s="307"/>
      <c r="UWR78" s="307"/>
      <c r="UWS78" s="307"/>
      <c r="UWT78" s="307"/>
      <c r="UWU78" s="307"/>
      <c r="UWV78" s="307"/>
      <c r="UWW78" s="306"/>
      <c r="UWX78" s="307"/>
      <c r="UWY78" s="307"/>
      <c r="UWZ78" s="307"/>
      <c r="UXA78" s="307"/>
      <c r="UXB78" s="307"/>
      <c r="UXC78" s="307"/>
      <c r="UXD78" s="307"/>
      <c r="UXE78" s="307"/>
      <c r="UXF78" s="307"/>
      <c r="UXG78" s="307"/>
      <c r="UXH78" s="307"/>
      <c r="UXI78" s="307"/>
      <c r="UXJ78" s="307"/>
      <c r="UXK78" s="307"/>
      <c r="UXL78" s="307"/>
      <c r="UXM78" s="306"/>
      <c r="UXN78" s="307"/>
      <c r="UXO78" s="307"/>
      <c r="UXP78" s="307"/>
      <c r="UXQ78" s="307"/>
      <c r="UXR78" s="307"/>
      <c r="UXS78" s="307"/>
      <c r="UXT78" s="307"/>
      <c r="UXU78" s="307"/>
      <c r="UXV78" s="307"/>
      <c r="UXW78" s="307"/>
      <c r="UXX78" s="307"/>
      <c r="UXY78" s="307"/>
      <c r="UXZ78" s="307"/>
      <c r="UYA78" s="307"/>
      <c r="UYB78" s="307"/>
      <c r="UYC78" s="306"/>
      <c r="UYD78" s="307"/>
      <c r="UYE78" s="307"/>
      <c r="UYF78" s="307"/>
      <c r="UYG78" s="307"/>
      <c r="UYH78" s="307"/>
      <c r="UYI78" s="307"/>
      <c r="UYJ78" s="307"/>
      <c r="UYK78" s="307"/>
      <c r="UYL78" s="307"/>
      <c r="UYM78" s="307"/>
      <c r="UYN78" s="307"/>
      <c r="UYO78" s="307"/>
      <c r="UYP78" s="307"/>
      <c r="UYQ78" s="307"/>
      <c r="UYR78" s="307"/>
      <c r="UYS78" s="306"/>
      <c r="UYT78" s="307"/>
      <c r="UYU78" s="307"/>
      <c r="UYV78" s="307"/>
      <c r="UYW78" s="307"/>
      <c r="UYX78" s="307"/>
      <c r="UYY78" s="307"/>
      <c r="UYZ78" s="307"/>
      <c r="UZA78" s="307"/>
      <c r="UZB78" s="307"/>
      <c r="UZC78" s="307"/>
      <c r="UZD78" s="307"/>
      <c r="UZE78" s="307"/>
      <c r="UZF78" s="307"/>
      <c r="UZG78" s="307"/>
      <c r="UZH78" s="307"/>
      <c r="UZI78" s="306"/>
      <c r="UZJ78" s="307"/>
      <c r="UZK78" s="307"/>
      <c r="UZL78" s="307"/>
      <c r="UZM78" s="307"/>
      <c r="UZN78" s="307"/>
      <c r="UZO78" s="307"/>
      <c r="UZP78" s="307"/>
      <c r="UZQ78" s="307"/>
      <c r="UZR78" s="307"/>
      <c r="UZS78" s="307"/>
      <c r="UZT78" s="307"/>
      <c r="UZU78" s="307"/>
      <c r="UZV78" s="307"/>
      <c r="UZW78" s="307"/>
      <c r="UZX78" s="307"/>
      <c r="UZY78" s="306"/>
      <c r="UZZ78" s="307"/>
      <c r="VAA78" s="307"/>
      <c r="VAB78" s="307"/>
      <c r="VAC78" s="307"/>
      <c r="VAD78" s="307"/>
      <c r="VAE78" s="307"/>
      <c r="VAF78" s="307"/>
      <c r="VAG78" s="307"/>
      <c r="VAH78" s="307"/>
      <c r="VAI78" s="307"/>
      <c r="VAJ78" s="307"/>
      <c r="VAK78" s="307"/>
      <c r="VAL78" s="307"/>
      <c r="VAM78" s="307"/>
      <c r="VAN78" s="307"/>
      <c r="VAO78" s="306"/>
      <c r="VAP78" s="307"/>
      <c r="VAQ78" s="307"/>
      <c r="VAR78" s="307"/>
      <c r="VAS78" s="307"/>
      <c r="VAT78" s="307"/>
      <c r="VAU78" s="307"/>
      <c r="VAV78" s="307"/>
      <c r="VAW78" s="307"/>
      <c r="VAX78" s="307"/>
      <c r="VAY78" s="307"/>
      <c r="VAZ78" s="307"/>
      <c r="VBA78" s="307"/>
      <c r="VBB78" s="307"/>
      <c r="VBC78" s="307"/>
      <c r="VBD78" s="307"/>
      <c r="VBE78" s="306"/>
      <c r="VBF78" s="307"/>
      <c r="VBG78" s="307"/>
      <c r="VBH78" s="307"/>
      <c r="VBI78" s="307"/>
      <c r="VBJ78" s="307"/>
      <c r="VBK78" s="307"/>
      <c r="VBL78" s="307"/>
      <c r="VBM78" s="307"/>
      <c r="VBN78" s="307"/>
      <c r="VBO78" s="307"/>
      <c r="VBP78" s="307"/>
      <c r="VBQ78" s="307"/>
      <c r="VBR78" s="307"/>
      <c r="VBS78" s="307"/>
      <c r="VBT78" s="307"/>
      <c r="VBU78" s="306"/>
      <c r="VBV78" s="307"/>
      <c r="VBW78" s="307"/>
      <c r="VBX78" s="307"/>
      <c r="VBY78" s="307"/>
      <c r="VBZ78" s="307"/>
      <c r="VCA78" s="307"/>
      <c r="VCB78" s="307"/>
      <c r="VCC78" s="307"/>
      <c r="VCD78" s="307"/>
      <c r="VCE78" s="307"/>
      <c r="VCF78" s="307"/>
      <c r="VCG78" s="307"/>
      <c r="VCH78" s="307"/>
      <c r="VCI78" s="307"/>
      <c r="VCJ78" s="307"/>
      <c r="VCK78" s="306"/>
      <c r="VCL78" s="307"/>
      <c r="VCM78" s="307"/>
      <c r="VCN78" s="307"/>
      <c r="VCO78" s="307"/>
      <c r="VCP78" s="307"/>
      <c r="VCQ78" s="307"/>
      <c r="VCR78" s="307"/>
      <c r="VCS78" s="307"/>
      <c r="VCT78" s="307"/>
      <c r="VCU78" s="307"/>
      <c r="VCV78" s="307"/>
      <c r="VCW78" s="307"/>
      <c r="VCX78" s="307"/>
      <c r="VCY78" s="307"/>
      <c r="VCZ78" s="307"/>
      <c r="VDA78" s="306"/>
      <c r="VDB78" s="307"/>
      <c r="VDC78" s="307"/>
      <c r="VDD78" s="307"/>
      <c r="VDE78" s="307"/>
      <c r="VDF78" s="307"/>
      <c r="VDG78" s="307"/>
      <c r="VDH78" s="307"/>
      <c r="VDI78" s="307"/>
      <c r="VDJ78" s="307"/>
      <c r="VDK78" s="307"/>
      <c r="VDL78" s="307"/>
      <c r="VDM78" s="307"/>
      <c r="VDN78" s="307"/>
      <c r="VDO78" s="307"/>
      <c r="VDP78" s="307"/>
      <c r="VDQ78" s="306"/>
      <c r="VDR78" s="307"/>
      <c r="VDS78" s="307"/>
      <c r="VDT78" s="307"/>
      <c r="VDU78" s="307"/>
      <c r="VDV78" s="307"/>
      <c r="VDW78" s="307"/>
      <c r="VDX78" s="307"/>
      <c r="VDY78" s="307"/>
      <c r="VDZ78" s="307"/>
      <c r="VEA78" s="307"/>
      <c r="VEB78" s="307"/>
      <c r="VEC78" s="307"/>
      <c r="VED78" s="307"/>
      <c r="VEE78" s="307"/>
      <c r="VEF78" s="307"/>
      <c r="VEG78" s="306"/>
      <c r="VEH78" s="307"/>
      <c r="VEI78" s="307"/>
      <c r="VEJ78" s="307"/>
      <c r="VEK78" s="307"/>
      <c r="VEL78" s="307"/>
      <c r="VEM78" s="307"/>
      <c r="VEN78" s="307"/>
      <c r="VEO78" s="307"/>
      <c r="VEP78" s="307"/>
      <c r="VEQ78" s="307"/>
      <c r="VER78" s="307"/>
      <c r="VES78" s="307"/>
      <c r="VET78" s="307"/>
      <c r="VEU78" s="307"/>
      <c r="VEV78" s="307"/>
      <c r="VEW78" s="306"/>
      <c r="VEX78" s="307"/>
      <c r="VEY78" s="307"/>
      <c r="VEZ78" s="307"/>
      <c r="VFA78" s="307"/>
      <c r="VFB78" s="307"/>
      <c r="VFC78" s="307"/>
      <c r="VFD78" s="307"/>
      <c r="VFE78" s="307"/>
      <c r="VFF78" s="307"/>
      <c r="VFG78" s="307"/>
      <c r="VFH78" s="307"/>
      <c r="VFI78" s="307"/>
      <c r="VFJ78" s="307"/>
      <c r="VFK78" s="307"/>
      <c r="VFL78" s="307"/>
      <c r="VFM78" s="306"/>
      <c r="VFN78" s="307"/>
      <c r="VFO78" s="307"/>
      <c r="VFP78" s="307"/>
      <c r="VFQ78" s="307"/>
      <c r="VFR78" s="307"/>
      <c r="VFS78" s="307"/>
      <c r="VFT78" s="307"/>
      <c r="VFU78" s="307"/>
      <c r="VFV78" s="307"/>
      <c r="VFW78" s="307"/>
      <c r="VFX78" s="307"/>
      <c r="VFY78" s="307"/>
      <c r="VFZ78" s="307"/>
      <c r="VGA78" s="307"/>
      <c r="VGB78" s="307"/>
      <c r="VGC78" s="306"/>
      <c r="VGD78" s="307"/>
      <c r="VGE78" s="307"/>
      <c r="VGF78" s="307"/>
      <c r="VGG78" s="307"/>
      <c r="VGH78" s="307"/>
      <c r="VGI78" s="307"/>
      <c r="VGJ78" s="307"/>
      <c r="VGK78" s="307"/>
      <c r="VGL78" s="307"/>
      <c r="VGM78" s="307"/>
      <c r="VGN78" s="307"/>
      <c r="VGO78" s="307"/>
      <c r="VGP78" s="307"/>
      <c r="VGQ78" s="307"/>
      <c r="VGR78" s="307"/>
      <c r="VGS78" s="306"/>
      <c r="VGT78" s="307"/>
      <c r="VGU78" s="307"/>
      <c r="VGV78" s="307"/>
      <c r="VGW78" s="307"/>
      <c r="VGX78" s="307"/>
      <c r="VGY78" s="307"/>
      <c r="VGZ78" s="307"/>
      <c r="VHA78" s="307"/>
      <c r="VHB78" s="307"/>
      <c r="VHC78" s="307"/>
      <c r="VHD78" s="307"/>
      <c r="VHE78" s="307"/>
      <c r="VHF78" s="307"/>
      <c r="VHG78" s="307"/>
      <c r="VHH78" s="307"/>
      <c r="VHI78" s="306"/>
      <c r="VHJ78" s="307"/>
      <c r="VHK78" s="307"/>
      <c r="VHL78" s="307"/>
      <c r="VHM78" s="307"/>
      <c r="VHN78" s="307"/>
      <c r="VHO78" s="307"/>
      <c r="VHP78" s="307"/>
      <c r="VHQ78" s="307"/>
      <c r="VHR78" s="307"/>
      <c r="VHS78" s="307"/>
      <c r="VHT78" s="307"/>
      <c r="VHU78" s="307"/>
      <c r="VHV78" s="307"/>
      <c r="VHW78" s="307"/>
      <c r="VHX78" s="307"/>
      <c r="VHY78" s="306"/>
      <c r="VHZ78" s="307"/>
      <c r="VIA78" s="307"/>
      <c r="VIB78" s="307"/>
      <c r="VIC78" s="307"/>
      <c r="VID78" s="307"/>
      <c r="VIE78" s="307"/>
      <c r="VIF78" s="307"/>
      <c r="VIG78" s="307"/>
      <c r="VIH78" s="307"/>
      <c r="VII78" s="307"/>
      <c r="VIJ78" s="307"/>
      <c r="VIK78" s="307"/>
      <c r="VIL78" s="307"/>
      <c r="VIM78" s="307"/>
      <c r="VIN78" s="307"/>
      <c r="VIO78" s="306"/>
      <c r="VIP78" s="307"/>
      <c r="VIQ78" s="307"/>
      <c r="VIR78" s="307"/>
      <c r="VIS78" s="307"/>
      <c r="VIT78" s="307"/>
      <c r="VIU78" s="307"/>
      <c r="VIV78" s="307"/>
      <c r="VIW78" s="307"/>
      <c r="VIX78" s="307"/>
      <c r="VIY78" s="307"/>
      <c r="VIZ78" s="307"/>
      <c r="VJA78" s="307"/>
      <c r="VJB78" s="307"/>
      <c r="VJC78" s="307"/>
      <c r="VJD78" s="307"/>
      <c r="VJE78" s="306"/>
      <c r="VJF78" s="307"/>
      <c r="VJG78" s="307"/>
      <c r="VJH78" s="307"/>
      <c r="VJI78" s="307"/>
      <c r="VJJ78" s="307"/>
      <c r="VJK78" s="307"/>
      <c r="VJL78" s="307"/>
      <c r="VJM78" s="307"/>
      <c r="VJN78" s="307"/>
      <c r="VJO78" s="307"/>
      <c r="VJP78" s="307"/>
      <c r="VJQ78" s="307"/>
      <c r="VJR78" s="307"/>
      <c r="VJS78" s="307"/>
      <c r="VJT78" s="307"/>
      <c r="VJU78" s="306"/>
      <c r="VJV78" s="307"/>
      <c r="VJW78" s="307"/>
      <c r="VJX78" s="307"/>
      <c r="VJY78" s="307"/>
      <c r="VJZ78" s="307"/>
      <c r="VKA78" s="307"/>
      <c r="VKB78" s="307"/>
      <c r="VKC78" s="307"/>
      <c r="VKD78" s="307"/>
      <c r="VKE78" s="307"/>
      <c r="VKF78" s="307"/>
      <c r="VKG78" s="307"/>
      <c r="VKH78" s="307"/>
      <c r="VKI78" s="307"/>
      <c r="VKJ78" s="307"/>
      <c r="VKK78" s="306"/>
      <c r="VKL78" s="307"/>
      <c r="VKM78" s="307"/>
      <c r="VKN78" s="307"/>
      <c r="VKO78" s="307"/>
      <c r="VKP78" s="307"/>
      <c r="VKQ78" s="307"/>
      <c r="VKR78" s="307"/>
      <c r="VKS78" s="307"/>
      <c r="VKT78" s="307"/>
      <c r="VKU78" s="307"/>
      <c r="VKV78" s="307"/>
      <c r="VKW78" s="307"/>
      <c r="VKX78" s="307"/>
      <c r="VKY78" s="307"/>
      <c r="VKZ78" s="307"/>
      <c r="VLA78" s="306"/>
      <c r="VLB78" s="307"/>
      <c r="VLC78" s="307"/>
      <c r="VLD78" s="307"/>
      <c r="VLE78" s="307"/>
      <c r="VLF78" s="307"/>
      <c r="VLG78" s="307"/>
      <c r="VLH78" s="307"/>
      <c r="VLI78" s="307"/>
      <c r="VLJ78" s="307"/>
      <c r="VLK78" s="307"/>
      <c r="VLL78" s="307"/>
      <c r="VLM78" s="307"/>
      <c r="VLN78" s="307"/>
      <c r="VLO78" s="307"/>
      <c r="VLP78" s="307"/>
      <c r="VLQ78" s="306"/>
      <c r="VLR78" s="307"/>
      <c r="VLS78" s="307"/>
      <c r="VLT78" s="307"/>
      <c r="VLU78" s="307"/>
      <c r="VLV78" s="307"/>
      <c r="VLW78" s="307"/>
      <c r="VLX78" s="307"/>
      <c r="VLY78" s="307"/>
      <c r="VLZ78" s="307"/>
      <c r="VMA78" s="307"/>
      <c r="VMB78" s="307"/>
      <c r="VMC78" s="307"/>
      <c r="VMD78" s="307"/>
      <c r="VME78" s="307"/>
      <c r="VMF78" s="307"/>
      <c r="VMG78" s="306"/>
      <c r="VMH78" s="307"/>
      <c r="VMI78" s="307"/>
      <c r="VMJ78" s="307"/>
      <c r="VMK78" s="307"/>
      <c r="VML78" s="307"/>
      <c r="VMM78" s="307"/>
      <c r="VMN78" s="307"/>
      <c r="VMO78" s="307"/>
      <c r="VMP78" s="307"/>
      <c r="VMQ78" s="307"/>
      <c r="VMR78" s="307"/>
      <c r="VMS78" s="307"/>
      <c r="VMT78" s="307"/>
      <c r="VMU78" s="307"/>
      <c r="VMV78" s="307"/>
      <c r="VMW78" s="306"/>
      <c r="VMX78" s="307"/>
      <c r="VMY78" s="307"/>
      <c r="VMZ78" s="307"/>
      <c r="VNA78" s="307"/>
      <c r="VNB78" s="307"/>
      <c r="VNC78" s="307"/>
      <c r="VND78" s="307"/>
      <c r="VNE78" s="307"/>
      <c r="VNF78" s="307"/>
      <c r="VNG78" s="307"/>
      <c r="VNH78" s="307"/>
      <c r="VNI78" s="307"/>
      <c r="VNJ78" s="307"/>
      <c r="VNK78" s="307"/>
      <c r="VNL78" s="307"/>
      <c r="VNM78" s="306"/>
      <c r="VNN78" s="307"/>
      <c r="VNO78" s="307"/>
      <c r="VNP78" s="307"/>
      <c r="VNQ78" s="307"/>
      <c r="VNR78" s="307"/>
      <c r="VNS78" s="307"/>
      <c r="VNT78" s="307"/>
      <c r="VNU78" s="307"/>
      <c r="VNV78" s="307"/>
      <c r="VNW78" s="307"/>
      <c r="VNX78" s="307"/>
      <c r="VNY78" s="307"/>
      <c r="VNZ78" s="307"/>
      <c r="VOA78" s="307"/>
      <c r="VOB78" s="307"/>
      <c r="VOC78" s="306"/>
      <c r="VOD78" s="307"/>
      <c r="VOE78" s="307"/>
      <c r="VOF78" s="307"/>
      <c r="VOG78" s="307"/>
      <c r="VOH78" s="307"/>
      <c r="VOI78" s="307"/>
      <c r="VOJ78" s="307"/>
      <c r="VOK78" s="307"/>
      <c r="VOL78" s="307"/>
      <c r="VOM78" s="307"/>
      <c r="VON78" s="307"/>
      <c r="VOO78" s="307"/>
      <c r="VOP78" s="307"/>
      <c r="VOQ78" s="307"/>
      <c r="VOR78" s="307"/>
      <c r="VOS78" s="306"/>
      <c r="VOT78" s="307"/>
      <c r="VOU78" s="307"/>
      <c r="VOV78" s="307"/>
      <c r="VOW78" s="307"/>
      <c r="VOX78" s="307"/>
      <c r="VOY78" s="307"/>
      <c r="VOZ78" s="307"/>
      <c r="VPA78" s="307"/>
      <c r="VPB78" s="307"/>
      <c r="VPC78" s="307"/>
      <c r="VPD78" s="307"/>
      <c r="VPE78" s="307"/>
      <c r="VPF78" s="307"/>
      <c r="VPG78" s="307"/>
      <c r="VPH78" s="307"/>
      <c r="VPI78" s="306"/>
      <c r="VPJ78" s="307"/>
      <c r="VPK78" s="307"/>
      <c r="VPL78" s="307"/>
      <c r="VPM78" s="307"/>
      <c r="VPN78" s="307"/>
      <c r="VPO78" s="307"/>
      <c r="VPP78" s="307"/>
      <c r="VPQ78" s="307"/>
      <c r="VPR78" s="307"/>
      <c r="VPS78" s="307"/>
      <c r="VPT78" s="307"/>
      <c r="VPU78" s="307"/>
      <c r="VPV78" s="307"/>
      <c r="VPW78" s="307"/>
      <c r="VPX78" s="307"/>
      <c r="VPY78" s="306"/>
      <c r="VPZ78" s="307"/>
      <c r="VQA78" s="307"/>
      <c r="VQB78" s="307"/>
      <c r="VQC78" s="307"/>
      <c r="VQD78" s="307"/>
      <c r="VQE78" s="307"/>
      <c r="VQF78" s="307"/>
      <c r="VQG78" s="307"/>
      <c r="VQH78" s="307"/>
      <c r="VQI78" s="307"/>
      <c r="VQJ78" s="307"/>
      <c r="VQK78" s="307"/>
      <c r="VQL78" s="307"/>
      <c r="VQM78" s="307"/>
      <c r="VQN78" s="307"/>
      <c r="VQO78" s="306"/>
      <c r="VQP78" s="307"/>
      <c r="VQQ78" s="307"/>
      <c r="VQR78" s="307"/>
      <c r="VQS78" s="307"/>
      <c r="VQT78" s="307"/>
      <c r="VQU78" s="307"/>
      <c r="VQV78" s="307"/>
      <c r="VQW78" s="307"/>
      <c r="VQX78" s="307"/>
      <c r="VQY78" s="307"/>
      <c r="VQZ78" s="307"/>
      <c r="VRA78" s="307"/>
      <c r="VRB78" s="307"/>
      <c r="VRC78" s="307"/>
      <c r="VRD78" s="307"/>
      <c r="VRE78" s="306"/>
      <c r="VRF78" s="307"/>
      <c r="VRG78" s="307"/>
      <c r="VRH78" s="307"/>
      <c r="VRI78" s="307"/>
      <c r="VRJ78" s="307"/>
      <c r="VRK78" s="307"/>
      <c r="VRL78" s="307"/>
      <c r="VRM78" s="307"/>
      <c r="VRN78" s="307"/>
      <c r="VRO78" s="307"/>
      <c r="VRP78" s="307"/>
      <c r="VRQ78" s="307"/>
      <c r="VRR78" s="307"/>
      <c r="VRS78" s="307"/>
      <c r="VRT78" s="307"/>
      <c r="VRU78" s="306"/>
      <c r="VRV78" s="307"/>
      <c r="VRW78" s="307"/>
      <c r="VRX78" s="307"/>
      <c r="VRY78" s="307"/>
      <c r="VRZ78" s="307"/>
      <c r="VSA78" s="307"/>
      <c r="VSB78" s="307"/>
      <c r="VSC78" s="307"/>
      <c r="VSD78" s="307"/>
      <c r="VSE78" s="307"/>
      <c r="VSF78" s="307"/>
      <c r="VSG78" s="307"/>
      <c r="VSH78" s="307"/>
      <c r="VSI78" s="307"/>
      <c r="VSJ78" s="307"/>
      <c r="VSK78" s="306"/>
      <c r="VSL78" s="307"/>
      <c r="VSM78" s="307"/>
      <c r="VSN78" s="307"/>
      <c r="VSO78" s="307"/>
      <c r="VSP78" s="307"/>
      <c r="VSQ78" s="307"/>
      <c r="VSR78" s="307"/>
      <c r="VSS78" s="307"/>
      <c r="VST78" s="307"/>
      <c r="VSU78" s="307"/>
      <c r="VSV78" s="307"/>
      <c r="VSW78" s="307"/>
      <c r="VSX78" s="307"/>
      <c r="VSY78" s="307"/>
      <c r="VSZ78" s="307"/>
      <c r="VTA78" s="306"/>
      <c r="VTB78" s="307"/>
      <c r="VTC78" s="307"/>
      <c r="VTD78" s="307"/>
      <c r="VTE78" s="307"/>
      <c r="VTF78" s="307"/>
      <c r="VTG78" s="307"/>
      <c r="VTH78" s="307"/>
      <c r="VTI78" s="307"/>
      <c r="VTJ78" s="307"/>
      <c r="VTK78" s="307"/>
      <c r="VTL78" s="307"/>
      <c r="VTM78" s="307"/>
      <c r="VTN78" s="307"/>
      <c r="VTO78" s="307"/>
      <c r="VTP78" s="307"/>
      <c r="VTQ78" s="306"/>
      <c r="VTR78" s="307"/>
      <c r="VTS78" s="307"/>
      <c r="VTT78" s="307"/>
      <c r="VTU78" s="307"/>
      <c r="VTV78" s="307"/>
      <c r="VTW78" s="307"/>
      <c r="VTX78" s="307"/>
      <c r="VTY78" s="307"/>
      <c r="VTZ78" s="307"/>
      <c r="VUA78" s="307"/>
      <c r="VUB78" s="307"/>
      <c r="VUC78" s="307"/>
      <c r="VUD78" s="307"/>
      <c r="VUE78" s="307"/>
      <c r="VUF78" s="307"/>
      <c r="VUG78" s="306"/>
      <c r="VUH78" s="307"/>
      <c r="VUI78" s="307"/>
      <c r="VUJ78" s="307"/>
      <c r="VUK78" s="307"/>
      <c r="VUL78" s="307"/>
      <c r="VUM78" s="307"/>
      <c r="VUN78" s="307"/>
      <c r="VUO78" s="307"/>
      <c r="VUP78" s="307"/>
      <c r="VUQ78" s="307"/>
      <c r="VUR78" s="307"/>
      <c r="VUS78" s="307"/>
      <c r="VUT78" s="307"/>
      <c r="VUU78" s="307"/>
      <c r="VUV78" s="307"/>
      <c r="VUW78" s="306"/>
      <c r="VUX78" s="307"/>
      <c r="VUY78" s="307"/>
      <c r="VUZ78" s="307"/>
      <c r="VVA78" s="307"/>
      <c r="VVB78" s="307"/>
      <c r="VVC78" s="307"/>
      <c r="VVD78" s="307"/>
      <c r="VVE78" s="307"/>
      <c r="VVF78" s="307"/>
      <c r="VVG78" s="307"/>
      <c r="VVH78" s="307"/>
      <c r="VVI78" s="307"/>
      <c r="VVJ78" s="307"/>
      <c r="VVK78" s="307"/>
      <c r="VVL78" s="307"/>
      <c r="VVM78" s="306"/>
      <c r="VVN78" s="307"/>
      <c r="VVO78" s="307"/>
      <c r="VVP78" s="307"/>
      <c r="VVQ78" s="307"/>
      <c r="VVR78" s="307"/>
      <c r="VVS78" s="307"/>
      <c r="VVT78" s="307"/>
      <c r="VVU78" s="307"/>
      <c r="VVV78" s="307"/>
      <c r="VVW78" s="307"/>
      <c r="VVX78" s="307"/>
      <c r="VVY78" s="307"/>
      <c r="VVZ78" s="307"/>
      <c r="VWA78" s="307"/>
      <c r="VWB78" s="307"/>
      <c r="VWC78" s="306"/>
      <c r="VWD78" s="307"/>
      <c r="VWE78" s="307"/>
      <c r="VWF78" s="307"/>
      <c r="VWG78" s="307"/>
      <c r="VWH78" s="307"/>
      <c r="VWI78" s="307"/>
      <c r="VWJ78" s="307"/>
      <c r="VWK78" s="307"/>
      <c r="VWL78" s="307"/>
      <c r="VWM78" s="307"/>
      <c r="VWN78" s="307"/>
      <c r="VWO78" s="307"/>
      <c r="VWP78" s="307"/>
      <c r="VWQ78" s="307"/>
      <c r="VWR78" s="307"/>
      <c r="VWS78" s="306"/>
      <c r="VWT78" s="307"/>
      <c r="VWU78" s="307"/>
      <c r="VWV78" s="307"/>
      <c r="VWW78" s="307"/>
      <c r="VWX78" s="307"/>
      <c r="VWY78" s="307"/>
      <c r="VWZ78" s="307"/>
      <c r="VXA78" s="307"/>
      <c r="VXB78" s="307"/>
      <c r="VXC78" s="307"/>
      <c r="VXD78" s="307"/>
      <c r="VXE78" s="307"/>
      <c r="VXF78" s="307"/>
      <c r="VXG78" s="307"/>
      <c r="VXH78" s="307"/>
      <c r="VXI78" s="306"/>
      <c r="VXJ78" s="307"/>
      <c r="VXK78" s="307"/>
      <c r="VXL78" s="307"/>
      <c r="VXM78" s="307"/>
      <c r="VXN78" s="307"/>
      <c r="VXO78" s="307"/>
      <c r="VXP78" s="307"/>
      <c r="VXQ78" s="307"/>
      <c r="VXR78" s="307"/>
      <c r="VXS78" s="307"/>
      <c r="VXT78" s="307"/>
      <c r="VXU78" s="307"/>
      <c r="VXV78" s="307"/>
      <c r="VXW78" s="307"/>
      <c r="VXX78" s="307"/>
      <c r="VXY78" s="306"/>
      <c r="VXZ78" s="307"/>
      <c r="VYA78" s="307"/>
      <c r="VYB78" s="307"/>
      <c r="VYC78" s="307"/>
      <c r="VYD78" s="307"/>
      <c r="VYE78" s="307"/>
      <c r="VYF78" s="307"/>
      <c r="VYG78" s="307"/>
      <c r="VYH78" s="307"/>
      <c r="VYI78" s="307"/>
      <c r="VYJ78" s="307"/>
      <c r="VYK78" s="307"/>
      <c r="VYL78" s="307"/>
      <c r="VYM78" s="307"/>
      <c r="VYN78" s="307"/>
      <c r="VYO78" s="306"/>
      <c r="VYP78" s="307"/>
      <c r="VYQ78" s="307"/>
      <c r="VYR78" s="307"/>
      <c r="VYS78" s="307"/>
      <c r="VYT78" s="307"/>
      <c r="VYU78" s="307"/>
      <c r="VYV78" s="307"/>
      <c r="VYW78" s="307"/>
      <c r="VYX78" s="307"/>
      <c r="VYY78" s="307"/>
      <c r="VYZ78" s="307"/>
      <c r="VZA78" s="307"/>
      <c r="VZB78" s="307"/>
      <c r="VZC78" s="307"/>
      <c r="VZD78" s="307"/>
      <c r="VZE78" s="306"/>
      <c r="VZF78" s="307"/>
      <c r="VZG78" s="307"/>
      <c r="VZH78" s="307"/>
      <c r="VZI78" s="307"/>
      <c r="VZJ78" s="307"/>
      <c r="VZK78" s="307"/>
      <c r="VZL78" s="307"/>
      <c r="VZM78" s="307"/>
      <c r="VZN78" s="307"/>
      <c r="VZO78" s="307"/>
      <c r="VZP78" s="307"/>
      <c r="VZQ78" s="307"/>
      <c r="VZR78" s="307"/>
      <c r="VZS78" s="307"/>
      <c r="VZT78" s="307"/>
      <c r="VZU78" s="306"/>
      <c r="VZV78" s="307"/>
      <c r="VZW78" s="307"/>
      <c r="VZX78" s="307"/>
      <c r="VZY78" s="307"/>
      <c r="VZZ78" s="307"/>
      <c r="WAA78" s="307"/>
      <c r="WAB78" s="307"/>
      <c r="WAC78" s="307"/>
      <c r="WAD78" s="307"/>
      <c r="WAE78" s="307"/>
      <c r="WAF78" s="307"/>
      <c r="WAG78" s="307"/>
      <c r="WAH78" s="307"/>
      <c r="WAI78" s="307"/>
      <c r="WAJ78" s="307"/>
      <c r="WAK78" s="306"/>
      <c r="WAL78" s="307"/>
      <c r="WAM78" s="307"/>
      <c r="WAN78" s="307"/>
      <c r="WAO78" s="307"/>
      <c r="WAP78" s="307"/>
      <c r="WAQ78" s="307"/>
      <c r="WAR78" s="307"/>
      <c r="WAS78" s="307"/>
      <c r="WAT78" s="307"/>
      <c r="WAU78" s="307"/>
      <c r="WAV78" s="307"/>
      <c r="WAW78" s="307"/>
      <c r="WAX78" s="307"/>
      <c r="WAY78" s="307"/>
      <c r="WAZ78" s="307"/>
      <c r="WBA78" s="306"/>
      <c r="WBB78" s="307"/>
      <c r="WBC78" s="307"/>
      <c r="WBD78" s="307"/>
      <c r="WBE78" s="307"/>
      <c r="WBF78" s="307"/>
      <c r="WBG78" s="307"/>
      <c r="WBH78" s="307"/>
      <c r="WBI78" s="307"/>
      <c r="WBJ78" s="307"/>
      <c r="WBK78" s="307"/>
      <c r="WBL78" s="307"/>
      <c r="WBM78" s="307"/>
      <c r="WBN78" s="307"/>
      <c r="WBO78" s="307"/>
      <c r="WBP78" s="307"/>
      <c r="WBQ78" s="306"/>
      <c r="WBR78" s="307"/>
      <c r="WBS78" s="307"/>
      <c r="WBT78" s="307"/>
      <c r="WBU78" s="307"/>
      <c r="WBV78" s="307"/>
      <c r="WBW78" s="307"/>
      <c r="WBX78" s="307"/>
      <c r="WBY78" s="307"/>
      <c r="WBZ78" s="307"/>
      <c r="WCA78" s="307"/>
      <c r="WCB78" s="307"/>
      <c r="WCC78" s="307"/>
      <c r="WCD78" s="307"/>
      <c r="WCE78" s="307"/>
      <c r="WCF78" s="307"/>
      <c r="WCG78" s="306"/>
      <c r="WCH78" s="307"/>
      <c r="WCI78" s="307"/>
      <c r="WCJ78" s="307"/>
      <c r="WCK78" s="307"/>
      <c r="WCL78" s="307"/>
      <c r="WCM78" s="307"/>
      <c r="WCN78" s="307"/>
      <c r="WCO78" s="307"/>
      <c r="WCP78" s="307"/>
      <c r="WCQ78" s="307"/>
      <c r="WCR78" s="307"/>
      <c r="WCS78" s="307"/>
      <c r="WCT78" s="307"/>
      <c r="WCU78" s="307"/>
      <c r="WCV78" s="307"/>
      <c r="WCW78" s="306"/>
      <c r="WCX78" s="307"/>
      <c r="WCY78" s="307"/>
      <c r="WCZ78" s="307"/>
      <c r="WDA78" s="307"/>
      <c r="WDB78" s="307"/>
      <c r="WDC78" s="307"/>
      <c r="WDD78" s="307"/>
      <c r="WDE78" s="307"/>
      <c r="WDF78" s="307"/>
      <c r="WDG78" s="307"/>
      <c r="WDH78" s="307"/>
      <c r="WDI78" s="307"/>
      <c r="WDJ78" s="307"/>
      <c r="WDK78" s="307"/>
      <c r="WDL78" s="307"/>
      <c r="WDM78" s="306"/>
      <c r="WDN78" s="307"/>
      <c r="WDO78" s="307"/>
      <c r="WDP78" s="307"/>
      <c r="WDQ78" s="307"/>
      <c r="WDR78" s="307"/>
      <c r="WDS78" s="307"/>
      <c r="WDT78" s="307"/>
      <c r="WDU78" s="307"/>
      <c r="WDV78" s="307"/>
      <c r="WDW78" s="307"/>
      <c r="WDX78" s="307"/>
      <c r="WDY78" s="307"/>
      <c r="WDZ78" s="307"/>
      <c r="WEA78" s="307"/>
      <c r="WEB78" s="307"/>
      <c r="WEC78" s="306"/>
      <c r="WED78" s="307"/>
      <c r="WEE78" s="307"/>
      <c r="WEF78" s="307"/>
      <c r="WEG78" s="307"/>
      <c r="WEH78" s="307"/>
      <c r="WEI78" s="307"/>
      <c r="WEJ78" s="307"/>
      <c r="WEK78" s="307"/>
      <c r="WEL78" s="307"/>
      <c r="WEM78" s="307"/>
      <c r="WEN78" s="307"/>
      <c r="WEO78" s="307"/>
      <c r="WEP78" s="307"/>
      <c r="WEQ78" s="307"/>
      <c r="WER78" s="307"/>
      <c r="WES78" s="306"/>
      <c r="WET78" s="307"/>
      <c r="WEU78" s="307"/>
      <c r="WEV78" s="307"/>
      <c r="WEW78" s="307"/>
      <c r="WEX78" s="307"/>
      <c r="WEY78" s="307"/>
      <c r="WEZ78" s="307"/>
      <c r="WFA78" s="307"/>
      <c r="WFB78" s="307"/>
      <c r="WFC78" s="307"/>
      <c r="WFD78" s="307"/>
      <c r="WFE78" s="307"/>
      <c r="WFF78" s="307"/>
      <c r="WFG78" s="307"/>
      <c r="WFH78" s="307"/>
      <c r="WFI78" s="306"/>
      <c r="WFJ78" s="307"/>
      <c r="WFK78" s="307"/>
      <c r="WFL78" s="307"/>
      <c r="WFM78" s="307"/>
      <c r="WFN78" s="307"/>
      <c r="WFO78" s="307"/>
      <c r="WFP78" s="307"/>
      <c r="WFQ78" s="307"/>
      <c r="WFR78" s="307"/>
      <c r="WFS78" s="307"/>
      <c r="WFT78" s="307"/>
      <c r="WFU78" s="307"/>
      <c r="WFV78" s="307"/>
      <c r="WFW78" s="307"/>
      <c r="WFX78" s="307"/>
      <c r="WFY78" s="306"/>
      <c r="WFZ78" s="307"/>
      <c r="WGA78" s="307"/>
      <c r="WGB78" s="307"/>
      <c r="WGC78" s="307"/>
      <c r="WGD78" s="307"/>
      <c r="WGE78" s="307"/>
      <c r="WGF78" s="307"/>
      <c r="WGG78" s="307"/>
      <c r="WGH78" s="307"/>
      <c r="WGI78" s="307"/>
      <c r="WGJ78" s="307"/>
      <c r="WGK78" s="307"/>
      <c r="WGL78" s="307"/>
      <c r="WGM78" s="307"/>
      <c r="WGN78" s="307"/>
      <c r="WGO78" s="306"/>
      <c r="WGP78" s="307"/>
      <c r="WGQ78" s="307"/>
      <c r="WGR78" s="307"/>
      <c r="WGS78" s="307"/>
      <c r="WGT78" s="307"/>
      <c r="WGU78" s="307"/>
      <c r="WGV78" s="307"/>
      <c r="WGW78" s="307"/>
      <c r="WGX78" s="307"/>
      <c r="WGY78" s="307"/>
      <c r="WGZ78" s="307"/>
      <c r="WHA78" s="307"/>
      <c r="WHB78" s="307"/>
      <c r="WHC78" s="307"/>
      <c r="WHD78" s="307"/>
      <c r="WHE78" s="306"/>
      <c r="WHF78" s="307"/>
      <c r="WHG78" s="307"/>
      <c r="WHH78" s="307"/>
      <c r="WHI78" s="307"/>
      <c r="WHJ78" s="307"/>
      <c r="WHK78" s="307"/>
      <c r="WHL78" s="307"/>
      <c r="WHM78" s="307"/>
      <c r="WHN78" s="307"/>
      <c r="WHO78" s="307"/>
      <c r="WHP78" s="307"/>
      <c r="WHQ78" s="307"/>
      <c r="WHR78" s="307"/>
      <c r="WHS78" s="307"/>
      <c r="WHT78" s="307"/>
      <c r="WHU78" s="306"/>
      <c r="WHV78" s="307"/>
      <c r="WHW78" s="307"/>
      <c r="WHX78" s="307"/>
      <c r="WHY78" s="307"/>
      <c r="WHZ78" s="307"/>
      <c r="WIA78" s="307"/>
      <c r="WIB78" s="307"/>
      <c r="WIC78" s="307"/>
      <c r="WID78" s="307"/>
      <c r="WIE78" s="307"/>
      <c r="WIF78" s="307"/>
      <c r="WIG78" s="307"/>
      <c r="WIH78" s="307"/>
      <c r="WII78" s="307"/>
      <c r="WIJ78" s="307"/>
      <c r="WIK78" s="306"/>
      <c r="WIL78" s="307"/>
      <c r="WIM78" s="307"/>
      <c r="WIN78" s="307"/>
      <c r="WIO78" s="307"/>
      <c r="WIP78" s="307"/>
      <c r="WIQ78" s="307"/>
      <c r="WIR78" s="307"/>
      <c r="WIS78" s="307"/>
      <c r="WIT78" s="307"/>
      <c r="WIU78" s="307"/>
      <c r="WIV78" s="307"/>
      <c r="WIW78" s="307"/>
      <c r="WIX78" s="307"/>
      <c r="WIY78" s="307"/>
      <c r="WIZ78" s="307"/>
      <c r="WJA78" s="306"/>
      <c r="WJB78" s="307"/>
      <c r="WJC78" s="307"/>
      <c r="WJD78" s="307"/>
      <c r="WJE78" s="307"/>
      <c r="WJF78" s="307"/>
      <c r="WJG78" s="307"/>
      <c r="WJH78" s="307"/>
      <c r="WJI78" s="307"/>
      <c r="WJJ78" s="307"/>
      <c r="WJK78" s="307"/>
      <c r="WJL78" s="307"/>
      <c r="WJM78" s="307"/>
      <c r="WJN78" s="307"/>
      <c r="WJO78" s="307"/>
      <c r="WJP78" s="307"/>
      <c r="WJQ78" s="306"/>
      <c r="WJR78" s="307"/>
      <c r="WJS78" s="307"/>
      <c r="WJT78" s="307"/>
      <c r="WJU78" s="307"/>
      <c r="WJV78" s="307"/>
      <c r="WJW78" s="307"/>
      <c r="WJX78" s="307"/>
      <c r="WJY78" s="307"/>
      <c r="WJZ78" s="307"/>
      <c r="WKA78" s="307"/>
      <c r="WKB78" s="307"/>
      <c r="WKC78" s="307"/>
      <c r="WKD78" s="307"/>
      <c r="WKE78" s="307"/>
      <c r="WKF78" s="307"/>
      <c r="WKG78" s="306"/>
      <c r="WKH78" s="307"/>
      <c r="WKI78" s="307"/>
      <c r="WKJ78" s="307"/>
      <c r="WKK78" s="307"/>
      <c r="WKL78" s="307"/>
      <c r="WKM78" s="307"/>
      <c r="WKN78" s="307"/>
      <c r="WKO78" s="307"/>
      <c r="WKP78" s="307"/>
      <c r="WKQ78" s="307"/>
      <c r="WKR78" s="307"/>
      <c r="WKS78" s="307"/>
      <c r="WKT78" s="307"/>
      <c r="WKU78" s="307"/>
      <c r="WKV78" s="307"/>
      <c r="WKW78" s="306"/>
      <c r="WKX78" s="307"/>
      <c r="WKY78" s="307"/>
      <c r="WKZ78" s="307"/>
      <c r="WLA78" s="307"/>
      <c r="WLB78" s="307"/>
      <c r="WLC78" s="307"/>
      <c r="WLD78" s="307"/>
      <c r="WLE78" s="307"/>
      <c r="WLF78" s="307"/>
      <c r="WLG78" s="307"/>
      <c r="WLH78" s="307"/>
      <c r="WLI78" s="307"/>
      <c r="WLJ78" s="307"/>
      <c r="WLK78" s="307"/>
      <c r="WLL78" s="307"/>
      <c r="WLM78" s="306"/>
      <c r="WLN78" s="307"/>
      <c r="WLO78" s="307"/>
      <c r="WLP78" s="307"/>
      <c r="WLQ78" s="307"/>
      <c r="WLR78" s="307"/>
      <c r="WLS78" s="307"/>
      <c r="WLT78" s="307"/>
      <c r="WLU78" s="307"/>
      <c r="WLV78" s="307"/>
      <c r="WLW78" s="307"/>
      <c r="WLX78" s="307"/>
      <c r="WLY78" s="307"/>
      <c r="WLZ78" s="307"/>
      <c r="WMA78" s="307"/>
      <c r="WMB78" s="307"/>
      <c r="WMC78" s="306"/>
      <c r="WMD78" s="307"/>
      <c r="WME78" s="307"/>
      <c r="WMF78" s="307"/>
      <c r="WMG78" s="307"/>
      <c r="WMH78" s="307"/>
      <c r="WMI78" s="307"/>
      <c r="WMJ78" s="307"/>
      <c r="WMK78" s="307"/>
      <c r="WML78" s="307"/>
      <c r="WMM78" s="307"/>
      <c r="WMN78" s="307"/>
      <c r="WMO78" s="307"/>
      <c r="WMP78" s="307"/>
      <c r="WMQ78" s="307"/>
      <c r="WMR78" s="307"/>
      <c r="WMS78" s="306"/>
      <c r="WMT78" s="307"/>
      <c r="WMU78" s="307"/>
      <c r="WMV78" s="307"/>
      <c r="WMW78" s="307"/>
      <c r="WMX78" s="307"/>
      <c r="WMY78" s="307"/>
      <c r="WMZ78" s="307"/>
      <c r="WNA78" s="307"/>
      <c r="WNB78" s="307"/>
      <c r="WNC78" s="307"/>
      <c r="WND78" s="307"/>
      <c r="WNE78" s="307"/>
      <c r="WNF78" s="307"/>
      <c r="WNG78" s="307"/>
      <c r="WNH78" s="307"/>
      <c r="WNI78" s="306"/>
      <c r="WNJ78" s="307"/>
      <c r="WNK78" s="307"/>
      <c r="WNL78" s="307"/>
      <c r="WNM78" s="307"/>
      <c r="WNN78" s="307"/>
      <c r="WNO78" s="307"/>
      <c r="WNP78" s="307"/>
      <c r="WNQ78" s="307"/>
      <c r="WNR78" s="307"/>
      <c r="WNS78" s="307"/>
      <c r="WNT78" s="307"/>
      <c r="WNU78" s="307"/>
      <c r="WNV78" s="307"/>
      <c r="WNW78" s="307"/>
      <c r="WNX78" s="307"/>
      <c r="WNY78" s="306"/>
      <c r="WNZ78" s="307"/>
      <c r="WOA78" s="307"/>
      <c r="WOB78" s="307"/>
      <c r="WOC78" s="307"/>
      <c r="WOD78" s="307"/>
      <c r="WOE78" s="307"/>
      <c r="WOF78" s="307"/>
      <c r="WOG78" s="307"/>
      <c r="WOH78" s="307"/>
      <c r="WOI78" s="307"/>
      <c r="WOJ78" s="307"/>
      <c r="WOK78" s="307"/>
      <c r="WOL78" s="307"/>
      <c r="WOM78" s="307"/>
      <c r="WON78" s="307"/>
      <c r="WOO78" s="306"/>
      <c r="WOP78" s="307"/>
      <c r="WOQ78" s="307"/>
      <c r="WOR78" s="307"/>
      <c r="WOS78" s="307"/>
      <c r="WOT78" s="307"/>
      <c r="WOU78" s="307"/>
      <c r="WOV78" s="307"/>
      <c r="WOW78" s="307"/>
      <c r="WOX78" s="307"/>
      <c r="WOY78" s="307"/>
      <c r="WOZ78" s="307"/>
      <c r="WPA78" s="307"/>
      <c r="WPB78" s="307"/>
      <c r="WPC78" s="307"/>
      <c r="WPD78" s="307"/>
      <c r="WPE78" s="306"/>
      <c r="WPF78" s="307"/>
      <c r="WPG78" s="307"/>
      <c r="WPH78" s="307"/>
      <c r="WPI78" s="307"/>
      <c r="WPJ78" s="307"/>
      <c r="WPK78" s="307"/>
      <c r="WPL78" s="307"/>
      <c r="WPM78" s="307"/>
      <c r="WPN78" s="307"/>
      <c r="WPO78" s="307"/>
      <c r="WPP78" s="307"/>
      <c r="WPQ78" s="307"/>
      <c r="WPR78" s="307"/>
      <c r="WPS78" s="307"/>
      <c r="WPT78" s="307"/>
      <c r="WPU78" s="306"/>
      <c r="WPV78" s="307"/>
      <c r="WPW78" s="307"/>
      <c r="WPX78" s="307"/>
      <c r="WPY78" s="307"/>
      <c r="WPZ78" s="307"/>
      <c r="WQA78" s="307"/>
      <c r="WQB78" s="307"/>
      <c r="WQC78" s="307"/>
      <c r="WQD78" s="307"/>
      <c r="WQE78" s="307"/>
      <c r="WQF78" s="307"/>
      <c r="WQG78" s="307"/>
      <c r="WQH78" s="307"/>
      <c r="WQI78" s="307"/>
      <c r="WQJ78" s="307"/>
      <c r="WQK78" s="306"/>
      <c r="WQL78" s="307"/>
      <c r="WQM78" s="307"/>
      <c r="WQN78" s="307"/>
      <c r="WQO78" s="307"/>
      <c r="WQP78" s="307"/>
      <c r="WQQ78" s="307"/>
      <c r="WQR78" s="307"/>
      <c r="WQS78" s="307"/>
      <c r="WQT78" s="307"/>
      <c r="WQU78" s="307"/>
      <c r="WQV78" s="307"/>
      <c r="WQW78" s="307"/>
      <c r="WQX78" s="307"/>
      <c r="WQY78" s="307"/>
      <c r="WQZ78" s="307"/>
      <c r="WRA78" s="306"/>
      <c r="WRB78" s="307"/>
      <c r="WRC78" s="307"/>
      <c r="WRD78" s="307"/>
      <c r="WRE78" s="307"/>
      <c r="WRF78" s="307"/>
      <c r="WRG78" s="307"/>
      <c r="WRH78" s="307"/>
      <c r="WRI78" s="307"/>
      <c r="WRJ78" s="307"/>
      <c r="WRK78" s="307"/>
      <c r="WRL78" s="307"/>
      <c r="WRM78" s="307"/>
      <c r="WRN78" s="307"/>
      <c r="WRO78" s="307"/>
      <c r="WRP78" s="307"/>
      <c r="WRQ78" s="306"/>
      <c r="WRR78" s="307"/>
      <c r="WRS78" s="307"/>
      <c r="WRT78" s="307"/>
      <c r="WRU78" s="307"/>
      <c r="WRV78" s="307"/>
      <c r="WRW78" s="307"/>
      <c r="WRX78" s="307"/>
      <c r="WRY78" s="307"/>
      <c r="WRZ78" s="307"/>
      <c r="WSA78" s="307"/>
      <c r="WSB78" s="307"/>
      <c r="WSC78" s="307"/>
      <c r="WSD78" s="307"/>
      <c r="WSE78" s="307"/>
      <c r="WSF78" s="307"/>
      <c r="WSG78" s="306"/>
      <c r="WSH78" s="307"/>
      <c r="WSI78" s="307"/>
      <c r="WSJ78" s="307"/>
      <c r="WSK78" s="307"/>
      <c r="WSL78" s="307"/>
      <c r="WSM78" s="307"/>
      <c r="WSN78" s="307"/>
      <c r="WSO78" s="307"/>
      <c r="WSP78" s="307"/>
      <c r="WSQ78" s="307"/>
      <c r="WSR78" s="307"/>
      <c r="WSS78" s="307"/>
      <c r="WST78" s="307"/>
      <c r="WSU78" s="307"/>
      <c r="WSV78" s="307"/>
      <c r="WSW78" s="306"/>
      <c r="WSX78" s="307"/>
      <c r="WSY78" s="307"/>
      <c r="WSZ78" s="307"/>
      <c r="WTA78" s="307"/>
      <c r="WTB78" s="307"/>
      <c r="WTC78" s="307"/>
      <c r="WTD78" s="307"/>
      <c r="WTE78" s="307"/>
      <c r="WTF78" s="307"/>
      <c r="WTG78" s="307"/>
      <c r="WTH78" s="307"/>
      <c r="WTI78" s="307"/>
      <c r="WTJ78" s="307"/>
      <c r="WTK78" s="307"/>
      <c r="WTL78" s="307"/>
      <c r="WTM78" s="306"/>
      <c r="WTN78" s="307"/>
      <c r="WTO78" s="307"/>
      <c r="WTP78" s="307"/>
      <c r="WTQ78" s="307"/>
      <c r="WTR78" s="307"/>
      <c r="WTS78" s="307"/>
      <c r="WTT78" s="307"/>
      <c r="WTU78" s="307"/>
      <c r="WTV78" s="307"/>
      <c r="WTW78" s="307"/>
      <c r="WTX78" s="307"/>
      <c r="WTY78" s="307"/>
      <c r="WTZ78" s="307"/>
      <c r="WUA78" s="307"/>
      <c r="WUB78" s="307"/>
      <c r="WUC78" s="306"/>
      <c r="WUD78" s="307"/>
      <c r="WUE78" s="307"/>
      <c r="WUF78" s="307"/>
      <c r="WUG78" s="307"/>
      <c r="WUH78" s="307"/>
      <c r="WUI78" s="307"/>
      <c r="WUJ78" s="307"/>
      <c r="WUK78" s="307"/>
      <c r="WUL78" s="307"/>
      <c r="WUM78" s="307"/>
      <c r="WUN78" s="307"/>
      <c r="WUO78" s="307"/>
      <c r="WUP78" s="307"/>
      <c r="WUQ78" s="307"/>
      <c r="WUR78" s="307"/>
      <c r="WUS78" s="306"/>
      <c r="WUT78" s="307"/>
      <c r="WUU78" s="307"/>
      <c r="WUV78" s="307"/>
      <c r="WUW78" s="307"/>
      <c r="WUX78" s="307"/>
      <c r="WUY78" s="307"/>
      <c r="WUZ78" s="307"/>
      <c r="WVA78" s="307"/>
      <c r="WVB78" s="307"/>
      <c r="WVC78" s="307"/>
      <c r="WVD78" s="307"/>
      <c r="WVE78" s="307"/>
      <c r="WVF78" s="307"/>
      <c r="WVG78" s="307"/>
      <c r="WVH78" s="307"/>
      <c r="WVI78" s="306"/>
      <c r="WVJ78" s="307"/>
      <c r="WVK78" s="307"/>
      <c r="WVL78" s="307"/>
      <c r="WVM78" s="307"/>
      <c r="WVN78" s="307"/>
      <c r="WVO78" s="307"/>
      <c r="WVP78" s="307"/>
      <c r="WVQ78" s="307"/>
      <c r="WVR78" s="307"/>
      <c r="WVS78" s="307"/>
      <c r="WVT78" s="307"/>
      <c r="WVU78" s="307"/>
      <c r="WVV78" s="307"/>
      <c r="WVW78" s="307"/>
      <c r="WVX78" s="307"/>
      <c r="WVY78" s="306"/>
      <c r="WVZ78" s="307"/>
      <c r="WWA78" s="307"/>
      <c r="WWB78" s="307"/>
      <c r="WWC78" s="307"/>
      <c r="WWD78" s="307"/>
      <c r="WWE78" s="307"/>
      <c r="WWF78" s="307"/>
      <c r="WWG78" s="307"/>
      <c r="WWH78" s="307"/>
      <c r="WWI78" s="307"/>
      <c r="WWJ78" s="307"/>
      <c r="WWK78" s="307"/>
      <c r="WWL78" s="307"/>
      <c r="WWM78" s="307"/>
      <c r="WWN78" s="307"/>
      <c r="WWO78" s="306"/>
      <c r="WWP78" s="307"/>
      <c r="WWQ78" s="307"/>
      <c r="WWR78" s="307"/>
      <c r="WWS78" s="307"/>
      <c r="WWT78" s="307"/>
      <c r="WWU78" s="307"/>
      <c r="WWV78" s="307"/>
      <c r="WWW78" s="307"/>
      <c r="WWX78" s="307"/>
      <c r="WWY78" s="307"/>
      <c r="WWZ78" s="307"/>
      <c r="WXA78" s="307"/>
      <c r="WXB78" s="307"/>
      <c r="WXC78" s="307"/>
      <c r="WXD78" s="307"/>
      <c r="WXE78" s="306"/>
      <c r="WXF78" s="307"/>
      <c r="WXG78" s="307"/>
      <c r="WXH78" s="307"/>
      <c r="WXI78" s="307"/>
      <c r="WXJ78" s="307"/>
      <c r="WXK78" s="307"/>
      <c r="WXL78" s="307"/>
      <c r="WXM78" s="307"/>
      <c r="WXN78" s="307"/>
      <c r="WXO78" s="307"/>
      <c r="WXP78" s="307"/>
      <c r="WXQ78" s="307"/>
      <c r="WXR78" s="307"/>
      <c r="WXS78" s="307"/>
      <c r="WXT78" s="307"/>
      <c r="WXU78" s="306"/>
      <c r="WXV78" s="307"/>
      <c r="WXW78" s="307"/>
      <c r="WXX78" s="307"/>
      <c r="WXY78" s="307"/>
      <c r="WXZ78" s="307"/>
      <c r="WYA78" s="307"/>
      <c r="WYB78" s="307"/>
      <c r="WYC78" s="307"/>
      <c r="WYD78" s="307"/>
      <c r="WYE78" s="307"/>
      <c r="WYF78" s="307"/>
      <c r="WYG78" s="307"/>
      <c r="WYH78" s="307"/>
      <c r="WYI78" s="307"/>
      <c r="WYJ78" s="307"/>
      <c r="WYK78" s="306"/>
      <c r="WYL78" s="307"/>
      <c r="WYM78" s="307"/>
      <c r="WYN78" s="307"/>
      <c r="WYO78" s="307"/>
      <c r="WYP78" s="307"/>
      <c r="WYQ78" s="307"/>
      <c r="WYR78" s="307"/>
      <c r="WYS78" s="307"/>
      <c r="WYT78" s="307"/>
      <c r="WYU78" s="307"/>
      <c r="WYV78" s="307"/>
      <c r="WYW78" s="307"/>
      <c r="WYX78" s="307"/>
      <c r="WYY78" s="307"/>
      <c r="WYZ78" s="307"/>
      <c r="WZA78" s="306"/>
      <c r="WZB78" s="307"/>
      <c r="WZC78" s="307"/>
      <c r="WZD78" s="307"/>
      <c r="WZE78" s="307"/>
      <c r="WZF78" s="307"/>
      <c r="WZG78" s="307"/>
      <c r="WZH78" s="307"/>
      <c r="WZI78" s="307"/>
      <c r="WZJ78" s="307"/>
      <c r="WZK78" s="307"/>
      <c r="WZL78" s="307"/>
      <c r="WZM78" s="307"/>
      <c r="WZN78" s="307"/>
      <c r="WZO78" s="307"/>
      <c r="WZP78" s="307"/>
      <c r="WZQ78" s="306"/>
      <c r="WZR78" s="307"/>
      <c r="WZS78" s="307"/>
      <c r="WZT78" s="307"/>
      <c r="WZU78" s="307"/>
      <c r="WZV78" s="307"/>
      <c r="WZW78" s="307"/>
      <c r="WZX78" s="307"/>
      <c r="WZY78" s="307"/>
      <c r="WZZ78" s="307"/>
      <c r="XAA78" s="307"/>
      <c r="XAB78" s="307"/>
      <c r="XAC78" s="307"/>
      <c r="XAD78" s="307"/>
      <c r="XAE78" s="307"/>
      <c r="XAF78" s="307"/>
      <c r="XAG78" s="306"/>
      <c r="XAH78" s="307"/>
      <c r="XAI78" s="307"/>
      <c r="XAJ78" s="307"/>
      <c r="XAK78" s="307"/>
      <c r="XAL78" s="307"/>
      <c r="XAM78" s="307"/>
      <c r="XAN78" s="307"/>
      <c r="XAO78" s="307"/>
      <c r="XAP78" s="307"/>
      <c r="XAQ78" s="307"/>
      <c r="XAR78" s="307"/>
      <c r="XAS78" s="307"/>
      <c r="XAT78" s="307"/>
      <c r="XAU78" s="307"/>
      <c r="XAV78" s="307"/>
      <c r="XAW78" s="306"/>
      <c r="XAX78" s="307"/>
      <c r="XAY78" s="307"/>
      <c r="XAZ78" s="307"/>
      <c r="XBA78" s="307"/>
      <c r="XBB78" s="307"/>
      <c r="XBC78" s="307"/>
      <c r="XBD78" s="307"/>
      <c r="XBE78" s="307"/>
      <c r="XBF78" s="307"/>
      <c r="XBG78" s="307"/>
      <c r="XBH78" s="307"/>
      <c r="XBI78" s="307"/>
      <c r="XBJ78" s="307"/>
      <c r="XBK78" s="307"/>
      <c r="XBL78" s="307"/>
      <c r="XBM78" s="306"/>
      <c r="XBN78" s="307"/>
      <c r="XBO78" s="307"/>
      <c r="XBP78" s="307"/>
      <c r="XBQ78" s="307"/>
      <c r="XBR78" s="307"/>
      <c r="XBS78" s="307"/>
      <c r="XBT78" s="307"/>
      <c r="XBU78" s="307"/>
      <c r="XBV78" s="307"/>
      <c r="XBW78" s="307"/>
      <c r="XBX78" s="307"/>
      <c r="XBY78" s="307"/>
      <c r="XBZ78" s="307"/>
      <c r="XCA78" s="307"/>
      <c r="XCB78" s="307"/>
      <c r="XCC78" s="306"/>
      <c r="XCD78" s="307"/>
      <c r="XCE78" s="307"/>
      <c r="XCF78" s="307"/>
      <c r="XCG78" s="307"/>
      <c r="XCH78" s="307"/>
      <c r="XCI78" s="307"/>
      <c r="XCJ78" s="307"/>
      <c r="XCK78" s="307"/>
      <c r="XCL78" s="307"/>
      <c r="XCM78" s="307"/>
      <c r="XCN78" s="307"/>
      <c r="XCO78" s="307"/>
      <c r="XCP78" s="307"/>
      <c r="XCQ78" s="307"/>
      <c r="XCR78" s="307"/>
      <c r="XCS78" s="306"/>
      <c r="XCT78" s="307"/>
      <c r="XCU78" s="307"/>
      <c r="XCV78" s="307"/>
      <c r="XCW78" s="307"/>
      <c r="XCX78" s="307"/>
      <c r="XCY78" s="307"/>
      <c r="XCZ78" s="307"/>
      <c r="XDA78" s="307"/>
      <c r="XDB78" s="307"/>
      <c r="XDC78" s="307"/>
      <c r="XDD78" s="307"/>
      <c r="XDE78" s="307"/>
      <c r="XDF78" s="307"/>
      <c r="XDG78" s="307"/>
      <c r="XDH78" s="307"/>
      <c r="XDI78" s="306"/>
      <c r="XDJ78" s="307"/>
      <c r="XDK78" s="307"/>
      <c r="XDL78" s="307"/>
      <c r="XDM78" s="307"/>
      <c r="XDN78" s="307"/>
      <c r="XDO78" s="307"/>
      <c r="XDP78" s="307"/>
      <c r="XDQ78" s="307"/>
      <c r="XDR78" s="307"/>
      <c r="XDS78" s="307"/>
      <c r="XDT78" s="307"/>
      <c r="XDU78" s="307"/>
      <c r="XDV78" s="307"/>
      <c r="XDW78" s="307"/>
      <c r="XDX78" s="307"/>
      <c r="XDY78" s="306"/>
      <c r="XDZ78" s="307"/>
      <c r="XEA78" s="307"/>
      <c r="XEB78" s="307"/>
      <c r="XEC78" s="307"/>
      <c r="XED78" s="307"/>
      <c r="XEE78" s="307"/>
      <c r="XEF78" s="307"/>
      <c r="XEG78" s="307"/>
      <c r="XEH78" s="307"/>
      <c r="XEI78" s="307"/>
      <c r="XEJ78" s="307"/>
      <c r="XEK78" s="307"/>
      <c r="XEL78" s="307"/>
      <c r="XEM78" s="307"/>
      <c r="XEN78" s="307"/>
      <c r="XEO78" s="306"/>
      <c r="XEP78" s="307"/>
      <c r="XEQ78" s="307"/>
      <c r="XER78" s="307"/>
      <c r="XES78" s="307"/>
      <c r="XET78" s="307"/>
      <c r="XEU78" s="307"/>
      <c r="XEV78" s="307"/>
      <c r="XEW78" s="307"/>
      <c r="XEX78" s="307"/>
      <c r="XEY78" s="307"/>
      <c r="XEZ78" s="307"/>
      <c r="XFA78" s="307"/>
      <c r="XFB78" s="307"/>
      <c r="XFC78" s="307"/>
      <c r="XFD78" s="307"/>
    </row>
    <row r="79" spans="1:16384" x14ac:dyDescent="0.2">
      <c r="A79" s="306" t="str">
        <f t="shared" si="10"/>
        <v>COMPARISON OF GAS UTILITY ACTIVITY</v>
      </c>
      <c r="B79" s="307"/>
      <c r="C79" s="307"/>
      <c r="D79" s="307"/>
      <c r="E79" s="307"/>
      <c r="F79" s="307"/>
      <c r="G79" s="307"/>
      <c r="H79" s="307"/>
      <c r="I79" s="307"/>
      <c r="J79" s="307"/>
      <c r="K79" s="307"/>
      <c r="L79" s="307"/>
      <c r="M79" s="307"/>
      <c r="N79" s="307"/>
      <c r="O79" s="307"/>
      <c r="P79" s="307"/>
    </row>
    <row r="80" spans="1:16384" x14ac:dyDescent="0.2">
      <c r="A80" s="306" t="str">
        <f t="shared" si="10"/>
        <v>BASE YEAR FOR THE 12 MONTHS ENDED FEBRUARY 28, 2017</v>
      </c>
      <c r="B80" s="307"/>
      <c r="C80" s="307"/>
      <c r="D80" s="307"/>
      <c r="E80" s="307"/>
      <c r="F80" s="307"/>
      <c r="G80" s="307"/>
      <c r="H80" s="307"/>
      <c r="I80" s="307"/>
      <c r="J80" s="307"/>
      <c r="K80" s="307"/>
      <c r="L80" s="307"/>
      <c r="M80" s="307"/>
      <c r="N80" s="307"/>
      <c r="O80" s="307"/>
      <c r="P80" s="307"/>
    </row>
    <row r="81" spans="1:16" x14ac:dyDescent="0.2">
      <c r="A81" s="149" t="s">
        <v>8</v>
      </c>
      <c r="P81" s="150" t="s">
        <v>50</v>
      </c>
    </row>
    <row r="82" spans="1:16" x14ac:dyDescent="0.2">
      <c r="A82" s="149" t="str">
        <f>'Rate Case Constants'!$C$29</f>
        <v>TYPE OF FILING: __X__ ORIGINAL  _____ UPDATED  _____ REVISED</v>
      </c>
      <c r="P82" s="151" t="s">
        <v>1101</v>
      </c>
    </row>
    <row r="83" spans="1:16" x14ac:dyDescent="0.2">
      <c r="A83" s="149" t="s">
        <v>9</v>
      </c>
      <c r="P83" s="151" t="str">
        <f>'Rate Case Constants'!$C$36</f>
        <v>WITNESS:   C. M. GARRETT</v>
      </c>
    </row>
    <row r="84" spans="1:16" x14ac:dyDescent="0.2">
      <c r="A84" s="152" t="s">
        <v>4</v>
      </c>
      <c r="B84" s="152" t="s">
        <v>6</v>
      </c>
      <c r="C84" s="153"/>
      <c r="D84" s="154" t="s">
        <v>1</v>
      </c>
      <c r="E84" s="152" t="s">
        <v>1</v>
      </c>
      <c r="F84" s="152" t="s">
        <v>1</v>
      </c>
      <c r="G84" s="152" t="s">
        <v>1</v>
      </c>
      <c r="H84" s="152" t="s">
        <v>1</v>
      </c>
      <c r="I84" s="152" t="s">
        <v>1</v>
      </c>
      <c r="J84" s="152" t="s">
        <v>2</v>
      </c>
      <c r="K84" s="152" t="s">
        <v>2</v>
      </c>
      <c r="L84" s="152" t="s">
        <v>2</v>
      </c>
      <c r="M84" s="152" t="s">
        <v>2</v>
      </c>
      <c r="N84" s="152" t="s">
        <v>2</v>
      </c>
      <c r="O84" s="152" t="s">
        <v>2</v>
      </c>
      <c r="P84" s="153"/>
    </row>
    <row r="85" spans="1:16" x14ac:dyDescent="0.2">
      <c r="A85" s="155" t="s">
        <v>5</v>
      </c>
      <c r="B85" s="155" t="s">
        <v>5</v>
      </c>
      <c r="C85" s="156" t="s">
        <v>7</v>
      </c>
      <c r="D85" s="157">
        <v>42430</v>
      </c>
      <c r="E85" s="157">
        <v>42461</v>
      </c>
      <c r="F85" s="157">
        <v>42491</v>
      </c>
      <c r="G85" s="157">
        <v>42522</v>
      </c>
      <c r="H85" s="157">
        <v>42552</v>
      </c>
      <c r="I85" s="157">
        <v>42583</v>
      </c>
      <c r="J85" s="157">
        <v>42614</v>
      </c>
      <c r="K85" s="157">
        <v>42644</v>
      </c>
      <c r="L85" s="157">
        <v>42675</v>
      </c>
      <c r="M85" s="157">
        <v>42705</v>
      </c>
      <c r="N85" s="157">
        <v>42736</v>
      </c>
      <c r="O85" s="157">
        <v>42767</v>
      </c>
      <c r="P85" s="158" t="s">
        <v>3</v>
      </c>
    </row>
    <row r="86" spans="1:16" x14ac:dyDescent="0.2">
      <c r="A86" s="186"/>
      <c r="B86" s="186"/>
      <c r="D86" s="160"/>
      <c r="E86" s="160"/>
      <c r="F86" s="160"/>
      <c r="G86" s="160"/>
      <c r="H86" s="160"/>
      <c r="I86" s="160"/>
      <c r="J86" s="160"/>
      <c r="K86" s="160"/>
      <c r="L86" s="160"/>
      <c r="M86" s="160"/>
      <c r="N86" s="160"/>
      <c r="O86" s="160"/>
      <c r="P86" s="151"/>
    </row>
    <row r="87" spans="1:16" x14ac:dyDescent="0.2">
      <c r="A87" s="159">
        <f>A76+1</f>
        <v>67</v>
      </c>
      <c r="B87" s="159">
        <v>902</v>
      </c>
      <c r="C87" s="149" t="s">
        <v>18</v>
      </c>
      <c r="D87" s="1">
        <f>SUMIFS('IS G'!E$8:E$365,'IS G'!$A$8:$A$365,'SCH C-2.2 B'!$B87)*1000</f>
        <v>159173.87</v>
      </c>
      <c r="E87" s="1">
        <f>SUMIFS('IS G'!F$8:F$365,'IS G'!$A$8:$A$365,'SCH C-2.2 B'!$B87)*1000</f>
        <v>155194.01999999999</v>
      </c>
      <c r="F87" s="1">
        <f>SUMIFS('IS G'!G$8:G$365,'IS G'!$A$8:$A$365,'SCH C-2.2 B'!$B87)*1000</f>
        <v>164310.11999999898</v>
      </c>
      <c r="G87" s="1">
        <f>SUMIFS('IS G'!H$8:H$365,'IS G'!$A$8:$A$365,'SCH C-2.2 B'!$B87)*1000</f>
        <v>151489.65000000002</v>
      </c>
      <c r="H87" s="1">
        <f>SUMIFS('IS G'!I$8:I$365,'IS G'!$A$8:$A$365,'SCH C-2.2 B'!$B87)*1000</f>
        <v>160788.52000000002</v>
      </c>
      <c r="I87" s="1">
        <f>SUMIFS('IS G'!J$8:J$365,'IS G'!$A$8:$A$365,'SCH C-2.2 B'!$B87)*1000</f>
        <v>158845.40999999997</v>
      </c>
      <c r="J87" s="1">
        <f>SUMIFS('IS G'!K$8:K$365,'IS G'!$A$8:$A$365,'SCH C-2.2 B'!$B87)*1000</f>
        <v>159800.959999999</v>
      </c>
      <c r="K87" s="1">
        <f>SUMIFS('IS G'!L$8:L$365,'IS G'!$A$8:$A$365,'SCH C-2.2 B'!$B87)*1000</f>
        <v>161072.12000000002</v>
      </c>
      <c r="L87" s="1">
        <f>SUMIFS('IS G'!M$8:M$365,'IS G'!$A$8:$A$365,'SCH C-2.2 B'!$B87)*1000</f>
        <v>161015.35999999999</v>
      </c>
      <c r="M87" s="1">
        <f>SUMIFS('IS G'!N$8:N$365,'IS G'!$A$8:$A$365,'SCH C-2.2 B'!$B87)*1000</f>
        <v>161269.68</v>
      </c>
      <c r="N87" s="1">
        <f>SUMIFS('IS G'!O$8:O$365,'IS G'!$A$8:$A$365,'SCH C-2.2 B'!$B87)*1000</f>
        <v>164869.31999999998</v>
      </c>
      <c r="O87" s="1">
        <f>SUMIFS('IS G'!P$8:P$365,'IS G'!$A$8:$A$365,'SCH C-2.2 B'!$B87)*1000</f>
        <v>163614</v>
      </c>
      <c r="P87" s="163">
        <f t="shared" si="9"/>
        <v>1921443.0299999979</v>
      </c>
    </row>
    <row r="88" spans="1:16" x14ac:dyDescent="0.2">
      <c r="A88" s="159">
        <f t="shared" ref="A88:A112" si="11">A87+1</f>
        <v>68</v>
      </c>
      <c r="B88" s="159">
        <v>903</v>
      </c>
      <c r="C88" s="149" t="s">
        <v>19</v>
      </c>
      <c r="D88" s="1">
        <f>SUMIFS('IS G'!E$8:E$365,'IS G'!$A$8:$A$365,'SCH C-2.2 B'!$B88)*1000</f>
        <v>404020.28</v>
      </c>
      <c r="E88" s="1">
        <f>SUMIFS('IS G'!F$8:F$365,'IS G'!$A$8:$A$365,'SCH C-2.2 B'!$B88)*1000</f>
        <v>387634.98</v>
      </c>
      <c r="F88" s="1">
        <f>SUMIFS('IS G'!G$8:G$365,'IS G'!$A$8:$A$365,'SCH C-2.2 B'!$B88)*1000</f>
        <v>374023.86</v>
      </c>
      <c r="G88" s="1">
        <f>SUMIFS('IS G'!H$8:H$365,'IS G'!$A$8:$A$365,'SCH C-2.2 B'!$B88)*1000</f>
        <v>450706.84</v>
      </c>
      <c r="H88" s="1">
        <f>SUMIFS('IS G'!I$8:I$365,'IS G'!$A$8:$A$365,'SCH C-2.2 B'!$B88)*1000</f>
        <v>399664.04</v>
      </c>
      <c r="I88" s="1">
        <f>SUMIFS('IS G'!J$8:J$365,'IS G'!$A$8:$A$365,'SCH C-2.2 B'!$B88)*1000</f>
        <v>649957</v>
      </c>
      <c r="J88" s="1">
        <f>SUMIFS('IS G'!K$8:K$365,'IS G'!$A$8:$A$365,'SCH C-2.2 B'!$B88)*1000</f>
        <v>477455</v>
      </c>
      <c r="K88" s="1">
        <f>SUMIFS('IS G'!L$8:L$365,'IS G'!$A$8:$A$365,'SCH C-2.2 B'!$B88)*1000</f>
        <v>484484.87999999902</v>
      </c>
      <c r="L88" s="1">
        <f>SUMIFS('IS G'!M$8:M$365,'IS G'!$A$8:$A$365,'SCH C-2.2 B'!$B88)*1000</f>
        <v>440208.99999999895</v>
      </c>
      <c r="M88" s="1">
        <f>SUMIFS('IS G'!N$8:N$365,'IS G'!$A$8:$A$365,'SCH C-2.2 B'!$B88)*1000</f>
        <v>421186.92</v>
      </c>
      <c r="N88" s="1">
        <f>SUMIFS('IS G'!O$8:O$365,'IS G'!$A$8:$A$365,'SCH C-2.2 B'!$B88)*1000</f>
        <v>463397</v>
      </c>
      <c r="O88" s="1">
        <f>SUMIFS('IS G'!P$8:P$365,'IS G'!$A$8:$A$365,'SCH C-2.2 B'!$B88)*1000</f>
        <v>458603.2</v>
      </c>
      <c r="P88" s="163">
        <f t="shared" si="9"/>
        <v>5411342.9999999981</v>
      </c>
    </row>
    <row r="89" spans="1:16" x14ac:dyDescent="0.2">
      <c r="A89" s="159">
        <f t="shared" si="11"/>
        <v>69</v>
      </c>
      <c r="B89" s="159">
        <v>904</v>
      </c>
      <c r="C89" s="149" t="s">
        <v>20</v>
      </c>
      <c r="D89" s="1">
        <f>SUMIFS('IS G'!E$8:E$365,'IS G'!$A$8:$A$365,'SCH C-2.2 B'!$B89)*1000</f>
        <v>97318.09</v>
      </c>
      <c r="E89" s="1">
        <f>SUMIFS('IS G'!F$8:F$365,'IS G'!$A$8:$A$365,'SCH C-2.2 B'!$B89)*1000</f>
        <v>30106.929999999997</v>
      </c>
      <c r="F89" s="1">
        <f>SUMIFS('IS G'!G$8:G$365,'IS G'!$A$8:$A$365,'SCH C-2.2 B'!$B89)*1000</f>
        <v>-11103.77</v>
      </c>
      <c r="G89" s="1">
        <f>SUMIFS('IS G'!H$8:H$365,'IS G'!$A$8:$A$365,'SCH C-2.2 B'!$B89)*1000</f>
        <v>-3930.7400000000002</v>
      </c>
      <c r="H89" s="1">
        <f>SUMIFS('IS G'!I$8:I$365,'IS G'!$A$8:$A$365,'SCH C-2.2 B'!$B89)*1000</f>
        <v>-18321.7599999999</v>
      </c>
      <c r="I89" s="1">
        <f>SUMIFS('IS G'!J$8:J$365,'IS G'!$A$8:$A$365,'SCH C-2.2 B'!$B89)*1000</f>
        <v>13000.28</v>
      </c>
      <c r="J89" s="1">
        <f>SUMIFS('IS G'!K$8:K$365,'IS G'!$A$8:$A$365,'SCH C-2.2 B'!$B89)*1000</f>
        <v>99854.999999999898</v>
      </c>
      <c r="K89" s="1">
        <f>SUMIFS('IS G'!L$8:L$365,'IS G'!$A$8:$A$365,'SCH C-2.2 B'!$B89)*1000</f>
        <v>76202.000000000102</v>
      </c>
      <c r="L89" s="1">
        <f>SUMIFS('IS G'!M$8:M$365,'IS G'!$A$8:$A$365,'SCH C-2.2 B'!$B89)*1000</f>
        <v>56833.999999999898</v>
      </c>
      <c r="M89" s="1">
        <f>SUMIFS('IS G'!N$8:N$365,'IS G'!$A$8:$A$365,'SCH C-2.2 B'!$B89)*1000</f>
        <v>63806</v>
      </c>
      <c r="N89" s="1">
        <f>SUMIFS('IS G'!O$8:O$365,'IS G'!$A$8:$A$365,'SCH C-2.2 B'!$B89)*1000</f>
        <v>49430.055437844399</v>
      </c>
      <c r="O89" s="1">
        <f>SUMIFS('IS G'!P$8:P$365,'IS G'!$A$8:$A$365,'SCH C-2.2 B'!$B89)*1000</f>
        <v>53462.581895826406</v>
      </c>
      <c r="P89" s="163">
        <f t="shared" si="9"/>
        <v>506658.66733367078</v>
      </c>
    </row>
    <row r="90" spans="1:16" x14ac:dyDescent="0.2">
      <c r="A90" s="159">
        <f t="shared" si="11"/>
        <v>70</v>
      </c>
      <c r="B90" s="159">
        <v>905</v>
      </c>
      <c r="C90" s="149" t="s">
        <v>21</v>
      </c>
      <c r="D90" s="1">
        <f>SUMIFS('IS G'!E$8:E$365,'IS G'!$A$8:$A$365,'SCH C-2.2 B'!$B90)*1000</f>
        <v>860.02</v>
      </c>
      <c r="E90" s="1">
        <f>SUMIFS('IS G'!F$8:F$365,'IS G'!$A$8:$A$365,'SCH C-2.2 B'!$B90)*1000</f>
        <v>41.209999999999994</v>
      </c>
      <c r="F90" s="1">
        <f>SUMIFS('IS G'!G$8:G$365,'IS G'!$A$8:$A$365,'SCH C-2.2 B'!$B90)*1000</f>
        <v>720.46999999999889</v>
      </c>
      <c r="G90" s="1">
        <f>SUMIFS('IS G'!H$8:H$365,'IS G'!$A$8:$A$365,'SCH C-2.2 B'!$B90)*1000</f>
        <v>43.28</v>
      </c>
      <c r="H90" s="1">
        <f>SUMIFS('IS G'!I$8:I$365,'IS G'!$A$8:$A$365,'SCH C-2.2 B'!$B90)*1000</f>
        <v>39.17</v>
      </c>
      <c r="I90" s="1">
        <f>SUMIFS('IS G'!J$8:J$365,'IS G'!$A$8:$A$365,'SCH C-2.2 B'!$B90)*1000</f>
        <v>24.729999999999997</v>
      </c>
      <c r="J90" s="1">
        <f>SUMIFS('IS G'!K$8:K$365,'IS G'!$A$8:$A$365,'SCH C-2.2 B'!$B90)*1000</f>
        <v>-4844.8399999999992</v>
      </c>
      <c r="K90" s="1">
        <f>SUMIFS('IS G'!L$8:L$365,'IS G'!$A$8:$A$365,'SCH C-2.2 B'!$B90)*1000</f>
        <v>-3703.48</v>
      </c>
      <c r="L90" s="1">
        <f>SUMIFS('IS G'!M$8:M$365,'IS G'!$A$8:$A$365,'SCH C-2.2 B'!$B90)*1000</f>
        <v>-1343.3200000000002</v>
      </c>
      <c r="M90" s="1">
        <f>SUMIFS('IS G'!N$8:N$365,'IS G'!$A$8:$A$365,'SCH C-2.2 B'!$B90)*1000</f>
        <v>214.28</v>
      </c>
      <c r="N90" s="1">
        <f>SUMIFS('IS G'!O$8:O$365,'IS G'!$A$8:$A$365,'SCH C-2.2 B'!$B90)*1000</f>
        <v>0</v>
      </c>
      <c r="O90" s="1">
        <f>SUMIFS('IS G'!P$8:P$365,'IS G'!$A$8:$A$365,'SCH C-2.2 B'!$B90)*1000</f>
        <v>101.2</v>
      </c>
      <c r="P90" s="163">
        <f t="shared" si="9"/>
        <v>-7847.2800000000007</v>
      </c>
    </row>
    <row r="91" spans="1:16" x14ac:dyDescent="0.2">
      <c r="A91" s="159">
        <f t="shared" si="11"/>
        <v>71</v>
      </c>
      <c r="B91" s="159">
        <v>907</v>
      </c>
      <c r="C91" s="149" t="s">
        <v>23</v>
      </c>
      <c r="D91" s="1">
        <f>SUMIFS('IS G'!E$8:E$365,'IS G'!$A$8:$A$365,'SCH C-2.2 B'!$B91)*1000</f>
        <v>4434.68</v>
      </c>
      <c r="E91" s="1">
        <f>SUMIFS('IS G'!F$8:F$365,'IS G'!$A$8:$A$365,'SCH C-2.2 B'!$B91)*1000</f>
        <v>3843.55</v>
      </c>
      <c r="F91" s="1">
        <f>SUMIFS('IS G'!G$8:G$365,'IS G'!$A$8:$A$365,'SCH C-2.2 B'!$B91)*1000</f>
        <v>4098.46</v>
      </c>
      <c r="G91" s="1">
        <f>SUMIFS('IS G'!H$8:H$365,'IS G'!$A$8:$A$365,'SCH C-2.2 B'!$B91)*1000</f>
        <v>4560.4800000000005</v>
      </c>
      <c r="H91" s="1">
        <f>SUMIFS('IS G'!I$8:I$365,'IS G'!$A$8:$A$365,'SCH C-2.2 B'!$B91)*1000</f>
        <v>2802.33</v>
      </c>
      <c r="I91" s="1">
        <f>SUMIFS('IS G'!J$8:J$365,'IS G'!$A$8:$A$365,'SCH C-2.2 B'!$B91)*1000</f>
        <v>27327.35</v>
      </c>
      <c r="J91" s="1">
        <f>SUMIFS('IS G'!K$8:K$365,'IS G'!$A$8:$A$365,'SCH C-2.2 B'!$B91)*1000</f>
        <v>6125.02</v>
      </c>
      <c r="K91" s="1">
        <f>SUMIFS('IS G'!L$8:L$365,'IS G'!$A$8:$A$365,'SCH C-2.2 B'!$B91)*1000</f>
        <v>5820.32</v>
      </c>
      <c r="L91" s="1">
        <f>SUMIFS('IS G'!M$8:M$365,'IS G'!$A$8:$A$365,'SCH C-2.2 B'!$B91)*1000</f>
        <v>5165.38</v>
      </c>
      <c r="M91" s="1">
        <f>SUMIFS('IS G'!N$8:N$365,'IS G'!$A$8:$A$365,'SCH C-2.2 B'!$B91)*1000</f>
        <v>4995.7599999999993</v>
      </c>
      <c r="N91" s="1">
        <f>SUMIFS('IS G'!O$8:O$365,'IS G'!$A$8:$A$365,'SCH C-2.2 B'!$B91)*1000</f>
        <v>8367.0399999999991</v>
      </c>
      <c r="O91" s="1">
        <f>SUMIFS('IS G'!P$8:P$365,'IS G'!$A$8:$A$365,'SCH C-2.2 B'!$B91)*1000</f>
        <v>8000.9599999999991</v>
      </c>
      <c r="P91" s="163">
        <f t="shared" si="9"/>
        <v>85541.329999999987</v>
      </c>
    </row>
    <row r="92" spans="1:16" x14ac:dyDescent="0.2">
      <c r="A92" s="159">
        <f t="shared" si="11"/>
        <v>72</v>
      </c>
      <c r="B92" s="159">
        <v>908</v>
      </c>
      <c r="C92" s="149" t="s">
        <v>24</v>
      </c>
      <c r="D92" s="1">
        <f>SUMIFS('IS G'!E$8:E$365,'IS G'!$A$8:$A$365,'SCH C-2.2 B'!$B92)*1000</f>
        <v>220197.25999999902</v>
      </c>
      <c r="E92" s="1">
        <f>SUMIFS('IS G'!F$8:F$365,'IS G'!$A$8:$A$365,'SCH C-2.2 B'!$B92)*1000</f>
        <v>254405.019999999</v>
      </c>
      <c r="F92" s="1">
        <f>SUMIFS('IS G'!G$8:G$365,'IS G'!$A$8:$A$365,'SCH C-2.2 B'!$B92)*1000</f>
        <v>324612.98</v>
      </c>
      <c r="G92" s="1">
        <f>SUMIFS('IS G'!H$8:H$365,'IS G'!$A$8:$A$365,'SCH C-2.2 B'!$B92)*1000</f>
        <v>314266.12</v>
      </c>
      <c r="H92" s="1">
        <f>SUMIFS('IS G'!I$8:I$365,'IS G'!$A$8:$A$365,'SCH C-2.2 B'!$B92)*1000</f>
        <v>389292.96999999898</v>
      </c>
      <c r="I92" s="1">
        <f>SUMIFS('IS G'!J$8:J$365,'IS G'!$A$8:$A$365,'SCH C-2.2 B'!$B92)*1000</f>
        <v>403722.58</v>
      </c>
      <c r="J92" s="1">
        <f>SUMIFS('IS G'!K$8:K$365,'IS G'!$A$8:$A$365,'SCH C-2.2 B'!$B92)*1000</f>
        <v>416995.05999999901</v>
      </c>
      <c r="K92" s="1">
        <f>SUMIFS('IS G'!L$8:L$365,'IS G'!$A$8:$A$365,'SCH C-2.2 B'!$B92)*1000</f>
        <v>308419.18</v>
      </c>
      <c r="L92" s="1">
        <f>SUMIFS('IS G'!M$8:M$365,'IS G'!$A$8:$A$365,'SCH C-2.2 B'!$B92)*1000</f>
        <v>301992.86</v>
      </c>
      <c r="M92" s="1">
        <f>SUMIFS('IS G'!N$8:N$365,'IS G'!$A$8:$A$365,'SCH C-2.2 B'!$B92)*1000</f>
        <v>426463.62</v>
      </c>
      <c r="N92" s="1">
        <f>SUMIFS('IS G'!O$8:O$365,'IS G'!$A$8:$A$365,'SCH C-2.2 B'!$B92)*1000</f>
        <v>276044</v>
      </c>
      <c r="O92" s="1">
        <f>SUMIFS('IS G'!P$8:P$365,'IS G'!$A$8:$A$365,'SCH C-2.2 B'!$B92)*1000</f>
        <v>298323.64</v>
      </c>
      <c r="P92" s="163">
        <f t="shared" si="9"/>
        <v>3934735.2899999963</v>
      </c>
    </row>
    <row r="93" spans="1:16" x14ac:dyDescent="0.2">
      <c r="A93" s="159">
        <f t="shared" si="11"/>
        <v>73</v>
      </c>
      <c r="B93" s="159">
        <v>909</v>
      </c>
      <c r="C93" s="149" t="s">
        <v>25</v>
      </c>
      <c r="D93" s="1">
        <f>SUMIFS('IS G'!E$8:E$365,'IS G'!$A$8:$A$365,'SCH C-2.2 B'!$B93)*1000</f>
        <v>10117.129999999999</v>
      </c>
      <c r="E93" s="1">
        <f>SUMIFS('IS G'!F$8:F$365,'IS G'!$A$8:$A$365,'SCH C-2.2 B'!$B93)*1000</f>
        <v>-100.019999999999</v>
      </c>
      <c r="F93" s="1">
        <f>SUMIFS('IS G'!G$8:G$365,'IS G'!$A$8:$A$365,'SCH C-2.2 B'!$B93)*1000</f>
        <v>7578.17</v>
      </c>
      <c r="G93" s="1">
        <f>SUMIFS('IS G'!H$8:H$365,'IS G'!$A$8:$A$365,'SCH C-2.2 B'!$B93)*1000</f>
        <v>11337.05</v>
      </c>
      <c r="H93" s="1">
        <f>SUMIFS('IS G'!I$8:I$365,'IS G'!$A$8:$A$365,'SCH C-2.2 B'!$B93)*1000</f>
        <v>1532.03</v>
      </c>
      <c r="I93" s="1">
        <f>SUMIFS('IS G'!J$8:J$365,'IS G'!$A$8:$A$365,'SCH C-2.2 B'!$B93)*1000</f>
        <v>17643.740000000002</v>
      </c>
      <c r="J93" s="1">
        <f>SUMIFS('IS G'!K$8:K$365,'IS G'!$A$8:$A$365,'SCH C-2.2 B'!$B93)*1000</f>
        <v>7706.5999999999995</v>
      </c>
      <c r="K93" s="1">
        <f>SUMIFS('IS G'!L$8:L$365,'IS G'!$A$8:$A$365,'SCH C-2.2 B'!$B93)*1000</f>
        <v>8467.58</v>
      </c>
      <c r="L93" s="1">
        <f>SUMIFS('IS G'!M$8:M$365,'IS G'!$A$8:$A$365,'SCH C-2.2 B'!$B93)*1000</f>
        <v>7179.04</v>
      </c>
      <c r="M93" s="1">
        <f>SUMIFS('IS G'!N$8:N$365,'IS G'!$A$8:$A$365,'SCH C-2.2 B'!$B93)*1000</f>
        <v>6134.04</v>
      </c>
      <c r="N93" s="1">
        <f>SUMIFS('IS G'!O$8:O$365,'IS G'!$A$8:$A$365,'SCH C-2.2 B'!$B93)*1000</f>
        <v>5906.34</v>
      </c>
      <c r="O93" s="1">
        <f>SUMIFS('IS G'!P$8:P$365,'IS G'!$A$8:$A$365,'SCH C-2.2 B'!$B93)*1000</f>
        <v>5906.34</v>
      </c>
      <c r="P93" s="163">
        <f t="shared" si="9"/>
        <v>89408.039999999979</v>
      </c>
    </row>
    <row r="94" spans="1:16" x14ac:dyDescent="0.2">
      <c r="A94" s="159">
        <f t="shared" si="11"/>
        <v>74</v>
      </c>
      <c r="B94" s="159">
        <v>910</v>
      </c>
      <c r="C94" s="149" t="s">
        <v>26</v>
      </c>
      <c r="D94" s="1">
        <f>SUMIFS('IS G'!E$8:E$365,'IS G'!$A$8:$A$365,'SCH C-2.2 B'!$B94)*1000</f>
        <v>15608.01</v>
      </c>
      <c r="E94" s="1">
        <f>SUMIFS('IS G'!F$8:F$365,'IS G'!$A$8:$A$365,'SCH C-2.2 B'!$B94)*1000</f>
        <v>12069.24</v>
      </c>
      <c r="F94" s="1">
        <f>SUMIFS('IS G'!G$8:G$365,'IS G'!$A$8:$A$365,'SCH C-2.2 B'!$B94)*1000</f>
        <v>12842.26</v>
      </c>
      <c r="G94" s="1">
        <f>SUMIFS('IS G'!H$8:H$365,'IS G'!$A$8:$A$365,'SCH C-2.2 B'!$B94)*1000</f>
        <v>12528.58</v>
      </c>
      <c r="H94" s="1">
        <f>SUMIFS('IS G'!I$8:I$365,'IS G'!$A$8:$A$365,'SCH C-2.2 B'!$B94)*1000</f>
        <v>17932.14</v>
      </c>
      <c r="I94" s="1">
        <f>SUMIFS('IS G'!J$8:J$365,'IS G'!$A$8:$A$365,'SCH C-2.2 B'!$B94)*1000</f>
        <v>13376.69</v>
      </c>
      <c r="J94" s="1">
        <f>SUMIFS('IS G'!K$8:K$365,'IS G'!$A$8:$A$365,'SCH C-2.2 B'!$B94)*1000</f>
        <v>8166.84</v>
      </c>
      <c r="K94" s="1">
        <f>SUMIFS('IS G'!L$8:L$365,'IS G'!$A$8:$A$365,'SCH C-2.2 B'!$B94)*1000</f>
        <v>17844.419999999998</v>
      </c>
      <c r="L94" s="1">
        <f>SUMIFS('IS G'!M$8:M$365,'IS G'!$A$8:$A$365,'SCH C-2.2 B'!$B94)*1000</f>
        <v>25338.719999999998</v>
      </c>
      <c r="M94" s="1">
        <f>SUMIFS('IS G'!N$8:N$365,'IS G'!$A$8:$A$365,'SCH C-2.2 B'!$B94)*1000</f>
        <v>11485.98</v>
      </c>
      <c r="N94" s="1">
        <f>SUMIFS('IS G'!O$8:O$365,'IS G'!$A$8:$A$365,'SCH C-2.2 B'!$B94)*1000</f>
        <v>13358.4</v>
      </c>
      <c r="O94" s="1">
        <f>SUMIFS('IS G'!P$8:P$365,'IS G'!$A$8:$A$365,'SCH C-2.2 B'!$B94)*1000</f>
        <v>22008.799999999999</v>
      </c>
      <c r="P94" s="163">
        <f t="shared" si="9"/>
        <v>182560.08</v>
      </c>
    </row>
    <row r="95" spans="1:16" x14ac:dyDescent="0.2">
      <c r="A95" s="159">
        <f t="shared" si="11"/>
        <v>75</v>
      </c>
      <c r="B95" s="159">
        <v>911</v>
      </c>
      <c r="C95" s="149" t="s">
        <v>27</v>
      </c>
      <c r="D95" s="1">
        <f>SUMIFS('IS G'!E$8:E$365,'IS G'!$A$8:$A$365,'SCH C-2.2 B'!$B95)*1000</f>
        <v>0</v>
      </c>
      <c r="E95" s="1">
        <f>SUMIFS('IS G'!F$8:F$365,'IS G'!$A$8:$A$365,'SCH C-2.2 B'!$B95)*1000</f>
        <v>0</v>
      </c>
      <c r="F95" s="1">
        <f>SUMIFS('IS G'!G$8:G$365,'IS G'!$A$8:$A$365,'SCH C-2.2 B'!$B95)*1000</f>
        <v>0</v>
      </c>
      <c r="G95" s="1">
        <f>SUMIFS('IS G'!H$8:H$365,'IS G'!$A$8:$A$365,'SCH C-2.2 B'!$B95)*1000</f>
        <v>0</v>
      </c>
      <c r="H95" s="1">
        <f>SUMIFS('IS G'!I$8:I$365,'IS G'!$A$8:$A$365,'SCH C-2.2 B'!$B95)*1000</f>
        <v>0</v>
      </c>
      <c r="I95" s="1">
        <f>SUMIFS('IS G'!J$8:J$365,'IS G'!$A$8:$A$365,'SCH C-2.2 B'!$B95)*1000</f>
        <v>0</v>
      </c>
      <c r="J95" s="1">
        <f>SUMIFS('IS G'!K$8:K$365,'IS G'!$A$8:$A$365,'SCH C-2.2 B'!$B95)*1000</f>
        <v>0</v>
      </c>
      <c r="K95" s="1">
        <f>SUMIFS('IS G'!L$8:L$365,'IS G'!$A$8:$A$365,'SCH C-2.2 B'!$B95)*1000</f>
        <v>0</v>
      </c>
      <c r="L95" s="1">
        <f>SUMIFS('IS G'!M$8:M$365,'IS G'!$A$8:$A$365,'SCH C-2.2 B'!$B95)*1000</f>
        <v>0</v>
      </c>
      <c r="M95" s="1">
        <f>SUMIFS('IS G'!N$8:N$365,'IS G'!$A$8:$A$365,'SCH C-2.2 B'!$B95)*1000</f>
        <v>0</v>
      </c>
      <c r="N95" s="1">
        <f>SUMIFS('IS G'!O$8:O$365,'IS G'!$A$8:$A$365,'SCH C-2.2 B'!$B95)*1000</f>
        <v>0</v>
      </c>
      <c r="O95" s="1">
        <f>SUMIFS('IS G'!P$8:P$365,'IS G'!$A$8:$A$365,'SCH C-2.2 B'!$B95)*1000</f>
        <v>0</v>
      </c>
      <c r="P95" s="163">
        <f t="shared" si="9"/>
        <v>0</v>
      </c>
    </row>
    <row r="96" spans="1:16" x14ac:dyDescent="0.2">
      <c r="A96" s="159">
        <f t="shared" si="11"/>
        <v>76</v>
      </c>
      <c r="B96" s="159">
        <v>912</v>
      </c>
      <c r="C96" s="149" t="s">
        <v>28</v>
      </c>
      <c r="D96" s="1">
        <f>SUMIFS('IS G'!E$8:E$365,'IS G'!$A$8:$A$365,'SCH C-2.2 B'!$B96)*1000</f>
        <v>0</v>
      </c>
      <c r="E96" s="1">
        <f>SUMIFS('IS G'!F$8:F$365,'IS G'!$A$8:$A$365,'SCH C-2.2 B'!$B96)*1000</f>
        <v>0</v>
      </c>
      <c r="F96" s="1">
        <f>SUMIFS('IS G'!G$8:G$365,'IS G'!$A$8:$A$365,'SCH C-2.2 B'!$B96)*1000</f>
        <v>0</v>
      </c>
      <c r="G96" s="1">
        <f>SUMIFS('IS G'!H$8:H$365,'IS G'!$A$8:$A$365,'SCH C-2.2 B'!$B96)*1000</f>
        <v>0</v>
      </c>
      <c r="H96" s="1">
        <f>SUMIFS('IS G'!I$8:I$365,'IS G'!$A$8:$A$365,'SCH C-2.2 B'!$B96)*1000</f>
        <v>0</v>
      </c>
      <c r="I96" s="1">
        <f>SUMIFS('IS G'!J$8:J$365,'IS G'!$A$8:$A$365,'SCH C-2.2 B'!$B96)*1000</f>
        <v>0</v>
      </c>
      <c r="J96" s="1">
        <f>SUMIFS('IS G'!K$8:K$365,'IS G'!$A$8:$A$365,'SCH C-2.2 B'!$B96)*1000</f>
        <v>0</v>
      </c>
      <c r="K96" s="1">
        <f>SUMIFS('IS G'!L$8:L$365,'IS G'!$A$8:$A$365,'SCH C-2.2 B'!$B96)*1000</f>
        <v>0</v>
      </c>
      <c r="L96" s="1">
        <f>SUMIFS('IS G'!M$8:M$365,'IS G'!$A$8:$A$365,'SCH C-2.2 B'!$B96)*1000</f>
        <v>0</v>
      </c>
      <c r="M96" s="1">
        <f>SUMIFS('IS G'!N$8:N$365,'IS G'!$A$8:$A$365,'SCH C-2.2 B'!$B96)*1000</f>
        <v>0</v>
      </c>
      <c r="N96" s="1">
        <f>SUMIFS('IS G'!O$8:O$365,'IS G'!$A$8:$A$365,'SCH C-2.2 B'!$B96)*1000</f>
        <v>0</v>
      </c>
      <c r="O96" s="1">
        <f>SUMIFS('IS G'!P$8:P$365,'IS G'!$A$8:$A$365,'SCH C-2.2 B'!$B96)*1000</f>
        <v>0</v>
      </c>
      <c r="P96" s="163">
        <f t="shared" si="9"/>
        <v>0</v>
      </c>
    </row>
    <row r="97" spans="1:16" x14ac:dyDescent="0.2">
      <c r="A97" s="159">
        <f t="shared" si="11"/>
        <v>77</v>
      </c>
      <c r="B97" s="159">
        <v>913</v>
      </c>
      <c r="C97" s="149" t="s">
        <v>29</v>
      </c>
      <c r="D97" s="1">
        <f>SUMIFS('IS G'!E$8:E$365,'IS G'!$A$8:$A$365,'SCH C-2.2 B'!$B97)*1000</f>
        <v>25128.02</v>
      </c>
      <c r="E97" s="1">
        <f>SUMIFS('IS G'!F$8:F$365,'IS G'!$A$8:$A$365,'SCH C-2.2 B'!$B97)*1000</f>
        <v>14517.54</v>
      </c>
      <c r="F97" s="1">
        <f>SUMIFS('IS G'!G$8:G$365,'IS G'!$A$8:$A$365,'SCH C-2.2 B'!$B97)*1000</f>
        <v>7497.17</v>
      </c>
      <c r="G97" s="1">
        <f>SUMIFS('IS G'!H$8:H$365,'IS G'!$A$8:$A$365,'SCH C-2.2 B'!$B97)*1000</f>
        <v>43539.049999999894</v>
      </c>
      <c r="H97" s="1">
        <f>SUMIFS('IS G'!I$8:I$365,'IS G'!$A$8:$A$365,'SCH C-2.2 B'!$B97)*1000</f>
        <v>24999.5999999999</v>
      </c>
      <c r="I97" s="1">
        <f>SUMIFS('IS G'!J$8:J$365,'IS G'!$A$8:$A$365,'SCH C-2.2 B'!$B97)*1000</f>
        <v>3796.49</v>
      </c>
      <c r="J97" s="1">
        <f>SUMIFS('IS G'!K$8:K$365,'IS G'!$A$8:$A$365,'SCH C-2.2 B'!$B97)*1000</f>
        <v>12881.66</v>
      </c>
      <c r="K97" s="1">
        <f>SUMIFS('IS G'!L$8:L$365,'IS G'!$A$8:$A$365,'SCH C-2.2 B'!$B97)*1000</f>
        <v>27312.34</v>
      </c>
      <c r="L97" s="1">
        <f>SUMIFS('IS G'!M$8:M$365,'IS G'!$A$8:$A$365,'SCH C-2.2 B'!$B97)*1000</f>
        <v>19569</v>
      </c>
      <c r="M97" s="1">
        <f>SUMIFS('IS G'!N$8:N$365,'IS G'!$A$8:$A$365,'SCH C-2.2 B'!$B97)*1000</f>
        <v>7260.66</v>
      </c>
      <c r="N97" s="1">
        <f>SUMIFS('IS G'!O$8:O$365,'IS G'!$A$8:$A$365,'SCH C-2.2 B'!$B97)*1000</f>
        <v>10296</v>
      </c>
      <c r="O97" s="1">
        <f>SUMIFS('IS G'!P$8:P$365,'IS G'!$A$8:$A$365,'SCH C-2.2 B'!$B97)*1000</f>
        <v>72622</v>
      </c>
      <c r="P97" s="163">
        <f t="shared" si="9"/>
        <v>269419.5299999998</v>
      </c>
    </row>
    <row r="98" spans="1:16" x14ac:dyDescent="0.2">
      <c r="A98" s="159">
        <f t="shared" si="11"/>
        <v>78</v>
      </c>
      <c r="B98" s="159">
        <v>916</v>
      </c>
      <c r="C98" s="149" t="s">
        <v>30</v>
      </c>
      <c r="D98" s="1">
        <f>SUMIFS('IS G'!E$8:E$365,'IS G'!$A$8:$A$365,'SCH C-2.2 B'!$B98)*1000</f>
        <v>0</v>
      </c>
      <c r="E98" s="1">
        <f>SUMIFS('IS G'!F$8:F$365,'IS G'!$A$8:$A$365,'SCH C-2.2 B'!$B98)*1000</f>
        <v>0</v>
      </c>
      <c r="F98" s="1">
        <f>SUMIFS('IS G'!G$8:G$365,'IS G'!$A$8:$A$365,'SCH C-2.2 B'!$B98)*1000</f>
        <v>0</v>
      </c>
      <c r="G98" s="1">
        <f>SUMIFS('IS G'!H$8:H$365,'IS G'!$A$8:$A$365,'SCH C-2.2 B'!$B98)*1000</f>
        <v>0</v>
      </c>
      <c r="H98" s="1">
        <f>SUMIFS('IS G'!I$8:I$365,'IS G'!$A$8:$A$365,'SCH C-2.2 B'!$B98)*1000</f>
        <v>0</v>
      </c>
      <c r="I98" s="1">
        <f>SUMIFS('IS G'!J$8:J$365,'IS G'!$A$8:$A$365,'SCH C-2.2 B'!$B98)*1000</f>
        <v>0</v>
      </c>
      <c r="J98" s="1">
        <f>SUMIFS('IS G'!K$8:K$365,'IS G'!$A$8:$A$365,'SCH C-2.2 B'!$B98)*1000</f>
        <v>0</v>
      </c>
      <c r="K98" s="1">
        <f>SUMIFS('IS G'!L$8:L$365,'IS G'!$A$8:$A$365,'SCH C-2.2 B'!$B98)*1000</f>
        <v>0</v>
      </c>
      <c r="L98" s="1">
        <f>SUMIFS('IS G'!M$8:M$365,'IS G'!$A$8:$A$365,'SCH C-2.2 B'!$B98)*1000</f>
        <v>0</v>
      </c>
      <c r="M98" s="1">
        <f>SUMIFS('IS G'!N$8:N$365,'IS G'!$A$8:$A$365,'SCH C-2.2 B'!$B98)*1000</f>
        <v>0</v>
      </c>
      <c r="N98" s="1">
        <f>SUMIFS('IS G'!O$8:O$365,'IS G'!$A$8:$A$365,'SCH C-2.2 B'!$B98)*1000</f>
        <v>0</v>
      </c>
      <c r="O98" s="1">
        <f>SUMIFS('IS G'!P$8:P$365,'IS G'!$A$8:$A$365,'SCH C-2.2 B'!$B98)*1000</f>
        <v>0</v>
      </c>
      <c r="P98" s="163">
        <f t="shared" si="9"/>
        <v>0</v>
      </c>
    </row>
    <row r="99" spans="1:16" x14ac:dyDescent="0.2">
      <c r="A99" s="159">
        <f t="shared" si="11"/>
        <v>79</v>
      </c>
      <c r="B99" s="159">
        <v>920</v>
      </c>
      <c r="C99" s="149" t="s">
        <v>31</v>
      </c>
      <c r="D99" s="1">
        <f>SUMIFS('IS G'!E$8:E$365,'IS G'!$A$8:$A$365,'SCH C-2.2 B'!$B99)*1000</f>
        <v>702378.4</v>
      </c>
      <c r="E99" s="1">
        <f>SUMIFS('IS G'!F$8:F$365,'IS G'!$A$8:$A$365,'SCH C-2.2 B'!$B99)*1000</f>
        <v>650257.64</v>
      </c>
      <c r="F99" s="1">
        <f>SUMIFS('IS G'!G$8:G$365,'IS G'!$A$8:$A$365,'SCH C-2.2 B'!$B99)*1000</f>
        <v>620615.97</v>
      </c>
      <c r="G99" s="1">
        <f>SUMIFS('IS G'!H$8:H$365,'IS G'!$A$8:$A$365,'SCH C-2.2 B'!$B99)*1000</f>
        <v>586124.69999999995</v>
      </c>
      <c r="H99" s="1">
        <f>SUMIFS('IS G'!I$8:I$365,'IS G'!$A$8:$A$365,'SCH C-2.2 B'!$B99)*1000</f>
        <v>480675.27</v>
      </c>
      <c r="I99" s="1">
        <f>SUMIFS('IS G'!J$8:J$365,'IS G'!$A$8:$A$365,'SCH C-2.2 B'!$B99)*1000</f>
        <v>598585.65</v>
      </c>
      <c r="J99" s="1">
        <f>SUMIFS('IS G'!K$8:K$365,'IS G'!$A$8:$A$365,'SCH C-2.2 B'!$B99)*1000</f>
        <v>595992.05828608293</v>
      </c>
      <c r="K99" s="1">
        <f>SUMIFS('IS G'!L$8:L$365,'IS G'!$A$8:$A$365,'SCH C-2.2 B'!$B99)*1000</f>
        <v>606562.01843195595</v>
      </c>
      <c r="L99" s="1">
        <f>SUMIFS('IS G'!M$8:M$365,'IS G'!$A$8:$A$365,'SCH C-2.2 B'!$B99)*1000</f>
        <v>586725.76</v>
      </c>
      <c r="M99" s="1">
        <f>SUMIFS('IS G'!N$8:N$365,'IS G'!$A$8:$A$365,'SCH C-2.2 B'!$B99)*1000</f>
        <v>696265.48241094803</v>
      </c>
      <c r="N99" s="1">
        <f>SUMIFS('IS G'!O$8:O$365,'IS G'!$A$8:$A$365,'SCH C-2.2 B'!$B99)*1000</f>
        <v>619280.57785521192</v>
      </c>
      <c r="O99" s="1">
        <f>SUMIFS('IS G'!P$8:P$365,'IS G'!$A$8:$A$365,'SCH C-2.2 B'!$B99)*1000</f>
        <v>560804.04208257899</v>
      </c>
      <c r="P99" s="163">
        <f t="shared" si="9"/>
        <v>7304267.5690667769</v>
      </c>
    </row>
    <row r="100" spans="1:16" x14ac:dyDescent="0.2">
      <c r="A100" s="159">
        <f t="shared" si="11"/>
        <v>80</v>
      </c>
      <c r="B100" s="159">
        <v>921</v>
      </c>
      <c r="C100" s="149" t="s">
        <v>32</v>
      </c>
      <c r="D100" s="1">
        <f>SUMIFS('IS G'!E$8:E$365,'IS G'!$A$8:$A$365,'SCH C-2.2 B'!$B100)*1000</f>
        <v>127262.87999999999</v>
      </c>
      <c r="E100" s="1">
        <f>SUMIFS('IS G'!F$8:F$365,'IS G'!$A$8:$A$365,'SCH C-2.2 B'!$B100)*1000</f>
        <v>130187.00000000001</v>
      </c>
      <c r="F100" s="1">
        <f>SUMIFS('IS G'!G$8:G$365,'IS G'!$A$8:$A$365,'SCH C-2.2 B'!$B100)*1000</f>
        <v>118392.79000000001</v>
      </c>
      <c r="G100" s="1">
        <f>SUMIFS('IS G'!H$8:H$365,'IS G'!$A$8:$A$365,'SCH C-2.2 B'!$B100)*1000</f>
        <v>116852.01999999999</v>
      </c>
      <c r="H100" s="1">
        <f>SUMIFS('IS G'!I$8:I$365,'IS G'!$A$8:$A$365,'SCH C-2.2 B'!$B100)*1000</f>
        <v>138542.62</v>
      </c>
      <c r="I100" s="1">
        <f>SUMIFS('IS G'!J$8:J$365,'IS G'!$A$8:$A$365,'SCH C-2.2 B'!$B100)*1000</f>
        <v>130621.19000000002</v>
      </c>
      <c r="J100" s="1">
        <f>SUMIFS('IS G'!K$8:K$365,'IS G'!$A$8:$A$365,'SCH C-2.2 B'!$B100)*1000</f>
        <v>144798.59490755299</v>
      </c>
      <c r="K100" s="1">
        <f>SUMIFS('IS G'!L$8:L$365,'IS G'!$A$8:$A$365,'SCH C-2.2 B'!$B100)*1000</f>
        <v>144093.64219768302</v>
      </c>
      <c r="L100" s="1">
        <f>SUMIFS('IS G'!M$8:M$365,'IS G'!$A$8:$A$365,'SCH C-2.2 B'!$B100)*1000</f>
        <v>133970.03999999899</v>
      </c>
      <c r="M100" s="1">
        <f>SUMIFS('IS G'!N$8:N$365,'IS G'!$A$8:$A$365,'SCH C-2.2 B'!$B100)*1000</f>
        <v>192588.58864359101</v>
      </c>
      <c r="N100" s="1">
        <f>SUMIFS('IS G'!O$8:O$365,'IS G'!$A$8:$A$365,'SCH C-2.2 B'!$B100)*1000</f>
        <v>129802.38525818501</v>
      </c>
      <c r="O100" s="1">
        <f>SUMIFS('IS G'!P$8:P$365,'IS G'!$A$8:$A$365,'SCH C-2.2 B'!$B100)*1000</f>
        <v>136480.37091517099</v>
      </c>
      <c r="P100" s="163">
        <f t="shared" si="9"/>
        <v>1643592.1219221819</v>
      </c>
    </row>
    <row r="101" spans="1:16" x14ac:dyDescent="0.2">
      <c r="A101" s="159">
        <f t="shared" si="11"/>
        <v>81</v>
      </c>
      <c r="B101" s="159">
        <v>922</v>
      </c>
      <c r="C101" s="149" t="s">
        <v>33</v>
      </c>
      <c r="D101" s="1">
        <f>SUMIFS('IS G'!E$8:E$365,'IS G'!$A$8:$A$365,'SCH C-2.2 B'!$B101)*1000</f>
        <v>-75820.47</v>
      </c>
      <c r="E101" s="1">
        <f>SUMIFS('IS G'!F$8:F$365,'IS G'!$A$8:$A$365,'SCH C-2.2 B'!$B101)*1000</f>
        <v>-74148.929999999993</v>
      </c>
      <c r="F101" s="1">
        <f>SUMIFS('IS G'!G$8:G$365,'IS G'!$A$8:$A$365,'SCH C-2.2 B'!$B101)*1000</f>
        <v>-68410.570000000007</v>
      </c>
      <c r="G101" s="1">
        <f>SUMIFS('IS G'!H$8:H$365,'IS G'!$A$8:$A$365,'SCH C-2.2 B'!$B101)*1000</f>
        <v>-67243.59</v>
      </c>
      <c r="H101" s="1">
        <f>SUMIFS('IS G'!I$8:I$365,'IS G'!$A$8:$A$365,'SCH C-2.2 B'!$B101)*1000</f>
        <v>-58529.25</v>
      </c>
      <c r="I101" s="1">
        <f>SUMIFS('IS G'!J$8:J$365,'IS G'!$A$8:$A$365,'SCH C-2.2 B'!$B101)*1000</f>
        <v>-73470.929999999993</v>
      </c>
      <c r="J101" s="1">
        <f>SUMIFS('IS G'!K$8:K$365,'IS G'!$A$8:$A$365,'SCH C-2.2 B'!$B101)*1000</f>
        <v>-74263.639999999898</v>
      </c>
      <c r="K101" s="1">
        <f>SUMIFS('IS G'!L$8:L$365,'IS G'!$A$8:$A$365,'SCH C-2.2 B'!$B101)*1000</f>
        <v>-71803.599999999904</v>
      </c>
      <c r="L101" s="1">
        <f>SUMIFS('IS G'!M$8:M$365,'IS G'!$A$8:$A$365,'SCH C-2.2 B'!$B101)*1000</f>
        <v>-68803.900000000096</v>
      </c>
      <c r="M101" s="1">
        <f>SUMIFS('IS G'!N$8:N$365,'IS G'!$A$8:$A$365,'SCH C-2.2 B'!$B101)*1000</f>
        <v>-64786.479999999996</v>
      </c>
      <c r="N101" s="1">
        <f>SUMIFS('IS G'!O$8:O$365,'IS G'!$A$8:$A$365,'SCH C-2.2 B'!$B101)*1000</f>
        <v>-97458.9</v>
      </c>
      <c r="O101" s="1">
        <f>SUMIFS('IS G'!P$8:P$365,'IS G'!$A$8:$A$365,'SCH C-2.2 B'!$B101)*1000</f>
        <v>-91827.560000000012</v>
      </c>
      <c r="P101" s="163">
        <f t="shared" si="9"/>
        <v>-886567.82</v>
      </c>
    </row>
    <row r="102" spans="1:16" x14ac:dyDescent="0.2">
      <c r="A102" s="159">
        <f t="shared" si="11"/>
        <v>82</v>
      </c>
      <c r="B102" s="159">
        <v>923</v>
      </c>
      <c r="C102" s="149" t="s">
        <v>34</v>
      </c>
      <c r="D102" s="1">
        <f>SUMIFS('IS G'!E$8:E$365,'IS G'!$A$8:$A$365,'SCH C-2.2 B'!$B102)*1000</f>
        <v>421509.61</v>
      </c>
      <c r="E102" s="1">
        <f>SUMIFS('IS G'!F$8:F$365,'IS G'!$A$8:$A$365,'SCH C-2.2 B'!$B102)*1000</f>
        <v>378890.68</v>
      </c>
      <c r="F102" s="1">
        <f>SUMIFS('IS G'!G$8:G$365,'IS G'!$A$8:$A$365,'SCH C-2.2 B'!$B102)*1000</f>
        <v>369712.08</v>
      </c>
      <c r="G102" s="1">
        <f>SUMIFS('IS G'!H$8:H$365,'IS G'!$A$8:$A$365,'SCH C-2.2 B'!$B102)*1000</f>
        <v>338142.88</v>
      </c>
      <c r="H102" s="1">
        <f>SUMIFS('IS G'!I$8:I$365,'IS G'!$A$8:$A$365,'SCH C-2.2 B'!$B102)*1000</f>
        <v>286607.17</v>
      </c>
      <c r="I102" s="1">
        <f>SUMIFS('IS G'!J$8:J$365,'IS G'!$A$8:$A$365,'SCH C-2.2 B'!$B102)*1000</f>
        <v>270604.86</v>
      </c>
      <c r="J102" s="1">
        <f>SUMIFS('IS G'!K$8:K$365,'IS G'!$A$8:$A$365,'SCH C-2.2 B'!$B102)*1000</f>
        <v>364506.12</v>
      </c>
      <c r="K102" s="1">
        <f>SUMIFS('IS G'!L$8:L$365,'IS G'!$A$8:$A$365,'SCH C-2.2 B'!$B102)*1000</f>
        <v>384309.64</v>
      </c>
      <c r="L102" s="1">
        <f>SUMIFS('IS G'!M$8:M$365,'IS G'!$A$8:$A$365,'SCH C-2.2 B'!$B102)*1000</f>
        <v>391490.66</v>
      </c>
      <c r="M102" s="1">
        <f>SUMIFS('IS G'!N$8:N$365,'IS G'!$A$8:$A$365,'SCH C-2.2 B'!$B102)*1000</f>
        <v>407374.88</v>
      </c>
      <c r="N102" s="1">
        <f>SUMIFS('IS G'!O$8:O$365,'IS G'!$A$8:$A$365,'SCH C-2.2 B'!$B102)*1000</f>
        <v>289316.93999999901</v>
      </c>
      <c r="O102" s="1">
        <f>SUMIFS('IS G'!P$8:P$365,'IS G'!$A$8:$A$365,'SCH C-2.2 B'!$B102)*1000</f>
        <v>331669.359999999</v>
      </c>
      <c r="P102" s="163">
        <f t="shared" si="9"/>
        <v>4234134.879999998</v>
      </c>
    </row>
    <row r="103" spans="1:16" x14ac:dyDescent="0.2">
      <c r="A103" s="159">
        <f t="shared" si="11"/>
        <v>83</v>
      </c>
      <c r="B103" s="159">
        <v>924</v>
      </c>
      <c r="C103" s="149" t="s">
        <v>0</v>
      </c>
      <c r="D103" s="1">
        <f>SUMIFS('IS G'!E$8:E$365,'IS G'!$A$8:$A$365,'SCH C-2.2 B'!$B103)*1000</f>
        <v>105129.269999999</v>
      </c>
      <c r="E103" s="1">
        <f>SUMIFS('IS G'!F$8:F$365,'IS G'!$A$8:$A$365,'SCH C-2.2 B'!$B103)*1000</f>
        <v>-45775.839999999902</v>
      </c>
      <c r="F103" s="1">
        <f>SUMIFS('IS G'!G$8:G$365,'IS G'!$A$8:$A$365,'SCH C-2.2 B'!$B103)*1000</f>
        <v>-3151.5</v>
      </c>
      <c r="G103" s="1">
        <f>SUMIFS('IS G'!H$8:H$365,'IS G'!$A$8:$A$365,'SCH C-2.2 B'!$B103)*1000</f>
        <v>18290.32</v>
      </c>
      <c r="H103" s="1">
        <f>SUMIFS('IS G'!I$8:I$365,'IS G'!$A$8:$A$365,'SCH C-2.2 B'!$B103)*1000</f>
        <v>13098.31</v>
      </c>
      <c r="I103" s="1">
        <f>SUMIFS('IS G'!J$8:J$365,'IS G'!$A$8:$A$365,'SCH C-2.2 B'!$B103)*1000</f>
        <v>22709.7</v>
      </c>
      <c r="J103" s="1">
        <f>SUMIFS('IS G'!K$8:K$365,'IS G'!$A$8:$A$365,'SCH C-2.2 B'!$B103)*1000</f>
        <v>15659.599999999999</v>
      </c>
      <c r="K103" s="1">
        <f>SUMIFS('IS G'!L$8:L$365,'IS G'!$A$8:$A$365,'SCH C-2.2 B'!$B103)*1000</f>
        <v>9903.0799999998999</v>
      </c>
      <c r="L103" s="1">
        <f>SUMIFS('IS G'!M$8:M$365,'IS G'!$A$8:$A$365,'SCH C-2.2 B'!$B103)*1000</f>
        <v>9003.0599999997794</v>
      </c>
      <c r="M103" s="1">
        <f>SUMIFS('IS G'!N$8:N$365,'IS G'!$A$8:$A$365,'SCH C-2.2 B'!$B103)*1000</f>
        <v>10689.58</v>
      </c>
      <c r="N103" s="1">
        <f>SUMIFS('IS G'!O$8:O$365,'IS G'!$A$8:$A$365,'SCH C-2.2 B'!$B103)*1000</f>
        <v>15199.863017829599</v>
      </c>
      <c r="O103" s="1">
        <f>SUMIFS('IS G'!P$8:P$365,'IS G'!$A$8:$A$365,'SCH C-2.2 B'!$B103)*1000</f>
        <v>12716.447168356</v>
      </c>
      <c r="P103" s="163">
        <f t="shared" si="9"/>
        <v>183471.89018618438</v>
      </c>
    </row>
    <row r="104" spans="1:16" x14ac:dyDescent="0.2">
      <c r="A104" s="159">
        <f t="shared" si="11"/>
        <v>84</v>
      </c>
      <c r="B104" s="159">
        <v>925</v>
      </c>
      <c r="C104" s="149" t="s">
        <v>35</v>
      </c>
      <c r="D104" s="1">
        <f>SUMIFS('IS G'!E$8:E$365,'IS G'!$A$8:$A$365,'SCH C-2.2 B'!$B104)*1000</f>
        <v>55389.8</v>
      </c>
      <c r="E104" s="1">
        <f>SUMIFS('IS G'!F$8:F$365,'IS G'!$A$8:$A$365,'SCH C-2.2 B'!$B104)*1000</f>
        <v>55274.13</v>
      </c>
      <c r="F104" s="1">
        <f>SUMIFS('IS G'!G$8:G$365,'IS G'!$A$8:$A$365,'SCH C-2.2 B'!$B104)*1000</f>
        <v>63829.85</v>
      </c>
      <c r="G104" s="1">
        <f>SUMIFS('IS G'!H$8:H$365,'IS G'!$A$8:$A$365,'SCH C-2.2 B'!$B104)*1000</f>
        <v>41589.159999999996</v>
      </c>
      <c r="H104" s="1">
        <f>SUMIFS('IS G'!I$8:I$365,'IS G'!$A$8:$A$365,'SCH C-2.2 B'!$B104)*1000</f>
        <v>64948.759999999995</v>
      </c>
      <c r="I104" s="1">
        <f>SUMIFS('IS G'!J$8:J$365,'IS G'!$A$8:$A$365,'SCH C-2.2 B'!$B104)*1000</f>
        <v>57853.31</v>
      </c>
      <c r="J104" s="1">
        <f>SUMIFS('IS G'!K$8:K$365,'IS G'!$A$8:$A$365,'SCH C-2.2 B'!$B104)*1000</f>
        <v>48519.88</v>
      </c>
      <c r="K104" s="1">
        <f>SUMIFS('IS G'!L$8:L$365,'IS G'!$A$8:$A$365,'SCH C-2.2 B'!$B104)*1000</f>
        <v>65875.140000000101</v>
      </c>
      <c r="L104" s="1">
        <f>SUMIFS('IS G'!M$8:M$365,'IS G'!$A$8:$A$365,'SCH C-2.2 B'!$B104)*1000</f>
        <v>47542.660000000098</v>
      </c>
      <c r="M104" s="1">
        <f>SUMIFS('IS G'!N$8:N$365,'IS G'!$A$8:$A$365,'SCH C-2.2 B'!$B104)*1000</f>
        <v>52847.079999999798</v>
      </c>
      <c r="N104" s="1">
        <f>SUMIFS('IS G'!O$8:O$365,'IS G'!$A$8:$A$365,'SCH C-2.2 B'!$B104)*1000</f>
        <v>81121.919999999809</v>
      </c>
      <c r="O104" s="1">
        <f>SUMIFS('IS G'!P$8:P$365,'IS G'!$A$8:$A$365,'SCH C-2.2 B'!$B104)*1000</f>
        <v>71045.2</v>
      </c>
      <c r="P104" s="163">
        <f t="shared" si="9"/>
        <v>705836.88999999978</v>
      </c>
    </row>
    <row r="105" spans="1:16" x14ac:dyDescent="0.2">
      <c r="A105" s="159">
        <f t="shared" si="11"/>
        <v>85</v>
      </c>
      <c r="B105" s="159">
        <v>926</v>
      </c>
      <c r="C105" s="149" t="s">
        <v>36</v>
      </c>
      <c r="D105" s="1">
        <f>SUMIFS('IS G'!E$8:E$365,'IS G'!$A$8:$A$365,'SCH C-2.2 B'!$B105)*1000</f>
        <v>818329.03</v>
      </c>
      <c r="E105" s="1">
        <f>SUMIFS('IS G'!F$8:F$365,'IS G'!$A$8:$A$365,'SCH C-2.2 B'!$B105)*1000</f>
        <v>683458.14</v>
      </c>
      <c r="F105" s="1">
        <f>SUMIFS('IS G'!G$8:G$365,'IS G'!$A$8:$A$365,'SCH C-2.2 B'!$B105)*1000</f>
        <v>686806.92</v>
      </c>
      <c r="G105" s="1">
        <f>SUMIFS('IS G'!H$8:H$365,'IS G'!$A$8:$A$365,'SCH C-2.2 B'!$B105)*1000</f>
        <v>562438.61</v>
      </c>
      <c r="H105" s="1">
        <f>SUMIFS('IS G'!I$8:I$365,'IS G'!$A$8:$A$365,'SCH C-2.2 B'!$B105)*1000</f>
        <v>537965.78999999899</v>
      </c>
      <c r="I105" s="1">
        <f>SUMIFS('IS G'!J$8:J$365,'IS G'!$A$8:$A$365,'SCH C-2.2 B'!$B105)*1000</f>
        <v>650737.16</v>
      </c>
      <c r="J105" s="1">
        <f>SUMIFS('IS G'!K$8:K$365,'IS G'!$A$8:$A$365,'SCH C-2.2 B'!$B105)*1000</f>
        <v>588499.55999999994</v>
      </c>
      <c r="K105" s="1">
        <f>SUMIFS('IS G'!L$8:L$365,'IS G'!$A$8:$A$365,'SCH C-2.2 B'!$B105)*1000</f>
        <v>648549.66</v>
      </c>
      <c r="L105" s="1">
        <f>SUMIFS('IS G'!M$8:M$365,'IS G'!$A$8:$A$365,'SCH C-2.2 B'!$B105)*1000</f>
        <v>649987.13999999803</v>
      </c>
      <c r="M105" s="1">
        <f>SUMIFS('IS G'!N$8:N$365,'IS G'!$A$8:$A$365,'SCH C-2.2 B'!$B105)*1000</f>
        <v>632323.76</v>
      </c>
      <c r="N105" s="1">
        <f>SUMIFS('IS G'!O$8:O$365,'IS G'!$A$8:$A$365,'SCH C-2.2 B'!$B105)*1000</f>
        <v>748355.08000000007</v>
      </c>
      <c r="O105" s="1">
        <f>SUMIFS('IS G'!P$8:P$365,'IS G'!$A$8:$A$365,'SCH C-2.2 B'!$B105)*1000</f>
        <v>741240.05999999994</v>
      </c>
      <c r="P105" s="163">
        <f t="shared" si="9"/>
        <v>7948690.9099999964</v>
      </c>
    </row>
    <row r="106" spans="1:16" x14ac:dyDescent="0.2">
      <c r="A106" s="159">
        <f t="shared" si="11"/>
        <v>86</v>
      </c>
      <c r="B106" s="159">
        <v>927</v>
      </c>
      <c r="C106" s="149" t="s">
        <v>37</v>
      </c>
      <c r="D106" s="1">
        <f>SUMIFS('IS G'!E$8:E$365,'IS G'!$A$8:$A$365,'SCH C-2.2 B'!$B106)*1000</f>
        <v>0</v>
      </c>
      <c r="E106" s="1">
        <f>SUMIFS('IS G'!F$8:F$365,'IS G'!$A$8:$A$365,'SCH C-2.2 B'!$B106)*1000</f>
        <v>0</v>
      </c>
      <c r="F106" s="1">
        <f>SUMIFS('IS G'!G$8:G$365,'IS G'!$A$8:$A$365,'SCH C-2.2 B'!$B106)*1000</f>
        <v>0</v>
      </c>
      <c r="G106" s="1">
        <f>SUMIFS('IS G'!H$8:H$365,'IS G'!$A$8:$A$365,'SCH C-2.2 B'!$B106)*1000</f>
        <v>0</v>
      </c>
      <c r="H106" s="1">
        <f>SUMIFS('IS G'!I$8:I$365,'IS G'!$A$8:$A$365,'SCH C-2.2 B'!$B106)*1000</f>
        <v>0</v>
      </c>
      <c r="I106" s="1">
        <f>SUMIFS('IS G'!J$8:J$365,'IS G'!$A$8:$A$365,'SCH C-2.2 B'!$B106)*1000</f>
        <v>0</v>
      </c>
      <c r="J106" s="1">
        <f>SUMIFS('IS G'!K$8:K$365,'IS G'!$A$8:$A$365,'SCH C-2.2 B'!$B106)*1000</f>
        <v>0</v>
      </c>
      <c r="K106" s="1">
        <f>SUMIFS('IS G'!L$8:L$365,'IS G'!$A$8:$A$365,'SCH C-2.2 B'!$B106)*1000</f>
        <v>0</v>
      </c>
      <c r="L106" s="1">
        <f>SUMIFS('IS G'!M$8:M$365,'IS G'!$A$8:$A$365,'SCH C-2.2 B'!$B106)*1000</f>
        <v>0</v>
      </c>
      <c r="M106" s="1">
        <f>SUMIFS('IS G'!N$8:N$365,'IS G'!$A$8:$A$365,'SCH C-2.2 B'!$B106)*1000</f>
        <v>0</v>
      </c>
      <c r="N106" s="1">
        <f>SUMIFS('IS G'!O$8:O$365,'IS G'!$A$8:$A$365,'SCH C-2.2 B'!$B106)*1000</f>
        <v>0</v>
      </c>
      <c r="O106" s="1">
        <f>SUMIFS('IS G'!P$8:P$365,'IS G'!$A$8:$A$365,'SCH C-2.2 B'!$B106)*1000</f>
        <v>0</v>
      </c>
      <c r="P106" s="163">
        <f t="shared" si="9"/>
        <v>0</v>
      </c>
    </row>
    <row r="107" spans="1:16" x14ac:dyDescent="0.2">
      <c r="A107" s="159">
        <f t="shared" si="11"/>
        <v>87</v>
      </c>
      <c r="B107" s="159">
        <v>928</v>
      </c>
      <c r="C107" s="149" t="s">
        <v>38</v>
      </c>
      <c r="D107" s="1">
        <f>SUMIFS('IS G'!E$8:E$365,'IS G'!$A$8:$A$365,'SCH C-2.2 B'!$B107)*1000</f>
        <v>7899.99</v>
      </c>
      <c r="E107" s="1">
        <f>SUMIFS('IS G'!F$8:F$365,'IS G'!$A$8:$A$365,'SCH C-2.2 B'!$B107)*1000</f>
        <v>16627.82</v>
      </c>
      <c r="F107" s="1">
        <f>SUMIFS('IS G'!G$8:G$365,'IS G'!$A$8:$A$365,'SCH C-2.2 B'!$B107)*1000</f>
        <v>7899.99</v>
      </c>
      <c r="G107" s="1">
        <f>SUMIFS('IS G'!H$8:H$365,'IS G'!$A$8:$A$365,'SCH C-2.2 B'!$B107)*1000</f>
        <v>8233.86</v>
      </c>
      <c r="H107" s="1">
        <f>SUMIFS('IS G'!I$8:I$365,'IS G'!$A$8:$A$365,'SCH C-2.2 B'!$B107)*1000</f>
        <v>7899.99</v>
      </c>
      <c r="I107" s="1">
        <f>SUMIFS('IS G'!J$8:J$365,'IS G'!$A$8:$A$365,'SCH C-2.2 B'!$B107)*1000</f>
        <v>7899.99</v>
      </c>
      <c r="J107" s="1">
        <f>SUMIFS('IS G'!K$8:K$365,'IS G'!$A$8:$A$365,'SCH C-2.2 B'!$B107)*1000</f>
        <v>7900.0000000000309</v>
      </c>
      <c r="K107" s="1">
        <f>SUMIFS('IS G'!L$8:L$365,'IS G'!$A$8:$A$365,'SCH C-2.2 B'!$B107)*1000</f>
        <v>7900.0000000000309</v>
      </c>
      <c r="L107" s="1">
        <f>SUMIFS('IS G'!M$8:M$365,'IS G'!$A$8:$A$365,'SCH C-2.2 B'!$B107)*1000</f>
        <v>7900.0000000000309</v>
      </c>
      <c r="M107" s="1">
        <f>SUMIFS('IS G'!N$8:N$365,'IS G'!$A$8:$A$365,'SCH C-2.2 B'!$B107)*1000</f>
        <v>7900.0000000000309</v>
      </c>
      <c r="N107" s="1">
        <f>SUMIFS('IS G'!O$8:O$365,'IS G'!$A$8:$A$365,'SCH C-2.2 B'!$B107)*1000</f>
        <v>7899.9999999999591</v>
      </c>
      <c r="O107" s="1">
        <f>SUMIFS('IS G'!P$8:P$365,'IS G'!$A$8:$A$365,'SCH C-2.2 B'!$B107)*1000</f>
        <v>7899.9999999999591</v>
      </c>
      <c r="P107" s="163">
        <f t="shared" si="9"/>
        <v>103861.64000000003</v>
      </c>
    </row>
    <row r="108" spans="1:16" x14ac:dyDescent="0.2">
      <c r="A108" s="159">
        <f t="shared" si="11"/>
        <v>88</v>
      </c>
      <c r="B108" s="159">
        <v>929</v>
      </c>
      <c r="C108" s="149" t="s">
        <v>39</v>
      </c>
      <c r="D108" s="1">
        <f>SUMIFS('IS G'!E$8:E$365,'IS G'!$A$8:$A$365,'SCH C-2.2 B'!$B108)*1000</f>
        <v>-83921.15</v>
      </c>
      <c r="E108" s="1">
        <f>SUMIFS('IS G'!F$8:F$365,'IS G'!$A$8:$A$365,'SCH C-2.2 B'!$B108)*1000</f>
        <v>-70454.509999999995</v>
      </c>
      <c r="F108" s="1">
        <f>SUMIFS('IS G'!G$8:G$365,'IS G'!$A$8:$A$365,'SCH C-2.2 B'!$B108)*1000</f>
        <v>-39464.44</v>
      </c>
      <c r="G108" s="1">
        <f>SUMIFS('IS G'!H$8:H$365,'IS G'!$A$8:$A$365,'SCH C-2.2 B'!$B108)*1000</f>
        <v>-524.4799999999999</v>
      </c>
      <c r="H108" s="1">
        <f>SUMIFS('IS G'!I$8:I$365,'IS G'!$A$8:$A$365,'SCH C-2.2 B'!$B108)*1000</f>
        <v>-568.30999999999995</v>
      </c>
      <c r="I108" s="1">
        <f>SUMIFS('IS G'!J$8:J$365,'IS G'!$A$8:$A$365,'SCH C-2.2 B'!$B108)*1000</f>
        <v>-516.59</v>
      </c>
      <c r="J108" s="1">
        <f>SUMIFS('IS G'!K$8:K$365,'IS G'!$A$8:$A$365,'SCH C-2.2 B'!$B108)*1000</f>
        <v>-2000</v>
      </c>
      <c r="K108" s="1">
        <f>SUMIFS('IS G'!L$8:L$365,'IS G'!$A$8:$A$365,'SCH C-2.2 B'!$B108)*1000</f>
        <v>-4000</v>
      </c>
      <c r="L108" s="1">
        <f>SUMIFS('IS G'!M$8:M$365,'IS G'!$A$8:$A$365,'SCH C-2.2 B'!$B108)*1000</f>
        <v>-16000</v>
      </c>
      <c r="M108" s="1">
        <f>SUMIFS('IS G'!N$8:N$365,'IS G'!$A$8:$A$365,'SCH C-2.2 B'!$B108)*1000</f>
        <v>-97000</v>
      </c>
      <c r="N108" s="1">
        <f>SUMIFS('IS G'!O$8:O$365,'IS G'!$A$8:$A$365,'SCH C-2.2 B'!$B108)*1000</f>
        <v>-131138</v>
      </c>
      <c r="O108" s="1">
        <f>SUMIFS('IS G'!P$8:P$365,'IS G'!$A$8:$A$365,'SCH C-2.2 B'!$B108)*1000</f>
        <v>-121278</v>
      </c>
      <c r="P108" s="163">
        <f t="shared" si="9"/>
        <v>-566865.48</v>
      </c>
    </row>
    <row r="109" spans="1:16" x14ac:dyDescent="0.2">
      <c r="A109" s="159">
        <f t="shared" si="11"/>
        <v>89</v>
      </c>
      <c r="B109" s="159">
        <v>930.1</v>
      </c>
      <c r="C109" s="149" t="s">
        <v>40</v>
      </c>
      <c r="D109" s="1">
        <f>SUMIFS('IS G'!E$8:E$365,'IS G'!$A$8:$A$365,'SCH C-2.2 B'!$B109)*1000</f>
        <v>30</v>
      </c>
      <c r="E109" s="1">
        <f>SUMIFS('IS G'!F$8:F$365,'IS G'!$A$8:$A$365,'SCH C-2.2 B'!$B109)*1000</f>
        <v>691.67</v>
      </c>
      <c r="F109" s="1">
        <f>SUMIFS('IS G'!G$8:G$365,'IS G'!$A$8:$A$365,'SCH C-2.2 B'!$B109)*1000</f>
        <v>0</v>
      </c>
      <c r="G109" s="1">
        <f>SUMIFS('IS G'!H$8:H$365,'IS G'!$A$8:$A$365,'SCH C-2.2 B'!$B109)*1000</f>
        <v>9155.6999999999989</v>
      </c>
      <c r="H109" s="1">
        <f>SUMIFS('IS G'!I$8:I$365,'IS G'!$A$8:$A$365,'SCH C-2.2 B'!$B109)*1000</f>
        <v>3372.9</v>
      </c>
      <c r="I109" s="1">
        <f>SUMIFS('IS G'!J$8:J$365,'IS G'!$A$8:$A$365,'SCH C-2.2 B'!$B109)*1000</f>
        <v>6351.34</v>
      </c>
      <c r="J109" s="1">
        <f>SUMIFS('IS G'!K$8:K$365,'IS G'!$A$8:$A$365,'SCH C-2.2 B'!$B109)*1000</f>
        <v>7893.9000000000106</v>
      </c>
      <c r="K109" s="1">
        <f>SUMIFS('IS G'!L$8:L$365,'IS G'!$A$8:$A$365,'SCH C-2.2 B'!$B109)*1000</f>
        <v>172.49999999999898</v>
      </c>
      <c r="L109" s="1">
        <f>SUMIFS('IS G'!M$8:M$365,'IS G'!$A$8:$A$365,'SCH C-2.2 B'!$B109)*1000</f>
        <v>0</v>
      </c>
      <c r="M109" s="1">
        <f>SUMIFS('IS G'!N$8:N$365,'IS G'!$A$8:$A$365,'SCH C-2.2 B'!$B109)*1000</f>
        <v>146.99999999999901</v>
      </c>
      <c r="N109" s="1">
        <f>SUMIFS('IS G'!O$8:O$365,'IS G'!$A$8:$A$365,'SCH C-2.2 B'!$B109)*1000</f>
        <v>916.50000000000102</v>
      </c>
      <c r="O109" s="1">
        <f>SUMIFS('IS G'!P$8:P$365,'IS G'!$A$8:$A$365,'SCH C-2.2 B'!$B109)*1000</f>
        <v>2115</v>
      </c>
      <c r="P109" s="163">
        <f t="shared" si="9"/>
        <v>30846.510000000009</v>
      </c>
    </row>
    <row r="110" spans="1:16" x14ac:dyDescent="0.2">
      <c r="A110" s="159">
        <f t="shared" si="11"/>
        <v>90</v>
      </c>
      <c r="B110" s="159">
        <v>930.2</v>
      </c>
      <c r="C110" s="149" t="s">
        <v>41</v>
      </c>
      <c r="D110" s="1">
        <f>SUMIFS('IS G'!E$8:E$365,'IS G'!$A$8:$A$365,'SCH C-2.2 B'!$B110)*1000</f>
        <v>40403.99</v>
      </c>
      <c r="E110" s="1">
        <f>SUMIFS('IS G'!F$8:F$365,'IS G'!$A$8:$A$365,'SCH C-2.2 B'!$B110)*1000</f>
        <v>47639.129999999903</v>
      </c>
      <c r="F110" s="1">
        <f>SUMIFS('IS G'!G$8:G$365,'IS G'!$A$8:$A$365,'SCH C-2.2 B'!$B110)*1000</f>
        <v>43547.77</v>
      </c>
      <c r="G110" s="1">
        <f>SUMIFS('IS G'!H$8:H$365,'IS G'!$A$8:$A$365,'SCH C-2.2 B'!$B110)*1000</f>
        <v>34633.800000000003</v>
      </c>
      <c r="H110" s="1">
        <f>SUMIFS('IS G'!I$8:I$365,'IS G'!$A$8:$A$365,'SCH C-2.2 B'!$B110)*1000</f>
        <v>50035.489999999903</v>
      </c>
      <c r="I110" s="1">
        <f>SUMIFS('IS G'!J$8:J$365,'IS G'!$A$8:$A$365,'SCH C-2.2 B'!$B110)*1000</f>
        <v>13525.51</v>
      </c>
      <c r="J110" s="1">
        <f>SUMIFS('IS G'!K$8:K$365,'IS G'!$A$8:$A$365,'SCH C-2.2 B'!$B110)*1000</f>
        <v>344422.6</v>
      </c>
      <c r="K110" s="1">
        <f>SUMIFS('IS G'!L$8:L$365,'IS G'!$A$8:$A$365,'SCH C-2.2 B'!$B110)*1000</f>
        <v>44131</v>
      </c>
      <c r="L110" s="1">
        <f>SUMIFS('IS G'!M$8:M$365,'IS G'!$A$8:$A$365,'SCH C-2.2 B'!$B110)*1000</f>
        <v>62223.265788562101</v>
      </c>
      <c r="M110" s="1">
        <f>SUMIFS('IS G'!N$8:N$365,'IS G'!$A$8:$A$365,'SCH C-2.2 B'!$B110)*1000</f>
        <v>53138.900000000096</v>
      </c>
      <c r="N110" s="1">
        <f>SUMIFS('IS G'!O$8:O$365,'IS G'!$A$8:$A$365,'SCH C-2.2 B'!$B110)*1000</f>
        <v>46145.799999999901</v>
      </c>
      <c r="O110" s="1">
        <f>SUMIFS('IS G'!P$8:P$365,'IS G'!$A$8:$A$365,'SCH C-2.2 B'!$B110)*1000</f>
        <v>54374.500000000095</v>
      </c>
      <c r="P110" s="163">
        <f t="shared" si="9"/>
        <v>834221.75578856212</v>
      </c>
    </row>
    <row r="111" spans="1:16" x14ac:dyDescent="0.2">
      <c r="A111" s="159">
        <f t="shared" si="11"/>
        <v>91</v>
      </c>
      <c r="B111" s="159">
        <v>931</v>
      </c>
      <c r="C111" s="149" t="s">
        <v>14</v>
      </c>
      <c r="D111" s="1">
        <f>SUMIFS('IS G'!E$8:E$365,'IS G'!$A$8:$A$365,'SCH C-2.2 B'!$B111)*1000</f>
        <v>27514.68</v>
      </c>
      <c r="E111" s="1">
        <f>SUMIFS('IS G'!F$8:F$365,'IS G'!$A$8:$A$365,'SCH C-2.2 B'!$B111)*1000</f>
        <v>27761.030000000002</v>
      </c>
      <c r="F111" s="1">
        <f>SUMIFS('IS G'!G$8:G$365,'IS G'!$A$8:$A$365,'SCH C-2.2 B'!$B111)*1000</f>
        <v>22396.359999999899</v>
      </c>
      <c r="G111" s="1">
        <f>SUMIFS('IS G'!H$8:H$365,'IS G'!$A$8:$A$365,'SCH C-2.2 B'!$B111)*1000</f>
        <v>26656.019999999899</v>
      </c>
      <c r="H111" s="1">
        <f>SUMIFS('IS G'!I$8:I$365,'IS G'!$A$8:$A$365,'SCH C-2.2 B'!$B111)*1000</f>
        <v>26673.24</v>
      </c>
      <c r="I111" s="1">
        <f>SUMIFS('IS G'!J$8:J$365,'IS G'!$A$8:$A$365,'SCH C-2.2 B'!$B111)*1000</f>
        <v>24040.679999999997</v>
      </c>
      <c r="J111" s="1">
        <f>SUMIFS('IS G'!K$8:K$365,'IS G'!$A$8:$A$365,'SCH C-2.2 B'!$B111)*1000</f>
        <v>28255.48</v>
      </c>
      <c r="K111" s="1">
        <f>SUMIFS('IS G'!L$8:L$365,'IS G'!$A$8:$A$365,'SCH C-2.2 B'!$B111)*1000</f>
        <v>28255.48</v>
      </c>
      <c r="L111" s="1">
        <f>SUMIFS('IS G'!M$8:M$365,'IS G'!$A$8:$A$365,'SCH C-2.2 B'!$B111)*1000</f>
        <v>23305.48</v>
      </c>
      <c r="M111" s="1">
        <f>SUMIFS('IS G'!N$8:N$365,'IS G'!$A$8:$A$365,'SCH C-2.2 B'!$B111)*1000</f>
        <v>28255.48</v>
      </c>
      <c r="N111" s="1">
        <f>SUMIFS('IS G'!O$8:O$365,'IS G'!$A$8:$A$365,'SCH C-2.2 B'!$B111)*1000</f>
        <v>28672.16</v>
      </c>
      <c r="O111" s="1">
        <f>SUMIFS('IS G'!P$8:P$365,'IS G'!$A$8:$A$365,'SCH C-2.2 B'!$B111)*1000</f>
        <v>23722.16</v>
      </c>
      <c r="P111" s="163">
        <f t="shared" si="9"/>
        <v>315508.24999999977</v>
      </c>
    </row>
    <row r="112" spans="1:16" x14ac:dyDescent="0.2">
      <c r="A112" s="159">
        <f t="shared" si="11"/>
        <v>92</v>
      </c>
      <c r="B112" s="159">
        <v>935</v>
      </c>
      <c r="C112" s="149" t="s">
        <v>42</v>
      </c>
      <c r="D112" s="1">
        <f>SUMIFS('IS G'!E$8:E$365,'IS G'!$A$8:$A$365,'SCH C-2.2 B'!$B112)*1000</f>
        <v>25677.21</v>
      </c>
      <c r="E112" s="1">
        <f>SUMIFS('IS G'!F$8:F$365,'IS G'!$A$8:$A$365,'SCH C-2.2 B'!$B112)*1000</f>
        <v>23074.13</v>
      </c>
      <c r="F112" s="1">
        <f>SUMIFS('IS G'!G$8:G$365,'IS G'!$A$8:$A$365,'SCH C-2.2 B'!$B112)*1000</f>
        <v>24991.77</v>
      </c>
      <c r="G112" s="1">
        <f>SUMIFS('IS G'!H$8:H$365,'IS G'!$A$8:$A$365,'SCH C-2.2 B'!$B112)*1000</f>
        <v>27587.52</v>
      </c>
      <c r="H112" s="1">
        <f>SUMIFS('IS G'!I$8:I$365,'IS G'!$A$8:$A$365,'SCH C-2.2 B'!$B112)*1000</f>
        <v>21272.79</v>
      </c>
      <c r="I112" s="1">
        <f>SUMIFS('IS G'!J$8:J$365,'IS G'!$A$8:$A$365,'SCH C-2.2 B'!$B112)*1000</f>
        <v>26830.71</v>
      </c>
      <c r="J112" s="1">
        <f>SUMIFS('IS G'!K$8:K$365,'IS G'!$A$8:$A$365,'SCH C-2.2 B'!$B112)*1000</f>
        <v>23872.499999999898</v>
      </c>
      <c r="K112" s="1">
        <f>SUMIFS('IS G'!L$8:L$365,'IS G'!$A$8:$A$365,'SCH C-2.2 B'!$B112)*1000</f>
        <v>23572.5</v>
      </c>
      <c r="L112" s="1">
        <f>SUMIFS('IS G'!M$8:M$365,'IS G'!$A$8:$A$365,'SCH C-2.2 B'!$B112)*1000</f>
        <v>25960.1977360048</v>
      </c>
      <c r="M112" s="1">
        <f>SUMIFS('IS G'!N$8:N$365,'IS G'!$A$8:$A$365,'SCH C-2.2 B'!$B112)*1000</f>
        <v>26004.8999999999</v>
      </c>
      <c r="N112" s="1">
        <f>SUMIFS('IS G'!O$8:O$365,'IS G'!$A$8:$A$365,'SCH C-2.2 B'!$B112)*1000</f>
        <v>30031.799999999901</v>
      </c>
      <c r="O112" s="1">
        <f>SUMIFS('IS G'!P$8:P$365,'IS G'!$A$8:$A$365,'SCH C-2.2 B'!$B112)*1000</f>
        <v>26307.8999999999</v>
      </c>
      <c r="P112" s="163">
        <f t="shared" si="9"/>
        <v>305183.92773600441</v>
      </c>
    </row>
    <row r="113" spans="1:16" x14ac:dyDescent="0.2">
      <c r="A113" s="159"/>
      <c r="B113" s="159"/>
      <c r="I113" s="1"/>
    </row>
    <row r="114" spans="1:16" x14ac:dyDescent="0.2">
      <c r="A114" s="159">
        <f>A112+1</f>
        <v>93</v>
      </c>
      <c r="C114" s="162" t="s">
        <v>43</v>
      </c>
      <c r="D114" s="1">
        <f>SUM(D11:D76,D87:D112)</f>
        <v>-6561229.7499999879</v>
      </c>
      <c r="E114" s="1">
        <f t="shared" ref="E114:P114" si="12">SUM(E11:E76,E87:E112)</f>
        <v>-4241753.7599999141</v>
      </c>
      <c r="F114" s="1">
        <f t="shared" si="12"/>
        <v>-1650575.6499999969</v>
      </c>
      <c r="G114" s="1">
        <f t="shared" si="12"/>
        <v>-791255.06999999273</v>
      </c>
      <c r="H114" s="1">
        <f t="shared" si="12"/>
        <v>-960691.01000000013</v>
      </c>
      <c r="I114" s="1">
        <f t="shared" si="12"/>
        <v>-279493.19999999972</v>
      </c>
      <c r="J114" s="1">
        <f t="shared" si="12"/>
        <v>-557122.53201606055</v>
      </c>
      <c r="K114" s="1">
        <f t="shared" si="12"/>
        <v>-2154851.4489700552</v>
      </c>
      <c r="L114" s="1">
        <f t="shared" si="12"/>
        <v>-6803617.8169743093</v>
      </c>
      <c r="M114" s="1">
        <f t="shared" si="12"/>
        <v>-12612661.890926855</v>
      </c>
      <c r="N114" s="1">
        <f t="shared" si="12"/>
        <v>-16478944.259745268</v>
      </c>
      <c r="O114" s="1">
        <f t="shared" si="12"/>
        <v>-14011484.903482955</v>
      </c>
      <c r="P114" s="1">
        <f t="shared" si="12"/>
        <v>-67103681.292115338</v>
      </c>
    </row>
    <row r="115" spans="1:16" x14ac:dyDescent="0.2">
      <c r="E115" s="1"/>
      <c r="F115" s="1"/>
      <c r="G115" s="1"/>
      <c r="H115" s="1"/>
    </row>
    <row r="116" spans="1:16" x14ac:dyDescent="0.2">
      <c r="C116" s="162" t="s">
        <v>49</v>
      </c>
      <c r="D116" s="1">
        <f>-'IS G'!E295*1000</f>
        <v>-6561229.7499999907</v>
      </c>
      <c r="E116" s="1">
        <f>-'IS G'!F295*1000</f>
        <v>-4241753.76</v>
      </c>
      <c r="F116" s="1">
        <f>-'IS G'!G295*1000</f>
        <v>-1650575.6499999899</v>
      </c>
      <c r="G116" s="1">
        <f>-'IS G'!H295*1000</f>
        <v>-791255.07000000298</v>
      </c>
      <c r="H116" s="1">
        <f>-'IS G'!I295*1000</f>
        <v>-960691.00999999791</v>
      </c>
      <c r="I116" s="1">
        <f>-'IS G'!J295*1000</f>
        <v>-279493.20000000397</v>
      </c>
      <c r="J116" s="1">
        <f>-'IS G'!K295*1000</f>
        <v>-557122.53201604704</v>
      </c>
      <c r="K116" s="1">
        <f>-'IS G'!L295*1000</f>
        <v>-2154851.44896999</v>
      </c>
      <c r="L116" s="1">
        <f>-'IS G'!M295*1000</f>
        <v>-6803617.8169743</v>
      </c>
      <c r="M116" s="1">
        <f>-'IS G'!N295*1000</f>
        <v>-12612661.890926899</v>
      </c>
      <c r="N116" s="1">
        <f>-'IS G'!O295*1000</f>
        <v>-16478944.259745199</v>
      </c>
      <c r="O116" s="1">
        <f>-'IS G'!P295*1000</f>
        <v>-14011484.903482901</v>
      </c>
    </row>
    <row r="117" spans="1:16" x14ac:dyDescent="0.2">
      <c r="C117" s="162" t="s">
        <v>108</v>
      </c>
      <c r="D117" s="1">
        <f t="shared" ref="D117:O117" si="13">D114-D116</f>
        <v>0</v>
      </c>
      <c r="E117" s="1">
        <f t="shared" si="13"/>
        <v>8.5681676864624023E-8</v>
      </c>
      <c r="F117" s="1">
        <f t="shared" si="13"/>
        <v>-6.9849193096160889E-9</v>
      </c>
      <c r="G117" s="1">
        <f t="shared" si="13"/>
        <v>1.0244548320770264E-8</v>
      </c>
      <c r="H117" s="1">
        <f t="shared" si="13"/>
        <v>-2.2118911147117615E-9</v>
      </c>
      <c r="I117" s="1">
        <f t="shared" si="13"/>
        <v>4.2491592466831207E-9</v>
      </c>
      <c r="J117" s="1">
        <f t="shared" si="13"/>
        <v>-1.3504177331924438E-8</v>
      </c>
      <c r="K117" s="1">
        <f t="shared" si="13"/>
        <v>-6.5192580223083496E-8</v>
      </c>
      <c r="L117" s="1">
        <f t="shared" si="13"/>
        <v>-9.3132257461547852E-9</v>
      </c>
      <c r="M117" s="1">
        <f t="shared" si="13"/>
        <v>4.4703483581542969E-8</v>
      </c>
      <c r="N117" s="1">
        <f t="shared" si="13"/>
        <v>-6.891787052154541E-8</v>
      </c>
      <c r="O117" s="1">
        <f t="shared" si="13"/>
        <v>-5.4016709327697754E-8</v>
      </c>
    </row>
    <row r="118" spans="1:16" x14ac:dyDescent="0.2">
      <c r="E118" s="1"/>
      <c r="F118" s="1"/>
      <c r="G118" s="1"/>
      <c r="H118" s="1"/>
    </row>
    <row r="119" spans="1:16" x14ac:dyDescent="0.2">
      <c r="E119" s="1"/>
      <c r="F119" s="1"/>
      <c r="G119" s="1"/>
      <c r="H119" s="1"/>
    </row>
    <row r="120" spans="1:16" x14ac:dyDescent="0.2">
      <c r="E120" s="1"/>
      <c r="F120" s="1"/>
      <c r="G120" s="1"/>
      <c r="H120" s="1"/>
    </row>
    <row r="121" spans="1:16" x14ac:dyDescent="0.2">
      <c r="E121" s="1"/>
      <c r="F121" s="1"/>
      <c r="G121" s="1"/>
      <c r="H121" s="1"/>
    </row>
    <row r="122" spans="1:16" x14ac:dyDescent="0.2">
      <c r="E122" s="1"/>
      <c r="F122" s="1"/>
      <c r="G122" s="1"/>
      <c r="H122" s="1"/>
    </row>
    <row r="123" spans="1:16" x14ac:dyDescent="0.2">
      <c r="E123" s="1"/>
      <c r="F123" s="1"/>
      <c r="G123" s="1"/>
      <c r="H123" s="1"/>
    </row>
  </sheetData>
  <mergeCells count="4100">
    <mergeCell ref="WZA78:WZP78"/>
    <mergeCell ref="WZQ78:XAF78"/>
    <mergeCell ref="XAG78:XAV78"/>
    <mergeCell ref="XAW78:XBL78"/>
    <mergeCell ref="XBM78:XCB78"/>
    <mergeCell ref="XCC78:XCR78"/>
    <mergeCell ref="XCS78:XDH78"/>
    <mergeCell ref="XDI78:XDX78"/>
    <mergeCell ref="XDY78:XEN78"/>
    <mergeCell ref="XEO78:XFD78"/>
    <mergeCell ref="A79:P79"/>
    <mergeCell ref="A80:P80"/>
    <mergeCell ref="WOO78:WPD78"/>
    <mergeCell ref="WPE78:WPT78"/>
    <mergeCell ref="WPU78:WQJ78"/>
    <mergeCell ref="WQK78:WQZ78"/>
    <mergeCell ref="WRA78:WRP78"/>
    <mergeCell ref="WRQ78:WSF78"/>
    <mergeCell ref="WSG78:WSV78"/>
    <mergeCell ref="WSW78:WTL78"/>
    <mergeCell ref="WTM78:WUB78"/>
    <mergeCell ref="WUC78:WUR78"/>
    <mergeCell ref="WUS78:WVH78"/>
    <mergeCell ref="WVI78:WVX78"/>
    <mergeCell ref="WVY78:WWN78"/>
    <mergeCell ref="WWO78:WXD78"/>
    <mergeCell ref="WXE78:WXT78"/>
    <mergeCell ref="WXU78:WYJ78"/>
    <mergeCell ref="WYK78:WYZ78"/>
    <mergeCell ref="WEC78:WER78"/>
    <mergeCell ref="WES78:WFH78"/>
    <mergeCell ref="WFI78:WFX78"/>
    <mergeCell ref="WFY78:WGN78"/>
    <mergeCell ref="WGO78:WHD78"/>
    <mergeCell ref="WHE78:WHT78"/>
    <mergeCell ref="WHU78:WIJ78"/>
    <mergeCell ref="WIK78:WIZ78"/>
    <mergeCell ref="WJA78:WJP78"/>
    <mergeCell ref="WJQ78:WKF78"/>
    <mergeCell ref="WKG78:WKV78"/>
    <mergeCell ref="WKW78:WLL78"/>
    <mergeCell ref="WLM78:WMB78"/>
    <mergeCell ref="WMC78:WMR78"/>
    <mergeCell ref="WMS78:WNH78"/>
    <mergeCell ref="WNI78:WNX78"/>
    <mergeCell ref="WNY78:WON78"/>
    <mergeCell ref="VTQ78:VUF78"/>
    <mergeCell ref="VUG78:VUV78"/>
    <mergeCell ref="VUW78:VVL78"/>
    <mergeCell ref="VVM78:VWB78"/>
    <mergeCell ref="VWC78:VWR78"/>
    <mergeCell ref="VWS78:VXH78"/>
    <mergeCell ref="VXI78:VXX78"/>
    <mergeCell ref="VXY78:VYN78"/>
    <mergeCell ref="VYO78:VZD78"/>
    <mergeCell ref="VZE78:VZT78"/>
    <mergeCell ref="VZU78:WAJ78"/>
    <mergeCell ref="WAK78:WAZ78"/>
    <mergeCell ref="WBA78:WBP78"/>
    <mergeCell ref="WBQ78:WCF78"/>
    <mergeCell ref="WCG78:WCV78"/>
    <mergeCell ref="WCW78:WDL78"/>
    <mergeCell ref="WDM78:WEB78"/>
    <mergeCell ref="VJE78:VJT78"/>
    <mergeCell ref="VJU78:VKJ78"/>
    <mergeCell ref="VKK78:VKZ78"/>
    <mergeCell ref="VLA78:VLP78"/>
    <mergeCell ref="VLQ78:VMF78"/>
    <mergeCell ref="VMG78:VMV78"/>
    <mergeCell ref="VMW78:VNL78"/>
    <mergeCell ref="VNM78:VOB78"/>
    <mergeCell ref="VOC78:VOR78"/>
    <mergeCell ref="VOS78:VPH78"/>
    <mergeCell ref="VPI78:VPX78"/>
    <mergeCell ref="VPY78:VQN78"/>
    <mergeCell ref="VQO78:VRD78"/>
    <mergeCell ref="VRE78:VRT78"/>
    <mergeCell ref="VRU78:VSJ78"/>
    <mergeCell ref="VSK78:VSZ78"/>
    <mergeCell ref="VTA78:VTP78"/>
    <mergeCell ref="UYS78:UZH78"/>
    <mergeCell ref="UZI78:UZX78"/>
    <mergeCell ref="UZY78:VAN78"/>
    <mergeCell ref="VAO78:VBD78"/>
    <mergeCell ref="VBE78:VBT78"/>
    <mergeCell ref="VBU78:VCJ78"/>
    <mergeCell ref="VCK78:VCZ78"/>
    <mergeCell ref="VDA78:VDP78"/>
    <mergeCell ref="VDQ78:VEF78"/>
    <mergeCell ref="VEG78:VEV78"/>
    <mergeCell ref="VEW78:VFL78"/>
    <mergeCell ref="VFM78:VGB78"/>
    <mergeCell ref="VGC78:VGR78"/>
    <mergeCell ref="VGS78:VHH78"/>
    <mergeCell ref="VHI78:VHX78"/>
    <mergeCell ref="VHY78:VIN78"/>
    <mergeCell ref="VIO78:VJD78"/>
    <mergeCell ref="UOG78:UOV78"/>
    <mergeCell ref="UOW78:UPL78"/>
    <mergeCell ref="UPM78:UQB78"/>
    <mergeCell ref="UQC78:UQR78"/>
    <mergeCell ref="UQS78:URH78"/>
    <mergeCell ref="URI78:URX78"/>
    <mergeCell ref="URY78:USN78"/>
    <mergeCell ref="USO78:UTD78"/>
    <mergeCell ref="UTE78:UTT78"/>
    <mergeCell ref="UTU78:UUJ78"/>
    <mergeCell ref="UUK78:UUZ78"/>
    <mergeCell ref="UVA78:UVP78"/>
    <mergeCell ref="UVQ78:UWF78"/>
    <mergeCell ref="UWG78:UWV78"/>
    <mergeCell ref="UWW78:UXL78"/>
    <mergeCell ref="UXM78:UYB78"/>
    <mergeCell ref="UYC78:UYR78"/>
    <mergeCell ref="UDU78:UEJ78"/>
    <mergeCell ref="UEK78:UEZ78"/>
    <mergeCell ref="UFA78:UFP78"/>
    <mergeCell ref="UFQ78:UGF78"/>
    <mergeCell ref="UGG78:UGV78"/>
    <mergeCell ref="UGW78:UHL78"/>
    <mergeCell ref="UHM78:UIB78"/>
    <mergeCell ref="UIC78:UIR78"/>
    <mergeCell ref="UIS78:UJH78"/>
    <mergeCell ref="UJI78:UJX78"/>
    <mergeCell ref="UJY78:UKN78"/>
    <mergeCell ref="UKO78:ULD78"/>
    <mergeCell ref="ULE78:ULT78"/>
    <mergeCell ref="ULU78:UMJ78"/>
    <mergeCell ref="UMK78:UMZ78"/>
    <mergeCell ref="UNA78:UNP78"/>
    <mergeCell ref="UNQ78:UOF78"/>
    <mergeCell ref="TTI78:TTX78"/>
    <mergeCell ref="TTY78:TUN78"/>
    <mergeCell ref="TUO78:TVD78"/>
    <mergeCell ref="TVE78:TVT78"/>
    <mergeCell ref="TVU78:TWJ78"/>
    <mergeCell ref="TWK78:TWZ78"/>
    <mergeCell ref="TXA78:TXP78"/>
    <mergeCell ref="TXQ78:TYF78"/>
    <mergeCell ref="TYG78:TYV78"/>
    <mergeCell ref="TYW78:TZL78"/>
    <mergeCell ref="TZM78:UAB78"/>
    <mergeCell ref="UAC78:UAR78"/>
    <mergeCell ref="UAS78:UBH78"/>
    <mergeCell ref="UBI78:UBX78"/>
    <mergeCell ref="UBY78:UCN78"/>
    <mergeCell ref="UCO78:UDD78"/>
    <mergeCell ref="UDE78:UDT78"/>
    <mergeCell ref="TIW78:TJL78"/>
    <mergeCell ref="TJM78:TKB78"/>
    <mergeCell ref="TKC78:TKR78"/>
    <mergeCell ref="TKS78:TLH78"/>
    <mergeCell ref="TLI78:TLX78"/>
    <mergeCell ref="TLY78:TMN78"/>
    <mergeCell ref="TMO78:TND78"/>
    <mergeCell ref="TNE78:TNT78"/>
    <mergeCell ref="TNU78:TOJ78"/>
    <mergeCell ref="TOK78:TOZ78"/>
    <mergeCell ref="TPA78:TPP78"/>
    <mergeCell ref="TPQ78:TQF78"/>
    <mergeCell ref="TQG78:TQV78"/>
    <mergeCell ref="TQW78:TRL78"/>
    <mergeCell ref="TRM78:TSB78"/>
    <mergeCell ref="TSC78:TSR78"/>
    <mergeCell ref="TSS78:TTH78"/>
    <mergeCell ref="SYK78:SYZ78"/>
    <mergeCell ref="SZA78:SZP78"/>
    <mergeCell ref="SZQ78:TAF78"/>
    <mergeCell ref="TAG78:TAV78"/>
    <mergeCell ref="TAW78:TBL78"/>
    <mergeCell ref="TBM78:TCB78"/>
    <mergeCell ref="TCC78:TCR78"/>
    <mergeCell ref="TCS78:TDH78"/>
    <mergeCell ref="TDI78:TDX78"/>
    <mergeCell ref="TDY78:TEN78"/>
    <mergeCell ref="TEO78:TFD78"/>
    <mergeCell ref="TFE78:TFT78"/>
    <mergeCell ref="TFU78:TGJ78"/>
    <mergeCell ref="TGK78:TGZ78"/>
    <mergeCell ref="THA78:THP78"/>
    <mergeCell ref="THQ78:TIF78"/>
    <mergeCell ref="TIG78:TIV78"/>
    <mergeCell ref="SNY78:SON78"/>
    <mergeCell ref="SOO78:SPD78"/>
    <mergeCell ref="SPE78:SPT78"/>
    <mergeCell ref="SPU78:SQJ78"/>
    <mergeCell ref="SQK78:SQZ78"/>
    <mergeCell ref="SRA78:SRP78"/>
    <mergeCell ref="SRQ78:SSF78"/>
    <mergeCell ref="SSG78:SSV78"/>
    <mergeCell ref="SSW78:STL78"/>
    <mergeCell ref="STM78:SUB78"/>
    <mergeCell ref="SUC78:SUR78"/>
    <mergeCell ref="SUS78:SVH78"/>
    <mergeCell ref="SVI78:SVX78"/>
    <mergeCell ref="SVY78:SWN78"/>
    <mergeCell ref="SWO78:SXD78"/>
    <mergeCell ref="SXE78:SXT78"/>
    <mergeCell ref="SXU78:SYJ78"/>
    <mergeCell ref="SDM78:SEB78"/>
    <mergeCell ref="SEC78:SER78"/>
    <mergeCell ref="SES78:SFH78"/>
    <mergeCell ref="SFI78:SFX78"/>
    <mergeCell ref="SFY78:SGN78"/>
    <mergeCell ref="SGO78:SHD78"/>
    <mergeCell ref="SHE78:SHT78"/>
    <mergeCell ref="SHU78:SIJ78"/>
    <mergeCell ref="SIK78:SIZ78"/>
    <mergeCell ref="SJA78:SJP78"/>
    <mergeCell ref="SJQ78:SKF78"/>
    <mergeCell ref="SKG78:SKV78"/>
    <mergeCell ref="SKW78:SLL78"/>
    <mergeCell ref="SLM78:SMB78"/>
    <mergeCell ref="SMC78:SMR78"/>
    <mergeCell ref="SMS78:SNH78"/>
    <mergeCell ref="SNI78:SNX78"/>
    <mergeCell ref="RTA78:RTP78"/>
    <mergeCell ref="RTQ78:RUF78"/>
    <mergeCell ref="RUG78:RUV78"/>
    <mergeCell ref="RUW78:RVL78"/>
    <mergeCell ref="RVM78:RWB78"/>
    <mergeCell ref="RWC78:RWR78"/>
    <mergeCell ref="RWS78:RXH78"/>
    <mergeCell ref="RXI78:RXX78"/>
    <mergeCell ref="RXY78:RYN78"/>
    <mergeCell ref="RYO78:RZD78"/>
    <mergeCell ref="RZE78:RZT78"/>
    <mergeCell ref="RZU78:SAJ78"/>
    <mergeCell ref="SAK78:SAZ78"/>
    <mergeCell ref="SBA78:SBP78"/>
    <mergeCell ref="SBQ78:SCF78"/>
    <mergeCell ref="SCG78:SCV78"/>
    <mergeCell ref="SCW78:SDL78"/>
    <mergeCell ref="RIO78:RJD78"/>
    <mergeCell ref="RJE78:RJT78"/>
    <mergeCell ref="RJU78:RKJ78"/>
    <mergeCell ref="RKK78:RKZ78"/>
    <mergeCell ref="RLA78:RLP78"/>
    <mergeCell ref="RLQ78:RMF78"/>
    <mergeCell ref="RMG78:RMV78"/>
    <mergeCell ref="RMW78:RNL78"/>
    <mergeCell ref="RNM78:ROB78"/>
    <mergeCell ref="ROC78:ROR78"/>
    <mergeCell ref="ROS78:RPH78"/>
    <mergeCell ref="RPI78:RPX78"/>
    <mergeCell ref="RPY78:RQN78"/>
    <mergeCell ref="RQO78:RRD78"/>
    <mergeCell ref="RRE78:RRT78"/>
    <mergeCell ref="RRU78:RSJ78"/>
    <mergeCell ref="RSK78:RSZ78"/>
    <mergeCell ref="QYC78:QYR78"/>
    <mergeCell ref="QYS78:QZH78"/>
    <mergeCell ref="QZI78:QZX78"/>
    <mergeCell ref="QZY78:RAN78"/>
    <mergeCell ref="RAO78:RBD78"/>
    <mergeCell ref="RBE78:RBT78"/>
    <mergeCell ref="RBU78:RCJ78"/>
    <mergeCell ref="RCK78:RCZ78"/>
    <mergeCell ref="RDA78:RDP78"/>
    <mergeCell ref="RDQ78:REF78"/>
    <mergeCell ref="REG78:REV78"/>
    <mergeCell ref="REW78:RFL78"/>
    <mergeCell ref="RFM78:RGB78"/>
    <mergeCell ref="RGC78:RGR78"/>
    <mergeCell ref="RGS78:RHH78"/>
    <mergeCell ref="RHI78:RHX78"/>
    <mergeCell ref="RHY78:RIN78"/>
    <mergeCell ref="QNQ78:QOF78"/>
    <mergeCell ref="QOG78:QOV78"/>
    <mergeCell ref="QOW78:QPL78"/>
    <mergeCell ref="QPM78:QQB78"/>
    <mergeCell ref="QQC78:QQR78"/>
    <mergeCell ref="QQS78:QRH78"/>
    <mergeCell ref="QRI78:QRX78"/>
    <mergeCell ref="QRY78:QSN78"/>
    <mergeCell ref="QSO78:QTD78"/>
    <mergeCell ref="QTE78:QTT78"/>
    <mergeCell ref="QTU78:QUJ78"/>
    <mergeCell ref="QUK78:QUZ78"/>
    <mergeCell ref="QVA78:QVP78"/>
    <mergeCell ref="QVQ78:QWF78"/>
    <mergeCell ref="QWG78:QWV78"/>
    <mergeCell ref="QWW78:QXL78"/>
    <mergeCell ref="QXM78:QYB78"/>
    <mergeCell ref="QDE78:QDT78"/>
    <mergeCell ref="QDU78:QEJ78"/>
    <mergeCell ref="QEK78:QEZ78"/>
    <mergeCell ref="QFA78:QFP78"/>
    <mergeCell ref="QFQ78:QGF78"/>
    <mergeCell ref="QGG78:QGV78"/>
    <mergeCell ref="QGW78:QHL78"/>
    <mergeCell ref="QHM78:QIB78"/>
    <mergeCell ref="QIC78:QIR78"/>
    <mergeCell ref="QIS78:QJH78"/>
    <mergeCell ref="QJI78:QJX78"/>
    <mergeCell ref="QJY78:QKN78"/>
    <mergeCell ref="QKO78:QLD78"/>
    <mergeCell ref="QLE78:QLT78"/>
    <mergeCell ref="QLU78:QMJ78"/>
    <mergeCell ref="QMK78:QMZ78"/>
    <mergeCell ref="QNA78:QNP78"/>
    <mergeCell ref="PSS78:PTH78"/>
    <mergeCell ref="PTI78:PTX78"/>
    <mergeCell ref="PTY78:PUN78"/>
    <mergeCell ref="PUO78:PVD78"/>
    <mergeCell ref="PVE78:PVT78"/>
    <mergeCell ref="PVU78:PWJ78"/>
    <mergeCell ref="PWK78:PWZ78"/>
    <mergeCell ref="PXA78:PXP78"/>
    <mergeCell ref="PXQ78:PYF78"/>
    <mergeCell ref="PYG78:PYV78"/>
    <mergeCell ref="PYW78:PZL78"/>
    <mergeCell ref="PZM78:QAB78"/>
    <mergeCell ref="QAC78:QAR78"/>
    <mergeCell ref="QAS78:QBH78"/>
    <mergeCell ref="QBI78:QBX78"/>
    <mergeCell ref="QBY78:QCN78"/>
    <mergeCell ref="QCO78:QDD78"/>
    <mergeCell ref="PIG78:PIV78"/>
    <mergeCell ref="PIW78:PJL78"/>
    <mergeCell ref="PJM78:PKB78"/>
    <mergeCell ref="PKC78:PKR78"/>
    <mergeCell ref="PKS78:PLH78"/>
    <mergeCell ref="PLI78:PLX78"/>
    <mergeCell ref="PLY78:PMN78"/>
    <mergeCell ref="PMO78:PND78"/>
    <mergeCell ref="PNE78:PNT78"/>
    <mergeCell ref="PNU78:POJ78"/>
    <mergeCell ref="POK78:POZ78"/>
    <mergeCell ref="PPA78:PPP78"/>
    <mergeCell ref="PPQ78:PQF78"/>
    <mergeCell ref="PQG78:PQV78"/>
    <mergeCell ref="PQW78:PRL78"/>
    <mergeCell ref="PRM78:PSB78"/>
    <mergeCell ref="PSC78:PSR78"/>
    <mergeCell ref="OXU78:OYJ78"/>
    <mergeCell ref="OYK78:OYZ78"/>
    <mergeCell ref="OZA78:OZP78"/>
    <mergeCell ref="OZQ78:PAF78"/>
    <mergeCell ref="PAG78:PAV78"/>
    <mergeCell ref="PAW78:PBL78"/>
    <mergeCell ref="PBM78:PCB78"/>
    <mergeCell ref="PCC78:PCR78"/>
    <mergeCell ref="PCS78:PDH78"/>
    <mergeCell ref="PDI78:PDX78"/>
    <mergeCell ref="PDY78:PEN78"/>
    <mergeCell ref="PEO78:PFD78"/>
    <mergeCell ref="PFE78:PFT78"/>
    <mergeCell ref="PFU78:PGJ78"/>
    <mergeCell ref="PGK78:PGZ78"/>
    <mergeCell ref="PHA78:PHP78"/>
    <mergeCell ref="PHQ78:PIF78"/>
    <mergeCell ref="ONI78:ONX78"/>
    <mergeCell ref="ONY78:OON78"/>
    <mergeCell ref="OOO78:OPD78"/>
    <mergeCell ref="OPE78:OPT78"/>
    <mergeCell ref="OPU78:OQJ78"/>
    <mergeCell ref="OQK78:OQZ78"/>
    <mergeCell ref="ORA78:ORP78"/>
    <mergeCell ref="ORQ78:OSF78"/>
    <mergeCell ref="OSG78:OSV78"/>
    <mergeCell ref="OSW78:OTL78"/>
    <mergeCell ref="OTM78:OUB78"/>
    <mergeCell ref="OUC78:OUR78"/>
    <mergeCell ref="OUS78:OVH78"/>
    <mergeCell ref="OVI78:OVX78"/>
    <mergeCell ref="OVY78:OWN78"/>
    <mergeCell ref="OWO78:OXD78"/>
    <mergeCell ref="OXE78:OXT78"/>
    <mergeCell ref="OCW78:ODL78"/>
    <mergeCell ref="ODM78:OEB78"/>
    <mergeCell ref="OEC78:OER78"/>
    <mergeCell ref="OES78:OFH78"/>
    <mergeCell ref="OFI78:OFX78"/>
    <mergeCell ref="OFY78:OGN78"/>
    <mergeCell ref="OGO78:OHD78"/>
    <mergeCell ref="OHE78:OHT78"/>
    <mergeCell ref="OHU78:OIJ78"/>
    <mergeCell ref="OIK78:OIZ78"/>
    <mergeCell ref="OJA78:OJP78"/>
    <mergeCell ref="OJQ78:OKF78"/>
    <mergeCell ref="OKG78:OKV78"/>
    <mergeCell ref="OKW78:OLL78"/>
    <mergeCell ref="OLM78:OMB78"/>
    <mergeCell ref="OMC78:OMR78"/>
    <mergeCell ref="OMS78:ONH78"/>
    <mergeCell ref="NSK78:NSZ78"/>
    <mergeCell ref="NTA78:NTP78"/>
    <mergeCell ref="NTQ78:NUF78"/>
    <mergeCell ref="NUG78:NUV78"/>
    <mergeCell ref="NUW78:NVL78"/>
    <mergeCell ref="NVM78:NWB78"/>
    <mergeCell ref="NWC78:NWR78"/>
    <mergeCell ref="NWS78:NXH78"/>
    <mergeCell ref="NXI78:NXX78"/>
    <mergeCell ref="NXY78:NYN78"/>
    <mergeCell ref="NYO78:NZD78"/>
    <mergeCell ref="NZE78:NZT78"/>
    <mergeCell ref="NZU78:OAJ78"/>
    <mergeCell ref="OAK78:OAZ78"/>
    <mergeCell ref="OBA78:OBP78"/>
    <mergeCell ref="OBQ78:OCF78"/>
    <mergeCell ref="OCG78:OCV78"/>
    <mergeCell ref="NHY78:NIN78"/>
    <mergeCell ref="NIO78:NJD78"/>
    <mergeCell ref="NJE78:NJT78"/>
    <mergeCell ref="NJU78:NKJ78"/>
    <mergeCell ref="NKK78:NKZ78"/>
    <mergeCell ref="NLA78:NLP78"/>
    <mergeCell ref="NLQ78:NMF78"/>
    <mergeCell ref="NMG78:NMV78"/>
    <mergeCell ref="NMW78:NNL78"/>
    <mergeCell ref="NNM78:NOB78"/>
    <mergeCell ref="NOC78:NOR78"/>
    <mergeCell ref="NOS78:NPH78"/>
    <mergeCell ref="NPI78:NPX78"/>
    <mergeCell ref="NPY78:NQN78"/>
    <mergeCell ref="NQO78:NRD78"/>
    <mergeCell ref="NRE78:NRT78"/>
    <mergeCell ref="NRU78:NSJ78"/>
    <mergeCell ref="MXM78:MYB78"/>
    <mergeCell ref="MYC78:MYR78"/>
    <mergeCell ref="MYS78:MZH78"/>
    <mergeCell ref="MZI78:MZX78"/>
    <mergeCell ref="MZY78:NAN78"/>
    <mergeCell ref="NAO78:NBD78"/>
    <mergeCell ref="NBE78:NBT78"/>
    <mergeCell ref="NBU78:NCJ78"/>
    <mergeCell ref="NCK78:NCZ78"/>
    <mergeCell ref="NDA78:NDP78"/>
    <mergeCell ref="NDQ78:NEF78"/>
    <mergeCell ref="NEG78:NEV78"/>
    <mergeCell ref="NEW78:NFL78"/>
    <mergeCell ref="NFM78:NGB78"/>
    <mergeCell ref="NGC78:NGR78"/>
    <mergeCell ref="NGS78:NHH78"/>
    <mergeCell ref="NHI78:NHX78"/>
    <mergeCell ref="MNA78:MNP78"/>
    <mergeCell ref="MNQ78:MOF78"/>
    <mergeCell ref="MOG78:MOV78"/>
    <mergeCell ref="MOW78:MPL78"/>
    <mergeCell ref="MPM78:MQB78"/>
    <mergeCell ref="MQC78:MQR78"/>
    <mergeCell ref="MQS78:MRH78"/>
    <mergeCell ref="MRI78:MRX78"/>
    <mergeCell ref="MRY78:MSN78"/>
    <mergeCell ref="MSO78:MTD78"/>
    <mergeCell ref="MTE78:MTT78"/>
    <mergeCell ref="MTU78:MUJ78"/>
    <mergeCell ref="MUK78:MUZ78"/>
    <mergeCell ref="MVA78:MVP78"/>
    <mergeCell ref="MVQ78:MWF78"/>
    <mergeCell ref="MWG78:MWV78"/>
    <mergeCell ref="MWW78:MXL78"/>
    <mergeCell ref="MCO78:MDD78"/>
    <mergeCell ref="MDE78:MDT78"/>
    <mergeCell ref="MDU78:MEJ78"/>
    <mergeCell ref="MEK78:MEZ78"/>
    <mergeCell ref="MFA78:MFP78"/>
    <mergeCell ref="MFQ78:MGF78"/>
    <mergeCell ref="MGG78:MGV78"/>
    <mergeCell ref="MGW78:MHL78"/>
    <mergeCell ref="MHM78:MIB78"/>
    <mergeCell ref="MIC78:MIR78"/>
    <mergeCell ref="MIS78:MJH78"/>
    <mergeCell ref="MJI78:MJX78"/>
    <mergeCell ref="MJY78:MKN78"/>
    <mergeCell ref="MKO78:MLD78"/>
    <mergeCell ref="MLE78:MLT78"/>
    <mergeCell ref="MLU78:MMJ78"/>
    <mergeCell ref="MMK78:MMZ78"/>
    <mergeCell ref="LSC78:LSR78"/>
    <mergeCell ref="LSS78:LTH78"/>
    <mergeCell ref="LTI78:LTX78"/>
    <mergeCell ref="LTY78:LUN78"/>
    <mergeCell ref="LUO78:LVD78"/>
    <mergeCell ref="LVE78:LVT78"/>
    <mergeCell ref="LVU78:LWJ78"/>
    <mergeCell ref="LWK78:LWZ78"/>
    <mergeCell ref="LXA78:LXP78"/>
    <mergeCell ref="LXQ78:LYF78"/>
    <mergeCell ref="LYG78:LYV78"/>
    <mergeCell ref="LYW78:LZL78"/>
    <mergeCell ref="LZM78:MAB78"/>
    <mergeCell ref="MAC78:MAR78"/>
    <mergeCell ref="MAS78:MBH78"/>
    <mergeCell ref="MBI78:MBX78"/>
    <mergeCell ref="MBY78:MCN78"/>
    <mergeCell ref="LHQ78:LIF78"/>
    <mergeCell ref="LIG78:LIV78"/>
    <mergeCell ref="LIW78:LJL78"/>
    <mergeCell ref="LJM78:LKB78"/>
    <mergeCell ref="LKC78:LKR78"/>
    <mergeCell ref="LKS78:LLH78"/>
    <mergeCell ref="LLI78:LLX78"/>
    <mergeCell ref="LLY78:LMN78"/>
    <mergeCell ref="LMO78:LND78"/>
    <mergeCell ref="LNE78:LNT78"/>
    <mergeCell ref="LNU78:LOJ78"/>
    <mergeCell ref="LOK78:LOZ78"/>
    <mergeCell ref="LPA78:LPP78"/>
    <mergeCell ref="LPQ78:LQF78"/>
    <mergeCell ref="LQG78:LQV78"/>
    <mergeCell ref="LQW78:LRL78"/>
    <mergeCell ref="LRM78:LSB78"/>
    <mergeCell ref="KXE78:KXT78"/>
    <mergeCell ref="KXU78:KYJ78"/>
    <mergeCell ref="KYK78:KYZ78"/>
    <mergeCell ref="KZA78:KZP78"/>
    <mergeCell ref="KZQ78:LAF78"/>
    <mergeCell ref="LAG78:LAV78"/>
    <mergeCell ref="LAW78:LBL78"/>
    <mergeCell ref="LBM78:LCB78"/>
    <mergeCell ref="LCC78:LCR78"/>
    <mergeCell ref="LCS78:LDH78"/>
    <mergeCell ref="LDI78:LDX78"/>
    <mergeCell ref="LDY78:LEN78"/>
    <mergeCell ref="LEO78:LFD78"/>
    <mergeCell ref="LFE78:LFT78"/>
    <mergeCell ref="LFU78:LGJ78"/>
    <mergeCell ref="LGK78:LGZ78"/>
    <mergeCell ref="LHA78:LHP78"/>
    <mergeCell ref="KMS78:KNH78"/>
    <mergeCell ref="KNI78:KNX78"/>
    <mergeCell ref="KNY78:KON78"/>
    <mergeCell ref="KOO78:KPD78"/>
    <mergeCell ref="KPE78:KPT78"/>
    <mergeCell ref="KPU78:KQJ78"/>
    <mergeCell ref="KQK78:KQZ78"/>
    <mergeCell ref="KRA78:KRP78"/>
    <mergeCell ref="KRQ78:KSF78"/>
    <mergeCell ref="KSG78:KSV78"/>
    <mergeCell ref="KSW78:KTL78"/>
    <mergeCell ref="KTM78:KUB78"/>
    <mergeCell ref="KUC78:KUR78"/>
    <mergeCell ref="KUS78:KVH78"/>
    <mergeCell ref="KVI78:KVX78"/>
    <mergeCell ref="KVY78:KWN78"/>
    <mergeCell ref="KWO78:KXD78"/>
    <mergeCell ref="KCG78:KCV78"/>
    <mergeCell ref="KCW78:KDL78"/>
    <mergeCell ref="KDM78:KEB78"/>
    <mergeCell ref="KEC78:KER78"/>
    <mergeCell ref="KES78:KFH78"/>
    <mergeCell ref="KFI78:KFX78"/>
    <mergeCell ref="KFY78:KGN78"/>
    <mergeCell ref="KGO78:KHD78"/>
    <mergeCell ref="KHE78:KHT78"/>
    <mergeCell ref="KHU78:KIJ78"/>
    <mergeCell ref="KIK78:KIZ78"/>
    <mergeCell ref="KJA78:KJP78"/>
    <mergeCell ref="KJQ78:KKF78"/>
    <mergeCell ref="KKG78:KKV78"/>
    <mergeCell ref="KKW78:KLL78"/>
    <mergeCell ref="KLM78:KMB78"/>
    <mergeCell ref="KMC78:KMR78"/>
    <mergeCell ref="JRU78:JSJ78"/>
    <mergeCell ref="JSK78:JSZ78"/>
    <mergeCell ref="JTA78:JTP78"/>
    <mergeCell ref="JTQ78:JUF78"/>
    <mergeCell ref="JUG78:JUV78"/>
    <mergeCell ref="JUW78:JVL78"/>
    <mergeCell ref="JVM78:JWB78"/>
    <mergeCell ref="JWC78:JWR78"/>
    <mergeCell ref="JWS78:JXH78"/>
    <mergeCell ref="JXI78:JXX78"/>
    <mergeCell ref="JXY78:JYN78"/>
    <mergeCell ref="JYO78:JZD78"/>
    <mergeCell ref="JZE78:JZT78"/>
    <mergeCell ref="JZU78:KAJ78"/>
    <mergeCell ref="KAK78:KAZ78"/>
    <mergeCell ref="KBA78:KBP78"/>
    <mergeCell ref="KBQ78:KCF78"/>
    <mergeCell ref="JHI78:JHX78"/>
    <mergeCell ref="JHY78:JIN78"/>
    <mergeCell ref="JIO78:JJD78"/>
    <mergeCell ref="JJE78:JJT78"/>
    <mergeCell ref="JJU78:JKJ78"/>
    <mergeCell ref="JKK78:JKZ78"/>
    <mergeCell ref="JLA78:JLP78"/>
    <mergeCell ref="JLQ78:JMF78"/>
    <mergeCell ref="JMG78:JMV78"/>
    <mergeCell ref="JMW78:JNL78"/>
    <mergeCell ref="JNM78:JOB78"/>
    <mergeCell ref="JOC78:JOR78"/>
    <mergeCell ref="JOS78:JPH78"/>
    <mergeCell ref="JPI78:JPX78"/>
    <mergeCell ref="JPY78:JQN78"/>
    <mergeCell ref="JQO78:JRD78"/>
    <mergeCell ref="JRE78:JRT78"/>
    <mergeCell ref="IWW78:IXL78"/>
    <mergeCell ref="IXM78:IYB78"/>
    <mergeCell ref="IYC78:IYR78"/>
    <mergeCell ref="IYS78:IZH78"/>
    <mergeCell ref="IZI78:IZX78"/>
    <mergeCell ref="IZY78:JAN78"/>
    <mergeCell ref="JAO78:JBD78"/>
    <mergeCell ref="JBE78:JBT78"/>
    <mergeCell ref="JBU78:JCJ78"/>
    <mergeCell ref="JCK78:JCZ78"/>
    <mergeCell ref="JDA78:JDP78"/>
    <mergeCell ref="JDQ78:JEF78"/>
    <mergeCell ref="JEG78:JEV78"/>
    <mergeCell ref="JEW78:JFL78"/>
    <mergeCell ref="JFM78:JGB78"/>
    <mergeCell ref="JGC78:JGR78"/>
    <mergeCell ref="JGS78:JHH78"/>
    <mergeCell ref="IMK78:IMZ78"/>
    <mergeCell ref="INA78:INP78"/>
    <mergeCell ref="INQ78:IOF78"/>
    <mergeCell ref="IOG78:IOV78"/>
    <mergeCell ref="IOW78:IPL78"/>
    <mergeCell ref="IPM78:IQB78"/>
    <mergeCell ref="IQC78:IQR78"/>
    <mergeCell ref="IQS78:IRH78"/>
    <mergeCell ref="IRI78:IRX78"/>
    <mergeCell ref="IRY78:ISN78"/>
    <mergeCell ref="ISO78:ITD78"/>
    <mergeCell ref="ITE78:ITT78"/>
    <mergeCell ref="ITU78:IUJ78"/>
    <mergeCell ref="IUK78:IUZ78"/>
    <mergeCell ref="IVA78:IVP78"/>
    <mergeCell ref="IVQ78:IWF78"/>
    <mergeCell ref="IWG78:IWV78"/>
    <mergeCell ref="IBY78:ICN78"/>
    <mergeCell ref="ICO78:IDD78"/>
    <mergeCell ref="IDE78:IDT78"/>
    <mergeCell ref="IDU78:IEJ78"/>
    <mergeCell ref="IEK78:IEZ78"/>
    <mergeCell ref="IFA78:IFP78"/>
    <mergeCell ref="IFQ78:IGF78"/>
    <mergeCell ref="IGG78:IGV78"/>
    <mergeCell ref="IGW78:IHL78"/>
    <mergeCell ref="IHM78:IIB78"/>
    <mergeCell ref="IIC78:IIR78"/>
    <mergeCell ref="IIS78:IJH78"/>
    <mergeCell ref="IJI78:IJX78"/>
    <mergeCell ref="IJY78:IKN78"/>
    <mergeCell ref="IKO78:ILD78"/>
    <mergeCell ref="ILE78:ILT78"/>
    <mergeCell ref="ILU78:IMJ78"/>
    <mergeCell ref="HRM78:HSB78"/>
    <mergeCell ref="HSC78:HSR78"/>
    <mergeCell ref="HSS78:HTH78"/>
    <mergeCell ref="HTI78:HTX78"/>
    <mergeCell ref="HTY78:HUN78"/>
    <mergeCell ref="HUO78:HVD78"/>
    <mergeCell ref="HVE78:HVT78"/>
    <mergeCell ref="HVU78:HWJ78"/>
    <mergeCell ref="HWK78:HWZ78"/>
    <mergeCell ref="HXA78:HXP78"/>
    <mergeCell ref="HXQ78:HYF78"/>
    <mergeCell ref="HYG78:HYV78"/>
    <mergeCell ref="HYW78:HZL78"/>
    <mergeCell ref="HZM78:IAB78"/>
    <mergeCell ref="IAC78:IAR78"/>
    <mergeCell ref="IAS78:IBH78"/>
    <mergeCell ref="IBI78:IBX78"/>
    <mergeCell ref="HHA78:HHP78"/>
    <mergeCell ref="HHQ78:HIF78"/>
    <mergeCell ref="HIG78:HIV78"/>
    <mergeCell ref="HIW78:HJL78"/>
    <mergeCell ref="HJM78:HKB78"/>
    <mergeCell ref="HKC78:HKR78"/>
    <mergeCell ref="HKS78:HLH78"/>
    <mergeCell ref="HLI78:HLX78"/>
    <mergeCell ref="HLY78:HMN78"/>
    <mergeCell ref="HMO78:HND78"/>
    <mergeCell ref="HNE78:HNT78"/>
    <mergeCell ref="HNU78:HOJ78"/>
    <mergeCell ref="HOK78:HOZ78"/>
    <mergeCell ref="HPA78:HPP78"/>
    <mergeCell ref="HPQ78:HQF78"/>
    <mergeCell ref="HQG78:HQV78"/>
    <mergeCell ref="HQW78:HRL78"/>
    <mergeCell ref="GWO78:GXD78"/>
    <mergeCell ref="GXE78:GXT78"/>
    <mergeCell ref="GXU78:GYJ78"/>
    <mergeCell ref="GYK78:GYZ78"/>
    <mergeCell ref="GZA78:GZP78"/>
    <mergeCell ref="GZQ78:HAF78"/>
    <mergeCell ref="HAG78:HAV78"/>
    <mergeCell ref="HAW78:HBL78"/>
    <mergeCell ref="HBM78:HCB78"/>
    <mergeCell ref="HCC78:HCR78"/>
    <mergeCell ref="HCS78:HDH78"/>
    <mergeCell ref="HDI78:HDX78"/>
    <mergeCell ref="HDY78:HEN78"/>
    <mergeCell ref="HEO78:HFD78"/>
    <mergeCell ref="HFE78:HFT78"/>
    <mergeCell ref="HFU78:HGJ78"/>
    <mergeCell ref="HGK78:HGZ78"/>
    <mergeCell ref="GMC78:GMR78"/>
    <mergeCell ref="GMS78:GNH78"/>
    <mergeCell ref="GNI78:GNX78"/>
    <mergeCell ref="GNY78:GON78"/>
    <mergeCell ref="GOO78:GPD78"/>
    <mergeCell ref="GPE78:GPT78"/>
    <mergeCell ref="GPU78:GQJ78"/>
    <mergeCell ref="GQK78:GQZ78"/>
    <mergeCell ref="GRA78:GRP78"/>
    <mergeCell ref="GRQ78:GSF78"/>
    <mergeCell ref="GSG78:GSV78"/>
    <mergeCell ref="GSW78:GTL78"/>
    <mergeCell ref="GTM78:GUB78"/>
    <mergeCell ref="GUC78:GUR78"/>
    <mergeCell ref="GUS78:GVH78"/>
    <mergeCell ref="GVI78:GVX78"/>
    <mergeCell ref="GVY78:GWN78"/>
    <mergeCell ref="GBQ78:GCF78"/>
    <mergeCell ref="GCG78:GCV78"/>
    <mergeCell ref="GCW78:GDL78"/>
    <mergeCell ref="GDM78:GEB78"/>
    <mergeCell ref="GEC78:GER78"/>
    <mergeCell ref="GES78:GFH78"/>
    <mergeCell ref="GFI78:GFX78"/>
    <mergeCell ref="GFY78:GGN78"/>
    <mergeCell ref="GGO78:GHD78"/>
    <mergeCell ref="GHE78:GHT78"/>
    <mergeCell ref="GHU78:GIJ78"/>
    <mergeCell ref="GIK78:GIZ78"/>
    <mergeCell ref="GJA78:GJP78"/>
    <mergeCell ref="GJQ78:GKF78"/>
    <mergeCell ref="GKG78:GKV78"/>
    <mergeCell ref="GKW78:GLL78"/>
    <mergeCell ref="GLM78:GMB78"/>
    <mergeCell ref="FRE78:FRT78"/>
    <mergeCell ref="FRU78:FSJ78"/>
    <mergeCell ref="FSK78:FSZ78"/>
    <mergeCell ref="FTA78:FTP78"/>
    <mergeCell ref="FTQ78:FUF78"/>
    <mergeCell ref="FUG78:FUV78"/>
    <mergeCell ref="FUW78:FVL78"/>
    <mergeCell ref="FVM78:FWB78"/>
    <mergeCell ref="FWC78:FWR78"/>
    <mergeCell ref="FWS78:FXH78"/>
    <mergeCell ref="FXI78:FXX78"/>
    <mergeCell ref="FXY78:FYN78"/>
    <mergeCell ref="FYO78:FZD78"/>
    <mergeCell ref="FZE78:FZT78"/>
    <mergeCell ref="FZU78:GAJ78"/>
    <mergeCell ref="GAK78:GAZ78"/>
    <mergeCell ref="GBA78:GBP78"/>
    <mergeCell ref="FGS78:FHH78"/>
    <mergeCell ref="FHI78:FHX78"/>
    <mergeCell ref="FHY78:FIN78"/>
    <mergeCell ref="FIO78:FJD78"/>
    <mergeCell ref="FJE78:FJT78"/>
    <mergeCell ref="FJU78:FKJ78"/>
    <mergeCell ref="FKK78:FKZ78"/>
    <mergeCell ref="FLA78:FLP78"/>
    <mergeCell ref="FLQ78:FMF78"/>
    <mergeCell ref="FMG78:FMV78"/>
    <mergeCell ref="FMW78:FNL78"/>
    <mergeCell ref="FNM78:FOB78"/>
    <mergeCell ref="FOC78:FOR78"/>
    <mergeCell ref="FOS78:FPH78"/>
    <mergeCell ref="FPI78:FPX78"/>
    <mergeCell ref="FPY78:FQN78"/>
    <mergeCell ref="FQO78:FRD78"/>
    <mergeCell ref="EWG78:EWV78"/>
    <mergeCell ref="EWW78:EXL78"/>
    <mergeCell ref="EXM78:EYB78"/>
    <mergeCell ref="EYC78:EYR78"/>
    <mergeCell ref="EYS78:EZH78"/>
    <mergeCell ref="EZI78:EZX78"/>
    <mergeCell ref="EZY78:FAN78"/>
    <mergeCell ref="FAO78:FBD78"/>
    <mergeCell ref="FBE78:FBT78"/>
    <mergeCell ref="FBU78:FCJ78"/>
    <mergeCell ref="FCK78:FCZ78"/>
    <mergeCell ref="FDA78:FDP78"/>
    <mergeCell ref="FDQ78:FEF78"/>
    <mergeCell ref="FEG78:FEV78"/>
    <mergeCell ref="FEW78:FFL78"/>
    <mergeCell ref="FFM78:FGB78"/>
    <mergeCell ref="FGC78:FGR78"/>
    <mergeCell ref="ELU78:EMJ78"/>
    <mergeCell ref="EMK78:EMZ78"/>
    <mergeCell ref="ENA78:ENP78"/>
    <mergeCell ref="ENQ78:EOF78"/>
    <mergeCell ref="EOG78:EOV78"/>
    <mergeCell ref="EOW78:EPL78"/>
    <mergeCell ref="EPM78:EQB78"/>
    <mergeCell ref="EQC78:EQR78"/>
    <mergeCell ref="EQS78:ERH78"/>
    <mergeCell ref="ERI78:ERX78"/>
    <mergeCell ref="ERY78:ESN78"/>
    <mergeCell ref="ESO78:ETD78"/>
    <mergeCell ref="ETE78:ETT78"/>
    <mergeCell ref="ETU78:EUJ78"/>
    <mergeCell ref="EUK78:EUZ78"/>
    <mergeCell ref="EVA78:EVP78"/>
    <mergeCell ref="EVQ78:EWF78"/>
    <mergeCell ref="EBI78:EBX78"/>
    <mergeCell ref="EBY78:ECN78"/>
    <mergeCell ref="ECO78:EDD78"/>
    <mergeCell ref="EDE78:EDT78"/>
    <mergeCell ref="EDU78:EEJ78"/>
    <mergeCell ref="EEK78:EEZ78"/>
    <mergeCell ref="EFA78:EFP78"/>
    <mergeCell ref="EFQ78:EGF78"/>
    <mergeCell ref="EGG78:EGV78"/>
    <mergeCell ref="EGW78:EHL78"/>
    <mergeCell ref="EHM78:EIB78"/>
    <mergeCell ref="EIC78:EIR78"/>
    <mergeCell ref="EIS78:EJH78"/>
    <mergeCell ref="EJI78:EJX78"/>
    <mergeCell ref="EJY78:EKN78"/>
    <mergeCell ref="EKO78:ELD78"/>
    <mergeCell ref="ELE78:ELT78"/>
    <mergeCell ref="DQW78:DRL78"/>
    <mergeCell ref="DRM78:DSB78"/>
    <mergeCell ref="DSC78:DSR78"/>
    <mergeCell ref="DSS78:DTH78"/>
    <mergeCell ref="DTI78:DTX78"/>
    <mergeCell ref="DTY78:DUN78"/>
    <mergeCell ref="DUO78:DVD78"/>
    <mergeCell ref="DVE78:DVT78"/>
    <mergeCell ref="DVU78:DWJ78"/>
    <mergeCell ref="DWK78:DWZ78"/>
    <mergeCell ref="DXA78:DXP78"/>
    <mergeCell ref="DXQ78:DYF78"/>
    <mergeCell ref="DYG78:DYV78"/>
    <mergeCell ref="DYW78:DZL78"/>
    <mergeCell ref="DZM78:EAB78"/>
    <mergeCell ref="EAC78:EAR78"/>
    <mergeCell ref="EAS78:EBH78"/>
    <mergeCell ref="DGK78:DGZ78"/>
    <mergeCell ref="DHA78:DHP78"/>
    <mergeCell ref="DHQ78:DIF78"/>
    <mergeCell ref="DIG78:DIV78"/>
    <mergeCell ref="DIW78:DJL78"/>
    <mergeCell ref="DJM78:DKB78"/>
    <mergeCell ref="DKC78:DKR78"/>
    <mergeCell ref="DKS78:DLH78"/>
    <mergeCell ref="DLI78:DLX78"/>
    <mergeCell ref="DLY78:DMN78"/>
    <mergeCell ref="DMO78:DND78"/>
    <mergeCell ref="DNE78:DNT78"/>
    <mergeCell ref="DNU78:DOJ78"/>
    <mergeCell ref="DOK78:DOZ78"/>
    <mergeCell ref="DPA78:DPP78"/>
    <mergeCell ref="DPQ78:DQF78"/>
    <mergeCell ref="DQG78:DQV78"/>
    <mergeCell ref="CVY78:CWN78"/>
    <mergeCell ref="CWO78:CXD78"/>
    <mergeCell ref="CXE78:CXT78"/>
    <mergeCell ref="CXU78:CYJ78"/>
    <mergeCell ref="CYK78:CYZ78"/>
    <mergeCell ref="CZA78:CZP78"/>
    <mergeCell ref="CZQ78:DAF78"/>
    <mergeCell ref="DAG78:DAV78"/>
    <mergeCell ref="DAW78:DBL78"/>
    <mergeCell ref="DBM78:DCB78"/>
    <mergeCell ref="DCC78:DCR78"/>
    <mergeCell ref="DCS78:DDH78"/>
    <mergeCell ref="DDI78:DDX78"/>
    <mergeCell ref="DDY78:DEN78"/>
    <mergeCell ref="DEO78:DFD78"/>
    <mergeCell ref="DFE78:DFT78"/>
    <mergeCell ref="DFU78:DGJ78"/>
    <mergeCell ref="CLM78:CMB78"/>
    <mergeCell ref="CMC78:CMR78"/>
    <mergeCell ref="CMS78:CNH78"/>
    <mergeCell ref="CNI78:CNX78"/>
    <mergeCell ref="CNY78:CON78"/>
    <mergeCell ref="COO78:CPD78"/>
    <mergeCell ref="CPE78:CPT78"/>
    <mergeCell ref="CPU78:CQJ78"/>
    <mergeCell ref="CQK78:CQZ78"/>
    <mergeCell ref="CRA78:CRP78"/>
    <mergeCell ref="CRQ78:CSF78"/>
    <mergeCell ref="CSG78:CSV78"/>
    <mergeCell ref="CSW78:CTL78"/>
    <mergeCell ref="CTM78:CUB78"/>
    <mergeCell ref="CUC78:CUR78"/>
    <mergeCell ref="CUS78:CVH78"/>
    <mergeCell ref="CVI78:CVX78"/>
    <mergeCell ref="CBA78:CBP78"/>
    <mergeCell ref="CBQ78:CCF78"/>
    <mergeCell ref="CCG78:CCV78"/>
    <mergeCell ref="CCW78:CDL78"/>
    <mergeCell ref="CDM78:CEB78"/>
    <mergeCell ref="CEC78:CER78"/>
    <mergeCell ref="CES78:CFH78"/>
    <mergeCell ref="CFI78:CFX78"/>
    <mergeCell ref="CFY78:CGN78"/>
    <mergeCell ref="CGO78:CHD78"/>
    <mergeCell ref="CHE78:CHT78"/>
    <mergeCell ref="CHU78:CIJ78"/>
    <mergeCell ref="CIK78:CIZ78"/>
    <mergeCell ref="CJA78:CJP78"/>
    <mergeCell ref="CJQ78:CKF78"/>
    <mergeCell ref="CKG78:CKV78"/>
    <mergeCell ref="CKW78:CLL78"/>
    <mergeCell ref="BQO78:BRD78"/>
    <mergeCell ref="BRE78:BRT78"/>
    <mergeCell ref="BRU78:BSJ78"/>
    <mergeCell ref="BSK78:BSZ78"/>
    <mergeCell ref="BTA78:BTP78"/>
    <mergeCell ref="BTQ78:BUF78"/>
    <mergeCell ref="BUG78:BUV78"/>
    <mergeCell ref="BUW78:BVL78"/>
    <mergeCell ref="BVM78:BWB78"/>
    <mergeCell ref="BWC78:BWR78"/>
    <mergeCell ref="BWS78:BXH78"/>
    <mergeCell ref="BXI78:BXX78"/>
    <mergeCell ref="BXY78:BYN78"/>
    <mergeCell ref="BYO78:BZD78"/>
    <mergeCell ref="BZE78:BZT78"/>
    <mergeCell ref="BZU78:CAJ78"/>
    <mergeCell ref="CAK78:CAZ78"/>
    <mergeCell ref="BGC78:BGR78"/>
    <mergeCell ref="BGS78:BHH78"/>
    <mergeCell ref="BHI78:BHX78"/>
    <mergeCell ref="BHY78:BIN78"/>
    <mergeCell ref="BIO78:BJD78"/>
    <mergeCell ref="BJE78:BJT78"/>
    <mergeCell ref="BJU78:BKJ78"/>
    <mergeCell ref="BKK78:BKZ78"/>
    <mergeCell ref="BLA78:BLP78"/>
    <mergeCell ref="BLQ78:BMF78"/>
    <mergeCell ref="BMG78:BMV78"/>
    <mergeCell ref="BMW78:BNL78"/>
    <mergeCell ref="BNM78:BOB78"/>
    <mergeCell ref="BOC78:BOR78"/>
    <mergeCell ref="BOS78:BPH78"/>
    <mergeCell ref="BPI78:BPX78"/>
    <mergeCell ref="BPY78:BQN78"/>
    <mergeCell ref="AVQ78:AWF78"/>
    <mergeCell ref="AWG78:AWV78"/>
    <mergeCell ref="AWW78:AXL78"/>
    <mergeCell ref="AXM78:AYB78"/>
    <mergeCell ref="AYC78:AYR78"/>
    <mergeCell ref="AYS78:AZH78"/>
    <mergeCell ref="AZI78:AZX78"/>
    <mergeCell ref="AZY78:BAN78"/>
    <mergeCell ref="BAO78:BBD78"/>
    <mergeCell ref="BBE78:BBT78"/>
    <mergeCell ref="BBU78:BCJ78"/>
    <mergeCell ref="BCK78:BCZ78"/>
    <mergeCell ref="BDA78:BDP78"/>
    <mergeCell ref="BDQ78:BEF78"/>
    <mergeCell ref="BEG78:BEV78"/>
    <mergeCell ref="BEW78:BFL78"/>
    <mergeCell ref="BFM78:BGB78"/>
    <mergeCell ref="ALE78:ALT78"/>
    <mergeCell ref="ALU78:AMJ78"/>
    <mergeCell ref="AMK78:AMZ78"/>
    <mergeCell ref="ANA78:ANP78"/>
    <mergeCell ref="ANQ78:AOF78"/>
    <mergeCell ref="AOG78:AOV78"/>
    <mergeCell ref="AOW78:APL78"/>
    <mergeCell ref="APM78:AQB78"/>
    <mergeCell ref="AQC78:AQR78"/>
    <mergeCell ref="AQS78:ARH78"/>
    <mergeCell ref="ARI78:ARX78"/>
    <mergeCell ref="ARY78:ASN78"/>
    <mergeCell ref="ASO78:ATD78"/>
    <mergeCell ref="ATE78:ATT78"/>
    <mergeCell ref="ATU78:AUJ78"/>
    <mergeCell ref="AUK78:AUZ78"/>
    <mergeCell ref="AVA78:AVP78"/>
    <mergeCell ref="AAS78:ABH78"/>
    <mergeCell ref="ABI78:ABX78"/>
    <mergeCell ref="ABY78:ACN78"/>
    <mergeCell ref="ACO78:ADD78"/>
    <mergeCell ref="ADE78:ADT78"/>
    <mergeCell ref="ADU78:AEJ78"/>
    <mergeCell ref="AEK78:AEZ78"/>
    <mergeCell ref="AFA78:AFP78"/>
    <mergeCell ref="AFQ78:AGF78"/>
    <mergeCell ref="AGG78:AGV78"/>
    <mergeCell ref="AGW78:AHL78"/>
    <mergeCell ref="AHM78:AIB78"/>
    <mergeCell ref="AIC78:AIR78"/>
    <mergeCell ref="AIS78:AJH78"/>
    <mergeCell ref="AJI78:AJX78"/>
    <mergeCell ref="AJY78:AKN78"/>
    <mergeCell ref="AKO78:ALD78"/>
    <mergeCell ref="QG78:QV78"/>
    <mergeCell ref="QW78:RL78"/>
    <mergeCell ref="RM78:SB78"/>
    <mergeCell ref="SC78:SR78"/>
    <mergeCell ref="SS78:TH78"/>
    <mergeCell ref="TI78:TX78"/>
    <mergeCell ref="TY78:UN78"/>
    <mergeCell ref="UO78:VD78"/>
    <mergeCell ref="VE78:VT78"/>
    <mergeCell ref="VU78:WJ78"/>
    <mergeCell ref="WK78:WZ78"/>
    <mergeCell ref="XA78:XP78"/>
    <mergeCell ref="XQ78:YF78"/>
    <mergeCell ref="YG78:YV78"/>
    <mergeCell ref="YW78:ZL78"/>
    <mergeCell ref="ZM78:AAB78"/>
    <mergeCell ref="AAC78:AAR78"/>
    <mergeCell ref="XCS77:XDH77"/>
    <mergeCell ref="XDI77:XDX77"/>
    <mergeCell ref="XDY77:XEN77"/>
    <mergeCell ref="XEO77:XFD77"/>
    <mergeCell ref="A78:P78"/>
    <mergeCell ref="Q78:AF78"/>
    <mergeCell ref="AG78:AV78"/>
    <mergeCell ref="AW78:BL78"/>
    <mergeCell ref="BM78:CB78"/>
    <mergeCell ref="CC78:CR78"/>
    <mergeCell ref="CS78:DH78"/>
    <mergeCell ref="DI78:DX78"/>
    <mergeCell ref="DY78:EN78"/>
    <mergeCell ref="EO78:FD78"/>
    <mergeCell ref="FE78:FT78"/>
    <mergeCell ref="FU78:GJ78"/>
    <mergeCell ref="GK78:GZ78"/>
    <mergeCell ref="HA78:HP78"/>
    <mergeCell ref="HQ78:IF78"/>
    <mergeCell ref="IG78:IV78"/>
    <mergeCell ref="IW78:JL78"/>
    <mergeCell ref="JM78:KB78"/>
    <mergeCell ref="KC78:KR78"/>
    <mergeCell ref="KS78:LH78"/>
    <mergeCell ref="LI78:LX78"/>
    <mergeCell ref="LY78:MN78"/>
    <mergeCell ref="MO78:ND78"/>
    <mergeCell ref="NE78:NT78"/>
    <mergeCell ref="NU78:OJ78"/>
    <mergeCell ref="OK78:OZ78"/>
    <mergeCell ref="PA78:PP78"/>
    <mergeCell ref="PQ78:QF78"/>
    <mergeCell ref="WSG77:WSV77"/>
    <mergeCell ref="WSW77:WTL77"/>
    <mergeCell ref="WTM77:WUB77"/>
    <mergeCell ref="WUC77:WUR77"/>
    <mergeCell ref="WUS77:WVH77"/>
    <mergeCell ref="WVI77:WVX77"/>
    <mergeCell ref="WVY77:WWN77"/>
    <mergeCell ref="WWO77:WXD77"/>
    <mergeCell ref="WXE77:WXT77"/>
    <mergeCell ref="WXU77:WYJ77"/>
    <mergeCell ref="WYK77:WYZ77"/>
    <mergeCell ref="WZA77:WZP77"/>
    <mergeCell ref="WZQ77:XAF77"/>
    <mergeCell ref="XAG77:XAV77"/>
    <mergeCell ref="XAW77:XBL77"/>
    <mergeCell ref="XBM77:XCB77"/>
    <mergeCell ref="XCC77:XCR77"/>
    <mergeCell ref="WHU77:WIJ77"/>
    <mergeCell ref="WIK77:WIZ77"/>
    <mergeCell ref="WJA77:WJP77"/>
    <mergeCell ref="WJQ77:WKF77"/>
    <mergeCell ref="WKG77:WKV77"/>
    <mergeCell ref="WKW77:WLL77"/>
    <mergeCell ref="WLM77:WMB77"/>
    <mergeCell ref="WMC77:WMR77"/>
    <mergeCell ref="WMS77:WNH77"/>
    <mergeCell ref="WNI77:WNX77"/>
    <mergeCell ref="WNY77:WON77"/>
    <mergeCell ref="WOO77:WPD77"/>
    <mergeCell ref="WPE77:WPT77"/>
    <mergeCell ref="WPU77:WQJ77"/>
    <mergeCell ref="WQK77:WQZ77"/>
    <mergeCell ref="WRA77:WRP77"/>
    <mergeCell ref="WRQ77:WSF77"/>
    <mergeCell ref="VXI77:VXX77"/>
    <mergeCell ref="VXY77:VYN77"/>
    <mergeCell ref="VYO77:VZD77"/>
    <mergeCell ref="VZE77:VZT77"/>
    <mergeCell ref="VZU77:WAJ77"/>
    <mergeCell ref="WAK77:WAZ77"/>
    <mergeCell ref="WBA77:WBP77"/>
    <mergeCell ref="WBQ77:WCF77"/>
    <mergeCell ref="WCG77:WCV77"/>
    <mergeCell ref="WCW77:WDL77"/>
    <mergeCell ref="WDM77:WEB77"/>
    <mergeCell ref="WEC77:WER77"/>
    <mergeCell ref="WES77:WFH77"/>
    <mergeCell ref="WFI77:WFX77"/>
    <mergeCell ref="WFY77:WGN77"/>
    <mergeCell ref="WGO77:WHD77"/>
    <mergeCell ref="WHE77:WHT77"/>
    <mergeCell ref="VMW77:VNL77"/>
    <mergeCell ref="VNM77:VOB77"/>
    <mergeCell ref="VOC77:VOR77"/>
    <mergeCell ref="VOS77:VPH77"/>
    <mergeCell ref="VPI77:VPX77"/>
    <mergeCell ref="VPY77:VQN77"/>
    <mergeCell ref="VQO77:VRD77"/>
    <mergeCell ref="VRE77:VRT77"/>
    <mergeCell ref="VRU77:VSJ77"/>
    <mergeCell ref="VSK77:VSZ77"/>
    <mergeCell ref="VTA77:VTP77"/>
    <mergeCell ref="VTQ77:VUF77"/>
    <mergeCell ref="VUG77:VUV77"/>
    <mergeCell ref="VUW77:VVL77"/>
    <mergeCell ref="VVM77:VWB77"/>
    <mergeCell ref="VWC77:VWR77"/>
    <mergeCell ref="VWS77:VXH77"/>
    <mergeCell ref="VCK77:VCZ77"/>
    <mergeCell ref="VDA77:VDP77"/>
    <mergeCell ref="VDQ77:VEF77"/>
    <mergeCell ref="VEG77:VEV77"/>
    <mergeCell ref="VEW77:VFL77"/>
    <mergeCell ref="VFM77:VGB77"/>
    <mergeCell ref="VGC77:VGR77"/>
    <mergeCell ref="VGS77:VHH77"/>
    <mergeCell ref="VHI77:VHX77"/>
    <mergeCell ref="VHY77:VIN77"/>
    <mergeCell ref="VIO77:VJD77"/>
    <mergeCell ref="VJE77:VJT77"/>
    <mergeCell ref="VJU77:VKJ77"/>
    <mergeCell ref="VKK77:VKZ77"/>
    <mergeCell ref="VLA77:VLP77"/>
    <mergeCell ref="VLQ77:VMF77"/>
    <mergeCell ref="VMG77:VMV77"/>
    <mergeCell ref="URY77:USN77"/>
    <mergeCell ref="USO77:UTD77"/>
    <mergeCell ref="UTE77:UTT77"/>
    <mergeCell ref="UTU77:UUJ77"/>
    <mergeCell ref="UUK77:UUZ77"/>
    <mergeCell ref="UVA77:UVP77"/>
    <mergeCell ref="UVQ77:UWF77"/>
    <mergeCell ref="UWG77:UWV77"/>
    <mergeCell ref="UWW77:UXL77"/>
    <mergeCell ref="UXM77:UYB77"/>
    <mergeCell ref="UYC77:UYR77"/>
    <mergeCell ref="UYS77:UZH77"/>
    <mergeCell ref="UZI77:UZX77"/>
    <mergeCell ref="UZY77:VAN77"/>
    <mergeCell ref="VAO77:VBD77"/>
    <mergeCell ref="VBE77:VBT77"/>
    <mergeCell ref="VBU77:VCJ77"/>
    <mergeCell ref="UHM77:UIB77"/>
    <mergeCell ref="UIC77:UIR77"/>
    <mergeCell ref="UIS77:UJH77"/>
    <mergeCell ref="UJI77:UJX77"/>
    <mergeCell ref="UJY77:UKN77"/>
    <mergeCell ref="UKO77:ULD77"/>
    <mergeCell ref="ULE77:ULT77"/>
    <mergeCell ref="ULU77:UMJ77"/>
    <mergeCell ref="UMK77:UMZ77"/>
    <mergeCell ref="UNA77:UNP77"/>
    <mergeCell ref="UNQ77:UOF77"/>
    <mergeCell ref="UOG77:UOV77"/>
    <mergeCell ref="UOW77:UPL77"/>
    <mergeCell ref="UPM77:UQB77"/>
    <mergeCell ref="UQC77:UQR77"/>
    <mergeCell ref="UQS77:URH77"/>
    <mergeCell ref="URI77:URX77"/>
    <mergeCell ref="TXA77:TXP77"/>
    <mergeCell ref="TXQ77:TYF77"/>
    <mergeCell ref="TYG77:TYV77"/>
    <mergeCell ref="TYW77:TZL77"/>
    <mergeCell ref="TZM77:UAB77"/>
    <mergeCell ref="UAC77:UAR77"/>
    <mergeCell ref="UAS77:UBH77"/>
    <mergeCell ref="UBI77:UBX77"/>
    <mergeCell ref="UBY77:UCN77"/>
    <mergeCell ref="UCO77:UDD77"/>
    <mergeCell ref="UDE77:UDT77"/>
    <mergeCell ref="UDU77:UEJ77"/>
    <mergeCell ref="UEK77:UEZ77"/>
    <mergeCell ref="UFA77:UFP77"/>
    <mergeCell ref="UFQ77:UGF77"/>
    <mergeCell ref="UGG77:UGV77"/>
    <mergeCell ref="UGW77:UHL77"/>
    <mergeCell ref="TMO77:TND77"/>
    <mergeCell ref="TNE77:TNT77"/>
    <mergeCell ref="TNU77:TOJ77"/>
    <mergeCell ref="TOK77:TOZ77"/>
    <mergeCell ref="TPA77:TPP77"/>
    <mergeCell ref="TPQ77:TQF77"/>
    <mergeCell ref="TQG77:TQV77"/>
    <mergeCell ref="TQW77:TRL77"/>
    <mergeCell ref="TRM77:TSB77"/>
    <mergeCell ref="TSC77:TSR77"/>
    <mergeCell ref="TSS77:TTH77"/>
    <mergeCell ref="TTI77:TTX77"/>
    <mergeCell ref="TTY77:TUN77"/>
    <mergeCell ref="TUO77:TVD77"/>
    <mergeCell ref="TVE77:TVT77"/>
    <mergeCell ref="TVU77:TWJ77"/>
    <mergeCell ref="TWK77:TWZ77"/>
    <mergeCell ref="TCC77:TCR77"/>
    <mergeCell ref="TCS77:TDH77"/>
    <mergeCell ref="TDI77:TDX77"/>
    <mergeCell ref="TDY77:TEN77"/>
    <mergeCell ref="TEO77:TFD77"/>
    <mergeCell ref="TFE77:TFT77"/>
    <mergeCell ref="TFU77:TGJ77"/>
    <mergeCell ref="TGK77:TGZ77"/>
    <mergeCell ref="THA77:THP77"/>
    <mergeCell ref="THQ77:TIF77"/>
    <mergeCell ref="TIG77:TIV77"/>
    <mergeCell ref="TIW77:TJL77"/>
    <mergeCell ref="TJM77:TKB77"/>
    <mergeCell ref="TKC77:TKR77"/>
    <mergeCell ref="TKS77:TLH77"/>
    <mergeCell ref="TLI77:TLX77"/>
    <mergeCell ref="TLY77:TMN77"/>
    <mergeCell ref="SRQ77:SSF77"/>
    <mergeCell ref="SSG77:SSV77"/>
    <mergeCell ref="SSW77:STL77"/>
    <mergeCell ref="STM77:SUB77"/>
    <mergeCell ref="SUC77:SUR77"/>
    <mergeCell ref="SUS77:SVH77"/>
    <mergeCell ref="SVI77:SVX77"/>
    <mergeCell ref="SVY77:SWN77"/>
    <mergeCell ref="SWO77:SXD77"/>
    <mergeCell ref="SXE77:SXT77"/>
    <mergeCell ref="SXU77:SYJ77"/>
    <mergeCell ref="SYK77:SYZ77"/>
    <mergeCell ref="SZA77:SZP77"/>
    <mergeCell ref="SZQ77:TAF77"/>
    <mergeCell ref="TAG77:TAV77"/>
    <mergeCell ref="TAW77:TBL77"/>
    <mergeCell ref="TBM77:TCB77"/>
    <mergeCell ref="SHE77:SHT77"/>
    <mergeCell ref="SHU77:SIJ77"/>
    <mergeCell ref="SIK77:SIZ77"/>
    <mergeCell ref="SJA77:SJP77"/>
    <mergeCell ref="SJQ77:SKF77"/>
    <mergeCell ref="SKG77:SKV77"/>
    <mergeCell ref="SKW77:SLL77"/>
    <mergeCell ref="SLM77:SMB77"/>
    <mergeCell ref="SMC77:SMR77"/>
    <mergeCell ref="SMS77:SNH77"/>
    <mergeCell ref="SNI77:SNX77"/>
    <mergeCell ref="SNY77:SON77"/>
    <mergeCell ref="SOO77:SPD77"/>
    <mergeCell ref="SPE77:SPT77"/>
    <mergeCell ref="SPU77:SQJ77"/>
    <mergeCell ref="SQK77:SQZ77"/>
    <mergeCell ref="SRA77:SRP77"/>
    <mergeCell ref="RWS77:RXH77"/>
    <mergeCell ref="RXI77:RXX77"/>
    <mergeCell ref="RXY77:RYN77"/>
    <mergeCell ref="RYO77:RZD77"/>
    <mergeCell ref="RZE77:RZT77"/>
    <mergeCell ref="RZU77:SAJ77"/>
    <mergeCell ref="SAK77:SAZ77"/>
    <mergeCell ref="SBA77:SBP77"/>
    <mergeCell ref="SBQ77:SCF77"/>
    <mergeCell ref="SCG77:SCV77"/>
    <mergeCell ref="SCW77:SDL77"/>
    <mergeCell ref="SDM77:SEB77"/>
    <mergeCell ref="SEC77:SER77"/>
    <mergeCell ref="SES77:SFH77"/>
    <mergeCell ref="SFI77:SFX77"/>
    <mergeCell ref="SFY77:SGN77"/>
    <mergeCell ref="SGO77:SHD77"/>
    <mergeCell ref="RMG77:RMV77"/>
    <mergeCell ref="RMW77:RNL77"/>
    <mergeCell ref="RNM77:ROB77"/>
    <mergeCell ref="ROC77:ROR77"/>
    <mergeCell ref="ROS77:RPH77"/>
    <mergeCell ref="RPI77:RPX77"/>
    <mergeCell ref="RPY77:RQN77"/>
    <mergeCell ref="RQO77:RRD77"/>
    <mergeCell ref="RRE77:RRT77"/>
    <mergeCell ref="RRU77:RSJ77"/>
    <mergeCell ref="RSK77:RSZ77"/>
    <mergeCell ref="RTA77:RTP77"/>
    <mergeCell ref="RTQ77:RUF77"/>
    <mergeCell ref="RUG77:RUV77"/>
    <mergeCell ref="RUW77:RVL77"/>
    <mergeCell ref="RVM77:RWB77"/>
    <mergeCell ref="RWC77:RWR77"/>
    <mergeCell ref="RBU77:RCJ77"/>
    <mergeCell ref="RCK77:RCZ77"/>
    <mergeCell ref="RDA77:RDP77"/>
    <mergeCell ref="RDQ77:REF77"/>
    <mergeCell ref="REG77:REV77"/>
    <mergeCell ref="REW77:RFL77"/>
    <mergeCell ref="RFM77:RGB77"/>
    <mergeCell ref="RGC77:RGR77"/>
    <mergeCell ref="RGS77:RHH77"/>
    <mergeCell ref="RHI77:RHX77"/>
    <mergeCell ref="RHY77:RIN77"/>
    <mergeCell ref="RIO77:RJD77"/>
    <mergeCell ref="RJE77:RJT77"/>
    <mergeCell ref="RJU77:RKJ77"/>
    <mergeCell ref="RKK77:RKZ77"/>
    <mergeCell ref="RLA77:RLP77"/>
    <mergeCell ref="RLQ77:RMF77"/>
    <mergeCell ref="QRI77:QRX77"/>
    <mergeCell ref="QRY77:QSN77"/>
    <mergeCell ref="QSO77:QTD77"/>
    <mergeCell ref="QTE77:QTT77"/>
    <mergeCell ref="QTU77:QUJ77"/>
    <mergeCell ref="QUK77:QUZ77"/>
    <mergeCell ref="QVA77:QVP77"/>
    <mergeCell ref="QVQ77:QWF77"/>
    <mergeCell ref="QWG77:QWV77"/>
    <mergeCell ref="QWW77:QXL77"/>
    <mergeCell ref="QXM77:QYB77"/>
    <mergeCell ref="QYC77:QYR77"/>
    <mergeCell ref="QYS77:QZH77"/>
    <mergeCell ref="QZI77:QZX77"/>
    <mergeCell ref="QZY77:RAN77"/>
    <mergeCell ref="RAO77:RBD77"/>
    <mergeCell ref="RBE77:RBT77"/>
    <mergeCell ref="QGW77:QHL77"/>
    <mergeCell ref="QHM77:QIB77"/>
    <mergeCell ref="QIC77:QIR77"/>
    <mergeCell ref="QIS77:QJH77"/>
    <mergeCell ref="QJI77:QJX77"/>
    <mergeCell ref="QJY77:QKN77"/>
    <mergeCell ref="QKO77:QLD77"/>
    <mergeCell ref="QLE77:QLT77"/>
    <mergeCell ref="QLU77:QMJ77"/>
    <mergeCell ref="QMK77:QMZ77"/>
    <mergeCell ref="QNA77:QNP77"/>
    <mergeCell ref="QNQ77:QOF77"/>
    <mergeCell ref="QOG77:QOV77"/>
    <mergeCell ref="QOW77:QPL77"/>
    <mergeCell ref="QPM77:QQB77"/>
    <mergeCell ref="QQC77:QQR77"/>
    <mergeCell ref="QQS77:QRH77"/>
    <mergeCell ref="PWK77:PWZ77"/>
    <mergeCell ref="PXA77:PXP77"/>
    <mergeCell ref="PXQ77:PYF77"/>
    <mergeCell ref="PYG77:PYV77"/>
    <mergeCell ref="PYW77:PZL77"/>
    <mergeCell ref="PZM77:QAB77"/>
    <mergeCell ref="QAC77:QAR77"/>
    <mergeCell ref="QAS77:QBH77"/>
    <mergeCell ref="QBI77:QBX77"/>
    <mergeCell ref="QBY77:QCN77"/>
    <mergeCell ref="QCO77:QDD77"/>
    <mergeCell ref="QDE77:QDT77"/>
    <mergeCell ref="QDU77:QEJ77"/>
    <mergeCell ref="QEK77:QEZ77"/>
    <mergeCell ref="QFA77:QFP77"/>
    <mergeCell ref="QFQ77:QGF77"/>
    <mergeCell ref="QGG77:QGV77"/>
    <mergeCell ref="PLY77:PMN77"/>
    <mergeCell ref="PMO77:PND77"/>
    <mergeCell ref="PNE77:PNT77"/>
    <mergeCell ref="PNU77:POJ77"/>
    <mergeCell ref="POK77:POZ77"/>
    <mergeCell ref="PPA77:PPP77"/>
    <mergeCell ref="PPQ77:PQF77"/>
    <mergeCell ref="PQG77:PQV77"/>
    <mergeCell ref="PQW77:PRL77"/>
    <mergeCell ref="PRM77:PSB77"/>
    <mergeCell ref="PSC77:PSR77"/>
    <mergeCell ref="PSS77:PTH77"/>
    <mergeCell ref="PTI77:PTX77"/>
    <mergeCell ref="PTY77:PUN77"/>
    <mergeCell ref="PUO77:PVD77"/>
    <mergeCell ref="PVE77:PVT77"/>
    <mergeCell ref="PVU77:PWJ77"/>
    <mergeCell ref="PBM77:PCB77"/>
    <mergeCell ref="PCC77:PCR77"/>
    <mergeCell ref="PCS77:PDH77"/>
    <mergeCell ref="PDI77:PDX77"/>
    <mergeCell ref="PDY77:PEN77"/>
    <mergeCell ref="PEO77:PFD77"/>
    <mergeCell ref="PFE77:PFT77"/>
    <mergeCell ref="PFU77:PGJ77"/>
    <mergeCell ref="PGK77:PGZ77"/>
    <mergeCell ref="PHA77:PHP77"/>
    <mergeCell ref="PHQ77:PIF77"/>
    <mergeCell ref="PIG77:PIV77"/>
    <mergeCell ref="PIW77:PJL77"/>
    <mergeCell ref="PJM77:PKB77"/>
    <mergeCell ref="PKC77:PKR77"/>
    <mergeCell ref="PKS77:PLH77"/>
    <mergeCell ref="PLI77:PLX77"/>
    <mergeCell ref="ORA77:ORP77"/>
    <mergeCell ref="ORQ77:OSF77"/>
    <mergeCell ref="OSG77:OSV77"/>
    <mergeCell ref="OSW77:OTL77"/>
    <mergeCell ref="OTM77:OUB77"/>
    <mergeCell ref="OUC77:OUR77"/>
    <mergeCell ref="OUS77:OVH77"/>
    <mergeCell ref="OVI77:OVX77"/>
    <mergeCell ref="OVY77:OWN77"/>
    <mergeCell ref="OWO77:OXD77"/>
    <mergeCell ref="OXE77:OXT77"/>
    <mergeCell ref="OXU77:OYJ77"/>
    <mergeCell ref="OYK77:OYZ77"/>
    <mergeCell ref="OZA77:OZP77"/>
    <mergeCell ref="OZQ77:PAF77"/>
    <mergeCell ref="PAG77:PAV77"/>
    <mergeCell ref="PAW77:PBL77"/>
    <mergeCell ref="OGO77:OHD77"/>
    <mergeCell ref="OHE77:OHT77"/>
    <mergeCell ref="OHU77:OIJ77"/>
    <mergeCell ref="OIK77:OIZ77"/>
    <mergeCell ref="OJA77:OJP77"/>
    <mergeCell ref="OJQ77:OKF77"/>
    <mergeCell ref="OKG77:OKV77"/>
    <mergeCell ref="OKW77:OLL77"/>
    <mergeCell ref="OLM77:OMB77"/>
    <mergeCell ref="OMC77:OMR77"/>
    <mergeCell ref="OMS77:ONH77"/>
    <mergeCell ref="ONI77:ONX77"/>
    <mergeCell ref="ONY77:OON77"/>
    <mergeCell ref="OOO77:OPD77"/>
    <mergeCell ref="OPE77:OPT77"/>
    <mergeCell ref="OPU77:OQJ77"/>
    <mergeCell ref="OQK77:OQZ77"/>
    <mergeCell ref="NWC77:NWR77"/>
    <mergeCell ref="NWS77:NXH77"/>
    <mergeCell ref="NXI77:NXX77"/>
    <mergeCell ref="NXY77:NYN77"/>
    <mergeCell ref="NYO77:NZD77"/>
    <mergeCell ref="NZE77:NZT77"/>
    <mergeCell ref="NZU77:OAJ77"/>
    <mergeCell ref="OAK77:OAZ77"/>
    <mergeCell ref="OBA77:OBP77"/>
    <mergeCell ref="OBQ77:OCF77"/>
    <mergeCell ref="OCG77:OCV77"/>
    <mergeCell ref="OCW77:ODL77"/>
    <mergeCell ref="ODM77:OEB77"/>
    <mergeCell ref="OEC77:OER77"/>
    <mergeCell ref="OES77:OFH77"/>
    <mergeCell ref="OFI77:OFX77"/>
    <mergeCell ref="OFY77:OGN77"/>
    <mergeCell ref="NLQ77:NMF77"/>
    <mergeCell ref="NMG77:NMV77"/>
    <mergeCell ref="NMW77:NNL77"/>
    <mergeCell ref="NNM77:NOB77"/>
    <mergeCell ref="NOC77:NOR77"/>
    <mergeCell ref="NOS77:NPH77"/>
    <mergeCell ref="NPI77:NPX77"/>
    <mergeCell ref="NPY77:NQN77"/>
    <mergeCell ref="NQO77:NRD77"/>
    <mergeCell ref="NRE77:NRT77"/>
    <mergeCell ref="NRU77:NSJ77"/>
    <mergeCell ref="NSK77:NSZ77"/>
    <mergeCell ref="NTA77:NTP77"/>
    <mergeCell ref="NTQ77:NUF77"/>
    <mergeCell ref="NUG77:NUV77"/>
    <mergeCell ref="NUW77:NVL77"/>
    <mergeCell ref="NVM77:NWB77"/>
    <mergeCell ref="NBE77:NBT77"/>
    <mergeCell ref="NBU77:NCJ77"/>
    <mergeCell ref="NCK77:NCZ77"/>
    <mergeCell ref="NDA77:NDP77"/>
    <mergeCell ref="NDQ77:NEF77"/>
    <mergeCell ref="NEG77:NEV77"/>
    <mergeCell ref="NEW77:NFL77"/>
    <mergeCell ref="NFM77:NGB77"/>
    <mergeCell ref="NGC77:NGR77"/>
    <mergeCell ref="NGS77:NHH77"/>
    <mergeCell ref="NHI77:NHX77"/>
    <mergeCell ref="NHY77:NIN77"/>
    <mergeCell ref="NIO77:NJD77"/>
    <mergeCell ref="NJE77:NJT77"/>
    <mergeCell ref="NJU77:NKJ77"/>
    <mergeCell ref="NKK77:NKZ77"/>
    <mergeCell ref="NLA77:NLP77"/>
    <mergeCell ref="MQS77:MRH77"/>
    <mergeCell ref="MRI77:MRX77"/>
    <mergeCell ref="MRY77:MSN77"/>
    <mergeCell ref="MSO77:MTD77"/>
    <mergeCell ref="MTE77:MTT77"/>
    <mergeCell ref="MTU77:MUJ77"/>
    <mergeCell ref="MUK77:MUZ77"/>
    <mergeCell ref="MVA77:MVP77"/>
    <mergeCell ref="MVQ77:MWF77"/>
    <mergeCell ref="MWG77:MWV77"/>
    <mergeCell ref="MWW77:MXL77"/>
    <mergeCell ref="MXM77:MYB77"/>
    <mergeCell ref="MYC77:MYR77"/>
    <mergeCell ref="MYS77:MZH77"/>
    <mergeCell ref="MZI77:MZX77"/>
    <mergeCell ref="MZY77:NAN77"/>
    <mergeCell ref="NAO77:NBD77"/>
    <mergeCell ref="MGG77:MGV77"/>
    <mergeCell ref="MGW77:MHL77"/>
    <mergeCell ref="MHM77:MIB77"/>
    <mergeCell ref="MIC77:MIR77"/>
    <mergeCell ref="MIS77:MJH77"/>
    <mergeCell ref="MJI77:MJX77"/>
    <mergeCell ref="MJY77:MKN77"/>
    <mergeCell ref="MKO77:MLD77"/>
    <mergeCell ref="MLE77:MLT77"/>
    <mergeCell ref="MLU77:MMJ77"/>
    <mergeCell ref="MMK77:MMZ77"/>
    <mergeCell ref="MNA77:MNP77"/>
    <mergeCell ref="MNQ77:MOF77"/>
    <mergeCell ref="MOG77:MOV77"/>
    <mergeCell ref="MOW77:MPL77"/>
    <mergeCell ref="MPM77:MQB77"/>
    <mergeCell ref="MQC77:MQR77"/>
    <mergeCell ref="LVU77:LWJ77"/>
    <mergeCell ref="LWK77:LWZ77"/>
    <mergeCell ref="LXA77:LXP77"/>
    <mergeCell ref="LXQ77:LYF77"/>
    <mergeCell ref="LYG77:LYV77"/>
    <mergeCell ref="LYW77:LZL77"/>
    <mergeCell ref="LZM77:MAB77"/>
    <mergeCell ref="MAC77:MAR77"/>
    <mergeCell ref="MAS77:MBH77"/>
    <mergeCell ref="MBI77:MBX77"/>
    <mergeCell ref="MBY77:MCN77"/>
    <mergeCell ref="MCO77:MDD77"/>
    <mergeCell ref="MDE77:MDT77"/>
    <mergeCell ref="MDU77:MEJ77"/>
    <mergeCell ref="MEK77:MEZ77"/>
    <mergeCell ref="MFA77:MFP77"/>
    <mergeCell ref="MFQ77:MGF77"/>
    <mergeCell ref="LLI77:LLX77"/>
    <mergeCell ref="LLY77:LMN77"/>
    <mergeCell ref="LMO77:LND77"/>
    <mergeCell ref="LNE77:LNT77"/>
    <mergeCell ref="LNU77:LOJ77"/>
    <mergeCell ref="LOK77:LOZ77"/>
    <mergeCell ref="LPA77:LPP77"/>
    <mergeCell ref="LPQ77:LQF77"/>
    <mergeCell ref="LQG77:LQV77"/>
    <mergeCell ref="LQW77:LRL77"/>
    <mergeCell ref="LRM77:LSB77"/>
    <mergeCell ref="LSC77:LSR77"/>
    <mergeCell ref="LSS77:LTH77"/>
    <mergeCell ref="LTI77:LTX77"/>
    <mergeCell ref="LTY77:LUN77"/>
    <mergeCell ref="LUO77:LVD77"/>
    <mergeCell ref="LVE77:LVT77"/>
    <mergeCell ref="LAW77:LBL77"/>
    <mergeCell ref="LBM77:LCB77"/>
    <mergeCell ref="LCC77:LCR77"/>
    <mergeCell ref="LCS77:LDH77"/>
    <mergeCell ref="LDI77:LDX77"/>
    <mergeCell ref="LDY77:LEN77"/>
    <mergeCell ref="LEO77:LFD77"/>
    <mergeCell ref="LFE77:LFT77"/>
    <mergeCell ref="LFU77:LGJ77"/>
    <mergeCell ref="LGK77:LGZ77"/>
    <mergeCell ref="LHA77:LHP77"/>
    <mergeCell ref="LHQ77:LIF77"/>
    <mergeCell ref="LIG77:LIV77"/>
    <mergeCell ref="LIW77:LJL77"/>
    <mergeCell ref="LJM77:LKB77"/>
    <mergeCell ref="LKC77:LKR77"/>
    <mergeCell ref="LKS77:LLH77"/>
    <mergeCell ref="KQK77:KQZ77"/>
    <mergeCell ref="KRA77:KRP77"/>
    <mergeCell ref="KRQ77:KSF77"/>
    <mergeCell ref="KSG77:KSV77"/>
    <mergeCell ref="KSW77:KTL77"/>
    <mergeCell ref="KTM77:KUB77"/>
    <mergeCell ref="KUC77:KUR77"/>
    <mergeCell ref="KUS77:KVH77"/>
    <mergeCell ref="KVI77:KVX77"/>
    <mergeCell ref="KVY77:KWN77"/>
    <mergeCell ref="KWO77:KXD77"/>
    <mergeCell ref="KXE77:KXT77"/>
    <mergeCell ref="KXU77:KYJ77"/>
    <mergeCell ref="KYK77:KYZ77"/>
    <mergeCell ref="KZA77:KZP77"/>
    <mergeCell ref="KZQ77:LAF77"/>
    <mergeCell ref="LAG77:LAV77"/>
    <mergeCell ref="KFY77:KGN77"/>
    <mergeCell ref="KGO77:KHD77"/>
    <mergeCell ref="KHE77:KHT77"/>
    <mergeCell ref="KHU77:KIJ77"/>
    <mergeCell ref="KIK77:KIZ77"/>
    <mergeCell ref="KJA77:KJP77"/>
    <mergeCell ref="KJQ77:KKF77"/>
    <mergeCell ref="KKG77:KKV77"/>
    <mergeCell ref="KKW77:KLL77"/>
    <mergeCell ref="KLM77:KMB77"/>
    <mergeCell ref="KMC77:KMR77"/>
    <mergeCell ref="KMS77:KNH77"/>
    <mergeCell ref="KNI77:KNX77"/>
    <mergeCell ref="KNY77:KON77"/>
    <mergeCell ref="KOO77:KPD77"/>
    <mergeCell ref="KPE77:KPT77"/>
    <mergeCell ref="KPU77:KQJ77"/>
    <mergeCell ref="JVM77:JWB77"/>
    <mergeCell ref="JWC77:JWR77"/>
    <mergeCell ref="JWS77:JXH77"/>
    <mergeCell ref="JXI77:JXX77"/>
    <mergeCell ref="JXY77:JYN77"/>
    <mergeCell ref="JYO77:JZD77"/>
    <mergeCell ref="JZE77:JZT77"/>
    <mergeCell ref="JZU77:KAJ77"/>
    <mergeCell ref="KAK77:KAZ77"/>
    <mergeCell ref="KBA77:KBP77"/>
    <mergeCell ref="KBQ77:KCF77"/>
    <mergeCell ref="KCG77:KCV77"/>
    <mergeCell ref="KCW77:KDL77"/>
    <mergeCell ref="KDM77:KEB77"/>
    <mergeCell ref="KEC77:KER77"/>
    <mergeCell ref="KES77:KFH77"/>
    <mergeCell ref="KFI77:KFX77"/>
    <mergeCell ref="JLA77:JLP77"/>
    <mergeCell ref="JLQ77:JMF77"/>
    <mergeCell ref="JMG77:JMV77"/>
    <mergeCell ref="JMW77:JNL77"/>
    <mergeCell ref="JNM77:JOB77"/>
    <mergeCell ref="JOC77:JOR77"/>
    <mergeCell ref="JOS77:JPH77"/>
    <mergeCell ref="JPI77:JPX77"/>
    <mergeCell ref="JPY77:JQN77"/>
    <mergeCell ref="JQO77:JRD77"/>
    <mergeCell ref="JRE77:JRT77"/>
    <mergeCell ref="JRU77:JSJ77"/>
    <mergeCell ref="JSK77:JSZ77"/>
    <mergeCell ref="JTA77:JTP77"/>
    <mergeCell ref="JTQ77:JUF77"/>
    <mergeCell ref="JUG77:JUV77"/>
    <mergeCell ref="JUW77:JVL77"/>
    <mergeCell ref="JAO77:JBD77"/>
    <mergeCell ref="JBE77:JBT77"/>
    <mergeCell ref="JBU77:JCJ77"/>
    <mergeCell ref="JCK77:JCZ77"/>
    <mergeCell ref="JDA77:JDP77"/>
    <mergeCell ref="JDQ77:JEF77"/>
    <mergeCell ref="JEG77:JEV77"/>
    <mergeCell ref="JEW77:JFL77"/>
    <mergeCell ref="JFM77:JGB77"/>
    <mergeCell ref="JGC77:JGR77"/>
    <mergeCell ref="JGS77:JHH77"/>
    <mergeCell ref="JHI77:JHX77"/>
    <mergeCell ref="JHY77:JIN77"/>
    <mergeCell ref="JIO77:JJD77"/>
    <mergeCell ref="JJE77:JJT77"/>
    <mergeCell ref="JJU77:JKJ77"/>
    <mergeCell ref="JKK77:JKZ77"/>
    <mergeCell ref="IQC77:IQR77"/>
    <mergeCell ref="IQS77:IRH77"/>
    <mergeCell ref="IRI77:IRX77"/>
    <mergeCell ref="IRY77:ISN77"/>
    <mergeCell ref="ISO77:ITD77"/>
    <mergeCell ref="ITE77:ITT77"/>
    <mergeCell ref="ITU77:IUJ77"/>
    <mergeCell ref="IUK77:IUZ77"/>
    <mergeCell ref="IVA77:IVP77"/>
    <mergeCell ref="IVQ77:IWF77"/>
    <mergeCell ref="IWG77:IWV77"/>
    <mergeCell ref="IWW77:IXL77"/>
    <mergeCell ref="IXM77:IYB77"/>
    <mergeCell ref="IYC77:IYR77"/>
    <mergeCell ref="IYS77:IZH77"/>
    <mergeCell ref="IZI77:IZX77"/>
    <mergeCell ref="IZY77:JAN77"/>
    <mergeCell ref="IFQ77:IGF77"/>
    <mergeCell ref="IGG77:IGV77"/>
    <mergeCell ref="IGW77:IHL77"/>
    <mergeCell ref="IHM77:IIB77"/>
    <mergeCell ref="IIC77:IIR77"/>
    <mergeCell ref="IIS77:IJH77"/>
    <mergeCell ref="IJI77:IJX77"/>
    <mergeCell ref="IJY77:IKN77"/>
    <mergeCell ref="IKO77:ILD77"/>
    <mergeCell ref="ILE77:ILT77"/>
    <mergeCell ref="ILU77:IMJ77"/>
    <mergeCell ref="IMK77:IMZ77"/>
    <mergeCell ref="INA77:INP77"/>
    <mergeCell ref="INQ77:IOF77"/>
    <mergeCell ref="IOG77:IOV77"/>
    <mergeCell ref="IOW77:IPL77"/>
    <mergeCell ref="IPM77:IQB77"/>
    <mergeCell ref="HVE77:HVT77"/>
    <mergeCell ref="HVU77:HWJ77"/>
    <mergeCell ref="HWK77:HWZ77"/>
    <mergeCell ref="HXA77:HXP77"/>
    <mergeCell ref="HXQ77:HYF77"/>
    <mergeCell ref="HYG77:HYV77"/>
    <mergeCell ref="HYW77:HZL77"/>
    <mergeCell ref="HZM77:IAB77"/>
    <mergeCell ref="IAC77:IAR77"/>
    <mergeCell ref="IAS77:IBH77"/>
    <mergeCell ref="IBI77:IBX77"/>
    <mergeCell ref="IBY77:ICN77"/>
    <mergeCell ref="ICO77:IDD77"/>
    <mergeCell ref="IDE77:IDT77"/>
    <mergeCell ref="IDU77:IEJ77"/>
    <mergeCell ref="IEK77:IEZ77"/>
    <mergeCell ref="IFA77:IFP77"/>
    <mergeCell ref="HKS77:HLH77"/>
    <mergeCell ref="HLI77:HLX77"/>
    <mergeCell ref="HLY77:HMN77"/>
    <mergeCell ref="HMO77:HND77"/>
    <mergeCell ref="HNE77:HNT77"/>
    <mergeCell ref="HNU77:HOJ77"/>
    <mergeCell ref="HOK77:HOZ77"/>
    <mergeCell ref="HPA77:HPP77"/>
    <mergeCell ref="HPQ77:HQF77"/>
    <mergeCell ref="HQG77:HQV77"/>
    <mergeCell ref="HQW77:HRL77"/>
    <mergeCell ref="HRM77:HSB77"/>
    <mergeCell ref="HSC77:HSR77"/>
    <mergeCell ref="HSS77:HTH77"/>
    <mergeCell ref="HTI77:HTX77"/>
    <mergeCell ref="HTY77:HUN77"/>
    <mergeCell ref="HUO77:HVD77"/>
    <mergeCell ref="HAG77:HAV77"/>
    <mergeCell ref="HAW77:HBL77"/>
    <mergeCell ref="HBM77:HCB77"/>
    <mergeCell ref="HCC77:HCR77"/>
    <mergeCell ref="HCS77:HDH77"/>
    <mergeCell ref="HDI77:HDX77"/>
    <mergeCell ref="HDY77:HEN77"/>
    <mergeCell ref="HEO77:HFD77"/>
    <mergeCell ref="HFE77:HFT77"/>
    <mergeCell ref="HFU77:HGJ77"/>
    <mergeCell ref="HGK77:HGZ77"/>
    <mergeCell ref="HHA77:HHP77"/>
    <mergeCell ref="HHQ77:HIF77"/>
    <mergeCell ref="HIG77:HIV77"/>
    <mergeCell ref="HIW77:HJL77"/>
    <mergeCell ref="HJM77:HKB77"/>
    <mergeCell ref="HKC77:HKR77"/>
    <mergeCell ref="GPU77:GQJ77"/>
    <mergeCell ref="GQK77:GQZ77"/>
    <mergeCell ref="GRA77:GRP77"/>
    <mergeCell ref="GRQ77:GSF77"/>
    <mergeCell ref="GSG77:GSV77"/>
    <mergeCell ref="GSW77:GTL77"/>
    <mergeCell ref="GTM77:GUB77"/>
    <mergeCell ref="GUC77:GUR77"/>
    <mergeCell ref="GUS77:GVH77"/>
    <mergeCell ref="GVI77:GVX77"/>
    <mergeCell ref="GVY77:GWN77"/>
    <mergeCell ref="GWO77:GXD77"/>
    <mergeCell ref="GXE77:GXT77"/>
    <mergeCell ref="GXU77:GYJ77"/>
    <mergeCell ref="GYK77:GYZ77"/>
    <mergeCell ref="GZA77:GZP77"/>
    <mergeCell ref="GZQ77:HAF77"/>
    <mergeCell ref="GFI77:GFX77"/>
    <mergeCell ref="GFY77:GGN77"/>
    <mergeCell ref="GGO77:GHD77"/>
    <mergeCell ref="GHE77:GHT77"/>
    <mergeCell ref="GHU77:GIJ77"/>
    <mergeCell ref="GIK77:GIZ77"/>
    <mergeCell ref="GJA77:GJP77"/>
    <mergeCell ref="GJQ77:GKF77"/>
    <mergeCell ref="GKG77:GKV77"/>
    <mergeCell ref="GKW77:GLL77"/>
    <mergeCell ref="GLM77:GMB77"/>
    <mergeCell ref="GMC77:GMR77"/>
    <mergeCell ref="GMS77:GNH77"/>
    <mergeCell ref="GNI77:GNX77"/>
    <mergeCell ref="GNY77:GON77"/>
    <mergeCell ref="GOO77:GPD77"/>
    <mergeCell ref="GPE77:GPT77"/>
    <mergeCell ref="FUW77:FVL77"/>
    <mergeCell ref="FVM77:FWB77"/>
    <mergeCell ref="FWC77:FWR77"/>
    <mergeCell ref="FWS77:FXH77"/>
    <mergeCell ref="FXI77:FXX77"/>
    <mergeCell ref="FXY77:FYN77"/>
    <mergeCell ref="FYO77:FZD77"/>
    <mergeCell ref="FZE77:FZT77"/>
    <mergeCell ref="FZU77:GAJ77"/>
    <mergeCell ref="GAK77:GAZ77"/>
    <mergeCell ref="GBA77:GBP77"/>
    <mergeCell ref="GBQ77:GCF77"/>
    <mergeCell ref="GCG77:GCV77"/>
    <mergeCell ref="GCW77:GDL77"/>
    <mergeCell ref="GDM77:GEB77"/>
    <mergeCell ref="GEC77:GER77"/>
    <mergeCell ref="GES77:GFH77"/>
    <mergeCell ref="FKK77:FKZ77"/>
    <mergeCell ref="FLA77:FLP77"/>
    <mergeCell ref="FLQ77:FMF77"/>
    <mergeCell ref="FMG77:FMV77"/>
    <mergeCell ref="FMW77:FNL77"/>
    <mergeCell ref="FNM77:FOB77"/>
    <mergeCell ref="FOC77:FOR77"/>
    <mergeCell ref="FOS77:FPH77"/>
    <mergeCell ref="FPI77:FPX77"/>
    <mergeCell ref="FPY77:FQN77"/>
    <mergeCell ref="FQO77:FRD77"/>
    <mergeCell ref="FRE77:FRT77"/>
    <mergeCell ref="FRU77:FSJ77"/>
    <mergeCell ref="FSK77:FSZ77"/>
    <mergeCell ref="FTA77:FTP77"/>
    <mergeCell ref="FTQ77:FUF77"/>
    <mergeCell ref="FUG77:FUV77"/>
    <mergeCell ref="EZY77:FAN77"/>
    <mergeCell ref="FAO77:FBD77"/>
    <mergeCell ref="FBE77:FBT77"/>
    <mergeCell ref="FBU77:FCJ77"/>
    <mergeCell ref="FCK77:FCZ77"/>
    <mergeCell ref="FDA77:FDP77"/>
    <mergeCell ref="FDQ77:FEF77"/>
    <mergeCell ref="FEG77:FEV77"/>
    <mergeCell ref="FEW77:FFL77"/>
    <mergeCell ref="FFM77:FGB77"/>
    <mergeCell ref="FGC77:FGR77"/>
    <mergeCell ref="FGS77:FHH77"/>
    <mergeCell ref="FHI77:FHX77"/>
    <mergeCell ref="FHY77:FIN77"/>
    <mergeCell ref="FIO77:FJD77"/>
    <mergeCell ref="FJE77:FJT77"/>
    <mergeCell ref="FJU77:FKJ77"/>
    <mergeCell ref="EPM77:EQB77"/>
    <mergeCell ref="EQC77:EQR77"/>
    <mergeCell ref="EQS77:ERH77"/>
    <mergeCell ref="ERI77:ERX77"/>
    <mergeCell ref="ERY77:ESN77"/>
    <mergeCell ref="ESO77:ETD77"/>
    <mergeCell ref="ETE77:ETT77"/>
    <mergeCell ref="ETU77:EUJ77"/>
    <mergeCell ref="EUK77:EUZ77"/>
    <mergeCell ref="EVA77:EVP77"/>
    <mergeCell ref="EVQ77:EWF77"/>
    <mergeCell ref="EWG77:EWV77"/>
    <mergeCell ref="EWW77:EXL77"/>
    <mergeCell ref="EXM77:EYB77"/>
    <mergeCell ref="EYC77:EYR77"/>
    <mergeCell ref="EYS77:EZH77"/>
    <mergeCell ref="EZI77:EZX77"/>
    <mergeCell ref="EFA77:EFP77"/>
    <mergeCell ref="EFQ77:EGF77"/>
    <mergeCell ref="EGG77:EGV77"/>
    <mergeCell ref="EGW77:EHL77"/>
    <mergeCell ref="EHM77:EIB77"/>
    <mergeCell ref="EIC77:EIR77"/>
    <mergeCell ref="EIS77:EJH77"/>
    <mergeCell ref="EJI77:EJX77"/>
    <mergeCell ref="EJY77:EKN77"/>
    <mergeCell ref="EKO77:ELD77"/>
    <mergeCell ref="ELE77:ELT77"/>
    <mergeCell ref="ELU77:EMJ77"/>
    <mergeCell ref="EMK77:EMZ77"/>
    <mergeCell ref="ENA77:ENP77"/>
    <mergeCell ref="ENQ77:EOF77"/>
    <mergeCell ref="EOG77:EOV77"/>
    <mergeCell ref="EOW77:EPL77"/>
    <mergeCell ref="DUO77:DVD77"/>
    <mergeCell ref="DVE77:DVT77"/>
    <mergeCell ref="DVU77:DWJ77"/>
    <mergeCell ref="DWK77:DWZ77"/>
    <mergeCell ref="DXA77:DXP77"/>
    <mergeCell ref="DXQ77:DYF77"/>
    <mergeCell ref="DYG77:DYV77"/>
    <mergeCell ref="DYW77:DZL77"/>
    <mergeCell ref="DZM77:EAB77"/>
    <mergeCell ref="EAC77:EAR77"/>
    <mergeCell ref="EAS77:EBH77"/>
    <mergeCell ref="EBI77:EBX77"/>
    <mergeCell ref="EBY77:ECN77"/>
    <mergeCell ref="ECO77:EDD77"/>
    <mergeCell ref="EDE77:EDT77"/>
    <mergeCell ref="EDU77:EEJ77"/>
    <mergeCell ref="EEK77:EEZ77"/>
    <mergeCell ref="DKC77:DKR77"/>
    <mergeCell ref="DKS77:DLH77"/>
    <mergeCell ref="DLI77:DLX77"/>
    <mergeCell ref="DLY77:DMN77"/>
    <mergeCell ref="DMO77:DND77"/>
    <mergeCell ref="DNE77:DNT77"/>
    <mergeCell ref="DNU77:DOJ77"/>
    <mergeCell ref="DOK77:DOZ77"/>
    <mergeCell ref="DPA77:DPP77"/>
    <mergeCell ref="DPQ77:DQF77"/>
    <mergeCell ref="DQG77:DQV77"/>
    <mergeCell ref="DQW77:DRL77"/>
    <mergeCell ref="DRM77:DSB77"/>
    <mergeCell ref="DSC77:DSR77"/>
    <mergeCell ref="DSS77:DTH77"/>
    <mergeCell ref="DTI77:DTX77"/>
    <mergeCell ref="DTY77:DUN77"/>
    <mergeCell ref="CZQ77:DAF77"/>
    <mergeCell ref="DAG77:DAV77"/>
    <mergeCell ref="DAW77:DBL77"/>
    <mergeCell ref="DBM77:DCB77"/>
    <mergeCell ref="DCC77:DCR77"/>
    <mergeCell ref="DCS77:DDH77"/>
    <mergeCell ref="DDI77:DDX77"/>
    <mergeCell ref="DDY77:DEN77"/>
    <mergeCell ref="DEO77:DFD77"/>
    <mergeCell ref="DFE77:DFT77"/>
    <mergeCell ref="DFU77:DGJ77"/>
    <mergeCell ref="DGK77:DGZ77"/>
    <mergeCell ref="DHA77:DHP77"/>
    <mergeCell ref="DHQ77:DIF77"/>
    <mergeCell ref="DIG77:DIV77"/>
    <mergeCell ref="DIW77:DJL77"/>
    <mergeCell ref="DJM77:DKB77"/>
    <mergeCell ref="CPE77:CPT77"/>
    <mergeCell ref="CPU77:CQJ77"/>
    <mergeCell ref="CQK77:CQZ77"/>
    <mergeCell ref="CRA77:CRP77"/>
    <mergeCell ref="CRQ77:CSF77"/>
    <mergeCell ref="CSG77:CSV77"/>
    <mergeCell ref="CSW77:CTL77"/>
    <mergeCell ref="CTM77:CUB77"/>
    <mergeCell ref="CUC77:CUR77"/>
    <mergeCell ref="CUS77:CVH77"/>
    <mergeCell ref="CVI77:CVX77"/>
    <mergeCell ref="CVY77:CWN77"/>
    <mergeCell ref="CWO77:CXD77"/>
    <mergeCell ref="CXE77:CXT77"/>
    <mergeCell ref="CXU77:CYJ77"/>
    <mergeCell ref="CYK77:CYZ77"/>
    <mergeCell ref="CZA77:CZP77"/>
    <mergeCell ref="CES77:CFH77"/>
    <mergeCell ref="CFI77:CFX77"/>
    <mergeCell ref="CFY77:CGN77"/>
    <mergeCell ref="CGO77:CHD77"/>
    <mergeCell ref="CHE77:CHT77"/>
    <mergeCell ref="CHU77:CIJ77"/>
    <mergeCell ref="CIK77:CIZ77"/>
    <mergeCell ref="CJA77:CJP77"/>
    <mergeCell ref="CJQ77:CKF77"/>
    <mergeCell ref="CKG77:CKV77"/>
    <mergeCell ref="CKW77:CLL77"/>
    <mergeCell ref="CLM77:CMB77"/>
    <mergeCell ref="CMC77:CMR77"/>
    <mergeCell ref="CMS77:CNH77"/>
    <mergeCell ref="CNI77:CNX77"/>
    <mergeCell ref="CNY77:CON77"/>
    <mergeCell ref="COO77:CPD77"/>
    <mergeCell ref="BUG77:BUV77"/>
    <mergeCell ref="BUW77:BVL77"/>
    <mergeCell ref="BVM77:BWB77"/>
    <mergeCell ref="BWC77:BWR77"/>
    <mergeCell ref="BWS77:BXH77"/>
    <mergeCell ref="BXI77:BXX77"/>
    <mergeCell ref="BXY77:BYN77"/>
    <mergeCell ref="BYO77:BZD77"/>
    <mergeCell ref="BZE77:BZT77"/>
    <mergeCell ref="BZU77:CAJ77"/>
    <mergeCell ref="CAK77:CAZ77"/>
    <mergeCell ref="CBA77:CBP77"/>
    <mergeCell ref="CBQ77:CCF77"/>
    <mergeCell ref="CCG77:CCV77"/>
    <mergeCell ref="CCW77:CDL77"/>
    <mergeCell ref="CDM77:CEB77"/>
    <mergeCell ref="CEC77:CER77"/>
    <mergeCell ref="BJU77:BKJ77"/>
    <mergeCell ref="BKK77:BKZ77"/>
    <mergeCell ref="BLA77:BLP77"/>
    <mergeCell ref="BLQ77:BMF77"/>
    <mergeCell ref="BMG77:BMV77"/>
    <mergeCell ref="BMW77:BNL77"/>
    <mergeCell ref="BNM77:BOB77"/>
    <mergeCell ref="BOC77:BOR77"/>
    <mergeCell ref="BOS77:BPH77"/>
    <mergeCell ref="BPI77:BPX77"/>
    <mergeCell ref="BPY77:BQN77"/>
    <mergeCell ref="BQO77:BRD77"/>
    <mergeCell ref="BRE77:BRT77"/>
    <mergeCell ref="BRU77:BSJ77"/>
    <mergeCell ref="BSK77:BSZ77"/>
    <mergeCell ref="BTA77:BTP77"/>
    <mergeCell ref="BTQ77:BUF77"/>
    <mergeCell ref="AZI77:AZX77"/>
    <mergeCell ref="AZY77:BAN77"/>
    <mergeCell ref="BAO77:BBD77"/>
    <mergeCell ref="BBE77:BBT77"/>
    <mergeCell ref="BBU77:BCJ77"/>
    <mergeCell ref="BCK77:BCZ77"/>
    <mergeCell ref="BDA77:BDP77"/>
    <mergeCell ref="BDQ77:BEF77"/>
    <mergeCell ref="BEG77:BEV77"/>
    <mergeCell ref="BEW77:BFL77"/>
    <mergeCell ref="BFM77:BGB77"/>
    <mergeCell ref="BGC77:BGR77"/>
    <mergeCell ref="BGS77:BHH77"/>
    <mergeCell ref="BHI77:BHX77"/>
    <mergeCell ref="BHY77:BIN77"/>
    <mergeCell ref="BIO77:BJD77"/>
    <mergeCell ref="BJE77:BJT77"/>
    <mergeCell ref="AOW77:APL77"/>
    <mergeCell ref="APM77:AQB77"/>
    <mergeCell ref="AQC77:AQR77"/>
    <mergeCell ref="AQS77:ARH77"/>
    <mergeCell ref="ARI77:ARX77"/>
    <mergeCell ref="ARY77:ASN77"/>
    <mergeCell ref="ASO77:ATD77"/>
    <mergeCell ref="ATE77:ATT77"/>
    <mergeCell ref="ATU77:AUJ77"/>
    <mergeCell ref="AUK77:AUZ77"/>
    <mergeCell ref="AVA77:AVP77"/>
    <mergeCell ref="AVQ77:AWF77"/>
    <mergeCell ref="AWG77:AWV77"/>
    <mergeCell ref="AWW77:AXL77"/>
    <mergeCell ref="AXM77:AYB77"/>
    <mergeCell ref="AYC77:AYR77"/>
    <mergeCell ref="AYS77:AZH77"/>
    <mergeCell ref="AEK77:AEZ77"/>
    <mergeCell ref="AFA77:AFP77"/>
    <mergeCell ref="AFQ77:AGF77"/>
    <mergeCell ref="AGG77:AGV77"/>
    <mergeCell ref="AGW77:AHL77"/>
    <mergeCell ref="AHM77:AIB77"/>
    <mergeCell ref="AIC77:AIR77"/>
    <mergeCell ref="AIS77:AJH77"/>
    <mergeCell ref="AJI77:AJX77"/>
    <mergeCell ref="AJY77:AKN77"/>
    <mergeCell ref="AKO77:ALD77"/>
    <mergeCell ref="ALE77:ALT77"/>
    <mergeCell ref="ALU77:AMJ77"/>
    <mergeCell ref="AMK77:AMZ77"/>
    <mergeCell ref="ANA77:ANP77"/>
    <mergeCell ref="ANQ77:AOF77"/>
    <mergeCell ref="AOG77:AOV77"/>
    <mergeCell ref="TY77:UN77"/>
    <mergeCell ref="UO77:VD77"/>
    <mergeCell ref="VE77:VT77"/>
    <mergeCell ref="VU77:WJ77"/>
    <mergeCell ref="WK77:WZ77"/>
    <mergeCell ref="XA77:XP77"/>
    <mergeCell ref="XQ77:YF77"/>
    <mergeCell ref="YG77:YV77"/>
    <mergeCell ref="YW77:ZL77"/>
    <mergeCell ref="ZM77:AAB77"/>
    <mergeCell ref="AAC77:AAR77"/>
    <mergeCell ref="AAS77:ABH77"/>
    <mergeCell ref="ABI77:ABX77"/>
    <mergeCell ref="ABY77:ACN77"/>
    <mergeCell ref="ACO77:ADD77"/>
    <mergeCell ref="ADE77:ADT77"/>
    <mergeCell ref="ADU77:AEJ77"/>
    <mergeCell ref="JM77:KB77"/>
    <mergeCell ref="KC77:KR77"/>
    <mergeCell ref="KS77:LH77"/>
    <mergeCell ref="LI77:LX77"/>
    <mergeCell ref="LY77:MN77"/>
    <mergeCell ref="MO77:ND77"/>
    <mergeCell ref="NE77:NT77"/>
    <mergeCell ref="NU77:OJ77"/>
    <mergeCell ref="OK77:OZ77"/>
    <mergeCell ref="PA77:PP77"/>
    <mergeCell ref="PQ77:QF77"/>
    <mergeCell ref="QG77:QV77"/>
    <mergeCell ref="QW77:RL77"/>
    <mergeCell ref="RM77:SB77"/>
    <mergeCell ref="SC77:SR77"/>
    <mergeCell ref="SS77:TH77"/>
    <mergeCell ref="TI77:TX77"/>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HA77:HP77"/>
    <mergeCell ref="HQ77:IF77"/>
    <mergeCell ref="IG77:IV77"/>
    <mergeCell ref="IW77:JL77"/>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s>
  <pageMargins left="0.7" right="0.7" top="0.75" bottom="0.75" header="0.3" footer="0.3"/>
  <pageSetup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122"/>
  <sheetViews>
    <sheetView topLeftCell="A79" zoomScale="70" zoomScaleNormal="70" workbookViewId="0">
      <selection activeCell="G22" sqref="G22"/>
    </sheetView>
  </sheetViews>
  <sheetFormatPr defaultRowHeight="12.75" x14ac:dyDescent="0.2"/>
  <cols>
    <col min="1" max="1" width="5.7109375" style="149" customWidth="1"/>
    <col min="2" max="2" width="9.140625" style="149"/>
    <col min="3" max="3" width="50.85546875" style="149" customWidth="1"/>
    <col min="4" max="13" width="12.7109375" style="149" customWidth="1"/>
    <col min="14" max="14" width="13.28515625" style="149" customWidth="1"/>
    <col min="15" max="15" width="12.7109375" style="149" customWidth="1"/>
    <col min="16" max="16" width="14.42578125" style="149" customWidth="1"/>
    <col min="17" max="16384" width="9.140625" style="149"/>
  </cols>
  <sheetData>
    <row r="1" spans="1:16" x14ac:dyDescent="0.2">
      <c r="A1" s="306" t="str">
        <f>'Rate Case Constants'!C9</f>
        <v>LOUISVILLE GAS AND ELECTRIC COMPANY</v>
      </c>
      <c r="B1" s="307"/>
      <c r="C1" s="307"/>
      <c r="D1" s="307"/>
      <c r="E1" s="307"/>
      <c r="F1" s="307"/>
      <c r="G1" s="307"/>
      <c r="H1" s="307"/>
      <c r="I1" s="307"/>
      <c r="J1" s="307"/>
      <c r="K1" s="307"/>
      <c r="L1" s="307"/>
      <c r="M1" s="307"/>
      <c r="N1" s="307"/>
      <c r="O1" s="307"/>
      <c r="P1" s="307"/>
    </row>
    <row r="2" spans="1:16" x14ac:dyDescent="0.2">
      <c r="A2" s="306" t="str">
        <f>'Rate Case Constants'!C10</f>
        <v>CASE NO. 2016-00371 - GAS OPERATIONS</v>
      </c>
      <c r="B2" s="307"/>
      <c r="C2" s="307"/>
      <c r="D2" s="307"/>
      <c r="E2" s="307"/>
      <c r="F2" s="307"/>
      <c r="G2" s="307"/>
      <c r="H2" s="307"/>
      <c r="I2" s="307"/>
      <c r="J2" s="307"/>
      <c r="K2" s="307"/>
      <c r="L2" s="307"/>
      <c r="M2" s="307"/>
      <c r="N2" s="307"/>
      <c r="O2" s="307"/>
      <c r="P2" s="307"/>
    </row>
    <row r="3" spans="1:16" x14ac:dyDescent="0.2">
      <c r="A3" s="306" t="s">
        <v>936</v>
      </c>
      <c r="B3" s="307"/>
      <c r="C3" s="307"/>
      <c r="D3" s="307"/>
      <c r="E3" s="307"/>
      <c r="F3" s="307"/>
      <c r="G3" s="307"/>
      <c r="H3" s="307"/>
      <c r="I3" s="307"/>
      <c r="J3" s="307"/>
      <c r="K3" s="307"/>
      <c r="L3" s="307"/>
      <c r="M3" s="307"/>
      <c r="N3" s="307"/>
      <c r="O3" s="307"/>
      <c r="P3" s="307"/>
    </row>
    <row r="4" spans="1:16" x14ac:dyDescent="0.2">
      <c r="A4" s="308" t="str">
        <f>'Rate Case Constants'!C21</f>
        <v>FORECAST PERIOD FOR THE 12 MONTHS ENDED JUNE 30, 2018</v>
      </c>
      <c r="B4" s="307"/>
      <c r="C4" s="307"/>
      <c r="D4" s="307"/>
      <c r="E4" s="307"/>
      <c r="F4" s="307"/>
      <c r="G4" s="307"/>
      <c r="H4" s="307"/>
      <c r="I4" s="307"/>
      <c r="J4" s="307"/>
      <c r="K4" s="307"/>
      <c r="L4" s="307"/>
      <c r="M4" s="307"/>
      <c r="N4" s="307"/>
      <c r="O4" s="307"/>
      <c r="P4" s="307"/>
    </row>
    <row r="5" spans="1:16" x14ac:dyDescent="0.2">
      <c r="A5" s="149" t="s">
        <v>67</v>
      </c>
      <c r="P5" s="150" t="s">
        <v>50</v>
      </c>
    </row>
    <row r="6" spans="1:16" x14ac:dyDescent="0.2">
      <c r="A6" s="149" t="str">
        <f>'Rate Case Constants'!$C$29</f>
        <v>TYPE OF FILING: __X__ ORIGINAL  _____ UPDATED  _____ REVISED</v>
      </c>
      <c r="P6" s="151" t="s">
        <v>1102</v>
      </c>
    </row>
    <row r="7" spans="1:16" x14ac:dyDescent="0.2">
      <c r="A7" s="149" t="s">
        <v>9</v>
      </c>
      <c r="P7" s="151" t="str">
        <f>'Rate Case Constants'!$C$36</f>
        <v>WITNESS:   C. M. GARRETT</v>
      </c>
    </row>
    <row r="8" spans="1:16" x14ac:dyDescent="0.2">
      <c r="A8" s="152" t="s">
        <v>4</v>
      </c>
      <c r="B8" s="152" t="s">
        <v>6</v>
      </c>
      <c r="C8" s="153"/>
      <c r="D8" s="152" t="s">
        <v>2</v>
      </c>
      <c r="E8" s="152" t="s">
        <v>2</v>
      </c>
      <c r="F8" s="152" t="s">
        <v>2</v>
      </c>
      <c r="G8" s="152" t="s">
        <v>2</v>
      </c>
      <c r="H8" s="152" t="s">
        <v>2</v>
      </c>
      <c r="I8" s="152" t="s">
        <v>2</v>
      </c>
      <c r="J8" s="152" t="s">
        <v>2</v>
      </c>
      <c r="K8" s="152" t="s">
        <v>2</v>
      </c>
      <c r="L8" s="152" t="s">
        <v>2</v>
      </c>
      <c r="M8" s="152" t="s">
        <v>2</v>
      </c>
      <c r="N8" s="152" t="s">
        <v>2</v>
      </c>
      <c r="O8" s="152" t="s">
        <v>2</v>
      </c>
      <c r="P8" s="153"/>
    </row>
    <row r="9" spans="1:16" x14ac:dyDescent="0.2">
      <c r="A9" s="155" t="s">
        <v>5</v>
      </c>
      <c r="B9" s="155" t="s">
        <v>5</v>
      </c>
      <c r="C9" s="156" t="s">
        <v>7</v>
      </c>
      <c r="D9" s="157">
        <v>42917</v>
      </c>
      <c r="E9" s="157">
        <v>42948</v>
      </c>
      <c r="F9" s="157">
        <v>42979</v>
      </c>
      <c r="G9" s="157">
        <v>43009</v>
      </c>
      <c r="H9" s="157">
        <v>43040</v>
      </c>
      <c r="I9" s="157">
        <v>43070</v>
      </c>
      <c r="J9" s="157">
        <v>43101</v>
      </c>
      <c r="K9" s="157">
        <v>43132</v>
      </c>
      <c r="L9" s="157">
        <v>43160</v>
      </c>
      <c r="M9" s="157">
        <v>43191</v>
      </c>
      <c r="N9" s="157">
        <v>43221</v>
      </c>
      <c r="O9" s="157">
        <v>43252</v>
      </c>
      <c r="P9" s="158" t="s">
        <v>3</v>
      </c>
    </row>
    <row r="10" spans="1:16" x14ac:dyDescent="0.2">
      <c r="A10" s="159"/>
      <c r="B10" s="159"/>
      <c r="D10" s="160"/>
      <c r="E10" s="160"/>
      <c r="F10" s="160"/>
      <c r="G10" s="160"/>
      <c r="H10" s="160"/>
      <c r="I10" s="160"/>
      <c r="J10" s="160"/>
      <c r="K10" s="160"/>
      <c r="L10" s="160"/>
      <c r="M10" s="160"/>
      <c r="N10" s="160"/>
      <c r="O10" s="160"/>
      <c r="P10" s="151"/>
    </row>
    <row r="11" spans="1:16" x14ac:dyDescent="0.2">
      <c r="A11" s="159">
        <v>1</v>
      </c>
      <c r="B11" s="161" t="s">
        <v>129</v>
      </c>
      <c r="C11" s="162" t="s">
        <v>276</v>
      </c>
      <c r="D11" s="1">
        <f>SUMIFS('IS G'!U$8:U$365,'IS G'!$A$8:$A$365,'SCH C-2.2 F'!$B11)*1000</f>
        <v>3138754.43278383</v>
      </c>
      <c r="E11" s="1">
        <f>SUMIFS('IS G'!V$8:V$365,'IS G'!$A$8:$A$365,'SCH C-2.2 F'!$B11)*1000</f>
        <v>3171354.1527823</v>
      </c>
      <c r="F11" s="1">
        <f>SUMIFS('IS G'!W$8:W$365,'IS G'!$A$8:$A$365,'SCH C-2.2 F'!$B11)*1000</f>
        <v>3215270.6508780899</v>
      </c>
      <c r="G11" s="1">
        <f>SUMIFS('IS G'!X$8:X$365,'IS G'!$A$8:$A$365,'SCH C-2.2 F'!$B11)*1000</f>
        <v>3245399.1632399601</v>
      </c>
      <c r="H11" s="1">
        <f>SUMIFS('IS G'!Y$8:Y$365,'IS G'!$A$8:$A$365,'SCH C-2.2 F'!$B11)*1000</f>
        <v>3263358.7230307297</v>
      </c>
      <c r="I11" s="1">
        <f>SUMIFS('IS G'!Z$8:Z$365,'IS G'!$A$8:$A$365,'SCH C-2.2 F'!$B11)*1000</f>
        <v>3288869.9841376301</v>
      </c>
      <c r="J11" s="1">
        <f>SUMIFS('IS G'!AA$8:AA$365,'IS G'!$A$8:$A$365,'SCH C-2.2 F'!$B11)*1000</f>
        <v>3312355.0162997097</v>
      </c>
      <c r="K11" s="1">
        <f>SUMIFS('IS G'!AB$8:AB$365,'IS G'!$A$8:$A$365,'SCH C-2.2 F'!$B11)*1000</f>
        <v>3317580.2281061099</v>
      </c>
      <c r="L11" s="1">
        <f>SUMIFS('IS G'!AC$8:AC$365,'IS G'!$A$8:$A$365,'SCH C-2.2 F'!$B11)*1000</f>
        <v>3324498.5882333098</v>
      </c>
      <c r="M11" s="1">
        <f>SUMIFS('IS G'!AD$8:AD$365,'IS G'!$A$8:$A$365,'SCH C-2.2 F'!$B11)*1000</f>
        <v>3333312.44260721</v>
      </c>
      <c r="N11" s="1">
        <f>SUMIFS('IS G'!AE$8:AE$365,'IS G'!$A$8:$A$365,'SCH C-2.2 F'!$B11)*1000</f>
        <v>3343754.6731479103</v>
      </c>
      <c r="O11" s="1">
        <f>SUMIFS('IS G'!AF$8:AF$365,'IS G'!$A$8:$A$365,'SCH C-2.2 F'!$B11)*1000</f>
        <v>3362963.7648768099</v>
      </c>
      <c r="P11" s="163">
        <f>SUM(D11:O11)</f>
        <v>39317471.820123605</v>
      </c>
    </row>
    <row r="12" spans="1:16" x14ac:dyDescent="0.2">
      <c r="A12" s="159">
        <f>A11+1</f>
        <v>2</v>
      </c>
      <c r="B12" s="159">
        <v>408.1</v>
      </c>
      <c r="C12" s="149" t="s">
        <v>10</v>
      </c>
      <c r="D12" s="1">
        <f>SUMIFS('IS G'!U$8:U$365,'IS G'!$A$8:$A$365,'SCH C-2.2 F'!$B12)*1000</f>
        <v>911958.22954080999</v>
      </c>
      <c r="E12" s="1">
        <f>SUMIFS('IS G'!V$8:V$365,'IS G'!$A$8:$A$365,'SCH C-2.2 F'!$B12)*1000</f>
        <v>911271.16954080993</v>
      </c>
      <c r="F12" s="1">
        <f>SUMIFS('IS G'!W$8:W$365,'IS G'!$A$8:$A$365,'SCH C-2.2 F'!$B12)*1000</f>
        <v>911947.88954080897</v>
      </c>
      <c r="G12" s="1">
        <f>SUMIFS('IS G'!X$8:X$365,'IS G'!$A$8:$A$365,'SCH C-2.2 F'!$B12)*1000</f>
        <v>911422.08954080893</v>
      </c>
      <c r="H12" s="1">
        <f>SUMIFS('IS G'!Y$8:Y$365,'IS G'!$A$8:$A$365,'SCH C-2.2 F'!$B12)*1000</f>
        <v>911796.30954080995</v>
      </c>
      <c r="I12" s="1">
        <f>SUMIFS('IS G'!Z$8:Z$365,'IS G'!$A$8:$A$365,'SCH C-2.2 F'!$B12)*1000</f>
        <v>912128.06954080891</v>
      </c>
      <c r="J12" s="1">
        <f>SUMIFS('IS G'!AA$8:AA$365,'IS G'!$A$8:$A$365,'SCH C-2.2 F'!$B12)*1000</f>
        <v>971574.35519658704</v>
      </c>
      <c r="K12" s="1">
        <f>SUMIFS('IS G'!AB$8:AB$365,'IS G'!$A$8:$A$365,'SCH C-2.2 F'!$B12)*1000</f>
        <v>972305.19519658608</v>
      </c>
      <c r="L12" s="1">
        <f>SUMIFS('IS G'!AC$8:AC$365,'IS G'!$A$8:$A$365,'SCH C-2.2 F'!$B12)*1000</f>
        <v>971752.77519658802</v>
      </c>
      <c r="M12" s="1">
        <f>SUMIFS('IS G'!AD$8:AD$365,'IS G'!$A$8:$A$365,'SCH C-2.2 F'!$B12)*1000</f>
        <v>972288.69519658701</v>
      </c>
      <c r="N12" s="1">
        <f>SUMIFS('IS G'!AE$8:AE$365,'IS G'!$A$8:$A$365,'SCH C-2.2 F'!$B12)*1000</f>
        <v>971468.53519658698</v>
      </c>
      <c r="O12" s="1">
        <f>SUMIFS('IS G'!AF$8:AF$365,'IS G'!$A$8:$A$365,'SCH C-2.2 F'!$B12)*1000</f>
        <v>972024.03519658698</v>
      </c>
      <c r="P12" s="163">
        <f t="shared" ref="P12:P74" si="0">SUM(D12:O12)</f>
        <v>11301937.348424379</v>
      </c>
    </row>
    <row r="13" spans="1:16" s="167" customFormat="1" x14ac:dyDescent="0.2">
      <c r="A13" s="164">
        <f>A12+1</f>
        <v>3</v>
      </c>
      <c r="B13" s="164">
        <v>411.8</v>
      </c>
      <c r="C13" s="165" t="s">
        <v>135</v>
      </c>
      <c r="D13" s="141">
        <f>SUMIFS('IS G'!U$8:U$365,'IS G'!$A$8:$A$365,'SCH C-2.2 F'!$B13)*1000</f>
        <v>0</v>
      </c>
      <c r="E13" s="141">
        <f>SUMIFS('IS G'!V$8:V$365,'IS G'!$A$8:$A$365,'SCH C-2.2 F'!$B13)*1000</f>
        <v>0</v>
      </c>
      <c r="F13" s="141">
        <f>SUMIFS('IS G'!W$8:W$365,'IS G'!$A$8:$A$365,'SCH C-2.2 F'!$B13)*1000</f>
        <v>0</v>
      </c>
      <c r="G13" s="141">
        <f>SUMIFS('IS G'!X$8:X$365,'IS G'!$A$8:$A$365,'SCH C-2.2 F'!$B13)*1000</f>
        <v>0</v>
      </c>
      <c r="H13" s="141">
        <f>SUMIFS('IS G'!Y$8:Y$365,'IS G'!$A$8:$A$365,'SCH C-2.2 F'!$B13)*1000</f>
        <v>0</v>
      </c>
      <c r="I13" s="141">
        <f>SUMIFS('IS G'!Z$8:Z$365,'IS G'!$A$8:$A$365,'SCH C-2.2 F'!$B13)*1000</f>
        <v>0</v>
      </c>
      <c r="J13" s="141">
        <f>SUMIFS('IS G'!AA$8:AA$365,'IS G'!$A$8:$A$365,'SCH C-2.2 F'!$B13)*1000</f>
        <v>0</v>
      </c>
      <c r="K13" s="141">
        <f>SUMIFS('IS G'!AB$8:AB$365,'IS G'!$A$8:$A$365,'SCH C-2.2 F'!$B13)*1000</f>
        <v>0</v>
      </c>
      <c r="L13" s="141">
        <f>SUMIFS('IS G'!AC$8:AC$365,'IS G'!$A$8:$A$365,'SCH C-2.2 F'!$B13)*1000</f>
        <v>0</v>
      </c>
      <c r="M13" s="141">
        <f>SUMIFS('IS G'!AD$8:AD$365,'IS G'!$A$8:$A$365,'SCH C-2.2 F'!$B13)*1000</f>
        <v>0</v>
      </c>
      <c r="N13" s="141">
        <f>SUMIFS('IS G'!AE$8:AE$365,'IS G'!$A$8:$A$365,'SCH C-2.2 F'!$B13)*1000</f>
        <v>0</v>
      </c>
      <c r="O13" s="141">
        <f>SUMIFS('IS G'!AF$8:AF$365,'IS G'!$A$8:$A$365,'SCH C-2.2 F'!$B13)*1000</f>
        <v>0</v>
      </c>
      <c r="P13" s="166">
        <f t="shared" si="0"/>
        <v>0</v>
      </c>
    </row>
    <row r="14" spans="1:16" x14ac:dyDescent="0.2">
      <c r="A14" s="159">
        <f t="shared" ref="A14:A73" si="1">A13+1</f>
        <v>4</v>
      </c>
      <c r="B14" s="159">
        <v>480</v>
      </c>
      <c r="C14" s="149" t="s">
        <v>11</v>
      </c>
      <c r="D14" s="1">
        <f>SUMIFS('Gas Revenue'!O$6:O$137,'Gas Revenue'!$A$6:$A$137,'SCH C-2.2 F'!$B14)*-1000</f>
        <v>-8015184.7628491893</v>
      </c>
      <c r="E14" s="1">
        <f>SUMIFS('Gas Revenue'!P$6:P$137,'Gas Revenue'!$A$6:$A$137,'SCH C-2.2 F'!$B14)*-1000</f>
        <v>-7876085.5167547595</v>
      </c>
      <c r="F14" s="1">
        <f>SUMIFS('Gas Revenue'!Q$6:Q$137,'Gas Revenue'!$A$6:$A$137,'SCH C-2.2 F'!$B14)*-1000</f>
        <v>-8160667.9854891095</v>
      </c>
      <c r="G14" s="1">
        <f>SUMIFS('Gas Revenue'!R$6:R$137,'Gas Revenue'!$A$6:$A$137,'SCH C-2.2 F'!$B14)*-1000</f>
        <v>-9867623.6510892995</v>
      </c>
      <c r="H14" s="1">
        <f>SUMIFS('Gas Revenue'!S$6:S$137,'Gas Revenue'!$A$6:$A$137,'SCH C-2.2 F'!$B14)*-1000</f>
        <v>-17907148.9034472</v>
      </c>
      <c r="I14" s="1">
        <f>SUMIFS('Gas Revenue'!T$6:T$137,'Gas Revenue'!$A$6:$A$137,'SCH C-2.2 F'!$B14)*-1000</f>
        <v>-29029482.6791468</v>
      </c>
      <c r="J14" s="1">
        <f>SUMIFS('Gas Revenue'!U$6:U$137,'Gas Revenue'!$A$6:$A$137,'SCH C-2.2 F'!$B14)*-1000</f>
        <v>-36960393.295423299</v>
      </c>
      <c r="K14" s="1">
        <f>SUMIFS('Gas Revenue'!V$6:V$137,'Gas Revenue'!$A$6:$A$137,'SCH C-2.2 F'!$B14)*-1000</f>
        <v>-33545472.320633598</v>
      </c>
      <c r="L14" s="1">
        <f>SUMIFS('Gas Revenue'!W$6:W$137,'Gas Revenue'!$A$6:$A$137,'SCH C-2.2 F'!$B14)*-1000</f>
        <v>-26877557.860639401</v>
      </c>
      <c r="M14" s="1">
        <f>SUMIFS('Gas Revenue'!X$6:X$137,'Gas Revenue'!$A$6:$A$137,'SCH C-2.2 F'!$B14)*-1000</f>
        <v>-15606255.511855001</v>
      </c>
      <c r="N14" s="1">
        <f>SUMIFS('Gas Revenue'!Y$6:Y$137,'Gas Revenue'!$A$6:$A$137,'SCH C-2.2 F'!$B14)*-1000</f>
        <v>-11465973.826340901</v>
      </c>
      <c r="O14" s="1">
        <f>SUMIFS('Gas Revenue'!Z$6:Z$137,'Gas Revenue'!$A$6:$A$137,'SCH C-2.2 F'!$B14)*-1000</f>
        <v>-8851944.9501387011</v>
      </c>
      <c r="P14" s="163">
        <f t="shared" si="0"/>
        <v>-214163791.26380724</v>
      </c>
    </row>
    <row r="15" spans="1:16" x14ac:dyDescent="0.2">
      <c r="A15" s="159">
        <f t="shared" si="1"/>
        <v>5</v>
      </c>
      <c r="B15" s="159">
        <v>481.1</v>
      </c>
      <c r="C15" s="162" t="s">
        <v>92</v>
      </c>
      <c r="D15" s="1">
        <f>SUMIFS('Gas Revenue'!O$6:O$137,'Gas Revenue'!$A$6:$A$137,'SCH C-2.2 F'!$B15)*-1000</f>
        <v>-3229266.9803615198</v>
      </c>
      <c r="E15" s="1">
        <f>SUMIFS('Gas Revenue'!P$6:P$137,'Gas Revenue'!$A$6:$A$137,'SCH C-2.2 F'!$B15)*-1000</f>
        <v>-3234341.6086217398</v>
      </c>
      <c r="F15" s="1">
        <f>SUMIFS('Gas Revenue'!Q$6:Q$137,'Gas Revenue'!$A$6:$A$137,'SCH C-2.2 F'!$B15)*-1000</f>
        <v>-3361310.9182022801</v>
      </c>
      <c r="G15" s="1">
        <f>SUMIFS('Gas Revenue'!R$6:R$137,'Gas Revenue'!$A$6:$A$137,'SCH C-2.2 F'!$B15)*-1000</f>
        <v>-3904514.0668019</v>
      </c>
      <c r="H15" s="1">
        <f>SUMIFS('Gas Revenue'!S$6:S$137,'Gas Revenue'!$A$6:$A$137,'SCH C-2.2 F'!$B15)*-1000</f>
        <v>-6249577.4934165599</v>
      </c>
      <c r="I15" s="1">
        <f>SUMIFS('Gas Revenue'!T$6:T$137,'Gas Revenue'!$A$6:$A$137,'SCH C-2.2 F'!$B15)*-1000</f>
        <v>-10263559.0022969</v>
      </c>
      <c r="J15" s="1">
        <f>SUMIFS('Gas Revenue'!U$6:U$137,'Gas Revenue'!$A$6:$A$137,'SCH C-2.2 F'!$B15)*-1000</f>
        <v>-13567156.2632364</v>
      </c>
      <c r="K15" s="1">
        <f>SUMIFS('Gas Revenue'!V$6:V$137,'Gas Revenue'!$A$6:$A$137,'SCH C-2.2 F'!$B15)*-1000</f>
        <v>-12553587.830300499</v>
      </c>
      <c r="L15" s="1">
        <f>SUMIFS('Gas Revenue'!W$6:W$137,'Gas Revenue'!$A$6:$A$137,'SCH C-2.2 F'!$B15)*-1000</f>
        <v>-10018041.0871228</v>
      </c>
      <c r="M15" s="1">
        <f>SUMIFS('Gas Revenue'!X$6:X$137,'Gas Revenue'!$A$6:$A$137,'SCH C-2.2 F'!$B15)*-1000</f>
        <v>-6271115.2927656705</v>
      </c>
      <c r="N15" s="1">
        <f>SUMIFS('Gas Revenue'!Y$6:Y$137,'Gas Revenue'!$A$6:$A$137,'SCH C-2.2 F'!$B15)*-1000</f>
        <v>-4435766.2082372103</v>
      </c>
      <c r="O15" s="1">
        <f>SUMIFS('Gas Revenue'!Z$6:Z$137,'Gas Revenue'!$A$6:$A$137,'SCH C-2.2 F'!$B15)*-1000</f>
        <v>-3541402.9211301501</v>
      </c>
      <c r="P15" s="163">
        <f t="shared" si="0"/>
        <v>-80629639.672493637</v>
      </c>
    </row>
    <row r="16" spans="1:16" x14ac:dyDescent="0.2">
      <c r="A16" s="159">
        <f t="shared" si="1"/>
        <v>6</v>
      </c>
      <c r="B16" s="159">
        <v>481.2</v>
      </c>
      <c r="C16" s="162" t="s">
        <v>93</v>
      </c>
      <c r="D16" s="1">
        <f>SUMIFS('Gas Revenue'!O$6:O$137,'Gas Revenue'!$A$6:$A$137,'SCH C-2.2 F'!$B16)*-1000</f>
        <v>-589845.32036649599</v>
      </c>
      <c r="E16" s="1">
        <f>SUMIFS('Gas Revenue'!P$6:P$137,'Gas Revenue'!$A$6:$A$137,'SCH C-2.2 F'!$B16)*-1000</f>
        <v>-589679.68962046399</v>
      </c>
      <c r="F16" s="1">
        <f>SUMIFS('Gas Revenue'!Q$6:Q$137,'Gas Revenue'!$A$6:$A$137,'SCH C-2.2 F'!$B16)*-1000</f>
        <v>-616081.99874805298</v>
      </c>
      <c r="G16" s="1">
        <f>SUMIFS('Gas Revenue'!R$6:R$137,'Gas Revenue'!$A$6:$A$137,'SCH C-2.2 F'!$B16)*-1000</f>
        <v>-769841.85230706597</v>
      </c>
      <c r="H16" s="1">
        <f>SUMIFS('Gas Revenue'!S$6:S$137,'Gas Revenue'!$A$6:$A$137,'SCH C-2.2 F'!$B16)*-1000</f>
        <v>-1015882.2972391701</v>
      </c>
      <c r="I16" s="1">
        <f>SUMIFS('Gas Revenue'!T$6:T$137,'Gas Revenue'!$A$6:$A$137,'SCH C-2.2 F'!$B16)*-1000</f>
        <v>-1240282.89270776</v>
      </c>
      <c r="J16" s="1">
        <f>SUMIFS('Gas Revenue'!U$6:U$137,'Gas Revenue'!$A$6:$A$137,'SCH C-2.2 F'!$B16)*-1000</f>
        <v>-1360033.00660893</v>
      </c>
      <c r="K16" s="1">
        <f>SUMIFS('Gas Revenue'!V$6:V$137,'Gas Revenue'!$A$6:$A$137,'SCH C-2.2 F'!$B16)*-1000</f>
        <v>-1325354.7770755899</v>
      </c>
      <c r="L16" s="1">
        <f>SUMIFS('Gas Revenue'!W$6:W$137,'Gas Revenue'!$A$6:$A$137,'SCH C-2.2 F'!$B16)*-1000</f>
        <v>-1089000.0916621899</v>
      </c>
      <c r="M16" s="1">
        <f>SUMIFS('Gas Revenue'!X$6:X$137,'Gas Revenue'!$A$6:$A$137,'SCH C-2.2 F'!$B16)*-1000</f>
        <v>-841314.67811040208</v>
      </c>
      <c r="N16" s="1">
        <f>SUMIFS('Gas Revenue'!Y$6:Y$137,'Gas Revenue'!$A$6:$A$137,'SCH C-2.2 F'!$B16)*-1000</f>
        <v>-748130.69064127002</v>
      </c>
      <c r="O16" s="1">
        <f>SUMIFS('Gas Revenue'!Z$6:Z$137,'Gas Revenue'!$A$6:$A$137,'SCH C-2.2 F'!$B16)*-1000</f>
        <v>-637244.45185024396</v>
      </c>
      <c r="P16" s="163">
        <f t="shared" si="0"/>
        <v>-10822691.746937634</v>
      </c>
    </row>
    <row r="17" spans="1:16" x14ac:dyDescent="0.2">
      <c r="A17" s="159">
        <f t="shared" si="1"/>
        <v>7</v>
      </c>
      <c r="B17" s="159">
        <v>482</v>
      </c>
      <c r="C17" s="149" t="s">
        <v>44</v>
      </c>
      <c r="D17" s="1">
        <f>SUMIFS('Gas Revenue'!O$6:O$137,'Gas Revenue'!$A$6:$A$137,'SCH C-2.2 F'!$B17)*-1000</f>
        <v>-349246.35789652198</v>
      </c>
      <c r="E17" s="1">
        <f>SUMIFS('Gas Revenue'!P$6:P$137,'Gas Revenue'!$A$6:$A$137,'SCH C-2.2 F'!$B17)*-1000</f>
        <v>-349317.56541044096</v>
      </c>
      <c r="F17" s="1">
        <f>SUMIFS('Gas Revenue'!Q$6:Q$137,'Gas Revenue'!$A$6:$A$137,'SCH C-2.2 F'!$B17)*-1000</f>
        <v>-369013.79923010897</v>
      </c>
      <c r="G17" s="1">
        <f>SUMIFS('Gas Revenue'!R$6:R$137,'Gas Revenue'!$A$6:$A$137,'SCH C-2.2 F'!$B17)*-1000</f>
        <v>-453883.73841681803</v>
      </c>
      <c r="H17" s="1">
        <f>SUMIFS('Gas Revenue'!S$6:S$137,'Gas Revenue'!$A$6:$A$137,'SCH C-2.2 F'!$B17)*-1000</f>
        <v>-797828.364319543</v>
      </c>
      <c r="I17" s="1">
        <f>SUMIFS('Gas Revenue'!T$6:T$137,'Gas Revenue'!$A$6:$A$137,'SCH C-2.2 F'!$B17)*-1000</f>
        <v>-1373112.1799464598</v>
      </c>
      <c r="J17" s="1">
        <f>SUMIFS('Gas Revenue'!U$6:U$137,'Gas Revenue'!$A$6:$A$137,'SCH C-2.2 F'!$B17)*-1000</f>
        <v>-1844357.5479826499</v>
      </c>
      <c r="K17" s="1">
        <f>SUMIFS('Gas Revenue'!V$6:V$137,'Gas Revenue'!$A$6:$A$137,'SCH C-2.2 F'!$B17)*-1000</f>
        <v>-1699462.7534962301</v>
      </c>
      <c r="L17" s="1">
        <f>SUMIFS('Gas Revenue'!W$6:W$137,'Gas Revenue'!$A$6:$A$137,'SCH C-2.2 F'!$B17)*-1000</f>
        <v>-1333160.5792517401</v>
      </c>
      <c r="M17" s="1">
        <f>SUMIFS('Gas Revenue'!X$6:X$137,'Gas Revenue'!$A$6:$A$137,'SCH C-2.2 F'!$B17)*-1000</f>
        <v>-796160.74018727709</v>
      </c>
      <c r="N17" s="1">
        <f>SUMIFS('Gas Revenue'!Y$6:Y$137,'Gas Revenue'!$A$6:$A$137,'SCH C-2.2 F'!$B17)*-1000</f>
        <v>-528079.15740085498</v>
      </c>
      <c r="O17" s="1">
        <f>SUMIFS('Gas Revenue'!Z$6:Z$137,'Gas Revenue'!$A$6:$A$137,'SCH C-2.2 F'!$B17)*-1000</f>
        <v>-392577.67898110097</v>
      </c>
      <c r="P17" s="163">
        <f t="shared" si="0"/>
        <v>-10286200.462519746</v>
      </c>
    </row>
    <row r="18" spans="1:16" x14ac:dyDescent="0.2">
      <c r="A18" s="159">
        <f t="shared" si="1"/>
        <v>8</v>
      </c>
      <c r="B18" s="159" t="s">
        <v>1011</v>
      </c>
      <c r="C18" s="149" t="s">
        <v>12</v>
      </c>
      <c r="D18" s="1">
        <f>SUMIFS('Gas Revenue'!O$6:O$137,'Gas Revenue'!$A$6:$A$137,'SCH C-2.2 F'!$B18)*-1000</f>
        <v>-239029.50726655099</v>
      </c>
      <c r="E18" s="1">
        <f>SUMIFS('Gas Revenue'!P$6:P$137,'Gas Revenue'!$A$6:$A$137,'SCH C-2.2 F'!$B18)*-1000</f>
        <v>-234018.11495945902</v>
      </c>
      <c r="F18" s="1">
        <f>SUMIFS('Gas Revenue'!Q$6:Q$137,'Gas Revenue'!$A$6:$A$137,'SCH C-2.2 F'!$B18)*-1000</f>
        <v>-232742.54104733001</v>
      </c>
      <c r="G18" s="1">
        <f>SUMIFS('Gas Revenue'!R$6:R$137,'Gas Revenue'!$A$6:$A$137,'SCH C-2.2 F'!$B18)*-1000</f>
        <v>-229763.706014369</v>
      </c>
      <c r="H18" s="1">
        <f>SUMIFS('Gas Revenue'!S$6:S$137,'Gas Revenue'!$A$6:$A$137,'SCH C-2.2 F'!$B18)*-1000</f>
        <v>-248457.85020287399</v>
      </c>
      <c r="I18" s="1">
        <f>SUMIFS('Gas Revenue'!T$6:T$137,'Gas Revenue'!$A$6:$A$137,'SCH C-2.2 F'!$B18)*-1000</f>
        <v>-239159.10941825301</v>
      </c>
      <c r="J18" s="1">
        <f>SUMIFS('Gas Revenue'!U$6:U$137,'Gas Revenue'!$A$6:$A$137,'SCH C-2.2 F'!$B18)*-1000</f>
        <v>-243658.434825184</v>
      </c>
      <c r="K18" s="1">
        <f>SUMIFS('Gas Revenue'!V$6:V$137,'Gas Revenue'!$A$6:$A$137,'SCH C-2.2 F'!$B18)*-1000</f>
        <v>-243338.82717510901</v>
      </c>
      <c r="L18" s="1">
        <f>SUMIFS('Gas Revenue'!W$6:W$137,'Gas Revenue'!$A$6:$A$137,'SCH C-2.2 F'!$B18)*-1000</f>
        <v>-254219.51481603799</v>
      </c>
      <c r="M18" s="1">
        <f>SUMIFS('Gas Revenue'!X$6:X$137,'Gas Revenue'!$A$6:$A$137,'SCH C-2.2 F'!$B18)*-1000</f>
        <v>-264729.50526206702</v>
      </c>
      <c r="N18" s="1">
        <f>SUMIFS('Gas Revenue'!Y$6:Y$137,'Gas Revenue'!$A$6:$A$137,'SCH C-2.2 F'!$B18)*-1000</f>
        <v>-253117.82547493998</v>
      </c>
      <c r="O18" s="1">
        <f>SUMIFS('Gas Revenue'!Z$6:Z$137,'Gas Revenue'!$A$6:$A$137,'SCH C-2.2 F'!$B18)*-1000</f>
        <v>-240065.61874108898</v>
      </c>
      <c r="P18" s="163">
        <f t="shared" si="0"/>
        <v>-2922300.5552032627</v>
      </c>
    </row>
    <row r="19" spans="1:16" x14ac:dyDescent="0.2">
      <c r="A19" s="159">
        <f>A18+1</f>
        <v>9</v>
      </c>
      <c r="B19" s="159">
        <v>487</v>
      </c>
      <c r="C19" s="149" t="s">
        <v>13</v>
      </c>
      <c r="D19" s="1">
        <f>SUMIFS('Gas Revenue'!O$6:O$137,'Gas Revenue'!$A$6:$A$137,'SCH C-2.2 F'!$B19)*-1000</f>
        <v>-96451.708866666697</v>
      </c>
      <c r="E19" s="1">
        <f>SUMIFS('Gas Revenue'!P$6:P$137,'Gas Revenue'!$A$6:$A$137,'SCH C-2.2 F'!$B19)*-1000</f>
        <v>-96451.708866666697</v>
      </c>
      <c r="F19" s="1">
        <f>SUMIFS('Gas Revenue'!Q$6:Q$137,'Gas Revenue'!$A$6:$A$137,'SCH C-2.2 F'!$B19)*-1000</f>
        <v>-96451.708866666697</v>
      </c>
      <c r="G19" s="1">
        <f>SUMIFS('Gas Revenue'!R$6:R$137,'Gas Revenue'!$A$6:$A$137,'SCH C-2.2 F'!$B19)*-1000</f>
        <v>-96451.708866666697</v>
      </c>
      <c r="H19" s="1">
        <f>SUMIFS('Gas Revenue'!S$6:S$137,'Gas Revenue'!$A$6:$A$137,'SCH C-2.2 F'!$B19)*-1000</f>
        <v>-96451.708866666697</v>
      </c>
      <c r="I19" s="1">
        <f>SUMIFS('Gas Revenue'!T$6:T$137,'Gas Revenue'!$A$6:$A$137,'SCH C-2.2 F'!$B19)*-1000</f>
        <v>-96451.708866666697</v>
      </c>
      <c r="J19" s="1">
        <f>SUMIFS('Gas Revenue'!U$6:U$137,'Gas Revenue'!$A$6:$A$137,'SCH C-2.2 F'!$B19)*-1000</f>
        <v>-98380.743044000003</v>
      </c>
      <c r="K19" s="1">
        <f>SUMIFS('Gas Revenue'!V$6:V$137,'Gas Revenue'!$A$6:$A$137,'SCH C-2.2 F'!$B19)*-1000</f>
        <v>-98380.743044000003</v>
      </c>
      <c r="L19" s="1">
        <f>SUMIFS('Gas Revenue'!W$6:W$137,'Gas Revenue'!$A$6:$A$137,'SCH C-2.2 F'!$B19)*-1000</f>
        <v>-98380.743044000003</v>
      </c>
      <c r="M19" s="1">
        <f>SUMIFS('Gas Revenue'!X$6:X$137,'Gas Revenue'!$A$6:$A$137,'SCH C-2.2 F'!$B19)*-1000</f>
        <v>-98380.743044000003</v>
      </c>
      <c r="N19" s="1">
        <f>SUMIFS('Gas Revenue'!Y$6:Y$137,'Gas Revenue'!$A$6:$A$137,'SCH C-2.2 F'!$B19)*-1000</f>
        <v>-98380.743044000003</v>
      </c>
      <c r="O19" s="1">
        <f>SUMIFS('Gas Revenue'!Z$6:Z$137,'Gas Revenue'!$A$6:$A$137,'SCH C-2.2 F'!$B19)*-1000</f>
        <v>-98380.743044000003</v>
      </c>
      <c r="P19" s="163">
        <f t="shared" si="0"/>
        <v>-1168994.7114640004</v>
      </c>
    </row>
    <row r="20" spans="1:16" x14ac:dyDescent="0.2">
      <c r="A20" s="159">
        <f t="shared" si="1"/>
        <v>10</v>
      </c>
      <c r="B20" s="159">
        <v>488</v>
      </c>
      <c r="C20" s="149" t="s">
        <v>873</v>
      </c>
      <c r="D20" s="1">
        <f>SUMIFS('Gas Revenue'!O$6:O$137,'Gas Revenue'!$A$6:$A$137,'SCH C-2.2 F'!$B20)*-1000</f>
        <v>-7290.6454999999996</v>
      </c>
      <c r="E20" s="1">
        <f>SUMIFS('Gas Revenue'!P$6:P$137,'Gas Revenue'!$A$6:$A$137,'SCH C-2.2 F'!$B20)*-1000</f>
        <v>-7290.6454999999996</v>
      </c>
      <c r="F20" s="1">
        <f>SUMIFS('Gas Revenue'!Q$6:Q$137,'Gas Revenue'!$A$6:$A$137,'SCH C-2.2 F'!$B20)*-1000</f>
        <v>-7290.6454999999996</v>
      </c>
      <c r="G20" s="1">
        <f>SUMIFS('Gas Revenue'!R$6:R$137,'Gas Revenue'!$A$6:$A$137,'SCH C-2.2 F'!$B20)*-1000</f>
        <v>-7290.6454999999996</v>
      </c>
      <c r="H20" s="1">
        <f>SUMIFS('Gas Revenue'!S$6:S$137,'Gas Revenue'!$A$6:$A$137,'SCH C-2.2 F'!$B20)*-1000</f>
        <v>-7290.6454999999996</v>
      </c>
      <c r="I20" s="1">
        <f>SUMIFS('Gas Revenue'!T$6:T$137,'Gas Revenue'!$A$6:$A$137,'SCH C-2.2 F'!$B20)*-1000</f>
        <v>-7290.6454999999996</v>
      </c>
      <c r="J20" s="1">
        <f>SUMIFS('Gas Revenue'!U$6:U$137,'Gas Revenue'!$A$6:$A$137,'SCH C-2.2 F'!$B20)*-1000</f>
        <v>-7436.4584100000002</v>
      </c>
      <c r="K20" s="1">
        <f>SUMIFS('Gas Revenue'!V$6:V$137,'Gas Revenue'!$A$6:$A$137,'SCH C-2.2 F'!$B20)*-1000</f>
        <v>-7436.4584100000002</v>
      </c>
      <c r="L20" s="1">
        <f>SUMIFS('Gas Revenue'!W$6:W$137,'Gas Revenue'!$A$6:$A$137,'SCH C-2.2 F'!$B20)*-1000</f>
        <v>-7436.4584100000002</v>
      </c>
      <c r="M20" s="1">
        <f>SUMIFS('Gas Revenue'!X$6:X$137,'Gas Revenue'!$A$6:$A$137,'SCH C-2.2 F'!$B20)*-1000</f>
        <v>-7436.4584100000002</v>
      </c>
      <c r="N20" s="1">
        <f>SUMIFS('Gas Revenue'!Y$6:Y$137,'Gas Revenue'!$A$6:$A$137,'SCH C-2.2 F'!$B20)*-1000</f>
        <v>-7436.4584100000002</v>
      </c>
      <c r="O20" s="1">
        <f>SUMIFS('Gas Revenue'!Z$6:Z$137,'Gas Revenue'!$A$6:$A$137,'SCH C-2.2 F'!$B20)*-1000</f>
        <v>-7436.4584100000002</v>
      </c>
      <c r="P20" s="163">
        <f t="shared" si="0"/>
        <v>-88362.623460000017</v>
      </c>
    </row>
    <row r="21" spans="1:16" x14ac:dyDescent="0.2">
      <c r="A21" s="159">
        <f t="shared" si="1"/>
        <v>11</v>
      </c>
      <c r="B21" s="159" t="s">
        <v>845</v>
      </c>
      <c r="C21" s="149" t="s">
        <v>846</v>
      </c>
      <c r="D21" s="1">
        <f>SUMIFS('Gas Revenue'!O$6:O$137,'Gas Revenue'!$A$6:$A$137,'SCH C-2.2 F'!$B21)*-1000</f>
        <v>-621294.049895362</v>
      </c>
      <c r="E21" s="1">
        <f>SUMIFS('Gas Revenue'!P$6:P$137,'Gas Revenue'!$A$6:$A$137,'SCH C-2.2 F'!$B21)*-1000</f>
        <v>-665818.7630679307</v>
      </c>
      <c r="F21" s="1">
        <f>SUMIFS('Gas Revenue'!Q$6:Q$137,'Gas Revenue'!$A$6:$A$137,'SCH C-2.2 F'!$B21)*-1000</f>
        <v>-697520.46687531611</v>
      </c>
      <c r="G21" s="1">
        <f>SUMIFS('Gas Revenue'!R$6:R$137,'Gas Revenue'!$A$6:$A$137,'SCH C-2.2 F'!$B21)*-1000</f>
        <v>-980000.00721918093</v>
      </c>
      <c r="H21" s="1">
        <f>SUMIFS('Gas Revenue'!S$6:S$137,'Gas Revenue'!$A$6:$A$137,'SCH C-2.2 F'!$B21)*-1000</f>
        <v>-1035241.6945714151</v>
      </c>
      <c r="I21" s="1">
        <f>SUMIFS('Gas Revenue'!T$6:T$137,'Gas Revenue'!$A$6:$A$137,'SCH C-2.2 F'!$B21)*-1000</f>
        <v>-893308.67362410901</v>
      </c>
      <c r="J21" s="1">
        <f>SUMIFS('Gas Revenue'!U$6:U$137,'Gas Revenue'!$A$6:$A$137,'SCH C-2.2 F'!$B21)*-1000</f>
        <v>-852986.88310611353</v>
      </c>
      <c r="K21" s="1">
        <f>SUMIFS('Gas Revenue'!V$6:V$137,'Gas Revenue'!$A$6:$A$137,'SCH C-2.2 F'!$B21)*-1000</f>
        <v>-750109.44651493675</v>
      </c>
      <c r="L21" s="1">
        <f>SUMIFS('Gas Revenue'!W$6:W$137,'Gas Revenue'!$A$6:$A$137,'SCH C-2.2 F'!$B21)*-1000</f>
        <v>-682918.79949662951</v>
      </c>
      <c r="M21" s="1">
        <f>SUMIFS('Gas Revenue'!X$6:X$137,'Gas Revenue'!$A$6:$A$137,'SCH C-2.2 F'!$B21)*-1000</f>
        <v>-608791.7936316774</v>
      </c>
      <c r="N21" s="1">
        <f>SUMIFS('Gas Revenue'!Y$6:Y$137,'Gas Revenue'!$A$6:$A$137,'SCH C-2.2 F'!$B21)*-1000</f>
        <v>-636018.61430228129</v>
      </c>
      <c r="O21" s="1">
        <f>SUMIFS('Gas Revenue'!Z$6:Z$137,'Gas Revenue'!$A$6:$A$137,'SCH C-2.2 F'!$B21)*-1000</f>
        <v>-652874.16004702006</v>
      </c>
      <c r="P21" s="163">
        <f t="shared" si="0"/>
        <v>-9076883.3523519728</v>
      </c>
    </row>
    <row r="22" spans="1:16" x14ac:dyDescent="0.2">
      <c r="A22" s="159">
        <f t="shared" si="1"/>
        <v>12</v>
      </c>
      <c r="B22" s="159">
        <v>493</v>
      </c>
      <c r="C22" s="149" t="s">
        <v>847</v>
      </c>
      <c r="D22" s="1">
        <f>SUMIFS('Gas Revenue'!O$6:O$137,'Gas Revenue'!$A$6:$A$137,'SCH C-2.2 F'!$B22)*-1000</f>
        <v>-32146.760483333295</v>
      </c>
      <c r="E22" s="1">
        <f>SUMIFS('Gas Revenue'!P$6:P$137,'Gas Revenue'!$A$6:$A$137,'SCH C-2.2 F'!$B22)*-1000</f>
        <v>-32146.760483333295</v>
      </c>
      <c r="F22" s="1">
        <f>SUMIFS('Gas Revenue'!Q$6:Q$137,'Gas Revenue'!$A$6:$A$137,'SCH C-2.2 F'!$B22)*-1000</f>
        <v>-32146.760483333295</v>
      </c>
      <c r="G22" s="1">
        <f>SUMIFS('Gas Revenue'!R$6:R$137,'Gas Revenue'!$A$6:$A$137,'SCH C-2.2 F'!$B22)*-1000</f>
        <v>-32146.760483333295</v>
      </c>
      <c r="H22" s="1">
        <f>SUMIFS('Gas Revenue'!S$6:S$137,'Gas Revenue'!$A$6:$A$137,'SCH C-2.2 F'!$B22)*-1000</f>
        <v>-32146.760483333295</v>
      </c>
      <c r="I22" s="1">
        <f>SUMIFS('Gas Revenue'!T$6:T$137,'Gas Revenue'!$A$6:$A$137,'SCH C-2.2 F'!$B22)*-1000</f>
        <v>-32146.760483333295</v>
      </c>
      <c r="J22" s="1">
        <f>SUMIFS('Gas Revenue'!U$6:U$137,'Gas Revenue'!$A$6:$A$137,'SCH C-2.2 F'!$B22)*-1000</f>
        <v>-32595.275693</v>
      </c>
      <c r="K22" s="1">
        <f>SUMIFS('Gas Revenue'!V$6:V$137,'Gas Revenue'!$A$6:$A$137,'SCH C-2.2 F'!$B22)*-1000</f>
        <v>-32595.275693</v>
      </c>
      <c r="L22" s="1">
        <f>SUMIFS('Gas Revenue'!W$6:W$137,'Gas Revenue'!$A$6:$A$137,'SCH C-2.2 F'!$B22)*-1000</f>
        <v>-32595.275693</v>
      </c>
      <c r="M22" s="1">
        <f>SUMIFS('Gas Revenue'!X$6:X$137,'Gas Revenue'!$A$6:$A$137,'SCH C-2.2 F'!$B22)*-1000</f>
        <v>-32595.275693</v>
      </c>
      <c r="N22" s="1">
        <f>SUMIFS('Gas Revenue'!Y$6:Y$137,'Gas Revenue'!$A$6:$A$137,'SCH C-2.2 F'!$B22)*-1000</f>
        <v>-32595.275693</v>
      </c>
      <c r="O22" s="1">
        <f>SUMIFS('Gas Revenue'!Z$6:Z$137,'Gas Revenue'!$A$6:$A$137,'SCH C-2.2 F'!$B22)*-1000</f>
        <v>-32595.275693</v>
      </c>
      <c r="P22" s="163">
        <f t="shared" si="0"/>
        <v>-388452.21705799975</v>
      </c>
    </row>
    <row r="23" spans="1:16" x14ac:dyDescent="0.2">
      <c r="A23" s="159">
        <f t="shared" si="1"/>
        <v>13</v>
      </c>
      <c r="B23" s="159">
        <v>495</v>
      </c>
      <c r="C23" s="149" t="s">
        <v>848</v>
      </c>
      <c r="D23" s="1">
        <f>SUMIFS('Gas Revenue'!O$6:O$137,'Gas Revenue'!$A$6:$A$137,'SCH C-2.2 F'!$B23)*-1000</f>
        <v>-53.777933333333301</v>
      </c>
      <c r="E23" s="1">
        <f>SUMIFS('Gas Revenue'!P$6:P$137,'Gas Revenue'!$A$6:$A$137,'SCH C-2.2 F'!$B23)*-1000</f>
        <v>-53.777933333333301</v>
      </c>
      <c r="F23" s="1">
        <f>SUMIFS('Gas Revenue'!Q$6:Q$137,'Gas Revenue'!$A$6:$A$137,'SCH C-2.2 F'!$B23)*-1000</f>
        <v>-53.777933333333301</v>
      </c>
      <c r="G23" s="1">
        <f>SUMIFS('Gas Revenue'!R$6:R$137,'Gas Revenue'!$A$6:$A$137,'SCH C-2.2 F'!$B23)*-1000</f>
        <v>-53.777933333333301</v>
      </c>
      <c r="H23" s="1">
        <f>SUMIFS('Gas Revenue'!S$6:S$137,'Gas Revenue'!$A$6:$A$137,'SCH C-2.2 F'!$B23)*-1000</f>
        <v>-53.777933333333301</v>
      </c>
      <c r="I23" s="1">
        <f>SUMIFS('Gas Revenue'!T$6:T$137,'Gas Revenue'!$A$6:$A$137,'SCH C-2.2 F'!$B23)*-1000</f>
        <v>-53.777933333333301</v>
      </c>
      <c r="J23" s="1">
        <f>SUMIFS('Gas Revenue'!U$6:U$137,'Gas Revenue'!$A$6:$A$137,'SCH C-2.2 F'!$B23)*-1000</f>
        <v>-54.563491999999997</v>
      </c>
      <c r="K23" s="1">
        <f>SUMIFS('Gas Revenue'!V$6:V$137,'Gas Revenue'!$A$6:$A$137,'SCH C-2.2 F'!$B23)*-1000</f>
        <v>-54.563491999999997</v>
      </c>
      <c r="L23" s="1">
        <f>SUMIFS('Gas Revenue'!W$6:W$137,'Gas Revenue'!$A$6:$A$137,'SCH C-2.2 F'!$B23)*-1000</f>
        <v>-54.563491999999997</v>
      </c>
      <c r="M23" s="1">
        <f>SUMIFS('Gas Revenue'!X$6:X$137,'Gas Revenue'!$A$6:$A$137,'SCH C-2.2 F'!$B23)*-1000</f>
        <v>-54.563491999999997</v>
      </c>
      <c r="N23" s="1">
        <f>SUMIFS('Gas Revenue'!Y$6:Y$137,'Gas Revenue'!$A$6:$A$137,'SCH C-2.2 F'!$B23)*-1000</f>
        <v>-54.563491999999997</v>
      </c>
      <c r="O23" s="1">
        <f>SUMIFS('Gas Revenue'!Z$6:Z$137,'Gas Revenue'!$A$6:$A$137,'SCH C-2.2 F'!$B23)*-1000</f>
        <v>-54.563491999999997</v>
      </c>
      <c r="P23" s="163">
        <f t="shared" si="0"/>
        <v>-650.04855199999975</v>
      </c>
    </row>
    <row r="24" spans="1:16" x14ac:dyDescent="0.2">
      <c r="A24" s="159">
        <f t="shared" si="1"/>
        <v>14</v>
      </c>
      <c r="B24" s="159" t="s">
        <v>849</v>
      </c>
      <c r="C24" s="149" t="s">
        <v>874</v>
      </c>
      <c r="D24" s="1">
        <f>SUMIFS('IS G'!U$8:U$365,'IS G'!$A$8:$A$365,'SCH C-2.2 F'!$B24)*1000</f>
        <v>10858132.8026719</v>
      </c>
      <c r="E24" s="1">
        <f>SUMIFS('IS G'!V$8:V$365,'IS G'!$A$8:$A$365,'SCH C-2.2 F'!$B24)*1000</f>
        <v>12669446.0553161</v>
      </c>
      <c r="F24" s="1">
        <f>SUMIFS('IS G'!W$8:W$365,'IS G'!$A$8:$A$365,'SCH C-2.2 F'!$B24)*1000</f>
        <v>12498461.583614301</v>
      </c>
      <c r="G24" s="1">
        <f>SUMIFS('IS G'!X$8:X$365,'IS G'!$A$8:$A$365,'SCH C-2.2 F'!$B24)*1000</f>
        <v>11891699.107319001</v>
      </c>
      <c r="H24" s="1">
        <f>SUMIFS('IS G'!Y$8:Y$365,'IS G'!$A$8:$A$365,'SCH C-2.2 F'!$B24)*1000</f>
        <v>10671108.167974399</v>
      </c>
      <c r="I24" s="1">
        <f>SUMIFS('IS G'!Z$8:Z$365,'IS G'!$A$8:$A$365,'SCH C-2.2 F'!$B24)*1000</f>
        <v>12536934.320548</v>
      </c>
      <c r="J24" s="1">
        <f>SUMIFS('IS G'!AA$8:AA$365,'IS G'!$A$8:$A$365,'SCH C-2.2 F'!$B24)*1000</f>
        <v>15952111.7547886</v>
      </c>
      <c r="K24" s="1">
        <f>SUMIFS('IS G'!AB$8:AB$365,'IS G'!$A$8:$A$365,'SCH C-2.2 F'!$B24)*1000</f>
        <v>14879908.1580601</v>
      </c>
      <c r="L24" s="1">
        <f>SUMIFS('IS G'!AC$8:AC$365,'IS G'!$A$8:$A$365,'SCH C-2.2 F'!$B24)*1000</f>
        <v>13243160.6402616</v>
      </c>
      <c r="M24" s="1">
        <f>SUMIFS('IS G'!AD$8:AD$365,'IS G'!$A$8:$A$365,'SCH C-2.2 F'!$B24)*1000</f>
        <v>7423957.2430092106</v>
      </c>
      <c r="N24" s="1">
        <f>SUMIFS('IS G'!AE$8:AE$365,'IS G'!$A$8:$A$365,'SCH C-2.2 F'!$B24)*1000</f>
        <v>5437703.3833067799</v>
      </c>
      <c r="O24" s="1">
        <f>SUMIFS('IS G'!AF$8:AF$365,'IS G'!$A$8:$A$365,'SCH C-2.2 F'!$B24)*1000</f>
        <v>7868476.6168793701</v>
      </c>
      <c r="P24" s="163">
        <f t="shared" si="0"/>
        <v>135931099.83374938</v>
      </c>
    </row>
    <row r="25" spans="1:16" x14ac:dyDescent="0.2">
      <c r="A25" s="159">
        <f t="shared" si="1"/>
        <v>15</v>
      </c>
      <c r="B25" s="159" t="s">
        <v>850</v>
      </c>
      <c r="C25" s="149" t="s">
        <v>875</v>
      </c>
      <c r="D25" s="1">
        <f>SUMIFS('IS G'!U$8:U$365,'IS G'!$A$8:$A$365,'SCH C-2.2 F'!$B25)*1000</f>
        <v>0</v>
      </c>
      <c r="E25" s="1">
        <f>SUMIFS('IS G'!V$8:V$365,'IS G'!$A$8:$A$365,'SCH C-2.2 F'!$B25)*1000</f>
        <v>0</v>
      </c>
      <c r="F25" s="1">
        <f>SUMIFS('IS G'!W$8:W$365,'IS G'!$A$8:$A$365,'SCH C-2.2 F'!$B25)*1000</f>
        <v>0</v>
      </c>
      <c r="G25" s="1">
        <f>SUMIFS('IS G'!X$8:X$365,'IS G'!$A$8:$A$365,'SCH C-2.2 F'!$B25)*1000</f>
        <v>0</v>
      </c>
      <c r="H25" s="1">
        <f>SUMIFS('IS G'!Y$8:Y$365,'IS G'!$A$8:$A$365,'SCH C-2.2 F'!$B25)*1000</f>
        <v>0</v>
      </c>
      <c r="I25" s="1">
        <f>SUMIFS('IS G'!Z$8:Z$365,'IS G'!$A$8:$A$365,'SCH C-2.2 F'!$B25)*1000</f>
        <v>0</v>
      </c>
      <c r="J25" s="1">
        <f>SUMIFS('IS G'!AA$8:AA$365,'IS G'!$A$8:$A$365,'SCH C-2.2 F'!$B25)*1000</f>
        <v>0</v>
      </c>
      <c r="K25" s="1">
        <f>SUMIFS('IS G'!AB$8:AB$365,'IS G'!$A$8:$A$365,'SCH C-2.2 F'!$B25)*1000</f>
        <v>0</v>
      </c>
      <c r="L25" s="1">
        <f>SUMIFS('IS G'!AC$8:AC$365,'IS G'!$A$8:$A$365,'SCH C-2.2 F'!$B25)*1000</f>
        <v>0</v>
      </c>
      <c r="M25" s="1">
        <f>SUMIFS('IS G'!AD$8:AD$365,'IS G'!$A$8:$A$365,'SCH C-2.2 F'!$B25)*1000</f>
        <v>0</v>
      </c>
      <c r="N25" s="1">
        <f>SUMIFS('IS G'!AE$8:AE$365,'IS G'!$A$8:$A$365,'SCH C-2.2 F'!$B25)*1000</f>
        <v>0</v>
      </c>
      <c r="O25" s="1">
        <f>SUMIFS('IS G'!AF$8:AF$365,'IS G'!$A$8:$A$365,'SCH C-2.2 F'!$B25)*1000</f>
        <v>0</v>
      </c>
      <c r="P25" s="163">
        <f t="shared" si="0"/>
        <v>0</v>
      </c>
    </row>
    <row r="26" spans="1:16" x14ac:dyDescent="0.2">
      <c r="A26" s="159">
        <f t="shared" si="1"/>
        <v>16</v>
      </c>
      <c r="B26" s="159" t="s">
        <v>851</v>
      </c>
      <c r="C26" s="149" t="s">
        <v>876</v>
      </c>
      <c r="D26" s="1">
        <f>SUMIFS('IS G'!U$8:U$365,'IS G'!$A$8:$A$365,'SCH C-2.2 F'!$B26)*1000</f>
        <v>0</v>
      </c>
      <c r="E26" s="1">
        <f>SUMIFS('IS G'!V$8:V$365,'IS G'!$A$8:$A$365,'SCH C-2.2 F'!$B26)*1000</f>
        <v>0</v>
      </c>
      <c r="F26" s="1">
        <f>SUMIFS('IS G'!W$8:W$365,'IS G'!$A$8:$A$365,'SCH C-2.2 F'!$B26)*1000</f>
        <v>0</v>
      </c>
      <c r="G26" s="1">
        <f>SUMIFS('IS G'!X$8:X$365,'IS G'!$A$8:$A$365,'SCH C-2.2 F'!$B26)*1000</f>
        <v>0</v>
      </c>
      <c r="H26" s="1">
        <f>SUMIFS('IS G'!Y$8:Y$365,'IS G'!$A$8:$A$365,'SCH C-2.2 F'!$B26)*1000</f>
        <v>0</v>
      </c>
      <c r="I26" s="1">
        <f>SUMIFS('IS G'!Z$8:Z$365,'IS G'!$A$8:$A$365,'SCH C-2.2 F'!$B26)*1000</f>
        <v>0</v>
      </c>
      <c r="J26" s="1">
        <f>SUMIFS('IS G'!AA$8:AA$365,'IS G'!$A$8:$A$365,'SCH C-2.2 F'!$B26)*1000</f>
        <v>0</v>
      </c>
      <c r="K26" s="1">
        <f>SUMIFS('IS G'!AB$8:AB$365,'IS G'!$A$8:$A$365,'SCH C-2.2 F'!$B26)*1000</f>
        <v>0</v>
      </c>
      <c r="L26" s="1">
        <f>SUMIFS('IS G'!AC$8:AC$365,'IS G'!$A$8:$A$365,'SCH C-2.2 F'!$B26)*1000</f>
        <v>0</v>
      </c>
      <c r="M26" s="1">
        <f>SUMIFS('IS G'!AD$8:AD$365,'IS G'!$A$8:$A$365,'SCH C-2.2 F'!$B26)*1000</f>
        <v>0</v>
      </c>
      <c r="N26" s="1">
        <f>SUMIFS('IS G'!AE$8:AE$365,'IS G'!$A$8:$A$365,'SCH C-2.2 F'!$B26)*1000</f>
        <v>0</v>
      </c>
      <c r="O26" s="1">
        <f>SUMIFS('IS G'!AF$8:AF$365,'IS G'!$A$8:$A$365,'SCH C-2.2 F'!$B26)*1000</f>
        <v>0</v>
      </c>
      <c r="P26" s="163">
        <f t="shared" si="0"/>
        <v>0</v>
      </c>
    </row>
    <row r="27" spans="1:16" x14ac:dyDescent="0.2">
      <c r="A27" s="159">
        <f t="shared" si="1"/>
        <v>17</v>
      </c>
      <c r="B27" s="159" t="s">
        <v>852</v>
      </c>
      <c r="C27" s="149" t="s">
        <v>877</v>
      </c>
      <c r="D27" s="1">
        <f>SUMIFS('IS G'!U$8:U$365,'IS G'!$A$8:$A$365,'SCH C-2.2 F'!$B27)*1000</f>
        <v>0</v>
      </c>
      <c r="E27" s="1">
        <f>SUMIFS('IS G'!V$8:V$365,'IS G'!$A$8:$A$365,'SCH C-2.2 F'!$B27)*1000</f>
        <v>0</v>
      </c>
      <c r="F27" s="1">
        <f>SUMIFS('IS G'!W$8:W$365,'IS G'!$A$8:$A$365,'SCH C-2.2 F'!$B27)*1000</f>
        <v>0</v>
      </c>
      <c r="G27" s="1">
        <f>SUMIFS('IS G'!X$8:X$365,'IS G'!$A$8:$A$365,'SCH C-2.2 F'!$B27)*1000</f>
        <v>0</v>
      </c>
      <c r="H27" s="1">
        <f>SUMIFS('IS G'!Y$8:Y$365,'IS G'!$A$8:$A$365,'SCH C-2.2 F'!$B27)*1000</f>
        <v>0</v>
      </c>
      <c r="I27" s="1">
        <f>SUMIFS('IS G'!Z$8:Z$365,'IS G'!$A$8:$A$365,'SCH C-2.2 F'!$B27)*1000</f>
        <v>0</v>
      </c>
      <c r="J27" s="1">
        <f>SUMIFS('IS G'!AA$8:AA$365,'IS G'!$A$8:$A$365,'SCH C-2.2 F'!$B27)*1000</f>
        <v>0</v>
      </c>
      <c r="K27" s="1">
        <f>SUMIFS('IS G'!AB$8:AB$365,'IS G'!$A$8:$A$365,'SCH C-2.2 F'!$B27)*1000</f>
        <v>0</v>
      </c>
      <c r="L27" s="1">
        <f>SUMIFS('IS G'!AC$8:AC$365,'IS G'!$A$8:$A$365,'SCH C-2.2 F'!$B27)*1000</f>
        <v>0</v>
      </c>
      <c r="M27" s="1">
        <f>SUMIFS('IS G'!AD$8:AD$365,'IS G'!$A$8:$A$365,'SCH C-2.2 F'!$B27)*1000</f>
        <v>0</v>
      </c>
      <c r="N27" s="1">
        <f>SUMIFS('IS G'!AE$8:AE$365,'IS G'!$A$8:$A$365,'SCH C-2.2 F'!$B27)*1000</f>
        <v>0</v>
      </c>
      <c r="O27" s="1">
        <f>SUMIFS('IS G'!AF$8:AF$365,'IS G'!$A$8:$A$365,'SCH C-2.2 F'!$B27)*1000</f>
        <v>0</v>
      </c>
      <c r="P27" s="163">
        <f t="shared" si="0"/>
        <v>0</v>
      </c>
    </row>
    <row r="28" spans="1:16" x14ac:dyDescent="0.2">
      <c r="A28" s="159">
        <f t="shared" si="1"/>
        <v>18</v>
      </c>
      <c r="B28" s="159" t="s">
        <v>853</v>
      </c>
      <c r="C28" s="149" t="s">
        <v>878</v>
      </c>
      <c r="D28" s="1">
        <f>SUMIFS('IS G'!U$8:U$365,'IS G'!$A$8:$A$365,'SCH C-2.2 F'!$B28)*1000</f>
        <v>67089</v>
      </c>
      <c r="E28" s="1">
        <f>SUMIFS('IS G'!V$8:V$365,'IS G'!$A$8:$A$365,'SCH C-2.2 F'!$B28)*1000</f>
        <v>82286</v>
      </c>
      <c r="F28" s="1">
        <f>SUMIFS('IS G'!W$8:W$365,'IS G'!$A$8:$A$365,'SCH C-2.2 F'!$B28)*1000</f>
        <v>68155</v>
      </c>
      <c r="G28" s="1">
        <f>SUMIFS('IS G'!X$8:X$365,'IS G'!$A$8:$A$365,'SCH C-2.2 F'!$B28)*1000</f>
        <v>73220</v>
      </c>
      <c r="H28" s="1">
        <f>SUMIFS('IS G'!Y$8:Y$365,'IS G'!$A$8:$A$365,'SCH C-2.2 F'!$B28)*1000</f>
        <v>66888</v>
      </c>
      <c r="I28" s="1">
        <f>SUMIFS('IS G'!Z$8:Z$365,'IS G'!$A$8:$A$365,'SCH C-2.2 F'!$B28)*1000</f>
        <v>58024</v>
      </c>
      <c r="J28" s="1">
        <f>SUMIFS('IS G'!AA$8:AA$365,'IS G'!$A$8:$A$365,'SCH C-2.2 F'!$B28)*1000</f>
        <v>76518</v>
      </c>
      <c r="K28" s="1">
        <f>SUMIFS('IS G'!AB$8:AB$365,'IS G'!$A$8:$A$365,'SCH C-2.2 F'!$B28)*1000</f>
        <v>65120.000000000007</v>
      </c>
      <c r="L28" s="1">
        <f>SUMIFS('IS G'!AC$8:AC$365,'IS G'!$A$8:$A$365,'SCH C-2.2 F'!$B28)*1000</f>
        <v>73985</v>
      </c>
      <c r="M28" s="1">
        <f>SUMIFS('IS G'!AD$8:AD$365,'IS G'!$A$8:$A$365,'SCH C-2.2 F'!$B28)*1000</f>
        <v>65120.000000000007</v>
      </c>
      <c r="N28" s="1">
        <f>SUMIFS('IS G'!AE$8:AE$365,'IS G'!$A$8:$A$365,'SCH C-2.2 F'!$B28)*1000</f>
        <v>79251</v>
      </c>
      <c r="O28" s="1">
        <f>SUMIFS('IS G'!AF$8:AF$365,'IS G'!$A$8:$A$365,'SCH C-2.2 F'!$B28)*1000</f>
        <v>70387</v>
      </c>
      <c r="P28" s="163">
        <f t="shared" si="0"/>
        <v>846043</v>
      </c>
    </row>
    <row r="29" spans="1:16" x14ac:dyDescent="0.2">
      <c r="A29" s="159">
        <f t="shared" si="1"/>
        <v>19</v>
      </c>
      <c r="B29" s="159" t="s">
        <v>854</v>
      </c>
      <c r="C29" s="149" t="s">
        <v>879</v>
      </c>
      <c r="D29" s="1">
        <f>SUMIFS('IS G'!U$8:U$365,'IS G'!$A$8:$A$365,'SCH C-2.2 F'!$B29)*1000</f>
        <v>-8410839.1655715499</v>
      </c>
      <c r="E29" s="1">
        <f>SUMIFS('IS G'!V$8:V$365,'IS G'!$A$8:$A$365,'SCH C-2.2 F'!$B29)*1000</f>
        <v>-10492115.697107499</v>
      </c>
      <c r="F29" s="1">
        <f>SUMIFS('IS G'!W$8:W$365,'IS G'!$A$8:$A$365,'SCH C-2.2 F'!$B29)*1000</f>
        <v>-10005110.981366402</v>
      </c>
      <c r="G29" s="1">
        <f>SUMIFS('IS G'!X$8:X$365,'IS G'!$A$8:$A$365,'SCH C-2.2 F'!$B29)*1000</f>
        <v>-8507360.3035424892</v>
      </c>
      <c r="H29" s="1">
        <f>SUMIFS('IS G'!Y$8:Y$365,'IS G'!$A$8:$A$365,'SCH C-2.2 F'!$B29)*1000</f>
        <v>-402568.35086478101</v>
      </c>
      <c r="I29" s="1">
        <f>SUMIFS('IS G'!Z$8:Z$365,'IS G'!$A$8:$A$365,'SCH C-2.2 F'!$B29)*1000</f>
        <v>7688135.1238235803</v>
      </c>
      <c r="J29" s="1">
        <f>SUMIFS('IS G'!AA$8:AA$365,'IS G'!$A$8:$A$365,'SCH C-2.2 F'!$B29)*1000</f>
        <v>11986919.131888501</v>
      </c>
      <c r="K29" s="1">
        <f>SUMIFS('IS G'!AB$8:AB$365,'IS G'!$A$8:$A$365,'SCH C-2.2 F'!$B29)*1000</f>
        <v>11010732.7190856</v>
      </c>
      <c r="L29" s="1">
        <f>SUMIFS('IS G'!AC$8:AC$365,'IS G'!$A$8:$A$365,'SCH C-2.2 F'!$B29)*1000</f>
        <v>7094214.5073027201</v>
      </c>
      <c r="M29" s="1">
        <f>SUMIFS('IS G'!AD$8:AD$365,'IS G'!$A$8:$A$365,'SCH C-2.2 F'!$B29)*1000</f>
        <v>2753693.80592822</v>
      </c>
      <c r="N29" s="1">
        <f>SUMIFS('IS G'!AE$8:AE$365,'IS G'!$A$8:$A$365,'SCH C-2.2 F'!$B29)*1000</f>
        <v>258203.939159909</v>
      </c>
      <c r="O29" s="1">
        <f>SUMIFS('IS G'!AF$8:AF$365,'IS G'!$A$8:$A$365,'SCH C-2.2 F'!$B29)*1000</f>
        <v>-4859032.6717282394</v>
      </c>
      <c r="P29" s="163">
        <f t="shared" si="0"/>
        <v>-1885127.9429924325</v>
      </c>
    </row>
    <row r="30" spans="1:16" x14ac:dyDescent="0.2">
      <c r="A30" s="159">
        <f t="shared" si="1"/>
        <v>20</v>
      </c>
      <c r="B30" s="159">
        <v>810</v>
      </c>
      <c r="C30" s="149" t="s">
        <v>880</v>
      </c>
      <c r="D30" s="1">
        <f>SUMIFS('IS G'!U$8:U$365,'IS G'!$A$8:$A$365,'SCH C-2.2 F'!$B30)*1000</f>
        <v>-2017</v>
      </c>
      <c r="E30" s="1">
        <f>SUMIFS('IS G'!V$8:V$365,'IS G'!$A$8:$A$365,'SCH C-2.2 F'!$B30)*1000</f>
        <v>-2017</v>
      </c>
      <c r="F30" s="1">
        <f>SUMIFS('IS G'!W$8:W$365,'IS G'!$A$8:$A$365,'SCH C-2.2 F'!$B30)*1000</f>
        <v>-2017</v>
      </c>
      <c r="G30" s="1">
        <f>SUMIFS('IS G'!X$8:X$365,'IS G'!$A$8:$A$365,'SCH C-2.2 F'!$B30)*1000</f>
        <v>-3630</v>
      </c>
      <c r="H30" s="1">
        <f>SUMIFS('IS G'!Y$8:Y$365,'IS G'!$A$8:$A$365,'SCH C-2.2 F'!$B30)*1000</f>
        <v>-14117</v>
      </c>
      <c r="I30" s="1">
        <f>SUMIFS('IS G'!Z$8:Z$365,'IS G'!$A$8:$A$365,'SCH C-2.2 F'!$B30)*1000</f>
        <v>-86723</v>
      </c>
      <c r="J30" s="1">
        <f>SUMIFS('IS G'!AA$8:AA$365,'IS G'!$A$8:$A$365,'SCH C-2.2 F'!$B30)*1000</f>
        <v>-118025</v>
      </c>
      <c r="K30" s="1">
        <f>SUMIFS('IS G'!AB$8:AB$365,'IS G'!$A$8:$A$365,'SCH C-2.2 F'!$B30)*1000</f>
        <v>-109595</v>
      </c>
      <c r="L30" s="1">
        <f>SUMIFS('IS G'!AC$8:AC$365,'IS G'!$A$8:$A$365,'SCH C-2.2 F'!$B30)*1000</f>
        <v>-85990</v>
      </c>
      <c r="M30" s="1">
        <f>SUMIFS('IS G'!AD$8:AD$365,'IS G'!$A$8:$A$365,'SCH C-2.2 F'!$B30)*1000</f>
        <v>-35829</v>
      </c>
      <c r="N30" s="1">
        <f>SUMIFS('IS G'!AE$8:AE$365,'IS G'!$A$8:$A$365,'SCH C-2.2 F'!$B30)*1000</f>
        <v>-26977</v>
      </c>
      <c r="O30" s="1">
        <f>SUMIFS('IS G'!AF$8:AF$365,'IS G'!$A$8:$A$365,'SCH C-2.2 F'!$B30)*1000</f>
        <v>-2107</v>
      </c>
      <c r="P30" s="163">
        <f t="shared" si="0"/>
        <v>-489044</v>
      </c>
    </row>
    <row r="31" spans="1:16" x14ac:dyDescent="0.2">
      <c r="A31" s="159">
        <f t="shared" si="1"/>
        <v>21</v>
      </c>
      <c r="B31" s="159" t="s">
        <v>855</v>
      </c>
      <c r="C31" s="149" t="s">
        <v>881</v>
      </c>
      <c r="D31" s="1">
        <f>SUMIFS('IS G'!U$8:U$365,'IS G'!$A$8:$A$365,'SCH C-2.2 F'!$B31)*1000</f>
        <v>0</v>
      </c>
      <c r="E31" s="1">
        <f>SUMIFS('IS G'!V$8:V$365,'IS G'!$A$8:$A$365,'SCH C-2.2 F'!$B31)*1000</f>
        <v>0</v>
      </c>
      <c r="F31" s="1">
        <f>SUMIFS('IS G'!W$8:W$365,'IS G'!$A$8:$A$365,'SCH C-2.2 F'!$B31)*1000</f>
        <v>0</v>
      </c>
      <c r="G31" s="1">
        <f>SUMIFS('IS G'!X$8:X$365,'IS G'!$A$8:$A$365,'SCH C-2.2 F'!$B31)*1000</f>
        <v>0</v>
      </c>
      <c r="H31" s="1">
        <f>SUMIFS('IS G'!Y$8:Y$365,'IS G'!$A$8:$A$365,'SCH C-2.2 F'!$B31)*1000</f>
        <v>0</v>
      </c>
      <c r="I31" s="1">
        <f>SUMIFS('IS G'!Z$8:Z$365,'IS G'!$A$8:$A$365,'SCH C-2.2 F'!$B31)*1000</f>
        <v>0</v>
      </c>
      <c r="J31" s="1">
        <f>SUMIFS('IS G'!AA$8:AA$365,'IS G'!$A$8:$A$365,'SCH C-2.2 F'!$B31)*1000</f>
        <v>0</v>
      </c>
      <c r="K31" s="1">
        <f>SUMIFS('IS G'!AB$8:AB$365,'IS G'!$A$8:$A$365,'SCH C-2.2 F'!$B31)*1000</f>
        <v>0</v>
      </c>
      <c r="L31" s="1">
        <f>SUMIFS('IS G'!AC$8:AC$365,'IS G'!$A$8:$A$365,'SCH C-2.2 F'!$B31)*1000</f>
        <v>0</v>
      </c>
      <c r="M31" s="1">
        <f>SUMIFS('IS G'!AD$8:AD$365,'IS G'!$A$8:$A$365,'SCH C-2.2 F'!$B31)*1000</f>
        <v>0</v>
      </c>
      <c r="N31" s="1">
        <f>SUMIFS('IS G'!AE$8:AE$365,'IS G'!$A$8:$A$365,'SCH C-2.2 F'!$B31)*1000</f>
        <v>0</v>
      </c>
      <c r="O31" s="1">
        <f>SUMIFS('IS G'!AF$8:AF$365,'IS G'!$A$8:$A$365,'SCH C-2.2 F'!$B31)*1000</f>
        <v>0</v>
      </c>
      <c r="P31" s="163">
        <f t="shared" si="0"/>
        <v>0</v>
      </c>
    </row>
    <row r="32" spans="1:16" x14ac:dyDescent="0.2">
      <c r="A32" s="159">
        <f t="shared" si="1"/>
        <v>22</v>
      </c>
      <c r="B32" s="159">
        <v>813</v>
      </c>
      <c r="C32" s="149" t="s">
        <v>882</v>
      </c>
      <c r="D32" s="1">
        <f>SUMIFS('IS G'!U$8:U$365,'IS G'!$A$8:$A$365,'SCH C-2.2 F'!$B32)*1000</f>
        <v>0</v>
      </c>
      <c r="E32" s="1">
        <f>SUMIFS('IS G'!V$8:V$365,'IS G'!$A$8:$A$365,'SCH C-2.2 F'!$B32)*1000</f>
        <v>0</v>
      </c>
      <c r="F32" s="1">
        <f>SUMIFS('IS G'!W$8:W$365,'IS G'!$A$8:$A$365,'SCH C-2.2 F'!$B32)*1000</f>
        <v>0</v>
      </c>
      <c r="G32" s="1">
        <f>SUMIFS('IS G'!X$8:X$365,'IS G'!$A$8:$A$365,'SCH C-2.2 F'!$B32)*1000</f>
        <v>0</v>
      </c>
      <c r="H32" s="1">
        <f>SUMIFS('IS G'!Y$8:Y$365,'IS G'!$A$8:$A$365,'SCH C-2.2 F'!$B32)*1000</f>
        <v>0</v>
      </c>
      <c r="I32" s="1">
        <f>SUMIFS('IS G'!Z$8:Z$365,'IS G'!$A$8:$A$365,'SCH C-2.2 F'!$B32)*1000</f>
        <v>0</v>
      </c>
      <c r="J32" s="1">
        <f>SUMIFS('IS G'!AA$8:AA$365,'IS G'!$A$8:$A$365,'SCH C-2.2 F'!$B32)*1000</f>
        <v>0</v>
      </c>
      <c r="K32" s="1">
        <f>SUMIFS('IS G'!AB$8:AB$365,'IS G'!$A$8:$A$365,'SCH C-2.2 F'!$B32)*1000</f>
        <v>0</v>
      </c>
      <c r="L32" s="1">
        <f>SUMIFS('IS G'!AC$8:AC$365,'IS G'!$A$8:$A$365,'SCH C-2.2 F'!$B32)*1000</f>
        <v>0</v>
      </c>
      <c r="M32" s="1">
        <f>SUMIFS('IS G'!AD$8:AD$365,'IS G'!$A$8:$A$365,'SCH C-2.2 F'!$B32)*1000</f>
        <v>0</v>
      </c>
      <c r="N32" s="1">
        <f>SUMIFS('IS G'!AE$8:AE$365,'IS G'!$A$8:$A$365,'SCH C-2.2 F'!$B32)*1000</f>
        <v>0</v>
      </c>
      <c r="O32" s="1">
        <f>SUMIFS('IS G'!AF$8:AF$365,'IS G'!$A$8:$A$365,'SCH C-2.2 F'!$B32)*1000</f>
        <v>0</v>
      </c>
      <c r="P32" s="163">
        <f t="shared" si="0"/>
        <v>0</v>
      </c>
    </row>
    <row r="33" spans="1:16" x14ac:dyDescent="0.2">
      <c r="A33" s="159">
        <f t="shared" si="1"/>
        <v>23</v>
      </c>
      <c r="B33" s="159" t="s">
        <v>884</v>
      </c>
      <c r="C33" s="149" t="s">
        <v>910</v>
      </c>
      <c r="D33" s="1">
        <f>SUMIFS('IS G'!U$8:U$365,'IS G'!$A$8:$A$365,'SCH C-2.2 F'!$B33)*1000</f>
        <v>52955</v>
      </c>
      <c r="E33" s="1">
        <f>SUMIFS('IS G'!V$8:V$365,'IS G'!$A$8:$A$365,'SCH C-2.2 F'!$B33)*1000</f>
        <v>57751</v>
      </c>
      <c r="F33" s="1">
        <f>SUMIFS('IS G'!W$8:W$365,'IS G'!$A$8:$A$365,'SCH C-2.2 F'!$B33)*1000</f>
        <v>58161</v>
      </c>
      <c r="G33" s="1">
        <f>SUMIFS('IS G'!X$8:X$365,'IS G'!$A$8:$A$365,'SCH C-2.2 F'!$B33)*1000</f>
        <v>55966</v>
      </c>
      <c r="H33" s="1">
        <f>SUMIFS('IS G'!Y$8:Y$365,'IS G'!$A$8:$A$365,'SCH C-2.2 F'!$B33)*1000</f>
        <v>55839</v>
      </c>
      <c r="I33" s="1">
        <f>SUMIFS('IS G'!Z$8:Z$365,'IS G'!$A$8:$A$365,'SCH C-2.2 F'!$B33)*1000</f>
        <v>51016</v>
      </c>
      <c r="J33" s="1">
        <f>SUMIFS('IS G'!AA$8:AA$365,'IS G'!$A$8:$A$365,'SCH C-2.2 F'!$B33)*1000</f>
        <v>61952</v>
      </c>
      <c r="K33" s="1">
        <f>SUMIFS('IS G'!AB$8:AB$365,'IS G'!$A$8:$A$365,'SCH C-2.2 F'!$B33)*1000</f>
        <v>58379</v>
      </c>
      <c r="L33" s="1">
        <f>SUMIFS('IS G'!AC$8:AC$365,'IS G'!$A$8:$A$365,'SCH C-2.2 F'!$B33)*1000</f>
        <v>59451</v>
      </c>
      <c r="M33" s="1">
        <f>SUMIFS('IS G'!AD$8:AD$365,'IS G'!$A$8:$A$365,'SCH C-2.2 F'!$B33)*1000</f>
        <v>52459</v>
      </c>
      <c r="N33" s="1">
        <f>SUMIFS('IS G'!AE$8:AE$365,'IS G'!$A$8:$A$365,'SCH C-2.2 F'!$B33)*1000</f>
        <v>55625</v>
      </c>
      <c r="O33" s="1">
        <f>SUMIFS('IS G'!AF$8:AF$365,'IS G'!$A$8:$A$365,'SCH C-2.2 F'!$B33)*1000</f>
        <v>50036</v>
      </c>
      <c r="P33" s="163">
        <f t="shared" si="0"/>
        <v>669590</v>
      </c>
    </row>
    <row r="34" spans="1:16" x14ac:dyDescent="0.2">
      <c r="A34" s="159">
        <f t="shared" si="1"/>
        <v>24</v>
      </c>
      <c r="B34" s="159" t="s">
        <v>885</v>
      </c>
      <c r="C34" s="177" t="s">
        <v>841</v>
      </c>
      <c r="D34" s="1">
        <f>SUMIFS('IS G'!U$8:U$365,'IS G'!$A$8:$A$365,'SCH C-2.2 F'!$B34)*1000</f>
        <v>3755</v>
      </c>
      <c r="E34" s="1">
        <f>SUMIFS('IS G'!V$8:V$365,'IS G'!$A$8:$A$365,'SCH C-2.2 F'!$B34)*1000</f>
        <v>2755</v>
      </c>
      <c r="F34" s="1">
        <f>SUMIFS('IS G'!W$8:W$365,'IS G'!$A$8:$A$365,'SCH C-2.2 F'!$B34)*1000</f>
        <v>2755</v>
      </c>
      <c r="G34" s="1">
        <f>SUMIFS('IS G'!X$8:X$365,'IS G'!$A$8:$A$365,'SCH C-2.2 F'!$B34)*1000</f>
        <v>3755</v>
      </c>
      <c r="H34" s="1">
        <f>SUMIFS('IS G'!Y$8:Y$365,'IS G'!$A$8:$A$365,'SCH C-2.2 F'!$B34)*1000</f>
        <v>3955</v>
      </c>
      <c r="I34" s="1">
        <f>SUMIFS('IS G'!Z$8:Z$365,'IS G'!$A$8:$A$365,'SCH C-2.2 F'!$B34)*1000</f>
        <v>2755</v>
      </c>
      <c r="J34" s="1">
        <f>SUMIFS('IS G'!AA$8:AA$365,'IS G'!$A$8:$A$365,'SCH C-2.2 F'!$B34)*1000</f>
        <v>2772</v>
      </c>
      <c r="K34" s="1">
        <f>SUMIFS('IS G'!AB$8:AB$365,'IS G'!$A$8:$A$365,'SCH C-2.2 F'!$B34)*1000</f>
        <v>2772</v>
      </c>
      <c r="L34" s="1">
        <f>SUMIFS('IS G'!AC$8:AC$365,'IS G'!$A$8:$A$365,'SCH C-2.2 F'!$B34)*1000</f>
        <v>2772</v>
      </c>
      <c r="M34" s="1">
        <f>SUMIFS('IS G'!AD$8:AD$365,'IS G'!$A$8:$A$365,'SCH C-2.2 F'!$B34)*1000</f>
        <v>4980</v>
      </c>
      <c r="N34" s="1">
        <f>SUMIFS('IS G'!AE$8:AE$365,'IS G'!$A$8:$A$365,'SCH C-2.2 F'!$B34)*1000</f>
        <v>2772</v>
      </c>
      <c r="O34" s="1">
        <f>SUMIFS('IS G'!AF$8:AF$365,'IS G'!$A$8:$A$365,'SCH C-2.2 F'!$B34)*1000</f>
        <v>2772</v>
      </c>
      <c r="P34" s="163">
        <f t="shared" si="0"/>
        <v>38570</v>
      </c>
    </row>
    <row r="35" spans="1:16" x14ac:dyDescent="0.2">
      <c r="A35" s="159">
        <f t="shared" si="1"/>
        <v>25</v>
      </c>
      <c r="B35" s="159" t="s">
        <v>886</v>
      </c>
      <c r="C35" s="177" t="s">
        <v>842</v>
      </c>
      <c r="D35" s="1">
        <f>SUMIFS('IS G'!U$8:U$365,'IS G'!$A$8:$A$365,'SCH C-2.2 F'!$B35)*1000</f>
        <v>86573</v>
      </c>
      <c r="E35" s="1">
        <f>SUMIFS('IS G'!V$8:V$365,'IS G'!$A$8:$A$365,'SCH C-2.2 F'!$B35)*1000</f>
        <v>100829</v>
      </c>
      <c r="F35" s="1">
        <f>SUMIFS('IS G'!W$8:W$365,'IS G'!$A$8:$A$365,'SCH C-2.2 F'!$B35)*1000</f>
        <v>79711</v>
      </c>
      <c r="G35" s="1">
        <f>SUMIFS('IS G'!X$8:X$365,'IS G'!$A$8:$A$365,'SCH C-2.2 F'!$B35)*1000</f>
        <v>77502</v>
      </c>
      <c r="H35" s="1">
        <f>SUMIFS('IS G'!Y$8:Y$365,'IS G'!$A$8:$A$365,'SCH C-2.2 F'!$B35)*1000</f>
        <v>78083</v>
      </c>
      <c r="I35" s="1">
        <f>SUMIFS('IS G'!Z$8:Z$365,'IS G'!$A$8:$A$365,'SCH C-2.2 F'!$B35)*1000</f>
        <v>75316</v>
      </c>
      <c r="J35" s="1">
        <f>SUMIFS('IS G'!AA$8:AA$365,'IS G'!$A$8:$A$365,'SCH C-2.2 F'!$B35)*1000</f>
        <v>80013</v>
      </c>
      <c r="K35" s="1">
        <f>SUMIFS('IS G'!AB$8:AB$365,'IS G'!$A$8:$A$365,'SCH C-2.2 F'!$B35)*1000</f>
        <v>67250</v>
      </c>
      <c r="L35" s="1">
        <f>SUMIFS('IS G'!AC$8:AC$365,'IS G'!$A$8:$A$365,'SCH C-2.2 F'!$B35)*1000</f>
        <v>69591</v>
      </c>
      <c r="M35" s="1">
        <f>SUMIFS('IS G'!AD$8:AD$365,'IS G'!$A$8:$A$365,'SCH C-2.2 F'!$B35)*1000</f>
        <v>58395</v>
      </c>
      <c r="N35" s="1">
        <f>SUMIFS('IS G'!AE$8:AE$365,'IS G'!$A$8:$A$365,'SCH C-2.2 F'!$B35)*1000</f>
        <v>60758</v>
      </c>
      <c r="O35" s="1">
        <f>SUMIFS('IS G'!AF$8:AF$365,'IS G'!$A$8:$A$365,'SCH C-2.2 F'!$B35)*1000</f>
        <v>74339</v>
      </c>
      <c r="P35" s="163">
        <f t="shared" si="0"/>
        <v>908360</v>
      </c>
    </row>
    <row r="36" spans="1:16" x14ac:dyDescent="0.2">
      <c r="A36" s="159">
        <f t="shared" si="1"/>
        <v>26</v>
      </c>
      <c r="B36" s="159" t="s">
        <v>887</v>
      </c>
      <c r="C36" s="177" t="s">
        <v>906</v>
      </c>
      <c r="D36" s="1">
        <f>SUMIFS('IS G'!U$8:U$365,'IS G'!$A$8:$A$365,'SCH C-2.2 F'!$B36)*1000</f>
        <v>278401</v>
      </c>
      <c r="E36" s="1">
        <f>SUMIFS('IS G'!V$8:V$365,'IS G'!$A$8:$A$365,'SCH C-2.2 F'!$B36)*1000</f>
        <v>218919</v>
      </c>
      <c r="F36" s="1">
        <f>SUMIFS('IS G'!W$8:W$365,'IS G'!$A$8:$A$365,'SCH C-2.2 F'!$B36)*1000</f>
        <v>221166</v>
      </c>
      <c r="G36" s="1">
        <f>SUMIFS('IS G'!X$8:X$365,'IS G'!$A$8:$A$365,'SCH C-2.2 F'!$B36)*1000</f>
        <v>232335</v>
      </c>
      <c r="H36" s="1">
        <f>SUMIFS('IS G'!Y$8:Y$365,'IS G'!$A$8:$A$365,'SCH C-2.2 F'!$B36)*1000</f>
        <v>245195</v>
      </c>
      <c r="I36" s="1">
        <f>SUMIFS('IS G'!Z$8:Z$365,'IS G'!$A$8:$A$365,'SCH C-2.2 F'!$B36)*1000</f>
        <v>276894</v>
      </c>
      <c r="J36" s="1">
        <f>SUMIFS('IS G'!AA$8:AA$365,'IS G'!$A$8:$A$365,'SCH C-2.2 F'!$B36)*1000</f>
        <v>296190</v>
      </c>
      <c r="K36" s="1">
        <f>SUMIFS('IS G'!AB$8:AB$365,'IS G'!$A$8:$A$365,'SCH C-2.2 F'!$B36)*1000</f>
        <v>279517</v>
      </c>
      <c r="L36" s="1">
        <f>SUMIFS('IS G'!AC$8:AC$365,'IS G'!$A$8:$A$365,'SCH C-2.2 F'!$B36)*1000</f>
        <v>271595</v>
      </c>
      <c r="M36" s="1">
        <f>SUMIFS('IS G'!AD$8:AD$365,'IS G'!$A$8:$A$365,'SCH C-2.2 F'!$B36)*1000</f>
        <v>191848</v>
      </c>
      <c r="N36" s="1">
        <f>SUMIFS('IS G'!AE$8:AE$365,'IS G'!$A$8:$A$365,'SCH C-2.2 F'!$B36)*1000</f>
        <v>235607</v>
      </c>
      <c r="O36" s="1">
        <f>SUMIFS('IS G'!AF$8:AF$365,'IS G'!$A$8:$A$365,'SCH C-2.2 F'!$B36)*1000</f>
        <v>334615</v>
      </c>
      <c r="P36" s="163">
        <f t="shared" si="0"/>
        <v>3082282</v>
      </c>
    </row>
    <row r="37" spans="1:16" x14ac:dyDescent="0.2">
      <c r="A37" s="159">
        <f t="shared" si="1"/>
        <v>27</v>
      </c>
      <c r="B37" s="159" t="s">
        <v>888</v>
      </c>
      <c r="C37" s="177" t="s">
        <v>907</v>
      </c>
      <c r="D37" s="1">
        <f>SUMIFS('IS G'!U$8:U$365,'IS G'!$A$8:$A$365,'SCH C-2.2 F'!$B37)*1000</f>
        <v>7000</v>
      </c>
      <c r="E37" s="1">
        <f>SUMIFS('IS G'!V$8:V$365,'IS G'!$A$8:$A$365,'SCH C-2.2 F'!$B37)*1000</f>
        <v>7000</v>
      </c>
      <c r="F37" s="1">
        <f>SUMIFS('IS G'!W$8:W$365,'IS G'!$A$8:$A$365,'SCH C-2.2 F'!$B37)*1000</f>
        <v>7000</v>
      </c>
      <c r="G37" s="1">
        <f>SUMIFS('IS G'!X$8:X$365,'IS G'!$A$8:$A$365,'SCH C-2.2 F'!$B37)*1000</f>
        <v>11000</v>
      </c>
      <c r="H37" s="1">
        <f>SUMIFS('IS G'!Y$8:Y$365,'IS G'!$A$8:$A$365,'SCH C-2.2 F'!$B37)*1000</f>
        <v>22000</v>
      </c>
      <c r="I37" s="1">
        <f>SUMIFS('IS G'!Z$8:Z$365,'IS G'!$A$8:$A$365,'SCH C-2.2 F'!$B37)*1000</f>
        <v>127000</v>
      </c>
      <c r="J37" s="1">
        <f>SUMIFS('IS G'!AA$8:AA$365,'IS G'!$A$8:$A$365,'SCH C-2.2 F'!$B37)*1000</f>
        <v>148000</v>
      </c>
      <c r="K37" s="1">
        <f>SUMIFS('IS G'!AB$8:AB$365,'IS G'!$A$8:$A$365,'SCH C-2.2 F'!$B37)*1000</f>
        <v>130000</v>
      </c>
      <c r="L37" s="1">
        <f>SUMIFS('IS G'!AC$8:AC$365,'IS G'!$A$8:$A$365,'SCH C-2.2 F'!$B37)*1000</f>
        <v>115000</v>
      </c>
      <c r="M37" s="1">
        <f>SUMIFS('IS G'!AD$8:AD$365,'IS G'!$A$8:$A$365,'SCH C-2.2 F'!$B37)*1000</f>
        <v>33000</v>
      </c>
      <c r="N37" s="1">
        <f>SUMIFS('IS G'!AE$8:AE$365,'IS G'!$A$8:$A$365,'SCH C-2.2 F'!$B37)*1000</f>
        <v>17000</v>
      </c>
      <c r="O37" s="1">
        <f>SUMIFS('IS G'!AF$8:AF$365,'IS G'!$A$8:$A$365,'SCH C-2.2 F'!$B37)*1000</f>
        <v>7000</v>
      </c>
      <c r="P37" s="163">
        <f t="shared" si="0"/>
        <v>631000</v>
      </c>
    </row>
    <row r="38" spans="1:16" x14ac:dyDescent="0.2">
      <c r="A38" s="159">
        <f t="shared" si="1"/>
        <v>28</v>
      </c>
      <c r="B38" s="159" t="s">
        <v>889</v>
      </c>
      <c r="C38" s="177" t="s">
        <v>908</v>
      </c>
      <c r="D38" s="1">
        <f>SUMIFS('IS G'!U$8:U$365,'IS G'!$A$8:$A$365,'SCH C-2.2 F'!$B38)*1000</f>
        <v>15481</v>
      </c>
      <c r="E38" s="1">
        <f>SUMIFS('IS G'!V$8:V$365,'IS G'!$A$8:$A$365,'SCH C-2.2 F'!$B38)*1000</f>
        <v>22769</v>
      </c>
      <c r="F38" s="1">
        <f>SUMIFS('IS G'!W$8:W$365,'IS G'!$A$8:$A$365,'SCH C-2.2 F'!$B38)*1000</f>
        <v>17684</v>
      </c>
      <c r="G38" s="1">
        <f>SUMIFS('IS G'!X$8:X$365,'IS G'!$A$8:$A$365,'SCH C-2.2 F'!$B38)*1000</f>
        <v>19227</v>
      </c>
      <c r="H38" s="1">
        <f>SUMIFS('IS G'!Y$8:Y$365,'IS G'!$A$8:$A$365,'SCH C-2.2 F'!$B38)*1000</f>
        <v>96221</v>
      </c>
      <c r="I38" s="1">
        <f>SUMIFS('IS G'!Z$8:Z$365,'IS G'!$A$8:$A$365,'SCH C-2.2 F'!$B38)*1000</f>
        <v>192789</v>
      </c>
      <c r="J38" s="1">
        <f>SUMIFS('IS G'!AA$8:AA$365,'IS G'!$A$8:$A$365,'SCH C-2.2 F'!$B38)*1000</f>
        <v>236180</v>
      </c>
      <c r="K38" s="1">
        <f>SUMIFS('IS G'!AB$8:AB$365,'IS G'!$A$8:$A$365,'SCH C-2.2 F'!$B38)*1000</f>
        <v>244867</v>
      </c>
      <c r="L38" s="1">
        <f>SUMIFS('IS G'!AC$8:AC$365,'IS G'!$A$8:$A$365,'SCH C-2.2 F'!$B38)*1000</f>
        <v>193603</v>
      </c>
      <c r="M38" s="1">
        <f>SUMIFS('IS G'!AD$8:AD$365,'IS G'!$A$8:$A$365,'SCH C-2.2 F'!$B38)*1000</f>
        <v>245344</v>
      </c>
      <c r="N38" s="1">
        <f>SUMIFS('IS G'!AE$8:AE$365,'IS G'!$A$8:$A$365,'SCH C-2.2 F'!$B38)*1000</f>
        <v>139974</v>
      </c>
      <c r="O38" s="1">
        <f>SUMIFS('IS G'!AF$8:AF$365,'IS G'!$A$8:$A$365,'SCH C-2.2 F'!$B38)*1000</f>
        <v>15514</v>
      </c>
      <c r="P38" s="163">
        <f t="shared" si="0"/>
        <v>1439653</v>
      </c>
    </row>
    <row r="39" spans="1:16" x14ac:dyDescent="0.2">
      <c r="A39" s="159">
        <f t="shared" si="1"/>
        <v>29</v>
      </c>
      <c r="B39" s="159" t="s">
        <v>890</v>
      </c>
      <c r="C39" s="177" t="s">
        <v>843</v>
      </c>
      <c r="D39" s="1">
        <f>SUMIFS('IS G'!U$8:U$365,'IS G'!$A$8:$A$365,'SCH C-2.2 F'!$B39)*1000</f>
        <v>116000</v>
      </c>
      <c r="E39" s="1">
        <f>SUMIFS('IS G'!V$8:V$365,'IS G'!$A$8:$A$365,'SCH C-2.2 F'!$B39)*1000</f>
        <v>135000</v>
      </c>
      <c r="F39" s="1">
        <f>SUMIFS('IS G'!W$8:W$365,'IS G'!$A$8:$A$365,'SCH C-2.2 F'!$B39)*1000</f>
        <v>155000</v>
      </c>
      <c r="G39" s="1">
        <f>SUMIFS('IS G'!X$8:X$365,'IS G'!$A$8:$A$365,'SCH C-2.2 F'!$B39)*1000</f>
        <v>173000</v>
      </c>
      <c r="H39" s="1">
        <f>SUMIFS('IS G'!Y$8:Y$365,'IS G'!$A$8:$A$365,'SCH C-2.2 F'!$B39)*1000</f>
        <v>173000</v>
      </c>
      <c r="I39" s="1">
        <f>SUMIFS('IS G'!Z$8:Z$365,'IS G'!$A$8:$A$365,'SCH C-2.2 F'!$B39)*1000</f>
        <v>162000</v>
      </c>
      <c r="J39" s="1">
        <f>SUMIFS('IS G'!AA$8:AA$365,'IS G'!$A$8:$A$365,'SCH C-2.2 F'!$B39)*1000</f>
        <v>150000</v>
      </c>
      <c r="K39" s="1">
        <f>SUMIFS('IS G'!AB$8:AB$365,'IS G'!$A$8:$A$365,'SCH C-2.2 F'!$B39)*1000</f>
        <v>129000</v>
      </c>
      <c r="L39" s="1">
        <f>SUMIFS('IS G'!AC$8:AC$365,'IS G'!$A$8:$A$365,'SCH C-2.2 F'!$B39)*1000</f>
        <v>114000</v>
      </c>
      <c r="M39" s="1">
        <f>SUMIFS('IS G'!AD$8:AD$365,'IS G'!$A$8:$A$365,'SCH C-2.2 F'!$B39)*1000</f>
        <v>95000</v>
      </c>
      <c r="N39" s="1">
        <f>SUMIFS('IS G'!AE$8:AE$365,'IS G'!$A$8:$A$365,'SCH C-2.2 F'!$B39)*1000</f>
        <v>96000</v>
      </c>
      <c r="O39" s="1">
        <f>SUMIFS('IS G'!AF$8:AF$365,'IS G'!$A$8:$A$365,'SCH C-2.2 F'!$B39)*1000</f>
        <v>109000</v>
      </c>
      <c r="P39" s="163">
        <f t="shared" si="0"/>
        <v>1607000</v>
      </c>
    </row>
    <row r="40" spans="1:16" x14ac:dyDescent="0.2">
      <c r="A40" s="159">
        <f t="shared" si="1"/>
        <v>30</v>
      </c>
      <c r="B40" s="159" t="s">
        <v>891</v>
      </c>
      <c r="C40" s="177" t="s">
        <v>17</v>
      </c>
      <c r="D40" s="1">
        <f>SUMIFS('IS G'!U$8:U$365,'IS G'!$A$8:$A$365,'SCH C-2.2 F'!$B40)*1000</f>
        <v>0</v>
      </c>
      <c r="E40" s="1">
        <f>SUMIFS('IS G'!V$8:V$365,'IS G'!$A$8:$A$365,'SCH C-2.2 F'!$B40)*1000</f>
        <v>0</v>
      </c>
      <c r="F40" s="1">
        <f>SUMIFS('IS G'!W$8:W$365,'IS G'!$A$8:$A$365,'SCH C-2.2 F'!$B40)*1000</f>
        <v>0</v>
      </c>
      <c r="G40" s="1">
        <f>SUMIFS('IS G'!X$8:X$365,'IS G'!$A$8:$A$365,'SCH C-2.2 F'!$B40)*1000</f>
        <v>0</v>
      </c>
      <c r="H40" s="1">
        <f>SUMIFS('IS G'!Y$8:Y$365,'IS G'!$A$8:$A$365,'SCH C-2.2 F'!$B40)*1000</f>
        <v>0</v>
      </c>
      <c r="I40" s="1">
        <f>SUMIFS('IS G'!Z$8:Z$365,'IS G'!$A$8:$A$365,'SCH C-2.2 F'!$B40)*1000</f>
        <v>0</v>
      </c>
      <c r="J40" s="1">
        <f>SUMIFS('IS G'!AA$8:AA$365,'IS G'!$A$8:$A$365,'SCH C-2.2 F'!$B40)*1000</f>
        <v>0</v>
      </c>
      <c r="K40" s="1">
        <f>SUMIFS('IS G'!AB$8:AB$365,'IS G'!$A$8:$A$365,'SCH C-2.2 F'!$B40)*1000</f>
        <v>0</v>
      </c>
      <c r="L40" s="1">
        <f>SUMIFS('IS G'!AC$8:AC$365,'IS G'!$A$8:$A$365,'SCH C-2.2 F'!$B40)*1000</f>
        <v>0</v>
      </c>
      <c r="M40" s="1">
        <f>SUMIFS('IS G'!AD$8:AD$365,'IS G'!$A$8:$A$365,'SCH C-2.2 F'!$B40)*1000</f>
        <v>0</v>
      </c>
      <c r="N40" s="1">
        <f>SUMIFS('IS G'!AE$8:AE$365,'IS G'!$A$8:$A$365,'SCH C-2.2 F'!$B40)*1000</f>
        <v>0</v>
      </c>
      <c r="O40" s="1">
        <f>SUMIFS('IS G'!AF$8:AF$365,'IS G'!$A$8:$A$365,'SCH C-2.2 F'!$B40)*1000</f>
        <v>0</v>
      </c>
      <c r="P40" s="163">
        <f t="shared" si="0"/>
        <v>0</v>
      </c>
    </row>
    <row r="41" spans="1:16" x14ac:dyDescent="0.2">
      <c r="A41" s="159">
        <f t="shared" si="1"/>
        <v>31</v>
      </c>
      <c r="B41" s="159" t="s">
        <v>892</v>
      </c>
      <c r="C41" s="177" t="s">
        <v>909</v>
      </c>
      <c r="D41" s="1">
        <f>SUMIFS('IS G'!U$8:U$365,'IS G'!$A$8:$A$365,'SCH C-2.2 F'!$B41)*1000</f>
        <v>16746</v>
      </c>
      <c r="E41" s="1">
        <f>SUMIFS('IS G'!V$8:V$365,'IS G'!$A$8:$A$365,'SCH C-2.2 F'!$B41)*1000</f>
        <v>11350</v>
      </c>
      <c r="F41" s="1">
        <f>SUMIFS('IS G'!W$8:W$365,'IS G'!$A$8:$A$365,'SCH C-2.2 F'!$B41)*1000</f>
        <v>2616</v>
      </c>
      <c r="G41" s="1">
        <f>SUMIFS('IS G'!X$8:X$365,'IS G'!$A$8:$A$365,'SCH C-2.2 F'!$B41)*1000</f>
        <v>8847</v>
      </c>
      <c r="H41" s="1">
        <f>SUMIFS('IS G'!Y$8:Y$365,'IS G'!$A$8:$A$365,'SCH C-2.2 F'!$B41)*1000</f>
        <v>10787</v>
      </c>
      <c r="I41" s="1">
        <f>SUMIFS('IS G'!Z$8:Z$365,'IS G'!$A$8:$A$365,'SCH C-2.2 F'!$B41)*1000</f>
        <v>5053</v>
      </c>
      <c r="J41" s="1">
        <f>SUMIFS('IS G'!AA$8:AA$365,'IS G'!$A$8:$A$365,'SCH C-2.2 F'!$B41)*1000</f>
        <v>19046</v>
      </c>
      <c r="K41" s="1">
        <f>SUMIFS('IS G'!AB$8:AB$365,'IS G'!$A$8:$A$365,'SCH C-2.2 F'!$B41)*1000</f>
        <v>3498</v>
      </c>
      <c r="L41" s="1">
        <f>SUMIFS('IS G'!AC$8:AC$365,'IS G'!$A$8:$A$365,'SCH C-2.2 F'!$B41)*1000</f>
        <v>17438</v>
      </c>
      <c r="M41" s="1">
        <f>SUMIFS('IS G'!AD$8:AD$365,'IS G'!$A$8:$A$365,'SCH C-2.2 F'!$B41)*1000</f>
        <v>31607</v>
      </c>
      <c r="N41" s="1">
        <f>SUMIFS('IS G'!AE$8:AE$365,'IS G'!$A$8:$A$365,'SCH C-2.2 F'!$B41)*1000</f>
        <v>5474</v>
      </c>
      <c r="O41" s="1">
        <f>SUMIFS('IS G'!AF$8:AF$365,'IS G'!$A$8:$A$365,'SCH C-2.2 F'!$B41)*1000</f>
        <v>4273</v>
      </c>
      <c r="P41" s="163">
        <f t="shared" si="0"/>
        <v>136735</v>
      </c>
    </row>
    <row r="42" spans="1:16" x14ac:dyDescent="0.2">
      <c r="A42" s="159">
        <f t="shared" si="1"/>
        <v>32</v>
      </c>
      <c r="B42" s="159" t="s">
        <v>893</v>
      </c>
      <c r="C42" s="177" t="s">
        <v>844</v>
      </c>
      <c r="D42" s="1">
        <f>SUMIFS('IS G'!U$8:U$365,'IS G'!$A$8:$A$365,'SCH C-2.2 F'!$B42)*1000</f>
        <v>0</v>
      </c>
      <c r="E42" s="1">
        <f>SUMIFS('IS G'!V$8:V$365,'IS G'!$A$8:$A$365,'SCH C-2.2 F'!$B42)*1000</f>
        <v>0</v>
      </c>
      <c r="F42" s="1">
        <f>SUMIFS('IS G'!W$8:W$365,'IS G'!$A$8:$A$365,'SCH C-2.2 F'!$B42)*1000</f>
        <v>0</v>
      </c>
      <c r="G42" s="1">
        <f>SUMIFS('IS G'!X$8:X$365,'IS G'!$A$8:$A$365,'SCH C-2.2 F'!$B42)*1000</f>
        <v>0</v>
      </c>
      <c r="H42" s="1">
        <f>SUMIFS('IS G'!Y$8:Y$365,'IS G'!$A$8:$A$365,'SCH C-2.2 F'!$B42)*1000</f>
        <v>0</v>
      </c>
      <c r="I42" s="1">
        <f>SUMIFS('IS G'!Z$8:Z$365,'IS G'!$A$8:$A$365,'SCH C-2.2 F'!$B42)*1000</f>
        <v>0</v>
      </c>
      <c r="J42" s="1">
        <f>SUMIFS('IS G'!AA$8:AA$365,'IS G'!$A$8:$A$365,'SCH C-2.2 F'!$B42)*1000</f>
        <v>0</v>
      </c>
      <c r="K42" s="1">
        <f>SUMIFS('IS G'!AB$8:AB$365,'IS G'!$A$8:$A$365,'SCH C-2.2 F'!$B42)*1000</f>
        <v>0</v>
      </c>
      <c r="L42" s="1">
        <f>SUMIFS('IS G'!AC$8:AC$365,'IS G'!$A$8:$A$365,'SCH C-2.2 F'!$B42)*1000</f>
        <v>0</v>
      </c>
      <c r="M42" s="1">
        <f>SUMIFS('IS G'!AD$8:AD$365,'IS G'!$A$8:$A$365,'SCH C-2.2 F'!$B42)*1000</f>
        <v>0</v>
      </c>
      <c r="N42" s="1">
        <f>SUMIFS('IS G'!AE$8:AE$365,'IS G'!$A$8:$A$365,'SCH C-2.2 F'!$B42)*1000</f>
        <v>0</v>
      </c>
      <c r="O42" s="1">
        <f>SUMIFS('IS G'!AF$8:AF$365,'IS G'!$A$8:$A$365,'SCH C-2.2 F'!$B42)*1000</f>
        <v>0</v>
      </c>
      <c r="P42" s="163">
        <f t="shared" si="0"/>
        <v>0</v>
      </c>
    </row>
    <row r="43" spans="1:16" x14ac:dyDescent="0.2">
      <c r="A43" s="159">
        <f t="shared" si="1"/>
        <v>33</v>
      </c>
      <c r="B43" s="159" t="s">
        <v>894</v>
      </c>
      <c r="C43" s="149" t="s">
        <v>15</v>
      </c>
      <c r="D43" s="1">
        <f>SUMIFS('IS G'!U$8:U$365,'IS G'!$A$8:$A$365,'SCH C-2.2 F'!$B43)*1000</f>
        <v>36996</v>
      </c>
      <c r="E43" s="1">
        <f>SUMIFS('IS G'!V$8:V$365,'IS G'!$A$8:$A$365,'SCH C-2.2 F'!$B43)*1000</f>
        <v>43121</v>
      </c>
      <c r="F43" s="1">
        <f>SUMIFS('IS G'!W$8:W$365,'IS G'!$A$8:$A$365,'SCH C-2.2 F'!$B43)*1000</f>
        <v>39548</v>
      </c>
      <c r="G43" s="1">
        <f>SUMIFS('IS G'!X$8:X$365,'IS G'!$A$8:$A$365,'SCH C-2.2 F'!$B43)*1000</f>
        <v>41334</v>
      </c>
      <c r="H43" s="1">
        <f>SUMIFS('IS G'!Y$8:Y$365,'IS G'!$A$8:$A$365,'SCH C-2.2 F'!$B43)*1000</f>
        <v>41207</v>
      </c>
      <c r="I43" s="1">
        <f>SUMIFS('IS G'!Z$8:Z$365,'IS G'!$A$8:$A$365,'SCH C-2.2 F'!$B43)*1000</f>
        <v>39037</v>
      </c>
      <c r="J43" s="1">
        <f>SUMIFS('IS G'!AA$8:AA$365,'IS G'!$A$8:$A$365,'SCH C-2.2 F'!$B43)*1000</f>
        <v>45653</v>
      </c>
      <c r="K43" s="1">
        <f>SUMIFS('IS G'!AB$8:AB$365,'IS G'!$A$8:$A$365,'SCH C-2.2 F'!$B43)*1000</f>
        <v>42080</v>
      </c>
      <c r="L43" s="1">
        <f>SUMIFS('IS G'!AC$8:AC$365,'IS G'!$A$8:$A$365,'SCH C-2.2 F'!$B43)*1000</f>
        <v>41825</v>
      </c>
      <c r="M43" s="1">
        <f>SUMIFS('IS G'!AD$8:AD$365,'IS G'!$A$8:$A$365,'SCH C-2.2 F'!$B43)*1000</f>
        <v>37486</v>
      </c>
      <c r="N43" s="1">
        <f>SUMIFS('IS G'!AE$8:AE$365,'IS G'!$A$8:$A$365,'SCH C-2.2 F'!$B43)*1000</f>
        <v>37997</v>
      </c>
      <c r="O43" s="1">
        <f>SUMIFS('IS G'!AF$8:AF$365,'IS G'!$A$8:$A$365,'SCH C-2.2 F'!$B43)*1000</f>
        <v>35062</v>
      </c>
      <c r="P43" s="163">
        <f t="shared" si="0"/>
        <v>481346</v>
      </c>
    </row>
    <row r="44" spans="1:16" x14ac:dyDescent="0.2">
      <c r="A44" s="159">
        <f t="shared" si="1"/>
        <v>34</v>
      </c>
      <c r="B44" s="159" t="s">
        <v>895</v>
      </c>
      <c r="C44" s="177" t="s">
        <v>913</v>
      </c>
      <c r="D44" s="1">
        <f>SUMIFS('IS G'!U$8:U$365,'IS G'!$A$8:$A$365,'SCH C-2.2 F'!$B44)*1000</f>
        <v>30822</v>
      </c>
      <c r="E44" s="1">
        <f>SUMIFS('IS G'!V$8:V$365,'IS G'!$A$8:$A$365,'SCH C-2.2 F'!$B44)*1000</f>
        <v>58698</v>
      </c>
      <c r="F44" s="1">
        <f>SUMIFS('IS G'!W$8:W$365,'IS G'!$A$8:$A$365,'SCH C-2.2 F'!$B44)*1000</f>
        <v>33435</v>
      </c>
      <c r="G44" s="1">
        <f>SUMIFS('IS G'!X$8:X$365,'IS G'!$A$8:$A$365,'SCH C-2.2 F'!$B44)*1000</f>
        <v>33867</v>
      </c>
      <c r="H44" s="1">
        <f>SUMIFS('IS G'!Y$8:Y$365,'IS G'!$A$8:$A$365,'SCH C-2.2 F'!$B44)*1000</f>
        <v>23001</v>
      </c>
      <c r="I44" s="1">
        <f>SUMIFS('IS G'!Z$8:Z$365,'IS G'!$A$8:$A$365,'SCH C-2.2 F'!$B44)*1000</f>
        <v>24100</v>
      </c>
      <c r="J44" s="1">
        <f>SUMIFS('IS G'!AA$8:AA$365,'IS G'!$A$8:$A$365,'SCH C-2.2 F'!$B44)*1000</f>
        <v>30273</v>
      </c>
      <c r="K44" s="1">
        <f>SUMIFS('IS G'!AB$8:AB$365,'IS G'!$A$8:$A$365,'SCH C-2.2 F'!$B44)*1000</f>
        <v>21213</v>
      </c>
      <c r="L44" s="1">
        <f>SUMIFS('IS G'!AC$8:AC$365,'IS G'!$A$8:$A$365,'SCH C-2.2 F'!$B44)*1000</f>
        <v>21990</v>
      </c>
      <c r="M44" s="1">
        <f>SUMIFS('IS G'!AD$8:AD$365,'IS G'!$A$8:$A$365,'SCH C-2.2 F'!$B44)*1000</f>
        <v>171802</v>
      </c>
      <c r="N44" s="1">
        <f>SUMIFS('IS G'!AE$8:AE$365,'IS G'!$A$8:$A$365,'SCH C-2.2 F'!$B44)*1000</f>
        <v>180635</v>
      </c>
      <c r="O44" s="1">
        <f>SUMIFS('IS G'!AF$8:AF$365,'IS G'!$A$8:$A$365,'SCH C-2.2 F'!$B44)*1000</f>
        <v>25221</v>
      </c>
      <c r="P44" s="163">
        <f t="shared" si="0"/>
        <v>655057</v>
      </c>
    </row>
    <row r="45" spans="1:16" x14ac:dyDescent="0.2">
      <c r="A45" s="159">
        <f t="shared" si="1"/>
        <v>35</v>
      </c>
      <c r="B45" s="159" t="s">
        <v>896</v>
      </c>
      <c r="C45" s="177" t="s">
        <v>911</v>
      </c>
      <c r="D45" s="1">
        <f>SUMIFS('IS G'!U$8:U$365,'IS G'!$A$8:$A$365,'SCH C-2.2 F'!$B45)*1000</f>
        <v>13465</v>
      </c>
      <c r="E45" s="1">
        <f>SUMIFS('IS G'!V$8:V$365,'IS G'!$A$8:$A$365,'SCH C-2.2 F'!$B45)*1000</f>
        <v>12088</v>
      </c>
      <c r="F45" s="1">
        <f>SUMIFS('IS G'!W$8:W$365,'IS G'!$A$8:$A$365,'SCH C-2.2 F'!$B45)*1000</f>
        <v>13088</v>
      </c>
      <c r="G45" s="1">
        <f>SUMIFS('IS G'!X$8:X$365,'IS G'!$A$8:$A$365,'SCH C-2.2 F'!$B45)*1000</f>
        <v>14843</v>
      </c>
      <c r="H45" s="1">
        <f>SUMIFS('IS G'!Y$8:Y$365,'IS G'!$A$8:$A$365,'SCH C-2.2 F'!$B45)*1000</f>
        <v>8711</v>
      </c>
      <c r="I45" s="1">
        <f>SUMIFS('IS G'!Z$8:Z$365,'IS G'!$A$8:$A$365,'SCH C-2.2 F'!$B45)*1000</f>
        <v>9711</v>
      </c>
      <c r="J45" s="1">
        <f>SUMIFS('IS G'!AA$8:AA$365,'IS G'!$A$8:$A$365,'SCH C-2.2 F'!$B45)*1000</f>
        <v>13910</v>
      </c>
      <c r="K45" s="1">
        <f>SUMIFS('IS G'!AB$8:AB$365,'IS G'!$A$8:$A$365,'SCH C-2.2 F'!$B45)*1000</f>
        <v>12138</v>
      </c>
      <c r="L45" s="1">
        <f>SUMIFS('IS G'!AC$8:AC$365,'IS G'!$A$8:$A$365,'SCH C-2.2 F'!$B45)*1000</f>
        <v>12523</v>
      </c>
      <c r="M45" s="1">
        <f>SUMIFS('IS G'!AD$8:AD$365,'IS G'!$A$8:$A$365,'SCH C-2.2 F'!$B45)*1000</f>
        <v>11138</v>
      </c>
      <c r="N45" s="1">
        <f>SUMIFS('IS G'!AE$8:AE$365,'IS G'!$A$8:$A$365,'SCH C-2.2 F'!$B45)*1000</f>
        <v>12523</v>
      </c>
      <c r="O45" s="1">
        <f>SUMIFS('IS G'!AF$8:AF$365,'IS G'!$A$8:$A$365,'SCH C-2.2 F'!$B45)*1000</f>
        <v>14523</v>
      </c>
      <c r="P45" s="163">
        <f t="shared" si="0"/>
        <v>148661</v>
      </c>
    </row>
    <row r="46" spans="1:16" x14ac:dyDescent="0.2">
      <c r="A46" s="159">
        <f t="shared" si="1"/>
        <v>36</v>
      </c>
      <c r="B46" s="159" t="s">
        <v>897</v>
      </c>
      <c r="C46" s="177" t="s">
        <v>912</v>
      </c>
      <c r="D46" s="1">
        <f>SUMIFS('IS G'!U$8:U$365,'IS G'!$A$8:$A$365,'SCH C-2.2 F'!$B46)*1000</f>
        <v>27569</v>
      </c>
      <c r="E46" s="1">
        <f>SUMIFS('IS G'!V$8:V$365,'IS G'!$A$8:$A$365,'SCH C-2.2 F'!$B46)*1000</f>
        <v>38904</v>
      </c>
      <c r="F46" s="1">
        <f>SUMIFS('IS G'!W$8:W$365,'IS G'!$A$8:$A$365,'SCH C-2.2 F'!$B46)*1000</f>
        <v>31021</v>
      </c>
      <c r="G46" s="1">
        <f>SUMIFS('IS G'!X$8:X$365,'IS G'!$A$8:$A$365,'SCH C-2.2 F'!$B46)*1000</f>
        <v>53795</v>
      </c>
      <c r="H46" s="1">
        <f>SUMIFS('IS G'!Y$8:Y$365,'IS G'!$A$8:$A$365,'SCH C-2.2 F'!$B46)*1000</f>
        <v>46308</v>
      </c>
      <c r="I46" s="1">
        <f>SUMIFS('IS G'!Z$8:Z$365,'IS G'!$A$8:$A$365,'SCH C-2.2 F'!$B46)*1000</f>
        <v>49384</v>
      </c>
      <c r="J46" s="1">
        <f>SUMIFS('IS G'!AA$8:AA$365,'IS G'!$A$8:$A$365,'SCH C-2.2 F'!$B46)*1000</f>
        <v>49232</v>
      </c>
      <c r="K46" s="1">
        <f>SUMIFS('IS G'!AB$8:AB$365,'IS G'!$A$8:$A$365,'SCH C-2.2 F'!$B46)*1000</f>
        <v>38769</v>
      </c>
      <c r="L46" s="1">
        <f>SUMIFS('IS G'!AC$8:AC$365,'IS G'!$A$8:$A$365,'SCH C-2.2 F'!$B46)*1000</f>
        <v>52379</v>
      </c>
      <c r="M46" s="1">
        <f>SUMIFS('IS G'!AD$8:AD$365,'IS G'!$A$8:$A$365,'SCH C-2.2 F'!$B46)*1000</f>
        <v>31589</v>
      </c>
      <c r="N46" s="1">
        <f>SUMIFS('IS G'!AE$8:AE$365,'IS G'!$A$8:$A$365,'SCH C-2.2 F'!$B46)*1000</f>
        <v>29817</v>
      </c>
      <c r="O46" s="1">
        <f>SUMIFS('IS G'!AF$8:AF$365,'IS G'!$A$8:$A$365,'SCH C-2.2 F'!$B46)*1000</f>
        <v>30844</v>
      </c>
      <c r="P46" s="163">
        <f t="shared" si="0"/>
        <v>479611</v>
      </c>
    </row>
    <row r="47" spans="1:16" x14ac:dyDescent="0.2">
      <c r="A47" s="159">
        <f t="shared" si="1"/>
        <v>37</v>
      </c>
      <c r="B47" s="159" t="s">
        <v>898</v>
      </c>
      <c r="C47" s="177" t="s">
        <v>914</v>
      </c>
      <c r="D47" s="1">
        <f>SUMIFS('IS G'!U$8:U$365,'IS G'!$A$8:$A$365,'SCH C-2.2 F'!$B47)*1000</f>
        <v>1462</v>
      </c>
      <c r="E47" s="1">
        <f>SUMIFS('IS G'!V$8:V$365,'IS G'!$A$8:$A$365,'SCH C-2.2 F'!$B47)*1000</f>
        <v>1462</v>
      </c>
      <c r="F47" s="1">
        <f>SUMIFS('IS G'!W$8:W$365,'IS G'!$A$8:$A$365,'SCH C-2.2 F'!$B47)*1000</f>
        <v>1462</v>
      </c>
      <c r="G47" s="1">
        <f>SUMIFS('IS G'!X$8:X$365,'IS G'!$A$8:$A$365,'SCH C-2.2 F'!$B47)*1000</f>
        <v>1462</v>
      </c>
      <c r="H47" s="1">
        <f>SUMIFS('IS G'!Y$8:Y$365,'IS G'!$A$8:$A$365,'SCH C-2.2 F'!$B47)*1000</f>
        <v>2924</v>
      </c>
      <c r="I47" s="1">
        <f>SUMIFS('IS G'!Z$8:Z$365,'IS G'!$A$8:$A$365,'SCH C-2.2 F'!$B47)*1000</f>
        <v>4209</v>
      </c>
      <c r="J47" s="1">
        <f>SUMIFS('IS G'!AA$8:AA$365,'IS G'!$A$8:$A$365,'SCH C-2.2 F'!$B47)*1000</f>
        <v>4202</v>
      </c>
      <c r="K47" s="1">
        <f>SUMIFS('IS G'!AB$8:AB$365,'IS G'!$A$8:$A$365,'SCH C-2.2 F'!$B47)*1000</f>
        <v>2920</v>
      </c>
      <c r="L47" s="1">
        <f>SUMIFS('IS G'!AC$8:AC$365,'IS G'!$A$8:$A$365,'SCH C-2.2 F'!$B47)*1000</f>
        <v>2920</v>
      </c>
      <c r="M47" s="1">
        <f>SUMIFS('IS G'!AD$8:AD$365,'IS G'!$A$8:$A$365,'SCH C-2.2 F'!$B47)*1000</f>
        <v>1459</v>
      </c>
      <c r="N47" s="1">
        <f>SUMIFS('IS G'!AE$8:AE$365,'IS G'!$A$8:$A$365,'SCH C-2.2 F'!$B47)*1000</f>
        <v>1459</v>
      </c>
      <c r="O47" s="1">
        <f>SUMIFS('IS G'!AF$8:AF$365,'IS G'!$A$8:$A$365,'SCH C-2.2 F'!$B47)*1000</f>
        <v>1459</v>
      </c>
      <c r="P47" s="163">
        <f t="shared" si="0"/>
        <v>27400</v>
      </c>
    </row>
    <row r="48" spans="1:16" x14ac:dyDescent="0.2">
      <c r="A48" s="159">
        <f t="shared" si="1"/>
        <v>38</v>
      </c>
      <c r="B48" s="159" t="s">
        <v>899</v>
      </c>
      <c r="C48" s="177" t="s">
        <v>915</v>
      </c>
      <c r="D48" s="1">
        <f>SUMIFS('IS G'!U$8:U$365,'IS G'!$A$8:$A$365,'SCH C-2.2 F'!$B48)*1000</f>
        <v>39145</v>
      </c>
      <c r="E48" s="1">
        <f>SUMIFS('IS G'!V$8:V$365,'IS G'!$A$8:$A$365,'SCH C-2.2 F'!$B48)*1000</f>
        <v>44625</v>
      </c>
      <c r="F48" s="1">
        <f>SUMIFS('IS G'!W$8:W$365,'IS G'!$A$8:$A$365,'SCH C-2.2 F'!$B48)*1000</f>
        <v>54570</v>
      </c>
      <c r="G48" s="1">
        <f>SUMIFS('IS G'!X$8:X$365,'IS G'!$A$8:$A$365,'SCH C-2.2 F'!$B48)*1000</f>
        <v>85541</v>
      </c>
      <c r="H48" s="1">
        <f>SUMIFS('IS G'!Y$8:Y$365,'IS G'!$A$8:$A$365,'SCH C-2.2 F'!$B48)*1000</f>
        <v>82996</v>
      </c>
      <c r="I48" s="1">
        <f>SUMIFS('IS G'!Z$8:Z$365,'IS G'!$A$8:$A$365,'SCH C-2.2 F'!$B48)*1000</f>
        <v>70348</v>
      </c>
      <c r="J48" s="1">
        <f>SUMIFS('IS G'!AA$8:AA$365,'IS G'!$A$8:$A$365,'SCH C-2.2 F'!$B48)*1000</f>
        <v>59290</v>
      </c>
      <c r="K48" s="1">
        <f>SUMIFS('IS G'!AB$8:AB$365,'IS G'!$A$8:$A$365,'SCH C-2.2 F'!$B48)*1000</f>
        <v>56465</v>
      </c>
      <c r="L48" s="1">
        <f>SUMIFS('IS G'!AC$8:AC$365,'IS G'!$A$8:$A$365,'SCH C-2.2 F'!$B48)*1000</f>
        <v>39870</v>
      </c>
      <c r="M48" s="1">
        <f>SUMIFS('IS G'!AD$8:AD$365,'IS G'!$A$8:$A$365,'SCH C-2.2 F'!$B48)*1000</f>
        <v>31414</v>
      </c>
      <c r="N48" s="1">
        <f>SUMIFS('IS G'!AE$8:AE$365,'IS G'!$A$8:$A$365,'SCH C-2.2 F'!$B48)*1000</f>
        <v>31888</v>
      </c>
      <c r="O48" s="1">
        <f>SUMIFS('IS G'!AF$8:AF$365,'IS G'!$A$8:$A$365,'SCH C-2.2 F'!$B48)*1000</f>
        <v>46376</v>
      </c>
      <c r="P48" s="163">
        <f t="shared" si="0"/>
        <v>642528</v>
      </c>
    </row>
    <row r="49" spans="1:16" x14ac:dyDescent="0.2">
      <c r="A49" s="159">
        <f t="shared" si="1"/>
        <v>39</v>
      </c>
      <c r="B49" s="159" t="s">
        <v>900</v>
      </c>
      <c r="C49" s="177" t="s">
        <v>916</v>
      </c>
      <c r="D49" s="1">
        <f>SUMIFS('IS G'!U$8:U$365,'IS G'!$A$8:$A$365,'SCH C-2.2 F'!$B49)*1000</f>
        <v>39945</v>
      </c>
      <c r="E49" s="1">
        <f>SUMIFS('IS G'!V$8:V$365,'IS G'!$A$8:$A$365,'SCH C-2.2 F'!$B49)*1000</f>
        <v>42146</v>
      </c>
      <c r="F49" s="1">
        <f>SUMIFS('IS G'!W$8:W$365,'IS G'!$A$8:$A$365,'SCH C-2.2 F'!$B49)*1000</f>
        <v>34080</v>
      </c>
      <c r="G49" s="1">
        <f>SUMIFS('IS G'!X$8:X$365,'IS G'!$A$8:$A$365,'SCH C-2.2 F'!$B49)*1000</f>
        <v>21397</v>
      </c>
      <c r="H49" s="1">
        <f>SUMIFS('IS G'!Y$8:Y$365,'IS G'!$A$8:$A$365,'SCH C-2.2 F'!$B49)*1000</f>
        <v>28655</v>
      </c>
      <c r="I49" s="1">
        <f>SUMIFS('IS G'!Z$8:Z$365,'IS G'!$A$8:$A$365,'SCH C-2.2 F'!$B49)*1000</f>
        <v>16257.000000000002</v>
      </c>
      <c r="J49" s="1">
        <f>SUMIFS('IS G'!AA$8:AA$365,'IS G'!$A$8:$A$365,'SCH C-2.2 F'!$B49)*1000</f>
        <v>25363</v>
      </c>
      <c r="K49" s="1">
        <f>SUMIFS('IS G'!AB$8:AB$365,'IS G'!$A$8:$A$365,'SCH C-2.2 F'!$B49)*1000</f>
        <v>24771</v>
      </c>
      <c r="L49" s="1">
        <f>SUMIFS('IS G'!AC$8:AC$365,'IS G'!$A$8:$A$365,'SCH C-2.2 F'!$B49)*1000</f>
        <v>23567</v>
      </c>
      <c r="M49" s="1">
        <f>SUMIFS('IS G'!AD$8:AD$365,'IS G'!$A$8:$A$365,'SCH C-2.2 F'!$B49)*1000</f>
        <v>25875</v>
      </c>
      <c r="N49" s="1">
        <f>SUMIFS('IS G'!AE$8:AE$365,'IS G'!$A$8:$A$365,'SCH C-2.2 F'!$B49)*1000</f>
        <v>25052</v>
      </c>
      <c r="O49" s="1">
        <f>SUMIFS('IS G'!AF$8:AF$365,'IS G'!$A$8:$A$365,'SCH C-2.2 F'!$B49)*1000</f>
        <v>37142</v>
      </c>
      <c r="P49" s="163">
        <f t="shared" si="0"/>
        <v>344250</v>
      </c>
    </row>
    <row r="50" spans="1:16" x14ac:dyDescent="0.2">
      <c r="A50" s="159">
        <f t="shared" si="1"/>
        <v>40</v>
      </c>
      <c r="B50" s="159" t="s">
        <v>901</v>
      </c>
      <c r="C50" s="149" t="s">
        <v>910</v>
      </c>
      <c r="D50" s="1">
        <f>SUMIFS('IS G'!U$8:U$365,'IS G'!$A$8:$A$365,'SCH C-2.2 F'!$B50)*1000</f>
        <v>57880</v>
      </c>
      <c r="E50" s="1">
        <f>SUMIFS('IS G'!V$8:V$365,'IS G'!$A$8:$A$365,'SCH C-2.2 F'!$B50)*1000</f>
        <v>95633</v>
      </c>
      <c r="F50" s="1">
        <f>SUMIFS('IS G'!W$8:W$365,'IS G'!$A$8:$A$365,'SCH C-2.2 F'!$B50)*1000</f>
        <v>58036</v>
      </c>
      <c r="G50" s="1">
        <f>SUMIFS('IS G'!X$8:X$365,'IS G'!$A$8:$A$365,'SCH C-2.2 F'!$B50)*1000</f>
        <v>64081</v>
      </c>
      <c r="H50" s="1">
        <f>SUMIFS('IS G'!Y$8:Y$365,'IS G'!$A$8:$A$365,'SCH C-2.2 F'!$B50)*1000</f>
        <v>59615</v>
      </c>
      <c r="I50" s="1">
        <f>SUMIFS('IS G'!Z$8:Z$365,'IS G'!$A$8:$A$365,'SCH C-2.2 F'!$B50)*1000</f>
        <v>56294</v>
      </c>
      <c r="J50" s="1">
        <f>SUMIFS('IS G'!AA$8:AA$365,'IS G'!$A$8:$A$365,'SCH C-2.2 F'!$B50)*1000</f>
        <v>63458</v>
      </c>
      <c r="K50" s="1">
        <f>SUMIFS('IS G'!AB$8:AB$365,'IS G'!$A$8:$A$365,'SCH C-2.2 F'!$B50)*1000</f>
        <v>56537</v>
      </c>
      <c r="L50" s="1">
        <f>SUMIFS('IS G'!AC$8:AC$365,'IS G'!$A$8:$A$365,'SCH C-2.2 F'!$B50)*1000</f>
        <v>62061</v>
      </c>
      <c r="M50" s="1">
        <f>SUMIFS('IS G'!AD$8:AD$365,'IS G'!$A$8:$A$365,'SCH C-2.2 F'!$B50)*1000</f>
        <v>54796</v>
      </c>
      <c r="N50" s="1">
        <f>SUMIFS('IS G'!AE$8:AE$365,'IS G'!$A$8:$A$365,'SCH C-2.2 F'!$B50)*1000</f>
        <v>64791</v>
      </c>
      <c r="O50" s="1">
        <f>SUMIFS('IS G'!AF$8:AF$365,'IS G'!$A$8:$A$365,'SCH C-2.2 F'!$B50)*1000</f>
        <v>57325</v>
      </c>
      <c r="P50" s="163">
        <f t="shared" si="0"/>
        <v>750507</v>
      </c>
    </row>
    <row r="51" spans="1:16" x14ac:dyDescent="0.2">
      <c r="A51" s="159">
        <f t="shared" si="1"/>
        <v>41</v>
      </c>
      <c r="B51" s="159" t="s">
        <v>902</v>
      </c>
      <c r="C51" s="177" t="s">
        <v>16</v>
      </c>
      <c r="D51" s="1">
        <f>SUMIFS('IS G'!U$8:U$365,'IS G'!$A$8:$A$365,'SCH C-2.2 F'!$B51)*1000</f>
        <v>29126</v>
      </c>
      <c r="E51" s="1">
        <f>SUMIFS('IS G'!V$8:V$365,'IS G'!$A$8:$A$365,'SCH C-2.2 F'!$B51)*1000</f>
        <v>40524</v>
      </c>
      <c r="F51" s="1">
        <f>SUMIFS('IS G'!W$8:W$365,'IS G'!$A$8:$A$365,'SCH C-2.2 F'!$B51)*1000</f>
        <v>30126</v>
      </c>
      <c r="G51" s="1">
        <f>SUMIFS('IS G'!X$8:X$365,'IS G'!$A$8:$A$365,'SCH C-2.2 F'!$B51)*1000</f>
        <v>35458</v>
      </c>
      <c r="H51" s="1">
        <f>SUMIFS('IS G'!Y$8:Y$365,'IS G'!$A$8:$A$365,'SCH C-2.2 F'!$B51)*1000</f>
        <v>32925</v>
      </c>
      <c r="I51" s="1">
        <f>SUMIFS('IS G'!Z$8:Z$365,'IS G'!$A$8:$A$365,'SCH C-2.2 F'!$B51)*1000</f>
        <v>32659</v>
      </c>
      <c r="J51" s="1">
        <f>SUMIFS('IS G'!AA$8:AA$365,'IS G'!$A$8:$A$365,'SCH C-2.2 F'!$B51)*1000</f>
        <v>44323</v>
      </c>
      <c r="K51" s="1">
        <f>SUMIFS('IS G'!AB$8:AB$365,'IS G'!$A$8:$A$365,'SCH C-2.2 F'!$B51)*1000</f>
        <v>37991</v>
      </c>
      <c r="L51" s="1">
        <f>SUMIFS('IS G'!AC$8:AC$365,'IS G'!$A$8:$A$365,'SCH C-2.2 F'!$B51)*1000</f>
        <v>45323</v>
      </c>
      <c r="M51" s="1">
        <f>SUMIFS('IS G'!AD$8:AD$365,'IS G'!$A$8:$A$365,'SCH C-2.2 F'!$B51)*1000</f>
        <v>36724</v>
      </c>
      <c r="N51" s="1">
        <f>SUMIFS('IS G'!AE$8:AE$365,'IS G'!$A$8:$A$365,'SCH C-2.2 F'!$B51)*1000</f>
        <v>44323</v>
      </c>
      <c r="O51" s="1">
        <f>SUMIFS('IS G'!AF$8:AF$365,'IS G'!$A$8:$A$365,'SCH C-2.2 F'!$B51)*1000</f>
        <v>41524</v>
      </c>
      <c r="P51" s="163">
        <f t="shared" si="0"/>
        <v>451026</v>
      </c>
    </row>
    <row r="52" spans="1:16" x14ac:dyDescent="0.2">
      <c r="A52" s="159">
        <f t="shared" si="1"/>
        <v>42</v>
      </c>
      <c r="B52" s="159">
        <v>852</v>
      </c>
      <c r="C52" s="177" t="s">
        <v>917</v>
      </c>
      <c r="D52" s="1">
        <f>SUMIFS('IS G'!U$8:U$365,'IS G'!$A$8:$A$365,'SCH C-2.2 F'!$B52)*1000</f>
        <v>0</v>
      </c>
      <c r="E52" s="1">
        <f>SUMIFS('IS G'!V$8:V$365,'IS G'!$A$8:$A$365,'SCH C-2.2 F'!$B52)*1000</f>
        <v>0</v>
      </c>
      <c r="F52" s="1">
        <f>SUMIFS('IS G'!W$8:W$365,'IS G'!$A$8:$A$365,'SCH C-2.2 F'!$B52)*1000</f>
        <v>0</v>
      </c>
      <c r="G52" s="1">
        <f>SUMIFS('IS G'!X$8:X$365,'IS G'!$A$8:$A$365,'SCH C-2.2 F'!$B52)*1000</f>
        <v>0</v>
      </c>
      <c r="H52" s="1">
        <f>SUMIFS('IS G'!Y$8:Y$365,'IS G'!$A$8:$A$365,'SCH C-2.2 F'!$B52)*1000</f>
        <v>0</v>
      </c>
      <c r="I52" s="1">
        <f>SUMIFS('IS G'!Z$8:Z$365,'IS G'!$A$8:$A$365,'SCH C-2.2 F'!$B52)*1000</f>
        <v>0</v>
      </c>
      <c r="J52" s="1">
        <f>SUMIFS('IS G'!AA$8:AA$365,'IS G'!$A$8:$A$365,'SCH C-2.2 F'!$B52)*1000</f>
        <v>0</v>
      </c>
      <c r="K52" s="1">
        <f>SUMIFS('IS G'!AB$8:AB$365,'IS G'!$A$8:$A$365,'SCH C-2.2 F'!$B52)*1000</f>
        <v>0</v>
      </c>
      <c r="L52" s="1">
        <f>SUMIFS('IS G'!AC$8:AC$365,'IS G'!$A$8:$A$365,'SCH C-2.2 F'!$B52)*1000</f>
        <v>0</v>
      </c>
      <c r="M52" s="1">
        <f>SUMIFS('IS G'!AD$8:AD$365,'IS G'!$A$8:$A$365,'SCH C-2.2 F'!$B52)*1000</f>
        <v>0</v>
      </c>
      <c r="N52" s="1">
        <f>SUMIFS('IS G'!AE$8:AE$365,'IS G'!$A$8:$A$365,'SCH C-2.2 F'!$B52)*1000</f>
        <v>0</v>
      </c>
      <c r="O52" s="1">
        <f>SUMIFS('IS G'!AF$8:AF$365,'IS G'!$A$8:$A$365,'SCH C-2.2 F'!$B52)*1000</f>
        <v>0</v>
      </c>
      <c r="P52" s="163">
        <f t="shared" si="0"/>
        <v>0</v>
      </c>
    </row>
    <row r="53" spans="1:16" x14ac:dyDescent="0.2">
      <c r="A53" s="159">
        <f t="shared" si="1"/>
        <v>43</v>
      </c>
      <c r="B53" s="159" t="s">
        <v>903</v>
      </c>
      <c r="C53" s="177" t="s">
        <v>918</v>
      </c>
      <c r="D53" s="1">
        <f>SUMIFS('IS G'!U$8:U$365,'IS G'!$A$8:$A$365,'SCH C-2.2 F'!$B53)*1000</f>
        <v>71221</v>
      </c>
      <c r="E53" s="1">
        <f>SUMIFS('IS G'!V$8:V$365,'IS G'!$A$8:$A$365,'SCH C-2.2 F'!$B53)*1000</f>
        <v>70367</v>
      </c>
      <c r="F53" s="1">
        <f>SUMIFS('IS G'!W$8:W$365,'IS G'!$A$8:$A$365,'SCH C-2.2 F'!$B53)*1000</f>
        <v>73310</v>
      </c>
      <c r="G53" s="1">
        <f>SUMIFS('IS G'!X$8:X$365,'IS G'!$A$8:$A$365,'SCH C-2.2 F'!$B53)*1000</f>
        <v>66741</v>
      </c>
      <c r="H53" s="1">
        <f>SUMIFS('IS G'!Y$8:Y$365,'IS G'!$A$8:$A$365,'SCH C-2.2 F'!$B53)*1000</f>
        <v>46863</v>
      </c>
      <c r="I53" s="1">
        <f>SUMIFS('IS G'!Z$8:Z$365,'IS G'!$A$8:$A$365,'SCH C-2.2 F'!$B53)*1000</f>
        <v>37011</v>
      </c>
      <c r="J53" s="1">
        <f>SUMIFS('IS G'!AA$8:AA$365,'IS G'!$A$8:$A$365,'SCH C-2.2 F'!$B53)*1000</f>
        <v>33362</v>
      </c>
      <c r="K53" s="1">
        <f>SUMIFS('IS G'!AB$8:AB$365,'IS G'!$A$8:$A$365,'SCH C-2.2 F'!$B53)*1000</f>
        <v>35509</v>
      </c>
      <c r="L53" s="1">
        <f>SUMIFS('IS G'!AC$8:AC$365,'IS G'!$A$8:$A$365,'SCH C-2.2 F'!$B53)*1000</f>
        <v>53986</v>
      </c>
      <c r="M53" s="1">
        <f>SUMIFS('IS G'!AD$8:AD$365,'IS G'!$A$8:$A$365,'SCH C-2.2 F'!$B53)*1000</f>
        <v>34677</v>
      </c>
      <c r="N53" s="1">
        <f>SUMIFS('IS G'!AE$8:AE$365,'IS G'!$A$8:$A$365,'SCH C-2.2 F'!$B53)*1000</f>
        <v>42020</v>
      </c>
      <c r="O53" s="1">
        <f>SUMIFS('IS G'!AF$8:AF$365,'IS G'!$A$8:$A$365,'SCH C-2.2 F'!$B53)*1000</f>
        <v>70640</v>
      </c>
      <c r="P53" s="163">
        <f t="shared" si="0"/>
        <v>635707</v>
      </c>
    </row>
    <row r="54" spans="1:16" x14ac:dyDescent="0.2">
      <c r="A54" s="159">
        <f t="shared" si="1"/>
        <v>44</v>
      </c>
      <c r="B54" s="159">
        <v>859</v>
      </c>
      <c r="C54" s="177" t="s">
        <v>17</v>
      </c>
      <c r="D54" s="1">
        <f>SUMIFS('IS G'!U$8:U$365,'IS G'!$A$8:$A$365,'SCH C-2.2 F'!$B54)*1000</f>
        <v>0</v>
      </c>
      <c r="E54" s="1">
        <f>SUMIFS('IS G'!V$8:V$365,'IS G'!$A$8:$A$365,'SCH C-2.2 F'!$B54)*1000</f>
        <v>0</v>
      </c>
      <c r="F54" s="1">
        <f>SUMIFS('IS G'!W$8:W$365,'IS G'!$A$8:$A$365,'SCH C-2.2 F'!$B54)*1000</f>
        <v>0</v>
      </c>
      <c r="G54" s="1">
        <f>SUMIFS('IS G'!X$8:X$365,'IS G'!$A$8:$A$365,'SCH C-2.2 F'!$B54)*1000</f>
        <v>0</v>
      </c>
      <c r="H54" s="1">
        <f>SUMIFS('IS G'!Y$8:Y$365,'IS G'!$A$8:$A$365,'SCH C-2.2 F'!$B54)*1000</f>
        <v>0</v>
      </c>
      <c r="I54" s="1">
        <f>SUMIFS('IS G'!Z$8:Z$365,'IS G'!$A$8:$A$365,'SCH C-2.2 F'!$B54)*1000</f>
        <v>0</v>
      </c>
      <c r="J54" s="1">
        <f>SUMIFS('IS G'!AA$8:AA$365,'IS G'!$A$8:$A$365,'SCH C-2.2 F'!$B54)*1000</f>
        <v>0</v>
      </c>
      <c r="K54" s="1">
        <f>SUMIFS('IS G'!AB$8:AB$365,'IS G'!$A$8:$A$365,'SCH C-2.2 F'!$B54)*1000</f>
        <v>0</v>
      </c>
      <c r="L54" s="1">
        <f>SUMIFS('IS G'!AC$8:AC$365,'IS G'!$A$8:$A$365,'SCH C-2.2 F'!$B54)*1000</f>
        <v>0</v>
      </c>
      <c r="M54" s="1">
        <f>SUMIFS('IS G'!AD$8:AD$365,'IS G'!$A$8:$A$365,'SCH C-2.2 F'!$B54)*1000</f>
        <v>0</v>
      </c>
      <c r="N54" s="1">
        <f>SUMIFS('IS G'!AE$8:AE$365,'IS G'!$A$8:$A$365,'SCH C-2.2 F'!$B54)*1000</f>
        <v>0</v>
      </c>
      <c r="O54" s="1">
        <f>SUMIFS('IS G'!AF$8:AF$365,'IS G'!$A$8:$A$365,'SCH C-2.2 F'!$B54)*1000</f>
        <v>0</v>
      </c>
      <c r="P54" s="163">
        <f t="shared" si="0"/>
        <v>0</v>
      </c>
    </row>
    <row r="55" spans="1:16" x14ac:dyDescent="0.2">
      <c r="A55" s="159">
        <f t="shared" si="1"/>
        <v>45</v>
      </c>
      <c r="B55" s="159" t="s">
        <v>904</v>
      </c>
      <c r="C55" s="177" t="s">
        <v>919</v>
      </c>
      <c r="D55" s="1">
        <f>SUMIFS('IS G'!U$8:U$365,'IS G'!$A$8:$A$365,'SCH C-2.2 F'!$B55)*1000</f>
        <v>1696</v>
      </c>
      <c r="E55" s="1">
        <f>SUMIFS('IS G'!V$8:V$365,'IS G'!$A$8:$A$365,'SCH C-2.2 F'!$B55)*1000</f>
        <v>0</v>
      </c>
      <c r="F55" s="1">
        <f>SUMIFS('IS G'!W$8:W$365,'IS G'!$A$8:$A$365,'SCH C-2.2 F'!$B55)*1000</f>
        <v>624</v>
      </c>
      <c r="G55" s="1">
        <f>SUMIFS('IS G'!X$8:X$365,'IS G'!$A$8:$A$365,'SCH C-2.2 F'!$B55)*1000</f>
        <v>378</v>
      </c>
      <c r="H55" s="1">
        <f>SUMIFS('IS G'!Y$8:Y$365,'IS G'!$A$8:$A$365,'SCH C-2.2 F'!$B55)*1000</f>
        <v>317</v>
      </c>
      <c r="I55" s="1">
        <f>SUMIFS('IS G'!Z$8:Z$365,'IS G'!$A$8:$A$365,'SCH C-2.2 F'!$B55)*1000</f>
        <v>808</v>
      </c>
      <c r="J55" s="1">
        <f>SUMIFS('IS G'!AA$8:AA$365,'IS G'!$A$8:$A$365,'SCH C-2.2 F'!$B55)*1000</f>
        <v>0</v>
      </c>
      <c r="K55" s="1">
        <f>SUMIFS('IS G'!AB$8:AB$365,'IS G'!$A$8:$A$365,'SCH C-2.2 F'!$B55)*1000</f>
        <v>3009</v>
      </c>
      <c r="L55" s="1">
        <f>SUMIFS('IS G'!AC$8:AC$365,'IS G'!$A$8:$A$365,'SCH C-2.2 F'!$B55)*1000</f>
        <v>306</v>
      </c>
      <c r="M55" s="1">
        <f>SUMIFS('IS G'!AD$8:AD$365,'IS G'!$A$8:$A$365,'SCH C-2.2 F'!$B55)*1000</f>
        <v>1286</v>
      </c>
      <c r="N55" s="1">
        <f>SUMIFS('IS G'!AE$8:AE$365,'IS G'!$A$8:$A$365,'SCH C-2.2 F'!$B55)*1000</f>
        <v>0</v>
      </c>
      <c r="O55" s="1">
        <f>SUMIFS('IS G'!AF$8:AF$365,'IS G'!$A$8:$A$365,'SCH C-2.2 F'!$B55)*1000</f>
        <v>606</v>
      </c>
      <c r="P55" s="163">
        <f t="shared" si="0"/>
        <v>9030</v>
      </c>
    </row>
    <row r="56" spans="1:16" x14ac:dyDescent="0.2">
      <c r="A56" s="159">
        <f t="shared" si="1"/>
        <v>46</v>
      </c>
      <c r="B56" s="159" t="s">
        <v>905</v>
      </c>
      <c r="C56" s="177" t="s">
        <v>920</v>
      </c>
      <c r="D56" s="1">
        <f>SUMIFS('IS G'!U$8:U$365,'IS G'!$A$8:$A$365,'SCH C-2.2 F'!$B56)*1000</f>
        <v>166415</v>
      </c>
      <c r="E56" s="1">
        <f>SUMIFS('IS G'!V$8:V$365,'IS G'!$A$8:$A$365,'SCH C-2.2 F'!$B56)*1000</f>
        <v>455492</v>
      </c>
      <c r="F56" s="1">
        <f>SUMIFS('IS G'!W$8:W$365,'IS G'!$A$8:$A$365,'SCH C-2.2 F'!$B56)*1000</f>
        <v>147294</v>
      </c>
      <c r="G56" s="1">
        <f>SUMIFS('IS G'!X$8:X$365,'IS G'!$A$8:$A$365,'SCH C-2.2 F'!$B56)*1000</f>
        <v>223453</v>
      </c>
      <c r="H56" s="1">
        <f>SUMIFS('IS G'!Y$8:Y$365,'IS G'!$A$8:$A$365,'SCH C-2.2 F'!$B56)*1000</f>
        <v>119994</v>
      </c>
      <c r="I56" s="1">
        <f>SUMIFS('IS G'!Z$8:Z$365,'IS G'!$A$8:$A$365,'SCH C-2.2 F'!$B56)*1000</f>
        <v>122040</v>
      </c>
      <c r="J56" s="1">
        <f>SUMIFS('IS G'!AA$8:AA$365,'IS G'!$A$8:$A$365,'SCH C-2.2 F'!$B56)*1000</f>
        <v>120520</v>
      </c>
      <c r="K56" s="1">
        <f>SUMIFS('IS G'!AB$8:AB$365,'IS G'!$A$8:$A$365,'SCH C-2.2 F'!$B56)*1000</f>
        <v>115176</v>
      </c>
      <c r="L56" s="1">
        <f>SUMIFS('IS G'!AC$8:AC$365,'IS G'!$A$8:$A$365,'SCH C-2.2 F'!$B56)*1000</f>
        <v>126776</v>
      </c>
      <c r="M56" s="1">
        <f>SUMIFS('IS G'!AD$8:AD$365,'IS G'!$A$8:$A$365,'SCH C-2.2 F'!$B56)*1000</f>
        <v>111534</v>
      </c>
      <c r="N56" s="1">
        <f>SUMIFS('IS G'!AE$8:AE$365,'IS G'!$A$8:$A$365,'SCH C-2.2 F'!$B56)*1000</f>
        <v>166750</v>
      </c>
      <c r="O56" s="1">
        <f>SUMIFS('IS G'!AF$8:AF$365,'IS G'!$A$8:$A$365,'SCH C-2.2 F'!$B56)*1000</f>
        <v>140903</v>
      </c>
      <c r="P56" s="163">
        <f t="shared" si="0"/>
        <v>2016347</v>
      </c>
    </row>
    <row r="57" spans="1:16" x14ac:dyDescent="0.2">
      <c r="A57" s="159">
        <f t="shared" si="1"/>
        <v>47</v>
      </c>
      <c r="B57" s="159" t="s">
        <v>856</v>
      </c>
      <c r="C57" s="149" t="s">
        <v>910</v>
      </c>
      <c r="D57" s="1">
        <f>SUMIFS('IS G'!U$8:U$365,'IS G'!$A$8:$A$365,'SCH C-2.2 F'!$B57)*1000</f>
        <v>0</v>
      </c>
      <c r="E57" s="1">
        <f>SUMIFS('IS G'!V$8:V$365,'IS G'!$A$8:$A$365,'SCH C-2.2 F'!$B57)*1000</f>
        <v>0</v>
      </c>
      <c r="F57" s="1">
        <f>SUMIFS('IS G'!W$8:W$365,'IS G'!$A$8:$A$365,'SCH C-2.2 F'!$B57)*1000</f>
        <v>0</v>
      </c>
      <c r="G57" s="1">
        <f>SUMIFS('IS G'!X$8:X$365,'IS G'!$A$8:$A$365,'SCH C-2.2 F'!$B57)*1000</f>
        <v>0</v>
      </c>
      <c r="H57" s="1">
        <f>SUMIFS('IS G'!Y$8:Y$365,'IS G'!$A$8:$A$365,'SCH C-2.2 F'!$B57)*1000</f>
        <v>0</v>
      </c>
      <c r="I57" s="1">
        <f>SUMIFS('IS G'!Z$8:Z$365,'IS G'!$A$8:$A$365,'SCH C-2.2 F'!$B57)*1000</f>
        <v>0</v>
      </c>
      <c r="J57" s="1">
        <f>SUMIFS('IS G'!AA$8:AA$365,'IS G'!$A$8:$A$365,'SCH C-2.2 F'!$B57)*1000</f>
        <v>0</v>
      </c>
      <c r="K57" s="1">
        <f>SUMIFS('IS G'!AB$8:AB$365,'IS G'!$A$8:$A$365,'SCH C-2.2 F'!$B57)*1000</f>
        <v>0</v>
      </c>
      <c r="L57" s="1">
        <f>SUMIFS('IS G'!AC$8:AC$365,'IS G'!$A$8:$A$365,'SCH C-2.2 F'!$B57)*1000</f>
        <v>0</v>
      </c>
      <c r="M57" s="1">
        <f>SUMIFS('IS G'!AD$8:AD$365,'IS G'!$A$8:$A$365,'SCH C-2.2 F'!$B57)*1000</f>
        <v>0</v>
      </c>
      <c r="N57" s="1">
        <f>SUMIFS('IS G'!AE$8:AE$365,'IS G'!$A$8:$A$365,'SCH C-2.2 F'!$B57)*1000</f>
        <v>0</v>
      </c>
      <c r="O57" s="1">
        <f>SUMIFS('IS G'!AF$8:AF$365,'IS G'!$A$8:$A$365,'SCH C-2.2 F'!$B57)*1000</f>
        <v>0</v>
      </c>
      <c r="P57" s="163">
        <f t="shared" si="0"/>
        <v>0</v>
      </c>
    </row>
    <row r="58" spans="1:16" x14ac:dyDescent="0.2">
      <c r="A58" s="159">
        <f t="shared" si="1"/>
        <v>48</v>
      </c>
      <c r="B58" s="159" t="s">
        <v>857</v>
      </c>
      <c r="C58" s="149" t="s">
        <v>921</v>
      </c>
      <c r="D58" s="1">
        <f>SUMIFS('IS G'!U$8:U$365,'IS G'!$A$8:$A$365,'SCH C-2.2 F'!$B58)*1000</f>
        <v>54323</v>
      </c>
      <c r="E58" s="1">
        <f>SUMIFS('IS G'!V$8:V$365,'IS G'!$A$8:$A$365,'SCH C-2.2 F'!$B58)*1000</f>
        <v>84982</v>
      </c>
      <c r="F58" s="1">
        <f>SUMIFS('IS G'!W$8:W$365,'IS G'!$A$8:$A$365,'SCH C-2.2 F'!$B58)*1000</f>
        <v>74117</v>
      </c>
      <c r="G58" s="1">
        <f>SUMIFS('IS G'!X$8:X$365,'IS G'!$A$8:$A$365,'SCH C-2.2 F'!$B58)*1000</f>
        <v>71383</v>
      </c>
      <c r="H58" s="1">
        <f>SUMIFS('IS G'!Y$8:Y$365,'IS G'!$A$8:$A$365,'SCH C-2.2 F'!$B58)*1000</f>
        <v>73916</v>
      </c>
      <c r="I58" s="1">
        <f>SUMIFS('IS G'!Z$8:Z$365,'IS G'!$A$8:$A$365,'SCH C-2.2 F'!$B58)*1000</f>
        <v>60986</v>
      </c>
      <c r="J58" s="1">
        <f>SUMIFS('IS G'!AA$8:AA$365,'IS G'!$A$8:$A$365,'SCH C-2.2 F'!$B58)*1000</f>
        <v>82047</v>
      </c>
      <c r="K58" s="1">
        <f>SUMIFS('IS G'!AB$8:AB$365,'IS G'!$A$8:$A$365,'SCH C-2.2 F'!$B58)*1000</f>
        <v>74183</v>
      </c>
      <c r="L58" s="1">
        <f>SUMIFS('IS G'!AC$8:AC$365,'IS G'!$A$8:$A$365,'SCH C-2.2 F'!$B58)*1000</f>
        <v>84047</v>
      </c>
      <c r="M58" s="1">
        <f>SUMIFS('IS G'!AD$8:AD$365,'IS G'!$A$8:$A$365,'SCH C-2.2 F'!$B58)*1000</f>
        <v>77715</v>
      </c>
      <c r="N58" s="1">
        <f>SUMIFS('IS G'!AE$8:AE$365,'IS G'!$A$8:$A$365,'SCH C-2.2 F'!$B58)*1000</f>
        <v>94645</v>
      </c>
      <c r="O58" s="1">
        <f>SUMIFS('IS G'!AF$8:AF$365,'IS G'!$A$8:$A$365,'SCH C-2.2 F'!$B58)*1000</f>
        <v>80248</v>
      </c>
      <c r="P58" s="163">
        <f t="shared" si="0"/>
        <v>912592</v>
      </c>
    </row>
    <row r="59" spans="1:16" x14ac:dyDescent="0.2">
      <c r="A59" s="159">
        <f t="shared" si="1"/>
        <v>49</v>
      </c>
      <c r="B59" s="159" t="s">
        <v>858</v>
      </c>
      <c r="C59" s="149" t="s">
        <v>922</v>
      </c>
      <c r="D59" s="1">
        <f>SUMIFS('IS G'!U$8:U$365,'IS G'!$A$8:$A$365,'SCH C-2.2 F'!$B59)*1000</f>
        <v>294299</v>
      </c>
      <c r="E59" s="1">
        <f>SUMIFS('IS G'!V$8:V$365,'IS G'!$A$8:$A$365,'SCH C-2.2 F'!$B59)*1000</f>
        <v>303040</v>
      </c>
      <c r="F59" s="1">
        <f>SUMIFS('IS G'!W$8:W$365,'IS G'!$A$8:$A$365,'SCH C-2.2 F'!$B59)*1000</f>
        <v>313911</v>
      </c>
      <c r="G59" s="1">
        <f>SUMIFS('IS G'!X$8:X$365,'IS G'!$A$8:$A$365,'SCH C-2.2 F'!$B59)*1000</f>
        <v>384851</v>
      </c>
      <c r="H59" s="1">
        <f>SUMIFS('IS G'!Y$8:Y$365,'IS G'!$A$8:$A$365,'SCH C-2.2 F'!$B59)*1000</f>
        <v>293514</v>
      </c>
      <c r="I59" s="1">
        <f>SUMIFS('IS G'!Z$8:Z$365,'IS G'!$A$8:$A$365,'SCH C-2.2 F'!$B59)*1000</f>
        <v>270620</v>
      </c>
      <c r="J59" s="1">
        <f>SUMIFS('IS G'!AA$8:AA$365,'IS G'!$A$8:$A$365,'SCH C-2.2 F'!$B59)*1000</f>
        <v>269422</v>
      </c>
      <c r="K59" s="1">
        <f>SUMIFS('IS G'!AB$8:AB$365,'IS G'!$A$8:$A$365,'SCH C-2.2 F'!$B59)*1000</f>
        <v>258870.99999999997</v>
      </c>
      <c r="L59" s="1">
        <f>SUMIFS('IS G'!AC$8:AC$365,'IS G'!$A$8:$A$365,'SCH C-2.2 F'!$B59)*1000</f>
        <v>278178</v>
      </c>
      <c r="M59" s="1">
        <f>SUMIFS('IS G'!AD$8:AD$365,'IS G'!$A$8:$A$365,'SCH C-2.2 F'!$B59)*1000</f>
        <v>289120</v>
      </c>
      <c r="N59" s="1">
        <f>SUMIFS('IS G'!AE$8:AE$365,'IS G'!$A$8:$A$365,'SCH C-2.2 F'!$B59)*1000</f>
        <v>315921.99999999901</v>
      </c>
      <c r="O59" s="1">
        <f>SUMIFS('IS G'!AF$8:AF$365,'IS G'!$A$8:$A$365,'SCH C-2.2 F'!$B59)*1000</f>
        <v>323722.99999999901</v>
      </c>
      <c r="P59" s="163">
        <f t="shared" si="0"/>
        <v>3595470.9999999981</v>
      </c>
    </row>
    <row r="60" spans="1:16" x14ac:dyDescent="0.2">
      <c r="A60" s="159">
        <f t="shared" si="1"/>
        <v>50</v>
      </c>
      <c r="B60" s="159" t="s">
        <v>859</v>
      </c>
      <c r="C60" s="149" t="s">
        <v>929</v>
      </c>
      <c r="D60" s="1">
        <f>SUMIFS('IS G'!U$8:U$365,'IS G'!$A$8:$A$365,'SCH C-2.2 F'!$B60)*1000</f>
        <v>100974</v>
      </c>
      <c r="E60" s="1">
        <f>SUMIFS('IS G'!V$8:V$365,'IS G'!$A$8:$A$365,'SCH C-2.2 F'!$B60)*1000</f>
        <v>130866.99999999999</v>
      </c>
      <c r="F60" s="1">
        <f>SUMIFS('IS G'!W$8:W$365,'IS G'!$A$8:$A$365,'SCH C-2.2 F'!$B60)*1000</f>
        <v>113573</v>
      </c>
      <c r="G60" s="1">
        <f>SUMIFS('IS G'!X$8:X$365,'IS G'!$A$8:$A$365,'SCH C-2.2 F'!$B60)*1000</f>
        <v>115535</v>
      </c>
      <c r="H60" s="1">
        <f>SUMIFS('IS G'!Y$8:Y$365,'IS G'!$A$8:$A$365,'SCH C-2.2 F'!$B60)*1000</f>
        <v>85229</v>
      </c>
      <c r="I60" s="1">
        <f>SUMIFS('IS G'!Z$8:Z$365,'IS G'!$A$8:$A$365,'SCH C-2.2 F'!$B60)*1000</f>
        <v>83254</v>
      </c>
      <c r="J60" s="1">
        <f>SUMIFS('IS G'!AA$8:AA$365,'IS G'!$A$8:$A$365,'SCH C-2.2 F'!$B60)*1000</f>
        <v>80090</v>
      </c>
      <c r="K60" s="1">
        <f>SUMIFS('IS G'!AB$8:AB$365,'IS G'!$A$8:$A$365,'SCH C-2.2 F'!$B60)*1000</f>
        <v>77411</v>
      </c>
      <c r="L60" s="1">
        <f>SUMIFS('IS G'!AC$8:AC$365,'IS G'!$A$8:$A$365,'SCH C-2.2 F'!$B60)*1000</f>
        <v>82208</v>
      </c>
      <c r="M60" s="1">
        <f>SUMIFS('IS G'!AD$8:AD$365,'IS G'!$A$8:$A$365,'SCH C-2.2 F'!$B60)*1000</f>
        <v>85828</v>
      </c>
      <c r="N60" s="1">
        <f>SUMIFS('IS G'!AE$8:AE$365,'IS G'!$A$8:$A$365,'SCH C-2.2 F'!$B60)*1000</f>
        <v>114564</v>
      </c>
      <c r="O60" s="1">
        <f>SUMIFS('IS G'!AF$8:AF$365,'IS G'!$A$8:$A$365,'SCH C-2.2 F'!$B60)*1000</f>
        <v>91974</v>
      </c>
      <c r="P60" s="163">
        <f t="shared" si="0"/>
        <v>1161507</v>
      </c>
    </row>
    <row r="61" spans="1:16" x14ac:dyDescent="0.2">
      <c r="A61" s="159">
        <f t="shared" si="1"/>
        <v>51</v>
      </c>
      <c r="B61" s="159" t="s">
        <v>860</v>
      </c>
      <c r="C61" s="149" t="s">
        <v>930</v>
      </c>
      <c r="D61" s="1">
        <f>SUMIFS('IS G'!U$8:U$365,'IS G'!$A$8:$A$365,'SCH C-2.2 F'!$B61)*1000</f>
        <v>24249</v>
      </c>
      <c r="E61" s="1">
        <f>SUMIFS('IS G'!V$8:V$365,'IS G'!$A$8:$A$365,'SCH C-2.2 F'!$B61)*1000</f>
        <v>32833</v>
      </c>
      <c r="F61" s="1">
        <f>SUMIFS('IS G'!W$8:W$365,'IS G'!$A$8:$A$365,'SCH C-2.2 F'!$B61)*1000</f>
        <v>29686</v>
      </c>
      <c r="G61" s="1">
        <f>SUMIFS('IS G'!X$8:X$365,'IS G'!$A$8:$A$365,'SCH C-2.2 F'!$B61)*1000</f>
        <v>31339</v>
      </c>
      <c r="H61" s="1">
        <f>SUMIFS('IS G'!Y$8:Y$365,'IS G'!$A$8:$A$365,'SCH C-2.2 F'!$B61)*1000</f>
        <v>43816</v>
      </c>
      <c r="I61" s="1">
        <f>SUMIFS('IS G'!Z$8:Z$365,'IS G'!$A$8:$A$365,'SCH C-2.2 F'!$B61)*1000</f>
        <v>46677</v>
      </c>
      <c r="J61" s="1">
        <f>SUMIFS('IS G'!AA$8:AA$365,'IS G'!$A$8:$A$365,'SCH C-2.2 F'!$B61)*1000</f>
        <v>57116</v>
      </c>
      <c r="K61" s="1">
        <f>SUMIFS('IS G'!AB$8:AB$365,'IS G'!$A$8:$A$365,'SCH C-2.2 F'!$B61)*1000</f>
        <v>58293</v>
      </c>
      <c r="L61" s="1">
        <f>SUMIFS('IS G'!AC$8:AC$365,'IS G'!$A$8:$A$365,'SCH C-2.2 F'!$B61)*1000</f>
        <v>60723</v>
      </c>
      <c r="M61" s="1">
        <f>SUMIFS('IS G'!AD$8:AD$365,'IS G'!$A$8:$A$365,'SCH C-2.2 F'!$B61)*1000</f>
        <v>42993</v>
      </c>
      <c r="N61" s="1">
        <f>SUMIFS('IS G'!AE$8:AE$365,'IS G'!$A$8:$A$365,'SCH C-2.2 F'!$B61)*1000</f>
        <v>34412</v>
      </c>
      <c r="O61" s="1">
        <f>SUMIFS('IS G'!AF$8:AF$365,'IS G'!$A$8:$A$365,'SCH C-2.2 F'!$B61)*1000</f>
        <v>28544</v>
      </c>
      <c r="P61" s="163">
        <f t="shared" si="0"/>
        <v>490681</v>
      </c>
    </row>
    <row r="62" spans="1:16" x14ac:dyDescent="0.2">
      <c r="A62" s="159">
        <f t="shared" si="1"/>
        <v>52</v>
      </c>
      <c r="B62" s="159">
        <v>877</v>
      </c>
      <c r="C62" s="149" t="s">
        <v>931</v>
      </c>
      <c r="D62" s="1">
        <f>SUMIFS('IS G'!U$8:U$365,'IS G'!$A$8:$A$365,'SCH C-2.2 F'!$B62)*1000</f>
        <v>22938</v>
      </c>
      <c r="E62" s="1">
        <f>SUMIFS('IS G'!V$8:V$365,'IS G'!$A$8:$A$365,'SCH C-2.2 F'!$B62)*1000</f>
        <v>23399</v>
      </c>
      <c r="F62" s="1">
        <f>SUMIFS('IS G'!W$8:W$365,'IS G'!$A$8:$A$365,'SCH C-2.2 F'!$B62)*1000</f>
        <v>22938</v>
      </c>
      <c r="G62" s="1">
        <f>SUMIFS('IS G'!X$8:X$365,'IS G'!$A$8:$A$365,'SCH C-2.2 F'!$B62)*1000</f>
        <v>20919</v>
      </c>
      <c r="H62" s="1">
        <f>SUMIFS('IS G'!Y$8:Y$365,'IS G'!$A$8:$A$365,'SCH C-2.2 F'!$B62)*1000</f>
        <v>21652</v>
      </c>
      <c r="I62" s="1">
        <f>SUMIFS('IS G'!Z$8:Z$365,'IS G'!$A$8:$A$365,'SCH C-2.2 F'!$B62)*1000</f>
        <v>21652</v>
      </c>
      <c r="J62" s="1">
        <f>SUMIFS('IS G'!AA$8:AA$365,'IS G'!$A$8:$A$365,'SCH C-2.2 F'!$B62)*1000</f>
        <v>18928</v>
      </c>
      <c r="K62" s="1">
        <f>SUMIFS('IS G'!AB$8:AB$365,'IS G'!$A$8:$A$365,'SCH C-2.2 F'!$B62)*1000</f>
        <v>18645</v>
      </c>
      <c r="L62" s="1">
        <f>SUMIFS('IS G'!AC$8:AC$365,'IS G'!$A$8:$A$365,'SCH C-2.2 F'!$B62)*1000</f>
        <v>23106</v>
      </c>
      <c r="M62" s="1">
        <f>SUMIFS('IS G'!AD$8:AD$365,'IS G'!$A$8:$A$365,'SCH C-2.2 F'!$B62)*1000</f>
        <v>16184.999999999998</v>
      </c>
      <c r="N62" s="1">
        <f>SUMIFS('IS G'!AE$8:AE$365,'IS G'!$A$8:$A$365,'SCH C-2.2 F'!$B62)*1000</f>
        <v>20645</v>
      </c>
      <c r="O62" s="1">
        <f>SUMIFS('IS G'!AF$8:AF$365,'IS G'!$A$8:$A$365,'SCH C-2.2 F'!$B62)*1000</f>
        <v>19185</v>
      </c>
      <c r="P62" s="163">
        <f t="shared" si="0"/>
        <v>250192</v>
      </c>
    </row>
    <row r="63" spans="1:16" x14ac:dyDescent="0.2">
      <c r="A63" s="159">
        <f t="shared" si="1"/>
        <v>53</v>
      </c>
      <c r="B63" s="159" t="s">
        <v>861</v>
      </c>
      <c r="C63" s="149" t="s">
        <v>923</v>
      </c>
      <c r="D63" s="1">
        <f>SUMIFS('IS G'!U$8:U$365,'IS G'!$A$8:$A$365,'SCH C-2.2 F'!$B63)*1000</f>
        <v>106642</v>
      </c>
      <c r="E63" s="1">
        <f>SUMIFS('IS G'!V$8:V$365,'IS G'!$A$8:$A$365,'SCH C-2.2 F'!$B63)*1000</f>
        <v>120149.999999999</v>
      </c>
      <c r="F63" s="1">
        <f>SUMIFS('IS G'!W$8:W$365,'IS G'!$A$8:$A$365,'SCH C-2.2 F'!$B63)*1000</f>
        <v>106646.999999999</v>
      </c>
      <c r="G63" s="1">
        <f>SUMIFS('IS G'!X$8:X$365,'IS G'!$A$8:$A$365,'SCH C-2.2 F'!$B63)*1000</f>
        <v>111955</v>
      </c>
      <c r="H63" s="1">
        <f>SUMIFS('IS G'!Y$8:Y$365,'IS G'!$A$8:$A$365,'SCH C-2.2 F'!$B63)*1000</f>
        <v>117895</v>
      </c>
      <c r="I63" s="1">
        <f>SUMIFS('IS G'!Z$8:Z$365,'IS G'!$A$8:$A$365,'SCH C-2.2 F'!$B63)*1000</f>
        <v>194032</v>
      </c>
      <c r="J63" s="1">
        <f>SUMIFS('IS G'!AA$8:AA$365,'IS G'!$A$8:$A$365,'SCH C-2.2 F'!$B63)*1000</f>
        <v>194611</v>
      </c>
      <c r="K63" s="1">
        <f>SUMIFS('IS G'!AB$8:AB$365,'IS G'!$A$8:$A$365,'SCH C-2.2 F'!$B63)*1000</f>
        <v>150252</v>
      </c>
      <c r="L63" s="1">
        <f>SUMIFS('IS G'!AC$8:AC$365,'IS G'!$A$8:$A$365,'SCH C-2.2 F'!$B63)*1000</f>
        <v>133689</v>
      </c>
      <c r="M63" s="1">
        <f>SUMIFS('IS G'!AD$8:AD$365,'IS G'!$A$8:$A$365,'SCH C-2.2 F'!$B63)*1000</f>
        <v>138200</v>
      </c>
      <c r="N63" s="1">
        <f>SUMIFS('IS G'!AE$8:AE$365,'IS G'!$A$8:$A$365,'SCH C-2.2 F'!$B63)*1000</f>
        <v>143807</v>
      </c>
      <c r="O63" s="1">
        <f>SUMIFS('IS G'!AF$8:AF$365,'IS G'!$A$8:$A$365,'SCH C-2.2 F'!$B63)*1000</f>
        <v>132951</v>
      </c>
      <c r="P63" s="163">
        <f t="shared" si="0"/>
        <v>1650830.9999999981</v>
      </c>
    </row>
    <row r="64" spans="1:16" x14ac:dyDescent="0.2">
      <c r="A64" s="159">
        <f t="shared" si="1"/>
        <v>54</v>
      </c>
      <c r="B64" s="159" t="s">
        <v>862</v>
      </c>
      <c r="C64" s="149" t="s">
        <v>924</v>
      </c>
      <c r="D64" s="1">
        <f>SUMIFS('IS G'!U$8:U$365,'IS G'!$A$8:$A$365,'SCH C-2.2 F'!$B64)*1000</f>
        <v>6533.99999999999</v>
      </c>
      <c r="E64" s="1">
        <f>SUMIFS('IS G'!V$8:V$365,'IS G'!$A$8:$A$365,'SCH C-2.2 F'!$B64)*1000</f>
        <v>6532.99999999999</v>
      </c>
      <c r="F64" s="1">
        <f>SUMIFS('IS G'!W$8:W$365,'IS G'!$A$8:$A$365,'SCH C-2.2 F'!$B64)*1000</f>
        <v>6533</v>
      </c>
      <c r="G64" s="1">
        <f>SUMIFS('IS G'!X$8:X$365,'IS G'!$A$8:$A$365,'SCH C-2.2 F'!$B64)*1000</f>
        <v>6533</v>
      </c>
      <c r="H64" s="1">
        <f>SUMIFS('IS G'!Y$8:Y$365,'IS G'!$A$8:$A$365,'SCH C-2.2 F'!$B64)*1000</f>
        <v>7911</v>
      </c>
      <c r="I64" s="1">
        <f>SUMIFS('IS G'!Z$8:Z$365,'IS G'!$A$8:$A$365,'SCH C-2.2 F'!$B64)*1000</f>
        <v>7911</v>
      </c>
      <c r="J64" s="1">
        <f>SUMIFS('IS G'!AA$8:AA$365,'IS G'!$A$8:$A$365,'SCH C-2.2 F'!$B64)*1000</f>
        <v>9346</v>
      </c>
      <c r="K64" s="1">
        <f>SUMIFS('IS G'!AB$8:AB$365,'IS G'!$A$8:$A$365,'SCH C-2.2 F'!$B64)*1000</f>
        <v>7961</v>
      </c>
      <c r="L64" s="1">
        <f>SUMIFS('IS G'!AC$8:AC$365,'IS G'!$A$8:$A$365,'SCH C-2.2 F'!$B64)*1000</f>
        <v>7961</v>
      </c>
      <c r="M64" s="1">
        <f>SUMIFS('IS G'!AD$8:AD$365,'IS G'!$A$8:$A$365,'SCH C-2.2 F'!$B64)*1000</f>
        <v>7960.99999999999</v>
      </c>
      <c r="N64" s="1">
        <f>SUMIFS('IS G'!AE$8:AE$365,'IS G'!$A$8:$A$365,'SCH C-2.2 F'!$B64)*1000</f>
        <v>6574.99999999999</v>
      </c>
      <c r="O64" s="1">
        <f>SUMIFS('IS G'!AF$8:AF$365,'IS G'!$A$8:$A$365,'SCH C-2.2 F'!$B64)*1000</f>
        <v>6574</v>
      </c>
      <c r="P64" s="163">
        <f t="shared" si="0"/>
        <v>88332.999999999942</v>
      </c>
    </row>
    <row r="65" spans="1:16" x14ac:dyDescent="0.2">
      <c r="A65" s="159">
        <f t="shared" si="1"/>
        <v>55</v>
      </c>
      <c r="B65" s="159" t="s">
        <v>863</v>
      </c>
      <c r="C65" s="149" t="s">
        <v>17</v>
      </c>
      <c r="D65" s="1">
        <f>SUMIFS('IS G'!U$8:U$365,'IS G'!$A$8:$A$365,'SCH C-2.2 F'!$B65)*1000</f>
        <v>363067</v>
      </c>
      <c r="E65" s="1">
        <f>SUMIFS('IS G'!V$8:V$365,'IS G'!$A$8:$A$365,'SCH C-2.2 F'!$B65)*1000</f>
        <v>405491.99999999901</v>
      </c>
      <c r="F65" s="1">
        <f>SUMIFS('IS G'!W$8:W$365,'IS G'!$A$8:$A$365,'SCH C-2.2 F'!$B65)*1000</f>
        <v>382842</v>
      </c>
      <c r="G65" s="1">
        <f>SUMIFS('IS G'!X$8:X$365,'IS G'!$A$8:$A$365,'SCH C-2.2 F'!$B65)*1000</f>
        <v>347565</v>
      </c>
      <c r="H65" s="1">
        <f>SUMIFS('IS G'!Y$8:Y$365,'IS G'!$A$8:$A$365,'SCH C-2.2 F'!$B65)*1000</f>
        <v>320935</v>
      </c>
      <c r="I65" s="1">
        <f>SUMIFS('IS G'!Z$8:Z$365,'IS G'!$A$8:$A$365,'SCH C-2.2 F'!$B65)*1000</f>
        <v>295274</v>
      </c>
      <c r="J65" s="1">
        <f>SUMIFS('IS G'!AA$8:AA$365,'IS G'!$A$8:$A$365,'SCH C-2.2 F'!$B65)*1000</f>
        <v>334236.99999999901</v>
      </c>
      <c r="K65" s="1">
        <f>SUMIFS('IS G'!AB$8:AB$365,'IS G'!$A$8:$A$365,'SCH C-2.2 F'!$B65)*1000</f>
        <v>314110</v>
      </c>
      <c r="L65" s="1">
        <f>SUMIFS('IS G'!AC$8:AC$365,'IS G'!$A$8:$A$365,'SCH C-2.2 F'!$B65)*1000</f>
        <v>338938</v>
      </c>
      <c r="M65" s="1">
        <f>SUMIFS('IS G'!AD$8:AD$365,'IS G'!$A$8:$A$365,'SCH C-2.2 F'!$B65)*1000</f>
        <v>323437</v>
      </c>
      <c r="N65" s="1">
        <f>SUMIFS('IS G'!AE$8:AE$365,'IS G'!$A$8:$A$365,'SCH C-2.2 F'!$B65)*1000</f>
        <v>347835</v>
      </c>
      <c r="O65" s="1">
        <f>SUMIFS('IS G'!AF$8:AF$365,'IS G'!$A$8:$A$365,'SCH C-2.2 F'!$B65)*1000</f>
        <v>344534</v>
      </c>
      <c r="P65" s="163">
        <f t="shared" si="0"/>
        <v>4118265.9999999981</v>
      </c>
    </row>
    <row r="66" spans="1:16" x14ac:dyDescent="0.2">
      <c r="A66" s="159">
        <f t="shared" si="1"/>
        <v>56</v>
      </c>
      <c r="B66" s="159" t="s">
        <v>864</v>
      </c>
      <c r="C66" s="149" t="s">
        <v>925</v>
      </c>
      <c r="D66" s="1">
        <f>SUMIFS('IS G'!U$8:U$365,'IS G'!$A$8:$A$365,'SCH C-2.2 F'!$B66)*1000</f>
        <v>699</v>
      </c>
      <c r="E66" s="1">
        <f>SUMIFS('IS G'!V$8:V$365,'IS G'!$A$8:$A$365,'SCH C-2.2 F'!$B66)*1000</f>
        <v>0</v>
      </c>
      <c r="F66" s="1">
        <f>SUMIFS('IS G'!W$8:W$365,'IS G'!$A$8:$A$365,'SCH C-2.2 F'!$B66)*1000</f>
        <v>0</v>
      </c>
      <c r="G66" s="1">
        <f>SUMIFS('IS G'!X$8:X$365,'IS G'!$A$8:$A$365,'SCH C-2.2 F'!$B66)*1000</f>
        <v>0</v>
      </c>
      <c r="H66" s="1">
        <f>SUMIFS('IS G'!Y$8:Y$365,'IS G'!$A$8:$A$365,'SCH C-2.2 F'!$B66)*1000</f>
        <v>0</v>
      </c>
      <c r="I66" s="1">
        <f>SUMIFS('IS G'!Z$8:Z$365,'IS G'!$A$8:$A$365,'SCH C-2.2 F'!$B66)*1000</f>
        <v>0</v>
      </c>
      <c r="J66" s="1">
        <f>SUMIFS('IS G'!AA$8:AA$365,'IS G'!$A$8:$A$365,'SCH C-2.2 F'!$B66)*1000</f>
        <v>0</v>
      </c>
      <c r="K66" s="1">
        <f>SUMIFS('IS G'!AB$8:AB$365,'IS G'!$A$8:$A$365,'SCH C-2.2 F'!$B66)*1000</f>
        <v>0</v>
      </c>
      <c r="L66" s="1">
        <f>SUMIFS('IS G'!AC$8:AC$365,'IS G'!$A$8:$A$365,'SCH C-2.2 F'!$B66)*1000</f>
        <v>0</v>
      </c>
      <c r="M66" s="1">
        <f>SUMIFS('IS G'!AD$8:AD$365,'IS G'!$A$8:$A$365,'SCH C-2.2 F'!$B66)*1000</f>
        <v>0</v>
      </c>
      <c r="N66" s="1">
        <f>SUMIFS('IS G'!AE$8:AE$365,'IS G'!$A$8:$A$365,'SCH C-2.2 F'!$B66)*1000</f>
        <v>1200</v>
      </c>
      <c r="O66" s="1">
        <f>SUMIFS('IS G'!AF$8:AF$365,'IS G'!$A$8:$A$365,'SCH C-2.2 F'!$B66)*1000</f>
        <v>4856</v>
      </c>
      <c r="P66" s="163">
        <f t="shared" si="0"/>
        <v>6755</v>
      </c>
    </row>
    <row r="67" spans="1:16" x14ac:dyDescent="0.2">
      <c r="A67" s="159">
        <f t="shared" si="1"/>
        <v>57</v>
      </c>
      <c r="B67" s="159" t="s">
        <v>865</v>
      </c>
      <c r="C67" s="149" t="s">
        <v>15</v>
      </c>
      <c r="D67" s="1">
        <f>SUMIFS('IS G'!U$8:U$365,'IS G'!$A$8:$A$365,'SCH C-2.2 F'!$B67)*1000</f>
        <v>0</v>
      </c>
      <c r="E67" s="1">
        <f>SUMIFS('IS G'!V$8:V$365,'IS G'!$A$8:$A$365,'SCH C-2.2 F'!$B67)*1000</f>
        <v>0</v>
      </c>
      <c r="F67" s="1">
        <f>SUMIFS('IS G'!W$8:W$365,'IS G'!$A$8:$A$365,'SCH C-2.2 F'!$B67)*1000</f>
        <v>0</v>
      </c>
      <c r="G67" s="1">
        <f>SUMIFS('IS G'!X$8:X$365,'IS G'!$A$8:$A$365,'SCH C-2.2 F'!$B67)*1000</f>
        <v>0</v>
      </c>
      <c r="H67" s="1">
        <f>SUMIFS('IS G'!Y$8:Y$365,'IS G'!$A$8:$A$365,'SCH C-2.2 F'!$B67)*1000</f>
        <v>0</v>
      </c>
      <c r="I67" s="1">
        <f>SUMIFS('IS G'!Z$8:Z$365,'IS G'!$A$8:$A$365,'SCH C-2.2 F'!$B67)*1000</f>
        <v>0</v>
      </c>
      <c r="J67" s="1">
        <f>SUMIFS('IS G'!AA$8:AA$365,'IS G'!$A$8:$A$365,'SCH C-2.2 F'!$B67)*1000</f>
        <v>0</v>
      </c>
      <c r="K67" s="1">
        <f>SUMIFS('IS G'!AB$8:AB$365,'IS G'!$A$8:$A$365,'SCH C-2.2 F'!$B67)*1000</f>
        <v>0</v>
      </c>
      <c r="L67" s="1">
        <f>SUMIFS('IS G'!AC$8:AC$365,'IS G'!$A$8:$A$365,'SCH C-2.2 F'!$B67)*1000</f>
        <v>0</v>
      </c>
      <c r="M67" s="1">
        <f>SUMIFS('IS G'!AD$8:AD$365,'IS G'!$A$8:$A$365,'SCH C-2.2 F'!$B67)*1000</f>
        <v>0</v>
      </c>
      <c r="N67" s="1">
        <f>SUMIFS('IS G'!AE$8:AE$365,'IS G'!$A$8:$A$365,'SCH C-2.2 F'!$B67)*1000</f>
        <v>0</v>
      </c>
      <c r="O67" s="1">
        <f>SUMIFS('IS G'!AF$8:AF$365,'IS G'!$A$8:$A$365,'SCH C-2.2 F'!$B67)*1000</f>
        <v>0</v>
      </c>
      <c r="P67" s="163">
        <f t="shared" si="0"/>
        <v>0</v>
      </c>
    </row>
    <row r="68" spans="1:16" x14ac:dyDescent="0.2">
      <c r="A68" s="159">
        <f t="shared" si="1"/>
        <v>58</v>
      </c>
      <c r="B68" s="159" t="s">
        <v>866</v>
      </c>
      <c r="C68" s="149" t="s">
        <v>926</v>
      </c>
      <c r="D68" s="1">
        <f>SUMIFS('IS G'!U$8:U$365,'IS G'!$A$8:$A$365,'SCH C-2.2 F'!$B68)*1000</f>
        <v>0</v>
      </c>
      <c r="E68" s="1">
        <f>SUMIFS('IS G'!V$8:V$365,'IS G'!$A$8:$A$365,'SCH C-2.2 F'!$B68)*1000</f>
        <v>0</v>
      </c>
      <c r="F68" s="1">
        <f>SUMIFS('IS G'!W$8:W$365,'IS G'!$A$8:$A$365,'SCH C-2.2 F'!$B68)*1000</f>
        <v>0</v>
      </c>
      <c r="G68" s="1">
        <f>SUMIFS('IS G'!X$8:X$365,'IS G'!$A$8:$A$365,'SCH C-2.2 F'!$B68)*1000</f>
        <v>0</v>
      </c>
      <c r="H68" s="1">
        <f>SUMIFS('IS G'!Y$8:Y$365,'IS G'!$A$8:$A$365,'SCH C-2.2 F'!$B68)*1000</f>
        <v>0</v>
      </c>
      <c r="I68" s="1">
        <f>SUMIFS('IS G'!Z$8:Z$365,'IS G'!$A$8:$A$365,'SCH C-2.2 F'!$B68)*1000</f>
        <v>0</v>
      </c>
      <c r="J68" s="1">
        <f>SUMIFS('IS G'!AA$8:AA$365,'IS G'!$A$8:$A$365,'SCH C-2.2 F'!$B68)*1000</f>
        <v>0</v>
      </c>
      <c r="K68" s="1">
        <f>SUMIFS('IS G'!AB$8:AB$365,'IS G'!$A$8:$A$365,'SCH C-2.2 F'!$B68)*1000</f>
        <v>0</v>
      </c>
      <c r="L68" s="1">
        <f>SUMIFS('IS G'!AC$8:AC$365,'IS G'!$A$8:$A$365,'SCH C-2.2 F'!$B68)*1000</f>
        <v>0</v>
      </c>
      <c r="M68" s="1">
        <f>SUMIFS('IS G'!AD$8:AD$365,'IS G'!$A$8:$A$365,'SCH C-2.2 F'!$B68)*1000</f>
        <v>0</v>
      </c>
      <c r="N68" s="1">
        <f>SUMIFS('IS G'!AE$8:AE$365,'IS G'!$A$8:$A$365,'SCH C-2.2 F'!$B68)*1000</f>
        <v>0</v>
      </c>
      <c r="O68" s="1">
        <f>SUMIFS('IS G'!AF$8:AF$365,'IS G'!$A$8:$A$365,'SCH C-2.2 F'!$B68)*1000</f>
        <v>0</v>
      </c>
      <c r="P68" s="163">
        <f t="shared" si="0"/>
        <v>0</v>
      </c>
    </row>
    <row r="69" spans="1:16" x14ac:dyDescent="0.2">
      <c r="A69" s="159">
        <f t="shared" si="1"/>
        <v>59</v>
      </c>
      <c r="B69" s="159" t="s">
        <v>867</v>
      </c>
      <c r="C69" s="149" t="s">
        <v>927</v>
      </c>
      <c r="D69" s="1">
        <f>SUMIFS('IS G'!U$8:U$365,'IS G'!$A$8:$A$365,'SCH C-2.2 F'!$B69)*1000</f>
        <v>771208</v>
      </c>
      <c r="E69" s="1">
        <f>SUMIFS('IS G'!V$8:V$365,'IS G'!$A$8:$A$365,'SCH C-2.2 F'!$B69)*1000</f>
        <v>887482</v>
      </c>
      <c r="F69" s="1">
        <f>SUMIFS('IS G'!W$8:W$365,'IS G'!$A$8:$A$365,'SCH C-2.2 F'!$B69)*1000</f>
        <v>850162</v>
      </c>
      <c r="G69" s="1">
        <f>SUMIFS('IS G'!X$8:X$365,'IS G'!$A$8:$A$365,'SCH C-2.2 F'!$B69)*1000</f>
        <v>878071</v>
      </c>
      <c r="H69" s="1">
        <f>SUMIFS('IS G'!Y$8:Y$365,'IS G'!$A$8:$A$365,'SCH C-2.2 F'!$B69)*1000</f>
        <v>839923</v>
      </c>
      <c r="I69" s="1">
        <f>SUMIFS('IS G'!Z$8:Z$365,'IS G'!$A$8:$A$365,'SCH C-2.2 F'!$B69)*1000</f>
        <v>763191</v>
      </c>
      <c r="J69" s="1">
        <f>SUMIFS('IS G'!AA$8:AA$365,'IS G'!$A$8:$A$365,'SCH C-2.2 F'!$B69)*1000</f>
        <v>827029</v>
      </c>
      <c r="K69" s="1">
        <f>SUMIFS('IS G'!AB$8:AB$365,'IS G'!$A$8:$A$365,'SCH C-2.2 F'!$B69)*1000</f>
        <v>729718</v>
      </c>
      <c r="L69" s="1">
        <f>SUMIFS('IS G'!AC$8:AC$365,'IS G'!$A$8:$A$365,'SCH C-2.2 F'!$B69)*1000</f>
        <v>812170</v>
      </c>
      <c r="M69" s="1">
        <f>SUMIFS('IS G'!AD$8:AD$365,'IS G'!$A$8:$A$365,'SCH C-2.2 F'!$B69)*1000</f>
        <v>823668</v>
      </c>
      <c r="N69" s="1">
        <f>SUMIFS('IS G'!AE$8:AE$365,'IS G'!$A$8:$A$365,'SCH C-2.2 F'!$B69)*1000</f>
        <v>896242</v>
      </c>
      <c r="O69" s="1">
        <f>SUMIFS('IS G'!AF$8:AF$365,'IS G'!$A$8:$A$365,'SCH C-2.2 F'!$B69)*1000</f>
        <v>847517.99999999895</v>
      </c>
      <c r="P69" s="163">
        <f t="shared" si="0"/>
        <v>9926381.9999999981</v>
      </c>
    </row>
    <row r="70" spans="1:16" x14ac:dyDescent="0.2">
      <c r="A70" s="159">
        <f t="shared" si="1"/>
        <v>60</v>
      </c>
      <c r="B70" s="159" t="s">
        <v>868</v>
      </c>
      <c r="C70" s="149" t="s">
        <v>928</v>
      </c>
      <c r="D70" s="1">
        <f>SUMIFS('IS G'!U$8:U$365,'IS G'!$A$8:$A$365,'SCH C-2.2 F'!$B70)*1000</f>
        <v>26386</v>
      </c>
      <c r="E70" s="1">
        <f>SUMIFS('IS G'!V$8:V$365,'IS G'!$A$8:$A$365,'SCH C-2.2 F'!$B70)*1000</f>
        <v>26670</v>
      </c>
      <c r="F70" s="1">
        <f>SUMIFS('IS G'!W$8:W$365,'IS G'!$A$8:$A$365,'SCH C-2.2 F'!$B70)*1000</f>
        <v>19209</v>
      </c>
      <c r="G70" s="1">
        <f>SUMIFS('IS G'!X$8:X$365,'IS G'!$A$8:$A$365,'SCH C-2.2 F'!$B70)*1000</f>
        <v>19670</v>
      </c>
      <c r="H70" s="1">
        <f>SUMIFS('IS G'!Y$8:Y$365,'IS G'!$A$8:$A$365,'SCH C-2.2 F'!$B70)*1000</f>
        <v>10386</v>
      </c>
      <c r="I70" s="1">
        <f>SUMIFS('IS G'!Z$8:Z$365,'IS G'!$A$8:$A$365,'SCH C-2.2 F'!$B70)*1000</f>
        <v>10817</v>
      </c>
      <c r="J70" s="1">
        <f>SUMIFS('IS G'!AA$8:AA$365,'IS G'!$A$8:$A$365,'SCH C-2.2 F'!$B70)*1000</f>
        <v>12263</v>
      </c>
      <c r="K70" s="1">
        <f>SUMIFS('IS G'!AB$8:AB$365,'IS G'!$A$8:$A$365,'SCH C-2.2 F'!$B70)*1000</f>
        <v>9804</v>
      </c>
      <c r="L70" s="1">
        <f>SUMIFS('IS G'!AC$8:AC$365,'IS G'!$A$8:$A$365,'SCH C-2.2 F'!$B70)*1000</f>
        <v>9522</v>
      </c>
      <c r="M70" s="1">
        <f>SUMIFS('IS G'!AD$8:AD$365,'IS G'!$A$8:$A$365,'SCH C-2.2 F'!$B70)*1000</f>
        <v>9522</v>
      </c>
      <c r="N70" s="1">
        <f>SUMIFS('IS G'!AE$8:AE$365,'IS G'!$A$8:$A$365,'SCH C-2.2 F'!$B70)*1000</f>
        <v>6632</v>
      </c>
      <c r="O70" s="1">
        <f>SUMIFS('IS G'!AF$8:AF$365,'IS G'!$A$8:$A$365,'SCH C-2.2 F'!$B70)*1000</f>
        <v>5809</v>
      </c>
      <c r="P70" s="163">
        <f t="shared" si="0"/>
        <v>166690</v>
      </c>
    </row>
    <row r="71" spans="1:16" x14ac:dyDescent="0.2">
      <c r="A71" s="159">
        <f t="shared" si="1"/>
        <v>61</v>
      </c>
      <c r="B71" s="159" t="s">
        <v>869</v>
      </c>
      <c r="C71" s="149" t="s">
        <v>932</v>
      </c>
      <c r="D71" s="1">
        <f>SUMIFS('IS G'!U$8:U$365,'IS G'!$A$8:$A$365,'SCH C-2.2 F'!$B71)*1000</f>
        <v>24696</v>
      </c>
      <c r="E71" s="1">
        <f>SUMIFS('IS G'!V$8:V$365,'IS G'!$A$8:$A$365,'SCH C-2.2 F'!$B71)*1000</f>
        <v>23696</v>
      </c>
      <c r="F71" s="1">
        <f>SUMIFS('IS G'!W$8:W$365,'IS G'!$A$8:$A$365,'SCH C-2.2 F'!$B71)*1000</f>
        <v>25696</v>
      </c>
      <c r="G71" s="1">
        <f>SUMIFS('IS G'!X$8:X$365,'IS G'!$A$8:$A$365,'SCH C-2.2 F'!$B71)*1000</f>
        <v>26558</v>
      </c>
      <c r="H71" s="1">
        <f>SUMIFS('IS G'!Y$8:Y$365,'IS G'!$A$8:$A$365,'SCH C-2.2 F'!$B71)*1000</f>
        <v>32926</v>
      </c>
      <c r="I71" s="1">
        <f>SUMIFS('IS G'!Z$8:Z$365,'IS G'!$A$8:$A$365,'SCH C-2.2 F'!$B71)*1000</f>
        <v>33388</v>
      </c>
      <c r="J71" s="1">
        <f>SUMIFS('IS G'!AA$8:AA$365,'IS G'!$A$8:$A$365,'SCH C-2.2 F'!$B71)*1000</f>
        <v>23602</v>
      </c>
      <c r="K71" s="1">
        <f>SUMIFS('IS G'!AB$8:AB$365,'IS G'!$A$8:$A$365,'SCH C-2.2 F'!$B71)*1000</f>
        <v>22172</v>
      </c>
      <c r="L71" s="1">
        <f>SUMIFS('IS G'!AC$8:AC$365,'IS G'!$A$8:$A$365,'SCH C-2.2 F'!$B71)*1000</f>
        <v>23248</v>
      </c>
      <c r="M71" s="1">
        <f>SUMIFS('IS G'!AD$8:AD$365,'IS G'!$A$8:$A$365,'SCH C-2.2 F'!$B71)*1000</f>
        <v>20388</v>
      </c>
      <c r="N71" s="1">
        <f>SUMIFS('IS G'!AE$8:AE$365,'IS G'!$A$8:$A$365,'SCH C-2.2 F'!$B71)*1000</f>
        <v>15022</v>
      </c>
      <c r="O71" s="1">
        <f>SUMIFS('IS G'!AF$8:AF$365,'IS G'!$A$8:$A$365,'SCH C-2.2 F'!$B71)*1000</f>
        <v>15022</v>
      </c>
      <c r="P71" s="163">
        <f t="shared" si="0"/>
        <v>286414</v>
      </c>
    </row>
    <row r="72" spans="1:16" x14ac:dyDescent="0.2">
      <c r="A72" s="159">
        <f t="shared" si="1"/>
        <v>62</v>
      </c>
      <c r="B72" s="159">
        <v>891</v>
      </c>
      <c r="C72" s="149" t="s">
        <v>933</v>
      </c>
      <c r="D72" s="1">
        <f>SUMIFS('IS G'!U$8:U$365,'IS G'!$A$8:$A$365,'SCH C-2.2 F'!$B72)*1000</f>
        <v>31625</v>
      </c>
      <c r="E72" s="1">
        <f>SUMIFS('IS G'!V$8:V$365,'IS G'!$A$8:$A$365,'SCH C-2.2 F'!$B72)*1000</f>
        <v>43927</v>
      </c>
      <c r="F72" s="1">
        <f>SUMIFS('IS G'!W$8:W$365,'IS G'!$A$8:$A$365,'SCH C-2.2 F'!$B72)*1000</f>
        <v>39018</v>
      </c>
      <c r="G72" s="1">
        <f>SUMIFS('IS G'!X$8:X$365,'IS G'!$A$8:$A$365,'SCH C-2.2 F'!$B72)*1000</f>
        <v>54418</v>
      </c>
      <c r="H72" s="1">
        <f>SUMIFS('IS G'!Y$8:Y$365,'IS G'!$A$8:$A$365,'SCH C-2.2 F'!$B72)*1000</f>
        <v>44766</v>
      </c>
      <c r="I72" s="1">
        <f>SUMIFS('IS G'!Z$8:Z$365,'IS G'!$A$8:$A$365,'SCH C-2.2 F'!$B72)*1000</f>
        <v>24084</v>
      </c>
      <c r="J72" s="1">
        <f>SUMIFS('IS G'!AA$8:AA$365,'IS G'!$A$8:$A$365,'SCH C-2.2 F'!$B72)*1000</f>
        <v>23818</v>
      </c>
      <c r="K72" s="1">
        <f>SUMIFS('IS G'!AB$8:AB$365,'IS G'!$A$8:$A$365,'SCH C-2.2 F'!$B72)*1000</f>
        <v>24604</v>
      </c>
      <c r="L72" s="1">
        <f>SUMIFS('IS G'!AC$8:AC$365,'IS G'!$A$8:$A$365,'SCH C-2.2 F'!$B72)*1000</f>
        <v>24817</v>
      </c>
      <c r="M72" s="1">
        <f>SUMIFS('IS G'!AD$8:AD$365,'IS G'!$A$8:$A$365,'SCH C-2.2 F'!$B72)*1000</f>
        <v>30471</v>
      </c>
      <c r="N72" s="1">
        <f>SUMIFS('IS G'!AE$8:AE$365,'IS G'!$A$8:$A$365,'SCH C-2.2 F'!$B72)*1000</f>
        <v>39080</v>
      </c>
      <c r="O72" s="1">
        <f>SUMIFS('IS G'!AF$8:AF$365,'IS G'!$A$8:$A$365,'SCH C-2.2 F'!$B72)*1000</f>
        <v>34729</v>
      </c>
      <c r="P72" s="163">
        <f t="shared" si="0"/>
        <v>415357</v>
      </c>
    </row>
    <row r="73" spans="1:16" x14ac:dyDescent="0.2">
      <c r="A73" s="159">
        <f t="shared" si="1"/>
        <v>63</v>
      </c>
      <c r="B73" s="159" t="s">
        <v>870</v>
      </c>
      <c r="C73" s="149" t="s">
        <v>934</v>
      </c>
      <c r="D73" s="1">
        <f>SUMIFS('IS G'!U$8:U$365,'IS G'!$A$8:$A$365,'SCH C-2.2 F'!$B73)*1000</f>
        <v>168117</v>
      </c>
      <c r="E73" s="1">
        <f>SUMIFS('IS G'!V$8:V$365,'IS G'!$A$8:$A$365,'SCH C-2.2 F'!$B73)*1000</f>
        <v>206634</v>
      </c>
      <c r="F73" s="1">
        <f>SUMIFS('IS G'!W$8:W$365,'IS G'!$A$8:$A$365,'SCH C-2.2 F'!$B73)*1000</f>
        <v>188260</v>
      </c>
      <c r="G73" s="1">
        <f>SUMIFS('IS G'!X$8:X$365,'IS G'!$A$8:$A$365,'SCH C-2.2 F'!$B73)*1000</f>
        <v>191212</v>
      </c>
      <c r="H73" s="1">
        <f>SUMIFS('IS G'!Y$8:Y$365,'IS G'!$A$8:$A$365,'SCH C-2.2 F'!$B73)*1000</f>
        <v>181332</v>
      </c>
      <c r="I73" s="1">
        <f>SUMIFS('IS G'!Z$8:Z$365,'IS G'!$A$8:$A$365,'SCH C-2.2 F'!$B73)*1000</f>
        <v>166242</v>
      </c>
      <c r="J73" s="1">
        <f>SUMIFS('IS G'!AA$8:AA$365,'IS G'!$A$8:$A$365,'SCH C-2.2 F'!$B73)*1000</f>
        <v>204171</v>
      </c>
      <c r="K73" s="1">
        <f>SUMIFS('IS G'!AB$8:AB$365,'IS G'!$A$8:$A$365,'SCH C-2.2 F'!$B73)*1000</f>
        <v>171083</v>
      </c>
      <c r="L73" s="1">
        <f>SUMIFS('IS G'!AC$8:AC$365,'IS G'!$A$8:$A$365,'SCH C-2.2 F'!$B73)*1000</f>
        <v>189320</v>
      </c>
      <c r="M73" s="1">
        <f>SUMIFS('IS G'!AD$8:AD$365,'IS G'!$A$8:$A$365,'SCH C-2.2 F'!$B73)*1000</f>
        <v>177255</v>
      </c>
      <c r="N73" s="1">
        <f>SUMIFS('IS G'!AE$8:AE$365,'IS G'!$A$8:$A$365,'SCH C-2.2 F'!$B73)*1000</f>
        <v>193777</v>
      </c>
      <c r="O73" s="1">
        <f>SUMIFS('IS G'!AF$8:AF$365,'IS G'!$A$8:$A$365,'SCH C-2.2 F'!$B73)*1000</f>
        <v>176588</v>
      </c>
      <c r="P73" s="163">
        <f t="shared" si="0"/>
        <v>2213991</v>
      </c>
    </row>
    <row r="74" spans="1:16" x14ac:dyDescent="0.2">
      <c r="A74" s="159">
        <f>A73+1</f>
        <v>64</v>
      </c>
      <c r="B74" s="159" t="s">
        <v>871</v>
      </c>
      <c r="C74" s="149" t="s">
        <v>935</v>
      </c>
      <c r="D74" s="1">
        <f>SUMIFS('IS G'!U$8:U$365,'IS G'!$A$8:$A$365,'SCH C-2.2 F'!$B74)*1000</f>
        <v>1253</v>
      </c>
      <c r="E74" s="1">
        <f>SUMIFS('IS G'!V$8:V$365,'IS G'!$A$8:$A$365,'SCH C-2.2 F'!$B74)*1000</f>
        <v>1253</v>
      </c>
      <c r="F74" s="1">
        <f>SUMIFS('IS G'!W$8:W$365,'IS G'!$A$8:$A$365,'SCH C-2.2 F'!$B74)*1000</f>
        <v>1253</v>
      </c>
      <c r="G74" s="1">
        <f>SUMIFS('IS G'!X$8:X$365,'IS G'!$A$8:$A$365,'SCH C-2.2 F'!$B74)*1000</f>
        <v>1253</v>
      </c>
      <c r="H74" s="1">
        <f>SUMIFS('IS G'!Y$8:Y$365,'IS G'!$A$8:$A$365,'SCH C-2.2 F'!$B74)*1000</f>
        <v>1253</v>
      </c>
      <c r="I74" s="1">
        <f>SUMIFS('IS G'!Z$8:Z$365,'IS G'!$A$8:$A$365,'SCH C-2.2 F'!$B74)*1000</f>
        <v>1253</v>
      </c>
      <c r="J74" s="1">
        <f>SUMIFS('IS G'!AA$8:AA$365,'IS G'!$A$8:$A$365,'SCH C-2.2 F'!$B74)*1000</f>
        <v>1280</v>
      </c>
      <c r="K74" s="1">
        <f>SUMIFS('IS G'!AB$8:AB$365,'IS G'!$A$8:$A$365,'SCH C-2.2 F'!$B74)*1000</f>
        <v>1280</v>
      </c>
      <c r="L74" s="1">
        <f>SUMIFS('IS G'!AC$8:AC$365,'IS G'!$A$8:$A$365,'SCH C-2.2 F'!$B74)*1000</f>
        <v>1280</v>
      </c>
      <c r="M74" s="1">
        <f>SUMIFS('IS G'!AD$8:AD$365,'IS G'!$A$8:$A$365,'SCH C-2.2 F'!$B74)*1000</f>
        <v>1280</v>
      </c>
      <c r="N74" s="1">
        <f>SUMIFS('IS G'!AE$8:AE$365,'IS G'!$A$8:$A$365,'SCH C-2.2 F'!$B74)*1000</f>
        <v>1280</v>
      </c>
      <c r="O74" s="1">
        <f>SUMIFS('IS G'!AF$8:AF$365,'IS G'!$A$8:$A$365,'SCH C-2.2 F'!$B74)*1000</f>
        <v>1280</v>
      </c>
      <c r="P74" s="163">
        <f t="shared" si="0"/>
        <v>15198</v>
      </c>
    </row>
    <row r="75" spans="1:16" x14ac:dyDescent="0.2">
      <c r="A75" s="159">
        <f t="shared" ref="A75:A112" si="2">A74+1</f>
        <v>65</v>
      </c>
      <c r="B75" s="159" t="s">
        <v>872</v>
      </c>
      <c r="C75" s="149" t="s">
        <v>916</v>
      </c>
      <c r="D75" s="1">
        <f>SUMIFS('IS G'!U$8:U$365,'IS G'!$A$8:$A$365,'SCH C-2.2 F'!$B75)*1000</f>
        <v>42315</v>
      </c>
      <c r="E75" s="1">
        <f>SUMIFS('IS G'!V$8:V$365,'IS G'!$A$8:$A$365,'SCH C-2.2 F'!$B75)*1000</f>
        <v>48403</v>
      </c>
      <c r="F75" s="1">
        <f>SUMIFS('IS G'!W$8:W$365,'IS G'!$A$8:$A$365,'SCH C-2.2 F'!$B75)*1000</f>
        <v>46569</v>
      </c>
      <c r="G75" s="1">
        <f>SUMIFS('IS G'!X$8:X$365,'IS G'!$A$8:$A$365,'SCH C-2.2 F'!$B75)*1000</f>
        <v>52831</v>
      </c>
      <c r="H75" s="1">
        <f>SUMIFS('IS G'!Y$8:Y$365,'IS G'!$A$8:$A$365,'SCH C-2.2 F'!$B75)*1000</f>
        <v>55216</v>
      </c>
      <c r="I75" s="1">
        <f>SUMIFS('IS G'!Z$8:Z$365,'IS G'!$A$8:$A$365,'SCH C-2.2 F'!$B75)*1000</f>
        <v>41152</v>
      </c>
      <c r="J75" s="1">
        <f>SUMIFS('IS G'!AA$8:AA$365,'IS G'!$A$8:$A$365,'SCH C-2.2 F'!$B75)*1000</f>
        <v>41356</v>
      </c>
      <c r="K75" s="1">
        <f>SUMIFS('IS G'!AB$8:AB$365,'IS G'!$A$8:$A$365,'SCH C-2.2 F'!$B75)*1000</f>
        <v>40164</v>
      </c>
      <c r="L75" s="1">
        <f>SUMIFS('IS G'!AC$8:AC$365,'IS G'!$A$8:$A$365,'SCH C-2.2 F'!$B75)*1000</f>
        <v>41239</v>
      </c>
      <c r="M75" s="1">
        <f>SUMIFS('IS G'!AD$8:AD$365,'IS G'!$A$8:$A$365,'SCH C-2.2 F'!$B75)*1000</f>
        <v>42280</v>
      </c>
      <c r="N75" s="1">
        <f>SUMIFS('IS G'!AE$8:AE$365,'IS G'!$A$8:$A$365,'SCH C-2.2 F'!$B75)*1000</f>
        <v>66480</v>
      </c>
      <c r="O75" s="1">
        <f>SUMIFS('IS G'!AF$8:AF$365,'IS G'!$A$8:$A$365,'SCH C-2.2 F'!$B75)*1000</f>
        <v>43393</v>
      </c>
      <c r="P75" s="163">
        <f t="shared" ref="P75:P112" si="3">SUM(D75:O75)</f>
        <v>561398</v>
      </c>
    </row>
    <row r="76" spans="1:16" x14ac:dyDescent="0.2">
      <c r="A76" s="159">
        <f>A75+1</f>
        <v>66</v>
      </c>
      <c r="B76" s="159">
        <v>901</v>
      </c>
      <c r="C76" s="149" t="s">
        <v>22</v>
      </c>
      <c r="D76" s="1">
        <f>SUMIFS('IS G'!U$8:U$365,'IS G'!$A$8:$A$365,'SCH C-2.2 F'!$B76)*1000</f>
        <v>87534.470331635996</v>
      </c>
      <c r="E76" s="1">
        <f>SUMIFS('IS G'!V$8:V$365,'IS G'!$A$8:$A$365,'SCH C-2.2 F'!$B76)*1000</f>
        <v>93067.915228865008</v>
      </c>
      <c r="F76" s="1">
        <f>SUMIFS('IS G'!W$8:W$365,'IS G'!$A$8:$A$365,'SCH C-2.2 F'!$B76)*1000</f>
        <v>85392.995036240798</v>
      </c>
      <c r="G76" s="1">
        <f>SUMIFS('IS G'!X$8:X$365,'IS G'!$A$8:$A$365,'SCH C-2.2 F'!$B76)*1000</f>
        <v>88996.160000000003</v>
      </c>
      <c r="H76" s="1">
        <f>SUMIFS('IS G'!Y$8:Y$365,'IS G'!$A$8:$A$365,'SCH C-2.2 F'!$B76)*1000</f>
        <v>85330.074955954798</v>
      </c>
      <c r="I76" s="1">
        <f>SUMIFS('IS G'!Z$8:Z$365,'IS G'!$A$8:$A$365,'SCH C-2.2 F'!$B76)*1000</f>
        <v>79985.394728837506</v>
      </c>
      <c r="J76" s="1">
        <f>SUMIFS('IS G'!AA$8:AA$365,'IS G'!$A$8:$A$365,'SCH C-2.2 F'!$B76)*1000</f>
        <v>83608.794744219296</v>
      </c>
      <c r="K76" s="1">
        <f>SUMIFS('IS G'!AB$8:AB$365,'IS G'!$A$8:$A$365,'SCH C-2.2 F'!$B76)*1000</f>
        <v>78725.239999999903</v>
      </c>
      <c r="L76" s="1">
        <f>SUMIFS('IS G'!AC$8:AC$365,'IS G'!$A$8:$A$365,'SCH C-2.2 F'!$B76)*1000</f>
        <v>84021.954779807304</v>
      </c>
      <c r="M76" s="1">
        <f>SUMIFS('IS G'!AD$8:AD$365,'IS G'!$A$8:$A$365,'SCH C-2.2 F'!$B76)*1000</f>
        <v>79566.0799999999</v>
      </c>
      <c r="N76" s="1">
        <f>SUMIFS('IS G'!AE$8:AE$365,'IS G'!$A$8:$A$365,'SCH C-2.2 F'!$B76)*1000</f>
        <v>88849.64</v>
      </c>
      <c r="O76" s="1">
        <f>SUMIFS('IS G'!AF$8:AF$365,'IS G'!$A$8:$A$365,'SCH C-2.2 F'!$B76)*1000</f>
        <v>81693.474651053708</v>
      </c>
      <c r="P76" s="163">
        <f t="shared" si="3"/>
        <v>1016772.1944566141</v>
      </c>
    </row>
    <row r="77" spans="1:16" x14ac:dyDescent="0.2">
      <c r="A77" s="306" t="str">
        <f>A1</f>
        <v>LOUISVILLE GAS AND ELECTRIC COMPANY</v>
      </c>
      <c r="B77" s="307"/>
      <c r="C77" s="307"/>
      <c r="D77" s="307"/>
      <c r="E77" s="307"/>
      <c r="F77" s="307"/>
      <c r="G77" s="307"/>
      <c r="H77" s="307"/>
      <c r="I77" s="307"/>
      <c r="J77" s="307"/>
      <c r="K77" s="307"/>
      <c r="L77" s="307"/>
      <c r="M77" s="307"/>
      <c r="N77" s="307"/>
      <c r="O77" s="307"/>
      <c r="P77" s="307"/>
    </row>
    <row r="78" spans="1:16" x14ac:dyDescent="0.2">
      <c r="A78" s="306" t="str">
        <f t="shared" ref="A78:A80" si="4">A2</f>
        <v>CASE NO. 2016-00371 - GAS OPERATIONS</v>
      </c>
      <c r="B78" s="307"/>
      <c r="C78" s="307"/>
      <c r="D78" s="307"/>
      <c r="E78" s="307"/>
      <c r="F78" s="307"/>
      <c r="G78" s="307"/>
      <c r="H78" s="307"/>
      <c r="I78" s="307"/>
      <c r="J78" s="307"/>
      <c r="K78" s="307"/>
      <c r="L78" s="307"/>
      <c r="M78" s="307"/>
      <c r="N78" s="307"/>
      <c r="O78" s="307"/>
      <c r="P78" s="307"/>
    </row>
    <row r="79" spans="1:16" x14ac:dyDescent="0.2">
      <c r="A79" s="306" t="str">
        <f t="shared" si="4"/>
        <v>COMPARISON OF GAS UTILITY ACTIVITY</v>
      </c>
      <c r="B79" s="307"/>
      <c r="C79" s="307"/>
      <c r="D79" s="307"/>
      <c r="E79" s="307"/>
      <c r="F79" s="307"/>
      <c r="G79" s="307"/>
      <c r="H79" s="307"/>
      <c r="I79" s="307"/>
      <c r="J79" s="307"/>
      <c r="K79" s="307"/>
      <c r="L79" s="307"/>
      <c r="M79" s="307"/>
      <c r="N79" s="307"/>
      <c r="O79" s="307"/>
      <c r="P79" s="307"/>
    </row>
    <row r="80" spans="1:16" x14ac:dyDescent="0.2">
      <c r="A80" s="306" t="str">
        <f t="shared" si="4"/>
        <v>FORECAST PERIOD FOR THE 12 MONTHS ENDED JUNE 30, 2018</v>
      </c>
      <c r="B80" s="307"/>
      <c r="C80" s="307"/>
      <c r="D80" s="307"/>
      <c r="E80" s="307"/>
      <c r="F80" s="307"/>
      <c r="G80" s="307"/>
      <c r="H80" s="307"/>
      <c r="I80" s="307"/>
      <c r="J80" s="307"/>
      <c r="K80" s="307"/>
      <c r="L80" s="307"/>
      <c r="M80" s="307"/>
      <c r="N80" s="307"/>
      <c r="O80" s="307"/>
      <c r="P80" s="307"/>
    </row>
    <row r="81" spans="1:16" x14ac:dyDescent="0.2">
      <c r="A81" s="149" t="s">
        <v>67</v>
      </c>
      <c r="P81" s="150" t="s">
        <v>50</v>
      </c>
    </row>
    <row r="82" spans="1:16" x14ac:dyDescent="0.2">
      <c r="A82" s="149" t="str">
        <f>'Rate Case Constants'!$C$29</f>
        <v>TYPE OF FILING: __X__ ORIGINAL  _____ UPDATED  _____ REVISED</v>
      </c>
      <c r="P82" s="151" t="s">
        <v>1103</v>
      </c>
    </row>
    <row r="83" spans="1:16" x14ac:dyDescent="0.2">
      <c r="A83" s="149" t="s">
        <v>9</v>
      </c>
      <c r="P83" s="151" t="str">
        <f>'Rate Case Constants'!$C$36</f>
        <v>WITNESS:   C. M. GARRETT</v>
      </c>
    </row>
    <row r="84" spans="1:16" x14ac:dyDescent="0.2">
      <c r="A84" s="152" t="s">
        <v>4</v>
      </c>
      <c r="B84" s="152" t="s">
        <v>6</v>
      </c>
      <c r="C84" s="153"/>
      <c r="D84" s="152" t="s">
        <v>2</v>
      </c>
      <c r="E84" s="152" t="s">
        <v>2</v>
      </c>
      <c r="F84" s="152" t="s">
        <v>2</v>
      </c>
      <c r="G84" s="152" t="s">
        <v>2</v>
      </c>
      <c r="H84" s="152" t="s">
        <v>2</v>
      </c>
      <c r="I84" s="152" t="s">
        <v>2</v>
      </c>
      <c r="J84" s="152" t="s">
        <v>2</v>
      </c>
      <c r="K84" s="152" t="s">
        <v>2</v>
      </c>
      <c r="L84" s="152" t="s">
        <v>2</v>
      </c>
      <c r="M84" s="152" t="s">
        <v>2</v>
      </c>
      <c r="N84" s="152" t="s">
        <v>2</v>
      </c>
      <c r="O84" s="152" t="s">
        <v>2</v>
      </c>
      <c r="P84" s="153"/>
    </row>
    <row r="85" spans="1:16" x14ac:dyDescent="0.2">
      <c r="A85" s="155" t="s">
        <v>5</v>
      </c>
      <c r="B85" s="155" t="s">
        <v>5</v>
      </c>
      <c r="C85" s="156" t="s">
        <v>7</v>
      </c>
      <c r="D85" s="157">
        <v>42917</v>
      </c>
      <c r="E85" s="157">
        <v>42948</v>
      </c>
      <c r="F85" s="157">
        <v>42979</v>
      </c>
      <c r="G85" s="157">
        <v>43009</v>
      </c>
      <c r="H85" s="157">
        <v>43040</v>
      </c>
      <c r="I85" s="157">
        <v>43070</v>
      </c>
      <c r="J85" s="157">
        <v>43101</v>
      </c>
      <c r="K85" s="157">
        <v>43132</v>
      </c>
      <c r="L85" s="157">
        <v>43160</v>
      </c>
      <c r="M85" s="157">
        <v>43191</v>
      </c>
      <c r="N85" s="157">
        <v>43221</v>
      </c>
      <c r="O85" s="157">
        <v>43252</v>
      </c>
      <c r="P85" s="158" t="s">
        <v>3</v>
      </c>
    </row>
    <row r="86" spans="1:16" x14ac:dyDescent="0.2">
      <c r="A86" s="185"/>
      <c r="B86" s="185"/>
      <c r="D86" s="160"/>
      <c r="E86" s="160"/>
      <c r="F86" s="160"/>
      <c r="G86" s="160"/>
      <c r="H86" s="160"/>
      <c r="I86" s="160"/>
      <c r="J86" s="160"/>
      <c r="K86" s="160"/>
      <c r="L86" s="160"/>
      <c r="M86" s="160"/>
      <c r="N86" s="160"/>
      <c r="O86" s="160"/>
      <c r="P86" s="151"/>
    </row>
    <row r="87" spans="1:16" x14ac:dyDescent="0.2">
      <c r="A87" s="159">
        <f>A76+1</f>
        <v>67</v>
      </c>
      <c r="B87" s="159">
        <v>902</v>
      </c>
      <c r="C87" s="149" t="s">
        <v>18</v>
      </c>
      <c r="D87" s="1">
        <f>SUMIFS('IS G'!U$8:U$365,'IS G'!$A$8:$A$365,'SCH C-2.2 F'!$B87)*1000</f>
        <v>167621.51999999999</v>
      </c>
      <c r="E87" s="1">
        <f>SUMIFS('IS G'!V$8:V$365,'IS G'!$A$8:$A$365,'SCH C-2.2 F'!$B87)*1000</f>
        <v>167501.4</v>
      </c>
      <c r="F87" s="1">
        <f>SUMIFS('IS G'!W$8:W$365,'IS G'!$A$8:$A$365,'SCH C-2.2 F'!$B87)*1000</f>
        <v>165281.16</v>
      </c>
      <c r="G87" s="1">
        <f>SUMIFS('IS G'!X$8:X$365,'IS G'!$A$8:$A$365,'SCH C-2.2 F'!$B87)*1000</f>
        <v>171788.76</v>
      </c>
      <c r="H87" s="1">
        <f>SUMIFS('IS G'!Y$8:Y$365,'IS G'!$A$8:$A$365,'SCH C-2.2 F'!$B87)*1000</f>
        <v>163192.03999999998</v>
      </c>
      <c r="I87" s="1">
        <f>SUMIFS('IS G'!Z$8:Z$365,'IS G'!$A$8:$A$365,'SCH C-2.2 F'!$B87)*1000</f>
        <v>165926.63999999998</v>
      </c>
      <c r="J87" s="1">
        <f>SUMIFS('IS G'!AA$8:AA$365,'IS G'!$A$8:$A$365,'SCH C-2.2 F'!$B87)*1000</f>
        <v>166521.52000000002</v>
      </c>
      <c r="K87" s="1">
        <f>SUMIFS('IS G'!AB$8:AB$365,'IS G'!$A$8:$A$365,'SCH C-2.2 F'!$B87)*1000</f>
        <v>164341.75999999998</v>
      </c>
      <c r="L87" s="1">
        <f>SUMIFS('IS G'!AC$8:AC$365,'IS G'!$A$8:$A$365,'SCH C-2.2 F'!$B87)*1000</f>
        <v>165814.44</v>
      </c>
      <c r="M87" s="1">
        <f>SUMIFS('IS G'!AD$8:AD$365,'IS G'!$A$8:$A$365,'SCH C-2.2 F'!$B87)*1000</f>
        <v>170925.91999999998</v>
      </c>
      <c r="N87" s="1">
        <f>SUMIFS('IS G'!AE$8:AE$365,'IS G'!$A$8:$A$365,'SCH C-2.2 F'!$B87)*1000</f>
        <v>166587.96000000002</v>
      </c>
      <c r="O87" s="1">
        <f>SUMIFS('IS G'!AF$8:AF$365,'IS G'!$A$8:$A$365,'SCH C-2.2 F'!$B87)*1000</f>
        <v>165219.56</v>
      </c>
      <c r="P87" s="163">
        <f t="shared" si="3"/>
        <v>2000722.68</v>
      </c>
    </row>
    <row r="88" spans="1:16" x14ac:dyDescent="0.2">
      <c r="A88" s="159">
        <f t="shared" si="2"/>
        <v>68</v>
      </c>
      <c r="B88" s="159">
        <v>903</v>
      </c>
      <c r="C88" s="149" t="s">
        <v>19</v>
      </c>
      <c r="D88" s="1">
        <f>SUMIFS('IS G'!U$8:U$365,'IS G'!$A$8:$A$365,'SCH C-2.2 F'!$B88)*1000</f>
        <v>498954.27999999904</v>
      </c>
      <c r="E88" s="1">
        <f>SUMIFS('IS G'!V$8:V$365,'IS G'!$A$8:$A$365,'SCH C-2.2 F'!$B88)*1000</f>
        <v>523406.40759103198</v>
      </c>
      <c r="F88" s="1">
        <f>SUMIFS('IS G'!W$8:W$365,'IS G'!$A$8:$A$365,'SCH C-2.2 F'!$B88)*1000</f>
        <v>491766.46421138599</v>
      </c>
      <c r="G88" s="1">
        <f>SUMIFS('IS G'!X$8:X$365,'IS G'!$A$8:$A$365,'SCH C-2.2 F'!$B88)*1000</f>
        <v>520064.59999999905</v>
      </c>
      <c r="H88" s="1">
        <f>SUMIFS('IS G'!Y$8:Y$365,'IS G'!$A$8:$A$365,'SCH C-2.2 F'!$B88)*1000</f>
        <v>493874.05607331602</v>
      </c>
      <c r="I88" s="1">
        <f>SUMIFS('IS G'!Z$8:Z$365,'IS G'!$A$8:$A$365,'SCH C-2.2 F'!$B88)*1000</f>
        <v>486019.16816414002</v>
      </c>
      <c r="J88" s="1">
        <f>SUMIFS('IS G'!AA$8:AA$365,'IS G'!$A$8:$A$365,'SCH C-2.2 F'!$B88)*1000</f>
        <v>482383.394805655</v>
      </c>
      <c r="K88" s="1">
        <f>SUMIFS('IS G'!AB$8:AB$365,'IS G'!$A$8:$A$365,'SCH C-2.2 F'!$B88)*1000</f>
        <v>465719.72537791799</v>
      </c>
      <c r="L88" s="1">
        <f>SUMIFS('IS G'!AC$8:AC$365,'IS G'!$A$8:$A$365,'SCH C-2.2 F'!$B88)*1000</f>
        <v>495995.68</v>
      </c>
      <c r="M88" s="1">
        <f>SUMIFS('IS G'!AD$8:AD$365,'IS G'!$A$8:$A$365,'SCH C-2.2 F'!$B88)*1000</f>
        <v>461299.48542881501</v>
      </c>
      <c r="N88" s="1">
        <f>SUMIFS('IS G'!AE$8:AE$365,'IS G'!$A$8:$A$365,'SCH C-2.2 F'!$B88)*1000</f>
        <v>492864.64508514898</v>
      </c>
      <c r="O88" s="1">
        <f>SUMIFS('IS G'!AF$8:AF$365,'IS G'!$A$8:$A$365,'SCH C-2.2 F'!$B88)*1000</f>
        <v>477164.56525046797</v>
      </c>
      <c r="P88" s="163">
        <f t="shared" si="3"/>
        <v>5889512.4719878752</v>
      </c>
    </row>
    <row r="89" spans="1:16" x14ac:dyDescent="0.2">
      <c r="A89" s="159">
        <f t="shared" si="2"/>
        <v>69</v>
      </c>
      <c r="B89" s="159">
        <v>904</v>
      </c>
      <c r="C89" s="149" t="s">
        <v>20</v>
      </c>
      <c r="D89" s="1">
        <f>SUMIFS('IS G'!U$8:U$365,'IS G'!$A$8:$A$365,'SCH C-2.2 F'!$B89)*1000</f>
        <v>69676.628632774693</v>
      </c>
      <c r="E89" s="1">
        <f>SUMIFS('IS G'!V$8:V$365,'IS G'!$A$8:$A$365,'SCH C-2.2 F'!$B89)*1000</f>
        <v>81858.148911740893</v>
      </c>
      <c r="F89" s="1">
        <f>SUMIFS('IS G'!W$8:W$365,'IS G'!$A$8:$A$365,'SCH C-2.2 F'!$B89)*1000</f>
        <v>81858.148911740893</v>
      </c>
      <c r="G89" s="1">
        <f>SUMIFS('IS G'!X$8:X$365,'IS G'!$A$8:$A$365,'SCH C-2.2 F'!$B89)*1000</f>
        <v>61569.605264300502</v>
      </c>
      <c r="H89" s="1">
        <f>SUMIFS('IS G'!Y$8:Y$365,'IS G'!$A$8:$A$365,'SCH C-2.2 F'!$B89)*1000</f>
        <v>41323.032069370201</v>
      </c>
      <c r="I89" s="1">
        <f>SUMIFS('IS G'!Z$8:Z$365,'IS G'!$A$8:$A$365,'SCH C-2.2 F'!$B89)*1000</f>
        <v>53336.939579658901</v>
      </c>
      <c r="J89" s="1">
        <f>SUMIFS('IS G'!AA$8:AA$365,'IS G'!$A$8:$A$365,'SCH C-2.2 F'!$B89)*1000</f>
        <v>49996.2119694918</v>
      </c>
      <c r="K89" s="1">
        <f>SUMIFS('IS G'!AB$8:AB$365,'IS G'!$A$8:$A$365,'SCH C-2.2 F'!$B89)*1000</f>
        <v>54145.899565408297</v>
      </c>
      <c r="L89" s="1">
        <f>SUMIFS('IS G'!AC$8:AC$365,'IS G'!$A$8:$A$365,'SCH C-2.2 F'!$B89)*1000</f>
        <v>49996.2119694918</v>
      </c>
      <c r="M89" s="1">
        <f>SUMIFS('IS G'!AD$8:AD$365,'IS G'!$A$8:$A$365,'SCH C-2.2 F'!$B89)*1000</f>
        <v>33267.697393883602</v>
      </c>
      <c r="N89" s="1">
        <f>SUMIFS('IS G'!AE$8:AE$365,'IS G'!$A$8:$A$365,'SCH C-2.2 F'!$B89)*1000</f>
        <v>29118.009797967003</v>
      </c>
      <c r="O89" s="1">
        <f>SUMIFS('IS G'!AF$8:AF$365,'IS G'!$A$8:$A$365,'SCH C-2.2 F'!$B89)*1000</f>
        <v>54145.899565408297</v>
      </c>
      <c r="P89" s="163">
        <f t="shared" si="3"/>
        <v>660292.4336312369</v>
      </c>
    </row>
    <row r="90" spans="1:16" x14ac:dyDescent="0.2">
      <c r="A90" s="159">
        <f t="shared" si="2"/>
        <v>70</v>
      </c>
      <c r="B90" s="159">
        <v>905</v>
      </c>
      <c r="C90" s="149" t="s">
        <v>21</v>
      </c>
      <c r="D90" s="1">
        <f>SUMIFS('IS G'!U$8:U$365,'IS G'!$A$8:$A$365,'SCH C-2.2 F'!$B90)*1000</f>
        <v>101.2</v>
      </c>
      <c r="E90" s="1">
        <f>SUMIFS('IS G'!V$8:V$365,'IS G'!$A$8:$A$365,'SCH C-2.2 F'!$B90)*1000</f>
        <v>101.2</v>
      </c>
      <c r="F90" s="1">
        <f>SUMIFS('IS G'!W$8:W$365,'IS G'!$A$8:$A$365,'SCH C-2.2 F'!$B90)*1000</f>
        <v>101.2</v>
      </c>
      <c r="G90" s="1">
        <f>SUMIFS('IS G'!X$8:X$365,'IS G'!$A$8:$A$365,'SCH C-2.2 F'!$B90)*1000</f>
        <v>101.2</v>
      </c>
      <c r="H90" s="1">
        <f>SUMIFS('IS G'!Y$8:Y$365,'IS G'!$A$8:$A$365,'SCH C-2.2 F'!$B90)*1000</f>
        <v>101.2</v>
      </c>
      <c r="I90" s="1">
        <f>SUMIFS('IS G'!Z$8:Z$365,'IS G'!$A$8:$A$365,'SCH C-2.2 F'!$B90)*1000</f>
        <v>0</v>
      </c>
      <c r="J90" s="1">
        <f>SUMIFS('IS G'!AA$8:AA$365,'IS G'!$A$8:$A$365,'SCH C-2.2 F'!$B90)*1000</f>
        <v>0</v>
      </c>
      <c r="K90" s="1">
        <f>SUMIFS('IS G'!AB$8:AB$365,'IS G'!$A$8:$A$365,'SCH C-2.2 F'!$B90)*1000</f>
        <v>101.2</v>
      </c>
      <c r="L90" s="1">
        <f>SUMIFS('IS G'!AC$8:AC$365,'IS G'!$A$8:$A$365,'SCH C-2.2 F'!$B90)*1000</f>
        <v>101.2</v>
      </c>
      <c r="M90" s="1">
        <f>SUMIFS('IS G'!AD$8:AD$365,'IS G'!$A$8:$A$365,'SCH C-2.2 F'!$B90)*1000</f>
        <v>101.2</v>
      </c>
      <c r="N90" s="1">
        <f>SUMIFS('IS G'!AE$8:AE$365,'IS G'!$A$8:$A$365,'SCH C-2.2 F'!$B90)*1000</f>
        <v>101.2</v>
      </c>
      <c r="O90" s="1">
        <f>SUMIFS('IS G'!AF$8:AF$365,'IS G'!$A$8:$A$365,'SCH C-2.2 F'!$B90)*1000</f>
        <v>101.2</v>
      </c>
      <c r="P90" s="163">
        <f t="shared" si="3"/>
        <v>1012.0000000000002</v>
      </c>
    </row>
    <row r="91" spans="1:16" x14ac:dyDescent="0.2">
      <c r="A91" s="159">
        <f t="shared" si="2"/>
        <v>71</v>
      </c>
      <c r="B91" s="159">
        <v>907</v>
      </c>
      <c r="C91" s="149" t="s">
        <v>23</v>
      </c>
      <c r="D91" s="1">
        <f>SUMIFS('IS G'!U$8:U$365,'IS G'!$A$8:$A$365,'SCH C-2.2 F'!$B91)*1000</f>
        <v>8314.9</v>
      </c>
      <c r="E91" s="1">
        <f>SUMIFS('IS G'!V$8:V$365,'IS G'!$A$8:$A$365,'SCH C-2.2 F'!$B91)*1000</f>
        <v>9017.58</v>
      </c>
      <c r="F91" s="1">
        <f>SUMIFS('IS G'!W$8:W$365,'IS G'!$A$8:$A$365,'SCH C-2.2 F'!$B91)*1000</f>
        <v>8571.6400000000012</v>
      </c>
      <c r="G91" s="1">
        <f>SUMIFS('IS G'!X$8:X$365,'IS G'!$A$8:$A$365,'SCH C-2.2 F'!$B91)*1000</f>
        <v>8786.36</v>
      </c>
      <c r="H91" s="1">
        <f>SUMIFS('IS G'!Y$8:Y$365,'IS G'!$A$8:$A$365,'SCH C-2.2 F'!$B91)*1000</f>
        <v>8404.2200000000012</v>
      </c>
      <c r="I91" s="1">
        <f>SUMIFS('IS G'!Z$8:Z$365,'IS G'!$A$8:$A$365,'SCH C-2.2 F'!$B91)*1000</f>
        <v>8005.58</v>
      </c>
      <c r="J91" s="1">
        <f>SUMIFS('IS G'!AA$8:AA$365,'IS G'!$A$8:$A$365,'SCH C-2.2 F'!$B91)*1000</f>
        <v>8776.24</v>
      </c>
      <c r="K91" s="1">
        <f>SUMIFS('IS G'!AB$8:AB$365,'IS G'!$A$8:$A$365,'SCH C-2.2 F'!$B91)*1000</f>
        <v>8184.22</v>
      </c>
      <c r="L91" s="1">
        <f>SUMIFS('IS G'!AC$8:AC$365,'IS G'!$A$8:$A$365,'SCH C-2.2 F'!$B91)*1000</f>
        <v>8960.380000000001</v>
      </c>
      <c r="M91" s="1">
        <f>SUMIFS('IS G'!AD$8:AD$365,'IS G'!$A$8:$A$365,'SCH C-2.2 F'!$B91)*1000</f>
        <v>8252.2000000000007</v>
      </c>
      <c r="N91" s="1">
        <f>SUMIFS('IS G'!AE$8:AE$365,'IS G'!$A$8:$A$365,'SCH C-2.2 F'!$B91)*1000</f>
        <v>8993.16</v>
      </c>
      <c r="O91" s="1">
        <f>SUMIFS('IS G'!AF$8:AF$365,'IS G'!$A$8:$A$365,'SCH C-2.2 F'!$B91)*1000</f>
        <v>8565.26</v>
      </c>
      <c r="P91" s="163">
        <f t="shared" si="3"/>
        <v>102831.74</v>
      </c>
    </row>
    <row r="92" spans="1:16" x14ac:dyDescent="0.2">
      <c r="A92" s="159">
        <f t="shared" si="2"/>
        <v>72</v>
      </c>
      <c r="B92" s="159">
        <v>908</v>
      </c>
      <c r="C92" s="149" t="s">
        <v>24</v>
      </c>
      <c r="D92" s="1">
        <f>SUMIFS('IS G'!U$8:U$365,'IS G'!$A$8:$A$365,'SCH C-2.2 F'!$B92)*1000</f>
        <v>311128.84000000003</v>
      </c>
      <c r="E92" s="1">
        <f>SUMIFS('IS G'!V$8:V$365,'IS G'!$A$8:$A$365,'SCH C-2.2 F'!$B92)*1000</f>
        <v>385947.76</v>
      </c>
      <c r="F92" s="1">
        <f>SUMIFS('IS G'!W$8:W$365,'IS G'!$A$8:$A$365,'SCH C-2.2 F'!$B92)*1000</f>
        <v>378434.52</v>
      </c>
      <c r="G92" s="1">
        <f>SUMIFS('IS G'!X$8:X$365,'IS G'!$A$8:$A$365,'SCH C-2.2 F'!$B92)*1000</f>
        <v>544304.27999999991</v>
      </c>
      <c r="H92" s="1">
        <f>SUMIFS('IS G'!Y$8:Y$365,'IS G'!$A$8:$A$365,'SCH C-2.2 F'!$B92)*1000</f>
        <v>450536.93999999901</v>
      </c>
      <c r="I92" s="1">
        <f>SUMIFS('IS G'!Z$8:Z$365,'IS G'!$A$8:$A$365,'SCH C-2.2 F'!$B92)*1000</f>
        <v>194314.04</v>
      </c>
      <c r="J92" s="1">
        <f>SUMIFS('IS G'!AA$8:AA$365,'IS G'!$A$8:$A$365,'SCH C-2.2 F'!$B92)*1000</f>
        <v>295068.82</v>
      </c>
      <c r="K92" s="1">
        <f>SUMIFS('IS G'!AB$8:AB$365,'IS G'!$A$8:$A$365,'SCH C-2.2 F'!$B92)*1000</f>
        <v>322136.77999999997</v>
      </c>
      <c r="L92" s="1">
        <f>SUMIFS('IS G'!AC$8:AC$365,'IS G'!$A$8:$A$365,'SCH C-2.2 F'!$B92)*1000</f>
        <v>422359.22</v>
      </c>
      <c r="M92" s="1">
        <f>SUMIFS('IS G'!AD$8:AD$365,'IS G'!$A$8:$A$365,'SCH C-2.2 F'!$B92)*1000</f>
        <v>363330.69999999995</v>
      </c>
      <c r="N92" s="1">
        <f>SUMIFS('IS G'!AE$8:AE$365,'IS G'!$A$8:$A$365,'SCH C-2.2 F'!$B92)*1000</f>
        <v>394604.66000000003</v>
      </c>
      <c r="O92" s="1">
        <f>SUMIFS('IS G'!AF$8:AF$365,'IS G'!$A$8:$A$365,'SCH C-2.2 F'!$B92)*1000</f>
        <v>340757.96</v>
      </c>
      <c r="P92" s="163">
        <f t="shared" si="3"/>
        <v>4402924.5199999986</v>
      </c>
    </row>
    <row r="93" spans="1:16" x14ac:dyDescent="0.2">
      <c r="A93" s="159">
        <f t="shared" si="2"/>
        <v>73</v>
      </c>
      <c r="B93" s="159">
        <v>909</v>
      </c>
      <c r="C93" s="149" t="s">
        <v>25</v>
      </c>
      <c r="D93" s="1">
        <f>SUMIFS('IS G'!U$8:U$365,'IS G'!$A$8:$A$365,'SCH C-2.2 F'!$B93)*1000</f>
        <v>5906.34</v>
      </c>
      <c r="E93" s="1">
        <f>SUMIFS('IS G'!V$8:V$365,'IS G'!$A$8:$A$365,'SCH C-2.2 F'!$B93)*1000</f>
        <v>5906.34</v>
      </c>
      <c r="F93" s="1">
        <f>SUMIFS('IS G'!W$8:W$365,'IS G'!$A$8:$A$365,'SCH C-2.2 F'!$B93)*1000</f>
        <v>6918.34</v>
      </c>
      <c r="G93" s="1">
        <f>SUMIFS('IS G'!X$8:X$365,'IS G'!$A$8:$A$365,'SCH C-2.2 F'!$B93)*1000</f>
        <v>6412.34</v>
      </c>
      <c r="H93" s="1">
        <f>SUMIFS('IS G'!Y$8:Y$365,'IS G'!$A$8:$A$365,'SCH C-2.2 F'!$B93)*1000</f>
        <v>5906.34</v>
      </c>
      <c r="I93" s="1">
        <f>SUMIFS('IS G'!Z$8:Z$365,'IS G'!$A$8:$A$365,'SCH C-2.2 F'!$B93)*1000</f>
        <v>5906.34</v>
      </c>
      <c r="J93" s="1">
        <f>SUMIFS('IS G'!AA$8:AA$365,'IS G'!$A$8:$A$365,'SCH C-2.2 F'!$B93)*1000</f>
        <v>5910.3</v>
      </c>
      <c r="K93" s="1">
        <f>SUMIFS('IS G'!AB$8:AB$365,'IS G'!$A$8:$A$365,'SCH C-2.2 F'!$B93)*1000</f>
        <v>5910.3</v>
      </c>
      <c r="L93" s="1">
        <f>SUMIFS('IS G'!AC$8:AC$365,'IS G'!$A$8:$A$365,'SCH C-2.2 F'!$B93)*1000</f>
        <v>5910.3</v>
      </c>
      <c r="M93" s="1">
        <f>SUMIFS('IS G'!AD$8:AD$365,'IS G'!$A$8:$A$365,'SCH C-2.2 F'!$B93)*1000</f>
        <v>6011.5</v>
      </c>
      <c r="N93" s="1">
        <f>SUMIFS('IS G'!AE$8:AE$365,'IS G'!$A$8:$A$365,'SCH C-2.2 F'!$B93)*1000</f>
        <v>5910.3</v>
      </c>
      <c r="O93" s="1">
        <f>SUMIFS('IS G'!AF$8:AF$365,'IS G'!$A$8:$A$365,'SCH C-2.2 F'!$B93)*1000</f>
        <v>6011.5</v>
      </c>
      <c r="P93" s="163">
        <f t="shared" si="3"/>
        <v>72620.240000000005</v>
      </c>
    </row>
    <row r="94" spans="1:16" x14ac:dyDescent="0.2">
      <c r="A94" s="159">
        <f t="shared" si="2"/>
        <v>74</v>
      </c>
      <c r="B94" s="159">
        <v>910</v>
      </c>
      <c r="C94" s="149" t="s">
        <v>26</v>
      </c>
      <c r="D94" s="1">
        <f>SUMIFS('IS G'!U$8:U$365,'IS G'!$A$8:$A$365,'SCH C-2.2 F'!$B94)*1000</f>
        <v>24986.799999999901</v>
      </c>
      <c r="E94" s="1">
        <f>SUMIFS('IS G'!V$8:V$365,'IS G'!$A$8:$A$365,'SCH C-2.2 F'!$B94)*1000</f>
        <v>19469.2</v>
      </c>
      <c r="F94" s="1">
        <f>SUMIFS('IS G'!W$8:W$365,'IS G'!$A$8:$A$365,'SCH C-2.2 F'!$B94)*1000</f>
        <v>17489.199999999903</v>
      </c>
      <c r="G94" s="1">
        <f>SUMIFS('IS G'!X$8:X$365,'IS G'!$A$8:$A$365,'SCH C-2.2 F'!$B94)*1000</f>
        <v>19926.799999999901</v>
      </c>
      <c r="H94" s="1">
        <f>SUMIFS('IS G'!Y$8:Y$365,'IS G'!$A$8:$A$365,'SCH C-2.2 F'!$B94)*1000</f>
        <v>28071.199999999903</v>
      </c>
      <c r="I94" s="1">
        <f>SUMIFS('IS G'!Z$8:Z$365,'IS G'!$A$8:$A$365,'SCH C-2.2 F'!$B94)*1000</f>
        <v>15575.2</v>
      </c>
      <c r="J94" s="1">
        <f>SUMIFS('IS G'!AA$8:AA$365,'IS G'!$A$8:$A$365,'SCH C-2.2 F'!$B94)*1000</f>
        <v>15867.76</v>
      </c>
      <c r="K94" s="1">
        <f>SUMIFS('IS G'!AB$8:AB$365,'IS G'!$A$8:$A$365,'SCH C-2.2 F'!$B94)*1000</f>
        <v>24631.459999999901</v>
      </c>
      <c r="L94" s="1">
        <f>SUMIFS('IS G'!AC$8:AC$365,'IS G'!$A$8:$A$365,'SCH C-2.2 F'!$B94)*1000</f>
        <v>16890.319999999898</v>
      </c>
      <c r="M94" s="1">
        <f>SUMIFS('IS G'!AD$8:AD$365,'IS G'!$A$8:$A$365,'SCH C-2.2 F'!$B94)*1000</f>
        <v>19242.34</v>
      </c>
      <c r="N94" s="1">
        <f>SUMIFS('IS G'!AE$8:AE$365,'IS G'!$A$8:$A$365,'SCH C-2.2 F'!$B94)*1000</f>
        <v>20745.599999999999</v>
      </c>
      <c r="O94" s="1">
        <f>SUMIFS('IS G'!AF$8:AF$365,'IS G'!$A$8:$A$365,'SCH C-2.2 F'!$B94)*1000</f>
        <v>19032.679999999898</v>
      </c>
      <c r="P94" s="163">
        <f t="shared" si="3"/>
        <v>241928.5599999993</v>
      </c>
    </row>
    <row r="95" spans="1:16" x14ac:dyDescent="0.2">
      <c r="A95" s="159">
        <f t="shared" si="2"/>
        <v>75</v>
      </c>
      <c r="B95" s="159">
        <v>911</v>
      </c>
      <c r="C95" s="149" t="s">
        <v>27</v>
      </c>
      <c r="D95" s="1">
        <f>SUMIFS('IS G'!U$8:U$365,'IS G'!$A$8:$A$365,'SCH C-2.2 F'!$B95)*1000</f>
        <v>0</v>
      </c>
      <c r="E95" s="1">
        <f>SUMIFS('IS G'!V$8:V$365,'IS G'!$A$8:$A$365,'SCH C-2.2 F'!$B95)*1000</f>
        <v>0</v>
      </c>
      <c r="F95" s="1">
        <f>SUMIFS('IS G'!W$8:W$365,'IS G'!$A$8:$A$365,'SCH C-2.2 F'!$B95)*1000</f>
        <v>0</v>
      </c>
      <c r="G95" s="1">
        <f>SUMIFS('IS G'!X$8:X$365,'IS G'!$A$8:$A$365,'SCH C-2.2 F'!$B95)*1000</f>
        <v>0</v>
      </c>
      <c r="H95" s="1">
        <f>SUMIFS('IS G'!Y$8:Y$365,'IS G'!$A$8:$A$365,'SCH C-2.2 F'!$B95)*1000</f>
        <v>0</v>
      </c>
      <c r="I95" s="1">
        <f>SUMIFS('IS G'!Z$8:Z$365,'IS G'!$A$8:$A$365,'SCH C-2.2 F'!$B95)*1000</f>
        <v>0</v>
      </c>
      <c r="J95" s="1">
        <f>SUMIFS('IS G'!AA$8:AA$365,'IS G'!$A$8:$A$365,'SCH C-2.2 F'!$B95)*1000</f>
        <v>0</v>
      </c>
      <c r="K95" s="1">
        <f>SUMIFS('IS G'!AB$8:AB$365,'IS G'!$A$8:$A$365,'SCH C-2.2 F'!$B95)*1000</f>
        <v>0</v>
      </c>
      <c r="L95" s="1">
        <f>SUMIFS('IS G'!AC$8:AC$365,'IS G'!$A$8:$A$365,'SCH C-2.2 F'!$B95)*1000</f>
        <v>0</v>
      </c>
      <c r="M95" s="1">
        <f>SUMIFS('IS G'!AD$8:AD$365,'IS G'!$A$8:$A$365,'SCH C-2.2 F'!$B95)*1000</f>
        <v>0</v>
      </c>
      <c r="N95" s="1">
        <f>SUMIFS('IS G'!AE$8:AE$365,'IS G'!$A$8:$A$365,'SCH C-2.2 F'!$B95)*1000</f>
        <v>0</v>
      </c>
      <c r="O95" s="1">
        <f>SUMIFS('IS G'!AF$8:AF$365,'IS G'!$A$8:$A$365,'SCH C-2.2 F'!$B95)*1000</f>
        <v>0</v>
      </c>
      <c r="P95" s="163">
        <f t="shared" si="3"/>
        <v>0</v>
      </c>
    </row>
    <row r="96" spans="1:16" x14ac:dyDescent="0.2">
      <c r="A96" s="159">
        <f t="shared" si="2"/>
        <v>76</v>
      </c>
      <c r="B96" s="159">
        <v>912</v>
      </c>
      <c r="C96" s="149" t="s">
        <v>28</v>
      </c>
      <c r="D96" s="1">
        <f>SUMIFS('IS G'!U$8:U$365,'IS G'!$A$8:$A$365,'SCH C-2.2 F'!$B96)*1000</f>
        <v>0</v>
      </c>
      <c r="E96" s="1">
        <f>SUMIFS('IS G'!V$8:V$365,'IS G'!$A$8:$A$365,'SCH C-2.2 F'!$B96)*1000</f>
        <v>0</v>
      </c>
      <c r="F96" s="1">
        <f>SUMIFS('IS G'!W$8:W$365,'IS G'!$A$8:$A$365,'SCH C-2.2 F'!$B96)*1000</f>
        <v>0</v>
      </c>
      <c r="G96" s="1">
        <f>SUMIFS('IS G'!X$8:X$365,'IS G'!$A$8:$A$365,'SCH C-2.2 F'!$B96)*1000</f>
        <v>0</v>
      </c>
      <c r="H96" s="1">
        <f>SUMIFS('IS G'!Y$8:Y$365,'IS G'!$A$8:$A$365,'SCH C-2.2 F'!$B96)*1000</f>
        <v>0</v>
      </c>
      <c r="I96" s="1">
        <f>SUMIFS('IS G'!Z$8:Z$365,'IS G'!$A$8:$A$365,'SCH C-2.2 F'!$B96)*1000</f>
        <v>0</v>
      </c>
      <c r="J96" s="1">
        <f>SUMIFS('IS G'!AA$8:AA$365,'IS G'!$A$8:$A$365,'SCH C-2.2 F'!$B96)*1000</f>
        <v>0</v>
      </c>
      <c r="K96" s="1">
        <f>SUMIFS('IS G'!AB$8:AB$365,'IS G'!$A$8:$A$365,'SCH C-2.2 F'!$B96)*1000</f>
        <v>0</v>
      </c>
      <c r="L96" s="1">
        <f>SUMIFS('IS G'!AC$8:AC$365,'IS G'!$A$8:$A$365,'SCH C-2.2 F'!$B96)*1000</f>
        <v>0</v>
      </c>
      <c r="M96" s="1">
        <f>SUMIFS('IS G'!AD$8:AD$365,'IS G'!$A$8:$A$365,'SCH C-2.2 F'!$B96)*1000</f>
        <v>0</v>
      </c>
      <c r="N96" s="1">
        <f>SUMIFS('IS G'!AE$8:AE$365,'IS G'!$A$8:$A$365,'SCH C-2.2 F'!$B96)*1000</f>
        <v>0</v>
      </c>
      <c r="O96" s="1">
        <f>SUMIFS('IS G'!AF$8:AF$365,'IS G'!$A$8:$A$365,'SCH C-2.2 F'!$B96)*1000</f>
        <v>0</v>
      </c>
      <c r="P96" s="163">
        <f t="shared" si="3"/>
        <v>0</v>
      </c>
    </row>
    <row r="97" spans="1:16" x14ac:dyDescent="0.2">
      <c r="A97" s="159">
        <f t="shared" si="2"/>
        <v>77</v>
      </c>
      <c r="B97" s="159">
        <v>913</v>
      </c>
      <c r="C97" s="149" t="s">
        <v>29</v>
      </c>
      <c r="D97" s="1">
        <f>SUMIFS('IS G'!U$8:U$365,'IS G'!$A$8:$A$365,'SCH C-2.2 F'!$B97)*1000</f>
        <v>10296</v>
      </c>
      <c r="E97" s="1">
        <f>SUMIFS('IS G'!V$8:V$365,'IS G'!$A$8:$A$365,'SCH C-2.2 F'!$B97)*1000</f>
        <v>10296</v>
      </c>
      <c r="F97" s="1">
        <f>SUMIFS('IS G'!W$8:W$365,'IS G'!$A$8:$A$365,'SCH C-2.2 F'!$B97)*1000</f>
        <v>18040</v>
      </c>
      <c r="G97" s="1">
        <f>SUMIFS('IS G'!X$8:X$365,'IS G'!$A$8:$A$365,'SCH C-2.2 F'!$B97)*1000</f>
        <v>13895.2</v>
      </c>
      <c r="H97" s="1">
        <f>SUMIFS('IS G'!Y$8:Y$365,'IS G'!$A$8:$A$365,'SCH C-2.2 F'!$B97)*1000</f>
        <v>10296</v>
      </c>
      <c r="I97" s="1">
        <f>SUMIFS('IS G'!Z$8:Z$365,'IS G'!$A$8:$A$365,'SCH C-2.2 F'!$B97)*1000</f>
        <v>10385.76</v>
      </c>
      <c r="J97" s="1">
        <f>SUMIFS('IS G'!AA$8:AA$365,'IS G'!$A$8:$A$365,'SCH C-2.2 F'!$B97)*1000</f>
        <v>10355.620000000001</v>
      </c>
      <c r="K97" s="1">
        <f>SUMIFS('IS G'!AB$8:AB$365,'IS G'!$A$8:$A$365,'SCH C-2.2 F'!$B97)*1000</f>
        <v>73671.619999999908</v>
      </c>
      <c r="L97" s="1">
        <f>SUMIFS('IS G'!AC$8:AC$365,'IS G'!$A$8:$A$365,'SCH C-2.2 F'!$B97)*1000</f>
        <v>10355.620000000001</v>
      </c>
      <c r="M97" s="1">
        <f>SUMIFS('IS G'!AD$8:AD$365,'IS G'!$A$8:$A$365,'SCH C-2.2 F'!$B97)*1000</f>
        <v>14324.42</v>
      </c>
      <c r="N97" s="1">
        <f>SUMIFS('IS G'!AE$8:AE$365,'IS G'!$A$8:$A$365,'SCH C-2.2 F'!$B97)*1000</f>
        <v>24215.620000000003</v>
      </c>
      <c r="O97" s="1">
        <f>SUMIFS('IS G'!AF$8:AF$365,'IS G'!$A$8:$A$365,'SCH C-2.2 F'!$B97)*1000</f>
        <v>62055.619999999995</v>
      </c>
      <c r="P97" s="163">
        <f t="shared" si="3"/>
        <v>268187.47999999986</v>
      </c>
    </row>
    <row r="98" spans="1:16" x14ac:dyDescent="0.2">
      <c r="A98" s="159">
        <f t="shared" si="2"/>
        <v>78</v>
      </c>
      <c r="B98" s="159">
        <v>916</v>
      </c>
      <c r="C98" s="149" t="s">
        <v>30</v>
      </c>
      <c r="D98" s="1">
        <f>SUMIFS('IS G'!U$8:U$365,'IS G'!$A$8:$A$365,'SCH C-2.2 F'!$B98)*1000</f>
        <v>0</v>
      </c>
      <c r="E98" s="1">
        <f>SUMIFS('IS G'!V$8:V$365,'IS G'!$A$8:$A$365,'SCH C-2.2 F'!$B98)*1000</f>
        <v>0</v>
      </c>
      <c r="F98" s="1">
        <f>SUMIFS('IS G'!W$8:W$365,'IS G'!$A$8:$A$365,'SCH C-2.2 F'!$B98)*1000</f>
        <v>0</v>
      </c>
      <c r="G98" s="1">
        <f>SUMIFS('IS G'!X$8:X$365,'IS G'!$A$8:$A$365,'SCH C-2.2 F'!$B98)*1000</f>
        <v>0</v>
      </c>
      <c r="H98" s="1">
        <f>SUMIFS('IS G'!Y$8:Y$365,'IS G'!$A$8:$A$365,'SCH C-2.2 F'!$B98)*1000</f>
        <v>0</v>
      </c>
      <c r="I98" s="1">
        <f>SUMIFS('IS G'!Z$8:Z$365,'IS G'!$A$8:$A$365,'SCH C-2.2 F'!$B98)*1000</f>
        <v>0</v>
      </c>
      <c r="J98" s="1">
        <f>SUMIFS('IS G'!AA$8:AA$365,'IS G'!$A$8:$A$365,'SCH C-2.2 F'!$B98)*1000</f>
        <v>0</v>
      </c>
      <c r="K98" s="1">
        <f>SUMIFS('IS G'!AB$8:AB$365,'IS G'!$A$8:$A$365,'SCH C-2.2 F'!$B98)*1000</f>
        <v>0</v>
      </c>
      <c r="L98" s="1">
        <f>SUMIFS('IS G'!AC$8:AC$365,'IS G'!$A$8:$A$365,'SCH C-2.2 F'!$B98)*1000</f>
        <v>0</v>
      </c>
      <c r="M98" s="1">
        <f>SUMIFS('IS G'!AD$8:AD$365,'IS G'!$A$8:$A$365,'SCH C-2.2 F'!$B98)*1000</f>
        <v>0</v>
      </c>
      <c r="N98" s="1">
        <f>SUMIFS('IS G'!AE$8:AE$365,'IS G'!$A$8:$A$365,'SCH C-2.2 F'!$B98)*1000</f>
        <v>0</v>
      </c>
      <c r="O98" s="1">
        <f>SUMIFS('IS G'!AF$8:AF$365,'IS G'!$A$8:$A$365,'SCH C-2.2 F'!$B98)*1000</f>
        <v>0</v>
      </c>
      <c r="P98" s="163">
        <f t="shared" si="3"/>
        <v>0</v>
      </c>
    </row>
    <row r="99" spans="1:16" x14ac:dyDescent="0.2">
      <c r="A99" s="159">
        <f t="shared" si="2"/>
        <v>79</v>
      </c>
      <c r="B99" s="159">
        <v>920</v>
      </c>
      <c r="C99" s="149" t="s">
        <v>31</v>
      </c>
      <c r="D99" s="1">
        <f>SUMIFS('IS G'!U$8:U$365,'IS G'!$A$8:$A$365,'SCH C-2.2 F'!$B99)*1000</f>
        <v>624744.71787383698</v>
      </c>
      <c r="E99" s="1">
        <f>SUMIFS('IS G'!V$8:V$365,'IS G'!$A$8:$A$365,'SCH C-2.2 F'!$B99)*1000</f>
        <v>718077.16194269306</v>
      </c>
      <c r="F99" s="1">
        <f>SUMIFS('IS G'!W$8:W$365,'IS G'!$A$8:$A$365,'SCH C-2.2 F'!$B99)*1000</f>
        <v>625831.52204079297</v>
      </c>
      <c r="G99" s="1">
        <f>SUMIFS('IS G'!X$8:X$365,'IS G'!$A$8:$A$365,'SCH C-2.2 F'!$B99)*1000</f>
        <v>698455.69999999809</v>
      </c>
      <c r="H99" s="1">
        <f>SUMIFS('IS G'!Y$8:Y$365,'IS G'!$A$8:$A$365,'SCH C-2.2 F'!$B99)*1000</f>
        <v>645571.89999999898</v>
      </c>
      <c r="I99" s="1">
        <f>SUMIFS('IS G'!Z$8:Z$365,'IS G'!$A$8:$A$365,'SCH C-2.2 F'!$B99)*1000</f>
        <v>600453.75999999896</v>
      </c>
      <c r="J99" s="1">
        <f>SUMIFS('IS G'!AA$8:AA$365,'IS G'!$A$8:$A$365,'SCH C-2.2 F'!$B99)*1000</f>
        <v>692471.15999999898</v>
      </c>
      <c r="K99" s="1">
        <f>SUMIFS('IS G'!AB$8:AB$365,'IS G'!$A$8:$A$365,'SCH C-2.2 F'!$B99)*1000</f>
        <v>591565.75804367801</v>
      </c>
      <c r="L99" s="1">
        <f>SUMIFS('IS G'!AC$8:AC$365,'IS G'!$A$8:$A$365,'SCH C-2.2 F'!$B99)*1000</f>
        <v>668382.48193202796</v>
      </c>
      <c r="M99" s="1">
        <f>SUMIFS('IS G'!AD$8:AD$365,'IS G'!$A$8:$A$365,'SCH C-2.2 F'!$B99)*1000</f>
        <v>594429.49613852403</v>
      </c>
      <c r="N99" s="1">
        <f>SUMIFS('IS G'!AE$8:AE$365,'IS G'!$A$8:$A$365,'SCH C-2.2 F'!$B99)*1000</f>
        <v>707340.27999999898</v>
      </c>
      <c r="O99" s="1">
        <f>SUMIFS('IS G'!AF$8:AF$365,'IS G'!$A$8:$A$365,'SCH C-2.2 F'!$B99)*1000</f>
        <v>630262.97999999893</v>
      </c>
      <c r="P99" s="163">
        <f t="shared" si="3"/>
        <v>7797586.9179715468</v>
      </c>
    </row>
    <row r="100" spans="1:16" x14ac:dyDescent="0.2">
      <c r="A100" s="159">
        <f t="shared" si="2"/>
        <v>80</v>
      </c>
      <c r="B100" s="159">
        <v>921</v>
      </c>
      <c r="C100" s="149" t="s">
        <v>32</v>
      </c>
      <c r="D100" s="1">
        <f>SUMIFS('IS G'!U$8:U$365,'IS G'!$A$8:$A$365,'SCH C-2.2 F'!$B100)*1000</f>
        <v>153568.86071627901</v>
      </c>
      <c r="E100" s="1">
        <f>SUMIFS('IS G'!V$8:V$365,'IS G'!$A$8:$A$365,'SCH C-2.2 F'!$B100)*1000</f>
        <v>136240.477544733</v>
      </c>
      <c r="F100" s="1">
        <f>SUMIFS('IS G'!W$8:W$365,'IS G'!$A$8:$A$365,'SCH C-2.2 F'!$B100)*1000</f>
        <v>151796.76024248201</v>
      </c>
      <c r="G100" s="1">
        <f>SUMIFS('IS G'!X$8:X$365,'IS G'!$A$8:$A$365,'SCH C-2.2 F'!$B100)*1000</f>
        <v>149976.08614979699</v>
      </c>
      <c r="H100" s="1">
        <f>SUMIFS('IS G'!Y$8:Y$365,'IS G'!$A$8:$A$365,'SCH C-2.2 F'!$B100)*1000</f>
        <v>133066.64000000001</v>
      </c>
      <c r="I100" s="1">
        <f>SUMIFS('IS G'!Z$8:Z$365,'IS G'!$A$8:$A$365,'SCH C-2.2 F'!$B100)*1000</f>
        <v>167062.16</v>
      </c>
      <c r="J100" s="1">
        <f>SUMIFS('IS G'!AA$8:AA$365,'IS G'!$A$8:$A$365,'SCH C-2.2 F'!$B100)*1000</f>
        <v>135131.56</v>
      </c>
      <c r="K100" s="1">
        <f>SUMIFS('IS G'!AB$8:AB$365,'IS G'!$A$8:$A$365,'SCH C-2.2 F'!$B100)*1000</f>
        <v>142245.753271266</v>
      </c>
      <c r="L100" s="1">
        <f>SUMIFS('IS G'!AC$8:AC$365,'IS G'!$A$8:$A$365,'SCH C-2.2 F'!$B100)*1000</f>
        <v>149134.674988193</v>
      </c>
      <c r="M100" s="1">
        <f>SUMIFS('IS G'!AD$8:AD$365,'IS G'!$A$8:$A$365,'SCH C-2.2 F'!$B100)*1000</f>
        <v>140513.708090006</v>
      </c>
      <c r="N100" s="1">
        <f>SUMIFS('IS G'!AE$8:AE$365,'IS G'!$A$8:$A$365,'SCH C-2.2 F'!$B100)*1000</f>
        <v>139826.38</v>
      </c>
      <c r="O100" s="1">
        <f>SUMIFS('IS G'!AF$8:AF$365,'IS G'!$A$8:$A$365,'SCH C-2.2 F'!$B100)*1000</f>
        <v>154708.082913961</v>
      </c>
      <c r="P100" s="163">
        <f t="shared" si="3"/>
        <v>1753271.143916717</v>
      </c>
    </row>
    <row r="101" spans="1:16" x14ac:dyDescent="0.2">
      <c r="A101" s="159">
        <f t="shared" si="2"/>
        <v>81</v>
      </c>
      <c r="B101" s="159">
        <v>922</v>
      </c>
      <c r="C101" s="149" t="s">
        <v>33</v>
      </c>
      <c r="D101" s="1">
        <f>SUMIFS('IS G'!U$8:U$365,'IS G'!$A$8:$A$365,'SCH C-2.2 F'!$B101)*1000</f>
        <v>-99936.319999999992</v>
      </c>
      <c r="E101" s="1">
        <f>SUMIFS('IS G'!V$8:V$365,'IS G'!$A$8:$A$365,'SCH C-2.2 F'!$B101)*1000</f>
        <v>-106571.52</v>
      </c>
      <c r="F101" s="1">
        <f>SUMIFS('IS G'!W$8:W$365,'IS G'!$A$8:$A$365,'SCH C-2.2 F'!$B101)*1000</f>
        <v>-99204.160000000003</v>
      </c>
      <c r="G101" s="1">
        <f>SUMIFS('IS G'!X$8:X$365,'IS G'!$A$8:$A$365,'SCH C-2.2 F'!$B101)*1000</f>
        <v>-106420.59999999999</v>
      </c>
      <c r="H101" s="1">
        <f>SUMIFS('IS G'!Y$8:Y$365,'IS G'!$A$8:$A$365,'SCH C-2.2 F'!$B101)*1000</f>
        <v>-99604.34</v>
      </c>
      <c r="I101" s="1">
        <f>SUMIFS('IS G'!Z$8:Z$365,'IS G'!$A$8:$A$365,'SCH C-2.2 F'!$B101)*1000</f>
        <v>-98286.1</v>
      </c>
      <c r="J101" s="1">
        <f>SUMIFS('IS G'!AA$8:AA$365,'IS G'!$A$8:$A$365,'SCH C-2.2 F'!$B101)*1000</f>
        <v>-104766.42</v>
      </c>
      <c r="K101" s="1">
        <f>SUMIFS('IS G'!AB$8:AB$365,'IS G'!$A$8:$A$365,'SCH C-2.2 F'!$B101)*1000</f>
        <v>-95986.880000000005</v>
      </c>
      <c r="L101" s="1">
        <f>SUMIFS('IS G'!AC$8:AC$365,'IS G'!$A$8:$A$365,'SCH C-2.2 F'!$B101)*1000</f>
        <v>-104726.599999999</v>
      </c>
      <c r="M101" s="1">
        <f>SUMIFS('IS G'!AD$8:AD$365,'IS G'!$A$8:$A$365,'SCH C-2.2 F'!$B101)*1000</f>
        <v>-96003.159999999989</v>
      </c>
      <c r="N101" s="1">
        <f>SUMIFS('IS G'!AE$8:AE$365,'IS G'!$A$8:$A$365,'SCH C-2.2 F'!$B101)*1000</f>
        <v>-106567.12000000001</v>
      </c>
      <c r="O101" s="1">
        <f>SUMIFS('IS G'!AF$8:AF$365,'IS G'!$A$8:$A$365,'SCH C-2.2 F'!$B101)*1000</f>
        <v>-100621.62</v>
      </c>
      <c r="P101" s="163">
        <f t="shared" si="3"/>
        <v>-1218694.8399999989</v>
      </c>
    </row>
    <row r="102" spans="1:16" x14ac:dyDescent="0.2">
      <c r="A102" s="159">
        <f t="shared" si="2"/>
        <v>82</v>
      </c>
      <c r="B102" s="159">
        <v>923</v>
      </c>
      <c r="C102" s="149" t="s">
        <v>34</v>
      </c>
      <c r="D102" s="1">
        <f>SUMIFS('IS G'!U$8:U$365,'IS G'!$A$8:$A$365,'SCH C-2.2 F'!$B102)*1000</f>
        <v>319309.32</v>
      </c>
      <c r="E102" s="1">
        <f>SUMIFS('IS G'!V$8:V$365,'IS G'!$A$8:$A$365,'SCH C-2.2 F'!$B102)*1000</f>
        <v>402131.83999999898</v>
      </c>
      <c r="F102" s="1">
        <f>SUMIFS('IS G'!W$8:W$365,'IS G'!$A$8:$A$365,'SCH C-2.2 F'!$B102)*1000</f>
        <v>447796.36</v>
      </c>
      <c r="G102" s="1">
        <f>SUMIFS('IS G'!X$8:X$365,'IS G'!$A$8:$A$365,'SCH C-2.2 F'!$B102)*1000</f>
        <v>313580.51999999996</v>
      </c>
      <c r="H102" s="1">
        <f>SUMIFS('IS G'!Y$8:Y$365,'IS G'!$A$8:$A$365,'SCH C-2.2 F'!$B102)*1000</f>
        <v>330945.12</v>
      </c>
      <c r="I102" s="1">
        <f>SUMIFS('IS G'!Z$8:Z$365,'IS G'!$A$8:$A$365,'SCH C-2.2 F'!$B102)*1000</f>
        <v>416726.86045434</v>
      </c>
      <c r="J102" s="1">
        <f>SUMIFS('IS G'!AA$8:AA$365,'IS G'!$A$8:$A$365,'SCH C-2.2 F'!$B102)*1000</f>
        <v>300301.53999999998</v>
      </c>
      <c r="K102" s="1">
        <f>SUMIFS('IS G'!AB$8:AB$365,'IS G'!$A$8:$A$365,'SCH C-2.2 F'!$B102)*1000</f>
        <v>343936.99999999901</v>
      </c>
      <c r="L102" s="1">
        <f>SUMIFS('IS G'!AC$8:AC$365,'IS G'!$A$8:$A$365,'SCH C-2.2 F'!$B102)*1000</f>
        <v>393652.81999999902</v>
      </c>
      <c r="M102" s="1">
        <f>SUMIFS('IS G'!AD$8:AD$365,'IS G'!$A$8:$A$365,'SCH C-2.2 F'!$B102)*1000</f>
        <v>353218.13999999897</v>
      </c>
      <c r="N102" s="1">
        <f>SUMIFS('IS G'!AE$8:AE$365,'IS G'!$A$8:$A$365,'SCH C-2.2 F'!$B102)*1000</f>
        <v>379958.7</v>
      </c>
      <c r="O102" s="1">
        <f>SUMIFS('IS G'!AF$8:AF$365,'IS G'!$A$8:$A$365,'SCH C-2.2 F'!$B102)*1000</f>
        <v>460058.72</v>
      </c>
      <c r="P102" s="163">
        <f t="shared" si="3"/>
        <v>4461616.9404543359</v>
      </c>
    </row>
    <row r="103" spans="1:16" x14ac:dyDescent="0.2">
      <c r="A103" s="159">
        <f t="shared" si="2"/>
        <v>83</v>
      </c>
      <c r="B103" s="159">
        <v>924</v>
      </c>
      <c r="C103" s="149" t="s">
        <v>0</v>
      </c>
      <c r="D103" s="1">
        <f>SUMIFS('IS G'!U$8:U$365,'IS G'!$A$8:$A$365,'SCH C-2.2 F'!$B103)*1000</f>
        <v>15206.7947286853</v>
      </c>
      <c r="E103" s="1">
        <f>SUMIFS('IS G'!V$8:V$365,'IS G'!$A$8:$A$365,'SCH C-2.2 F'!$B103)*1000</f>
        <v>13453.3700202947</v>
      </c>
      <c r="F103" s="1">
        <f>SUMIFS('IS G'!W$8:W$365,'IS G'!$A$8:$A$365,'SCH C-2.2 F'!$B103)*1000</f>
        <v>13465.1092080342</v>
      </c>
      <c r="G103" s="1">
        <f>SUMIFS('IS G'!X$8:X$365,'IS G'!$A$8:$A$365,'SCH C-2.2 F'!$B103)*1000</f>
        <v>14846.755704078199</v>
      </c>
      <c r="H103" s="1">
        <f>SUMIFS('IS G'!Y$8:Y$365,'IS G'!$A$8:$A$365,'SCH C-2.2 F'!$B103)*1000</f>
        <v>13458.960109694501</v>
      </c>
      <c r="I103" s="1">
        <f>SUMIFS('IS G'!Z$8:Z$365,'IS G'!$A$8:$A$365,'SCH C-2.2 F'!$B103)*1000</f>
        <v>14118.963331492499</v>
      </c>
      <c r="J103" s="1">
        <f>SUMIFS('IS G'!AA$8:AA$365,'IS G'!$A$8:$A$365,'SCH C-2.2 F'!$B103)*1000</f>
        <v>16004.239615191998</v>
      </c>
      <c r="K103" s="1">
        <f>SUMIFS('IS G'!AB$8:AB$365,'IS G'!$A$8:$A$365,'SCH C-2.2 F'!$B103)*1000</f>
        <v>13458.736506118499</v>
      </c>
      <c r="L103" s="1">
        <f>SUMIFS('IS G'!AC$8:AC$365,'IS G'!$A$8:$A$365,'SCH C-2.2 F'!$B103)*1000</f>
        <v>13461.0843436664</v>
      </c>
      <c r="M103" s="1">
        <f>SUMIFS('IS G'!AD$8:AD$365,'IS G'!$A$8:$A$365,'SCH C-2.2 F'!$B103)*1000</f>
        <v>19654.269855132297</v>
      </c>
      <c r="N103" s="1">
        <f>SUMIFS('IS G'!AE$8:AE$365,'IS G'!$A$8:$A$365,'SCH C-2.2 F'!$B103)*1000</f>
        <v>15673.306322726401</v>
      </c>
      <c r="O103" s="1">
        <f>SUMIFS('IS G'!AF$8:AF$365,'IS G'!$A$8:$A$365,'SCH C-2.2 F'!$B103)*1000</f>
        <v>15672.5237102104</v>
      </c>
      <c r="P103" s="163">
        <f t="shared" si="3"/>
        <v>178474.11345532539</v>
      </c>
    </row>
    <row r="104" spans="1:16" x14ac:dyDescent="0.2">
      <c r="A104" s="159">
        <f t="shared" si="2"/>
        <v>84</v>
      </c>
      <c r="B104" s="159">
        <v>925</v>
      </c>
      <c r="C104" s="149" t="s">
        <v>35</v>
      </c>
      <c r="D104" s="1">
        <f>SUMIFS('IS G'!U$8:U$365,'IS G'!$A$8:$A$365,'SCH C-2.2 F'!$B104)*1000</f>
        <v>81621.48000000001</v>
      </c>
      <c r="E104" s="1">
        <f>SUMIFS('IS G'!V$8:V$365,'IS G'!$A$8:$A$365,'SCH C-2.2 F'!$B104)*1000</f>
        <v>72139.92</v>
      </c>
      <c r="F104" s="1">
        <f>SUMIFS('IS G'!W$8:W$365,'IS G'!$A$8:$A$365,'SCH C-2.2 F'!$B104)*1000</f>
        <v>74480.500000000306</v>
      </c>
      <c r="G104" s="1">
        <f>SUMIFS('IS G'!X$8:X$365,'IS G'!$A$8:$A$365,'SCH C-2.2 F'!$B104)*1000</f>
        <v>81619.27999999981</v>
      </c>
      <c r="H104" s="1">
        <f>SUMIFS('IS G'!Y$8:Y$365,'IS G'!$A$8:$A$365,'SCH C-2.2 F'!$B104)*1000</f>
        <v>71042.560000000289</v>
      </c>
      <c r="I104" s="1">
        <f>SUMIFS('IS G'!Z$8:Z$365,'IS G'!$A$8:$A$365,'SCH C-2.2 F'!$B104)*1000</f>
        <v>73981.379999999801</v>
      </c>
      <c r="J104" s="1">
        <f>SUMIFS('IS G'!AA$8:AA$365,'IS G'!$A$8:$A$365,'SCH C-2.2 F'!$B104)*1000</f>
        <v>82997.199999999793</v>
      </c>
      <c r="K104" s="1">
        <f>SUMIFS('IS G'!AB$8:AB$365,'IS G'!$A$8:$A$365,'SCH C-2.2 F'!$B104)*1000</f>
        <v>72619.339999999793</v>
      </c>
      <c r="L104" s="1">
        <f>SUMIFS('IS G'!AC$8:AC$365,'IS G'!$A$8:$A$365,'SCH C-2.2 F'!$B104)*1000</f>
        <v>76123.060000000201</v>
      </c>
      <c r="M104" s="1">
        <f>SUMIFS('IS G'!AD$8:AD$365,'IS G'!$A$8:$A$365,'SCH C-2.2 F'!$B104)*1000</f>
        <v>83515.500000000204</v>
      </c>
      <c r="N104" s="1">
        <f>SUMIFS('IS G'!AE$8:AE$365,'IS G'!$A$8:$A$365,'SCH C-2.2 F'!$B104)*1000</f>
        <v>72615.379999999903</v>
      </c>
      <c r="O104" s="1">
        <f>SUMIFS('IS G'!AF$8:AF$365,'IS G'!$A$8:$A$365,'SCH C-2.2 F'!$B104)*1000</f>
        <v>76124.379999999801</v>
      </c>
      <c r="P104" s="163">
        <f t="shared" si="3"/>
        <v>918879.98</v>
      </c>
    </row>
    <row r="105" spans="1:16" x14ac:dyDescent="0.2">
      <c r="A105" s="159">
        <f t="shared" si="2"/>
        <v>85</v>
      </c>
      <c r="B105" s="159">
        <v>926</v>
      </c>
      <c r="C105" s="149" t="s">
        <v>36</v>
      </c>
      <c r="D105" s="1">
        <f>SUMIFS('IS G'!U$8:U$365,'IS G'!$A$8:$A$365,'SCH C-2.2 F'!$B105)*1000</f>
        <v>781570.24000000104</v>
      </c>
      <c r="E105" s="1">
        <f>SUMIFS('IS G'!V$8:V$365,'IS G'!$A$8:$A$365,'SCH C-2.2 F'!$B105)*1000</f>
        <v>781251.21999999706</v>
      </c>
      <c r="F105" s="1">
        <f>SUMIFS('IS G'!W$8:W$365,'IS G'!$A$8:$A$365,'SCH C-2.2 F'!$B105)*1000</f>
        <v>781941.59999999893</v>
      </c>
      <c r="G105" s="1">
        <f>SUMIFS('IS G'!X$8:X$365,'IS G'!$A$8:$A$365,'SCH C-2.2 F'!$B105)*1000</f>
        <v>778609.04000000306</v>
      </c>
      <c r="H105" s="1">
        <f>SUMIFS('IS G'!Y$8:Y$365,'IS G'!$A$8:$A$365,'SCH C-2.2 F'!$B105)*1000</f>
        <v>777828.26000000106</v>
      </c>
      <c r="I105" s="1">
        <f>SUMIFS('IS G'!Z$8:Z$365,'IS G'!$A$8:$A$365,'SCH C-2.2 F'!$B105)*1000</f>
        <v>793128.14000000106</v>
      </c>
      <c r="J105" s="1">
        <f>SUMIFS('IS G'!AA$8:AA$365,'IS G'!$A$8:$A$365,'SCH C-2.2 F'!$B105)*1000</f>
        <v>821810.66000000306</v>
      </c>
      <c r="K105" s="1">
        <f>SUMIFS('IS G'!AB$8:AB$365,'IS G'!$A$8:$A$365,'SCH C-2.2 F'!$B105)*1000</f>
        <v>815637.89999999991</v>
      </c>
      <c r="L105" s="1">
        <f>SUMIFS('IS G'!AC$8:AC$365,'IS G'!$A$8:$A$365,'SCH C-2.2 F'!$B105)*1000</f>
        <v>815656.37999999791</v>
      </c>
      <c r="M105" s="1">
        <f>SUMIFS('IS G'!AD$8:AD$365,'IS G'!$A$8:$A$365,'SCH C-2.2 F'!$B105)*1000</f>
        <v>818667.96</v>
      </c>
      <c r="N105" s="1">
        <f>SUMIFS('IS G'!AE$8:AE$365,'IS G'!$A$8:$A$365,'SCH C-2.2 F'!$B105)*1000</f>
        <v>823939.36</v>
      </c>
      <c r="O105" s="1">
        <f>SUMIFS('IS G'!AF$8:AF$365,'IS G'!$A$8:$A$365,'SCH C-2.2 F'!$B105)*1000</f>
        <v>819040.86000000301</v>
      </c>
      <c r="P105" s="163">
        <f t="shared" si="3"/>
        <v>9609081.6200000048</v>
      </c>
    </row>
    <row r="106" spans="1:16" x14ac:dyDescent="0.2">
      <c r="A106" s="159">
        <f t="shared" si="2"/>
        <v>86</v>
      </c>
      <c r="B106" s="159">
        <v>927</v>
      </c>
      <c r="C106" s="149" t="s">
        <v>37</v>
      </c>
      <c r="D106" s="1">
        <f>SUMIFS('IS G'!U$8:U$365,'IS G'!$A$8:$A$365,'SCH C-2.2 F'!$B106)*1000</f>
        <v>0</v>
      </c>
      <c r="E106" s="1">
        <f>SUMIFS('IS G'!V$8:V$365,'IS G'!$A$8:$A$365,'SCH C-2.2 F'!$B106)*1000</f>
        <v>0</v>
      </c>
      <c r="F106" s="1">
        <f>SUMIFS('IS G'!W$8:W$365,'IS G'!$A$8:$A$365,'SCH C-2.2 F'!$B106)*1000</f>
        <v>0</v>
      </c>
      <c r="G106" s="1">
        <f>SUMIFS('IS G'!X$8:X$365,'IS G'!$A$8:$A$365,'SCH C-2.2 F'!$B106)*1000</f>
        <v>0</v>
      </c>
      <c r="H106" s="1">
        <f>SUMIFS('IS G'!Y$8:Y$365,'IS G'!$A$8:$A$365,'SCH C-2.2 F'!$B106)*1000</f>
        <v>0</v>
      </c>
      <c r="I106" s="1">
        <f>SUMIFS('IS G'!Z$8:Z$365,'IS G'!$A$8:$A$365,'SCH C-2.2 F'!$B106)*1000</f>
        <v>0</v>
      </c>
      <c r="J106" s="1">
        <f>SUMIFS('IS G'!AA$8:AA$365,'IS G'!$A$8:$A$365,'SCH C-2.2 F'!$B106)*1000</f>
        <v>0</v>
      </c>
      <c r="K106" s="1">
        <f>SUMIFS('IS G'!AB$8:AB$365,'IS G'!$A$8:$A$365,'SCH C-2.2 F'!$B106)*1000</f>
        <v>0</v>
      </c>
      <c r="L106" s="1">
        <f>SUMIFS('IS G'!AC$8:AC$365,'IS G'!$A$8:$A$365,'SCH C-2.2 F'!$B106)*1000</f>
        <v>0</v>
      </c>
      <c r="M106" s="1">
        <f>SUMIFS('IS G'!AD$8:AD$365,'IS G'!$A$8:$A$365,'SCH C-2.2 F'!$B106)*1000</f>
        <v>0</v>
      </c>
      <c r="N106" s="1">
        <f>SUMIFS('IS G'!AE$8:AE$365,'IS G'!$A$8:$A$365,'SCH C-2.2 F'!$B106)*1000</f>
        <v>0</v>
      </c>
      <c r="O106" s="1">
        <f>SUMIFS('IS G'!AF$8:AF$365,'IS G'!$A$8:$A$365,'SCH C-2.2 F'!$B106)*1000</f>
        <v>0</v>
      </c>
      <c r="P106" s="163">
        <f t="shared" si="3"/>
        <v>0</v>
      </c>
    </row>
    <row r="107" spans="1:16" x14ac:dyDescent="0.2">
      <c r="A107" s="159">
        <f t="shared" si="2"/>
        <v>87</v>
      </c>
      <c r="B107" s="159">
        <v>928</v>
      </c>
      <c r="C107" s="149" t="s">
        <v>38</v>
      </c>
      <c r="D107" s="1">
        <f>SUMIFS('IS G'!U$8:U$365,'IS G'!$A$8:$A$365,'SCH C-2.2 F'!$B107)*1000</f>
        <v>18272.000000000018</v>
      </c>
      <c r="E107" s="1">
        <f>SUMIFS('IS G'!V$8:V$365,'IS G'!$A$8:$A$365,'SCH C-2.2 F'!$B107)*1000</f>
        <v>16021.99999999998</v>
      </c>
      <c r="F107" s="1">
        <f>SUMIFS('IS G'!W$8:W$365,'IS G'!$A$8:$A$365,'SCH C-2.2 F'!$B107)*1000</f>
        <v>16021.99999999998</v>
      </c>
      <c r="G107" s="1">
        <f>SUMIFS('IS G'!X$8:X$365,'IS G'!$A$8:$A$365,'SCH C-2.2 F'!$B107)*1000</f>
        <v>16021.99999999998</v>
      </c>
      <c r="H107" s="1">
        <f>SUMIFS('IS G'!Y$8:Y$365,'IS G'!$A$8:$A$365,'SCH C-2.2 F'!$B107)*1000</f>
        <v>16021.99999999998</v>
      </c>
      <c r="I107" s="1">
        <f>SUMIFS('IS G'!Z$8:Z$365,'IS G'!$A$8:$A$365,'SCH C-2.2 F'!$B107)*1000</f>
        <v>16021.99999999998</v>
      </c>
      <c r="J107" s="1">
        <f>SUMIFS('IS G'!AA$8:AA$365,'IS G'!$A$8:$A$365,'SCH C-2.2 F'!$B107)*1000</f>
        <v>16021.99999999996</v>
      </c>
      <c r="K107" s="1">
        <f>SUMIFS('IS G'!AB$8:AB$365,'IS G'!$A$8:$A$365,'SCH C-2.2 F'!$B107)*1000</f>
        <v>16021.99999999996</v>
      </c>
      <c r="L107" s="1">
        <f>SUMIFS('IS G'!AC$8:AC$365,'IS G'!$A$8:$A$365,'SCH C-2.2 F'!$B107)*1000</f>
        <v>16021.99999999996</v>
      </c>
      <c r="M107" s="1">
        <f>SUMIFS('IS G'!AD$8:AD$365,'IS G'!$A$8:$A$365,'SCH C-2.2 F'!$B107)*1000</f>
        <v>16021.99999999996</v>
      </c>
      <c r="N107" s="1">
        <f>SUMIFS('IS G'!AE$8:AE$365,'IS G'!$A$8:$A$365,'SCH C-2.2 F'!$B107)*1000</f>
        <v>16021.99999999996</v>
      </c>
      <c r="O107" s="1">
        <f>SUMIFS('IS G'!AF$8:AF$365,'IS G'!$A$8:$A$365,'SCH C-2.2 F'!$B107)*1000</f>
        <v>16021.99999999996</v>
      </c>
      <c r="P107" s="163">
        <f t="shared" si="3"/>
        <v>194513.99999999971</v>
      </c>
    </row>
    <row r="108" spans="1:16" x14ac:dyDescent="0.2">
      <c r="A108" s="159">
        <f t="shared" si="2"/>
        <v>88</v>
      </c>
      <c r="B108" s="159">
        <v>929</v>
      </c>
      <c r="C108" s="149" t="s">
        <v>39</v>
      </c>
      <c r="D108" s="1">
        <f>SUMIFS('IS G'!U$8:U$365,'IS G'!$A$8:$A$365,'SCH C-2.2 F'!$B108)*1000</f>
        <v>-2465</v>
      </c>
      <c r="E108" s="1">
        <f>SUMIFS('IS G'!V$8:V$365,'IS G'!$A$8:$A$365,'SCH C-2.2 F'!$B108)*1000</f>
        <v>-2465</v>
      </c>
      <c r="F108" s="1">
        <f>SUMIFS('IS G'!W$8:W$365,'IS G'!$A$8:$A$365,'SCH C-2.2 F'!$B108)*1000</f>
        <v>-2465</v>
      </c>
      <c r="G108" s="1">
        <f>SUMIFS('IS G'!X$8:X$365,'IS G'!$A$8:$A$365,'SCH C-2.2 F'!$B108)*1000</f>
        <v>-4437</v>
      </c>
      <c r="H108" s="1">
        <f>SUMIFS('IS G'!Y$8:Y$365,'IS G'!$A$8:$A$365,'SCH C-2.2 F'!$B108)*1000</f>
        <v>-17255</v>
      </c>
      <c r="I108" s="1">
        <f>SUMIFS('IS G'!Z$8:Z$365,'IS G'!$A$8:$A$365,'SCH C-2.2 F'!$B108)*1000</f>
        <v>-105995</v>
      </c>
      <c r="J108" s="1">
        <f>SUMIFS('IS G'!AA$8:AA$365,'IS G'!$A$8:$A$365,'SCH C-2.2 F'!$B108)*1000</f>
        <v>-144253</v>
      </c>
      <c r="K108" s="1">
        <f>SUMIFS('IS G'!AB$8:AB$365,'IS G'!$A$8:$A$365,'SCH C-2.2 F'!$B108)*1000</f>
        <v>-133949</v>
      </c>
      <c r="L108" s="1">
        <f>SUMIFS('IS G'!AC$8:AC$365,'IS G'!$A$8:$A$365,'SCH C-2.2 F'!$B108)*1000</f>
        <v>-105099</v>
      </c>
      <c r="M108" s="1">
        <f>SUMIFS('IS G'!AD$8:AD$365,'IS G'!$A$8:$A$365,'SCH C-2.2 F'!$B108)*1000</f>
        <v>-43791</v>
      </c>
      <c r="N108" s="1">
        <f>SUMIFS('IS G'!AE$8:AE$365,'IS G'!$A$8:$A$365,'SCH C-2.2 F'!$B108)*1000</f>
        <v>-32972</v>
      </c>
      <c r="O108" s="1">
        <f>SUMIFS('IS G'!AF$8:AF$365,'IS G'!$A$8:$A$365,'SCH C-2.2 F'!$B108)*1000</f>
        <v>-2576</v>
      </c>
      <c r="P108" s="163">
        <f t="shared" si="3"/>
        <v>-597722</v>
      </c>
    </row>
    <row r="109" spans="1:16" x14ac:dyDescent="0.2">
      <c r="A109" s="159">
        <f t="shared" si="2"/>
        <v>89</v>
      </c>
      <c r="B109" s="159">
        <v>930.1</v>
      </c>
      <c r="C109" s="149" t="s">
        <v>40</v>
      </c>
      <c r="D109" s="1">
        <f>SUMIFS('IS G'!U$8:U$365,'IS G'!$A$8:$A$365,'SCH C-2.2 F'!$B109)*1000</f>
        <v>704.99999999999898</v>
      </c>
      <c r="E109" s="1">
        <f>SUMIFS('IS G'!V$8:V$365,'IS G'!$A$8:$A$365,'SCH C-2.2 F'!$B109)*1000</f>
        <v>705.00000000000091</v>
      </c>
      <c r="F109" s="1">
        <f>SUMIFS('IS G'!W$8:W$365,'IS G'!$A$8:$A$365,'SCH C-2.2 F'!$B109)*1000</f>
        <v>1154.7</v>
      </c>
      <c r="G109" s="1">
        <f>SUMIFS('IS G'!X$8:X$365,'IS G'!$A$8:$A$365,'SCH C-2.2 F'!$B109)*1000</f>
        <v>705.00000000000091</v>
      </c>
      <c r="H109" s="1">
        <f>SUMIFS('IS G'!Y$8:Y$365,'IS G'!$A$8:$A$365,'SCH C-2.2 F'!$B109)*1000</f>
        <v>704.99999999999898</v>
      </c>
      <c r="I109" s="1">
        <f>SUMIFS('IS G'!Z$8:Z$365,'IS G'!$A$8:$A$365,'SCH C-2.2 F'!$B109)*1000</f>
        <v>1195.8</v>
      </c>
      <c r="J109" s="1">
        <f>SUMIFS('IS G'!AA$8:AA$365,'IS G'!$A$8:$A$365,'SCH C-2.2 F'!$B109)*1000</f>
        <v>938.39999999999804</v>
      </c>
      <c r="K109" s="1">
        <f>SUMIFS('IS G'!AB$8:AB$365,'IS G'!$A$8:$A$365,'SCH C-2.2 F'!$B109)*1000</f>
        <v>2160.8999999999901</v>
      </c>
      <c r="L109" s="1">
        <f>SUMIFS('IS G'!AC$8:AC$365,'IS G'!$A$8:$A$365,'SCH C-2.2 F'!$B109)*1000</f>
        <v>1397.0999999999899</v>
      </c>
      <c r="M109" s="1">
        <f>SUMIFS('IS G'!AD$8:AD$365,'IS G'!$A$8:$A$365,'SCH C-2.2 F'!$B109)*1000</f>
        <v>722.70000000000095</v>
      </c>
      <c r="N109" s="1">
        <f>SUMIFS('IS G'!AE$8:AE$365,'IS G'!$A$8:$A$365,'SCH C-2.2 F'!$B109)*1000</f>
        <v>722.69999999999902</v>
      </c>
      <c r="O109" s="1">
        <f>SUMIFS('IS G'!AF$8:AF$365,'IS G'!$A$8:$A$365,'SCH C-2.2 F'!$B109)*1000</f>
        <v>1346.0999999999901</v>
      </c>
      <c r="P109" s="163">
        <f t="shared" si="3"/>
        <v>12458.399999999967</v>
      </c>
    </row>
    <row r="110" spans="1:16" x14ac:dyDescent="0.2">
      <c r="A110" s="159">
        <f t="shared" si="2"/>
        <v>90</v>
      </c>
      <c r="B110" s="159">
        <v>930.2</v>
      </c>
      <c r="C110" s="149" t="s">
        <v>41</v>
      </c>
      <c r="D110" s="1">
        <f>SUMIFS('IS G'!U$8:U$365,'IS G'!$A$8:$A$365,'SCH C-2.2 F'!$B110)*1000</f>
        <v>46024.599999999897</v>
      </c>
      <c r="E110" s="1">
        <f>SUMIFS('IS G'!V$8:V$365,'IS G'!$A$8:$A$365,'SCH C-2.2 F'!$B110)*1000</f>
        <v>47837.199999999903</v>
      </c>
      <c r="F110" s="1">
        <f>SUMIFS('IS G'!W$8:W$365,'IS G'!$A$8:$A$365,'SCH C-2.2 F'!$B110)*1000</f>
        <v>48425.200000000106</v>
      </c>
      <c r="G110" s="1">
        <f>SUMIFS('IS G'!X$8:X$365,'IS G'!$A$8:$A$365,'SCH C-2.2 F'!$B110)*1000</f>
        <v>46004.499999999898</v>
      </c>
      <c r="H110" s="1">
        <f>SUMIFS('IS G'!Y$8:Y$365,'IS G'!$A$8:$A$365,'SCH C-2.2 F'!$B110)*1000</f>
        <v>49769.953231004998</v>
      </c>
      <c r="I110" s="1">
        <f>SUMIFS('IS G'!Z$8:Z$365,'IS G'!$A$8:$A$365,'SCH C-2.2 F'!$B110)*1000</f>
        <v>48759.999999999796</v>
      </c>
      <c r="J110" s="1">
        <f>SUMIFS('IS G'!AA$8:AA$365,'IS G'!$A$8:$A$365,'SCH C-2.2 F'!$B110)*1000</f>
        <v>47133.499999999796</v>
      </c>
      <c r="K110" s="1">
        <f>SUMIFS('IS G'!AB$8:AB$365,'IS G'!$A$8:$A$365,'SCH C-2.2 F'!$B110)*1000</f>
        <v>55572.499999999796</v>
      </c>
      <c r="L110" s="1">
        <f>SUMIFS('IS G'!AC$8:AC$365,'IS G'!$A$8:$A$365,'SCH C-2.2 F'!$B110)*1000</f>
        <v>50318.300000000199</v>
      </c>
      <c r="M110" s="1">
        <f>SUMIFS('IS G'!AD$8:AD$365,'IS G'!$A$8:$A$365,'SCH C-2.2 F'!$B110)*1000</f>
        <v>54656.999999999796</v>
      </c>
      <c r="N110" s="1">
        <f>SUMIFS('IS G'!AE$8:AE$365,'IS G'!$A$8:$A$365,'SCH C-2.2 F'!$B110)*1000</f>
        <v>46464.6</v>
      </c>
      <c r="O110" s="1">
        <f>SUMIFS('IS G'!AF$8:AF$365,'IS G'!$A$8:$A$365,'SCH C-2.2 F'!$B110)*1000</f>
        <v>52132.2</v>
      </c>
      <c r="P110" s="163">
        <f t="shared" si="3"/>
        <v>593099.55323100416</v>
      </c>
    </row>
    <row r="111" spans="1:16" x14ac:dyDescent="0.2">
      <c r="A111" s="159">
        <f t="shared" si="2"/>
        <v>91</v>
      </c>
      <c r="B111" s="159">
        <v>931</v>
      </c>
      <c r="C111" s="149" t="s">
        <v>14</v>
      </c>
      <c r="D111" s="1">
        <f>SUMIFS('IS G'!U$8:U$365,'IS G'!$A$8:$A$365,'SCH C-2.2 F'!$B111)*1000</f>
        <v>27922.62</v>
      </c>
      <c r="E111" s="1">
        <f>SUMIFS('IS G'!V$8:V$365,'IS G'!$A$8:$A$365,'SCH C-2.2 F'!$B111)*1000</f>
        <v>22972.62</v>
      </c>
      <c r="F111" s="1">
        <f>SUMIFS('IS G'!W$8:W$365,'IS G'!$A$8:$A$365,'SCH C-2.2 F'!$B111)*1000</f>
        <v>27432.68</v>
      </c>
      <c r="G111" s="1">
        <f>SUMIFS('IS G'!X$8:X$365,'IS G'!$A$8:$A$365,'SCH C-2.2 F'!$B111)*1000</f>
        <v>27432.68</v>
      </c>
      <c r="H111" s="1">
        <f>SUMIFS('IS G'!Y$8:Y$365,'IS G'!$A$8:$A$365,'SCH C-2.2 F'!$B111)*1000</f>
        <v>22482.679999999997</v>
      </c>
      <c r="I111" s="1">
        <f>SUMIFS('IS G'!Z$8:Z$365,'IS G'!$A$8:$A$365,'SCH C-2.2 F'!$B111)*1000</f>
        <v>27172.42</v>
      </c>
      <c r="J111" s="1">
        <f>SUMIFS('IS G'!AA$8:AA$365,'IS G'!$A$8:$A$365,'SCH C-2.2 F'!$B111)*1000</f>
        <v>28633.22</v>
      </c>
      <c r="K111" s="1">
        <f>SUMIFS('IS G'!AB$8:AB$365,'IS G'!$A$8:$A$365,'SCH C-2.2 F'!$B111)*1000</f>
        <v>23683.219999999998</v>
      </c>
      <c r="L111" s="1">
        <f>SUMIFS('IS G'!AC$8:AC$365,'IS G'!$A$8:$A$365,'SCH C-2.2 F'!$B111)*1000</f>
        <v>28548.52</v>
      </c>
      <c r="M111" s="1">
        <f>SUMIFS('IS G'!AD$8:AD$365,'IS G'!$A$8:$A$365,'SCH C-2.2 F'!$B111)*1000</f>
        <v>28548.52</v>
      </c>
      <c r="N111" s="1">
        <f>SUMIFS('IS G'!AE$8:AE$365,'IS G'!$A$8:$A$365,'SCH C-2.2 F'!$B111)*1000</f>
        <v>23598.52</v>
      </c>
      <c r="O111" s="1">
        <f>SUMIFS('IS G'!AF$8:AF$365,'IS G'!$A$8:$A$365,'SCH C-2.2 F'!$B111)*1000</f>
        <v>28548.52</v>
      </c>
      <c r="P111" s="163">
        <f t="shared" si="3"/>
        <v>316976.22000000003</v>
      </c>
    </row>
    <row r="112" spans="1:16" x14ac:dyDescent="0.2">
      <c r="A112" s="159">
        <f t="shared" si="2"/>
        <v>92</v>
      </c>
      <c r="B112" s="159">
        <v>935</v>
      </c>
      <c r="C112" s="149" t="s">
        <v>42</v>
      </c>
      <c r="D112" s="1">
        <f>SUMIFS('IS G'!U$8:U$365,'IS G'!$A$8:$A$365,'SCH C-2.2 F'!$B112)*1000</f>
        <v>15026.384795587599</v>
      </c>
      <c r="E112" s="1">
        <f>SUMIFS('IS G'!V$8:V$365,'IS G'!$A$8:$A$365,'SCH C-2.2 F'!$B112)*1000</f>
        <v>20315.084682467699</v>
      </c>
      <c r="F112" s="1">
        <f>SUMIFS('IS G'!W$8:W$365,'IS G'!$A$8:$A$365,'SCH C-2.2 F'!$B112)*1000</f>
        <v>21598.799999999901</v>
      </c>
      <c r="G112" s="1">
        <f>SUMIFS('IS G'!X$8:X$365,'IS G'!$A$8:$A$365,'SCH C-2.2 F'!$B112)*1000</f>
        <v>25283.699999999899</v>
      </c>
      <c r="H112" s="1">
        <f>SUMIFS('IS G'!Y$8:Y$365,'IS G'!$A$8:$A$365,'SCH C-2.2 F'!$B112)*1000</f>
        <v>27680.1</v>
      </c>
      <c r="I112" s="1">
        <f>SUMIFS('IS G'!Z$8:Z$365,'IS G'!$A$8:$A$365,'SCH C-2.2 F'!$B112)*1000</f>
        <v>24642.600000000002</v>
      </c>
      <c r="J112" s="1">
        <f>SUMIFS('IS G'!AA$8:AA$365,'IS G'!$A$8:$A$365,'SCH C-2.2 F'!$B112)*1000</f>
        <v>32555.999999999996</v>
      </c>
      <c r="K112" s="1">
        <f>SUMIFS('IS G'!AB$8:AB$365,'IS G'!$A$8:$A$365,'SCH C-2.2 F'!$B112)*1000</f>
        <v>27660.5920094168</v>
      </c>
      <c r="L112" s="1">
        <f>SUMIFS('IS G'!AC$8:AC$365,'IS G'!$A$8:$A$365,'SCH C-2.2 F'!$B112)*1000</f>
        <v>18673.2</v>
      </c>
      <c r="M112" s="1">
        <f>SUMIFS('IS G'!AD$8:AD$365,'IS G'!$A$8:$A$365,'SCH C-2.2 F'!$B112)*1000</f>
        <v>13532.699999999901</v>
      </c>
      <c r="N112" s="1">
        <f>SUMIFS('IS G'!AE$8:AE$365,'IS G'!$A$8:$A$365,'SCH C-2.2 F'!$B112)*1000</f>
        <v>19247.3999999999</v>
      </c>
      <c r="O112" s="1">
        <f>SUMIFS('IS G'!AF$8:AF$365,'IS G'!$A$8:$A$365,'SCH C-2.2 F'!$B112)*1000</f>
        <v>11033.699999999999</v>
      </c>
      <c r="P112" s="163">
        <f t="shared" si="3"/>
        <v>257250.26148747173</v>
      </c>
    </row>
    <row r="113" spans="1:16" x14ac:dyDescent="0.2">
      <c r="A113" s="159"/>
      <c r="B113" s="159"/>
    </row>
    <row r="114" spans="1:16" x14ac:dyDescent="0.2">
      <c r="A114" s="159">
        <f>A112+1</f>
        <v>93</v>
      </c>
      <c r="C114" s="162" t="s">
        <v>43</v>
      </c>
      <c r="D114" s="1">
        <f>SUM(D11:D76,D87:D112)</f>
        <v>-318661.89491518732</v>
      </c>
      <c r="E114" s="1">
        <f t="shared" ref="E114:P114" si="5">SUM(E11:E76,E87:E112)</f>
        <v>478495.85523540317</v>
      </c>
      <c r="F114" s="1">
        <f t="shared" si="5"/>
        <v>-243342.72005805801</v>
      </c>
      <c r="G114" s="1">
        <f t="shared" si="5"/>
        <v>-1715221.8909565124</v>
      </c>
      <c r="H114" s="1">
        <f t="shared" si="5"/>
        <v>-6325598.7098595984</v>
      </c>
      <c r="I114" s="1">
        <f t="shared" si="5"/>
        <v>-12403826.88561512</v>
      </c>
      <c r="J114" s="1">
        <f t="shared" si="5"/>
        <v>-16079075.492513612</v>
      </c>
      <c r="K114" s="1">
        <f t="shared" si="5"/>
        <v>-13727133.670612762</v>
      </c>
      <c r="L114" s="1">
        <f t="shared" si="5"/>
        <v>-9052372.1146204025</v>
      </c>
      <c r="M114" s="1">
        <f t="shared" si="5"/>
        <v>-3525565.9988035047</v>
      </c>
      <c r="N114" s="1">
        <f t="shared" si="5"/>
        <v>-1255705.5310194322</v>
      </c>
      <c r="O114" s="1">
        <f t="shared" si="5"/>
        <v>-409262.91021167947</v>
      </c>
      <c r="P114" s="1">
        <f t="shared" si="5"/>
        <v>-64577271.963950388</v>
      </c>
    </row>
    <row r="115" spans="1:16" x14ac:dyDescent="0.2">
      <c r="D115" s="1"/>
      <c r="E115" s="1"/>
      <c r="F115" s="1"/>
      <c r="G115" s="1"/>
      <c r="H115" s="1"/>
      <c r="I115" s="1"/>
      <c r="J115" s="1"/>
      <c r="K115" s="1"/>
      <c r="L115" s="1"/>
      <c r="M115" s="1"/>
      <c r="N115" s="1"/>
      <c r="O115" s="1"/>
    </row>
    <row r="116" spans="1:16" x14ac:dyDescent="0.2">
      <c r="C116" s="162" t="s">
        <v>49</v>
      </c>
      <c r="D116" s="1">
        <f>-'IS G'!U295*1000</f>
        <v>-318661.89491510601</v>
      </c>
      <c r="E116" s="1">
        <f>-'IS G'!V295*1000</f>
        <v>478495.85523545399</v>
      </c>
      <c r="F116" s="1">
        <f>-'IS G'!W295*1000</f>
        <v>-243342.72005803799</v>
      </c>
      <c r="G116" s="1">
        <f>-'IS G'!X295*1000</f>
        <v>-1715221.89095643</v>
      </c>
      <c r="H116" s="1">
        <f>-'IS G'!Y295*1000</f>
        <v>-6325598.7098595696</v>
      </c>
      <c r="I116" s="1">
        <f>-'IS G'!Z295*1000</f>
        <v>-12403826.885615101</v>
      </c>
      <c r="J116" s="1">
        <f>-'IS G'!AA295*1000</f>
        <v>-16079075.492513601</v>
      </c>
      <c r="K116" s="1">
        <f>-'IS G'!AB295*1000</f>
        <v>-13727133.6706127</v>
      </c>
      <c r="L116" s="1">
        <f>-'IS G'!AC295*1000</f>
        <v>-9052372.1146203503</v>
      </c>
      <c r="M116" s="1">
        <f>-'IS G'!AD295*1000</f>
        <v>-3525565.9988035001</v>
      </c>
      <c r="N116" s="1">
        <f>-'IS G'!AE295*1000</f>
        <v>-1255705.53101948</v>
      </c>
      <c r="O116" s="1">
        <f>-'IS G'!AF295*1000</f>
        <v>-409262.91021167598</v>
      </c>
    </row>
    <row r="117" spans="1:16" x14ac:dyDescent="0.2">
      <c r="C117" s="162" t="s">
        <v>108</v>
      </c>
      <c r="D117" s="285">
        <f>D114-D116</f>
        <v>-8.1316102296113968E-8</v>
      </c>
      <c r="E117" s="1">
        <f t="shared" ref="E117:O117" si="6">E114-E116</f>
        <v>-5.0815287977457047E-8</v>
      </c>
      <c r="F117" s="1">
        <f t="shared" si="6"/>
        <v>-2.0023435354232788E-8</v>
      </c>
      <c r="G117" s="1">
        <f t="shared" si="6"/>
        <v>-8.2422047853469849E-8</v>
      </c>
      <c r="H117" s="1">
        <f t="shared" si="6"/>
        <v>-2.8870999813079834E-8</v>
      </c>
      <c r="I117" s="1">
        <f t="shared" si="6"/>
        <v>-1.862645149230957E-8</v>
      </c>
      <c r="J117" s="1">
        <f t="shared" si="6"/>
        <v>0</v>
      </c>
      <c r="K117" s="1">
        <f t="shared" si="6"/>
        <v>-6.1467289924621582E-8</v>
      </c>
      <c r="L117" s="1">
        <f t="shared" si="6"/>
        <v>-5.2154064178466797E-8</v>
      </c>
      <c r="M117" s="1">
        <f t="shared" si="6"/>
        <v>-4.6566128730773926E-9</v>
      </c>
      <c r="N117" s="1">
        <f t="shared" si="6"/>
        <v>4.7730281949043274E-8</v>
      </c>
      <c r="O117" s="1">
        <f t="shared" si="6"/>
        <v>-3.4924596548080444E-9</v>
      </c>
    </row>
    <row r="118" spans="1:16" x14ac:dyDescent="0.2">
      <c r="D118" s="1"/>
      <c r="E118" s="1"/>
      <c r="F118" s="1"/>
      <c r="G118" s="1"/>
      <c r="H118" s="1"/>
    </row>
    <row r="119" spans="1:16" x14ac:dyDescent="0.2">
      <c r="D119" s="1"/>
      <c r="E119" s="1"/>
      <c r="F119" s="1"/>
      <c r="G119" s="1"/>
      <c r="H119" s="1"/>
    </row>
    <row r="120" spans="1:16" x14ac:dyDescent="0.2">
      <c r="D120" s="1"/>
      <c r="E120" s="1"/>
      <c r="F120" s="1"/>
      <c r="G120" s="1"/>
      <c r="H120" s="1"/>
    </row>
    <row r="121" spans="1:16" x14ac:dyDescent="0.2">
      <c r="D121" s="1"/>
      <c r="E121" s="1"/>
      <c r="F121" s="1"/>
      <c r="G121" s="1"/>
      <c r="H121" s="1"/>
    </row>
    <row r="122" spans="1:16" x14ac:dyDescent="0.2">
      <c r="D122" s="1"/>
      <c r="E122" s="1"/>
      <c r="F122" s="1"/>
      <c r="G122" s="1"/>
      <c r="H122" s="1"/>
    </row>
  </sheetData>
  <mergeCells count="8">
    <mergeCell ref="A78:P78"/>
    <mergeCell ref="A79:P79"/>
    <mergeCell ref="A80:P80"/>
    <mergeCell ref="A1:P1"/>
    <mergeCell ref="A2:P2"/>
    <mergeCell ref="A3:P3"/>
    <mergeCell ref="A4:P4"/>
    <mergeCell ref="A77:P77"/>
  </mergeCells>
  <pageMargins left="0.7" right="0.7" top="0.75" bottom="0.75"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27" sqref="A2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04" t="s">
        <v>266</v>
      </c>
      <c r="B5" s="304"/>
      <c r="C5" s="304"/>
    </row>
    <row r="6" spans="1:3" ht="18.95" customHeight="1" x14ac:dyDescent="0.2">
      <c r="A6" s="53"/>
      <c r="B6" s="53"/>
      <c r="C6" s="53"/>
    </row>
    <row r="7" spans="1:3" ht="18.95" customHeight="1" x14ac:dyDescent="0.2">
      <c r="A7" s="304" t="s">
        <v>267</v>
      </c>
      <c r="B7" s="304"/>
      <c r="C7" s="304"/>
    </row>
    <row r="8" spans="1:3" ht="18.95" customHeight="1" x14ac:dyDescent="0.2">
      <c r="A8" s="53"/>
      <c r="B8" s="53"/>
      <c r="C8" s="53"/>
    </row>
    <row r="9" spans="1:3" ht="18.95" customHeight="1" x14ac:dyDescent="0.2">
      <c r="A9" s="305" t="str">
        <f>'Rate Case Constants'!C9</f>
        <v>LOUISVILLE GAS AND ELECTRIC COMPANY</v>
      </c>
      <c r="B9" s="304"/>
      <c r="C9" s="304"/>
    </row>
    <row r="10" spans="1:3" ht="18.95" customHeight="1" x14ac:dyDescent="0.2">
      <c r="A10" s="53"/>
      <c r="B10" s="53"/>
      <c r="C10" s="53"/>
    </row>
    <row r="11" spans="1:3" ht="18.95" customHeight="1" x14ac:dyDescent="0.2">
      <c r="A11" s="305" t="str">
        <f>'Rate Case Constants'!C10</f>
        <v>CASE NO. 2016-00371 - GAS OPERATIONS</v>
      </c>
      <c r="B11" s="304"/>
      <c r="C11" s="304"/>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FEBRUARY 28, 2017</v>
      </c>
    </row>
    <row r="16" spans="1:3" ht="18.95" customHeight="1" x14ac:dyDescent="0.2">
      <c r="A16" s="53"/>
      <c r="B16" s="53"/>
      <c r="C16" s="53"/>
    </row>
    <row r="17" spans="1:9" ht="18.95" customHeight="1" x14ac:dyDescent="0.2">
      <c r="A17" s="55" t="s">
        <v>1105</v>
      </c>
      <c r="B17" s="53"/>
      <c r="C17" s="62" t="str">
        <f>'Rate Case Constants'!C22</f>
        <v>FOR THE 12 MONTHS ENDED JUNE 30, 2018</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268</v>
      </c>
      <c r="B22" s="60"/>
      <c r="C22" s="59" t="s">
        <v>272</v>
      </c>
    </row>
    <row r="23" spans="1:9" ht="18.95" customHeight="1" x14ac:dyDescent="0.2">
      <c r="A23" s="59" t="s">
        <v>269</v>
      </c>
      <c r="B23" s="60"/>
      <c r="C23" s="59" t="s">
        <v>259</v>
      </c>
    </row>
    <row r="24" spans="1:9" ht="18.95" customHeight="1" x14ac:dyDescent="0.2">
      <c r="A24" s="59" t="s">
        <v>270</v>
      </c>
      <c r="B24" s="60"/>
      <c r="C24" s="59" t="s">
        <v>271</v>
      </c>
      <c r="D24" s="61"/>
    </row>
    <row r="25" spans="1:9" ht="18.95" customHeight="1" x14ac:dyDescent="0.2">
      <c r="A25" s="59" t="s">
        <v>1106</v>
      </c>
      <c r="B25" s="60"/>
      <c r="C25" s="59" t="s">
        <v>1107</v>
      </c>
      <c r="D25" s="61"/>
    </row>
    <row r="26" spans="1:9" ht="18.95" customHeight="1" x14ac:dyDescent="0.2">
      <c r="A26" s="59" t="s">
        <v>1260</v>
      </c>
      <c r="B26" s="60"/>
      <c r="C26" s="59" t="s">
        <v>1108</v>
      </c>
    </row>
    <row r="27" spans="1:9" ht="18.95" customHeight="1" x14ac:dyDescent="0.2">
      <c r="A27" s="59"/>
      <c r="B27" s="60"/>
      <c r="C27" s="59"/>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389"/>
  <sheetViews>
    <sheetView view="pageBreakPreview" topLeftCell="A199" zoomScale="70" zoomScaleNormal="70" zoomScaleSheetLayoutView="70" workbookViewId="0">
      <selection activeCell="C186" sqref="C186"/>
    </sheetView>
  </sheetViews>
  <sheetFormatPr defaultRowHeight="12.75" x14ac:dyDescent="0.2"/>
  <cols>
    <col min="1" max="1" width="6.85546875" style="21" customWidth="1"/>
    <col min="2" max="2" width="12.140625" style="21" customWidth="1"/>
    <col min="3" max="3" width="58.140625" style="21" customWidth="1"/>
    <col min="4" max="4" width="16.140625" style="21" customWidth="1"/>
    <col min="5" max="5" width="20.140625" style="21" customWidth="1"/>
    <col min="6" max="6" width="16" style="21" customWidth="1"/>
    <col min="7" max="7" width="18.28515625" style="21" customWidth="1"/>
    <col min="8" max="8" width="20.140625" style="21" customWidth="1"/>
    <col min="9" max="9" width="55.7109375" style="21" customWidth="1"/>
    <col min="10" max="10" width="1.85546875" style="21" customWidth="1"/>
    <col min="11" max="16384" width="9.140625" style="21"/>
  </cols>
  <sheetData>
    <row r="1" spans="1:9" s="16" customFormat="1" ht="20.100000000000001" customHeight="1" x14ac:dyDescent="0.2">
      <c r="A1" s="301" t="str">
        <f>'Rate Case Constants'!C9</f>
        <v>LOUISVILLE GAS AND ELECTRIC COMPANY</v>
      </c>
      <c r="B1" s="300"/>
      <c r="C1" s="300"/>
      <c r="D1" s="300"/>
      <c r="E1" s="300"/>
      <c r="F1" s="300"/>
      <c r="G1" s="300"/>
      <c r="H1" s="300"/>
      <c r="I1" s="300"/>
    </row>
    <row r="2" spans="1:9" s="16" customFormat="1" ht="20.100000000000001" customHeight="1" x14ac:dyDescent="0.2">
      <c r="A2" s="301" t="str">
        <f>'Rate Case Constants'!C10</f>
        <v>CASE NO. 2016-00371 - GAS OPERATIONS</v>
      </c>
      <c r="B2" s="300"/>
      <c r="C2" s="300"/>
      <c r="D2" s="300"/>
      <c r="E2" s="300"/>
      <c r="F2" s="300"/>
      <c r="G2" s="300"/>
      <c r="H2" s="300"/>
      <c r="I2" s="300"/>
    </row>
    <row r="3" spans="1:9" s="16" customFormat="1" ht="20.100000000000001" customHeight="1" x14ac:dyDescent="0.2">
      <c r="A3" s="300" t="s">
        <v>105</v>
      </c>
      <c r="B3" s="300"/>
      <c r="C3" s="300"/>
      <c r="D3" s="300"/>
      <c r="E3" s="300"/>
      <c r="F3" s="300"/>
      <c r="G3" s="300"/>
      <c r="H3" s="300"/>
      <c r="I3" s="300"/>
    </row>
    <row r="4" spans="1:9" s="16" customFormat="1" ht="20.100000000000001" customHeight="1" x14ac:dyDescent="0.2">
      <c r="A4" s="301" t="str">
        <f>'Rate Case Constants'!C16</f>
        <v>FOR THE 12 MONTHS ENDED FEBRUARY 28, 2017</v>
      </c>
      <c r="B4" s="300"/>
      <c r="C4" s="300"/>
      <c r="D4" s="300"/>
      <c r="E4" s="300"/>
      <c r="F4" s="300"/>
      <c r="G4" s="300"/>
      <c r="H4" s="300"/>
      <c r="I4" s="300"/>
    </row>
    <row r="5" spans="1:9" s="16" customFormat="1" ht="20.100000000000001" customHeight="1" x14ac:dyDescent="0.2">
      <c r="A5" s="171"/>
      <c r="B5" s="171"/>
      <c r="C5" s="171"/>
      <c r="D5" s="171"/>
      <c r="E5" s="171"/>
      <c r="F5" s="171"/>
      <c r="G5" s="171"/>
      <c r="H5" s="171"/>
      <c r="I5" s="171"/>
    </row>
    <row r="6" spans="1:9" s="16" customFormat="1" ht="20.100000000000001" customHeight="1" x14ac:dyDescent="0.2">
      <c r="A6" s="18" t="s">
        <v>140</v>
      </c>
      <c r="B6" s="18"/>
      <c r="I6" s="19" t="s">
        <v>273</v>
      </c>
    </row>
    <row r="7" spans="1:9" s="16" customFormat="1" ht="20.100000000000001" customHeight="1" x14ac:dyDescent="0.2">
      <c r="A7" s="16" t="str">
        <f>'Rate Case Constants'!C29</f>
        <v>TYPE OF FILING: __X__ ORIGINAL  _____ UPDATED  _____ REVISED</v>
      </c>
      <c r="I7" s="19" t="s">
        <v>1117</v>
      </c>
    </row>
    <row r="8" spans="1:9" s="16" customFormat="1" ht="20.100000000000001" customHeight="1" x14ac:dyDescent="0.2">
      <c r="A8" s="18" t="s">
        <v>95</v>
      </c>
      <c r="B8" s="18"/>
      <c r="E8" s="18"/>
      <c r="G8" s="18"/>
      <c r="H8" s="18"/>
      <c r="I8" s="20" t="str">
        <f>'Rate Case Constants'!C36</f>
        <v>WITNESS:   C. M. GARRETT</v>
      </c>
    </row>
    <row r="9" spans="1:9" s="16" customFormat="1" ht="18.95" customHeight="1" x14ac:dyDescent="0.2"/>
    <row r="10" spans="1:9" ht="75" customHeight="1" x14ac:dyDescent="0.2">
      <c r="A10" s="31" t="s">
        <v>96</v>
      </c>
      <c r="B10" s="31" t="s">
        <v>97</v>
      </c>
      <c r="C10" s="31" t="s">
        <v>101</v>
      </c>
      <c r="D10" s="31" t="s">
        <v>144</v>
      </c>
      <c r="E10" s="31" t="s">
        <v>145</v>
      </c>
      <c r="F10" s="31" t="s">
        <v>151</v>
      </c>
      <c r="G10" s="31" t="s">
        <v>1126</v>
      </c>
      <c r="H10" s="31" t="s">
        <v>153</v>
      </c>
      <c r="I10" s="31" t="s">
        <v>1127</v>
      </c>
    </row>
    <row r="11" spans="1:9" ht="18.95" customHeight="1" x14ac:dyDescent="0.2">
      <c r="A11" s="27"/>
      <c r="B11" s="27"/>
      <c r="C11" s="23"/>
      <c r="D11" s="33" t="s">
        <v>69</v>
      </c>
      <c r="E11" s="33" t="s">
        <v>70</v>
      </c>
      <c r="F11" s="33" t="s">
        <v>106</v>
      </c>
      <c r="G11" s="33" t="s">
        <v>107</v>
      </c>
      <c r="H11" s="33" t="s">
        <v>239</v>
      </c>
      <c r="I11" s="33" t="s">
        <v>71</v>
      </c>
    </row>
    <row r="12" spans="1:9" ht="18.95" customHeight="1" x14ac:dyDescent="0.2">
      <c r="A12" s="22"/>
      <c r="B12" s="22"/>
      <c r="C12" s="29"/>
      <c r="D12" s="30" t="s">
        <v>99</v>
      </c>
      <c r="E12" s="30" t="s">
        <v>99</v>
      </c>
      <c r="F12" s="30" t="s">
        <v>99</v>
      </c>
      <c r="G12" s="30" t="s">
        <v>99</v>
      </c>
      <c r="H12" s="30" t="s">
        <v>99</v>
      </c>
      <c r="I12" s="30"/>
    </row>
    <row r="13" spans="1:9" ht="18.95" customHeight="1" x14ac:dyDescent="0.2">
      <c r="A13" s="22">
        <v>1</v>
      </c>
      <c r="B13" s="22"/>
      <c r="C13" s="41" t="s">
        <v>72</v>
      </c>
      <c r="D13" s="24"/>
      <c r="E13" s="24"/>
      <c r="F13" s="24"/>
      <c r="G13" s="24"/>
      <c r="H13" s="24"/>
      <c r="I13" s="24"/>
    </row>
    <row r="14" spans="1:9" ht="18.95" customHeight="1" x14ac:dyDescent="0.2">
      <c r="A14" s="26">
        <f>A13+1</f>
        <v>2</v>
      </c>
      <c r="B14" s="27"/>
      <c r="C14" s="34" t="s">
        <v>1013</v>
      </c>
      <c r="D14" s="24"/>
      <c r="E14" s="24"/>
      <c r="F14" s="24"/>
      <c r="G14" s="24"/>
      <c r="H14" s="24"/>
      <c r="I14" s="24"/>
    </row>
    <row r="15" spans="1:9" ht="24.95" customHeight="1" x14ac:dyDescent="0.2">
      <c r="A15" s="26">
        <f t="shared" ref="A15:A22" si="0">A14+1</f>
        <v>3</v>
      </c>
      <c r="B15" s="27">
        <v>480</v>
      </c>
      <c r="C15" s="23" t="s">
        <v>109</v>
      </c>
      <c r="D15" s="24">
        <f>'SCH C-2.1 B'!$H15</f>
        <v>103600684.23796301</v>
      </c>
      <c r="E15" s="24">
        <f>F15-D15</f>
        <v>20666737.25994131</v>
      </c>
      <c r="F15" s="24">
        <f>'SCH C-2.1 F'!$H15</f>
        <v>124267421.49790432</v>
      </c>
      <c r="G15" s="24">
        <f>'SCH D-2.1'!$I16</f>
        <v>0</v>
      </c>
      <c r="H15" s="24">
        <f>SUM(F15:G15)</f>
        <v>124267421.49790432</v>
      </c>
      <c r="I15" s="217" t="s">
        <v>1263</v>
      </c>
    </row>
    <row r="16" spans="1:9" ht="24.95" customHeight="1" x14ac:dyDescent="0.2">
      <c r="A16" s="26">
        <f t="shared" si="0"/>
        <v>4</v>
      </c>
      <c r="B16" s="27">
        <v>481.1</v>
      </c>
      <c r="C16" s="23" t="s">
        <v>110</v>
      </c>
      <c r="D16" s="24">
        <f>'SCH C-2.1 B'!$H16</f>
        <v>31901041.672465824</v>
      </c>
      <c r="E16" s="24">
        <f t="shared" ref="E16:E18" si="1">F16-D16</f>
        <v>8076226.2074998245</v>
      </c>
      <c r="F16" s="24">
        <f>'SCH C-2.1 F'!$H16</f>
        <v>39977267.879965648</v>
      </c>
      <c r="G16" s="24">
        <f>'SCH D-2.1'!$I17</f>
        <v>0</v>
      </c>
      <c r="H16" s="24">
        <f t="shared" ref="H16:H18" si="2">SUM(F16:G16)</f>
        <v>39977267.879965648</v>
      </c>
      <c r="I16" s="217" t="s">
        <v>1263</v>
      </c>
    </row>
    <row r="17" spans="1:9" ht="24.95" customHeight="1" x14ac:dyDescent="0.2">
      <c r="A17" s="26">
        <f t="shared" si="0"/>
        <v>5</v>
      </c>
      <c r="B17" s="27">
        <v>481.2</v>
      </c>
      <c r="C17" s="23" t="s">
        <v>111</v>
      </c>
      <c r="D17" s="24">
        <f>'SCH C-2.1 B'!$H17</f>
        <v>3198642.4758534301</v>
      </c>
      <c r="E17" s="24">
        <f t="shared" si="1"/>
        <v>1249410.5020491639</v>
      </c>
      <c r="F17" s="24">
        <f>'SCH C-2.1 F'!$H17</f>
        <v>4448052.977902594</v>
      </c>
      <c r="G17" s="24">
        <f>'SCH D-2.1'!$I18</f>
        <v>0</v>
      </c>
      <c r="H17" s="24">
        <f t="shared" si="2"/>
        <v>4448052.977902594</v>
      </c>
      <c r="I17" s="217" t="s">
        <v>1263</v>
      </c>
    </row>
    <row r="18" spans="1:9" ht="24.95" customHeight="1" x14ac:dyDescent="0.2">
      <c r="A18" s="26">
        <f>A17+1</f>
        <v>6</v>
      </c>
      <c r="B18" s="26">
        <v>482</v>
      </c>
      <c r="C18" s="10" t="s">
        <v>112</v>
      </c>
      <c r="D18" s="35">
        <f>'SCH C-2.1 B'!$H18</f>
        <v>3350473.866849496</v>
      </c>
      <c r="E18" s="35">
        <f t="shared" si="1"/>
        <v>1006366.9758087499</v>
      </c>
      <c r="F18" s="35">
        <f>'SCH C-2.1 F'!$H18</f>
        <v>4356840.8426582459</v>
      </c>
      <c r="G18" s="35">
        <f>'SCH D-2.1'!$I19</f>
        <v>0</v>
      </c>
      <c r="H18" s="35">
        <f t="shared" si="2"/>
        <v>4356840.8426582459</v>
      </c>
      <c r="I18" s="217" t="s">
        <v>1263</v>
      </c>
    </row>
    <row r="19" spans="1:9" ht="18.95" customHeight="1" x14ac:dyDescent="0.2">
      <c r="A19" s="26">
        <f t="shared" si="0"/>
        <v>7</v>
      </c>
      <c r="B19" s="26"/>
      <c r="C19" s="23" t="s">
        <v>113</v>
      </c>
      <c r="D19" s="24">
        <f>SUM(D15:D18)</f>
        <v>142050842.25313175</v>
      </c>
      <c r="E19" s="24">
        <f>SUM(E15:E18)</f>
        <v>30998740.945299048</v>
      </c>
      <c r="F19" s="24">
        <f>SUM(F15:F18)</f>
        <v>173049583.19843081</v>
      </c>
      <c r="G19" s="24">
        <f>SUM(G15:G18)</f>
        <v>0</v>
      </c>
      <c r="H19" s="24">
        <f>SUM(H15:H18)</f>
        <v>173049583.19843081</v>
      </c>
      <c r="I19" s="217"/>
    </row>
    <row r="20" spans="1:9" ht="35.1" customHeight="1" x14ac:dyDescent="0.2">
      <c r="A20" s="26">
        <f t="shared" si="0"/>
        <v>8</v>
      </c>
      <c r="B20" s="26" t="s">
        <v>1011</v>
      </c>
      <c r="C20" s="23" t="s">
        <v>114</v>
      </c>
      <c r="D20" s="24">
        <f>'SCH C-2.1 B'!$H20</f>
        <v>3224402.5605399995</v>
      </c>
      <c r="E20" s="24">
        <f t="shared" ref="E20:E21" si="3">F20-D20</f>
        <v>-932619.45712000551</v>
      </c>
      <c r="F20" s="24">
        <f>'SCH C-2.1 F'!$H20</f>
        <v>2291783.103419994</v>
      </c>
      <c r="G20" s="24">
        <f>'SCH D-2.1'!$I21</f>
        <v>0</v>
      </c>
      <c r="H20" s="24">
        <f t="shared" ref="H20:H21" si="4">SUM(F20:G20)</f>
        <v>2291783.103419994</v>
      </c>
      <c r="I20" s="217" t="s">
        <v>1264</v>
      </c>
    </row>
    <row r="21" spans="1:9" ht="18.95" customHeight="1" x14ac:dyDescent="0.2">
      <c r="A21" s="26">
        <f t="shared" si="0"/>
        <v>9</v>
      </c>
      <c r="B21" s="27">
        <v>496</v>
      </c>
      <c r="C21" s="23" t="s">
        <v>115</v>
      </c>
      <c r="D21" s="35">
        <f>'SCH C-2.1 B'!$H21</f>
        <v>0</v>
      </c>
      <c r="E21" s="35">
        <f t="shared" si="3"/>
        <v>0</v>
      </c>
      <c r="F21" s="35">
        <f>'SCH C-2.1 F'!$H21</f>
        <v>0</v>
      </c>
      <c r="G21" s="35">
        <f>'SCH D-2.1'!$I22</f>
        <v>0</v>
      </c>
      <c r="H21" s="35">
        <f t="shared" si="4"/>
        <v>0</v>
      </c>
      <c r="I21" s="40"/>
    </row>
    <row r="22" spans="1:9" ht="18.95" customHeight="1" x14ac:dyDescent="0.2">
      <c r="A22" s="26">
        <f t="shared" si="0"/>
        <v>10</v>
      </c>
      <c r="C22" s="23" t="s">
        <v>1012</v>
      </c>
      <c r="D22" s="36">
        <f>SUM(D19:D21)</f>
        <v>145275244.81367174</v>
      </c>
      <c r="E22" s="36">
        <f>SUM(E19:E21)</f>
        <v>30066121.488179043</v>
      </c>
      <c r="F22" s="36">
        <f>SUM(F19:F21)</f>
        <v>175341366.3018508</v>
      </c>
      <c r="G22" s="36">
        <f>SUM(G19:G21)</f>
        <v>0</v>
      </c>
      <c r="H22" s="36">
        <f>SUM(H19:H21)</f>
        <v>175341366.3018508</v>
      </c>
      <c r="I22" s="40"/>
    </row>
    <row r="23" spans="1:9" ht="18.95" customHeight="1" x14ac:dyDescent="0.2"/>
    <row r="24" spans="1:9" ht="18.95" customHeight="1" x14ac:dyDescent="0.2">
      <c r="A24" s="26">
        <f>A22+1</f>
        <v>11</v>
      </c>
      <c r="B24" s="26"/>
      <c r="C24" s="34" t="s">
        <v>116</v>
      </c>
    </row>
    <row r="25" spans="1:9" ht="35.1" customHeight="1" x14ac:dyDescent="0.2">
      <c r="A25" s="26">
        <f>A24+1</f>
        <v>12</v>
      </c>
      <c r="B25" s="26">
        <v>487</v>
      </c>
      <c r="C25" s="23" t="s">
        <v>13</v>
      </c>
      <c r="D25" s="24">
        <f>'SCH C-2.1 B'!$H25</f>
        <v>1122585.4951333334</v>
      </c>
      <c r="E25" s="24">
        <f t="shared" ref="E25:E29" si="5">F25-D25</f>
        <v>46409.216330667026</v>
      </c>
      <c r="F25" s="24">
        <f>'SCH C-2.1 F'!$H25</f>
        <v>1168994.7114640004</v>
      </c>
      <c r="G25" s="24">
        <f>'SCH D-2.1'!$I26</f>
        <v>0</v>
      </c>
      <c r="H25" s="24">
        <f t="shared" ref="H25:H29" si="6">SUM(F25:G25)</f>
        <v>1168994.7114640004</v>
      </c>
      <c r="I25" s="217" t="s">
        <v>1129</v>
      </c>
    </row>
    <row r="26" spans="1:9" ht="35.1" customHeight="1" x14ac:dyDescent="0.2">
      <c r="A26" s="26">
        <f t="shared" ref="A26:A29" si="7">A25+1</f>
        <v>13</v>
      </c>
      <c r="B26" s="26">
        <v>488</v>
      </c>
      <c r="C26" s="10" t="s">
        <v>873</v>
      </c>
      <c r="D26" s="24">
        <f>'SCH C-2.1 B'!$H26</f>
        <v>104384.13579999999</v>
      </c>
      <c r="E26" s="24">
        <f t="shared" si="5"/>
        <v>-16021.512339999972</v>
      </c>
      <c r="F26" s="24">
        <f>'SCH C-2.1 F'!$H26</f>
        <v>88362.623460000017</v>
      </c>
      <c r="G26" s="24">
        <f>'SCH D-2.1'!$I27</f>
        <v>0</v>
      </c>
      <c r="H26" s="24">
        <f t="shared" si="6"/>
        <v>88362.623460000017</v>
      </c>
      <c r="I26" s="217" t="s">
        <v>1129</v>
      </c>
    </row>
    <row r="27" spans="1:9" ht="24.95" customHeight="1" x14ac:dyDescent="0.2">
      <c r="A27" s="26">
        <f t="shared" si="7"/>
        <v>14</v>
      </c>
      <c r="B27" s="26" t="s">
        <v>845</v>
      </c>
      <c r="C27" s="4" t="s">
        <v>846</v>
      </c>
      <c r="D27" s="24">
        <f>'SCH C-2.1 B'!$H27</f>
        <v>7739678.3681608643</v>
      </c>
      <c r="E27" s="24">
        <f t="shared" si="5"/>
        <v>-610587.71912751347</v>
      </c>
      <c r="F27" s="24">
        <f>'SCH C-2.1 F'!$H27</f>
        <v>7129090.6490333509</v>
      </c>
      <c r="G27" s="24">
        <f>'SCH D-2.1'!$I28</f>
        <v>0</v>
      </c>
      <c r="H27" s="24">
        <f t="shared" si="6"/>
        <v>7129090.6490333509</v>
      </c>
      <c r="I27" s="217" t="s">
        <v>1128</v>
      </c>
    </row>
    <row r="28" spans="1:9" ht="35.1" customHeight="1" x14ac:dyDescent="0.2">
      <c r="A28" s="26">
        <f t="shared" si="7"/>
        <v>15</v>
      </c>
      <c r="B28" s="26">
        <v>493</v>
      </c>
      <c r="C28" s="4" t="s">
        <v>847</v>
      </c>
      <c r="D28" s="24">
        <f>'SCH C-2.1 B'!$H28</f>
        <v>387520.80603333347</v>
      </c>
      <c r="E28" s="24">
        <f t="shared" si="5"/>
        <v>931.4110246662749</v>
      </c>
      <c r="F28" s="24">
        <f>'SCH C-2.1 F'!$H28</f>
        <v>388452.21705799975</v>
      </c>
      <c r="G28" s="24">
        <f>'SCH D-2.1'!$I29</f>
        <v>0</v>
      </c>
      <c r="H28" s="24">
        <f t="shared" si="6"/>
        <v>388452.21705799975</v>
      </c>
      <c r="I28" s="217" t="s">
        <v>1129</v>
      </c>
    </row>
    <row r="29" spans="1:9" ht="24.95" customHeight="1" x14ac:dyDescent="0.2">
      <c r="A29" s="26">
        <f t="shared" si="7"/>
        <v>16</v>
      </c>
      <c r="B29" s="26">
        <v>495</v>
      </c>
      <c r="C29" s="4" t="s">
        <v>848</v>
      </c>
      <c r="D29" s="35">
        <f>'SCH C-2.1 B'!$H29</f>
        <v>731.00093333333336</v>
      </c>
      <c r="E29" s="35">
        <f t="shared" si="5"/>
        <v>-80.952381333333619</v>
      </c>
      <c r="F29" s="35">
        <f>'SCH C-2.1 F'!$H29</f>
        <v>650.04855199999975</v>
      </c>
      <c r="G29" s="35">
        <f>'SCH D-2.1'!$I30</f>
        <v>0</v>
      </c>
      <c r="H29" s="35">
        <f t="shared" si="6"/>
        <v>650.04855199999975</v>
      </c>
      <c r="I29" s="217" t="s">
        <v>1130</v>
      </c>
    </row>
    <row r="30" spans="1:9" ht="18.95" customHeight="1" x14ac:dyDescent="0.2">
      <c r="A30" s="26">
        <f>A29+1</f>
        <v>17</v>
      </c>
      <c r="B30" s="26"/>
      <c r="C30" s="23" t="s">
        <v>134</v>
      </c>
      <c r="D30" s="36">
        <f>SUM(D25:D29)</f>
        <v>9354899.8060608655</v>
      </c>
      <c r="E30" s="36">
        <f t="shared" ref="E30" si="8">SUM(E25:E29)</f>
        <v>-579349.55649351352</v>
      </c>
      <c r="F30" s="36">
        <f>SUM(F25:F29)</f>
        <v>8775550.2495673522</v>
      </c>
      <c r="G30" s="36">
        <f t="shared" ref="G30:H30" si="9">SUM(G25:G29)</f>
        <v>0</v>
      </c>
      <c r="H30" s="36">
        <f t="shared" si="9"/>
        <v>8775550.2495673522</v>
      </c>
    </row>
    <row r="31" spans="1:9" ht="18.95" customHeight="1" x14ac:dyDescent="0.2">
      <c r="A31" s="26"/>
      <c r="B31" s="26"/>
      <c r="C31" s="23"/>
    </row>
    <row r="32" spans="1:9" ht="18.95" customHeight="1" x14ac:dyDescent="0.2">
      <c r="A32" s="26">
        <f>A30+1</f>
        <v>18</v>
      </c>
      <c r="B32" s="26"/>
      <c r="C32" s="42" t="s">
        <v>76</v>
      </c>
      <c r="D32" s="35">
        <f>D22+D30</f>
        <v>154630144.61973262</v>
      </c>
      <c r="E32" s="35">
        <f>E22+E30</f>
        <v>29486771.93168553</v>
      </c>
      <c r="F32" s="35">
        <f>F22+F30</f>
        <v>184116916.55141816</v>
      </c>
      <c r="G32" s="35">
        <f>G22+G30</f>
        <v>0</v>
      </c>
      <c r="H32" s="35">
        <f>H22+H30</f>
        <v>184116916.55141816</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2" si="10">A35+1</f>
        <v>21</v>
      </c>
      <c r="B36" s="26"/>
      <c r="C36" s="34" t="s">
        <v>1017</v>
      </c>
    </row>
    <row r="37" spans="1:9" ht="18.95" customHeight="1" x14ac:dyDescent="0.2">
      <c r="A37" s="26">
        <f t="shared" si="10"/>
        <v>22</v>
      </c>
      <c r="B37" s="38" t="s">
        <v>849</v>
      </c>
      <c r="C37" s="4" t="s">
        <v>874</v>
      </c>
      <c r="D37" s="24">
        <f>'SCH C-2.1 B'!$H37</f>
        <v>0</v>
      </c>
      <c r="E37" s="24">
        <f t="shared" ref="E37:E52" si="11">F37-D37</f>
        <v>0</v>
      </c>
      <c r="F37" s="24">
        <f>'SCH C-2.1 F'!$H37</f>
        <v>0</v>
      </c>
      <c r="G37" s="24">
        <f>'SCH D-2.1'!$I38</f>
        <v>0</v>
      </c>
      <c r="H37" s="24">
        <f t="shared" ref="H37:H52" si="12">SUM(F37:G37)</f>
        <v>0</v>
      </c>
      <c r="I37" s="40"/>
    </row>
    <row r="38" spans="1:9" ht="18.95" customHeight="1" x14ac:dyDescent="0.2">
      <c r="A38" s="26">
        <f t="shared" si="10"/>
        <v>23</v>
      </c>
      <c r="B38" s="172" t="s">
        <v>850</v>
      </c>
      <c r="C38" s="4" t="s">
        <v>875</v>
      </c>
      <c r="D38" s="24">
        <f>'SCH C-2.1 B'!$H38</f>
        <v>0</v>
      </c>
      <c r="E38" s="24">
        <f t="shared" si="11"/>
        <v>0</v>
      </c>
      <c r="F38" s="24">
        <f>'SCH C-2.1 F'!$H38</f>
        <v>0</v>
      </c>
      <c r="G38" s="24">
        <f>'SCH D-2.1'!$I39</f>
        <v>0</v>
      </c>
      <c r="H38" s="24">
        <f t="shared" si="12"/>
        <v>0</v>
      </c>
      <c r="I38" s="40"/>
    </row>
    <row r="39" spans="1:9" s="16" customFormat="1" ht="20.100000000000001" customHeight="1" x14ac:dyDescent="0.2">
      <c r="A39" s="300" t="str">
        <f>$A$1</f>
        <v>LOUISVILLE GAS AND ELECTRIC COMPANY</v>
      </c>
      <c r="B39" s="300"/>
      <c r="C39" s="300"/>
      <c r="D39" s="300"/>
      <c r="E39" s="300"/>
      <c r="F39" s="300"/>
      <c r="G39" s="300"/>
      <c r="H39" s="300"/>
      <c r="I39" s="300"/>
    </row>
    <row r="40" spans="1:9" s="16" customFormat="1" ht="20.100000000000001" customHeight="1" x14ac:dyDescent="0.2">
      <c r="A40" s="300" t="str">
        <f>$A$2</f>
        <v>CASE NO. 2016-00371 - GAS OPERATIONS</v>
      </c>
      <c r="B40" s="300"/>
      <c r="C40" s="300"/>
      <c r="D40" s="300"/>
      <c r="E40" s="300"/>
      <c r="F40" s="300"/>
      <c r="G40" s="300"/>
      <c r="H40" s="300"/>
      <c r="I40" s="300"/>
    </row>
    <row r="41" spans="1:9" s="16" customFormat="1" ht="20.100000000000001" customHeight="1" x14ac:dyDescent="0.2">
      <c r="A41" s="300" t="s">
        <v>105</v>
      </c>
      <c r="B41" s="300"/>
      <c r="C41" s="300"/>
      <c r="D41" s="300"/>
      <c r="E41" s="300"/>
      <c r="F41" s="300"/>
      <c r="G41" s="300"/>
      <c r="H41" s="300"/>
      <c r="I41" s="300"/>
    </row>
    <row r="42" spans="1:9" s="16" customFormat="1" ht="20.100000000000001" customHeight="1" x14ac:dyDescent="0.2">
      <c r="A42" s="300" t="str">
        <f>$A$4</f>
        <v>FOR THE 12 MONTHS ENDED FEBRUARY 28, 2017</v>
      </c>
      <c r="B42" s="300"/>
      <c r="C42" s="300"/>
      <c r="D42" s="300"/>
      <c r="E42" s="300"/>
      <c r="F42" s="300"/>
      <c r="G42" s="300"/>
      <c r="H42" s="300"/>
      <c r="I42" s="300"/>
    </row>
    <row r="43" spans="1:9" s="16" customFormat="1" ht="20.100000000000001" customHeight="1" x14ac:dyDescent="0.2">
      <c r="A43" s="171"/>
      <c r="B43" s="171"/>
      <c r="C43" s="171"/>
      <c r="D43" s="171"/>
      <c r="E43" s="171"/>
      <c r="F43" s="171"/>
      <c r="G43" s="171"/>
      <c r="H43" s="171"/>
      <c r="I43" s="171"/>
    </row>
    <row r="44" spans="1:9" s="16" customFormat="1" ht="20.100000000000001" customHeight="1" x14ac:dyDescent="0.2">
      <c r="A44" s="16" t="str">
        <f>$A$6</f>
        <v>DATA:__X__BASE  PERIOD__X__FORECASTED  PERIOD</v>
      </c>
      <c r="B44" s="18"/>
      <c r="I44" s="19" t="s">
        <v>273</v>
      </c>
    </row>
    <row r="45" spans="1:9" s="16" customFormat="1" ht="20.100000000000001" customHeight="1" x14ac:dyDescent="0.2">
      <c r="A45" s="16" t="str">
        <f>$A$7</f>
        <v>TYPE OF FILING: __X__ ORIGINAL  _____ UPDATED  _____ REVISED</v>
      </c>
      <c r="I45" s="19" t="s">
        <v>1118</v>
      </c>
    </row>
    <row r="46" spans="1:9" s="16" customFormat="1" ht="20.100000000000001" customHeight="1" x14ac:dyDescent="0.2">
      <c r="A46" s="18" t="s">
        <v>95</v>
      </c>
      <c r="B46" s="18"/>
      <c r="E46" s="18"/>
      <c r="G46" s="18"/>
      <c r="H46" s="18"/>
      <c r="I46" s="20" t="str">
        <f>$I$8</f>
        <v>WITNESS:   C. M. GARRETT</v>
      </c>
    </row>
    <row r="47" spans="1:9" s="16" customFormat="1" ht="20.100000000000001" customHeight="1" x14ac:dyDescent="0.2"/>
    <row r="48" spans="1:9" ht="75" customHeight="1" x14ac:dyDescent="0.2">
      <c r="A48" s="31" t="s">
        <v>96</v>
      </c>
      <c r="B48" s="31" t="s">
        <v>97</v>
      </c>
      <c r="C48" s="31" t="s">
        <v>101</v>
      </c>
      <c r="D48" s="31" t="s">
        <v>144</v>
      </c>
      <c r="E48" s="31" t="s">
        <v>145</v>
      </c>
      <c r="F48" s="31" t="s">
        <v>151</v>
      </c>
      <c r="G48" s="31" t="s">
        <v>1126</v>
      </c>
      <c r="H48" s="31" t="s">
        <v>153</v>
      </c>
      <c r="I48" s="31" t="s">
        <v>1127</v>
      </c>
    </row>
    <row r="49" spans="1:9" ht="18.95" customHeight="1" x14ac:dyDescent="0.2">
      <c r="A49" s="27"/>
      <c r="B49" s="27"/>
      <c r="C49" s="23"/>
      <c r="D49" s="33" t="s">
        <v>69</v>
      </c>
      <c r="E49" s="33" t="s">
        <v>70</v>
      </c>
      <c r="F49" s="33" t="s">
        <v>106</v>
      </c>
      <c r="G49" s="33" t="s">
        <v>107</v>
      </c>
      <c r="H49" s="33" t="s">
        <v>239</v>
      </c>
      <c r="I49" s="33" t="s">
        <v>71</v>
      </c>
    </row>
    <row r="50" spans="1:9" ht="18.95" customHeight="1" x14ac:dyDescent="0.2">
      <c r="A50" s="22"/>
      <c r="B50" s="22"/>
      <c r="C50" s="29"/>
      <c r="D50" s="30" t="s">
        <v>99</v>
      </c>
      <c r="E50" s="30" t="s">
        <v>99</v>
      </c>
      <c r="F50" s="30" t="s">
        <v>99</v>
      </c>
      <c r="G50" s="30" t="s">
        <v>99</v>
      </c>
      <c r="H50" s="30" t="s">
        <v>99</v>
      </c>
      <c r="I50" s="30"/>
    </row>
    <row r="51" spans="1:9" ht="18.95" customHeight="1" x14ac:dyDescent="0.2">
      <c r="A51" s="26">
        <f>A38+1</f>
        <v>24</v>
      </c>
      <c r="B51" s="172" t="s">
        <v>851</v>
      </c>
      <c r="C51" s="4" t="s">
        <v>876</v>
      </c>
      <c r="D51" s="24">
        <f>'SCH C-2.1 B'!$H39</f>
        <v>0</v>
      </c>
      <c r="E51" s="24">
        <f t="shared" si="11"/>
        <v>0</v>
      </c>
      <c r="F51" s="24">
        <f>'SCH C-2.1 F'!$H39</f>
        <v>0</v>
      </c>
      <c r="G51" s="24">
        <f>'SCH D-2.1'!$I40</f>
        <v>0</v>
      </c>
      <c r="H51" s="24">
        <f t="shared" si="12"/>
        <v>0</v>
      </c>
      <c r="I51" s="40"/>
    </row>
    <row r="52" spans="1:9" ht="18.95" customHeight="1" x14ac:dyDescent="0.2">
      <c r="A52" s="26">
        <f t="shared" si="10"/>
        <v>25</v>
      </c>
      <c r="B52" s="172" t="s">
        <v>852</v>
      </c>
      <c r="C52" s="4" t="s">
        <v>877</v>
      </c>
      <c r="D52" s="24">
        <f>'SCH C-2.1 B'!$H40</f>
        <v>0</v>
      </c>
      <c r="E52" s="24">
        <f t="shared" si="11"/>
        <v>0</v>
      </c>
      <c r="F52" s="24">
        <f>'SCH C-2.1 F'!$H40</f>
        <v>0</v>
      </c>
      <c r="G52" s="24">
        <f>'SCH D-2.1'!$I41</f>
        <v>0</v>
      </c>
      <c r="H52" s="24">
        <f t="shared" si="12"/>
        <v>0</v>
      </c>
      <c r="I52" s="40"/>
    </row>
    <row r="53" spans="1:9" ht="24.95" customHeight="1" x14ac:dyDescent="0.2">
      <c r="A53" s="26">
        <f>A52+1</f>
        <v>26</v>
      </c>
      <c r="B53" s="172" t="s">
        <v>853</v>
      </c>
      <c r="C53" s="4" t="s">
        <v>878</v>
      </c>
      <c r="D53" s="24">
        <f>'SCH C-2.1 B'!$H53</f>
        <v>823405.54</v>
      </c>
      <c r="E53" s="24">
        <f t="shared" ref="E53:E57" si="13">F53-D53</f>
        <v>22637.459999999963</v>
      </c>
      <c r="F53" s="24">
        <f>'SCH C-2.1 F'!$H53</f>
        <v>846043</v>
      </c>
      <c r="G53" s="24">
        <f>'SCH D-2.1'!$I54</f>
        <v>0</v>
      </c>
      <c r="H53" s="24">
        <f t="shared" ref="H53:H57" si="14">SUM(F53:G53)</f>
        <v>846043</v>
      </c>
      <c r="I53" s="218" t="s">
        <v>1131</v>
      </c>
    </row>
    <row r="54" spans="1:9" ht="18.95" customHeight="1" x14ac:dyDescent="0.2">
      <c r="A54" s="26">
        <f t="shared" ref="A54:A57" si="15">A53+1</f>
        <v>27</v>
      </c>
      <c r="B54" s="172" t="s">
        <v>854</v>
      </c>
      <c r="C54" s="4" t="s">
        <v>879</v>
      </c>
      <c r="D54" s="24">
        <f>'SCH C-2.1 B'!$H54</f>
        <v>1.862645149230957E-9</v>
      </c>
      <c r="E54" s="24">
        <f t="shared" si="13"/>
        <v>-5.5879354476928711E-9</v>
      </c>
      <c r="F54" s="24">
        <f>'SCH C-2.1 F'!$H54</f>
        <v>-3.7252902984619141E-9</v>
      </c>
      <c r="G54" s="24">
        <f>'SCH D-2.1'!$I55</f>
        <v>0</v>
      </c>
      <c r="H54" s="24">
        <f t="shared" si="14"/>
        <v>-3.7252902984619141E-9</v>
      </c>
      <c r="I54" s="218"/>
    </row>
    <row r="55" spans="1:9" ht="24.95" customHeight="1" x14ac:dyDescent="0.2">
      <c r="A55" s="26">
        <f t="shared" si="15"/>
        <v>28</v>
      </c>
      <c r="B55" s="172">
        <v>810</v>
      </c>
      <c r="C55" s="4" t="s">
        <v>880</v>
      </c>
      <c r="D55" s="24">
        <f>'SCH C-2.1 B'!$H55</f>
        <v>-472821.47</v>
      </c>
      <c r="E55" s="24">
        <f t="shared" si="13"/>
        <v>-16222.530000000028</v>
      </c>
      <c r="F55" s="24">
        <f>'SCH C-2.1 F'!$H55</f>
        <v>-489044</v>
      </c>
      <c r="G55" s="24">
        <f>'SCH D-2.1'!$I56</f>
        <v>0</v>
      </c>
      <c r="H55" s="24">
        <f t="shared" si="14"/>
        <v>-489044</v>
      </c>
      <c r="I55" s="218" t="s">
        <v>1131</v>
      </c>
    </row>
    <row r="56" spans="1:9" ht="18.95" customHeight="1" x14ac:dyDescent="0.2">
      <c r="A56" s="26">
        <f t="shared" si="15"/>
        <v>29</v>
      </c>
      <c r="B56" s="172" t="s">
        <v>855</v>
      </c>
      <c r="C56" s="4" t="s">
        <v>881</v>
      </c>
      <c r="D56" s="24">
        <f>'SCH C-2.1 B'!$H56</f>
        <v>0</v>
      </c>
      <c r="E56" s="24">
        <f t="shared" si="13"/>
        <v>0</v>
      </c>
      <c r="F56" s="24">
        <f>'SCH C-2.1 F'!$H56</f>
        <v>0</v>
      </c>
      <c r="G56" s="24">
        <f>'SCH D-2.1'!$I57</f>
        <v>0</v>
      </c>
      <c r="H56" s="24">
        <f t="shared" si="14"/>
        <v>0</v>
      </c>
      <c r="I56" s="218"/>
    </row>
    <row r="57" spans="1:9" ht="18.95" customHeight="1" x14ac:dyDescent="0.2">
      <c r="A57" s="26">
        <f t="shared" si="15"/>
        <v>30</v>
      </c>
      <c r="B57" s="172">
        <v>813</v>
      </c>
      <c r="C57" s="4" t="s">
        <v>882</v>
      </c>
      <c r="D57" s="24">
        <f>'SCH C-2.1 B'!$H57</f>
        <v>0</v>
      </c>
      <c r="E57" s="24">
        <f t="shared" si="13"/>
        <v>0</v>
      </c>
      <c r="F57" s="24">
        <f>'SCH C-2.1 F'!$H57</f>
        <v>0</v>
      </c>
      <c r="G57" s="24">
        <f>'SCH D-2.1'!$I58</f>
        <v>0</v>
      </c>
      <c r="H57" s="24">
        <f t="shared" si="14"/>
        <v>0</v>
      </c>
      <c r="I57" s="218"/>
    </row>
    <row r="58" spans="1:9" ht="18.95" customHeight="1" x14ac:dyDescent="0.2">
      <c r="A58" s="26">
        <f>A57+1</f>
        <v>31</v>
      </c>
      <c r="B58" s="172"/>
      <c r="C58" s="2" t="s">
        <v>1018</v>
      </c>
      <c r="D58" s="36">
        <f>SUM(D37:D38,D51:D57)</f>
        <v>350584.07000000193</v>
      </c>
      <c r="E58" s="36">
        <f>SUM(E37:E38,E51:E57)</f>
        <v>6414.9299999943469</v>
      </c>
      <c r="F58" s="36">
        <f>SUM(F37:F38,F51:F57)</f>
        <v>356998.99999999627</v>
      </c>
      <c r="G58" s="36">
        <f>SUM(G37:G52,G53:G57)</f>
        <v>0</v>
      </c>
      <c r="H58" s="36">
        <f>SUM(H37:H38,H51:H57)</f>
        <v>356998.99999999627</v>
      </c>
      <c r="I58" s="218"/>
    </row>
    <row r="59" spans="1:9" ht="18.95" customHeight="1" x14ac:dyDescent="0.2">
      <c r="B59" s="172"/>
      <c r="C59" s="2"/>
      <c r="I59" s="218"/>
    </row>
    <row r="60" spans="1:9" ht="18.95" customHeight="1" x14ac:dyDescent="0.2">
      <c r="A60" s="26">
        <f>A58+1</f>
        <v>32</v>
      </c>
      <c r="B60" s="172"/>
      <c r="C60" s="37" t="s">
        <v>1014</v>
      </c>
      <c r="I60" s="218"/>
    </row>
    <row r="61" spans="1:9" ht="75" customHeight="1" x14ac:dyDescent="0.2">
      <c r="A61" s="26">
        <f>A60+1</f>
        <v>33</v>
      </c>
      <c r="B61" s="172" t="s">
        <v>884</v>
      </c>
      <c r="C61" s="4" t="s">
        <v>910</v>
      </c>
      <c r="D61" s="24">
        <f>'SCH C-2.1 B'!$H61</f>
        <v>877188.47</v>
      </c>
      <c r="E61" s="24">
        <f t="shared" ref="E61:E89" si="16">F61-D61</f>
        <v>-207598.46999999997</v>
      </c>
      <c r="F61" s="24">
        <f>'SCH C-2.1 F'!$H61</f>
        <v>669590</v>
      </c>
      <c r="G61" s="24">
        <f>'SCH D-2.1'!$I62</f>
        <v>0</v>
      </c>
      <c r="H61" s="24">
        <f t="shared" ref="H61:H89" si="17">SUM(F61:G61)</f>
        <v>669590</v>
      </c>
      <c r="I61" s="298" t="s">
        <v>1265</v>
      </c>
    </row>
    <row r="62" spans="1:9" ht="24.95" customHeight="1" x14ac:dyDescent="0.2">
      <c r="A62" s="26">
        <f t="shared" ref="A62:A70" si="18">A61+1</f>
        <v>34</v>
      </c>
      <c r="B62" s="172" t="s">
        <v>885</v>
      </c>
      <c r="C62" s="4" t="s">
        <v>841</v>
      </c>
      <c r="D62" s="24">
        <f>'SCH C-2.1 B'!$H62</f>
        <v>62660.419999999984</v>
      </c>
      <c r="E62" s="24">
        <f t="shared" si="16"/>
        <v>-24090.419999999984</v>
      </c>
      <c r="F62" s="24">
        <f>'SCH C-2.1 F'!$H62</f>
        <v>38570</v>
      </c>
      <c r="G62" s="24">
        <f>'SCH D-2.1'!$I63</f>
        <v>0</v>
      </c>
      <c r="H62" s="24">
        <f t="shared" si="17"/>
        <v>38570</v>
      </c>
      <c r="I62" s="218" t="s">
        <v>1131</v>
      </c>
    </row>
    <row r="63" spans="1:9" ht="50.1" customHeight="1" x14ac:dyDescent="0.2">
      <c r="A63" s="26">
        <f t="shared" si="18"/>
        <v>35</v>
      </c>
      <c r="B63" s="172" t="s">
        <v>886</v>
      </c>
      <c r="C63" s="4" t="s">
        <v>842</v>
      </c>
      <c r="D63" s="24">
        <f>'SCH C-2.1 B'!$H63</f>
        <v>603833.70999999985</v>
      </c>
      <c r="E63" s="24">
        <f t="shared" si="16"/>
        <v>304526.29000000015</v>
      </c>
      <c r="F63" s="24">
        <f>'SCH C-2.1 F'!$H63</f>
        <v>908360</v>
      </c>
      <c r="G63" s="24">
        <f>'SCH D-2.1'!$I64</f>
        <v>0</v>
      </c>
      <c r="H63" s="24">
        <f t="shared" si="17"/>
        <v>908360</v>
      </c>
      <c r="I63" s="217" t="s">
        <v>1266</v>
      </c>
    </row>
    <row r="64" spans="1:9" ht="65.099999999999994" customHeight="1" x14ac:dyDescent="0.2">
      <c r="A64" s="26">
        <f t="shared" si="18"/>
        <v>36</v>
      </c>
      <c r="B64" s="172" t="s">
        <v>887</v>
      </c>
      <c r="C64" s="4" t="s">
        <v>906</v>
      </c>
      <c r="D64" s="24">
        <f>'SCH C-2.1 B'!$H64</f>
        <v>2069335.32</v>
      </c>
      <c r="E64" s="24">
        <f t="shared" si="16"/>
        <v>1012946.6799999999</v>
      </c>
      <c r="F64" s="24">
        <f>'SCH C-2.1 F'!$H64</f>
        <v>3082282</v>
      </c>
      <c r="G64" s="24">
        <f>'SCH D-2.1'!$I65</f>
        <v>0</v>
      </c>
      <c r="H64" s="24">
        <f t="shared" si="17"/>
        <v>3082282</v>
      </c>
      <c r="I64" s="217" t="s">
        <v>1267</v>
      </c>
    </row>
    <row r="65" spans="1:9" ht="24.95" customHeight="1" x14ac:dyDescent="0.2">
      <c r="A65" s="26">
        <f t="shared" si="18"/>
        <v>37</v>
      </c>
      <c r="B65" s="172" t="s">
        <v>888</v>
      </c>
      <c r="C65" s="4" t="s">
        <v>907</v>
      </c>
      <c r="D65" s="24">
        <f>'SCH C-2.1 B'!$H65</f>
        <v>537298.47</v>
      </c>
      <c r="E65" s="24">
        <f t="shared" si="16"/>
        <v>93701.530000000028</v>
      </c>
      <c r="F65" s="24">
        <f>'SCH C-2.1 F'!$H65</f>
        <v>631000</v>
      </c>
      <c r="G65" s="24">
        <f>'SCH D-2.1'!$I66</f>
        <v>0</v>
      </c>
      <c r="H65" s="24">
        <f t="shared" si="17"/>
        <v>631000</v>
      </c>
      <c r="I65" s="218" t="s">
        <v>1131</v>
      </c>
    </row>
    <row r="66" spans="1:9" ht="24.95" customHeight="1" x14ac:dyDescent="0.2">
      <c r="A66" s="26">
        <f t="shared" si="18"/>
        <v>38</v>
      </c>
      <c r="B66" s="172" t="s">
        <v>889</v>
      </c>
      <c r="C66" s="4" t="s">
        <v>908</v>
      </c>
      <c r="D66" s="24">
        <f>'SCH C-2.1 B'!$H66</f>
        <v>1469318.12</v>
      </c>
      <c r="E66" s="24">
        <f t="shared" si="16"/>
        <v>-29665.120000000112</v>
      </c>
      <c r="F66" s="24">
        <f>'SCH C-2.1 F'!$H66</f>
        <v>1439653</v>
      </c>
      <c r="G66" s="24">
        <f>'SCH D-2.1'!$I67</f>
        <v>0</v>
      </c>
      <c r="H66" s="24">
        <f t="shared" si="17"/>
        <v>1439653</v>
      </c>
      <c r="I66" s="218" t="s">
        <v>1131</v>
      </c>
    </row>
    <row r="67" spans="1:9" ht="18.95" customHeight="1" x14ac:dyDescent="0.2">
      <c r="A67" s="26">
        <f t="shared" si="18"/>
        <v>39</v>
      </c>
      <c r="B67" s="172" t="s">
        <v>890</v>
      </c>
      <c r="C67" s="4" t="s">
        <v>843</v>
      </c>
      <c r="D67" s="24">
        <f>'SCH C-2.1 B'!$H67</f>
        <v>0</v>
      </c>
      <c r="E67" s="24">
        <f t="shared" si="16"/>
        <v>0</v>
      </c>
      <c r="F67" s="24">
        <f>'SCH C-2.1 F'!$H67</f>
        <v>0</v>
      </c>
      <c r="G67" s="24">
        <f>'SCH D-2.1'!$I68</f>
        <v>0</v>
      </c>
      <c r="H67" s="24">
        <f t="shared" si="17"/>
        <v>0</v>
      </c>
      <c r="I67" s="218"/>
    </row>
    <row r="68" spans="1:9" ht="24.95" customHeight="1" x14ac:dyDescent="0.2">
      <c r="A68" s="26">
        <f t="shared" si="18"/>
        <v>40</v>
      </c>
      <c r="B68" s="172" t="s">
        <v>891</v>
      </c>
      <c r="C68" s="4" t="s">
        <v>17</v>
      </c>
      <c r="D68" s="24">
        <f>'SCH C-2.1 B'!$H68</f>
        <v>9172.44</v>
      </c>
      <c r="E68" s="24">
        <f t="shared" si="16"/>
        <v>-9172.44</v>
      </c>
      <c r="F68" s="24">
        <f>'SCH C-2.1 F'!$H68</f>
        <v>0</v>
      </c>
      <c r="G68" s="24">
        <f>'SCH D-2.1'!$I69</f>
        <v>0</v>
      </c>
      <c r="H68" s="24">
        <f t="shared" si="17"/>
        <v>0</v>
      </c>
      <c r="I68" s="218" t="s">
        <v>1131</v>
      </c>
    </row>
    <row r="69" spans="1:9" ht="24.95" customHeight="1" x14ac:dyDescent="0.2">
      <c r="A69" s="26">
        <f t="shared" si="18"/>
        <v>41</v>
      </c>
      <c r="B69" s="172" t="s">
        <v>892</v>
      </c>
      <c r="C69" s="4" t="s">
        <v>909</v>
      </c>
      <c r="D69" s="24">
        <f>'SCH C-2.1 B'!$H69</f>
        <v>148253.38</v>
      </c>
      <c r="E69" s="24">
        <f t="shared" si="16"/>
        <v>-11518.380000000005</v>
      </c>
      <c r="F69" s="24">
        <f>'SCH C-2.1 F'!$H69</f>
        <v>136735</v>
      </c>
      <c r="G69" s="24">
        <f>'SCH D-2.1'!$I70</f>
        <v>0</v>
      </c>
      <c r="H69" s="24">
        <f t="shared" si="17"/>
        <v>136735</v>
      </c>
      <c r="I69" s="218" t="s">
        <v>1131</v>
      </c>
    </row>
    <row r="70" spans="1:9" ht="24.95" customHeight="1" x14ac:dyDescent="0.2">
      <c r="A70" s="26">
        <f t="shared" si="18"/>
        <v>42</v>
      </c>
      <c r="B70" s="172" t="s">
        <v>893</v>
      </c>
      <c r="C70" s="4" t="s">
        <v>844</v>
      </c>
      <c r="D70" s="24">
        <f>'SCH C-2.1 B'!$H70</f>
        <v>0</v>
      </c>
      <c r="E70" s="24">
        <f t="shared" si="16"/>
        <v>0</v>
      </c>
      <c r="F70" s="24">
        <f>'SCH C-2.1 F'!$H70</f>
        <v>0</v>
      </c>
      <c r="G70" s="24">
        <f>'SCH D-2.1'!$I71</f>
        <v>0</v>
      </c>
      <c r="H70" s="24">
        <f t="shared" si="17"/>
        <v>0</v>
      </c>
      <c r="I70" s="217"/>
    </row>
    <row r="71" spans="1:9" ht="24.95" customHeight="1" x14ac:dyDescent="0.2">
      <c r="A71" s="26">
        <f>A70+1</f>
        <v>43</v>
      </c>
      <c r="B71" s="172" t="s">
        <v>894</v>
      </c>
      <c r="C71" s="4" t="s">
        <v>15</v>
      </c>
      <c r="D71" s="24">
        <f>'SCH C-2.1 B'!$H71</f>
        <v>544681.61999999988</v>
      </c>
      <c r="E71" s="24">
        <f t="shared" si="16"/>
        <v>-63335.619999999879</v>
      </c>
      <c r="F71" s="24">
        <f>'SCH C-2.1 F'!$H71</f>
        <v>481346</v>
      </c>
      <c r="G71" s="24">
        <f>'SCH D-2.1'!$I72</f>
        <v>0</v>
      </c>
      <c r="H71" s="24">
        <f t="shared" si="17"/>
        <v>481346</v>
      </c>
      <c r="I71" s="218" t="s">
        <v>1131</v>
      </c>
    </row>
    <row r="72" spans="1:9" s="16" customFormat="1" ht="20.100000000000001" customHeight="1" x14ac:dyDescent="0.2">
      <c r="A72" s="300" t="str">
        <f>$A$1</f>
        <v>LOUISVILLE GAS AND ELECTRIC COMPANY</v>
      </c>
      <c r="B72" s="300"/>
      <c r="C72" s="300"/>
      <c r="D72" s="300"/>
      <c r="E72" s="300"/>
      <c r="F72" s="300"/>
      <c r="G72" s="300"/>
      <c r="H72" s="300"/>
      <c r="I72" s="300"/>
    </row>
    <row r="73" spans="1:9" s="16" customFormat="1" ht="20.100000000000001" customHeight="1" x14ac:dyDescent="0.2">
      <c r="A73" s="300" t="str">
        <f>$A$2</f>
        <v>CASE NO. 2016-00371 - GAS OPERATIONS</v>
      </c>
      <c r="B73" s="300"/>
      <c r="C73" s="300"/>
      <c r="D73" s="300"/>
      <c r="E73" s="300"/>
      <c r="F73" s="300"/>
      <c r="G73" s="300"/>
      <c r="H73" s="300"/>
      <c r="I73" s="300"/>
    </row>
    <row r="74" spans="1:9" s="16" customFormat="1" ht="20.100000000000001" customHeight="1" x14ac:dyDescent="0.2">
      <c r="A74" s="300" t="s">
        <v>105</v>
      </c>
      <c r="B74" s="300"/>
      <c r="C74" s="300"/>
      <c r="D74" s="300"/>
      <c r="E74" s="300"/>
      <c r="F74" s="300"/>
      <c r="G74" s="300"/>
      <c r="H74" s="300"/>
      <c r="I74" s="300"/>
    </row>
    <row r="75" spans="1:9" s="16" customFormat="1" ht="20.100000000000001" customHeight="1" x14ac:dyDescent="0.2">
      <c r="A75" s="300" t="str">
        <f>$A$4</f>
        <v>FOR THE 12 MONTHS ENDED FEBRUARY 28, 2017</v>
      </c>
      <c r="B75" s="300"/>
      <c r="C75" s="300"/>
      <c r="D75" s="300"/>
      <c r="E75" s="300"/>
      <c r="F75" s="300"/>
      <c r="G75" s="300"/>
      <c r="H75" s="300"/>
      <c r="I75" s="300"/>
    </row>
    <row r="76" spans="1:9" s="16" customFormat="1" ht="20.100000000000001" customHeight="1" x14ac:dyDescent="0.2">
      <c r="A76" s="171"/>
      <c r="B76" s="171"/>
      <c r="C76" s="171"/>
      <c r="D76" s="171"/>
      <c r="E76" s="171"/>
      <c r="F76" s="171"/>
      <c r="G76" s="171"/>
      <c r="H76" s="171"/>
      <c r="I76" s="171"/>
    </row>
    <row r="77" spans="1:9" s="16" customFormat="1" ht="20.100000000000001" customHeight="1" x14ac:dyDescent="0.2">
      <c r="A77" s="16" t="str">
        <f>$A$6</f>
        <v>DATA:__X__BASE  PERIOD__X__FORECASTED  PERIOD</v>
      </c>
      <c r="B77" s="18"/>
      <c r="I77" s="19" t="s">
        <v>273</v>
      </c>
    </row>
    <row r="78" spans="1:9" s="16" customFormat="1" ht="20.100000000000001" customHeight="1" x14ac:dyDescent="0.2">
      <c r="A78" s="16" t="str">
        <f>$A$7</f>
        <v>TYPE OF FILING: __X__ ORIGINAL  _____ UPDATED  _____ REVISED</v>
      </c>
      <c r="I78" s="19" t="s">
        <v>1119</v>
      </c>
    </row>
    <row r="79" spans="1:9" s="16" customFormat="1" ht="20.100000000000001" customHeight="1" x14ac:dyDescent="0.2">
      <c r="A79" s="18" t="s">
        <v>95</v>
      </c>
      <c r="B79" s="18"/>
      <c r="E79" s="18"/>
      <c r="G79" s="18"/>
      <c r="H79" s="18"/>
      <c r="I79" s="20" t="str">
        <f>$I$8</f>
        <v>WITNESS:   C. M. GARRETT</v>
      </c>
    </row>
    <row r="80" spans="1:9" s="16" customFormat="1" ht="20.100000000000001" customHeight="1" x14ac:dyDescent="0.2"/>
    <row r="81" spans="1:9" ht="75" customHeight="1" x14ac:dyDescent="0.2">
      <c r="A81" s="31" t="s">
        <v>96</v>
      </c>
      <c r="B81" s="31" t="s">
        <v>97</v>
      </c>
      <c r="C81" s="31" t="s">
        <v>101</v>
      </c>
      <c r="D81" s="31" t="s">
        <v>144</v>
      </c>
      <c r="E81" s="31" t="s">
        <v>145</v>
      </c>
      <c r="F81" s="31" t="s">
        <v>151</v>
      </c>
      <c r="G81" s="31" t="s">
        <v>1126</v>
      </c>
      <c r="H81" s="31" t="s">
        <v>153</v>
      </c>
      <c r="I81" s="31" t="s">
        <v>1127</v>
      </c>
    </row>
    <row r="82" spans="1:9" ht="18.95" customHeight="1" x14ac:dyDescent="0.2">
      <c r="A82" s="27"/>
      <c r="B82" s="27"/>
      <c r="C82" s="23"/>
      <c r="D82" s="33" t="s">
        <v>69</v>
      </c>
      <c r="E82" s="33" t="s">
        <v>70</v>
      </c>
      <c r="F82" s="33" t="s">
        <v>106</v>
      </c>
      <c r="G82" s="33" t="s">
        <v>107</v>
      </c>
      <c r="H82" s="33" t="s">
        <v>239</v>
      </c>
      <c r="I82" s="33" t="s">
        <v>71</v>
      </c>
    </row>
    <row r="83" spans="1:9" ht="18.95" customHeight="1" x14ac:dyDescent="0.2">
      <c r="A83" s="22"/>
      <c r="B83" s="22"/>
      <c r="C83" s="29"/>
      <c r="D83" s="30" t="s">
        <v>99</v>
      </c>
      <c r="E83" s="30" t="s">
        <v>99</v>
      </c>
      <c r="F83" s="30" t="s">
        <v>99</v>
      </c>
      <c r="G83" s="30" t="s">
        <v>99</v>
      </c>
      <c r="H83" s="30" t="s">
        <v>99</v>
      </c>
      <c r="I83" s="30"/>
    </row>
    <row r="84" spans="1:9" ht="65.099999999999994" customHeight="1" x14ac:dyDescent="0.2">
      <c r="A84" s="26">
        <f>A71+1</f>
        <v>44</v>
      </c>
      <c r="B84" s="172" t="s">
        <v>895</v>
      </c>
      <c r="C84" s="4" t="s">
        <v>913</v>
      </c>
      <c r="D84" s="24">
        <f>'SCH C-2.1 B'!$H72</f>
        <v>427268.14000000007</v>
      </c>
      <c r="E84" s="24">
        <f>F84-D84</f>
        <v>227788.85999999993</v>
      </c>
      <c r="F84" s="24">
        <f>'SCH C-2.1 F'!$H72</f>
        <v>655057</v>
      </c>
      <c r="G84" s="24">
        <f>'SCH D-2.1'!$I73</f>
        <v>0</v>
      </c>
      <c r="H84" s="24">
        <f>SUM(F84:G84)</f>
        <v>655057</v>
      </c>
      <c r="I84" s="217" t="s">
        <v>1268</v>
      </c>
    </row>
    <row r="85" spans="1:9" ht="65.099999999999994" customHeight="1" x14ac:dyDescent="0.2">
      <c r="A85" s="26">
        <f>A84+1</f>
        <v>45</v>
      </c>
      <c r="B85" s="172" t="s">
        <v>896</v>
      </c>
      <c r="C85" s="4" t="s">
        <v>911</v>
      </c>
      <c r="D85" s="24">
        <f>'SCH C-2.1 B'!$H73</f>
        <v>457034.93</v>
      </c>
      <c r="E85" s="24">
        <f>F85-D85</f>
        <v>-308373.93</v>
      </c>
      <c r="F85" s="24">
        <f>'SCH C-2.1 F'!$H73</f>
        <v>148661</v>
      </c>
      <c r="G85" s="24">
        <f>'SCH D-2.1'!$I74</f>
        <v>0</v>
      </c>
      <c r="H85" s="24">
        <f>SUM(F85:G85)</f>
        <v>148661</v>
      </c>
      <c r="I85" s="298" t="s">
        <v>1269</v>
      </c>
    </row>
    <row r="86" spans="1:9" ht="50.1" customHeight="1" x14ac:dyDescent="0.2">
      <c r="A86" s="26">
        <f>A85+1</f>
        <v>46</v>
      </c>
      <c r="B86" s="172" t="s">
        <v>897</v>
      </c>
      <c r="C86" s="4" t="s">
        <v>912</v>
      </c>
      <c r="D86" s="24">
        <f>'SCH C-2.1 B'!$H74</f>
        <v>602578.47999999975</v>
      </c>
      <c r="E86" s="24">
        <f t="shared" si="16"/>
        <v>-122967.47999999975</v>
      </c>
      <c r="F86" s="24">
        <f>'SCH C-2.1 F'!$H74</f>
        <v>479611</v>
      </c>
      <c r="G86" s="24">
        <f>'SCH D-2.1'!$I75</f>
        <v>0</v>
      </c>
      <c r="H86" s="24">
        <f t="shared" si="17"/>
        <v>479611</v>
      </c>
      <c r="I86" s="218" t="s">
        <v>1270</v>
      </c>
    </row>
    <row r="87" spans="1:9" ht="24.95" customHeight="1" x14ac:dyDescent="0.2">
      <c r="A87" s="26">
        <f>A86+1</f>
        <v>47</v>
      </c>
      <c r="B87" s="172" t="s">
        <v>898</v>
      </c>
      <c r="C87" s="4" t="s">
        <v>914</v>
      </c>
      <c r="D87" s="24">
        <f>'SCH C-2.1 B'!$H75</f>
        <v>37048.92</v>
      </c>
      <c r="E87" s="24">
        <f t="shared" si="16"/>
        <v>-9648.9199999999983</v>
      </c>
      <c r="F87" s="24">
        <f>'SCH C-2.1 F'!$H75</f>
        <v>27400</v>
      </c>
      <c r="G87" s="24">
        <f>'SCH D-2.1'!$I76</f>
        <v>0</v>
      </c>
      <c r="H87" s="24">
        <f t="shared" si="17"/>
        <v>27400</v>
      </c>
      <c r="I87" s="218" t="s">
        <v>1131</v>
      </c>
    </row>
    <row r="88" spans="1:9" ht="90" customHeight="1" x14ac:dyDescent="0.2">
      <c r="A88" s="26">
        <f t="shared" ref="A88:A90" si="19">A87+1</f>
        <v>48</v>
      </c>
      <c r="B88" s="172" t="s">
        <v>899</v>
      </c>
      <c r="C88" s="4" t="s">
        <v>915</v>
      </c>
      <c r="D88" s="24">
        <f>'SCH C-2.1 B'!$H76</f>
        <v>915968.14999999991</v>
      </c>
      <c r="E88" s="24">
        <f t="shared" si="16"/>
        <v>-273440.14999999991</v>
      </c>
      <c r="F88" s="24">
        <f>'SCH C-2.1 F'!$H76</f>
        <v>642528</v>
      </c>
      <c r="G88" s="24">
        <f>'SCH D-2.1'!$I77</f>
        <v>0</v>
      </c>
      <c r="H88" s="24">
        <f t="shared" si="17"/>
        <v>642528</v>
      </c>
      <c r="I88" s="299" t="s">
        <v>1271</v>
      </c>
    </row>
    <row r="89" spans="1:9" ht="24.95" customHeight="1" x14ac:dyDescent="0.2">
      <c r="A89" s="26">
        <f t="shared" si="19"/>
        <v>49</v>
      </c>
      <c r="B89" s="172" t="s">
        <v>900</v>
      </c>
      <c r="C89" s="4" t="s">
        <v>916</v>
      </c>
      <c r="D89" s="24">
        <f>'SCH C-2.1 B'!$H77</f>
        <v>316043.53000000003</v>
      </c>
      <c r="E89" s="24">
        <f t="shared" si="16"/>
        <v>28206.469999999972</v>
      </c>
      <c r="F89" s="24">
        <f>'SCH C-2.1 F'!$H77</f>
        <v>344250</v>
      </c>
      <c r="G89" s="24">
        <f>'SCH D-2.1'!$I78</f>
        <v>0</v>
      </c>
      <c r="H89" s="24">
        <f t="shared" si="17"/>
        <v>344250</v>
      </c>
      <c r="I89" s="217" t="s">
        <v>1131</v>
      </c>
    </row>
    <row r="90" spans="1:9" ht="18.95" customHeight="1" x14ac:dyDescent="0.2">
      <c r="A90" s="26">
        <f t="shared" si="19"/>
        <v>50</v>
      </c>
      <c r="B90" s="172"/>
      <c r="C90" s="2" t="s">
        <v>1016</v>
      </c>
      <c r="D90" s="36">
        <f>SUM(D61:D85,D86:D89)</f>
        <v>9077684.0999999978</v>
      </c>
      <c r="E90" s="36">
        <f>SUM(E61:E85,E86:E89)</f>
        <v>607358.90000000026</v>
      </c>
      <c r="F90" s="36">
        <f>SUM(F61:F85,F86:F89)</f>
        <v>9685043</v>
      </c>
      <c r="G90" s="36">
        <f>SUM(G61:G89)</f>
        <v>0</v>
      </c>
      <c r="H90" s="36">
        <f>SUM(H61:H85,H86:H89)</f>
        <v>9685043</v>
      </c>
    </row>
    <row r="91" spans="1:9" ht="18.95" customHeight="1" x14ac:dyDescent="0.2">
      <c r="B91" s="172"/>
      <c r="C91" s="2"/>
      <c r="I91" s="40"/>
    </row>
    <row r="92" spans="1:9" ht="18.95" customHeight="1" x14ac:dyDescent="0.2">
      <c r="A92" s="26"/>
      <c r="B92" s="172"/>
      <c r="C92" s="4"/>
      <c r="D92" s="24"/>
      <c r="E92" s="24"/>
      <c r="F92" s="24"/>
      <c r="G92" s="24"/>
      <c r="H92" s="24"/>
      <c r="I92" s="40"/>
    </row>
    <row r="93" spans="1:9" ht="18.95" customHeight="1" x14ac:dyDescent="0.2">
      <c r="A93" s="26">
        <f>A90+1</f>
        <v>51</v>
      </c>
      <c r="B93" s="172"/>
      <c r="C93" s="37" t="s">
        <v>117</v>
      </c>
      <c r="I93" s="40"/>
    </row>
    <row r="94" spans="1:9" ht="35.1" customHeight="1" x14ac:dyDescent="0.2">
      <c r="A94" s="26">
        <f>A93+1</f>
        <v>52</v>
      </c>
      <c r="B94" s="172" t="s">
        <v>901</v>
      </c>
      <c r="C94" s="4" t="s">
        <v>910</v>
      </c>
      <c r="D94" s="24">
        <f>'SCH C-2.1 B'!$H94</f>
        <v>921451.14999999991</v>
      </c>
      <c r="E94" s="24">
        <f t="shared" ref="E94:E100" si="20">F94-D94</f>
        <v>-170944.14999999991</v>
      </c>
      <c r="F94" s="24">
        <f>'SCH C-2.1 F'!$H94</f>
        <v>750507</v>
      </c>
      <c r="G94" s="24">
        <f>'SCH D-2.1'!$I95</f>
        <v>0</v>
      </c>
      <c r="H94" s="24">
        <f t="shared" ref="H94:H100" si="21">SUM(F94:G94)</f>
        <v>750507</v>
      </c>
      <c r="I94" s="217" t="s">
        <v>1272</v>
      </c>
    </row>
    <row r="95" spans="1:9" ht="24.95" customHeight="1" x14ac:dyDescent="0.2">
      <c r="A95" s="26">
        <f t="shared" ref="A95:A101" si="22">A94+1</f>
        <v>53</v>
      </c>
      <c r="B95" s="172" t="s">
        <v>902</v>
      </c>
      <c r="C95" s="4" t="s">
        <v>16</v>
      </c>
      <c r="D95" s="24">
        <f>'SCH C-2.1 B'!$H95</f>
        <v>399113.72</v>
      </c>
      <c r="E95" s="24">
        <f t="shared" si="20"/>
        <v>51912.280000000028</v>
      </c>
      <c r="F95" s="24">
        <f>'SCH C-2.1 F'!$H95</f>
        <v>451026</v>
      </c>
      <c r="G95" s="24">
        <f>'SCH D-2.1'!$I96</f>
        <v>0</v>
      </c>
      <c r="H95" s="24">
        <f t="shared" si="21"/>
        <v>451026</v>
      </c>
      <c r="I95" s="217" t="s">
        <v>1131</v>
      </c>
    </row>
    <row r="96" spans="1:9" ht="18.95" customHeight="1" x14ac:dyDescent="0.2">
      <c r="A96" s="26">
        <f t="shared" si="22"/>
        <v>54</v>
      </c>
      <c r="B96" s="172">
        <v>852</v>
      </c>
      <c r="C96" s="4" t="s">
        <v>917</v>
      </c>
      <c r="D96" s="24">
        <f>'SCH C-2.1 B'!$H96</f>
        <v>0</v>
      </c>
      <c r="E96" s="24">
        <f t="shared" si="20"/>
        <v>0</v>
      </c>
      <c r="F96" s="24">
        <f>'SCH C-2.1 F'!$H96</f>
        <v>0</v>
      </c>
      <c r="G96" s="24">
        <f>'SCH D-2.1'!$I97</f>
        <v>0</v>
      </c>
      <c r="H96" s="24">
        <f t="shared" si="21"/>
        <v>0</v>
      </c>
      <c r="I96" s="218"/>
    </row>
    <row r="97" spans="1:9" ht="24.95" customHeight="1" x14ac:dyDescent="0.2">
      <c r="A97" s="26">
        <f t="shared" si="22"/>
        <v>55</v>
      </c>
      <c r="B97" s="172" t="s">
        <v>903</v>
      </c>
      <c r="C97" s="4" t="s">
        <v>918</v>
      </c>
      <c r="D97" s="24">
        <f>'SCH C-2.1 B'!$H97</f>
        <v>661742.61</v>
      </c>
      <c r="E97" s="24">
        <f t="shared" si="20"/>
        <v>-26035.609999999986</v>
      </c>
      <c r="F97" s="24">
        <f>'SCH C-2.1 F'!$H97</f>
        <v>635707</v>
      </c>
      <c r="G97" s="24">
        <f>'SCH D-2.1'!$I98</f>
        <v>0</v>
      </c>
      <c r="H97" s="24">
        <f t="shared" si="21"/>
        <v>635707</v>
      </c>
      <c r="I97" s="217" t="s">
        <v>1131</v>
      </c>
    </row>
    <row r="98" spans="1:9" ht="18.95" customHeight="1" x14ac:dyDescent="0.2">
      <c r="A98" s="26">
        <f t="shared" si="22"/>
        <v>56</v>
      </c>
      <c r="B98" s="172">
        <v>859</v>
      </c>
      <c r="C98" s="4" t="s">
        <v>17</v>
      </c>
      <c r="D98" s="24">
        <f>'SCH C-2.1 B'!$H98</f>
        <v>0</v>
      </c>
      <c r="E98" s="24">
        <f t="shared" si="20"/>
        <v>0</v>
      </c>
      <c r="F98" s="24">
        <f>'SCH C-2.1 F'!$H98</f>
        <v>0</v>
      </c>
      <c r="G98" s="24">
        <f>'SCH D-2.1'!$I99</f>
        <v>0</v>
      </c>
      <c r="H98" s="24">
        <f t="shared" si="21"/>
        <v>0</v>
      </c>
      <c r="I98" s="218"/>
    </row>
    <row r="99" spans="1:9" ht="24.95" customHeight="1" x14ac:dyDescent="0.2">
      <c r="A99" s="26">
        <f t="shared" si="22"/>
        <v>57</v>
      </c>
      <c r="B99" s="172" t="s">
        <v>904</v>
      </c>
      <c r="C99" s="4" t="s">
        <v>919</v>
      </c>
      <c r="D99" s="24">
        <f>'SCH C-2.1 B'!$H99</f>
        <v>3112.5299999999988</v>
      </c>
      <c r="E99" s="24">
        <f t="shared" si="20"/>
        <v>5917.4700000000012</v>
      </c>
      <c r="F99" s="24">
        <f>'SCH C-2.1 F'!$H99</f>
        <v>9030</v>
      </c>
      <c r="G99" s="24">
        <f>'SCH D-2.1'!$I100</f>
        <v>0</v>
      </c>
      <c r="H99" s="24">
        <f t="shared" si="21"/>
        <v>9030</v>
      </c>
      <c r="I99" s="217" t="s">
        <v>1131</v>
      </c>
    </row>
    <row r="100" spans="1:9" ht="90" customHeight="1" x14ac:dyDescent="0.2">
      <c r="A100" s="26">
        <f t="shared" si="22"/>
        <v>58</v>
      </c>
      <c r="B100" s="172" t="s">
        <v>905</v>
      </c>
      <c r="C100" s="10" t="s">
        <v>920</v>
      </c>
      <c r="D100" s="24">
        <f>'SCH C-2.1 B'!$H100</f>
        <v>1673149.26</v>
      </c>
      <c r="E100" s="24">
        <f t="shared" si="20"/>
        <v>343197.74</v>
      </c>
      <c r="F100" s="24">
        <f>'SCH C-2.1 F'!$H100</f>
        <v>2016347</v>
      </c>
      <c r="G100" s="24">
        <f>'SCH D-2.1'!$I101</f>
        <v>0</v>
      </c>
      <c r="H100" s="24">
        <f t="shared" si="21"/>
        <v>2016347</v>
      </c>
      <c r="I100" s="299" t="s">
        <v>1273</v>
      </c>
    </row>
    <row r="101" spans="1:9" ht="18.95" customHeight="1" x14ac:dyDescent="0.2">
      <c r="A101" s="26">
        <f t="shared" si="22"/>
        <v>59</v>
      </c>
      <c r="B101" s="172"/>
      <c r="C101" s="10" t="s">
        <v>83</v>
      </c>
      <c r="D101" s="36">
        <f>SUM(D94:D100)</f>
        <v>3658569.27</v>
      </c>
      <c r="E101" s="36">
        <f t="shared" ref="E101" si="23">SUM(E94:E100)</f>
        <v>204047.73000000013</v>
      </c>
      <c r="F101" s="36">
        <f>SUM(F94:F100)</f>
        <v>3862617</v>
      </c>
      <c r="G101" s="36">
        <f t="shared" ref="G101:H101" si="24">SUM(G94:G100)</f>
        <v>0</v>
      </c>
      <c r="H101" s="36">
        <f t="shared" si="24"/>
        <v>3862617</v>
      </c>
    </row>
    <row r="102" spans="1:9" ht="18.95" customHeight="1" x14ac:dyDescent="0.2">
      <c r="A102" s="26"/>
      <c r="B102" s="172"/>
      <c r="C102" s="10"/>
      <c r="I102" s="218"/>
    </row>
    <row r="103" spans="1:9" s="16" customFormat="1" ht="20.100000000000001" customHeight="1" x14ac:dyDescent="0.2">
      <c r="A103" s="300" t="str">
        <f>$A$1</f>
        <v>LOUISVILLE GAS AND ELECTRIC COMPANY</v>
      </c>
      <c r="B103" s="300"/>
      <c r="C103" s="300"/>
      <c r="D103" s="300"/>
      <c r="E103" s="300"/>
      <c r="F103" s="300"/>
      <c r="G103" s="300"/>
      <c r="H103" s="300"/>
      <c r="I103" s="300"/>
    </row>
    <row r="104" spans="1:9" s="16" customFormat="1" ht="20.100000000000001" customHeight="1" x14ac:dyDescent="0.2">
      <c r="A104" s="300" t="str">
        <f>$A$2</f>
        <v>CASE NO. 2016-00371 - GAS OPERATIONS</v>
      </c>
      <c r="B104" s="300"/>
      <c r="C104" s="300"/>
      <c r="D104" s="300"/>
      <c r="E104" s="300"/>
      <c r="F104" s="300"/>
      <c r="G104" s="300"/>
      <c r="H104" s="300"/>
      <c r="I104" s="300"/>
    </row>
    <row r="105" spans="1:9" s="16" customFormat="1" ht="20.100000000000001" customHeight="1" x14ac:dyDescent="0.2">
      <c r="A105" s="300" t="s">
        <v>105</v>
      </c>
      <c r="B105" s="300"/>
      <c r="C105" s="300"/>
      <c r="D105" s="300"/>
      <c r="E105" s="300"/>
      <c r="F105" s="300"/>
      <c r="G105" s="300"/>
      <c r="H105" s="300"/>
      <c r="I105" s="300"/>
    </row>
    <row r="106" spans="1:9" s="16" customFormat="1" ht="20.100000000000001" customHeight="1" x14ac:dyDescent="0.2">
      <c r="A106" s="300" t="str">
        <f>$A$4</f>
        <v>FOR THE 12 MONTHS ENDED FEBRUARY 28, 2017</v>
      </c>
      <c r="B106" s="300"/>
      <c r="C106" s="300"/>
      <c r="D106" s="300"/>
      <c r="E106" s="300"/>
      <c r="F106" s="300"/>
      <c r="G106" s="300"/>
      <c r="H106" s="300"/>
      <c r="I106" s="300"/>
    </row>
    <row r="107" spans="1:9" s="16" customFormat="1" ht="20.100000000000001" customHeight="1" x14ac:dyDescent="0.2">
      <c r="A107" s="171"/>
      <c r="B107" s="171"/>
      <c r="C107" s="171"/>
      <c r="D107" s="171"/>
      <c r="E107" s="171"/>
      <c r="F107" s="171"/>
      <c r="G107" s="171"/>
      <c r="H107" s="171"/>
      <c r="I107" s="171"/>
    </row>
    <row r="108" spans="1:9" s="16" customFormat="1" ht="20.100000000000001" customHeight="1" x14ac:dyDescent="0.2">
      <c r="A108" s="16" t="str">
        <f>$A$6</f>
        <v>DATA:__X__BASE  PERIOD__X__FORECASTED  PERIOD</v>
      </c>
      <c r="B108" s="18"/>
      <c r="I108" s="19" t="s">
        <v>273</v>
      </c>
    </row>
    <row r="109" spans="1:9" s="16" customFormat="1" ht="20.100000000000001" customHeight="1" x14ac:dyDescent="0.2">
      <c r="A109" s="16" t="str">
        <f>$A$7</f>
        <v>TYPE OF FILING: __X__ ORIGINAL  _____ UPDATED  _____ REVISED</v>
      </c>
      <c r="I109" s="19" t="s">
        <v>1120</v>
      </c>
    </row>
    <row r="110" spans="1:9" s="16" customFormat="1" ht="20.100000000000001" customHeight="1" x14ac:dyDescent="0.2">
      <c r="A110" s="18" t="s">
        <v>95</v>
      </c>
      <c r="B110" s="18"/>
      <c r="E110" s="18"/>
      <c r="G110" s="18"/>
      <c r="H110" s="18"/>
      <c r="I110" s="20" t="str">
        <f>$I$8</f>
        <v>WITNESS:   C. M. GARRETT</v>
      </c>
    </row>
    <row r="111" spans="1:9" s="16" customFormat="1" ht="20.100000000000001" customHeight="1" x14ac:dyDescent="0.2"/>
    <row r="112" spans="1:9" ht="75" customHeight="1" x14ac:dyDescent="0.2">
      <c r="A112" s="31" t="s">
        <v>96</v>
      </c>
      <c r="B112" s="31" t="s">
        <v>97</v>
      </c>
      <c r="C112" s="31" t="s">
        <v>101</v>
      </c>
      <c r="D112" s="31" t="s">
        <v>144</v>
      </c>
      <c r="E112" s="31" t="s">
        <v>145</v>
      </c>
      <c r="F112" s="31" t="s">
        <v>151</v>
      </c>
      <c r="G112" s="31" t="s">
        <v>1126</v>
      </c>
      <c r="H112" s="31" t="s">
        <v>153</v>
      </c>
      <c r="I112" s="31" t="s">
        <v>1127</v>
      </c>
    </row>
    <row r="113" spans="1:9" ht="18.95" customHeight="1" x14ac:dyDescent="0.2">
      <c r="A113" s="27"/>
      <c r="B113" s="27"/>
      <c r="C113" s="23"/>
      <c r="D113" s="33" t="s">
        <v>69</v>
      </c>
      <c r="E113" s="33" t="s">
        <v>70</v>
      </c>
      <c r="F113" s="33" t="s">
        <v>106</v>
      </c>
      <c r="G113" s="33" t="s">
        <v>107</v>
      </c>
      <c r="H113" s="33" t="s">
        <v>239</v>
      </c>
      <c r="I113" s="33" t="s">
        <v>71</v>
      </c>
    </row>
    <row r="114" spans="1:9" ht="18.95" customHeight="1" x14ac:dyDescent="0.2">
      <c r="A114" s="22"/>
      <c r="B114" s="22"/>
      <c r="C114" s="29"/>
      <c r="D114" s="30" t="s">
        <v>99</v>
      </c>
      <c r="E114" s="30" t="s">
        <v>99</v>
      </c>
      <c r="F114" s="30" t="s">
        <v>99</v>
      </c>
      <c r="G114" s="30" t="s">
        <v>99</v>
      </c>
      <c r="H114" s="30" t="s">
        <v>99</v>
      </c>
      <c r="I114" s="30"/>
    </row>
    <row r="115" spans="1:9" ht="18.95" customHeight="1" x14ac:dyDescent="0.2">
      <c r="A115" s="26">
        <f>A101+1</f>
        <v>60</v>
      </c>
      <c r="B115" s="172"/>
      <c r="C115" s="37" t="s">
        <v>118</v>
      </c>
      <c r="I115" s="218"/>
    </row>
    <row r="116" spans="1:9" ht="18.95" customHeight="1" x14ac:dyDescent="0.2">
      <c r="A116" s="26">
        <f t="shared" ref="A116:A121" si="25">A115+1</f>
        <v>61</v>
      </c>
      <c r="B116" s="172" t="s">
        <v>856</v>
      </c>
      <c r="C116" s="4" t="s">
        <v>910</v>
      </c>
      <c r="D116" s="24">
        <f>'SCH C-2.1 B'!$H104</f>
        <v>0</v>
      </c>
      <c r="E116" s="24">
        <f>F116-D116</f>
        <v>0</v>
      </c>
      <c r="F116" s="24">
        <f>'SCH C-2.1 F'!$H104</f>
        <v>0</v>
      </c>
      <c r="G116" s="24">
        <f>'SCH D-2.1'!$I105</f>
        <v>0</v>
      </c>
      <c r="H116" s="24">
        <f>SUM(F116:G116)</f>
        <v>0</v>
      </c>
      <c r="I116" s="218"/>
    </row>
    <row r="117" spans="1:9" ht="35.1" customHeight="1" x14ac:dyDescent="0.2">
      <c r="A117" s="26">
        <f t="shared" si="25"/>
        <v>62</v>
      </c>
      <c r="B117" s="172" t="s">
        <v>857</v>
      </c>
      <c r="C117" s="4" t="s">
        <v>921</v>
      </c>
      <c r="D117" s="24">
        <f>'SCH C-2.1 B'!$H105</f>
        <v>629736.61</v>
      </c>
      <c r="E117" s="24">
        <f>F117-D117</f>
        <v>282855.39</v>
      </c>
      <c r="F117" s="24">
        <f>'SCH C-2.1 F'!$H105</f>
        <v>912592</v>
      </c>
      <c r="G117" s="24">
        <f>'SCH D-2.1'!$I106</f>
        <v>0</v>
      </c>
      <c r="H117" s="24">
        <f>SUM(F117:G117)</f>
        <v>912592</v>
      </c>
      <c r="I117" s="217" t="s">
        <v>1274</v>
      </c>
    </row>
    <row r="118" spans="1:9" ht="65.099999999999994" customHeight="1" x14ac:dyDescent="0.2">
      <c r="A118" s="26">
        <f t="shared" si="25"/>
        <v>63</v>
      </c>
      <c r="B118" s="172" t="s">
        <v>858</v>
      </c>
      <c r="C118" s="4" t="s">
        <v>922</v>
      </c>
      <c r="D118" s="24">
        <f>'SCH C-2.1 B'!$H106</f>
        <v>3264688.779999997</v>
      </c>
      <c r="E118" s="24">
        <f>F118-D118</f>
        <v>337612.22000000114</v>
      </c>
      <c r="F118" s="24">
        <f>'SCH C-2.1 F'!$H106</f>
        <v>3602300.9999999981</v>
      </c>
      <c r="G118" s="24">
        <f>'SCH D-2.1'!$I107</f>
        <v>0</v>
      </c>
      <c r="H118" s="24">
        <f>SUM(F118:G118)</f>
        <v>3602300.9999999981</v>
      </c>
      <c r="I118" s="298" t="s">
        <v>1275</v>
      </c>
    </row>
    <row r="119" spans="1:9" ht="24.95" customHeight="1" x14ac:dyDescent="0.2">
      <c r="A119" s="26">
        <f t="shared" si="25"/>
        <v>64</v>
      </c>
      <c r="B119" s="172" t="s">
        <v>859</v>
      </c>
      <c r="C119" s="4" t="s">
        <v>929</v>
      </c>
      <c r="D119" s="24">
        <f>'SCH C-2.1 B'!$H107</f>
        <v>1112310.55</v>
      </c>
      <c r="E119" s="24">
        <f>F119-D119</f>
        <v>49196.449999999953</v>
      </c>
      <c r="F119" s="24">
        <f>'SCH C-2.1 F'!$H107</f>
        <v>1161507</v>
      </c>
      <c r="G119" s="24">
        <f>'SCH D-2.1'!$I108</f>
        <v>0</v>
      </c>
      <c r="H119" s="24">
        <f>SUM(F119:G119)</f>
        <v>1161507</v>
      </c>
      <c r="I119" s="217" t="s">
        <v>1131</v>
      </c>
    </row>
    <row r="120" spans="1:9" ht="24.95" customHeight="1" x14ac:dyDescent="0.2">
      <c r="A120" s="26">
        <f t="shared" si="25"/>
        <v>65</v>
      </c>
      <c r="B120" s="172" t="s">
        <v>860</v>
      </c>
      <c r="C120" s="4" t="s">
        <v>930</v>
      </c>
      <c r="D120" s="24">
        <f>'SCH C-2.1 B'!$H108</f>
        <v>474948.51</v>
      </c>
      <c r="E120" s="24">
        <f>F120-D120</f>
        <v>15732.489999999991</v>
      </c>
      <c r="F120" s="24">
        <f>'SCH C-2.1 F'!$H108</f>
        <v>490681</v>
      </c>
      <c r="G120" s="24">
        <f>'SCH D-2.1'!$I109</f>
        <v>0</v>
      </c>
      <c r="H120" s="24">
        <f>SUM(F120:G120)</f>
        <v>490681</v>
      </c>
      <c r="I120" s="217" t="s">
        <v>1131</v>
      </c>
    </row>
    <row r="121" spans="1:9" ht="24.95" customHeight="1" x14ac:dyDescent="0.2">
      <c r="A121" s="26">
        <f t="shared" si="25"/>
        <v>66</v>
      </c>
      <c r="B121" s="172">
        <v>877</v>
      </c>
      <c r="C121" s="4" t="s">
        <v>931</v>
      </c>
      <c r="D121" s="24">
        <f>'SCH C-2.1 B'!$H109</f>
        <v>174703.99</v>
      </c>
      <c r="E121" s="24">
        <f t="shared" ref="E121:E133" si="26">F121-D121</f>
        <v>75488.010000000009</v>
      </c>
      <c r="F121" s="24">
        <f>'SCH C-2.1 F'!$H109</f>
        <v>250192</v>
      </c>
      <c r="G121" s="24">
        <f>'SCH D-2.1'!$I110</f>
        <v>0</v>
      </c>
      <c r="H121" s="24">
        <f t="shared" ref="H121:H133" si="27">SUM(F121:G121)</f>
        <v>250192</v>
      </c>
      <c r="I121" s="218" t="s">
        <v>1131</v>
      </c>
    </row>
    <row r="122" spans="1:9" ht="50.1" customHeight="1" x14ac:dyDescent="0.2">
      <c r="A122" s="26">
        <f t="shared" ref="A122:A133" si="28">A121+1</f>
        <v>67</v>
      </c>
      <c r="B122" s="172" t="s">
        <v>861</v>
      </c>
      <c r="C122" s="4" t="s">
        <v>923</v>
      </c>
      <c r="D122" s="24">
        <f>'SCH C-2.1 B'!$H110</f>
        <v>1225279.4999999991</v>
      </c>
      <c r="E122" s="24">
        <f t="shared" si="26"/>
        <v>146051.49999999907</v>
      </c>
      <c r="F122" s="24">
        <f>'SCH C-2.1 F'!$H110</f>
        <v>1371330.9999999981</v>
      </c>
      <c r="G122" s="24">
        <f>'SCH D-2.1'!$I111</f>
        <v>0</v>
      </c>
      <c r="H122" s="24">
        <f t="shared" si="27"/>
        <v>1371330.9999999981</v>
      </c>
      <c r="I122" s="298" t="s">
        <v>1276</v>
      </c>
    </row>
    <row r="123" spans="1:9" ht="35.1" customHeight="1" x14ac:dyDescent="0.2">
      <c r="A123" s="26">
        <f>A122+1</f>
        <v>68</v>
      </c>
      <c r="B123" s="172" t="s">
        <v>862</v>
      </c>
      <c r="C123" s="4" t="s">
        <v>924</v>
      </c>
      <c r="D123" s="24">
        <f>'SCH C-2.1 B'!$H111</f>
        <v>334876.46999999962</v>
      </c>
      <c r="E123" s="24">
        <f t="shared" si="26"/>
        <v>-172946.46999999968</v>
      </c>
      <c r="F123" s="24">
        <f>'SCH C-2.1 F'!$H111</f>
        <v>161929.99999999994</v>
      </c>
      <c r="G123" s="24">
        <f>'SCH D-2.1'!$I112</f>
        <v>0</v>
      </c>
      <c r="H123" s="24">
        <f t="shared" si="27"/>
        <v>161929.99999999994</v>
      </c>
      <c r="I123" s="298" t="s">
        <v>1277</v>
      </c>
    </row>
    <row r="124" spans="1:9" ht="24.95" customHeight="1" x14ac:dyDescent="0.2">
      <c r="A124" s="26">
        <f t="shared" si="28"/>
        <v>69</v>
      </c>
      <c r="B124" s="172" t="s">
        <v>863</v>
      </c>
      <c r="C124" s="4" t="s">
        <v>17</v>
      </c>
      <c r="D124" s="24">
        <f>'SCH C-2.1 B'!$H112</f>
        <v>3460665.6399999983</v>
      </c>
      <c r="E124" s="24">
        <f t="shared" si="26"/>
        <v>550399.35999999987</v>
      </c>
      <c r="F124" s="24">
        <f>'SCH C-2.1 F'!$H112</f>
        <v>4011064.9999999981</v>
      </c>
      <c r="G124" s="24">
        <f>'SCH D-2.1'!$I113</f>
        <v>0</v>
      </c>
      <c r="H124" s="24">
        <f t="shared" si="27"/>
        <v>4011064.9999999981</v>
      </c>
      <c r="I124" s="298" t="s">
        <v>1278</v>
      </c>
    </row>
    <row r="125" spans="1:9" ht="24.95" customHeight="1" x14ac:dyDescent="0.2">
      <c r="A125" s="26">
        <f t="shared" si="28"/>
        <v>70</v>
      </c>
      <c r="B125" s="172" t="s">
        <v>864</v>
      </c>
      <c r="C125" s="4" t="s">
        <v>925</v>
      </c>
      <c r="D125" s="24">
        <f>'SCH C-2.1 B'!$H113</f>
        <v>6647.8899999999994</v>
      </c>
      <c r="E125" s="24">
        <f t="shared" si="26"/>
        <v>107.11000000000058</v>
      </c>
      <c r="F125" s="24">
        <f>'SCH C-2.1 F'!$H113</f>
        <v>6755</v>
      </c>
      <c r="G125" s="24">
        <f>'SCH D-2.1'!$I114</f>
        <v>0</v>
      </c>
      <c r="H125" s="24">
        <f t="shared" si="27"/>
        <v>6755</v>
      </c>
      <c r="I125" s="217" t="s">
        <v>1131</v>
      </c>
    </row>
    <row r="126" spans="1:9" ht="20.100000000000001" customHeight="1" x14ac:dyDescent="0.2">
      <c r="A126" s="26">
        <f t="shared" si="28"/>
        <v>71</v>
      </c>
      <c r="B126" s="172" t="s">
        <v>865</v>
      </c>
      <c r="C126" s="4" t="s">
        <v>15</v>
      </c>
      <c r="D126" s="24">
        <f>'SCH C-2.1 B'!$H114</f>
        <v>0</v>
      </c>
      <c r="E126" s="24">
        <f t="shared" si="26"/>
        <v>0</v>
      </c>
      <c r="F126" s="24">
        <f>'SCH C-2.1 F'!$H114</f>
        <v>0</v>
      </c>
      <c r="G126" s="24">
        <f>'SCH D-2.1'!$I115</f>
        <v>0</v>
      </c>
      <c r="H126" s="24">
        <f t="shared" si="27"/>
        <v>0</v>
      </c>
      <c r="I126" s="218"/>
    </row>
    <row r="127" spans="1:9" ht="20.100000000000001" customHeight="1" x14ac:dyDescent="0.2">
      <c r="A127" s="26">
        <f t="shared" si="28"/>
        <v>72</v>
      </c>
      <c r="B127" s="172" t="s">
        <v>866</v>
      </c>
      <c r="C127" s="4" t="s">
        <v>926</v>
      </c>
      <c r="D127" s="24">
        <f>'SCH C-2.1 B'!$H115</f>
        <v>0</v>
      </c>
      <c r="E127" s="24">
        <f t="shared" si="26"/>
        <v>0</v>
      </c>
      <c r="F127" s="24">
        <f>'SCH C-2.1 F'!$H115</f>
        <v>0</v>
      </c>
      <c r="G127" s="24">
        <f>'SCH D-2.1'!$I116</f>
        <v>0</v>
      </c>
      <c r="H127" s="24">
        <f t="shared" si="27"/>
        <v>0</v>
      </c>
      <c r="I127" s="217"/>
    </row>
    <row r="128" spans="1:9" ht="24.95" customHeight="1" x14ac:dyDescent="0.2">
      <c r="A128" s="26">
        <f t="shared" si="28"/>
        <v>73</v>
      </c>
      <c r="B128" s="172" t="s">
        <v>867</v>
      </c>
      <c r="C128" s="4" t="s">
        <v>927</v>
      </c>
      <c r="D128" s="24">
        <f>'SCH C-2.1 B'!$H116</f>
        <v>9688432.4899999984</v>
      </c>
      <c r="E128" s="24">
        <f t="shared" si="26"/>
        <v>328799.50999999978</v>
      </c>
      <c r="F128" s="24">
        <f>'SCH C-2.1 F'!$H116</f>
        <v>10017231.999999998</v>
      </c>
      <c r="G128" s="24">
        <f>'SCH D-2.1'!$I117</f>
        <v>0</v>
      </c>
      <c r="H128" s="24">
        <f t="shared" si="27"/>
        <v>10017231.999999998</v>
      </c>
      <c r="I128" s="217" t="s">
        <v>1131</v>
      </c>
    </row>
    <row r="129" spans="1:9" ht="24.95" customHeight="1" x14ac:dyDescent="0.2">
      <c r="A129" s="26">
        <f t="shared" si="28"/>
        <v>74</v>
      </c>
      <c r="B129" s="172" t="s">
        <v>868</v>
      </c>
      <c r="C129" s="4" t="s">
        <v>928</v>
      </c>
      <c r="D129" s="24">
        <f>'SCH C-2.1 B'!$H117</f>
        <v>122256.07</v>
      </c>
      <c r="E129" s="24">
        <f t="shared" si="26"/>
        <v>44433.929999999993</v>
      </c>
      <c r="F129" s="24">
        <f>'SCH C-2.1 F'!$H117</f>
        <v>166690</v>
      </c>
      <c r="G129" s="24">
        <f>'SCH D-2.1'!$I118</f>
        <v>0</v>
      </c>
      <c r="H129" s="24">
        <f t="shared" si="27"/>
        <v>166690</v>
      </c>
      <c r="I129" s="217" t="s">
        <v>1131</v>
      </c>
    </row>
    <row r="130" spans="1:9" ht="24.95" customHeight="1" x14ac:dyDescent="0.2">
      <c r="A130" s="26">
        <f t="shared" si="28"/>
        <v>75</v>
      </c>
      <c r="B130" s="172" t="s">
        <v>869</v>
      </c>
      <c r="C130" s="4" t="s">
        <v>932</v>
      </c>
      <c r="D130" s="24">
        <f>'SCH C-2.1 B'!$H118</f>
        <v>282554.79000000004</v>
      </c>
      <c r="E130" s="24">
        <f t="shared" si="26"/>
        <v>3859.2099999999627</v>
      </c>
      <c r="F130" s="24">
        <f>'SCH C-2.1 F'!$H118</f>
        <v>286414</v>
      </c>
      <c r="G130" s="24">
        <f>'SCH D-2.1'!$I119</f>
        <v>0</v>
      </c>
      <c r="H130" s="24">
        <f t="shared" si="27"/>
        <v>286414</v>
      </c>
      <c r="I130" s="218" t="s">
        <v>1131</v>
      </c>
    </row>
    <row r="131" spans="1:9" ht="35.1" customHeight="1" x14ac:dyDescent="0.2">
      <c r="A131" s="26">
        <f t="shared" si="28"/>
        <v>76</v>
      </c>
      <c r="B131" s="172">
        <v>891</v>
      </c>
      <c r="C131" s="4" t="s">
        <v>933</v>
      </c>
      <c r="D131" s="24">
        <f>'SCH C-2.1 B'!$H119</f>
        <v>313509.89999999991</v>
      </c>
      <c r="E131" s="24">
        <f t="shared" si="26"/>
        <v>101847.10000000009</v>
      </c>
      <c r="F131" s="24">
        <f>'SCH C-2.1 F'!$H119</f>
        <v>415357</v>
      </c>
      <c r="G131" s="24">
        <f>'SCH D-2.1'!$I120</f>
        <v>0</v>
      </c>
      <c r="H131" s="24">
        <f t="shared" si="27"/>
        <v>415357</v>
      </c>
      <c r="I131" s="298" t="s">
        <v>1279</v>
      </c>
    </row>
    <row r="132" spans="1:9" ht="35.1" customHeight="1" x14ac:dyDescent="0.2">
      <c r="A132" s="26">
        <f t="shared" si="28"/>
        <v>77</v>
      </c>
      <c r="B132" s="172" t="s">
        <v>870</v>
      </c>
      <c r="C132" s="4" t="s">
        <v>934</v>
      </c>
      <c r="D132" s="24">
        <f>'SCH C-2.1 B'!$H120</f>
        <v>1241868.5299999993</v>
      </c>
      <c r="E132" s="24">
        <f t="shared" si="26"/>
        <v>-169039.52999999933</v>
      </c>
      <c r="F132" s="24">
        <f>'SCH C-2.1 F'!$H120</f>
        <v>1072829</v>
      </c>
      <c r="G132" s="24">
        <f>'SCH D-2.1'!$I121</f>
        <v>0</v>
      </c>
      <c r="H132" s="24">
        <f t="shared" si="27"/>
        <v>1072829</v>
      </c>
      <c r="I132" s="298" t="s">
        <v>1277</v>
      </c>
    </row>
    <row r="133" spans="1:9" ht="24.95" customHeight="1" x14ac:dyDescent="0.2">
      <c r="A133" s="26">
        <f t="shared" si="28"/>
        <v>78</v>
      </c>
      <c r="B133" s="172" t="s">
        <v>871</v>
      </c>
      <c r="C133" s="4" t="s">
        <v>935</v>
      </c>
      <c r="D133" s="24">
        <f>'SCH C-2.1 B'!$H121</f>
        <v>0</v>
      </c>
      <c r="E133" s="24">
        <f t="shared" si="26"/>
        <v>15198</v>
      </c>
      <c r="F133" s="24">
        <f>'SCH C-2.1 F'!$H121</f>
        <v>15198</v>
      </c>
      <c r="G133" s="24">
        <f>'SCH D-2.1'!$I122</f>
        <v>0</v>
      </c>
      <c r="H133" s="24">
        <f t="shared" si="27"/>
        <v>15198</v>
      </c>
      <c r="I133" s="218" t="s">
        <v>1131</v>
      </c>
    </row>
    <row r="134" spans="1:9" ht="24.95" customHeight="1" x14ac:dyDescent="0.2">
      <c r="A134" s="26">
        <f>A128+1</f>
        <v>74</v>
      </c>
      <c r="B134" s="172" t="s">
        <v>872</v>
      </c>
      <c r="C134" s="4" t="s">
        <v>916</v>
      </c>
      <c r="D134" s="24">
        <f>'SCH C-2.1 B'!$H134</f>
        <v>487707.79000000004</v>
      </c>
      <c r="E134" s="24">
        <f>F134-D134</f>
        <v>73690.209999999963</v>
      </c>
      <c r="F134" s="24">
        <f>'SCH C-2.1 F'!$H134</f>
        <v>561398</v>
      </c>
      <c r="G134" s="24">
        <f>'SCH D-2.1'!$I135</f>
        <v>0</v>
      </c>
      <c r="H134" s="24">
        <f t="shared" ref="H134" si="29">SUM(F134:G134)</f>
        <v>561398</v>
      </c>
      <c r="I134" s="217" t="s">
        <v>1131</v>
      </c>
    </row>
    <row r="135" spans="1:9" ht="18.95" customHeight="1" x14ac:dyDescent="0.2">
      <c r="A135" s="26">
        <f>A134+1</f>
        <v>75</v>
      </c>
      <c r="B135" s="172"/>
      <c r="C135" s="10" t="s">
        <v>84</v>
      </c>
      <c r="D135" s="36">
        <f>SUM(D116:D117,D118:D134)</f>
        <v>22820187.50999999</v>
      </c>
      <c r="E135" s="36">
        <f>SUM(E116:E117,E118:E134)</f>
        <v>1683284.4900000009</v>
      </c>
      <c r="F135" s="36">
        <f>SUM(F116:F117,F118:F134)</f>
        <v>24503471.999999993</v>
      </c>
      <c r="G135" s="36">
        <f>SUM(G116:G117,G118:G134)</f>
        <v>0</v>
      </c>
      <c r="H135" s="36">
        <f>SUM(H116:H117,H118:H134)</f>
        <v>24503471.999999993</v>
      </c>
      <c r="I135" s="218"/>
    </row>
    <row r="136" spans="1:9" ht="18.95" customHeight="1" x14ac:dyDescent="0.2">
      <c r="B136" s="172"/>
      <c r="C136" s="4"/>
      <c r="I136" s="218"/>
    </row>
    <row r="137" spans="1:9" s="16" customFormat="1" ht="20.100000000000001" customHeight="1" x14ac:dyDescent="0.2">
      <c r="A137" s="300" t="str">
        <f>$A$1</f>
        <v>LOUISVILLE GAS AND ELECTRIC COMPANY</v>
      </c>
      <c r="B137" s="300"/>
      <c r="C137" s="300"/>
      <c r="D137" s="300"/>
      <c r="E137" s="300"/>
      <c r="F137" s="300"/>
      <c r="G137" s="300"/>
      <c r="H137" s="300"/>
      <c r="I137" s="300"/>
    </row>
    <row r="138" spans="1:9" s="16" customFormat="1" ht="20.100000000000001" customHeight="1" x14ac:dyDescent="0.2">
      <c r="A138" s="300" t="str">
        <f>$A$2</f>
        <v>CASE NO. 2016-00371 - GAS OPERATIONS</v>
      </c>
      <c r="B138" s="300"/>
      <c r="C138" s="300"/>
      <c r="D138" s="300"/>
      <c r="E138" s="300"/>
      <c r="F138" s="300"/>
      <c r="G138" s="300"/>
      <c r="H138" s="300"/>
      <c r="I138" s="300"/>
    </row>
    <row r="139" spans="1:9" s="16" customFormat="1" ht="20.100000000000001" customHeight="1" x14ac:dyDescent="0.2">
      <c r="A139" s="300" t="s">
        <v>105</v>
      </c>
      <c r="B139" s="300"/>
      <c r="C139" s="300"/>
      <c r="D139" s="300"/>
      <c r="E139" s="300"/>
      <c r="F139" s="300"/>
      <c r="G139" s="300"/>
      <c r="H139" s="300"/>
      <c r="I139" s="300"/>
    </row>
    <row r="140" spans="1:9" s="16" customFormat="1" ht="20.100000000000001" customHeight="1" x14ac:dyDescent="0.2">
      <c r="A140" s="300" t="str">
        <f>$A$4</f>
        <v>FOR THE 12 MONTHS ENDED FEBRUARY 28, 2017</v>
      </c>
      <c r="B140" s="300"/>
      <c r="C140" s="300"/>
      <c r="D140" s="300"/>
      <c r="E140" s="300"/>
      <c r="F140" s="300"/>
      <c r="G140" s="300"/>
      <c r="H140" s="300"/>
      <c r="I140" s="300"/>
    </row>
    <row r="141" spans="1:9" s="16" customFormat="1" ht="20.100000000000001" customHeight="1" x14ac:dyDescent="0.2">
      <c r="A141" s="230"/>
      <c r="B141" s="230"/>
      <c r="C141" s="230"/>
      <c r="D141" s="230"/>
      <c r="E141" s="230"/>
      <c r="F141" s="230"/>
      <c r="G141" s="230"/>
      <c r="H141" s="230"/>
      <c r="I141" s="230"/>
    </row>
    <row r="142" spans="1:9" s="16" customFormat="1" ht="20.100000000000001" customHeight="1" x14ac:dyDescent="0.2">
      <c r="A142" s="16" t="str">
        <f>$A$6</f>
        <v>DATA:__X__BASE  PERIOD__X__FORECASTED  PERIOD</v>
      </c>
      <c r="B142" s="18"/>
      <c r="I142" s="19" t="s">
        <v>273</v>
      </c>
    </row>
    <row r="143" spans="1:9" s="16" customFormat="1" ht="20.100000000000001" customHeight="1" x14ac:dyDescent="0.2">
      <c r="A143" s="16" t="str">
        <f>$A$7</f>
        <v>TYPE OF FILING: __X__ ORIGINAL  _____ UPDATED  _____ REVISED</v>
      </c>
      <c r="I143" s="19" t="s">
        <v>1121</v>
      </c>
    </row>
    <row r="144" spans="1:9" s="16" customFormat="1" ht="20.100000000000001" customHeight="1" x14ac:dyDescent="0.2">
      <c r="A144" s="18" t="s">
        <v>95</v>
      </c>
      <c r="B144" s="18"/>
      <c r="E144" s="18"/>
      <c r="G144" s="18"/>
      <c r="H144" s="18"/>
      <c r="I144" s="20" t="str">
        <f>$I$8</f>
        <v>WITNESS:   C. M. GARRETT</v>
      </c>
    </row>
    <row r="145" spans="1:9" s="16" customFormat="1" ht="20.100000000000001" customHeight="1" x14ac:dyDescent="0.2"/>
    <row r="146" spans="1:9" ht="75" customHeight="1" x14ac:dyDescent="0.2">
      <c r="A146" s="31" t="s">
        <v>96</v>
      </c>
      <c r="B146" s="31" t="s">
        <v>97</v>
      </c>
      <c r="C146" s="31" t="s">
        <v>101</v>
      </c>
      <c r="D146" s="31" t="s">
        <v>144</v>
      </c>
      <c r="E146" s="31" t="s">
        <v>145</v>
      </c>
      <c r="F146" s="31" t="s">
        <v>151</v>
      </c>
      <c r="G146" s="31" t="s">
        <v>1126</v>
      </c>
      <c r="H146" s="31" t="s">
        <v>153</v>
      </c>
      <c r="I146" s="31" t="s">
        <v>1127</v>
      </c>
    </row>
    <row r="147" spans="1:9" ht="18.95" customHeight="1" x14ac:dyDescent="0.2">
      <c r="A147" s="27"/>
      <c r="B147" s="27"/>
      <c r="C147" s="23"/>
      <c r="D147" s="33" t="s">
        <v>69</v>
      </c>
      <c r="E147" s="33" t="s">
        <v>70</v>
      </c>
      <c r="F147" s="33" t="s">
        <v>106</v>
      </c>
      <c r="G147" s="33" t="s">
        <v>107</v>
      </c>
      <c r="H147" s="33" t="s">
        <v>239</v>
      </c>
      <c r="I147" s="33" t="s">
        <v>71</v>
      </c>
    </row>
    <row r="148" spans="1:9" ht="18.95" customHeight="1" x14ac:dyDescent="0.2">
      <c r="A148" s="22"/>
      <c r="B148" s="22"/>
      <c r="C148" s="29"/>
      <c r="D148" s="30" t="s">
        <v>99</v>
      </c>
      <c r="E148" s="30" t="s">
        <v>99</v>
      </c>
      <c r="F148" s="30" t="s">
        <v>99</v>
      </c>
      <c r="G148" s="30" t="s">
        <v>99</v>
      </c>
      <c r="H148" s="30" t="s">
        <v>99</v>
      </c>
      <c r="I148" s="30"/>
    </row>
    <row r="149" spans="1:9" ht="18.95" customHeight="1" x14ac:dyDescent="0.2">
      <c r="A149" s="26">
        <f>A135+1</f>
        <v>76</v>
      </c>
      <c r="B149" s="172"/>
      <c r="C149" s="37" t="s">
        <v>119</v>
      </c>
      <c r="I149" s="218"/>
    </row>
    <row r="150" spans="1:9" ht="35.1" customHeight="1" x14ac:dyDescent="0.2">
      <c r="A150" s="26">
        <f>A149+1</f>
        <v>77</v>
      </c>
      <c r="B150" s="172">
        <v>901</v>
      </c>
      <c r="C150" s="4" t="s">
        <v>22</v>
      </c>
      <c r="D150" s="24">
        <f>'SCH C-2.1 B'!$H138</f>
        <v>860302.7677076275</v>
      </c>
      <c r="E150" s="24">
        <f t="shared" ref="E150:E154" si="30">F150-D150</f>
        <v>156469.42674898659</v>
      </c>
      <c r="F150" s="24">
        <f>'SCH C-2.1 F'!$H138</f>
        <v>1016772.1944566141</v>
      </c>
      <c r="G150" s="24">
        <f>'SCH D-2.1'!$I139</f>
        <v>0</v>
      </c>
      <c r="H150" s="24">
        <f t="shared" ref="H150:H154" si="31">SUM(F150:G150)</f>
        <v>1016772.1944566141</v>
      </c>
      <c r="I150" s="218" t="s">
        <v>1280</v>
      </c>
    </row>
    <row r="151" spans="1:9" ht="24.95" customHeight="1" x14ac:dyDescent="0.2">
      <c r="A151" s="26">
        <f>A150+1</f>
        <v>78</v>
      </c>
      <c r="B151" s="172">
        <v>902</v>
      </c>
      <c r="C151" s="4" t="s">
        <v>18</v>
      </c>
      <c r="D151" s="24">
        <f>'SCH C-2.1 B'!$H139</f>
        <v>1921443.0299999979</v>
      </c>
      <c r="E151" s="24">
        <f t="shared" si="30"/>
        <v>79279.650000002002</v>
      </c>
      <c r="F151" s="24">
        <f>'SCH C-2.1 F'!$H139</f>
        <v>2000722.68</v>
      </c>
      <c r="G151" s="24">
        <f>'SCH D-2.1'!$I140</f>
        <v>0</v>
      </c>
      <c r="H151" s="24">
        <f t="shared" si="31"/>
        <v>2000722.68</v>
      </c>
      <c r="I151" s="298" t="s">
        <v>1281</v>
      </c>
    </row>
    <row r="152" spans="1:9" ht="50.1" customHeight="1" x14ac:dyDescent="0.2">
      <c r="A152" s="26">
        <f>A151+1</f>
        <v>79</v>
      </c>
      <c r="B152" s="172">
        <v>903</v>
      </c>
      <c r="C152" s="4" t="s">
        <v>19</v>
      </c>
      <c r="D152" s="24">
        <f>'SCH C-2.1 B'!$H140</f>
        <v>5411342.9999999981</v>
      </c>
      <c r="E152" s="24">
        <f t="shared" si="30"/>
        <v>478169.47198787704</v>
      </c>
      <c r="F152" s="24">
        <f>'SCH C-2.1 F'!$H140</f>
        <v>5889512.4719878752</v>
      </c>
      <c r="G152" s="24">
        <f>'SCH D-2.1'!$I141</f>
        <v>0</v>
      </c>
      <c r="H152" s="24">
        <f t="shared" si="31"/>
        <v>5889512.4719878752</v>
      </c>
      <c r="I152" s="217" t="s">
        <v>1282</v>
      </c>
    </row>
    <row r="153" spans="1:9" ht="35.1" customHeight="1" x14ac:dyDescent="0.2">
      <c r="A153" s="26">
        <f t="shared" ref="A153:A155" si="32">A152+1</f>
        <v>80</v>
      </c>
      <c r="B153" s="172">
        <v>904</v>
      </c>
      <c r="C153" s="4" t="s">
        <v>20</v>
      </c>
      <c r="D153" s="24">
        <f>'SCH C-2.1 B'!$H141</f>
        <v>248715.0415745379</v>
      </c>
      <c r="E153" s="24">
        <f t="shared" si="30"/>
        <v>163151.43503508021</v>
      </c>
      <c r="F153" s="24">
        <f>'SCH C-2.1 F'!$H141</f>
        <v>411866.47660961811</v>
      </c>
      <c r="G153" s="24">
        <f>'SCH D-2.1'!$I142</f>
        <v>0</v>
      </c>
      <c r="H153" s="24">
        <f t="shared" si="31"/>
        <v>411866.47660961811</v>
      </c>
      <c r="I153" s="217" t="s">
        <v>1283</v>
      </c>
    </row>
    <row r="154" spans="1:9" ht="24.95" customHeight="1" x14ac:dyDescent="0.2">
      <c r="A154" s="26">
        <f>A153+1</f>
        <v>81</v>
      </c>
      <c r="B154" s="172">
        <v>905</v>
      </c>
      <c r="C154" s="4" t="s">
        <v>21</v>
      </c>
      <c r="D154" s="24">
        <f>'SCH C-2.1 B'!$H142</f>
        <v>-7847.2800000000007</v>
      </c>
      <c r="E154" s="24">
        <f t="shared" si="30"/>
        <v>8859.2800000000007</v>
      </c>
      <c r="F154" s="24">
        <f>'SCH C-2.1 F'!$H142</f>
        <v>1012.0000000000002</v>
      </c>
      <c r="G154" s="24">
        <f>'SCH D-2.1'!$I143</f>
        <v>0</v>
      </c>
      <c r="H154" s="24">
        <f t="shared" si="31"/>
        <v>1012.0000000000002</v>
      </c>
      <c r="I154" s="217" t="s">
        <v>1131</v>
      </c>
    </row>
    <row r="155" spans="1:9" ht="18.95" customHeight="1" x14ac:dyDescent="0.2">
      <c r="A155" s="26">
        <f t="shared" si="32"/>
        <v>82</v>
      </c>
      <c r="B155" s="172"/>
      <c r="C155" s="10" t="s">
        <v>120</v>
      </c>
      <c r="D155" s="36">
        <f>SUM(D150:D154)</f>
        <v>8433956.5592821632</v>
      </c>
      <c r="E155" s="36">
        <f>SUM(E150:E154)</f>
        <v>885929.26377194584</v>
      </c>
      <c r="F155" s="36">
        <f>SUM(F150:F154)</f>
        <v>9319885.8230541069</v>
      </c>
      <c r="G155" s="36">
        <f>SUM(G150:G154)</f>
        <v>0</v>
      </c>
      <c r="H155" s="36">
        <f>SUM(H150:H154)</f>
        <v>9319885.8230541069</v>
      </c>
      <c r="I155" s="218"/>
    </row>
    <row r="156" spans="1:9" ht="18.95" customHeight="1" x14ac:dyDescent="0.2">
      <c r="B156" s="172"/>
      <c r="C156" s="4"/>
      <c r="I156" s="218"/>
    </row>
    <row r="157" spans="1:9" ht="18.95" customHeight="1" x14ac:dyDescent="0.2">
      <c r="A157" s="26">
        <f>A155+1</f>
        <v>83</v>
      </c>
      <c r="B157" s="172"/>
      <c r="C157" s="37" t="s">
        <v>121</v>
      </c>
      <c r="I157" s="218"/>
    </row>
    <row r="158" spans="1:9" ht="24.95" customHeight="1" x14ac:dyDescent="0.2">
      <c r="A158" s="26">
        <f>A157+1</f>
        <v>84</v>
      </c>
      <c r="B158" s="172">
        <v>907</v>
      </c>
      <c r="C158" s="4" t="s">
        <v>23</v>
      </c>
      <c r="D158" s="24">
        <f>'SCH C-2.1 B'!$H146</f>
        <v>85541.329999999987</v>
      </c>
      <c r="E158" s="24">
        <f t="shared" ref="E158:E161" si="33">F158-D158</f>
        <v>17290.410000000018</v>
      </c>
      <c r="F158" s="24">
        <f>'SCH C-2.1 F'!$H146</f>
        <v>102831.74</v>
      </c>
      <c r="G158" s="24">
        <f>'SCH D-2.1'!$I147</f>
        <v>0</v>
      </c>
      <c r="H158" s="24">
        <f t="shared" ref="H158:H161" si="34">SUM(F158:G158)</f>
        <v>102831.74</v>
      </c>
      <c r="I158" s="217" t="s">
        <v>1131</v>
      </c>
    </row>
    <row r="159" spans="1:9" ht="35.1" customHeight="1" x14ac:dyDescent="0.2">
      <c r="A159" s="26">
        <f>A158+1</f>
        <v>85</v>
      </c>
      <c r="B159" s="172">
        <v>908</v>
      </c>
      <c r="C159" s="4" t="s">
        <v>24</v>
      </c>
      <c r="D159" s="24">
        <f>'SCH C-2.1 B'!$H147</f>
        <v>414474.08999999659</v>
      </c>
      <c r="E159" s="24">
        <f t="shared" si="33"/>
        <v>-332729.56999999704</v>
      </c>
      <c r="F159" s="24">
        <f>'SCH C-2.1 F'!$H147</f>
        <v>81744.519999999553</v>
      </c>
      <c r="G159" s="24">
        <f>'SCH D-2.1'!$I148</f>
        <v>0</v>
      </c>
      <c r="H159" s="24">
        <f t="shared" si="34"/>
        <v>81744.519999999553</v>
      </c>
      <c r="I159" s="217" t="s">
        <v>1284</v>
      </c>
    </row>
    <row r="160" spans="1:9" ht="50.1" customHeight="1" x14ac:dyDescent="0.2">
      <c r="A160" s="26">
        <f t="shared" ref="A160:A162" si="35">A159+1</f>
        <v>86</v>
      </c>
      <c r="B160" s="172">
        <v>909</v>
      </c>
      <c r="C160" s="4" t="s">
        <v>25</v>
      </c>
      <c r="D160" s="24">
        <f>'SCH C-2.1 B'!$H148</f>
        <v>89408.039999999979</v>
      </c>
      <c r="E160" s="24">
        <f t="shared" si="33"/>
        <v>-16787.799999999974</v>
      </c>
      <c r="F160" s="24">
        <f>'SCH C-2.1 F'!$H148</f>
        <v>72620.240000000005</v>
      </c>
      <c r="G160" s="24">
        <f>'SCH D-2.1'!$I149</f>
        <v>0</v>
      </c>
      <c r="H160" s="24">
        <f t="shared" si="34"/>
        <v>72620.240000000005</v>
      </c>
      <c r="I160" s="217" t="s">
        <v>1285</v>
      </c>
    </row>
    <row r="161" spans="1:9" ht="50.1" customHeight="1" x14ac:dyDescent="0.2">
      <c r="A161" s="26">
        <f t="shared" si="35"/>
        <v>87</v>
      </c>
      <c r="B161" s="172">
        <v>910</v>
      </c>
      <c r="C161" s="4" t="s">
        <v>26</v>
      </c>
      <c r="D161" s="24">
        <f>'SCH C-2.1 B'!$H149</f>
        <v>182560.08</v>
      </c>
      <c r="E161" s="24">
        <f t="shared" si="33"/>
        <v>59368.479999999312</v>
      </c>
      <c r="F161" s="24">
        <f>'SCH C-2.1 F'!$H149</f>
        <v>241928.5599999993</v>
      </c>
      <c r="G161" s="24">
        <f>'SCH D-2.1'!$I150</f>
        <v>0</v>
      </c>
      <c r="H161" s="24">
        <f t="shared" si="34"/>
        <v>241928.5599999993</v>
      </c>
      <c r="I161" s="218" t="s">
        <v>1286</v>
      </c>
    </row>
    <row r="162" spans="1:9" ht="18.95" customHeight="1" x14ac:dyDescent="0.2">
      <c r="A162" s="26">
        <f t="shared" si="35"/>
        <v>88</v>
      </c>
      <c r="B162" s="172"/>
      <c r="C162" s="10" t="s">
        <v>122</v>
      </c>
      <c r="D162" s="36">
        <f>SUM(D158:D161)</f>
        <v>771983.53999999643</v>
      </c>
      <c r="E162" s="36">
        <f>SUM(E158:E161)</f>
        <v>-272858.47999999765</v>
      </c>
      <c r="F162" s="36">
        <f>SUM(F158:F161)</f>
        <v>499125.05999999883</v>
      </c>
      <c r="G162" s="36">
        <f>SUM(G158:G161)</f>
        <v>0</v>
      </c>
      <c r="H162" s="36">
        <f>SUM(H158:H161)</f>
        <v>499125.05999999883</v>
      </c>
      <c r="I162" s="218"/>
    </row>
    <row r="163" spans="1:9" ht="18.95" customHeight="1" x14ac:dyDescent="0.2">
      <c r="A163" s="26"/>
      <c r="B163" s="172"/>
      <c r="C163" s="4"/>
      <c r="I163" s="218"/>
    </row>
    <row r="164" spans="1:9" ht="18.95" customHeight="1" x14ac:dyDescent="0.2">
      <c r="A164" s="26">
        <f>A162+1</f>
        <v>89</v>
      </c>
      <c r="B164" s="172"/>
      <c r="C164" s="37" t="s">
        <v>123</v>
      </c>
      <c r="I164" s="218"/>
    </row>
    <row r="165" spans="1:9" ht="18.95" customHeight="1" x14ac:dyDescent="0.2">
      <c r="A165" s="26">
        <f>A164+1</f>
        <v>90</v>
      </c>
      <c r="B165" s="172">
        <v>911</v>
      </c>
      <c r="C165" s="4" t="s">
        <v>27</v>
      </c>
      <c r="D165" s="24">
        <f>'SCH C-2.1 B'!$H153</f>
        <v>0</v>
      </c>
      <c r="E165" s="24">
        <f t="shared" ref="E165:E168" si="36">F165-D165</f>
        <v>0</v>
      </c>
      <c r="F165" s="24">
        <f>'SCH C-2.1 F'!$H153</f>
        <v>0</v>
      </c>
      <c r="G165" s="24">
        <f>'SCH D-2.1'!$I154</f>
        <v>0</v>
      </c>
      <c r="H165" s="24">
        <f t="shared" ref="H165:H168" si="37">SUM(F165:G165)</f>
        <v>0</v>
      </c>
      <c r="I165" s="218"/>
    </row>
    <row r="166" spans="1:9" ht="18.95" customHeight="1" x14ac:dyDescent="0.2">
      <c r="A166" s="26">
        <f t="shared" ref="A166:A169" si="38">A165+1</f>
        <v>91</v>
      </c>
      <c r="B166" s="172">
        <v>912</v>
      </c>
      <c r="C166" s="4" t="s">
        <v>28</v>
      </c>
      <c r="D166" s="24">
        <f>'SCH C-2.1 B'!$H154</f>
        <v>0</v>
      </c>
      <c r="E166" s="24">
        <f t="shared" si="36"/>
        <v>0</v>
      </c>
      <c r="F166" s="24">
        <f>'SCH C-2.1 F'!$H154</f>
        <v>0</v>
      </c>
      <c r="G166" s="24">
        <f>'SCH D-2.1'!$I155</f>
        <v>0</v>
      </c>
      <c r="H166" s="24">
        <f t="shared" si="37"/>
        <v>0</v>
      </c>
      <c r="I166" s="218"/>
    </row>
    <row r="167" spans="1:9" ht="35.1" customHeight="1" x14ac:dyDescent="0.2">
      <c r="A167" s="26">
        <f t="shared" si="38"/>
        <v>92</v>
      </c>
      <c r="B167" s="172">
        <v>913</v>
      </c>
      <c r="C167" s="4" t="s">
        <v>29</v>
      </c>
      <c r="D167" s="24">
        <f>'SCH C-2.1 B'!$H155</f>
        <v>269419.5299999998</v>
      </c>
      <c r="E167" s="24">
        <f t="shared" si="36"/>
        <v>-1232.0499999999302</v>
      </c>
      <c r="F167" s="24">
        <f>'SCH C-2.1 F'!$H155</f>
        <v>268187.47999999986</v>
      </c>
      <c r="G167" s="24">
        <f>'SCH D-2.1'!$I156</f>
        <v>-268187.47999999986</v>
      </c>
      <c r="H167" s="24">
        <f t="shared" si="37"/>
        <v>0</v>
      </c>
      <c r="I167" s="217" t="s">
        <v>1132</v>
      </c>
    </row>
    <row r="168" spans="1:9" ht="18.95" customHeight="1" x14ac:dyDescent="0.2">
      <c r="A168" s="26">
        <f t="shared" si="38"/>
        <v>93</v>
      </c>
      <c r="B168" s="172">
        <v>916</v>
      </c>
      <c r="C168" s="4" t="s">
        <v>30</v>
      </c>
      <c r="D168" s="24">
        <f>'SCH C-2.1 B'!$H156</f>
        <v>0</v>
      </c>
      <c r="E168" s="24">
        <f t="shared" si="36"/>
        <v>0</v>
      </c>
      <c r="F168" s="24">
        <f>'SCH C-2.1 F'!$H156</f>
        <v>0</v>
      </c>
      <c r="G168" s="24">
        <f>'SCH D-2.1'!$I157</f>
        <v>0</v>
      </c>
      <c r="H168" s="24">
        <f t="shared" si="37"/>
        <v>0</v>
      </c>
      <c r="I168" s="218"/>
    </row>
    <row r="169" spans="1:9" ht="18.95" customHeight="1" x14ac:dyDescent="0.2">
      <c r="A169" s="26">
        <f t="shared" si="38"/>
        <v>94</v>
      </c>
      <c r="B169" s="172"/>
      <c r="C169" s="2" t="s">
        <v>124</v>
      </c>
      <c r="D169" s="36">
        <f>SUM(D165:D168)</f>
        <v>269419.5299999998</v>
      </c>
      <c r="E169" s="36">
        <f>SUM(E165:E168)</f>
        <v>-1232.0499999999302</v>
      </c>
      <c r="F169" s="36">
        <f>SUM(F165:F168)</f>
        <v>268187.47999999986</v>
      </c>
      <c r="G169" s="36">
        <f>SUM(G165:G168)</f>
        <v>-268187.47999999986</v>
      </c>
      <c r="H169" s="36">
        <f>SUM(H165:H168)</f>
        <v>0</v>
      </c>
      <c r="I169" s="218"/>
    </row>
    <row r="170" spans="1:9" ht="18.95" customHeight="1" x14ac:dyDescent="0.2">
      <c r="B170" s="172"/>
      <c r="C170" s="4"/>
      <c r="I170" s="218"/>
    </row>
    <row r="171" spans="1:9" s="16" customFormat="1" ht="20.100000000000001" customHeight="1" x14ac:dyDescent="0.2">
      <c r="A171" s="300" t="str">
        <f>$A$1</f>
        <v>LOUISVILLE GAS AND ELECTRIC COMPANY</v>
      </c>
      <c r="B171" s="300"/>
      <c r="C171" s="300"/>
      <c r="D171" s="300"/>
      <c r="E171" s="300"/>
      <c r="F171" s="300"/>
      <c r="G171" s="300"/>
      <c r="H171" s="300"/>
      <c r="I171" s="300"/>
    </row>
    <row r="172" spans="1:9" s="16" customFormat="1" ht="20.100000000000001" customHeight="1" x14ac:dyDescent="0.2">
      <c r="A172" s="300" t="str">
        <f>$A$2</f>
        <v>CASE NO. 2016-00371 - GAS OPERATIONS</v>
      </c>
      <c r="B172" s="300"/>
      <c r="C172" s="300"/>
      <c r="D172" s="300"/>
      <c r="E172" s="300"/>
      <c r="F172" s="300"/>
      <c r="G172" s="300"/>
      <c r="H172" s="300"/>
      <c r="I172" s="300"/>
    </row>
    <row r="173" spans="1:9" s="16" customFormat="1" ht="20.100000000000001" customHeight="1" x14ac:dyDescent="0.2">
      <c r="A173" s="300" t="s">
        <v>105</v>
      </c>
      <c r="B173" s="300"/>
      <c r="C173" s="300"/>
      <c r="D173" s="300"/>
      <c r="E173" s="300"/>
      <c r="F173" s="300"/>
      <c r="G173" s="300"/>
      <c r="H173" s="300"/>
      <c r="I173" s="300"/>
    </row>
    <row r="174" spans="1:9" s="16" customFormat="1" ht="20.100000000000001" customHeight="1" x14ac:dyDescent="0.2">
      <c r="A174" s="300" t="str">
        <f>$A$4</f>
        <v>FOR THE 12 MONTHS ENDED FEBRUARY 28, 2017</v>
      </c>
      <c r="B174" s="300"/>
      <c r="C174" s="300"/>
      <c r="D174" s="300"/>
      <c r="E174" s="300"/>
      <c r="F174" s="300"/>
      <c r="G174" s="300"/>
      <c r="H174" s="300"/>
      <c r="I174" s="300"/>
    </row>
    <row r="175" spans="1:9" s="16" customFormat="1" ht="20.100000000000001" customHeight="1" x14ac:dyDescent="0.2">
      <c r="A175" s="171"/>
      <c r="B175" s="171"/>
      <c r="C175" s="171"/>
      <c r="D175" s="171"/>
      <c r="E175" s="171"/>
      <c r="F175" s="171"/>
      <c r="G175" s="171"/>
      <c r="H175" s="171"/>
      <c r="I175" s="171"/>
    </row>
    <row r="176" spans="1:9" s="16" customFormat="1" ht="20.100000000000001" customHeight="1" x14ac:dyDescent="0.2">
      <c r="A176" s="16" t="str">
        <f>$A$6</f>
        <v>DATA:__X__BASE  PERIOD__X__FORECASTED  PERIOD</v>
      </c>
      <c r="B176" s="18"/>
      <c r="I176" s="19" t="s">
        <v>273</v>
      </c>
    </row>
    <row r="177" spans="1:9" s="16" customFormat="1" ht="20.100000000000001" customHeight="1" x14ac:dyDescent="0.2">
      <c r="A177" s="16" t="str">
        <f>$A$7</f>
        <v>TYPE OF FILING: __X__ ORIGINAL  _____ UPDATED  _____ REVISED</v>
      </c>
      <c r="I177" s="19" t="s">
        <v>1122</v>
      </c>
    </row>
    <row r="178" spans="1:9" s="16" customFormat="1" ht="20.100000000000001" customHeight="1" x14ac:dyDescent="0.2">
      <c r="A178" s="18" t="s">
        <v>95</v>
      </c>
      <c r="B178" s="18"/>
      <c r="E178" s="18"/>
      <c r="G178" s="18"/>
      <c r="H178" s="18"/>
      <c r="I178" s="20" t="str">
        <f>$I$8</f>
        <v>WITNESS:   C. M. GARRETT</v>
      </c>
    </row>
    <row r="179" spans="1:9" s="16" customFormat="1" ht="20.100000000000001" customHeight="1" x14ac:dyDescent="0.2"/>
    <row r="180" spans="1:9" ht="75" customHeight="1" x14ac:dyDescent="0.2">
      <c r="A180" s="31" t="s">
        <v>96</v>
      </c>
      <c r="B180" s="31" t="s">
        <v>97</v>
      </c>
      <c r="C180" s="31" t="s">
        <v>101</v>
      </c>
      <c r="D180" s="31" t="s">
        <v>144</v>
      </c>
      <c r="E180" s="31" t="s">
        <v>145</v>
      </c>
      <c r="F180" s="31" t="s">
        <v>151</v>
      </c>
      <c r="G180" s="31" t="s">
        <v>1126</v>
      </c>
      <c r="H180" s="31" t="s">
        <v>153</v>
      </c>
      <c r="I180" s="31" t="s">
        <v>1127</v>
      </c>
    </row>
    <row r="181" spans="1:9" ht="18.95" customHeight="1" x14ac:dyDescent="0.2">
      <c r="A181" s="27"/>
      <c r="B181" s="27"/>
      <c r="C181" s="23"/>
      <c r="D181" s="33" t="s">
        <v>69</v>
      </c>
      <c r="E181" s="33" t="s">
        <v>70</v>
      </c>
      <c r="F181" s="33" t="s">
        <v>106</v>
      </c>
      <c r="G181" s="33" t="s">
        <v>107</v>
      </c>
      <c r="H181" s="33" t="s">
        <v>239</v>
      </c>
      <c r="I181" s="33" t="s">
        <v>71</v>
      </c>
    </row>
    <row r="182" spans="1:9" ht="18.95" customHeight="1" x14ac:dyDescent="0.2">
      <c r="A182" s="22"/>
      <c r="B182" s="22"/>
      <c r="C182" s="29"/>
      <c r="D182" s="30" t="s">
        <v>99</v>
      </c>
      <c r="E182" s="30" t="s">
        <v>99</v>
      </c>
      <c r="F182" s="30" t="s">
        <v>99</v>
      </c>
      <c r="G182" s="30" t="s">
        <v>99</v>
      </c>
      <c r="H182" s="30" t="s">
        <v>99</v>
      </c>
      <c r="I182" s="30"/>
    </row>
    <row r="183" spans="1:9" ht="18.95" customHeight="1" x14ac:dyDescent="0.2">
      <c r="A183" s="26">
        <f>A169+1</f>
        <v>95</v>
      </c>
      <c r="B183" s="172"/>
      <c r="C183" s="37" t="s">
        <v>125</v>
      </c>
      <c r="I183" s="218"/>
    </row>
    <row r="184" spans="1:9" ht="35.1" customHeight="1" x14ac:dyDescent="0.2">
      <c r="A184" s="26">
        <f>A183+1</f>
        <v>96</v>
      </c>
      <c r="B184" s="172">
        <v>920</v>
      </c>
      <c r="C184" s="4" t="s">
        <v>31</v>
      </c>
      <c r="D184" s="24">
        <f>'SCH C-2.1 B'!$H160</f>
        <v>7304267.5690667769</v>
      </c>
      <c r="E184" s="24">
        <f t="shared" ref="E184:E186" si="39">F184-D184</f>
        <v>493319.34890476987</v>
      </c>
      <c r="F184" s="24">
        <f>'SCH C-2.1 F'!$H160</f>
        <v>7797586.9179715468</v>
      </c>
      <c r="G184" s="24">
        <f>'SCH D-2.1'!$I161</f>
        <v>0</v>
      </c>
      <c r="H184" s="24">
        <f t="shared" ref="H184:H186" si="40">SUM(F184:G184)</f>
        <v>7797586.9179715468</v>
      </c>
      <c r="I184" s="217" t="s">
        <v>1287</v>
      </c>
    </row>
    <row r="185" spans="1:9" ht="24.95" customHeight="1" x14ac:dyDescent="0.2">
      <c r="A185" s="26">
        <f t="shared" ref="A185" si="41">A184+1</f>
        <v>97</v>
      </c>
      <c r="B185" s="172">
        <v>921</v>
      </c>
      <c r="C185" s="4" t="s">
        <v>32</v>
      </c>
      <c r="D185" s="24">
        <f>'SCH C-2.1 B'!$H161</f>
        <v>1643592.1219221819</v>
      </c>
      <c r="E185" s="24">
        <f t="shared" si="39"/>
        <v>109679.02199453511</v>
      </c>
      <c r="F185" s="24">
        <f>'SCH C-2.1 F'!$H161</f>
        <v>1753271.143916717</v>
      </c>
      <c r="G185" s="24">
        <f>'SCH D-2.1'!$I162</f>
        <v>0</v>
      </c>
      <c r="H185" s="24">
        <f t="shared" si="40"/>
        <v>1753271.143916717</v>
      </c>
      <c r="I185" s="217" t="s">
        <v>1131</v>
      </c>
    </row>
    <row r="186" spans="1:9" ht="50.1" customHeight="1" x14ac:dyDescent="0.2">
      <c r="A186" s="26">
        <f>A185+1</f>
        <v>98</v>
      </c>
      <c r="B186" s="172">
        <v>922</v>
      </c>
      <c r="C186" s="4" t="s">
        <v>33</v>
      </c>
      <c r="D186" s="24">
        <f>'SCH C-2.1 B'!$H162</f>
        <v>-886567.82</v>
      </c>
      <c r="E186" s="24">
        <f t="shared" si="39"/>
        <v>-332127.01999999897</v>
      </c>
      <c r="F186" s="24">
        <f>'SCH C-2.1 F'!$H162</f>
        <v>-1218694.8399999989</v>
      </c>
      <c r="G186" s="24">
        <f>'SCH D-2.1'!$I163</f>
        <v>0</v>
      </c>
      <c r="H186" s="24">
        <f t="shared" si="40"/>
        <v>-1218694.8399999989</v>
      </c>
      <c r="I186" s="218" t="s">
        <v>1133</v>
      </c>
    </row>
    <row r="187" spans="1:9" ht="24.95" customHeight="1" x14ac:dyDescent="0.2">
      <c r="A187" s="26">
        <f>A186+1</f>
        <v>99</v>
      </c>
      <c r="B187" s="172">
        <v>923</v>
      </c>
      <c r="C187" s="4" t="s">
        <v>34</v>
      </c>
      <c r="D187" s="24">
        <f>'SCH C-2.1 B'!$H175</f>
        <v>4234134.879999998</v>
      </c>
      <c r="E187" s="24">
        <f t="shared" ref="E187:E197" si="42">F187-D187</f>
        <v>227482.06045433786</v>
      </c>
      <c r="F187" s="24">
        <f>'SCH C-2.1 F'!$H175</f>
        <v>4461616.9404543359</v>
      </c>
      <c r="G187" s="24">
        <f>'SCH D-2.1'!$I176</f>
        <v>0</v>
      </c>
      <c r="H187" s="24">
        <f t="shared" ref="H187:H197" si="43">SUM(F187:G187)</f>
        <v>4461616.9404543359</v>
      </c>
      <c r="I187" s="217" t="s">
        <v>1131</v>
      </c>
    </row>
    <row r="188" spans="1:9" ht="24.95" customHeight="1" x14ac:dyDescent="0.2">
      <c r="A188" s="26">
        <f t="shared" ref="A188:A219" si="44">A187+1</f>
        <v>100</v>
      </c>
      <c r="B188" s="172">
        <v>924</v>
      </c>
      <c r="C188" s="4" t="s">
        <v>0</v>
      </c>
      <c r="D188" s="24">
        <f>'SCH C-2.1 B'!$H176</f>
        <v>183471.89018618438</v>
      </c>
      <c r="E188" s="24">
        <f t="shared" si="42"/>
        <v>-4997.7767308589828</v>
      </c>
      <c r="F188" s="24">
        <f>'SCH C-2.1 F'!$H176</f>
        <v>178474.11345532539</v>
      </c>
      <c r="G188" s="24">
        <f>'SCH D-2.1'!$I177</f>
        <v>0</v>
      </c>
      <c r="H188" s="24">
        <f t="shared" si="43"/>
        <v>178474.11345532539</v>
      </c>
      <c r="I188" s="218" t="s">
        <v>1288</v>
      </c>
    </row>
    <row r="189" spans="1:9" ht="24.95" customHeight="1" x14ac:dyDescent="0.2">
      <c r="A189" s="26">
        <f t="shared" si="44"/>
        <v>101</v>
      </c>
      <c r="B189" s="172">
        <v>925</v>
      </c>
      <c r="C189" s="4" t="s">
        <v>35</v>
      </c>
      <c r="D189" s="24">
        <f>'SCH C-2.1 B'!$H177</f>
        <v>705836.88999999978</v>
      </c>
      <c r="E189" s="24">
        <f t="shared" si="42"/>
        <v>213043.0900000002</v>
      </c>
      <c r="F189" s="24">
        <f>'SCH C-2.1 F'!$H177</f>
        <v>918879.98</v>
      </c>
      <c r="G189" s="24">
        <f>'SCH D-2.1'!$I178</f>
        <v>0</v>
      </c>
      <c r="H189" s="24">
        <f t="shared" si="43"/>
        <v>918879.98</v>
      </c>
      <c r="I189" s="217" t="s">
        <v>1289</v>
      </c>
    </row>
    <row r="190" spans="1:9" ht="35.1" customHeight="1" x14ac:dyDescent="0.2">
      <c r="A190" s="26">
        <f t="shared" si="44"/>
        <v>102</v>
      </c>
      <c r="B190" s="172">
        <v>926</v>
      </c>
      <c r="C190" s="4" t="s">
        <v>36</v>
      </c>
      <c r="D190" s="24">
        <f>'SCH C-2.1 B'!$H178</f>
        <v>7948690.9099999964</v>
      </c>
      <c r="E190" s="24">
        <f t="shared" si="42"/>
        <v>1660390.7100000083</v>
      </c>
      <c r="F190" s="24">
        <f>'SCH C-2.1 F'!$H178</f>
        <v>9609081.6200000048</v>
      </c>
      <c r="G190" s="24">
        <f>'SCH D-2.1'!$I179</f>
        <v>0</v>
      </c>
      <c r="H190" s="24">
        <f t="shared" si="43"/>
        <v>9609081.6200000048</v>
      </c>
      <c r="I190" s="217" t="s">
        <v>1290</v>
      </c>
    </row>
    <row r="191" spans="1:9" ht="20.100000000000001" customHeight="1" x14ac:dyDescent="0.2">
      <c r="A191" s="26">
        <f t="shared" si="44"/>
        <v>103</v>
      </c>
      <c r="B191" s="172">
        <v>927</v>
      </c>
      <c r="C191" s="4" t="s">
        <v>37</v>
      </c>
      <c r="D191" s="24">
        <f>'SCH C-2.1 B'!$H179</f>
        <v>0</v>
      </c>
      <c r="E191" s="24">
        <f t="shared" si="42"/>
        <v>0</v>
      </c>
      <c r="F191" s="24">
        <f>'SCH C-2.1 F'!$H179</f>
        <v>0</v>
      </c>
      <c r="G191" s="24">
        <f>'SCH D-2.1'!$I180</f>
        <v>0</v>
      </c>
      <c r="H191" s="24">
        <f t="shared" si="43"/>
        <v>0</v>
      </c>
      <c r="I191" s="217"/>
    </row>
    <row r="192" spans="1:9" ht="35.1" customHeight="1" x14ac:dyDescent="0.2">
      <c r="A192" s="26">
        <f t="shared" si="44"/>
        <v>104</v>
      </c>
      <c r="B192" s="172">
        <v>928</v>
      </c>
      <c r="C192" s="4" t="s">
        <v>38</v>
      </c>
      <c r="D192" s="24">
        <f>'SCH C-2.1 B'!$H180</f>
        <v>103861.64000000003</v>
      </c>
      <c r="E192" s="24">
        <f t="shared" si="42"/>
        <v>90652.35999999968</v>
      </c>
      <c r="F192" s="24">
        <f>'SCH C-2.1 F'!$H180</f>
        <v>194513.99999999971</v>
      </c>
      <c r="G192" s="24">
        <f>'SCH D-2.1'!$I181</f>
        <v>0</v>
      </c>
      <c r="H192" s="24">
        <f t="shared" si="43"/>
        <v>194513.99999999971</v>
      </c>
      <c r="I192" s="217" t="s">
        <v>1291</v>
      </c>
    </row>
    <row r="193" spans="1:9" ht="24.95" customHeight="1" x14ac:dyDescent="0.2">
      <c r="A193" s="26">
        <f>A192+1</f>
        <v>105</v>
      </c>
      <c r="B193" s="172">
        <v>929</v>
      </c>
      <c r="C193" s="4" t="s">
        <v>39</v>
      </c>
      <c r="D193" s="24">
        <f>'SCH C-2.1 B'!$H181</f>
        <v>-566865.48</v>
      </c>
      <c r="E193" s="24">
        <f t="shared" si="42"/>
        <v>-30856.520000000019</v>
      </c>
      <c r="F193" s="24">
        <f>'SCH C-2.1 F'!$H181</f>
        <v>-597722</v>
      </c>
      <c r="G193" s="24">
        <f>'SCH D-2.1'!$I182</f>
        <v>0</v>
      </c>
      <c r="H193" s="24">
        <f t="shared" si="43"/>
        <v>-597722</v>
      </c>
      <c r="I193" s="217" t="s">
        <v>1131</v>
      </c>
    </row>
    <row r="194" spans="1:9" ht="35.1" customHeight="1" x14ac:dyDescent="0.2">
      <c r="A194" s="26">
        <f>A193+1</f>
        <v>106</v>
      </c>
      <c r="B194" s="172">
        <v>930.1</v>
      </c>
      <c r="C194" s="4" t="s">
        <v>40</v>
      </c>
      <c r="D194" s="24">
        <f>'SCH C-2.1 B'!$H182</f>
        <v>30846.510000000009</v>
      </c>
      <c r="E194" s="24">
        <f t="shared" si="42"/>
        <v>-18388.110000000044</v>
      </c>
      <c r="F194" s="24">
        <f>'SCH C-2.1 F'!$H182</f>
        <v>12458.399999999967</v>
      </c>
      <c r="G194" s="24">
        <f>'SCH D-2.1'!$I183</f>
        <v>-12458.399999999969</v>
      </c>
      <c r="H194" s="24">
        <f t="shared" si="43"/>
        <v>0</v>
      </c>
      <c r="I194" s="217" t="s">
        <v>1132</v>
      </c>
    </row>
    <row r="195" spans="1:9" ht="24.95" customHeight="1" x14ac:dyDescent="0.2">
      <c r="A195" s="26">
        <f t="shared" si="44"/>
        <v>107</v>
      </c>
      <c r="B195" s="172">
        <v>930.2</v>
      </c>
      <c r="C195" s="4" t="s">
        <v>41</v>
      </c>
      <c r="D195" s="24">
        <f>'SCH C-2.1 B'!$H183</f>
        <v>834221.75578856212</v>
      </c>
      <c r="E195" s="24">
        <f t="shared" si="42"/>
        <v>-241122.20255755796</v>
      </c>
      <c r="F195" s="24">
        <f>'SCH C-2.1 F'!$H183</f>
        <v>593099.55323100416</v>
      </c>
      <c r="G195" s="24">
        <f>'SCH D-2.1'!$I184</f>
        <v>0</v>
      </c>
      <c r="H195" s="24">
        <f t="shared" si="43"/>
        <v>593099.55323100416</v>
      </c>
      <c r="I195" s="217" t="s">
        <v>1292</v>
      </c>
    </row>
    <row r="196" spans="1:9" ht="24.95" customHeight="1" x14ac:dyDescent="0.2">
      <c r="A196" s="26">
        <f>A195+1</f>
        <v>108</v>
      </c>
      <c r="B196" s="172">
        <v>931</v>
      </c>
      <c r="C196" s="4" t="s">
        <v>14</v>
      </c>
      <c r="D196" s="24">
        <f>'SCH C-2.1 B'!$H184</f>
        <v>315508.24999999977</v>
      </c>
      <c r="E196" s="24">
        <f t="shared" si="42"/>
        <v>1467.9700000002631</v>
      </c>
      <c r="F196" s="24">
        <f>'SCH C-2.1 F'!$H184</f>
        <v>316976.22000000003</v>
      </c>
      <c r="G196" s="24">
        <f>'SCH D-2.1'!$I185</f>
        <v>0</v>
      </c>
      <c r="H196" s="24">
        <f t="shared" si="43"/>
        <v>316976.22000000003</v>
      </c>
      <c r="I196" s="217" t="s">
        <v>1131</v>
      </c>
    </row>
    <row r="197" spans="1:9" ht="24.95" customHeight="1" x14ac:dyDescent="0.2">
      <c r="A197" s="26">
        <f>A196+1</f>
        <v>109</v>
      </c>
      <c r="B197" s="172">
        <v>935</v>
      </c>
      <c r="C197" s="4" t="s">
        <v>42</v>
      </c>
      <c r="D197" s="24">
        <f>'SCH C-2.1 B'!$H185</f>
        <v>305183.92773600441</v>
      </c>
      <c r="E197" s="24">
        <f t="shared" si="42"/>
        <v>-47933.666248532681</v>
      </c>
      <c r="F197" s="24">
        <f>'SCH C-2.1 F'!$H185</f>
        <v>257250.26148747173</v>
      </c>
      <c r="G197" s="24">
        <f>'SCH D-2.1'!$I186</f>
        <v>0</v>
      </c>
      <c r="H197" s="24">
        <f t="shared" si="43"/>
        <v>257250.26148747173</v>
      </c>
      <c r="I197" s="217" t="s">
        <v>1131</v>
      </c>
    </row>
    <row r="198" spans="1:9" ht="18.95" customHeight="1" x14ac:dyDescent="0.2">
      <c r="A198" s="26">
        <f t="shared" si="44"/>
        <v>110</v>
      </c>
      <c r="C198" s="10" t="s">
        <v>126</v>
      </c>
      <c r="D198" s="36">
        <f>SUM(D184:D197)</f>
        <v>22156183.044699706</v>
      </c>
      <c r="E198" s="36">
        <f>SUM(E184:E197)</f>
        <v>2120609.2658167034</v>
      </c>
      <c r="F198" s="36">
        <f>SUM(F184:F197)</f>
        <v>24276792.310516406</v>
      </c>
      <c r="G198" s="36">
        <f>SUM(G184:G197)</f>
        <v>-12458.399999999969</v>
      </c>
      <c r="H198" s="36">
        <f>SUM(H184:H197)</f>
        <v>24264333.910516407</v>
      </c>
      <c r="I198" s="40"/>
    </row>
    <row r="199" spans="1:9" ht="18.95" customHeight="1" x14ac:dyDescent="0.2">
      <c r="A199" s="26"/>
      <c r="I199" s="40"/>
    </row>
    <row r="200" spans="1:9" s="16" customFormat="1" ht="20.100000000000001" customHeight="1" x14ac:dyDescent="0.2">
      <c r="A200" s="300" t="str">
        <f>$A$1</f>
        <v>LOUISVILLE GAS AND ELECTRIC COMPANY</v>
      </c>
      <c r="B200" s="300"/>
      <c r="C200" s="300"/>
      <c r="D200" s="300"/>
      <c r="E200" s="300"/>
      <c r="F200" s="300"/>
      <c r="G200" s="300"/>
      <c r="H200" s="300"/>
      <c r="I200" s="300"/>
    </row>
    <row r="201" spans="1:9" s="16" customFormat="1" ht="20.100000000000001" customHeight="1" x14ac:dyDescent="0.2">
      <c r="A201" s="300" t="str">
        <f>$A$2</f>
        <v>CASE NO. 2016-00371 - GAS OPERATIONS</v>
      </c>
      <c r="B201" s="300"/>
      <c r="C201" s="300"/>
      <c r="D201" s="300"/>
      <c r="E201" s="300"/>
      <c r="F201" s="300"/>
      <c r="G201" s="300"/>
      <c r="H201" s="300"/>
      <c r="I201" s="300"/>
    </row>
    <row r="202" spans="1:9" s="16" customFormat="1" ht="20.100000000000001" customHeight="1" x14ac:dyDescent="0.2">
      <c r="A202" s="300" t="s">
        <v>105</v>
      </c>
      <c r="B202" s="300"/>
      <c r="C202" s="300"/>
      <c r="D202" s="300"/>
      <c r="E202" s="300"/>
      <c r="F202" s="300"/>
      <c r="G202" s="300"/>
      <c r="H202" s="300"/>
      <c r="I202" s="300"/>
    </row>
    <row r="203" spans="1:9" s="16" customFormat="1" ht="20.100000000000001" customHeight="1" x14ac:dyDescent="0.2">
      <c r="A203" s="300" t="str">
        <f>$A$4</f>
        <v>FOR THE 12 MONTHS ENDED FEBRUARY 28, 2017</v>
      </c>
      <c r="B203" s="300"/>
      <c r="C203" s="300"/>
      <c r="D203" s="300"/>
      <c r="E203" s="300"/>
      <c r="F203" s="300"/>
      <c r="G203" s="300"/>
      <c r="H203" s="300"/>
      <c r="I203" s="300"/>
    </row>
    <row r="204" spans="1:9" s="16" customFormat="1" ht="20.100000000000001" customHeight="1" x14ac:dyDescent="0.2">
      <c r="A204" s="230"/>
      <c r="B204" s="230"/>
      <c r="C204" s="230"/>
      <c r="D204" s="230"/>
      <c r="E204" s="230"/>
      <c r="F204" s="230"/>
      <c r="G204" s="230"/>
      <c r="H204" s="230"/>
      <c r="I204" s="230"/>
    </row>
    <row r="205" spans="1:9" s="16" customFormat="1" ht="20.100000000000001" customHeight="1" x14ac:dyDescent="0.2">
      <c r="A205" s="16" t="str">
        <f>$A$6</f>
        <v>DATA:__X__BASE  PERIOD__X__FORECASTED  PERIOD</v>
      </c>
      <c r="B205" s="18"/>
      <c r="I205" s="19" t="s">
        <v>273</v>
      </c>
    </row>
    <row r="206" spans="1:9" s="16" customFormat="1" ht="20.100000000000001" customHeight="1" x14ac:dyDescent="0.2">
      <c r="A206" s="16" t="str">
        <f>$A$7</f>
        <v>TYPE OF FILING: __X__ ORIGINAL  _____ UPDATED  _____ REVISED</v>
      </c>
      <c r="I206" s="19" t="s">
        <v>1123</v>
      </c>
    </row>
    <row r="207" spans="1:9" s="16" customFormat="1" ht="20.100000000000001" customHeight="1" x14ac:dyDescent="0.2">
      <c r="A207" s="18" t="s">
        <v>95</v>
      </c>
      <c r="B207" s="18"/>
      <c r="E207" s="18"/>
      <c r="G207" s="18"/>
      <c r="H207" s="18"/>
      <c r="I207" s="20" t="str">
        <f>$I$8</f>
        <v>WITNESS:   C. M. GARRETT</v>
      </c>
    </row>
    <row r="208" spans="1:9" s="16" customFormat="1" ht="20.100000000000001" customHeight="1" x14ac:dyDescent="0.2"/>
    <row r="209" spans="1:11" ht="75" customHeight="1" x14ac:dyDescent="0.2">
      <c r="A209" s="31" t="s">
        <v>96</v>
      </c>
      <c r="B209" s="31" t="s">
        <v>97</v>
      </c>
      <c r="C209" s="31" t="s">
        <v>101</v>
      </c>
      <c r="D209" s="31" t="s">
        <v>144</v>
      </c>
      <c r="E209" s="31" t="s">
        <v>145</v>
      </c>
      <c r="F209" s="31" t="s">
        <v>151</v>
      </c>
      <c r="G209" s="31" t="s">
        <v>1126</v>
      </c>
      <c r="H209" s="31" t="s">
        <v>153</v>
      </c>
      <c r="I209" s="31" t="s">
        <v>1127</v>
      </c>
    </row>
    <row r="210" spans="1:11" ht="18.95" customHeight="1" x14ac:dyDescent="0.2">
      <c r="A210" s="27"/>
      <c r="B210" s="27"/>
      <c r="C210" s="23"/>
      <c r="D210" s="33" t="s">
        <v>69</v>
      </c>
      <c r="E210" s="33" t="s">
        <v>70</v>
      </c>
      <c r="F210" s="33" t="s">
        <v>106</v>
      </c>
      <c r="G210" s="33" t="s">
        <v>107</v>
      </c>
      <c r="H210" s="33" t="s">
        <v>239</v>
      </c>
      <c r="I210" s="33" t="s">
        <v>71</v>
      </c>
    </row>
    <row r="211" spans="1:11" ht="18.95" customHeight="1" x14ac:dyDescent="0.2">
      <c r="A211" s="22"/>
      <c r="B211" s="22"/>
      <c r="C211" s="29"/>
      <c r="D211" s="30" t="s">
        <v>99</v>
      </c>
      <c r="E211" s="30" t="s">
        <v>99</v>
      </c>
      <c r="F211" s="30" t="s">
        <v>99</v>
      </c>
      <c r="G211" s="30" t="s">
        <v>99</v>
      </c>
      <c r="H211" s="30" t="s">
        <v>99</v>
      </c>
      <c r="I211" s="30"/>
    </row>
    <row r="212" spans="1:11" ht="18.95" customHeight="1" x14ac:dyDescent="0.2">
      <c r="A212" s="26">
        <f>A198+1</f>
        <v>111</v>
      </c>
      <c r="C212" s="10" t="s">
        <v>128</v>
      </c>
      <c r="D212" s="35">
        <f>SUM(D58,D90,D101,D135,D155,D162,D169,D198)</f>
        <v>67538567.623981863</v>
      </c>
      <c r="E212" s="35">
        <f>SUM(E58,E90,E101,E135,E155,E162,E169,E198)</f>
        <v>5233554.0495886477</v>
      </c>
      <c r="F212" s="35">
        <f>SUM(F58,F90,F101,F135,F155,F162,F169,F198)</f>
        <v>72772121.673570499</v>
      </c>
      <c r="G212" s="35">
        <f>SUM(G58,G90,G101,G135,G155,G162,G169,G198)</f>
        <v>-280645.87999999983</v>
      </c>
      <c r="H212" s="35">
        <f>SUM(H58,H90,H101,H135,H155,H162,H169,H198)</f>
        <v>72491475.793570504</v>
      </c>
      <c r="I212" s="40"/>
    </row>
    <row r="213" spans="1:11" ht="18.95" customHeight="1" x14ac:dyDescent="0.2">
      <c r="A213" s="26"/>
      <c r="C213" s="10"/>
      <c r="I213" s="40"/>
    </row>
    <row r="214" spans="1:11" ht="35.1" customHeight="1" x14ac:dyDescent="0.2">
      <c r="A214" s="26">
        <f>A212+1</f>
        <v>112</v>
      </c>
      <c r="B214" s="38" t="s">
        <v>129</v>
      </c>
      <c r="C214" s="10" t="s">
        <v>130</v>
      </c>
      <c r="D214" s="24">
        <f>'SCH C-2.1 B'!$H190</f>
        <v>28725051.78577216</v>
      </c>
      <c r="E214" s="24">
        <f t="shared" ref="E214:E219" si="45">F214-D214</f>
        <v>9985409.4088070989</v>
      </c>
      <c r="F214" s="24">
        <f>'SCH C-2.1 F'!$H190</f>
        <v>38710461.194579259</v>
      </c>
      <c r="G214" s="24">
        <f>'SCH D-2.1'!$I191</f>
        <v>0</v>
      </c>
      <c r="H214" s="24">
        <f t="shared" ref="H214:H219" si="46">SUM(F214:G214)</f>
        <v>38710461.194579259</v>
      </c>
      <c r="I214" s="217" t="s">
        <v>1293</v>
      </c>
    </row>
    <row r="215" spans="1:11" ht="24.95" customHeight="1" x14ac:dyDescent="0.2">
      <c r="A215" s="26">
        <f t="shared" si="44"/>
        <v>113</v>
      </c>
      <c r="B215" s="172">
        <v>408.1</v>
      </c>
      <c r="C215" s="10" t="s">
        <v>10</v>
      </c>
      <c r="D215" s="24">
        <f>'SCH C-2.1 B'!$H191</f>
        <v>8294708.2381154783</v>
      </c>
      <c r="E215" s="24">
        <f t="shared" si="45"/>
        <v>2818857.5918512605</v>
      </c>
      <c r="F215" s="24">
        <f>'SCH C-2.1 F'!$H191</f>
        <v>11113565.829966739</v>
      </c>
      <c r="G215" s="24">
        <f>'SCH D-2.1'!$I192</f>
        <v>0</v>
      </c>
      <c r="H215" s="24">
        <f t="shared" si="46"/>
        <v>11113565.829966739</v>
      </c>
      <c r="I215" s="138" t="s">
        <v>1294</v>
      </c>
    </row>
    <row r="216" spans="1:11" ht="24.95" customHeight="1" x14ac:dyDescent="0.2">
      <c r="A216" s="26">
        <f t="shared" si="44"/>
        <v>114</v>
      </c>
      <c r="B216" s="38" t="s">
        <v>131</v>
      </c>
      <c r="C216" s="10" t="s">
        <v>132</v>
      </c>
      <c r="D216" s="24">
        <f>'SCH C-2.1 B'!$H192</f>
        <v>13643550.386445168</v>
      </c>
      <c r="E216" s="24">
        <f t="shared" si="45"/>
        <v>2416740.3541703019</v>
      </c>
      <c r="F216" s="24">
        <f>'SCH C-2.1 F'!$H192</f>
        <v>16060290.74061547</v>
      </c>
      <c r="G216" s="24">
        <f>'SCH D-2.1'!$I193</f>
        <v>92521.430378041783</v>
      </c>
      <c r="H216" s="24">
        <f t="shared" si="46"/>
        <v>16152812.170993512</v>
      </c>
      <c r="I216" s="217" t="s">
        <v>1295</v>
      </c>
      <c r="K216" s="24"/>
    </row>
    <row r="217" spans="1:11" ht="24.95" customHeight="1" x14ac:dyDescent="0.2">
      <c r="A217" s="26">
        <f t="shared" si="44"/>
        <v>115</v>
      </c>
      <c r="B217" s="38" t="s">
        <v>131</v>
      </c>
      <c r="C217" s="10" t="s">
        <v>133</v>
      </c>
      <c r="D217" s="24">
        <f>'SCH C-2.1 B'!$H193</f>
        <v>2435743.8613329837</v>
      </c>
      <c r="E217" s="24">
        <f t="shared" si="45"/>
        <v>458342.48340293951</v>
      </c>
      <c r="F217" s="24">
        <f>'SCH C-2.1 F'!$H193</f>
        <v>2894086.3447359232</v>
      </c>
      <c r="G217" s="24">
        <f>'SCH D-2.1'!$I194</f>
        <v>16298.93606273759</v>
      </c>
      <c r="H217" s="24">
        <f t="shared" si="46"/>
        <v>2910385.2807986606</v>
      </c>
      <c r="I217" s="217" t="s">
        <v>1295</v>
      </c>
      <c r="K217" s="24"/>
    </row>
    <row r="218" spans="1:11" ht="24.95" customHeight="1" x14ac:dyDescent="0.2">
      <c r="A218" s="26">
        <f t="shared" si="44"/>
        <v>116</v>
      </c>
      <c r="B218" s="38">
        <v>411.4</v>
      </c>
      <c r="C218" s="10" t="s">
        <v>136</v>
      </c>
      <c r="D218" s="24">
        <f>'SCH C-2.1 B'!$H194</f>
        <v>-58103</v>
      </c>
      <c r="E218" s="24">
        <f t="shared" si="45"/>
        <v>22233</v>
      </c>
      <c r="F218" s="24">
        <f>'SCH C-2.1 F'!$H194</f>
        <v>-35870</v>
      </c>
      <c r="G218" s="24">
        <f>'SCH D-2.1'!$I195</f>
        <v>0</v>
      </c>
      <c r="H218" s="24">
        <f t="shared" si="46"/>
        <v>-35870</v>
      </c>
      <c r="I218" s="217" t="s">
        <v>1296</v>
      </c>
    </row>
    <row r="219" spans="1:11" ht="18.95" customHeight="1" x14ac:dyDescent="0.2">
      <c r="A219" s="26">
        <f t="shared" si="44"/>
        <v>117</v>
      </c>
      <c r="B219" s="38">
        <v>411.8</v>
      </c>
      <c r="C219" s="10" t="s">
        <v>137</v>
      </c>
      <c r="D219" s="35">
        <f>'SCH C-2.1 B'!$H195</f>
        <v>0</v>
      </c>
      <c r="E219" s="35">
        <f t="shared" si="45"/>
        <v>0</v>
      </c>
      <c r="F219" s="35">
        <f>'SCH C-2.1 F'!$H195</f>
        <v>0</v>
      </c>
      <c r="G219" s="35">
        <f>'SCH D-2.1'!$I196</f>
        <v>0</v>
      </c>
      <c r="H219" s="35">
        <f t="shared" si="46"/>
        <v>0</v>
      </c>
      <c r="I219" s="40"/>
    </row>
    <row r="220" spans="1:11" ht="18.95" customHeight="1" x14ac:dyDescent="0.2">
      <c r="B220" s="172"/>
      <c r="C220" s="10"/>
      <c r="I220" s="40"/>
    </row>
    <row r="221" spans="1:11" ht="20.100000000000001" customHeight="1" thickBot="1" x14ac:dyDescent="0.25">
      <c r="A221" s="26">
        <f>A219+1</f>
        <v>118</v>
      </c>
      <c r="B221" s="172"/>
      <c r="C221" s="43" t="s">
        <v>47</v>
      </c>
      <c r="D221" s="39">
        <f>SUM(D212:D219)</f>
        <v>120579518.89564764</v>
      </c>
      <c r="E221" s="39">
        <f>SUM(E212:E219)</f>
        <v>20935136.887820244</v>
      </c>
      <c r="F221" s="39">
        <f>SUM(F212:F219)</f>
        <v>141514655.78346789</v>
      </c>
      <c r="G221" s="39">
        <f>SUM(G212:G219)</f>
        <v>-171825.51355922045</v>
      </c>
      <c r="H221" s="39">
        <f>SUM(H212:H219)</f>
        <v>141342830.2699087</v>
      </c>
      <c r="I221" s="40"/>
    </row>
    <row r="222" spans="1:11" ht="18.95" customHeight="1" thickTop="1" x14ac:dyDescent="0.2">
      <c r="B222" s="172"/>
      <c r="C222" s="43"/>
      <c r="I222" s="40"/>
    </row>
    <row r="223" spans="1:11" ht="21" customHeight="1" thickBot="1" x14ac:dyDescent="0.25">
      <c r="A223" s="26">
        <f>A221+1</f>
        <v>119</v>
      </c>
      <c r="B223" s="172"/>
      <c r="C223" s="43" t="s">
        <v>48</v>
      </c>
      <c r="D223" s="39">
        <f>D32-D221</f>
        <v>34050625.724084973</v>
      </c>
      <c r="E223" s="39">
        <f>E32-E221</f>
        <v>8551635.0438652858</v>
      </c>
      <c r="F223" s="39">
        <f>F32-F221</f>
        <v>42602260.767950267</v>
      </c>
      <c r="G223" s="39">
        <f>G32-G221</f>
        <v>171825.51355922045</v>
      </c>
      <c r="H223" s="39">
        <f>H32-H221</f>
        <v>42774086.281509459</v>
      </c>
      <c r="I223" s="40"/>
    </row>
    <row r="224" spans="1:11" ht="18.95" customHeight="1" thickTop="1" x14ac:dyDescent="0.2">
      <c r="B224" s="172"/>
    </row>
    <row r="225" spans="2:8" ht="20.100000000000001" customHeight="1" x14ac:dyDescent="0.25">
      <c r="B225" s="172"/>
      <c r="C225" s="231" t="s">
        <v>1134</v>
      </c>
      <c r="E225" s="24"/>
      <c r="G225" s="24"/>
      <c r="H225" s="24"/>
    </row>
    <row r="226" spans="2:8" ht="20.100000000000001" customHeight="1" x14ac:dyDescent="0.25">
      <c r="B226" s="172"/>
      <c r="C226" s="231" t="s">
        <v>1135</v>
      </c>
      <c r="G226" s="133"/>
    </row>
    <row r="227" spans="2:8" ht="18.95" customHeight="1" x14ac:dyDescent="0.2">
      <c r="B227" s="172"/>
      <c r="G227" s="24"/>
    </row>
    <row r="228" spans="2:8" ht="18.95" customHeight="1" x14ac:dyDescent="0.2">
      <c r="B228" s="172"/>
      <c r="G228" s="133"/>
    </row>
    <row r="229" spans="2:8" ht="18.95" customHeight="1" x14ac:dyDescent="0.2">
      <c r="B229" s="172"/>
      <c r="G229" s="24"/>
    </row>
    <row r="230" spans="2:8" ht="18.95" customHeight="1" x14ac:dyDescent="0.2">
      <c r="B230" s="172"/>
      <c r="G230" s="24"/>
    </row>
    <row r="231" spans="2:8" ht="18.95" customHeight="1" x14ac:dyDescent="0.2"/>
    <row r="232" spans="2:8" ht="18.95" customHeight="1" x14ac:dyDescent="0.2"/>
    <row r="233" spans="2:8" ht="18.95" customHeight="1" x14ac:dyDescent="0.2"/>
    <row r="234" spans="2:8" ht="18.95" customHeight="1" x14ac:dyDescent="0.2"/>
    <row r="235" spans="2:8" ht="18.95" customHeight="1" x14ac:dyDescent="0.2"/>
    <row r="236" spans="2:8" ht="18.95" customHeight="1" x14ac:dyDescent="0.2"/>
    <row r="237" spans="2:8" ht="18.95" customHeight="1" x14ac:dyDescent="0.2"/>
    <row r="238" spans="2:8" ht="18.95" customHeight="1" x14ac:dyDescent="0.2"/>
    <row r="239" spans="2:8" ht="18.95" customHeight="1" x14ac:dyDescent="0.2"/>
    <row r="240" spans="2:8"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sheetData>
  <mergeCells count="28">
    <mergeCell ref="A74:I74"/>
    <mergeCell ref="A173:I173"/>
    <mergeCell ref="A174:I174"/>
    <mergeCell ref="A103:I103"/>
    <mergeCell ref="A104:I104"/>
    <mergeCell ref="A105:I105"/>
    <mergeCell ref="A106:I106"/>
    <mergeCell ref="A171:I171"/>
    <mergeCell ref="A172:I172"/>
    <mergeCell ref="A137:I137"/>
    <mergeCell ref="A138:I138"/>
    <mergeCell ref="A139:I139"/>
    <mergeCell ref="A140:I140"/>
    <mergeCell ref="A40:I40"/>
    <mergeCell ref="A41:I41"/>
    <mergeCell ref="A42:I42"/>
    <mergeCell ref="A72:I72"/>
    <mergeCell ref="A73:I73"/>
    <mergeCell ref="A1:I1"/>
    <mergeCell ref="A2:I2"/>
    <mergeCell ref="A3:I3"/>
    <mergeCell ref="A4:I4"/>
    <mergeCell ref="A39:I39"/>
    <mergeCell ref="A200:I200"/>
    <mergeCell ref="A201:I201"/>
    <mergeCell ref="A202:I202"/>
    <mergeCell ref="A203:I203"/>
    <mergeCell ref="A75:I75"/>
  </mergeCells>
  <printOptions horizontalCentered="1"/>
  <pageMargins left="0.7" right="0.7" top="1" bottom="0.7" header="0.3" footer="0.3"/>
  <pageSetup scale="52" fitToHeight="0" orientation="landscape" r:id="rId1"/>
  <rowBreaks count="6" manualBreakCount="6">
    <brk id="38" max="8" man="1"/>
    <brk id="71" max="8" man="1"/>
    <brk id="102" max="8" man="1"/>
    <brk id="136" max="8" man="1"/>
    <brk id="170" max="8" man="1"/>
    <brk id="199"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366"/>
  <sheetViews>
    <sheetView topLeftCell="A185" zoomScaleNormal="100" workbookViewId="0">
      <selection activeCell="E209" sqref="E209"/>
    </sheetView>
  </sheetViews>
  <sheetFormatPr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4.85546875" style="21" customWidth="1"/>
    <col min="8" max="8" width="20.57031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01" t="str">
        <f>'Rate Case Constants'!C9</f>
        <v>LOUISVILLE GAS AND ELECTRIC COMPANY</v>
      </c>
      <c r="B1" s="300"/>
      <c r="C1" s="300"/>
      <c r="D1" s="300"/>
      <c r="E1" s="300"/>
      <c r="F1" s="300"/>
      <c r="G1" s="300"/>
      <c r="H1" s="300"/>
      <c r="I1" s="300"/>
      <c r="J1" s="300"/>
      <c r="K1" s="300"/>
    </row>
    <row r="2" spans="1:11" s="16" customFormat="1" ht="20.100000000000001" customHeight="1" x14ac:dyDescent="0.2">
      <c r="A2" s="301" t="str">
        <f>'Rate Case Constants'!C10</f>
        <v>CASE NO. 2016-00371 - GAS OPERATIONS</v>
      </c>
      <c r="B2" s="300"/>
      <c r="C2" s="300"/>
      <c r="D2" s="300"/>
      <c r="E2" s="300"/>
      <c r="F2" s="300"/>
      <c r="G2" s="300"/>
      <c r="H2" s="300"/>
      <c r="I2" s="300"/>
      <c r="J2" s="300"/>
      <c r="K2" s="300"/>
    </row>
    <row r="3" spans="1:11" s="16" customFormat="1" ht="20.100000000000001" customHeight="1" x14ac:dyDescent="0.2">
      <c r="A3" s="300" t="s">
        <v>261</v>
      </c>
      <c r="B3" s="300"/>
      <c r="C3" s="300"/>
      <c r="D3" s="300"/>
      <c r="E3" s="300"/>
      <c r="F3" s="300"/>
      <c r="G3" s="300"/>
      <c r="H3" s="300"/>
      <c r="I3" s="300"/>
      <c r="J3" s="300"/>
      <c r="K3" s="300"/>
    </row>
    <row r="4" spans="1:11" s="16" customFormat="1" ht="20.100000000000001" customHeight="1" x14ac:dyDescent="0.2">
      <c r="A4" s="301" t="str">
        <f>'Rate Case Constants'!C16</f>
        <v>FOR THE 12 MONTHS ENDED FEBRUARY 28, 2017</v>
      </c>
      <c r="B4" s="300"/>
      <c r="C4" s="300"/>
      <c r="D4" s="300"/>
      <c r="E4" s="300"/>
      <c r="F4" s="300"/>
      <c r="G4" s="300"/>
      <c r="H4" s="300"/>
      <c r="I4" s="300"/>
      <c r="J4" s="300"/>
      <c r="K4" s="300"/>
    </row>
    <row r="5" spans="1:11" s="16" customFormat="1" ht="20.100000000000001" customHeight="1" x14ac:dyDescent="0.2">
      <c r="A5" s="87"/>
      <c r="B5" s="87"/>
      <c r="C5" s="87"/>
      <c r="D5" s="87"/>
      <c r="E5" s="87"/>
      <c r="F5" s="241"/>
      <c r="G5" s="241"/>
      <c r="H5" s="87"/>
      <c r="I5" s="87"/>
      <c r="J5" s="87"/>
      <c r="K5" s="87"/>
    </row>
    <row r="6" spans="1:11" s="16" customFormat="1" ht="20.100000000000001" customHeight="1" x14ac:dyDescent="0.2">
      <c r="A6" s="18" t="s">
        <v>94</v>
      </c>
      <c r="B6" s="18"/>
      <c r="K6" s="19" t="s">
        <v>240</v>
      </c>
    </row>
    <row r="7" spans="1:11" s="16" customFormat="1" ht="20.100000000000001" customHeight="1" x14ac:dyDescent="0.2">
      <c r="A7" s="16" t="str">
        <f>'Rate Case Constants'!C29</f>
        <v>TYPE OF FILING: __X__ ORIGINAL  _____ UPDATED  _____ REVISED</v>
      </c>
      <c r="K7" s="19" t="s">
        <v>1043</v>
      </c>
    </row>
    <row r="8" spans="1:11" s="16" customFormat="1" ht="20.100000000000001" customHeight="1" x14ac:dyDescent="0.2">
      <c r="A8" s="18" t="s">
        <v>1110</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37" t="str">
        <f>CONCATENATE("ADJ ",COLUMN(A10))</f>
        <v>ADJ 1</v>
      </c>
      <c r="E10" s="137" t="str">
        <f t="shared" ref="E10" si="0">CONCATENATE("ADJ ",COLUMN(B10))</f>
        <v>ADJ 2</v>
      </c>
      <c r="F10" s="137" t="str">
        <f>CONCATENATE("ADJ ",COLUMN(C10))</f>
        <v>ADJ 3</v>
      </c>
      <c r="G10" s="137" t="str">
        <f>CONCATENATE("ADJ ",COLUMN(D10))</f>
        <v>ADJ 4</v>
      </c>
      <c r="H10" s="137" t="str">
        <f>CONCATENATE("ADJ ",COLUMN(E10))</f>
        <v>ADJ 5</v>
      </c>
      <c r="I10" s="63"/>
      <c r="J10" s="63"/>
      <c r="K10" s="63"/>
    </row>
    <row r="11" spans="1:11" ht="44.25" customHeight="1" x14ac:dyDescent="0.2">
      <c r="A11" s="64" t="s">
        <v>96</v>
      </c>
      <c r="B11" s="64" t="s">
        <v>97</v>
      </c>
      <c r="C11" s="64" t="s">
        <v>101</v>
      </c>
      <c r="D11" s="64" t="s">
        <v>264</v>
      </c>
      <c r="E11" s="64" t="s">
        <v>1069</v>
      </c>
      <c r="F11" s="64" t="s">
        <v>1020</v>
      </c>
      <c r="G11" s="173" t="s">
        <v>1152</v>
      </c>
      <c r="H11" s="64" t="s">
        <v>1083</v>
      </c>
      <c r="I11" s="64" t="s">
        <v>263</v>
      </c>
      <c r="J11" s="64" t="s">
        <v>98</v>
      </c>
      <c r="K11" s="64" t="s">
        <v>259</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46" t="s">
        <v>275</v>
      </c>
      <c r="B13" s="147"/>
      <c r="C13" s="80"/>
      <c r="D13" s="139" t="s">
        <v>265</v>
      </c>
      <c r="E13" s="40" t="s">
        <v>1021</v>
      </c>
      <c r="F13" s="40" t="s">
        <v>1022</v>
      </c>
      <c r="G13" s="40"/>
      <c r="H13" s="40" t="s">
        <v>1084</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1013</v>
      </c>
      <c r="D15" s="24"/>
      <c r="E15" s="24"/>
      <c r="F15" s="24"/>
      <c r="G15" s="24"/>
      <c r="H15" s="24"/>
      <c r="I15" s="24"/>
      <c r="J15" s="25"/>
      <c r="K15" s="24"/>
    </row>
    <row r="16" spans="1:11" ht="18.95" customHeight="1" x14ac:dyDescent="0.2">
      <c r="A16" s="26">
        <f t="shared" ref="A16:A23" si="1">A15+1</f>
        <v>3</v>
      </c>
      <c r="B16" s="27">
        <v>480</v>
      </c>
      <c r="C16" s="23" t="s">
        <v>109</v>
      </c>
      <c r="D16" s="24">
        <f>SUMIFS('Rider Adj B'!$P$11:$P$119,'Rider Adj B'!$A$11:$A$119,'SCH D-2 B'!D$13,'Rider Adj B'!$B$11:$B$119,'SCH D-2 B'!$B16)*-1000</f>
        <v>-2680398.1672686208</v>
      </c>
      <c r="E16" s="24">
        <f>SUMIFS('Rider Adj B'!$P$11:$P$119,'Rider Adj B'!$A$11:$A$119,'SCH D-2 B'!E$13,'Rider Adj B'!$B$11:$B$119,'SCH D-2 B'!$B16)*-1000</f>
        <v>-17323186.486927222</v>
      </c>
      <c r="F16" s="24">
        <f>SUMIFS('Rider Adj B'!$P$11:$P$119,'Rider Adj B'!$A$11:$A$119,'SCH D-2 B'!F$13,'Rider Adj B'!$B$11:$B$119,'SCH D-2 B'!$B16)*-1000</f>
        <v>-79378811.296604916</v>
      </c>
      <c r="G16" s="24">
        <f>SUMIFS('Rider Adj B'!$P$11:$P$119,'Rider Adj B'!$A$11:$A$119,'SCH D-2 B'!G$13,'Rider Adj B'!$B$11:$B$119,'SCH D-2 B'!$B16)*-1000</f>
        <v>0</v>
      </c>
      <c r="H16" s="24">
        <f>SUMIFS('Rider Adj B'!$P$11:$P$119,'Rider Adj B'!$A$11:$A$119,'SCH D-2 B'!H$13,'Rider Adj B'!$B$11:$B$119,'SCH D-2 B'!$B16)*-1000</f>
        <v>0</v>
      </c>
      <c r="I16" s="24">
        <f>SUM(D16:H16)</f>
        <v>-99382395.950800762</v>
      </c>
      <c r="J16" s="25">
        <v>1</v>
      </c>
      <c r="K16" s="24">
        <f>I16*J16</f>
        <v>-99382395.950800762</v>
      </c>
    </row>
    <row r="17" spans="1:11" ht="18.95" customHeight="1" x14ac:dyDescent="0.2">
      <c r="A17" s="26">
        <f t="shared" si="1"/>
        <v>4</v>
      </c>
      <c r="B17" s="27">
        <v>481.1</v>
      </c>
      <c r="C17" s="23" t="s">
        <v>110</v>
      </c>
      <c r="D17" s="24">
        <f>SUMIFS('Rider Adj B'!$P$11:$P$119,'Rider Adj B'!$A$11:$A$119,'SCH D-2 B'!D$13,'Rider Adj B'!$B$11:$B$119,'SCH D-2 B'!$B17)*-1000</f>
        <v>-562839.56448325375</v>
      </c>
      <c r="E17" s="24">
        <f>SUMIFS('Rider Adj B'!$P$11:$P$119,'Rider Adj B'!$A$11:$A$119,'SCH D-2 B'!E$13,'Rider Adj B'!$B$11:$B$119,'SCH D-2 B'!$B17)*-1000</f>
        <v>-7131720.4862701381</v>
      </c>
      <c r="F17" s="24">
        <f>SUMIFS('Rider Adj B'!$P$11:$P$119,'Rider Adj B'!$A$11:$A$119,'SCH D-2 B'!F$13,'Rider Adj B'!$B$11:$B$119,'SCH D-2 B'!$B17)*-1000</f>
        <v>-35905047.466503233</v>
      </c>
      <c r="G17" s="24">
        <f>SUMIFS('Rider Adj B'!$P$11:$P$119,'Rider Adj B'!$A$11:$A$119,'SCH D-2 B'!G$13,'Rider Adj B'!$B$11:$B$119,'SCH D-2 B'!$B17)*-1000</f>
        <v>0</v>
      </c>
      <c r="H17" s="24">
        <f>SUMIFS('Rider Adj B'!$P$11:$P$119,'Rider Adj B'!$A$11:$A$119,'SCH D-2 B'!H$13,'Rider Adj B'!$B$11:$B$119,'SCH D-2 B'!$B17)*-1000</f>
        <v>0</v>
      </c>
      <c r="I17" s="24">
        <f t="shared" ref="I17:I19" si="2">SUM(D17:H17)</f>
        <v>-43599607.517256625</v>
      </c>
      <c r="J17" s="25">
        <v>1</v>
      </c>
      <c r="K17" s="24">
        <f t="shared" ref="K17:K19" si="3">I17*J17</f>
        <v>-43599607.517256625</v>
      </c>
    </row>
    <row r="18" spans="1:11" ht="18.95" customHeight="1" x14ac:dyDescent="0.2">
      <c r="A18" s="26">
        <f t="shared" si="1"/>
        <v>5</v>
      </c>
      <c r="B18" s="27">
        <v>481.2</v>
      </c>
      <c r="C18" s="23" t="s">
        <v>111</v>
      </c>
      <c r="D18" s="24">
        <f>SUMIFS('Rider Adj B'!$P$11:$P$119,'Rider Adj B'!$A$11:$A$119,'SCH D-2 B'!D$13,'Rider Adj B'!$B$11:$B$119,'SCH D-2 B'!$B18)*-1000</f>
        <v>0</v>
      </c>
      <c r="E18" s="24">
        <f>SUMIFS('Rider Adj B'!$P$11:$P$119,'Rider Adj B'!$A$11:$A$119,'SCH D-2 B'!E$13,'Rider Adj B'!$B$11:$B$119,'SCH D-2 B'!$B18)*-1000</f>
        <v>-748931.06543519825</v>
      </c>
      <c r="F18" s="24">
        <f>SUMIFS('Rider Adj B'!$P$11:$P$119,'Rider Adj B'!$A$11:$A$119,'SCH D-2 B'!F$13,'Rider Adj B'!$B$11:$B$119,'SCH D-2 B'!$B18)*-1000</f>
        <v>-5867057.1609668648</v>
      </c>
      <c r="G18" s="24">
        <f>SUMIFS('Rider Adj B'!$P$11:$P$119,'Rider Adj B'!$A$11:$A$119,'SCH D-2 B'!G$13,'Rider Adj B'!$B$11:$B$119,'SCH D-2 B'!$B18)*-1000</f>
        <v>0</v>
      </c>
      <c r="H18" s="24">
        <f>SUMIFS('Rider Adj B'!$P$11:$P$119,'Rider Adj B'!$A$11:$A$119,'SCH D-2 B'!H$13,'Rider Adj B'!$B$11:$B$119,'SCH D-2 B'!$B18)*-1000</f>
        <v>0</v>
      </c>
      <c r="I18" s="24">
        <f t="shared" si="2"/>
        <v>-6615988.2264020629</v>
      </c>
      <c r="J18" s="25">
        <v>1</v>
      </c>
      <c r="K18" s="24">
        <f t="shared" si="3"/>
        <v>-6615988.2264020629</v>
      </c>
    </row>
    <row r="19" spans="1:11" ht="18.95" customHeight="1" x14ac:dyDescent="0.2">
      <c r="A19" s="26">
        <f>A18+1</f>
        <v>6</v>
      </c>
      <c r="B19" s="26">
        <v>482</v>
      </c>
      <c r="C19" s="10" t="s">
        <v>112</v>
      </c>
      <c r="D19" s="35">
        <f>SUMIFS('Rider Adj B'!$P$11:$P$119,'Rider Adj B'!$A$11:$A$119,'SCH D-2 B'!D$13,'Rider Adj B'!$B$11:$B$119,'SCH D-2 B'!$B19)*-1000</f>
        <v>-80035.391256965202</v>
      </c>
      <c r="E19" s="35">
        <f>SUMIFS('Rider Adj B'!$P$11:$P$119,'Rider Adj B'!$A$11:$A$119,'SCH D-2 B'!E$13,'Rider Adj B'!$B$11:$B$119,'SCH D-2 B'!$B19)*-1000</f>
        <v>-673622.31730765908</v>
      </c>
      <c r="F19" s="35">
        <f>SUMIFS('Rider Adj B'!$P$11:$P$119,'Rider Adj B'!$A$11:$A$119,'SCH D-2 B'!F$13,'Rider Adj B'!$B$11:$B$119,'SCH D-2 B'!$B19)*-1000</f>
        <v>-5078253.4950919719</v>
      </c>
      <c r="G19" s="35">
        <f>SUMIFS('Rider Adj B'!$P$11:$P$119,'Rider Adj B'!$A$11:$A$119,'SCH D-2 B'!G$13,'Rider Adj B'!$B$11:$B$119,'SCH D-2 B'!$B19)*-1000</f>
        <v>0</v>
      </c>
      <c r="H19" s="35">
        <f>SUMIFS('Rider Adj B'!$P$11:$P$119,'Rider Adj B'!$A$11:$A$119,'SCH D-2 B'!H$13,'Rider Adj B'!$B$11:$B$119,'SCH D-2 B'!$B19)*-1000</f>
        <v>0</v>
      </c>
      <c r="I19" s="35">
        <f t="shared" si="2"/>
        <v>-5831911.2036565961</v>
      </c>
      <c r="J19" s="25">
        <v>1</v>
      </c>
      <c r="K19" s="35">
        <f t="shared" si="3"/>
        <v>-5831911.2036565961</v>
      </c>
    </row>
    <row r="20" spans="1:11" ht="18.95" customHeight="1" x14ac:dyDescent="0.2">
      <c r="A20" s="26">
        <f t="shared" si="1"/>
        <v>7</v>
      </c>
      <c r="B20" s="26"/>
      <c r="C20" s="23" t="s">
        <v>113</v>
      </c>
      <c r="D20" s="24">
        <f>SUM(D16:D19)</f>
        <v>-3323273.1230088398</v>
      </c>
      <c r="E20" s="24">
        <f t="shared" ref="E20:K20" si="4">SUM(E16:E19)</f>
        <v>-25877460.355940215</v>
      </c>
      <c r="F20" s="24">
        <f t="shared" ref="F20:G20" si="5">SUM(F16:F19)</f>
        <v>-126229169.41916698</v>
      </c>
      <c r="G20" s="24">
        <f t="shared" si="5"/>
        <v>0</v>
      </c>
      <c r="H20" s="24">
        <f t="shared" si="4"/>
        <v>0</v>
      </c>
      <c r="I20" s="24">
        <f t="shared" si="4"/>
        <v>-155429902.89811605</v>
      </c>
      <c r="J20" s="25">
        <v>1</v>
      </c>
      <c r="K20" s="24">
        <f t="shared" si="4"/>
        <v>-155429902.89811605</v>
      </c>
    </row>
    <row r="21" spans="1:11" ht="18.95" customHeight="1" x14ac:dyDescent="0.2">
      <c r="A21" s="26">
        <f t="shared" si="1"/>
        <v>8</v>
      </c>
      <c r="B21" s="26" t="s">
        <v>1011</v>
      </c>
      <c r="C21" s="23" t="s">
        <v>114</v>
      </c>
      <c r="D21" s="24">
        <f>SUMIFS('Rider Adj B'!$P$11:$P$119,'Rider Adj B'!$A$11:$A$119,'SCH D-2 B'!D$13,'Rider Adj B'!$B$11:$B$119,'SCH D-2 B'!$B21)*-1000</f>
        <v>0</v>
      </c>
      <c r="E21" s="24">
        <f>SUMIFS('Rider Adj B'!$P$11:$P$119,'Rider Adj B'!$A$11:$A$119,'SCH D-2 B'!E$13,'Rider Adj B'!$B$11:$B$119,'SCH D-2 B'!$B21)*-1000</f>
        <v>-1529.28</v>
      </c>
      <c r="F21" s="24">
        <f>SUMIFS('Rider Adj B'!$P$11:$P$119,'Rider Adj B'!$A$11:$A$119,'SCH D-2 B'!F$13,'Rider Adj B'!$B$11:$B$119,'SCH D-2 B'!$B21)*-1000</f>
        <v>-877448.8028096467</v>
      </c>
      <c r="G21" s="24">
        <f>SUMIFS('Rider Adj B'!$P$11:$P$119,'Rider Adj B'!$A$11:$A$119,'SCH D-2 B'!G$13,'Rider Adj B'!$B$11:$B$119,'SCH D-2 B'!$B21)*-1000</f>
        <v>0</v>
      </c>
      <c r="H21" s="24">
        <f>SUMIFS('Rider Adj B'!$P$11:$P$119,'Rider Adj B'!$A$11:$A$119,'SCH D-2 B'!H$13,'Rider Adj B'!$B$11:$B$119,'SCH D-2 B'!$B21)*-1000</f>
        <v>0</v>
      </c>
      <c r="I21" s="24">
        <f t="shared" ref="I21:I22" si="6">SUM(D21:H21)</f>
        <v>-878978.08280964673</v>
      </c>
      <c r="J21" s="25">
        <v>1</v>
      </c>
      <c r="K21" s="24">
        <f t="shared" ref="K21:K22" si="7">I21*J21</f>
        <v>-878978.08280964673</v>
      </c>
    </row>
    <row r="22" spans="1:11" ht="18.95" customHeight="1" x14ac:dyDescent="0.2">
      <c r="A22" s="26">
        <f t="shared" si="1"/>
        <v>9</v>
      </c>
      <c r="B22" s="27">
        <v>496</v>
      </c>
      <c r="C22" s="23" t="s">
        <v>115</v>
      </c>
      <c r="D22" s="35">
        <f>SUMIFS('Rider Adj B'!$P$11:$P$119,'Rider Adj B'!$A$11:$A$119,'SCH D-2 B'!D$13,'Rider Adj B'!$B$11:$B$119,'SCH D-2 B'!$B22)*-1000</f>
        <v>0</v>
      </c>
      <c r="E22" s="35">
        <f>SUMIFS('Rider Adj B'!$P$11:$P$119,'Rider Adj B'!$A$11:$A$119,'SCH D-2 B'!E$13,'Rider Adj B'!$B$11:$B$119,'SCH D-2 B'!$B22)*-1000</f>
        <v>0</v>
      </c>
      <c r="F22" s="35">
        <f>SUMIFS('Rider Adj B'!$P$11:$P$119,'Rider Adj B'!$A$11:$A$119,'SCH D-2 B'!F$13,'Rider Adj B'!$B$11:$B$119,'SCH D-2 B'!$B22)*-1000</f>
        <v>0</v>
      </c>
      <c r="G22" s="35">
        <f>SUMIFS('Rider Adj B'!$P$11:$P$119,'Rider Adj B'!$A$11:$A$119,'SCH D-2 B'!G$13,'Rider Adj B'!$B$11:$B$119,'SCH D-2 B'!$B22)*-1000</f>
        <v>0</v>
      </c>
      <c r="H22" s="35">
        <f>SUMIFS('Rider Adj B'!$P$11:$P$119,'Rider Adj B'!$A$11:$A$119,'SCH D-2 B'!H$13,'Rider Adj B'!$B$11:$B$119,'SCH D-2 B'!$B22)*-1000</f>
        <v>0</v>
      </c>
      <c r="I22" s="35">
        <f t="shared" si="6"/>
        <v>0</v>
      </c>
      <c r="J22" s="25">
        <v>1</v>
      </c>
      <c r="K22" s="35">
        <f t="shared" si="7"/>
        <v>0</v>
      </c>
    </row>
    <row r="23" spans="1:11" ht="18.95" customHeight="1" x14ac:dyDescent="0.2">
      <c r="A23" s="26">
        <f t="shared" si="1"/>
        <v>10</v>
      </c>
      <c r="C23" s="23" t="s">
        <v>1012</v>
      </c>
      <c r="D23" s="36">
        <f>SUM(D20:D22)</f>
        <v>-3323273.1230088398</v>
      </c>
      <c r="E23" s="36">
        <f t="shared" ref="E23:K23" si="8">SUM(E20:E22)</f>
        <v>-25878989.635940216</v>
      </c>
      <c r="F23" s="36">
        <f t="shared" ref="F23:G23" si="9">SUM(F20:F22)</f>
        <v>-127106618.22197662</v>
      </c>
      <c r="G23" s="36">
        <f t="shared" si="9"/>
        <v>0</v>
      </c>
      <c r="H23" s="36">
        <f t="shared" si="8"/>
        <v>0</v>
      </c>
      <c r="I23" s="36">
        <f t="shared" si="8"/>
        <v>-156308880.98092571</v>
      </c>
      <c r="J23" s="25"/>
      <c r="K23" s="36">
        <f t="shared" si="8"/>
        <v>-156308880.98092571</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B'!$P$11:$P$119,'Rider Adj B'!$A$11:$A$119,'SCH D-2 B'!D$13,'Rider Adj B'!$B$11:$B$119,'SCH D-2 B'!$B26)*-1000</f>
        <v>0</v>
      </c>
      <c r="E26" s="24">
        <f>SUMIFS('Rider Adj B'!$P$11:$P$119,'Rider Adj B'!$A$11:$A$119,'SCH D-2 B'!E$13,'Rider Adj B'!$B$11:$B$119,'SCH D-2 B'!$B26)*-1000</f>
        <v>0</v>
      </c>
      <c r="F26" s="24">
        <f>SUMIFS('Rider Adj B'!$P$11:$P$119,'Rider Adj B'!$A$11:$A$119,'SCH D-2 B'!F$13,'Rider Adj B'!$B$11:$B$119,'SCH D-2 B'!$B26)*-1000</f>
        <v>0</v>
      </c>
      <c r="G26" s="24">
        <f>SUMIFS('Rider Adj B'!$P$11:$P$119,'Rider Adj B'!$A$11:$A$119,'SCH D-2 B'!G$13,'Rider Adj B'!$B$11:$B$119,'SCH D-2 B'!$B26)*-1000</f>
        <v>0</v>
      </c>
      <c r="H26" s="24">
        <f>SUMIFS('Rider Adj B'!$P$11:$P$119,'Rider Adj B'!$A$11:$A$119,'SCH D-2 B'!H$13,'Rider Adj B'!$B$11:$B$119,'SCH D-2 B'!$B26)*-1000</f>
        <v>0</v>
      </c>
      <c r="I26" s="24">
        <f t="shared" ref="I26:I30" si="10">SUM(D26:H26)</f>
        <v>0</v>
      </c>
      <c r="J26" s="25">
        <v>1</v>
      </c>
      <c r="K26" s="24">
        <f t="shared" ref="K26:K30" si="11">I26*J26</f>
        <v>0</v>
      </c>
    </row>
    <row r="27" spans="1:11" ht="18.95" customHeight="1" x14ac:dyDescent="0.2">
      <c r="A27" s="26">
        <f t="shared" ref="A27:A30" si="12">A26+1</f>
        <v>13</v>
      </c>
      <c r="B27" s="26">
        <v>488</v>
      </c>
      <c r="C27" s="10" t="s">
        <v>873</v>
      </c>
      <c r="D27" s="24">
        <f>SUMIFS('Rider Adj B'!$P$11:$P$119,'Rider Adj B'!$A$11:$A$119,'SCH D-2 B'!D$13,'Rider Adj B'!$B$11:$B$119,'SCH D-2 B'!$B27)*-1000</f>
        <v>0</v>
      </c>
      <c r="E27" s="24">
        <f>SUMIFS('Rider Adj B'!$P$11:$P$119,'Rider Adj B'!$A$11:$A$119,'SCH D-2 B'!E$13,'Rider Adj B'!$B$11:$B$119,'SCH D-2 B'!$B27)*-1000</f>
        <v>0</v>
      </c>
      <c r="F27" s="24">
        <f>SUMIFS('Rider Adj B'!$P$11:$P$119,'Rider Adj B'!$A$11:$A$119,'SCH D-2 B'!F$13,'Rider Adj B'!$B$11:$B$119,'SCH D-2 B'!$B27)*-1000</f>
        <v>0</v>
      </c>
      <c r="G27" s="24">
        <f>SUMIFS('Rider Adj B'!$P$11:$P$119,'Rider Adj B'!$A$11:$A$119,'SCH D-2 B'!G$13,'Rider Adj B'!$B$11:$B$119,'SCH D-2 B'!$B27)*-1000</f>
        <v>0</v>
      </c>
      <c r="H27" s="24">
        <f>SUMIFS('Rider Adj B'!$P$11:$P$119,'Rider Adj B'!$A$11:$A$119,'SCH D-2 B'!H$13,'Rider Adj B'!$B$11:$B$119,'SCH D-2 B'!$B27)*-1000</f>
        <v>0</v>
      </c>
      <c r="I27" s="24">
        <f t="shared" si="10"/>
        <v>0</v>
      </c>
      <c r="J27" s="25">
        <v>1</v>
      </c>
      <c r="K27" s="24">
        <f t="shared" si="11"/>
        <v>0</v>
      </c>
    </row>
    <row r="28" spans="1:11" ht="18.95" customHeight="1" x14ac:dyDescent="0.2">
      <c r="A28" s="26">
        <f t="shared" si="12"/>
        <v>14</v>
      </c>
      <c r="B28" s="26" t="s">
        <v>845</v>
      </c>
      <c r="C28" s="4" t="s">
        <v>846</v>
      </c>
      <c r="D28" s="24">
        <f>SUMIFS('Rider Adj B'!$P$11:$P$119,'Rider Adj B'!$A$11:$A$119,'SCH D-2 B'!D$13,'Rider Adj B'!$B$11:$B$119,'SCH D-2 B'!$B28)*-1000</f>
        <v>-854856.12152509298</v>
      </c>
      <c r="E28" s="24">
        <f>SUMIFS('Rider Adj B'!$P$11:$P$119,'Rider Adj B'!$A$11:$A$119,'SCH D-2 B'!E$13,'Rider Adj B'!$B$11:$B$119,'SCH D-2 B'!$B28)*-1000</f>
        <v>-54774.098614136434</v>
      </c>
      <c r="F28" s="24">
        <f>SUMIFS('Rider Adj B'!$P$11:$P$119,'Rider Adj B'!$A$11:$A$119,'SCH D-2 B'!F$13,'Rider Adj B'!$B$11:$B$119,'SCH D-2 B'!$B28)*-1000</f>
        <v>0</v>
      </c>
      <c r="G28" s="24">
        <f>SUMIFS('Rider Adj B'!$P$11:$P$119,'Rider Adj B'!$A$11:$A$119,'SCH D-2 B'!G$13,'Rider Adj B'!$B$11:$B$119,'SCH D-2 B'!$B28)*-1000</f>
        <v>0</v>
      </c>
      <c r="H28" s="24">
        <f>SUMIFS('Rider Adj B'!$P$11:$P$119,'Rider Adj B'!$A$11:$A$119,'SCH D-2 B'!H$13,'Rider Adj B'!$B$11:$B$119,'SCH D-2 B'!$B28)*-1000</f>
        <v>0</v>
      </c>
      <c r="I28" s="24">
        <f t="shared" si="10"/>
        <v>-909630.22013922944</v>
      </c>
      <c r="J28" s="25">
        <v>1</v>
      </c>
      <c r="K28" s="24">
        <f t="shared" si="11"/>
        <v>-909630.22013922944</v>
      </c>
    </row>
    <row r="29" spans="1:11" ht="18.95" customHeight="1" x14ac:dyDescent="0.2">
      <c r="A29" s="26">
        <f t="shared" si="12"/>
        <v>15</v>
      </c>
      <c r="B29" s="26">
        <v>493</v>
      </c>
      <c r="C29" s="4" t="s">
        <v>847</v>
      </c>
      <c r="D29" s="24">
        <f>SUMIFS('Rider Adj B'!$P$11:$P$119,'Rider Adj B'!$A$11:$A$119,'SCH D-2 B'!D$13,'Rider Adj B'!$B$11:$B$119,'SCH D-2 B'!$B29)*-1000</f>
        <v>0</v>
      </c>
      <c r="E29" s="24">
        <f>SUMIFS('Rider Adj B'!$P$11:$P$119,'Rider Adj B'!$A$11:$A$119,'SCH D-2 B'!E$13,'Rider Adj B'!$B$11:$B$119,'SCH D-2 B'!$B29)*-1000</f>
        <v>0</v>
      </c>
      <c r="F29" s="24">
        <f>SUMIFS('Rider Adj B'!$P$11:$P$119,'Rider Adj B'!$A$11:$A$119,'SCH D-2 B'!F$13,'Rider Adj B'!$B$11:$B$119,'SCH D-2 B'!$B29)*-1000</f>
        <v>0</v>
      </c>
      <c r="G29" s="24">
        <f>SUMIFS('Rider Adj B'!$P$11:$P$119,'Rider Adj B'!$A$11:$A$119,'SCH D-2 B'!G$13,'Rider Adj B'!$B$11:$B$119,'SCH D-2 B'!$B29)*-1000</f>
        <v>0</v>
      </c>
      <c r="H29" s="24">
        <f>SUMIFS('Rider Adj B'!$P$11:$P$119,'Rider Adj B'!$A$11:$A$119,'SCH D-2 B'!H$13,'Rider Adj B'!$B$11:$B$119,'SCH D-2 B'!$B29)*-1000</f>
        <v>0</v>
      </c>
      <c r="I29" s="24">
        <f t="shared" si="10"/>
        <v>0</v>
      </c>
      <c r="J29" s="25">
        <v>1</v>
      </c>
      <c r="K29" s="24">
        <f t="shared" si="11"/>
        <v>0</v>
      </c>
    </row>
    <row r="30" spans="1:11" ht="18.95" customHeight="1" x14ac:dyDescent="0.2">
      <c r="A30" s="26">
        <f t="shared" si="12"/>
        <v>16</v>
      </c>
      <c r="B30" s="26">
        <v>495</v>
      </c>
      <c r="C30" s="4" t="s">
        <v>848</v>
      </c>
      <c r="D30" s="35">
        <f>SUMIFS('Rider Adj B'!$P$11:$P$119,'Rider Adj B'!$A$11:$A$119,'SCH D-2 B'!D$13,'Rider Adj B'!$B$11:$B$119,'SCH D-2 B'!$B30)*-1000</f>
        <v>0</v>
      </c>
      <c r="E30" s="35">
        <f>SUMIFS('Rider Adj B'!$P$11:$P$119,'Rider Adj B'!$A$11:$A$119,'SCH D-2 B'!E$13,'Rider Adj B'!$B$11:$B$119,'SCH D-2 B'!$B30)*-1000</f>
        <v>0</v>
      </c>
      <c r="F30" s="35">
        <f>SUMIFS('Rider Adj B'!$P$11:$P$119,'Rider Adj B'!$A$11:$A$119,'SCH D-2 B'!F$13,'Rider Adj B'!$B$11:$B$119,'SCH D-2 B'!$B30)*-1000</f>
        <v>0</v>
      </c>
      <c r="G30" s="35">
        <f>SUMIFS('Rider Adj B'!$P$11:$P$119,'Rider Adj B'!$A$11:$A$119,'SCH D-2 B'!G$13,'Rider Adj B'!$B$11:$B$119,'SCH D-2 B'!$B30)*-1000</f>
        <v>0</v>
      </c>
      <c r="H30" s="35">
        <f>SUMIFS('Rider Adj B'!$P$11:$P$119,'Rider Adj B'!$A$11:$A$119,'SCH D-2 B'!H$13,'Rider Adj B'!$B$11:$B$119,'SCH D-2 B'!$B30)*-1000</f>
        <v>0</v>
      </c>
      <c r="I30" s="35">
        <f t="shared" si="10"/>
        <v>0</v>
      </c>
      <c r="J30" s="25">
        <v>1</v>
      </c>
      <c r="K30" s="35">
        <f t="shared" si="11"/>
        <v>0</v>
      </c>
    </row>
    <row r="31" spans="1:11" ht="18.95" customHeight="1" x14ac:dyDescent="0.2">
      <c r="A31" s="26">
        <f>A30+1</f>
        <v>17</v>
      </c>
      <c r="B31" s="26"/>
      <c r="C31" s="23" t="s">
        <v>134</v>
      </c>
      <c r="D31" s="36">
        <f>SUM(D26:D30)</f>
        <v>-854856.12152509298</v>
      </c>
      <c r="E31" s="36">
        <f t="shared" ref="E31:K31" si="13">SUM(E26:E30)</f>
        <v>-54774.098614136434</v>
      </c>
      <c r="F31" s="36">
        <f t="shared" ref="F31:G31" si="14">SUM(F26:F30)</f>
        <v>0</v>
      </c>
      <c r="G31" s="36">
        <f t="shared" si="14"/>
        <v>0</v>
      </c>
      <c r="H31" s="36">
        <f t="shared" si="13"/>
        <v>0</v>
      </c>
      <c r="I31" s="36">
        <f t="shared" si="13"/>
        <v>-909630.22013922944</v>
      </c>
      <c r="K31" s="36">
        <f t="shared" si="13"/>
        <v>-909630.22013922944</v>
      </c>
    </row>
    <row r="32" spans="1:11" ht="18.95" customHeight="1" x14ac:dyDescent="0.2">
      <c r="A32" s="26"/>
      <c r="B32" s="26"/>
      <c r="C32" s="23"/>
    </row>
    <row r="33" spans="1:14" ht="18.95" customHeight="1" x14ac:dyDescent="0.2">
      <c r="A33" s="26">
        <f>A31+1</f>
        <v>18</v>
      </c>
      <c r="B33" s="26"/>
      <c r="C33" s="42" t="s">
        <v>76</v>
      </c>
      <c r="D33" s="35">
        <f>D23+D31</f>
        <v>-4178129.2445339328</v>
      </c>
      <c r="E33" s="35">
        <f t="shared" ref="E33:H33" si="15">E23+E31</f>
        <v>-25933763.734554354</v>
      </c>
      <c r="F33" s="35">
        <f t="shared" ref="F33:G33" si="16">F23+F31</f>
        <v>-127106618.22197662</v>
      </c>
      <c r="G33" s="35">
        <f t="shared" si="16"/>
        <v>0</v>
      </c>
      <c r="H33" s="35">
        <f t="shared" si="15"/>
        <v>0</v>
      </c>
      <c r="I33" s="35">
        <f t="shared" ref="I33:K33" si="17">I23+I31</f>
        <v>-157218511.20106494</v>
      </c>
      <c r="K33" s="35">
        <f t="shared" si="17"/>
        <v>-157218511.20106494</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8">A36+1</f>
        <v>21</v>
      </c>
      <c r="B37" s="26"/>
      <c r="C37" s="34" t="s">
        <v>1017</v>
      </c>
    </row>
    <row r="38" spans="1:14" ht="18.95" customHeight="1" x14ac:dyDescent="0.2">
      <c r="A38" s="26">
        <f t="shared" si="18"/>
        <v>22</v>
      </c>
      <c r="B38" s="38" t="s">
        <v>849</v>
      </c>
      <c r="C38" s="4" t="s">
        <v>874</v>
      </c>
      <c r="D38" s="24">
        <f>SUMIFS('Rider Adj B'!$P$11:$P$119,'Rider Adj B'!$A$11:$A$119,'SCH D-2 B'!D$13,'Rider Adj B'!$B$11:$B$119,'SCH D-2 B'!$B38)*-1000</f>
        <v>0</v>
      </c>
      <c r="E38" s="24">
        <f>SUMIFS('Rider Adj B'!$P$11:$P$119,'Rider Adj B'!$A$11:$A$119,'SCH D-2 B'!E$13,'Rider Adj B'!$B$11:$B$119,'SCH D-2 B'!$B38)*-1000</f>
        <v>0</v>
      </c>
      <c r="F38" s="24">
        <f>SUMIFS('Rider Adj B'!$P$11:$P$119,'Rider Adj B'!$A$11:$A$119,'SCH D-2 B'!F$13,'Rider Adj B'!$B$11:$B$119,'SCH D-2 B'!$B38)*-1000</f>
        <v>-132877175.10221241</v>
      </c>
      <c r="G38" s="24">
        <f>SUMIFS('Rider Adj B'!$P$11:$P$119,'Rider Adj B'!$A$11:$A$119,'SCH D-2 B'!G$13,'Rider Adj B'!$B$11:$B$119,'SCH D-2 B'!$B38)*-1000</f>
        <v>0</v>
      </c>
      <c r="H38" s="24">
        <f>SUMIFS('Rider Adj B'!$P$11:$P$119,'Rider Adj B'!$A$11:$A$119,'SCH D-2 B'!H$13,'Rider Adj B'!$B$11:$B$119,'SCH D-2 B'!$B38)*-1000</f>
        <v>0</v>
      </c>
      <c r="I38" s="24">
        <f t="shared" ref="I38:I41" si="19">SUM(D38:H38)</f>
        <v>-132877175.10221241</v>
      </c>
      <c r="J38" s="25">
        <v>1</v>
      </c>
      <c r="K38" s="24">
        <f t="shared" ref="K38:K41" si="20">I38*J38</f>
        <v>-132877175.10221241</v>
      </c>
    </row>
    <row r="39" spans="1:14" ht="18.95" customHeight="1" x14ac:dyDescent="0.2">
      <c r="A39" s="26">
        <f t="shared" si="18"/>
        <v>23</v>
      </c>
      <c r="B39" s="148" t="s">
        <v>850</v>
      </c>
      <c r="C39" s="4" t="s">
        <v>875</v>
      </c>
      <c r="D39" s="24">
        <f>SUMIFS('Rider Adj B'!$P$11:$P$119,'Rider Adj B'!$A$11:$A$119,'SCH D-2 B'!D$13,'Rider Adj B'!$B$11:$B$119,'SCH D-2 B'!$B39)*-1000</f>
        <v>0</v>
      </c>
      <c r="E39" s="24">
        <f>SUMIFS('Rider Adj B'!$P$11:$P$119,'Rider Adj B'!$A$11:$A$119,'SCH D-2 B'!E$13,'Rider Adj B'!$B$11:$B$119,'SCH D-2 B'!$B39)*-1000</f>
        <v>0</v>
      </c>
      <c r="F39" s="24">
        <f>SUMIFS('Rider Adj B'!$P$11:$P$119,'Rider Adj B'!$A$11:$A$119,'SCH D-2 B'!F$13,'Rider Adj B'!$B$11:$B$119,'SCH D-2 B'!$B39)*-1000</f>
        <v>0</v>
      </c>
      <c r="G39" s="24">
        <f>SUMIFS('Rider Adj B'!$P$11:$P$119,'Rider Adj B'!$A$11:$A$119,'SCH D-2 B'!G$13,'Rider Adj B'!$B$11:$B$119,'SCH D-2 B'!$B39)*-1000</f>
        <v>0</v>
      </c>
      <c r="H39" s="24">
        <f>SUMIFS('Rider Adj B'!$P$11:$P$119,'Rider Adj B'!$A$11:$A$119,'SCH D-2 B'!H$13,'Rider Adj B'!$B$11:$B$119,'SCH D-2 B'!$B39)*-1000</f>
        <v>0</v>
      </c>
      <c r="I39" s="24">
        <f t="shared" si="19"/>
        <v>0</v>
      </c>
      <c r="J39" s="25">
        <v>1</v>
      </c>
      <c r="K39" s="24">
        <f t="shared" si="20"/>
        <v>0</v>
      </c>
      <c r="N39" s="25"/>
    </row>
    <row r="40" spans="1:14" ht="18.95" customHeight="1" x14ac:dyDescent="0.2">
      <c r="A40" s="26">
        <f t="shared" si="18"/>
        <v>24</v>
      </c>
      <c r="B40" s="148" t="s">
        <v>851</v>
      </c>
      <c r="C40" s="4" t="s">
        <v>876</v>
      </c>
      <c r="D40" s="24">
        <f>SUMIFS('Rider Adj B'!$P$11:$P$119,'Rider Adj B'!$A$11:$A$119,'SCH D-2 B'!D$13,'Rider Adj B'!$B$11:$B$119,'SCH D-2 B'!$B40)*-1000</f>
        <v>0</v>
      </c>
      <c r="E40" s="24">
        <f>SUMIFS('Rider Adj B'!$P$11:$P$119,'Rider Adj B'!$A$11:$A$119,'SCH D-2 B'!E$13,'Rider Adj B'!$B$11:$B$119,'SCH D-2 B'!$B40)*-1000</f>
        <v>0</v>
      </c>
      <c r="F40" s="24">
        <f>SUMIFS('Rider Adj B'!$P$11:$P$119,'Rider Adj B'!$A$11:$A$119,'SCH D-2 B'!F$13,'Rider Adj B'!$B$11:$B$119,'SCH D-2 B'!$B40)*-1000</f>
        <v>3132616.7099999902</v>
      </c>
      <c r="G40" s="24">
        <f>SUMIFS('Rider Adj B'!$P$11:$P$119,'Rider Adj B'!$A$11:$A$119,'SCH D-2 B'!G$13,'Rider Adj B'!$B$11:$B$119,'SCH D-2 B'!$B40)*-1000</f>
        <v>0</v>
      </c>
      <c r="H40" s="24">
        <f>SUMIFS('Rider Adj B'!$P$11:$P$119,'Rider Adj B'!$A$11:$A$119,'SCH D-2 B'!H$13,'Rider Adj B'!$B$11:$B$119,'SCH D-2 B'!$B40)*-1000</f>
        <v>0</v>
      </c>
      <c r="I40" s="24">
        <f t="shared" si="19"/>
        <v>3132616.7099999902</v>
      </c>
      <c r="J40" s="25">
        <v>1</v>
      </c>
      <c r="K40" s="24">
        <f t="shared" si="20"/>
        <v>3132616.7099999902</v>
      </c>
    </row>
    <row r="41" spans="1:14" ht="18.95" customHeight="1" x14ac:dyDescent="0.2">
      <c r="A41" s="26">
        <f t="shared" si="18"/>
        <v>25</v>
      </c>
      <c r="B41" s="148" t="s">
        <v>852</v>
      </c>
      <c r="C41" s="4" t="s">
        <v>877</v>
      </c>
      <c r="D41" s="24">
        <f>SUMIFS('Rider Adj B'!$P$11:$P$119,'Rider Adj B'!$A$11:$A$119,'SCH D-2 B'!D$13,'Rider Adj B'!$B$11:$B$119,'SCH D-2 B'!$B41)*-1000</f>
        <v>0</v>
      </c>
      <c r="E41" s="24">
        <f>SUMIFS('Rider Adj B'!$P$11:$P$119,'Rider Adj B'!$A$11:$A$119,'SCH D-2 B'!E$13,'Rider Adj B'!$B$11:$B$119,'SCH D-2 B'!$B41)*-1000</f>
        <v>0</v>
      </c>
      <c r="F41" s="24">
        <f>SUMIFS('Rider Adj B'!$P$11:$P$119,'Rider Adj B'!$A$11:$A$119,'SCH D-2 B'!F$13,'Rider Adj B'!$B$11:$B$119,'SCH D-2 B'!$B41)*-1000</f>
        <v>4976533.5599999996</v>
      </c>
      <c r="G41" s="24">
        <f>SUMIFS('Rider Adj B'!$P$11:$P$119,'Rider Adj B'!$A$11:$A$119,'SCH D-2 B'!G$13,'Rider Adj B'!$B$11:$B$119,'SCH D-2 B'!$B41)*-1000</f>
        <v>0</v>
      </c>
      <c r="H41" s="24">
        <f>SUMIFS('Rider Adj B'!$P$11:$P$119,'Rider Adj B'!$A$11:$A$119,'SCH D-2 B'!H$13,'Rider Adj B'!$B$11:$B$119,'SCH D-2 B'!$B41)*-1000</f>
        <v>0</v>
      </c>
      <c r="I41" s="24">
        <f t="shared" si="19"/>
        <v>4976533.5599999996</v>
      </c>
      <c r="J41" s="25">
        <v>1</v>
      </c>
      <c r="K41" s="24">
        <f t="shared" si="20"/>
        <v>4976533.5599999996</v>
      </c>
    </row>
    <row r="42" spans="1:14" s="16" customFormat="1" ht="20.100000000000001" customHeight="1" x14ac:dyDescent="0.2">
      <c r="A42" s="300" t="str">
        <f>$A$1</f>
        <v>LOUISVILLE GAS AND ELECTRIC COMPANY</v>
      </c>
      <c r="B42" s="300"/>
      <c r="C42" s="300"/>
      <c r="D42" s="300"/>
      <c r="E42" s="300"/>
      <c r="F42" s="300"/>
      <c r="G42" s="300"/>
      <c r="H42" s="300"/>
      <c r="I42" s="300"/>
      <c r="J42" s="300"/>
      <c r="K42" s="300"/>
    </row>
    <row r="43" spans="1:14" s="16" customFormat="1" ht="20.100000000000001" customHeight="1" x14ac:dyDescent="0.2">
      <c r="A43" s="300" t="str">
        <f>$A$2</f>
        <v>CASE NO. 2016-00371 - GAS OPERATIONS</v>
      </c>
      <c r="B43" s="300"/>
      <c r="C43" s="300"/>
      <c r="D43" s="300"/>
      <c r="E43" s="300"/>
      <c r="F43" s="300"/>
      <c r="G43" s="300"/>
      <c r="H43" s="300"/>
      <c r="I43" s="300"/>
      <c r="J43" s="300"/>
      <c r="K43" s="300"/>
    </row>
    <row r="44" spans="1:14" s="16" customFormat="1" ht="20.100000000000001" customHeight="1" x14ac:dyDescent="0.2">
      <c r="A44" s="300" t="s">
        <v>261</v>
      </c>
      <c r="B44" s="300"/>
      <c r="C44" s="300"/>
      <c r="D44" s="300"/>
      <c r="E44" s="300"/>
      <c r="F44" s="300"/>
      <c r="G44" s="300"/>
      <c r="H44" s="300"/>
      <c r="I44" s="300"/>
      <c r="J44" s="300"/>
      <c r="K44" s="300"/>
    </row>
    <row r="45" spans="1:14" s="16" customFormat="1" ht="20.100000000000001" customHeight="1" x14ac:dyDescent="0.2">
      <c r="A45" s="300" t="str">
        <f>$A$4</f>
        <v>FOR THE 12 MONTHS ENDED FEBRUARY 28, 2017</v>
      </c>
      <c r="B45" s="300"/>
      <c r="C45" s="300"/>
      <c r="D45" s="300"/>
      <c r="E45" s="300"/>
      <c r="F45" s="300"/>
      <c r="G45" s="300"/>
      <c r="H45" s="300"/>
      <c r="I45" s="300"/>
      <c r="J45" s="300"/>
      <c r="K45" s="300"/>
    </row>
    <row r="46" spans="1:14" s="16" customFormat="1" ht="20.100000000000001" customHeight="1" x14ac:dyDescent="0.2">
      <c r="A46" s="87"/>
      <c r="B46" s="87"/>
      <c r="C46" s="87"/>
      <c r="D46" s="87"/>
      <c r="E46" s="87"/>
      <c r="F46" s="241"/>
      <c r="G46" s="241"/>
      <c r="H46" s="87"/>
      <c r="I46" s="87"/>
      <c r="J46" s="87"/>
      <c r="K46" s="87"/>
    </row>
    <row r="47" spans="1:14" s="16" customFormat="1" ht="20.100000000000001" customHeight="1" x14ac:dyDescent="0.2">
      <c r="A47" s="16" t="str">
        <f>$A$6</f>
        <v>DATA:__X__BASE  PERIOD____FORECASTED  PERIOD</v>
      </c>
      <c r="B47" s="18"/>
      <c r="K47" s="19" t="str">
        <f>$K$6</f>
        <v>SCHEDULE D-2</v>
      </c>
    </row>
    <row r="48" spans="1:14" s="16" customFormat="1" ht="20.100000000000001" customHeight="1" x14ac:dyDescent="0.2">
      <c r="A48" s="16" t="str">
        <f>$A$7</f>
        <v>TYPE OF FILING: __X__ ORIGINAL  _____ UPDATED  _____ REVISED</v>
      </c>
      <c r="K48" s="19" t="s">
        <v>1044</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37" t="str">
        <f>D$10</f>
        <v>ADJ 1</v>
      </c>
      <c r="E51" s="137" t="str">
        <f t="shared" ref="E51:H51" si="21">E$10</f>
        <v>ADJ 2</v>
      </c>
      <c r="F51" s="137" t="str">
        <f t="shared" si="21"/>
        <v>ADJ 3</v>
      </c>
      <c r="G51" s="137" t="str">
        <f t="shared" si="21"/>
        <v>ADJ 4</v>
      </c>
      <c r="H51" s="137" t="str">
        <f t="shared" si="21"/>
        <v>ADJ 5</v>
      </c>
      <c r="I51" s="63"/>
      <c r="J51" s="63"/>
      <c r="K51" s="63"/>
    </row>
    <row r="52" spans="1:11" ht="44.25" customHeight="1" x14ac:dyDescent="0.2">
      <c r="A52" s="64" t="s">
        <v>96</v>
      </c>
      <c r="B52" s="64" t="s">
        <v>97</v>
      </c>
      <c r="C52" s="64" t="s">
        <v>101</v>
      </c>
      <c r="D52" s="64" t="str">
        <f>D$11</f>
        <v>REMOVE DSM MECHANISM</v>
      </c>
      <c r="E52" s="64" t="str">
        <f t="shared" ref="E52:H52" si="22">E$11</f>
        <v>REMOVE  GLT MECHANISM</v>
      </c>
      <c r="F52" s="64" t="str">
        <f t="shared" si="22"/>
        <v>REMOVE GSC MECHANISM</v>
      </c>
      <c r="G52" s="64" t="str">
        <f t="shared" si="22"/>
        <v>This adjustment left intentionally blank</v>
      </c>
      <c r="H52" s="64" t="str">
        <f t="shared" si="22"/>
        <v>INTEREST SYNCHRONIZATION</v>
      </c>
      <c r="I52" s="64" t="s">
        <v>263</v>
      </c>
      <c r="J52" s="64" t="s">
        <v>98</v>
      </c>
      <c r="K52" s="64" t="s">
        <v>259</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48" t="s">
        <v>853</v>
      </c>
      <c r="C54" s="4" t="s">
        <v>878</v>
      </c>
      <c r="D54" s="24">
        <f>SUMIFS('Rider Adj B'!$P$11:$P$119,'Rider Adj B'!$A$11:$A$119,'SCH D-2 B'!D$13,'Rider Adj B'!$B$11:$B$119,'SCH D-2 B'!$B54)*-1000</f>
        <v>0</v>
      </c>
      <c r="E54" s="24">
        <f>SUMIFS('Rider Adj B'!$P$11:$P$119,'Rider Adj B'!$A$11:$A$119,'SCH D-2 B'!E$13,'Rider Adj B'!$B$11:$B$119,'SCH D-2 B'!$B54)*-1000</f>
        <v>0</v>
      </c>
      <c r="F54" s="24">
        <f>SUMIFS('Rider Adj B'!$P$11:$P$119,'Rider Adj B'!$A$11:$A$119,'SCH D-2 B'!F$13,'Rider Adj B'!$B$11:$B$119,'SCH D-2 B'!$B54)*-1000</f>
        <v>0</v>
      </c>
      <c r="G54" s="24">
        <f>SUMIFS('Rider Adj B'!$P$11:$P$119,'Rider Adj B'!$A$11:$A$119,'SCH D-2 B'!G$13,'Rider Adj B'!$B$11:$B$119,'SCH D-2 B'!$B54)*-1000</f>
        <v>0</v>
      </c>
      <c r="H54" s="24">
        <f>SUMIFS('Rider Adj B'!$P$11:$P$119,'Rider Adj B'!$A$11:$A$119,'SCH D-2 B'!H$13,'Rider Adj B'!$B$11:$B$119,'SCH D-2 B'!$B54)*-1000</f>
        <v>0</v>
      </c>
      <c r="I54" s="24">
        <f>SUM(D54:H54)</f>
        <v>0</v>
      </c>
      <c r="J54" s="25">
        <v>1</v>
      </c>
      <c r="K54" s="24">
        <f>I54*J54</f>
        <v>0</v>
      </c>
    </row>
    <row r="55" spans="1:11" ht="18.95" customHeight="1" x14ac:dyDescent="0.2">
      <c r="A55" s="26">
        <f t="shared" ref="A55:A58" si="23">A54+1</f>
        <v>27</v>
      </c>
      <c r="B55" s="148" t="s">
        <v>854</v>
      </c>
      <c r="C55" s="4" t="s">
        <v>879</v>
      </c>
      <c r="D55" s="24">
        <f>SUMIFS('Rider Adj B'!$P$11:$P$119,'Rider Adj B'!$A$11:$A$119,'SCH D-2 B'!D$13,'Rider Adj B'!$B$11:$B$119,'SCH D-2 B'!$B55)*-1000</f>
        <v>0</v>
      </c>
      <c r="E55" s="24">
        <f>SUMIFS('Rider Adj B'!$P$11:$P$119,'Rider Adj B'!$A$11:$A$119,'SCH D-2 B'!E$13,'Rider Adj B'!$B$11:$B$119,'SCH D-2 B'!$B55)*-1000</f>
        <v>0</v>
      </c>
      <c r="F55" s="24">
        <f>SUMIFS('Rider Adj B'!$P$11:$P$119,'Rider Adj B'!$A$11:$A$119,'SCH D-2 B'!F$13,'Rider Adj B'!$B$11:$B$119,'SCH D-2 B'!$B55)*-1000</f>
        <v>-613378.99400479905</v>
      </c>
      <c r="G55" s="24">
        <f>SUMIFS('Rider Adj B'!$P$11:$P$119,'Rider Adj B'!$A$11:$A$119,'SCH D-2 B'!G$13,'Rider Adj B'!$B$11:$B$119,'SCH D-2 B'!$B55)*-1000</f>
        <v>0</v>
      </c>
      <c r="H55" s="24">
        <f>SUMIFS('Rider Adj B'!$P$11:$P$119,'Rider Adj B'!$A$11:$A$119,'SCH D-2 B'!H$13,'Rider Adj B'!$B$11:$B$119,'SCH D-2 B'!$B55)*-1000</f>
        <v>0</v>
      </c>
      <c r="I55" s="24">
        <f t="shared" ref="I55:I58" si="24">SUM(D55:H55)</f>
        <v>-613378.99400479905</v>
      </c>
      <c r="J55" s="25">
        <v>1</v>
      </c>
      <c r="K55" s="24">
        <f t="shared" ref="K55:K58" si="25">I55*J55</f>
        <v>-613378.99400479905</v>
      </c>
    </row>
    <row r="56" spans="1:11" ht="18.95" customHeight="1" x14ac:dyDescent="0.2">
      <c r="A56" s="26">
        <f t="shared" si="23"/>
        <v>28</v>
      </c>
      <c r="B56" s="148">
        <v>810</v>
      </c>
      <c r="C56" s="4" t="s">
        <v>880</v>
      </c>
      <c r="D56" s="24">
        <f>SUMIFS('Rider Adj B'!$P$11:$P$119,'Rider Adj B'!$A$11:$A$119,'SCH D-2 B'!D$13,'Rider Adj B'!$B$11:$B$119,'SCH D-2 B'!$B56)*-1000</f>
        <v>0</v>
      </c>
      <c r="E56" s="24">
        <f>SUMIFS('Rider Adj B'!$P$11:$P$119,'Rider Adj B'!$A$11:$A$119,'SCH D-2 B'!E$13,'Rider Adj B'!$B$11:$B$119,'SCH D-2 B'!$B56)*-1000</f>
        <v>0</v>
      </c>
      <c r="F56" s="24">
        <f>SUMIFS('Rider Adj B'!$P$11:$P$119,'Rider Adj B'!$A$11:$A$119,'SCH D-2 B'!F$13,'Rider Adj B'!$B$11:$B$119,'SCH D-2 B'!$B56)*-1000</f>
        <v>0</v>
      </c>
      <c r="G56" s="24">
        <f>SUMIFS('Rider Adj B'!$P$11:$P$119,'Rider Adj B'!$A$11:$A$119,'SCH D-2 B'!G$13,'Rider Adj B'!$B$11:$B$119,'SCH D-2 B'!$B56)*-1000</f>
        <v>0</v>
      </c>
      <c r="H56" s="24">
        <f>SUMIFS('Rider Adj B'!$P$11:$P$119,'Rider Adj B'!$A$11:$A$119,'SCH D-2 B'!H$13,'Rider Adj B'!$B$11:$B$119,'SCH D-2 B'!$B56)*-1000</f>
        <v>0</v>
      </c>
      <c r="I56" s="24">
        <f t="shared" si="24"/>
        <v>0</v>
      </c>
      <c r="J56" s="25">
        <v>1</v>
      </c>
      <c r="K56" s="24">
        <f t="shared" si="25"/>
        <v>0</v>
      </c>
    </row>
    <row r="57" spans="1:11" ht="18.95" customHeight="1" x14ac:dyDescent="0.2">
      <c r="A57" s="26">
        <f t="shared" si="23"/>
        <v>29</v>
      </c>
      <c r="B57" s="148" t="s">
        <v>855</v>
      </c>
      <c r="C57" s="4" t="s">
        <v>881</v>
      </c>
      <c r="D57" s="24">
        <f>SUMIFS('Rider Adj B'!$P$11:$P$119,'Rider Adj B'!$A$11:$A$119,'SCH D-2 B'!D$13,'Rider Adj B'!$B$11:$B$119,'SCH D-2 B'!$B57)*-1000</f>
        <v>0</v>
      </c>
      <c r="E57" s="24">
        <f>SUMIFS('Rider Adj B'!$P$11:$P$119,'Rider Adj B'!$A$11:$A$119,'SCH D-2 B'!E$13,'Rider Adj B'!$B$11:$B$119,'SCH D-2 B'!$B57)*-1000</f>
        <v>0</v>
      </c>
      <c r="F57" s="24">
        <f>SUMIFS('Rider Adj B'!$P$11:$P$119,'Rider Adj B'!$A$11:$A$119,'SCH D-2 B'!F$13,'Rider Adj B'!$B$11:$B$119,'SCH D-2 B'!$B57)*-1000</f>
        <v>41462.649999999987</v>
      </c>
      <c r="G57" s="24">
        <f>SUMIFS('Rider Adj B'!$P$11:$P$119,'Rider Adj B'!$A$11:$A$119,'SCH D-2 B'!G$13,'Rider Adj B'!$B$11:$B$119,'SCH D-2 B'!$B57)*-1000</f>
        <v>0</v>
      </c>
      <c r="H57" s="24">
        <f>SUMIFS('Rider Adj B'!$P$11:$P$119,'Rider Adj B'!$A$11:$A$119,'SCH D-2 B'!H$13,'Rider Adj B'!$B$11:$B$119,'SCH D-2 B'!$B57)*-1000</f>
        <v>0</v>
      </c>
      <c r="I57" s="24">
        <f t="shared" si="24"/>
        <v>41462.649999999987</v>
      </c>
      <c r="J57" s="25">
        <v>1</v>
      </c>
      <c r="K57" s="24">
        <f t="shared" si="25"/>
        <v>41462.649999999987</v>
      </c>
    </row>
    <row r="58" spans="1:11" ht="18.95" customHeight="1" x14ac:dyDescent="0.2">
      <c r="A58" s="26">
        <f t="shared" si="23"/>
        <v>30</v>
      </c>
      <c r="B58" s="148">
        <v>813</v>
      </c>
      <c r="C58" s="4" t="s">
        <v>882</v>
      </c>
      <c r="D58" s="24">
        <f>SUMIFS('Rider Adj B'!$P$11:$P$119,'Rider Adj B'!$A$11:$A$119,'SCH D-2 B'!D$13,'Rider Adj B'!$B$11:$B$119,'SCH D-2 B'!$B58)*-1000</f>
        <v>0</v>
      </c>
      <c r="E58" s="24">
        <f>SUMIFS('Rider Adj B'!$P$11:$P$119,'Rider Adj B'!$A$11:$A$119,'SCH D-2 B'!E$13,'Rider Adj B'!$B$11:$B$119,'SCH D-2 B'!$B58)*-1000</f>
        <v>0</v>
      </c>
      <c r="F58" s="24">
        <f>SUMIFS('Rider Adj B'!$P$11:$P$119,'Rider Adj B'!$A$11:$A$119,'SCH D-2 B'!F$13,'Rider Adj B'!$B$11:$B$119,'SCH D-2 B'!$B58)*-1000</f>
        <v>0</v>
      </c>
      <c r="G58" s="24">
        <f>SUMIFS('Rider Adj B'!$P$11:$P$119,'Rider Adj B'!$A$11:$A$119,'SCH D-2 B'!G$13,'Rider Adj B'!$B$11:$B$119,'SCH D-2 B'!$B58)*-1000</f>
        <v>0</v>
      </c>
      <c r="H58" s="24">
        <f>SUMIFS('Rider Adj B'!$P$11:$P$119,'Rider Adj B'!$A$11:$A$119,'SCH D-2 B'!H$13,'Rider Adj B'!$B$11:$B$119,'SCH D-2 B'!$B58)*-1000</f>
        <v>0</v>
      </c>
      <c r="I58" s="24">
        <f t="shared" si="24"/>
        <v>0</v>
      </c>
      <c r="J58" s="25">
        <v>1</v>
      </c>
      <c r="K58" s="24">
        <f t="shared" si="25"/>
        <v>0</v>
      </c>
    </row>
    <row r="59" spans="1:11" ht="18.95" customHeight="1" x14ac:dyDescent="0.2">
      <c r="A59" s="26">
        <f>A58+1</f>
        <v>31</v>
      </c>
      <c r="B59" s="148"/>
      <c r="C59" s="2" t="s">
        <v>1018</v>
      </c>
      <c r="D59" s="36">
        <f>SUM(D38:D41,D54:D58)</f>
        <v>0</v>
      </c>
      <c r="E59" s="36">
        <f t="shared" ref="E59:K59" si="26">SUM(E38:E41,E54:E58)</f>
        <v>0</v>
      </c>
      <c r="F59" s="36">
        <f t="shared" ref="F59:G59" si="27">SUM(F38:F41,F54:F58)</f>
        <v>-125339941.17621721</v>
      </c>
      <c r="G59" s="36">
        <f t="shared" si="27"/>
        <v>0</v>
      </c>
      <c r="H59" s="36">
        <f t="shared" si="26"/>
        <v>0</v>
      </c>
      <c r="I59" s="36">
        <f t="shared" si="26"/>
        <v>-125339941.17621721</v>
      </c>
      <c r="J59" s="25"/>
      <c r="K59" s="36">
        <f t="shared" si="26"/>
        <v>-125339941.17621721</v>
      </c>
    </row>
    <row r="60" spans="1:11" ht="18.95" customHeight="1" x14ac:dyDescent="0.2">
      <c r="B60" s="148"/>
      <c r="C60" s="2"/>
      <c r="J60" s="25"/>
    </row>
    <row r="61" spans="1:11" ht="18.95" customHeight="1" x14ac:dyDescent="0.2">
      <c r="A61" s="26">
        <f>A59+1</f>
        <v>32</v>
      </c>
      <c r="B61" s="148"/>
      <c r="C61" s="37" t="s">
        <v>1014</v>
      </c>
      <c r="J61" s="25"/>
    </row>
    <row r="62" spans="1:11" ht="18.95" customHeight="1" x14ac:dyDescent="0.2">
      <c r="A62" s="26">
        <f>A61+1</f>
        <v>33</v>
      </c>
      <c r="B62" s="148" t="s">
        <v>884</v>
      </c>
      <c r="C62" s="4" t="s">
        <v>910</v>
      </c>
      <c r="D62" s="24">
        <f>SUMIFS('Rider Adj B'!$P$11:$P$119,'Rider Adj B'!$A$11:$A$119,'SCH D-2 B'!D$13,'Rider Adj B'!$B$11:$B$119,'SCH D-2 B'!$B62)*-1000</f>
        <v>0</v>
      </c>
      <c r="E62" s="24">
        <f>SUMIFS('Rider Adj B'!$P$11:$P$119,'Rider Adj B'!$A$11:$A$119,'SCH D-2 B'!E$13,'Rider Adj B'!$B$11:$B$119,'SCH D-2 B'!$B62)*-1000</f>
        <v>0</v>
      </c>
      <c r="F62" s="24">
        <f>SUMIFS('Rider Adj B'!$P$11:$P$119,'Rider Adj B'!$A$11:$A$119,'SCH D-2 B'!F$13,'Rider Adj B'!$B$11:$B$119,'SCH D-2 B'!$B62)*-1000</f>
        <v>0</v>
      </c>
      <c r="G62" s="24">
        <f>SUMIFS('Rider Adj B'!$P$11:$P$119,'Rider Adj B'!$A$11:$A$119,'SCH D-2 B'!G$13,'Rider Adj B'!$B$11:$B$119,'SCH D-2 B'!$B62)*-1000</f>
        <v>0</v>
      </c>
      <c r="H62" s="24">
        <f>SUMIFS('Rider Adj B'!$P$11:$P$119,'Rider Adj B'!$A$11:$A$119,'SCH D-2 B'!H$13,'Rider Adj B'!$B$11:$B$119,'SCH D-2 B'!$B62)*-1000</f>
        <v>0</v>
      </c>
      <c r="I62" s="24">
        <f t="shared" ref="I62:I78" si="28">SUM(D62:H62)</f>
        <v>0</v>
      </c>
      <c r="J62" s="25">
        <v>1</v>
      </c>
      <c r="K62" s="24">
        <f t="shared" ref="K62:K78" si="29">I62*J62</f>
        <v>0</v>
      </c>
    </row>
    <row r="63" spans="1:11" ht="18.95" customHeight="1" x14ac:dyDescent="0.2">
      <c r="A63" s="26">
        <f t="shared" ref="A63:A71" si="30">A62+1</f>
        <v>34</v>
      </c>
      <c r="B63" s="148" t="s">
        <v>885</v>
      </c>
      <c r="C63" s="4" t="s">
        <v>841</v>
      </c>
      <c r="D63" s="24">
        <f>SUMIFS('Rider Adj B'!$P$11:$P$119,'Rider Adj B'!$A$11:$A$119,'SCH D-2 B'!D$13,'Rider Adj B'!$B$11:$B$119,'SCH D-2 B'!$B63)*-1000</f>
        <v>0</v>
      </c>
      <c r="E63" s="24">
        <f>SUMIFS('Rider Adj B'!$P$11:$P$119,'Rider Adj B'!$A$11:$A$119,'SCH D-2 B'!E$13,'Rider Adj B'!$B$11:$B$119,'SCH D-2 B'!$B63)*-1000</f>
        <v>0</v>
      </c>
      <c r="F63" s="24">
        <f>SUMIFS('Rider Adj B'!$P$11:$P$119,'Rider Adj B'!$A$11:$A$119,'SCH D-2 B'!F$13,'Rider Adj B'!$B$11:$B$119,'SCH D-2 B'!$B63)*-1000</f>
        <v>0</v>
      </c>
      <c r="G63" s="24">
        <f>SUMIFS('Rider Adj B'!$P$11:$P$119,'Rider Adj B'!$A$11:$A$119,'SCH D-2 B'!G$13,'Rider Adj B'!$B$11:$B$119,'SCH D-2 B'!$B63)*-1000</f>
        <v>0</v>
      </c>
      <c r="H63" s="24">
        <f>SUMIFS('Rider Adj B'!$P$11:$P$119,'Rider Adj B'!$A$11:$A$119,'SCH D-2 B'!H$13,'Rider Adj B'!$B$11:$B$119,'SCH D-2 B'!$B63)*-1000</f>
        <v>0</v>
      </c>
      <c r="I63" s="24">
        <f t="shared" si="28"/>
        <v>0</v>
      </c>
      <c r="J63" s="25">
        <v>1</v>
      </c>
      <c r="K63" s="24">
        <f t="shared" si="29"/>
        <v>0</v>
      </c>
    </row>
    <row r="64" spans="1:11" ht="18.95" customHeight="1" x14ac:dyDescent="0.2">
      <c r="A64" s="26">
        <f t="shared" si="30"/>
        <v>35</v>
      </c>
      <c r="B64" s="148" t="s">
        <v>886</v>
      </c>
      <c r="C64" s="4" t="s">
        <v>842</v>
      </c>
      <c r="D64" s="24">
        <f>SUMIFS('Rider Adj B'!$P$11:$P$119,'Rider Adj B'!$A$11:$A$119,'SCH D-2 B'!D$13,'Rider Adj B'!$B$11:$B$119,'SCH D-2 B'!$B64)*-1000</f>
        <v>0</v>
      </c>
      <c r="E64" s="24">
        <f>SUMIFS('Rider Adj B'!$P$11:$P$119,'Rider Adj B'!$A$11:$A$119,'SCH D-2 B'!E$13,'Rider Adj B'!$B$11:$B$119,'SCH D-2 B'!$B64)*-1000</f>
        <v>0</v>
      </c>
      <c r="F64" s="24">
        <f>SUMIFS('Rider Adj B'!$P$11:$P$119,'Rider Adj B'!$A$11:$A$119,'SCH D-2 B'!F$13,'Rider Adj B'!$B$11:$B$119,'SCH D-2 B'!$B64)*-1000</f>
        <v>0</v>
      </c>
      <c r="G64" s="24">
        <f>SUMIFS('Rider Adj B'!$P$11:$P$119,'Rider Adj B'!$A$11:$A$119,'SCH D-2 B'!G$13,'Rider Adj B'!$B$11:$B$119,'SCH D-2 B'!$B64)*-1000</f>
        <v>0</v>
      </c>
      <c r="H64" s="24">
        <f>SUMIFS('Rider Adj B'!$P$11:$P$119,'Rider Adj B'!$A$11:$A$119,'SCH D-2 B'!H$13,'Rider Adj B'!$B$11:$B$119,'SCH D-2 B'!$B64)*-1000</f>
        <v>0</v>
      </c>
      <c r="I64" s="24">
        <f t="shared" si="28"/>
        <v>0</v>
      </c>
      <c r="J64" s="25">
        <v>1</v>
      </c>
      <c r="K64" s="24">
        <f t="shared" si="29"/>
        <v>0</v>
      </c>
    </row>
    <row r="65" spans="1:11" ht="18.95" customHeight="1" x14ac:dyDescent="0.2">
      <c r="A65" s="26">
        <f t="shared" si="30"/>
        <v>36</v>
      </c>
      <c r="B65" s="148" t="s">
        <v>887</v>
      </c>
      <c r="C65" s="4" t="s">
        <v>906</v>
      </c>
      <c r="D65" s="24">
        <f>SUMIFS('Rider Adj B'!$P$11:$P$119,'Rider Adj B'!$A$11:$A$119,'SCH D-2 B'!D$13,'Rider Adj B'!$B$11:$B$119,'SCH D-2 B'!$B65)*-1000</f>
        <v>0</v>
      </c>
      <c r="E65" s="24">
        <f>SUMIFS('Rider Adj B'!$P$11:$P$119,'Rider Adj B'!$A$11:$A$119,'SCH D-2 B'!E$13,'Rider Adj B'!$B$11:$B$119,'SCH D-2 B'!$B65)*-1000</f>
        <v>0</v>
      </c>
      <c r="F65" s="24">
        <f>SUMIFS('Rider Adj B'!$P$11:$P$119,'Rider Adj B'!$A$11:$A$119,'SCH D-2 B'!F$13,'Rider Adj B'!$B$11:$B$119,'SCH D-2 B'!$B65)*-1000</f>
        <v>0</v>
      </c>
      <c r="G65" s="24">
        <f>SUMIFS('Rider Adj B'!$P$11:$P$119,'Rider Adj B'!$A$11:$A$119,'SCH D-2 B'!G$13,'Rider Adj B'!$B$11:$B$119,'SCH D-2 B'!$B65)*-1000</f>
        <v>0</v>
      </c>
      <c r="H65" s="24">
        <f>SUMIFS('Rider Adj B'!$P$11:$P$119,'Rider Adj B'!$A$11:$A$119,'SCH D-2 B'!H$13,'Rider Adj B'!$B$11:$B$119,'SCH D-2 B'!$B65)*-1000</f>
        <v>0</v>
      </c>
      <c r="I65" s="24">
        <f t="shared" si="28"/>
        <v>0</v>
      </c>
      <c r="J65" s="25">
        <v>1</v>
      </c>
      <c r="K65" s="24">
        <f t="shared" si="29"/>
        <v>0</v>
      </c>
    </row>
    <row r="66" spans="1:11" ht="18.95" customHeight="1" x14ac:dyDescent="0.2">
      <c r="A66" s="26">
        <f t="shared" si="30"/>
        <v>37</v>
      </c>
      <c r="B66" s="148" t="s">
        <v>888</v>
      </c>
      <c r="C66" s="4" t="s">
        <v>907</v>
      </c>
      <c r="D66" s="24">
        <f>SUMIFS('Rider Adj B'!$P$11:$P$119,'Rider Adj B'!$A$11:$A$119,'SCH D-2 B'!D$13,'Rider Adj B'!$B$11:$B$119,'SCH D-2 B'!$B66)*-1000</f>
        <v>0</v>
      </c>
      <c r="E66" s="24">
        <f>SUMIFS('Rider Adj B'!$P$11:$P$119,'Rider Adj B'!$A$11:$A$119,'SCH D-2 B'!E$13,'Rider Adj B'!$B$11:$B$119,'SCH D-2 B'!$B66)*-1000</f>
        <v>0</v>
      </c>
      <c r="F66" s="24">
        <f>SUMIFS('Rider Adj B'!$P$11:$P$119,'Rider Adj B'!$A$11:$A$119,'SCH D-2 B'!F$13,'Rider Adj B'!$B$11:$B$119,'SCH D-2 B'!$B66)*-1000</f>
        <v>0</v>
      </c>
      <c r="G66" s="24">
        <f>SUMIFS('Rider Adj B'!$P$11:$P$119,'Rider Adj B'!$A$11:$A$119,'SCH D-2 B'!G$13,'Rider Adj B'!$B$11:$B$119,'SCH D-2 B'!$B66)*-1000</f>
        <v>0</v>
      </c>
      <c r="H66" s="24">
        <f>SUMIFS('Rider Adj B'!$P$11:$P$119,'Rider Adj B'!$A$11:$A$119,'SCH D-2 B'!H$13,'Rider Adj B'!$B$11:$B$119,'SCH D-2 B'!$B66)*-1000</f>
        <v>0</v>
      </c>
      <c r="I66" s="24">
        <f t="shared" si="28"/>
        <v>0</v>
      </c>
      <c r="J66" s="25">
        <v>1</v>
      </c>
      <c r="K66" s="24">
        <f t="shared" si="29"/>
        <v>0</v>
      </c>
    </row>
    <row r="67" spans="1:11" ht="18.95" customHeight="1" x14ac:dyDescent="0.2">
      <c r="A67" s="26">
        <f t="shared" si="30"/>
        <v>38</v>
      </c>
      <c r="B67" s="148" t="s">
        <v>889</v>
      </c>
      <c r="C67" s="4" t="s">
        <v>908</v>
      </c>
      <c r="D67" s="24">
        <f>SUMIFS('Rider Adj B'!$P$11:$P$119,'Rider Adj B'!$A$11:$A$119,'SCH D-2 B'!D$13,'Rider Adj B'!$B$11:$B$119,'SCH D-2 B'!$B67)*-1000</f>
        <v>0</v>
      </c>
      <c r="E67" s="24">
        <f>SUMIFS('Rider Adj B'!$P$11:$P$119,'Rider Adj B'!$A$11:$A$119,'SCH D-2 B'!E$13,'Rider Adj B'!$B$11:$B$119,'SCH D-2 B'!$B67)*-1000</f>
        <v>0</v>
      </c>
      <c r="F67" s="24">
        <f>SUMIFS('Rider Adj B'!$P$11:$P$119,'Rider Adj B'!$A$11:$A$119,'SCH D-2 B'!F$13,'Rider Adj B'!$B$11:$B$119,'SCH D-2 B'!$B67)*-1000</f>
        <v>0</v>
      </c>
      <c r="G67" s="24">
        <f>SUMIFS('Rider Adj B'!$P$11:$P$119,'Rider Adj B'!$A$11:$A$119,'SCH D-2 B'!G$13,'Rider Adj B'!$B$11:$B$119,'SCH D-2 B'!$B67)*-1000</f>
        <v>0</v>
      </c>
      <c r="H67" s="24">
        <f>SUMIFS('Rider Adj B'!$P$11:$P$119,'Rider Adj B'!$A$11:$A$119,'SCH D-2 B'!H$13,'Rider Adj B'!$B$11:$B$119,'SCH D-2 B'!$B67)*-1000</f>
        <v>0</v>
      </c>
      <c r="I67" s="24">
        <f t="shared" si="28"/>
        <v>0</v>
      </c>
      <c r="J67" s="25">
        <v>1</v>
      </c>
      <c r="K67" s="24">
        <f t="shared" si="29"/>
        <v>0</v>
      </c>
    </row>
    <row r="68" spans="1:11" ht="18.95" customHeight="1" x14ac:dyDescent="0.2">
      <c r="A68" s="26">
        <f t="shared" si="30"/>
        <v>39</v>
      </c>
      <c r="B68" s="148" t="s">
        <v>890</v>
      </c>
      <c r="C68" s="4" t="s">
        <v>843</v>
      </c>
      <c r="D68" s="24">
        <f>SUMIFS('Rider Adj B'!$P$11:$P$119,'Rider Adj B'!$A$11:$A$119,'SCH D-2 B'!D$13,'Rider Adj B'!$B$11:$B$119,'SCH D-2 B'!$B68)*-1000</f>
        <v>0</v>
      </c>
      <c r="E68" s="24">
        <f>SUMIFS('Rider Adj B'!$P$11:$P$119,'Rider Adj B'!$A$11:$A$119,'SCH D-2 B'!E$13,'Rider Adj B'!$B$11:$B$119,'SCH D-2 B'!$B68)*-1000</f>
        <v>0</v>
      </c>
      <c r="F68" s="24">
        <f>SUMIFS('Rider Adj B'!$P$11:$P$119,'Rider Adj B'!$A$11:$A$119,'SCH D-2 B'!F$13,'Rider Adj B'!$B$11:$B$119,'SCH D-2 B'!$B68)*-1000</f>
        <v>-1614202.4200000002</v>
      </c>
      <c r="G68" s="24">
        <f>SUMIFS('Rider Adj B'!$P$11:$P$119,'Rider Adj B'!$A$11:$A$119,'SCH D-2 B'!G$13,'Rider Adj B'!$B$11:$B$119,'SCH D-2 B'!$B68)*-1000</f>
        <v>0</v>
      </c>
      <c r="H68" s="24">
        <f>SUMIFS('Rider Adj B'!$P$11:$P$119,'Rider Adj B'!$A$11:$A$119,'SCH D-2 B'!H$13,'Rider Adj B'!$B$11:$B$119,'SCH D-2 B'!$B68)*-1000</f>
        <v>0</v>
      </c>
      <c r="I68" s="24">
        <f t="shared" si="28"/>
        <v>-1614202.4200000002</v>
      </c>
      <c r="J68" s="25">
        <v>1</v>
      </c>
      <c r="K68" s="24">
        <f t="shared" si="29"/>
        <v>-1614202.4200000002</v>
      </c>
    </row>
    <row r="69" spans="1:11" ht="18.95" customHeight="1" x14ac:dyDescent="0.2">
      <c r="A69" s="26">
        <f t="shared" si="30"/>
        <v>40</v>
      </c>
      <c r="B69" s="148" t="s">
        <v>891</v>
      </c>
      <c r="C69" s="4" t="s">
        <v>17</v>
      </c>
      <c r="D69" s="24">
        <f>SUMIFS('Rider Adj B'!$P$11:$P$119,'Rider Adj B'!$A$11:$A$119,'SCH D-2 B'!D$13,'Rider Adj B'!$B$11:$B$119,'SCH D-2 B'!$B69)*-1000</f>
        <v>0</v>
      </c>
      <c r="E69" s="24">
        <f>SUMIFS('Rider Adj B'!$P$11:$P$119,'Rider Adj B'!$A$11:$A$119,'SCH D-2 B'!E$13,'Rider Adj B'!$B$11:$B$119,'SCH D-2 B'!$B69)*-1000</f>
        <v>0</v>
      </c>
      <c r="F69" s="24">
        <f>SUMIFS('Rider Adj B'!$P$11:$P$119,'Rider Adj B'!$A$11:$A$119,'SCH D-2 B'!F$13,'Rider Adj B'!$B$11:$B$119,'SCH D-2 B'!$B69)*-1000</f>
        <v>0</v>
      </c>
      <c r="G69" s="24">
        <f>SUMIFS('Rider Adj B'!$P$11:$P$119,'Rider Adj B'!$A$11:$A$119,'SCH D-2 B'!G$13,'Rider Adj B'!$B$11:$B$119,'SCH D-2 B'!$B69)*-1000</f>
        <v>0</v>
      </c>
      <c r="H69" s="24">
        <f>SUMIFS('Rider Adj B'!$P$11:$P$119,'Rider Adj B'!$A$11:$A$119,'SCH D-2 B'!H$13,'Rider Adj B'!$B$11:$B$119,'SCH D-2 B'!$B69)*-1000</f>
        <v>0</v>
      </c>
      <c r="I69" s="24">
        <f t="shared" si="28"/>
        <v>0</v>
      </c>
      <c r="J69" s="25">
        <v>1</v>
      </c>
      <c r="K69" s="24">
        <f t="shared" si="29"/>
        <v>0</v>
      </c>
    </row>
    <row r="70" spans="1:11" ht="18.95" customHeight="1" x14ac:dyDescent="0.2">
      <c r="A70" s="26">
        <f t="shared" si="30"/>
        <v>41</v>
      </c>
      <c r="B70" s="148" t="s">
        <v>892</v>
      </c>
      <c r="C70" s="4" t="s">
        <v>909</v>
      </c>
      <c r="D70" s="24">
        <f>SUMIFS('Rider Adj B'!$P$11:$P$119,'Rider Adj B'!$A$11:$A$119,'SCH D-2 B'!D$13,'Rider Adj B'!$B$11:$B$119,'SCH D-2 B'!$B70)*-1000</f>
        <v>0</v>
      </c>
      <c r="E70" s="24">
        <f>SUMIFS('Rider Adj B'!$P$11:$P$119,'Rider Adj B'!$A$11:$A$119,'SCH D-2 B'!E$13,'Rider Adj B'!$B$11:$B$119,'SCH D-2 B'!$B70)*-1000</f>
        <v>0</v>
      </c>
      <c r="F70" s="24">
        <f>SUMIFS('Rider Adj B'!$P$11:$P$119,'Rider Adj B'!$A$11:$A$119,'SCH D-2 B'!F$13,'Rider Adj B'!$B$11:$B$119,'SCH D-2 B'!$B70)*-1000</f>
        <v>0</v>
      </c>
      <c r="G70" s="24">
        <f>SUMIFS('Rider Adj B'!$P$11:$P$119,'Rider Adj B'!$A$11:$A$119,'SCH D-2 B'!G$13,'Rider Adj B'!$B$11:$B$119,'SCH D-2 B'!$B70)*-1000</f>
        <v>0</v>
      </c>
      <c r="H70" s="24">
        <f>SUMIFS('Rider Adj B'!$P$11:$P$119,'Rider Adj B'!$A$11:$A$119,'SCH D-2 B'!H$13,'Rider Adj B'!$B$11:$B$119,'SCH D-2 B'!$B70)*-1000</f>
        <v>0</v>
      </c>
      <c r="I70" s="24">
        <f t="shared" si="28"/>
        <v>0</v>
      </c>
      <c r="J70" s="25">
        <v>1</v>
      </c>
      <c r="K70" s="24">
        <f t="shared" si="29"/>
        <v>0</v>
      </c>
    </row>
    <row r="71" spans="1:11" ht="18.95" customHeight="1" x14ac:dyDescent="0.2">
      <c r="A71" s="26">
        <f t="shared" si="30"/>
        <v>42</v>
      </c>
      <c r="B71" s="148" t="s">
        <v>893</v>
      </c>
      <c r="C71" s="4" t="s">
        <v>844</v>
      </c>
      <c r="D71" s="24">
        <f>SUMIFS('Rider Adj B'!$P$11:$P$119,'Rider Adj B'!$A$11:$A$119,'SCH D-2 B'!D$13,'Rider Adj B'!$B$11:$B$119,'SCH D-2 B'!$B71)*-1000</f>
        <v>0</v>
      </c>
      <c r="E71" s="24">
        <f>SUMIFS('Rider Adj B'!$P$11:$P$119,'Rider Adj B'!$A$11:$A$119,'SCH D-2 B'!E$13,'Rider Adj B'!$B$11:$B$119,'SCH D-2 B'!$B71)*-1000</f>
        <v>0</v>
      </c>
      <c r="F71" s="24">
        <f>SUMIFS('Rider Adj B'!$P$11:$P$119,'Rider Adj B'!$A$11:$A$119,'SCH D-2 B'!F$13,'Rider Adj B'!$B$11:$B$119,'SCH D-2 B'!$B71)*-1000</f>
        <v>0</v>
      </c>
      <c r="G71" s="24">
        <f>SUMIFS('Rider Adj B'!$P$11:$P$119,'Rider Adj B'!$A$11:$A$119,'SCH D-2 B'!G$13,'Rider Adj B'!$B$11:$B$119,'SCH D-2 B'!$B71)*-1000</f>
        <v>0</v>
      </c>
      <c r="H71" s="24">
        <f>SUMIFS('Rider Adj B'!$P$11:$P$119,'Rider Adj B'!$A$11:$A$119,'SCH D-2 B'!H$13,'Rider Adj B'!$B$11:$B$119,'SCH D-2 B'!$B71)*-1000</f>
        <v>0</v>
      </c>
      <c r="I71" s="24">
        <f t="shared" si="28"/>
        <v>0</v>
      </c>
      <c r="J71" s="25">
        <v>1</v>
      </c>
      <c r="K71" s="24">
        <f t="shared" si="29"/>
        <v>0</v>
      </c>
    </row>
    <row r="72" spans="1:11" ht="18.95" customHeight="1" x14ac:dyDescent="0.2">
      <c r="A72" s="26">
        <f>A71+1</f>
        <v>43</v>
      </c>
      <c r="B72" s="148" t="s">
        <v>894</v>
      </c>
      <c r="C72" s="4" t="s">
        <v>15</v>
      </c>
      <c r="D72" s="24">
        <f>SUMIFS('Rider Adj B'!$P$11:$P$119,'Rider Adj B'!$A$11:$A$119,'SCH D-2 B'!D$13,'Rider Adj B'!$B$11:$B$119,'SCH D-2 B'!$B72)*-1000</f>
        <v>0</v>
      </c>
      <c r="E72" s="24">
        <f>SUMIFS('Rider Adj B'!$P$11:$P$119,'Rider Adj B'!$A$11:$A$119,'SCH D-2 B'!E$13,'Rider Adj B'!$B$11:$B$119,'SCH D-2 B'!$B72)*-1000</f>
        <v>0</v>
      </c>
      <c r="F72" s="24">
        <f>SUMIFS('Rider Adj B'!$P$11:$P$119,'Rider Adj B'!$A$11:$A$119,'SCH D-2 B'!F$13,'Rider Adj B'!$B$11:$B$119,'SCH D-2 B'!$B72)*-1000</f>
        <v>0</v>
      </c>
      <c r="G72" s="24">
        <f>SUMIFS('Rider Adj B'!$P$11:$P$119,'Rider Adj B'!$A$11:$A$119,'SCH D-2 B'!G$13,'Rider Adj B'!$B$11:$B$119,'SCH D-2 B'!$B72)*-1000</f>
        <v>0</v>
      </c>
      <c r="H72" s="24">
        <f>SUMIFS('Rider Adj B'!$P$11:$P$119,'Rider Adj B'!$A$11:$A$119,'SCH D-2 B'!H$13,'Rider Adj B'!$B$11:$B$119,'SCH D-2 B'!$B72)*-1000</f>
        <v>0</v>
      </c>
      <c r="I72" s="24">
        <f t="shared" si="28"/>
        <v>0</v>
      </c>
      <c r="J72" s="25">
        <v>1</v>
      </c>
      <c r="K72" s="24">
        <f t="shared" si="29"/>
        <v>0</v>
      </c>
    </row>
    <row r="73" spans="1:11" ht="18.95" customHeight="1" x14ac:dyDescent="0.2">
      <c r="A73" s="26">
        <f t="shared" ref="A73:A79" si="31">A72+1</f>
        <v>44</v>
      </c>
      <c r="B73" s="148" t="s">
        <v>895</v>
      </c>
      <c r="C73" s="4" t="s">
        <v>913</v>
      </c>
      <c r="D73" s="24">
        <f>SUMIFS('Rider Adj B'!$P$11:$P$119,'Rider Adj B'!$A$11:$A$119,'SCH D-2 B'!D$13,'Rider Adj B'!$B$11:$B$119,'SCH D-2 B'!$B73)*-1000</f>
        <v>0</v>
      </c>
      <c r="E73" s="24">
        <f>SUMIFS('Rider Adj B'!$P$11:$P$119,'Rider Adj B'!$A$11:$A$119,'SCH D-2 B'!E$13,'Rider Adj B'!$B$11:$B$119,'SCH D-2 B'!$B73)*-1000</f>
        <v>0</v>
      </c>
      <c r="F73" s="24">
        <f>SUMIFS('Rider Adj B'!$P$11:$P$119,'Rider Adj B'!$A$11:$A$119,'SCH D-2 B'!F$13,'Rider Adj B'!$B$11:$B$119,'SCH D-2 B'!$B73)*-1000</f>
        <v>0</v>
      </c>
      <c r="G73" s="24">
        <f>SUMIFS('Rider Adj B'!$P$11:$P$119,'Rider Adj B'!$A$11:$A$119,'SCH D-2 B'!G$13,'Rider Adj B'!$B$11:$B$119,'SCH D-2 B'!$B73)*-1000</f>
        <v>0</v>
      </c>
      <c r="H73" s="24">
        <f>SUMIFS('Rider Adj B'!$P$11:$P$119,'Rider Adj B'!$A$11:$A$119,'SCH D-2 B'!H$13,'Rider Adj B'!$B$11:$B$119,'SCH D-2 B'!$B73)*-1000</f>
        <v>0</v>
      </c>
      <c r="I73" s="24">
        <f t="shared" si="28"/>
        <v>0</v>
      </c>
      <c r="J73" s="25">
        <v>1</v>
      </c>
      <c r="K73" s="24">
        <f t="shared" si="29"/>
        <v>0</v>
      </c>
    </row>
    <row r="74" spans="1:11" ht="18.95" customHeight="1" x14ac:dyDescent="0.2">
      <c r="A74" s="26">
        <f t="shared" si="31"/>
        <v>45</v>
      </c>
      <c r="B74" s="148" t="s">
        <v>896</v>
      </c>
      <c r="C74" s="4" t="s">
        <v>911</v>
      </c>
      <c r="D74" s="24">
        <f>SUMIFS('Rider Adj B'!$P$11:$P$119,'Rider Adj B'!$A$11:$A$119,'SCH D-2 B'!D$13,'Rider Adj B'!$B$11:$B$119,'SCH D-2 B'!$B74)*-1000</f>
        <v>0</v>
      </c>
      <c r="E74" s="24">
        <f>SUMIFS('Rider Adj B'!$P$11:$P$119,'Rider Adj B'!$A$11:$A$119,'SCH D-2 B'!E$13,'Rider Adj B'!$B$11:$B$119,'SCH D-2 B'!$B74)*-1000</f>
        <v>0</v>
      </c>
      <c r="F74" s="24">
        <f>SUMIFS('Rider Adj B'!$P$11:$P$119,'Rider Adj B'!$A$11:$A$119,'SCH D-2 B'!F$13,'Rider Adj B'!$B$11:$B$119,'SCH D-2 B'!$B74)*-1000</f>
        <v>0</v>
      </c>
      <c r="G74" s="24">
        <f>SUMIFS('Rider Adj B'!$P$11:$P$119,'Rider Adj B'!$A$11:$A$119,'SCH D-2 B'!G$13,'Rider Adj B'!$B$11:$B$119,'SCH D-2 B'!$B74)*-1000</f>
        <v>0</v>
      </c>
      <c r="H74" s="24">
        <f>SUMIFS('Rider Adj B'!$P$11:$P$119,'Rider Adj B'!$A$11:$A$119,'SCH D-2 B'!H$13,'Rider Adj B'!$B$11:$B$119,'SCH D-2 B'!$B74)*-1000</f>
        <v>0</v>
      </c>
      <c r="I74" s="24">
        <f t="shared" si="28"/>
        <v>0</v>
      </c>
      <c r="J74" s="25">
        <v>1</v>
      </c>
      <c r="K74" s="24">
        <f t="shared" si="29"/>
        <v>0</v>
      </c>
    </row>
    <row r="75" spans="1:11" ht="18.95" customHeight="1" x14ac:dyDescent="0.2">
      <c r="A75" s="26">
        <f t="shared" si="31"/>
        <v>46</v>
      </c>
      <c r="B75" s="148" t="s">
        <v>897</v>
      </c>
      <c r="C75" s="4" t="s">
        <v>912</v>
      </c>
      <c r="D75" s="24">
        <f>SUMIFS('Rider Adj B'!$P$11:$P$119,'Rider Adj B'!$A$11:$A$119,'SCH D-2 B'!D$13,'Rider Adj B'!$B$11:$B$119,'SCH D-2 B'!$B75)*-1000</f>
        <v>0</v>
      </c>
      <c r="E75" s="24">
        <f>SUMIFS('Rider Adj B'!$P$11:$P$119,'Rider Adj B'!$A$11:$A$119,'SCH D-2 B'!E$13,'Rider Adj B'!$B$11:$B$119,'SCH D-2 B'!$B75)*-1000</f>
        <v>0</v>
      </c>
      <c r="F75" s="24">
        <f>SUMIFS('Rider Adj B'!$P$11:$P$119,'Rider Adj B'!$A$11:$A$119,'SCH D-2 B'!F$13,'Rider Adj B'!$B$11:$B$119,'SCH D-2 B'!$B75)*-1000</f>
        <v>0</v>
      </c>
      <c r="G75" s="24">
        <f>SUMIFS('Rider Adj B'!$P$11:$P$119,'Rider Adj B'!$A$11:$A$119,'SCH D-2 B'!G$13,'Rider Adj B'!$B$11:$B$119,'SCH D-2 B'!$B75)*-1000</f>
        <v>0</v>
      </c>
      <c r="H75" s="24">
        <f>SUMIFS('Rider Adj B'!$P$11:$P$119,'Rider Adj B'!$A$11:$A$119,'SCH D-2 B'!H$13,'Rider Adj B'!$B$11:$B$119,'SCH D-2 B'!$B75)*-1000</f>
        <v>0</v>
      </c>
      <c r="I75" s="24">
        <f t="shared" si="28"/>
        <v>0</v>
      </c>
      <c r="J75" s="25">
        <v>1</v>
      </c>
      <c r="K75" s="24">
        <f t="shared" si="29"/>
        <v>0</v>
      </c>
    </row>
    <row r="76" spans="1:11" ht="18.95" customHeight="1" x14ac:dyDescent="0.2">
      <c r="A76" s="26">
        <f t="shared" si="31"/>
        <v>47</v>
      </c>
      <c r="B76" s="148" t="s">
        <v>898</v>
      </c>
      <c r="C76" s="4" t="s">
        <v>914</v>
      </c>
      <c r="D76" s="24">
        <f>SUMIFS('Rider Adj B'!$P$11:$P$119,'Rider Adj B'!$A$11:$A$119,'SCH D-2 B'!D$13,'Rider Adj B'!$B$11:$B$119,'SCH D-2 B'!$B76)*-1000</f>
        <v>0</v>
      </c>
      <c r="E76" s="24">
        <f>SUMIFS('Rider Adj B'!$P$11:$P$119,'Rider Adj B'!$A$11:$A$119,'SCH D-2 B'!E$13,'Rider Adj B'!$B$11:$B$119,'SCH D-2 B'!$B76)*-1000</f>
        <v>0</v>
      </c>
      <c r="F76" s="24">
        <f>SUMIFS('Rider Adj B'!$P$11:$P$119,'Rider Adj B'!$A$11:$A$119,'SCH D-2 B'!F$13,'Rider Adj B'!$B$11:$B$119,'SCH D-2 B'!$B76)*-1000</f>
        <v>0</v>
      </c>
      <c r="G76" s="24">
        <f>SUMIFS('Rider Adj B'!$P$11:$P$119,'Rider Adj B'!$A$11:$A$119,'SCH D-2 B'!G$13,'Rider Adj B'!$B$11:$B$119,'SCH D-2 B'!$B76)*-1000</f>
        <v>0</v>
      </c>
      <c r="H76" s="24">
        <f>SUMIFS('Rider Adj B'!$P$11:$P$119,'Rider Adj B'!$A$11:$A$119,'SCH D-2 B'!H$13,'Rider Adj B'!$B$11:$B$119,'SCH D-2 B'!$B76)*-1000</f>
        <v>0</v>
      </c>
      <c r="I76" s="24">
        <f t="shared" si="28"/>
        <v>0</v>
      </c>
      <c r="J76" s="25">
        <v>1</v>
      </c>
      <c r="K76" s="24">
        <f t="shared" si="29"/>
        <v>0</v>
      </c>
    </row>
    <row r="77" spans="1:11" ht="18.95" customHeight="1" x14ac:dyDescent="0.2">
      <c r="A77" s="26">
        <f t="shared" si="31"/>
        <v>48</v>
      </c>
      <c r="B77" s="148" t="s">
        <v>899</v>
      </c>
      <c r="C77" s="4" t="s">
        <v>915</v>
      </c>
      <c r="D77" s="24">
        <f>SUMIFS('Rider Adj B'!$P$11:$P$119,'Rider Adj B'!$A$11:$A$119,'SCH D-2 B'!D$13,'Rider Adj B'!$B$11:$B$119,'SCH D-2 B'!$B77)*-1000</f>
        <v>0</v>
      </c>
      <c r="E77" s="24">
        <f>SUMIFS('Rider Adj B'!$P$11:$P$119,'Rider Adj B'!$A$11:$A$119,'SCH D-2 B'!E$13,'Rider Adj B'!$B$11:$B$119,'SCH D-2 B'!$B77)*-1000</f>
        <v>0</v>
      </c>
      <c r="F77" s="24">
        <f>SUMIFS('Rider Adj B'!$P$11:$P$119,'Rider Adj B'!$A$11:$A$119,'SCH D-2 B'!F$13,'Rider Adj B'!$B$11:$B$119,'SCH D-2 B'!$B77)*-1000</f>
        <v>0</v>
      </c>
      <c r="G77" s="24">
        <f>SUMIFS('Rider Adj B'!$P$11:$P$119,'Rider Adj B'!$A$11:$A$119,'SCH D-2 B'!G$13,'Rider Adj B'!$B$11:$B$119,'SCH D-2 B'!$B77)*-1000</f>
        <v>0</v>
      </c>
      <c r="H77" s="24">
        <f>SUMIFS('Rider Adj B'!$P$11:$P$119,'Rider Adj B'!$A$11:$A$119,'SCH D-2 B'!H$13,'Rider Adj B'!$B$11:$B$119,'SCH D-2 B'!$B77)*-1000</f>
        <v>0</v>
      </c>
      <c r="I77" s="24">
        <f t="shared" si="28"/>
        <v>0</v>
      </c>
      <c r="J77" s="25">
        <v>1</v>
      </c>
      <c r="K77" s="24">
        <f t="shared" si="29"/>
        <v>0</v>
      </c>
    </row>
    <row r="78" spans="1:11" ht="18.95" customHeight="1" x14ac:dyDescent="0.2">
      <c r="A78" s="26">
        <f t="shared" si="31"/>
        <v>49</v>
      </c>
      <c r="B78" s="148" t="s">
        <v>900</v>
      </c>
      <c r="C78" s="4" t="s">
        <v>916</v>
      </c>
      <c r="D78" s="24">
        <f>SUMIFS('Rider Adj B'!$P$11:$P$119,'Rider Adj B'!$A$11:$A$119,'SCH D-2 B'!D$13,'Rider Adj B'!$B$11:$B$119,'SCH D-2 B'!$B78)*-1000</f>
        <v>0</v>
      </c>
      <c r="E78" s="24">
        <f>SUMIFS('Rider Adj B'!$P$11:$P$119,'Rider Adj B'!$A$11:$A$119,'SCH D-2 B'!E$13,'Rider Adj B'!$B$11:$B$119,'SCH D-2 B'!$B78)*-1000</f>
        <v>0</v>
      </c>
      <c r="F78" s="24">
        <f>SUMIFS('Rider Adj B'!$P$11:$P$119,'Rider Adj B'!$A$11:$A$119,'SCH D-2 B'!F$13,'Rider Adj B'!$B$11:$B$119,'SCH D-2 B'!$B78)*-1000</f>
        <v>0</v>
      </c>
      <c r="G78" s="24">
        <f>SUMIFS('Rider Adj B'!$P$11:$P$119,'Rider Adj B'!$A$11:$A$119,'SCH D-2 B'!G$13,'Rider Adj B'!$B$11:$B$119,'SCH D-2 B'!$B78)*-1000</f>
        <v>0</v>
      </c>
      <c r="H78" s="24">
        <f>SUMIFS('Rider Adj B'!$P$11:$P$119,'Rider Adj B'!$A$11:$A$119,'SCH D-2 B'!H$13,'Rider Adj B'!$B$11:$B$119,'SCH D-2 B'!$B78)*-1000</f>
        <v>0</v>
      </c>
      <c r="I78" s="24">
        <f t="shared" si="28"/>
        <v>0</v>
      </c>
      <c r="J78" s="25">
        <v>1</v>
      </c>
      <c r="K78" s="24">
        <f t="shared" si="29"/>
        <v>0</v>
      </c>
    </row>
    <row r="79" spans="1:11" ht="18.95" customHeight="1" x14ac:dyDescent="0.2">
      <c r="A79" s="26">
        <f t="shared" si="31"/>
        <v>50</v>
      </c>
      <c r="B79" s="148"/>
      <c r="C79" s="2" t="s">
        <v>1016</v>
      </c>
      <c r="D79" s="36">
        <f>SUM(D62:D78)</f>
        <v>0</v>
      </c>
      <c r="E79" s="36">
        <f t="shared" ref="E79:K79" si="32">SUM(E62:E78)</f>
        <v>0</v>
      </c>
      <c r="F79" s="36">
        <f t="shared" ref="F79:G79" si="33">SUM(F62:F78)</f>
        <v>-1614202.4200000002</v>
      </c>
      <c r="G79" s="36">
        <f t="shared" si="33"/>
        <v>0</v>
      </c>
      <c r="H79" s="36">
        <f t="shared" si="32"/>
        <v>0</v>
      </c>
      <c r="I79" s="36">
        <f t="shared" si="32"/>
        <v>-1614202.4200000002</v>
      </c>
      <c r="K79" s="36">
        <f t="shared" si="32"/>
        <v>-1614202.4200000002</v>
      </c>
    </row>
    <row r="80" spans="1:11" ht="18.95" customHeight="1" x14ac:dyDescent="0.2">
      <c r="B80" s="148"/>
      <c r="C80" s="2"/>
      <c r="E80" s="24"/>
      <c r="F80" s="24"/>
      <c r="G80" s="24"/>
      <c r="H80" s="24"/>
      <c r="I80" s="24"/>
      <c r="J80" s="25"/>
      <c r="K80" s="24"/>
    </row>
    <row r="81" spans="1:11" ht="18.95" customHeight="1" x14ac:dyDescent="0.2">
      <c r="A81" s="26"/>
      <c r="B81" s="148"/>
      <c r="C81" s="4"/>
      <c r="D81" s="24"/>
      <c r="E81" s="24"/>
      <c r="F81" s="24"/>
      <c r="G81" s="24"/>
      <c r="H81" s="24"/>
      <c r="I81" s="24"/>
      <c r="J81" s="25"/>
      <c r="K81" s="24"/>
    </row>
    <row r="82" spans="1:11" s="16" customFormat="1" ht="20.100000000000001" customHeight="1" x14ac:dyDescent="0.2">
      <c r="A82" s="300" t="str">
        <f>$A$1</f>
        <v>LOUISVILLE GAS AND ELECTRIC COMPANY</v>
      </c>
      <c r="B82" s="300"/>
      <c r="C82" s="300"/>
      <c r="D82" s="300"/>
      <c r="E82" s="300"/>
      <c r="F82" s="300"/>
      <c r="G82" s="300"/>
      <c r="H82" s="300"/>
      <c r="I82" s="300"/>
      <c r="J82" s="300"/>
      <c r="K82" s="300"/>
    </row>
    <row r="83" spans="1:11" s="16" customFormat="1" ht="20.100000000000001" customHeight="1" x14ac:dyDescent="0.2">
      <c r="A83" s="300" t="str">
        <f>$A$2</f>
        <v>CASE NO. 2016-00371 - GAS OPERATIONS</v>
      </c>
      <c r="B83" s="300"/>
      <c r="C83" s="300"/>
      <c r="D83" s="300"/>
      <c r="E83" s="300"/>
      <c r="F83" s="300"/>
      <c r="G83" s="300"/>
      <c r="H83" s="300"/>
      <c r="I83" s="300"/>
      <c r="J83" s="300"/>
      <c r="K83" s="300"/>
    </row>
    <row r="84" spans="1:11" s="16" customFormat="1" ht="20.100000000000001" customHeight="1" x14ac:dyDescent="0.2">
      <c r="A84" s="300" t="s">
        <v>261</v>
      </c>
      <c r="B84" s="300"/>
      <c r="C84" s="300"/>
      <c r="D84" s="300"/>
      <c r="E84" s="300"/>
      <c r="F84" s="300"/>
      <c r="G84" s="300"/>
      <c r="H84" s="300"/>
      <c r="I84" s="300"/>
      <c r="J84" s="300"/>
      <c r="K84" s="300"/>
    </row>
    <row r="85" spans="1:11" s="16" customFormat="1" ht="20.100000000000001" customHeight="1" x14ac:dyDescent="0.2">
      <c r="A85" s="300" t="str">
        <f>$A$4</f>
        <v>FOR THE 12 MONTHS ENDED FEBRUARY 28, 2017</v>
      </c>
      <c r="B85" s="300"/>
      <c r="C85" s="300"/>
      <c r="D85" s="300"/>
      <c r="E85" s="300"/>
      <c r="F85" s="300"/>
      <c r="G85" s="300"/>
      <c r="H85" s="300"/>
      <c r="I85" s="300"/>
      <c r="J85" s="300"/>
      <c r="K85" s="300"/>
    </row>
    <row r="86" spans="1:11" s="16" customFormat="1" ht="20.100000000000001" customHeight="1" x14ac:dyDescent="0.2">
      <c r="A86" s="87"/>
      <c r="B86" s="87"/>
      <c r="C86" s="87"/>
      <c r="D86" s="87"/>
      <c r="E86" s="87"/>
      <c r="F86" s="241"/>
      <c r="G86" s="241"/>
      <c r="H86" s="87"/>
      <c r="I86" s="87"/>
      <c r="J86" s="87"/>
      <c r="K86" s="87"/>
    </row>
    <row r="87" spans="1:11" s="16" customFormat="1" ht="20.100000000000001" customHeight="1" x14ac:dyDescent="0.2">
      <c r="A87" s="16" t="str">
        <f>$A$6</f>
        <v>DATA:__X__BASE  PERIOD____FORECASTED  PERIOD</v>
      </c>
      <c r="B87" s="18"/>
      <c r="K87" s="19" t="str">
        <f>$K$6</f>
        <v>SCHEDULE D-2</v>
      </c>
    </row>
    <row r="88" spans="1:11" s="16" customFormat="1" ht="20.100000000000001" customHeight="1" x14ac:dyDescent="0.2">
      <c r="A88" s="16" t="str">
        <f>$A$7</f>
        <v>TYPE OF FILING: __X__ ORIGINAL  _____ UPDATED  _____ REVISED</v>
      </c>
      <c r="K88" s="19" t="s">
        <v>1045</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37" t="str">
        <f>D$10</f>
        <v>ADJ 1</v>
      </c>
      <c r="E91" s="137" t="str">
        <f t="shared" ref="E91:H91" si="34">E$10</f>
        <v>ADJ 2</v>
      </c>
      <c r="F91" s="137" t="str">
        <f t="shared" si="34"/>
        <v>ADJ 3</v>
      </c>
      <c r="G91" s="137" t="str">
        <f t="shared" si="34"/>
        <v>ADJ 4</v>
      </c>
      <c r="H91" s="137" t="str">
        <f t="shared" si="34"/>
        <v>ADJ 5</v>
      </c>
      <c r="I91" s="63"/>
      <c r="J91" s="63"/>
      <c r="K91" s="63"/>
    </row>
    <row r="92" spans="1:11" ht="44.25" customHeight="1" x14ac:dyDescent="0.2">
      <c r="A92" s="64" t="s">
        <v>96</v>
      </c>
      <c r="B92" s="64" t="s">
        <v>97</v>
      </c>
      <c r="C92" s="64" t="s">
        <v>101</v>
      </c>
      <c r="D92" s="64" t="str">
        <f>D$11</f>
        <v>REMOVE DSM MECHANISM</v>
      </c>
      <c r="E92" s="64" t="str">
        <f t="shared" ref="E92:H92" si="35">E$11</f>
        <v>REMOVE  GLT MECHANISM</v>
      </c>
      <c r="F92" s="64" t="str">
        <f t="shared" si="35"/>
        <v>REMOVE GSC MECHANISM</v>
      </c>
      <c r="G92" s="64" t="str">
        <f t="shared" si="35"/>
        <v>This adjustment left intentionally blank</v>
      </c>
      <c r="H92" s="64" t="str">
        <f t="shared" si="35"/>
        <v>INTEREST SYNCHRONIZATION</v>
      </c>
      <c r="I92" s="64" t="s">
        <v>263</v>
      </c>
      <c r="J92" s="64" t="s">
        <v>98</v>
      </c>
      <c r="K92" s="64" t="s">
        <v>259</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48"/>
      <c r="C94" s="37" t="s">
        <v>117</v>
      </c>
      <c r="J94" s="25"/>
      <c r="K94" s="24"/>
    </row>
    <row r="95" spans="1:11" ht="18.95" customHeight="1" x14ac:dyDescent="0.2">
      <c r="A95" s="26">
        <f>A94+1</f>
        <v>52</v>
      </c>
      <c r="B95" s="148" t="s">
        <v>901</v>
      </c>
      <c r="C95" s="4" t="s">
        <v>910</v>
      </c>
      <c r="D95" s="24">
        <f>SUMIFS('Rider Adj B'!$P$11:$P$119,'Rider Adj B'!$A$11:$A$119,'SCH D-2 B'!D$13,'Rider Adj B'!$B$11:$B$119,'SCH D-2 B'!$B95)*-1000</f>
        <v>0</v>
      </c>
      <c r="E95" s="24">
        <f>SUMIFS('Rider Adj B'!$P$11:$P$119,'Rider Adj B'!$A$11:$A$119,'SCH D-2 B'!E$13,'Rider Adj B'!$B$11:$B$119,'SCH D-2 B'!$B95)*-1000</f>
        <v>0</v>
      </c>
      <c r="F95" s="24">
        <f>SUMIFS('Rider Adj B'!$P$11:$P$119,'Rider Adj B'!$A$11:$A$119,'SCH D-2 B'!F$13,'Rider Adj B'!$B$11:$B$119,'SCH D-2 B'!$B95)*-1000</f>
        <v>0</v>
      </c>
      <c r="G95" s="24">
        <f>SUMIFS('Rider Adj B'!$P$11:$P$119,'Rider Adj B'!$A$11:$A$119,'SCH D-2 B'!G$13,'Rider Adj B'!$B$11:$B$119,'SCH D-2 B'!$B95)*-1000</f>
        <v>0</v>
      </c>
      <c r="H95" s="24">
        <f>SUMIFS('Rider Adj B'!$P$11:$P$119,'Rider Adj B'!$A$11:$A$119,'SCH D-2 B'!H$13,'Rider Adj B'!$B$11:$B$119,'SCH D-2 B'!$B95)*-1000</f>
        <v>0</v>
      </c>
      <c r="I95" s="24">
        <f>SUM(D95:H95)</f>
        <v>0</v>
      </c>
      <c r="J95" s="25">
        <v>1</v>
      </c>
      <c r="K95" s="24">
        <f>I95*J95</f>
        <v>0</v>
      </c>
    </row>
    <row r="96" spans="1:11" ht="18.95" customHeight="1" x14ac:dyDescent="0.2">
      <c r="A96" s="26">
        <f t="shared" ref="A96:A102" si="36">A95+1</f>
        <v>53</v>
      </c>
      <c r="B96" s="148" t="s">
        <v>902</v>
      </c>
      <c r="C96" s="4" t="s">
        <v>16</v>
      </c>
      <c r="D96" s="24">
        <f>SUMIFS('Rider Adj B'!$P$11:$P$119,'Rider Adj B'!$A$11:$A$119,'SCH D-2 B'!D$13,'Rider Adj B'!$B$11:$B$119,'SCH D-2 B'!$B96)*-1000</f>
        <v>0</v>
      </c>
      <c r="E96" s="24">
        <f>SUMIFS('Rider Adj B'!$P$11:$P$119,'Rider Adj B'!$A$11:$A$119,'SCH D-2 B'!E$13,'Rider Adj B'!$B$11:$B$119,'SCH D-2 B'!$B96)*-1000</f>
        <v>0</v>
      </c>
      <c r="F96" s="24">
        <f>SUMIFS('Rider Adj B'!$P$11:$P$119,'Rider Adj B'!$A$11:$A$119,'SCH D-2 B'!F$13,'Rider Adj B'!$B$11:$B$119,'SCH D-2 B'!$B96)*-1000</f>
        <v>0</v>
      </c>
      <c r="G96" s="24">
        <f>SUMIFS('Rider Adj B'!$P$11:$P$119,'Rider Adj B'!$A$11:$A$119,'SCH D-2 B'!G$13,'Rider Adj B'!$B$11:$B$119,'SCH D-2 B'!$B96)*-1000</f>
        <v>0</v>
      </c>
      <c r="H96" s="24">
        <f>SUMIFS('Rider Adj B'!$P$11:$P$119,'Rider Adj B'!$A$11:$A$119,'SCH D-2 B'!H$13,'Rider Adj B'!$B$11:$B$119,'SCH D-2 B'!$B96)*-1000</f>
        <v>0</v>
      </c>
      <c r="I96" s="24">
        <f t="shared" ref="I96:I101" si="37">SUM(D96:H96)</f>
        <v>0</v>
      </c>
      <c r="J96" s="25">
        <v>1</v>
      </c>
      <c r="K96" s="24">
        <f t="shared" ref="K96:K101" si="38">I96*J96</f>
        <v>0</v>
      </c>
    </row>
    <row r="97" spans="1:11" ht="18.95" customHeight="1" x14ac:dyDescent="0.2">
      <c r="A97" s="26">
        <f t="shared" si="36"/>
        <v>54</v>
      </c>
      <c r="B97" s="148">
        <v>852</v>
      </c>
      <c r="C97" s="4" t="s">
        <v>917</v>
      </c>
      <c r="D97" s="24">
        <f>SUMIFS('Rider Adj B'!$P$11:$P$119,'Rider Adj B'!$A$11:$A$119,'SCH D-2 B'!D$13,'Rider Adj B'!$B$11:$B$119,'SCH D-2 B'!$B97)*-1000</f>
        <v>0</v>
      </c>
      <c r="E97" s="24">
        <f>SUMIFS('Rider Adj B'!$P$11:$P$119,'Rider Adj B'!$A$11:$A$119,'SCH D-2 B'!E$13,'Rider Adj B'!$B$11:$B$119,'SCH D-2 B'!$B97)*-1000</f>
        <v>0</v>
      </c>
      <c r="F97" s="24">
        <f>SUMIFS('Rider Adj B'!$P$11:$P$119,'Rider Adj B'!$A$11:$A$119,'SCH D-2 B'!F$13,'Rider Adj B'!$B$11:$B$119,'SCH D-2 B'!$B97)*-1000</f>
        <v>0</v>
      </c>
      <c r="G97" s="24">
        <f>SUMIFS('Rider Adj B'!$P$11:$P$119,'Rider Adj B'!$A$11:$A$119,'SCH D-2 B'!G$13,'Rider Adj B'!$B$11:$B$119,'SCH D-2 B'!$B97)*-1000</f>
        <v>0</v>
      </c>
      <c r="H97" s="24">
        <f>SUMIFS('Rider Adj B'!$P$11:$P$119,'Rider Adj B'!$A$11:$A$119,'SCH D-2 B'!H$13,'Rider Adj B'!$B$11:$B$119,'SCH D-2 B'!$B97)*-1000</f>
        <v>0</v>
      </c>
      <c r="I97" s="24">
        <f t="shared" si="37"/>
        <v>0</v>
      </c>
      <c r="J97" s="25">
        <v>1</v>
      </c>
      <c r="K97" s="24">
        <f t="shared" si="38"/>
        <v>0</v>
      </c>
    </row>
    <row r="98" spans="1:11" ht="18.95" customHeight="1" x14ac:dyDescent="0.2">
      <c r="A98" s="26">
        <f t="shared" si="36"/>
        <v>55</v>
      </c>
      <c r="B98" s="148" t="s">
        <v>903</v>
      </c>
      <c r="C98" s="4" t="s">
        <v>918</v>
      </c>
      <c r="D98" s="24">
        <f>SUMIFS('Rider Adj B'!$P$11:$P$119,'Rider Adj B'!$A$11:$A$119,'SCH D-2 B'!D$13,'Rider Adj B'!$B$11:$B$119,'SCH D-2 B'!$B98)*-1000</f>
        <v>0</v>
      </c>
      <c r="E98" s="24">
        <f>SUMIFS('Rider Adj B'!$P$11:$P$119,'Rider Adj B'!$A$11:$A$119,'SCH D-2 B'!E$13,'Rider Adj B'!$B$11:$B$119,'SCH D-2 B'!$B98)*-1000</f>
        <v>0</v>
      </c>
      <c r="F98" s="24">
        <f>SUMIFS('Rider Adj B'!$P$11:$P$119,'Rider Adj B'!$A$11:$A$119,'SCH D-2 B'!F$13,'Rider Adj B'!$B$11:$B$119,'SCH D-2 B'!$B98)*-1000</f>
        <v>0</v>
      </c>
      <c r="G98" s="24">
        <f>SUMIFS('Rider Adj B'!$P$11:$P$119,'Rider Adj B'!$A$11:$A$119,'SCH D-2 B'!G$13,'Rider Adj B'!$B$11:$B$119,'SCH D-2 B'!$B98)*-1000</f>
        <v>0</v>
      </c>
      <c r="H98" s="24">
        <f>SUMIFS('Rider Adj B'!$P$11:$P$119,'Rider Adj B'!$A$11:$A$119,'SCH D-2 B'!H$13,'Rider Adj B'!$B$11:$B$119,'SCH D-2 B'!$B98)*-1000</f>
        <v>0</v>
      </c>
      <c r="I98" s="24">
        <f t="shared" si="37"/>
        <v>0</v>
      </c>
      <c r="J98" s="25">
        <v>1</v>
      </c>
      <c r="K98" s="24">
        <f t="shared" si="38"/>
        <v>0</v>
      </c>
    </row>
    <row r="99" spans="1:11" ht="18.95" customHeight="1" x14ac:dyDescent="0.2">
      <c r="A99" s="26">
        <f t="shared" si="36"/>
        <v>56</v>
      </c>
      <c r="B99" s="148">
        <v>859</v>
      </c>
      <c r="C99" s="4" t="s">
        <v>17</v>
      </c>
      <c r="D99" s="24">
        <f>SUMIFS('Rider Adj B'!$P$11:$P$119,'Rider Adj B'!$A$11:$A$119,'SCH D-2 B'!D$13,'Rider Adj B'!$B$11:$B$119,'SCH D-2 B'!$B99)*-1000</f>
        <v>0</v>
      </c>
      <c r="E99" s="24">
        <f>SUMIFS('Rider Adj B'!$P$11:$P$119,'Rider Adj B'!$A$11:$A$119,'SCH D-2 B'!E$13,'Rider Adj B'!$B$11:$B$119,'SCH D-2 B'!$B99)*-1000</f>
        <v>0</v>
      </c>
      <c r="F99" s="24">
        <f>SUMIFS('Rider Adj B'!$P$11:$P$119,'Rider Adj B'!$A$11:$A$119,'SCH D-2 B'!F$13,'Rider Adj B'!$B$11:$B$119,'SCH D-2 B'!$B99)*-1000</f>
        <v>0</v>
      </c>
      <c r="G99" s="24">
        <f>SUMIFS('Rider Adj B'!$P$11:$P$119,'Rider Adj B'!$A$11:$A$119,'SCH D-2 B'!G$13,'Rider Adj B'!$B$11:$B$119,'SCH D-2 B'!$B99)*-1000</f>
        <v>0</v>
      </c>
      <c r="H99" s="24">
        <f>SUMIFS('Rider Adj B'!$P$11:$P$119,'Rider Adj B'!$A$11:$A$119,'SCH D-2 B'!H$13,'Rider Adj B'!$B$11:$B$119,'SCH D-2 B'!$B99)*-1000</f>
        <v>0</v>
      </c>
      <c r="I99" s="24">
        <f t="shared" si="37"/>
        <v>0</v>
      </c>
      <c r="J99" s="25">
        <v>1</v>
      </c>
      <c r="K99" s="24">
        <f t="shared" si="38"/>
        <v>0</v>
      </c>
    </row>
    <row r="100" spans="1:11" ht="18.95" customHeight="1" x14ac:dyDescent="0.2">
      <c r="A100" s="26">
        <f t="shared" si="36"/>
        <v>57</v>
      </c>
      <c r="B100" s="148" t="s">
        <v>904</v>
      </c>
      <c r="C100" s="4" t="s">
        <v>919</v>
      </c>
      <c r="D100" s="24">
        <f>SUMIFS('Rider Adj B'!$P$11:$P$119,'Rider Adj B'!$A$11:$A$119,'SCH D-2 B'!D$13,'Rider Adj B'!$B$11:$B$119,'SCH D-2 B'!$B100)*-1000</f>
        <v>0</v>
      </c>
      <c r="E100" s="24">
        <f>SUMIFS('Rider Adj B'!$P$11:$P$119,'Rider Adj B'!$A$11:$A$119,'SCH D-2 B'!E$13,'Rider Adj B'!$B$11:$B$119,'SCH D-2 B'!$B100)*-1000</f>
        <v>0</v>
      </c>
      <c r="F100" s="24">
        <f>SUMIFS('Rider Adj B'!$P$11:$P$119,'Rider Adj B'!$A$11:$A$119,'SCH D-2 B'!F$13,'Rider Adj B'!$B$11:$B$119,'SCH D-2 B'!$B100)*-1000</f>
        <v>0</v>
      </c>
      <c r="G100" s="24">
        <f>SUMIFS('Rider Adj B'!$P$11:$P$119,'Rider Adj B'!$A$11:$A$119,'SCH D-2 B'!G$13,'Rider Adj B'!$B$11:$B$119,'SCH D-2 B'!$B100)*-1000</f>
        <v>0</v>
      </c>
      <c r="H100" s="24">
        <f>SUMIFS('Rider Adj B'!$P$11:$P$119,'Rider Adj B'!$A$11:$A$119,'SCH D-2 B'!H$13,'Rider Adj B'!$B$11:$B$119,'SCH D-2 B'!$B100)*-1000</f>
        <v>0</v>
      </c>
      <c r="I100" s="24">
        <f t="shared" si="37"/>
        <v>0</v>
      </c>
      <c r="K100" s="24">
        <f t="shared" si="38"/>
        <v>0</v>
      </c>
    </row>
    <row r="101" spans="1:11" ht="18.95" customHeight="1" x14ac:dyDescent="0.2">
      <c r="A101" s="26">
        <f t="shared" si="36"/>
        <v>58</v>
      </c>
      <c r="B101" s="148" t="s">
        <v>905</v>
      </c>
      <c r="C101" s="10" t="s">
        <v>920</v>
      </c>
      <c r="D101" s="24">
        <f>SUMIFS('Rider Adj B'!$P$11:$P$119,'Rider Adj B'!$A$11:$A$119,'SCH D-2 B'!D$13,'Rider Adj B'!$B$11:$B$119,'SCH D-2 B'!$B101)*-1000</f>
        <v>0</v>
      </c>
      <c r="E101" s="24">
        <f>SUMIFS('Rider Adj B'!$P$11:$P$119,'Rider Adj B'!$A$11:$A$119,'SCH D-2 B'!E$13,'Rider Adj B'!$B$11:$B$119,'SCH D-2 B'!$B101)*-1000</f>
        <v>0</v>
      </c>
      <c r="F101" s="24">
        <f>SUMIFS('Rider Adj B'!$P$11:$P$119,'Rider Adj B'!$A$11:$A$119,'SCH D-2 B'!F$13,'Rider Adj B'!$B$11:$B$119,'SCH D-2 B'!$B101)*-1000</f>
        <v>0</v>
      </c>
      <c r="G101" s="24">
        <f>SUMIFS('Rider Adj B'!$P$11:$P$119,'Rider Adj B'!$A$11:$A$119,'SCH D-2 B'!G$13,'Rider Adj B'!$B$11:$B$119,'SCH D-2 B'!$B101)*-1000</f>
        <v>0</v>
      </c>
      <c r="H101" s="24">
        <f>SUMIFS('Rider Adj B'!$P$11:$P$119,'Rider Adj B'!$A$11:$A$119,'SCH D-2 B'!H$13,'Rider Adj B'!$B$11:$B$119,'SCH D-2 B'!$B101)*-1000</f>
        <v>0</v>
      </c>
      <c r="I101" s="24">
        <f t="shared" si="37"/>
        <v>0</v>
      </c>
      <c r="K101" s="24">
        <f t="shared" si="38"/>
        <v>0</v>
      </c>
    </row>
    <row r="102" spans="1:11" ht="18.95" customHeight="1" x14ac:dyDescent="0.2">
      <c r="A102" s="26">
        <f t="shared" si="36"/>
        <v>59</v>
      </c>
      <c r="B102" s="148"/>
      <c r="C102" s="10" t="s">
        <v>83</v>
      </c>
      <c r="D102" s="36">
        <f>SUM(D95:D101)</f>
        <v>0</v>
      </c>
      <c r="E102" s="36">
        <f t="shared" ref="E102:K102" si="39">SUM(E95:E101)</f>
        <v>0</v>
      </c>
      <c r="F102" s="36">
        <f t="shared" ref="F102:G102" si="40">SUM(F95:F101)</f>
        <v>0</v>
      </c>
      <c r="G102" s="36">
        <f t="shared" si="40"/>
        <v>0</v>
      </c>
      <c r="H102" s="36">
        <f t="shared" si="39"/>
        <v>0</v>
      </c>
      <c r="I102" s="36">
        <f t="shared" si="39"/>
        <v>0</v>
      </c>
      <c r="K102" s="36">
        <f t="shared" si="39"/>
        <v>0</v>
      </c>
    </row>
    <row r="103" spans="1:11" ht="18.95" customHeight="1" x14ac:dyDescent="0.2">
      <c r="A103" s="26"/>
      <c r="B103" s="148"/>
      <c r="C103" s="10"/>
      <c r="J103" s="25"/>
    </row>
    <row r="104" spans="1:11" ht="18.95" customHeight="1" x14ac:dyDescent="0.2">
      <c r="A104" s="26">
        <f>A102+1</f>
        <v>60</v>
      </c>
      <c r="B104" s="148"/>
      <c r="C104" s="37" t="s">
        <v>118</v>
      </c>
      <c r="J104" s="25"/>
    </row>
    <row r="105" spans="1:11" ht="18.95" customHeight="1" x14ac:dyDescent="0.2">
      <c r="A105" s="26">
        <f>A104+1</f>
        <v>61</v>
      </c>
      <c r="B105" s="148" t="s">
        <v>856</v>
      </c>
      <c r="C105" s="4" t="s">
        <v>910</v>
      </c>
      <c r="D105" s="24">
        <f>SUMIFS('Rider Adj B'!$P$11:$P$119,'Rider Adj B'!$A$11:$A$119,'SCH D-2 B'!D$13,'Rider Adj B'!$B$11:$B$119,'SCH D-2 B'!$B105)*-1000</f>
        <v>0</v>
      </c>
      <c r="E105" s="24">
        <f>SUMIFS('Rider Adj B'!$P$11:$P$119,'Rider Adj B'!$A$11:$A$119,'SCH D-2 B'!E$13,'Rider Adj B'!$B$11:$B$119,'SCH D-2 B'!$B105)*-1000</f>
        <v>0</v>
      </c>
      <c r="F105" s="24">
        <f>SUMIFS('Rider Adj B'!$P$11:$P$119,'Rider Adj B'!$A$11:$A$119,'SCH D-2 B'!F$13,'Rider Adj B'!$B$11:$B$119,'SCH D-2 B'!$B105)*-1000</f>
        <v>0</v>
      </c>
      <c r="G105" s="24">
        <f>SUMIFS('Rider Adj B'!$P$11:$P$119,'Rider Adj B'!$A$11:$A$119,'SCH D-2 B'!G$13,'Rider Adj B'!$B$11:$B$119,'SCH D-2 B'!$B105)*-1000</f>
        <v>0</v>
      </c>
      <c r="H105" s="24">
        <f>SUMIFS('Rider Adj B'!$P$11:$P$119,'Rider Adj B'!$A$11:$A$119,'SCH D-2 B'!H$13,'Rider Adj B'!$B$11:$B$119,'SCH D-2 B'!$B105)*-1000</f>
        <v>0</v>
      </c>
      <c r="I105" s="24">
        <f t="shared" ref="I105:I122" si="41">SUM(D105:H105)</f>
        <v>0</v>
      </c>
      <c r="J105" s="25">
        <v>1</v>
      </c>
      <c r="K105" s="24">
        <f t="shared" ref="K105:K122" si="42">I105*J105</f>
        <v>0</v>
      </c>
    </row>
    <row r="106" spans="1:11" ht="18.95" customHeight="1" x14ac:dyDescent="0.2">
      <c r="A106" s="26">
        <f t="shared" ref="A106:A122" si="43">A105+1</f>
        <v>62</v>
      </c>
      <c r="B106" s="148" t="s">
        <v>857</v>
      </c>
      <c r="C106" s="4" t="s">
        <v>921</v>
      </c>
      <c r="D106" s="24">
        <f>SUMIFS('Rider Adj B'!$P$11:$P$119,'Rider Adj B'!$A$11:$A$119,'SCH D-2 B'!D$13,'Rider Adj B'!$B$11:$B$119,'SCH D-2 B'!$B106)*-1000</f>
        <v>0</v>
      </c>
      <c r="E106" s="24">
        <f>SUMIFS('Rider Adj B'!$P$11:$P$119,'Rider Adj B'!$A$11:$A$119,'SCH D-2 B'!E$13,'Rider Adj B'!$B$11:$B$119,'SCH D-2 B'!$B106)*-1000</f>
        <v>0</v>
      </c>
      <c r="F106" s="24">
        <f>SUMIFS('Rider Adj B'!$P$11:$P$119,'Rider Adj B'!$A$11:$A$119,'SCH D-2 B'!F$13,'Rider Adj B'!$B$11:$B$119,'SCH D-2 B'!$B106)*-1000</f>
        <v>0</v>
      </c>
      <c r="G106" s="24">
        <f>SUMIFS('Rider Adj B'!$P$11:$P$119,'Rider Adj B'!$A$11:$A$119,'SCH D-2 B'!G$13,'Rider Adj B'!$B$11:$B$119,'SCH D-2 B'!$B106)*-1000</f>
        <v>0</v>
      </c>
      <c r="H106" s="24">
        <f>SUMIFS('Rider Adj B'!$P$11:$P$119,'Rider Adj B'!$A$11:$A$119,'SCH D-2 B'!H$13,'Rider Adj B'!$B$11:$B$119,'SCH D-2 B'!$B106)*-1000</f>
        <v>0</v>
      </c>
      <c r="I106" s="24">
        <f t="shared" si="41"/>
        <v>0</v>
      </c>
      <c r="J106" s="25">
        <v>1</v>
      </c>
      <c r="K106" s="24">
        <f t="shared" si="42"/>
        <v>0</v>
      </c>
    </row>
    <row r="107" spans="1:11" ht="18.95" customHeight="1" x14ac:dyDescent="0.2">
      <c r="A107" s="26">
        <f t="shared" si="43"/>
        <v>63</v>
      </c>
      <c r="B107" s="148" t="s">
        <v>858</v>
      </c>
      <c r="C107" s="4" t="s">
        <v>922</v>
      </c>
      <c r="D107" s="24">
        <f>SUMIFS('Rider Adj B'!$P$11:$P$119,'Rider Adj B'!$A$11:$A$119,'SCH D-2 B'!D$13,'Rider Adj B'!$B$11:$B$119,'SCH D-2 B'!$B107)*-1000</f>
        <v>0</v>
      </c>
      <c r="E107" s="24">
        <f>SUMIFS('Rider Adj B'!$P$11:$P$119,'Rider Adj B'!$A$11:$A$119,'SCH D-2 B'!E$13,'Rider Adj B'!$B$11:$B$119,'SCH D-2 B'!$B107)*-1000</f>
        <v>16568.089999999997</v>
      </c>
      <c r="F107" s="24">
        <f>SUMIFS('Rider Adj B'!$P$11:$P$119,'Rider Adj B'!$A$11:$A$119,'SCH D-2 B'!F$13,'Rider Adj B'!$B$11:$B$119,'SCH D-2 B'!$B107)*-1000</f>
        <v>0</v>
      </c>
      <c r="G107" s="24">
        <f>SUMIFS('Rider Adj B'!$P$11:$P$119,'Rider Adj B'!$A$11:$A$119,'SCH D-2 B'!G$13,'Rider Adj B'!$B$11:$B$119,'SCH D-2 B'!$B107)*-1000</f>
        <v>0</v>
      </c>
      <c r="H107" s="24">
        <f>SUMIFS('Rider Adj B'!$P$11:$P$119,'Rider Adj B'!$A$11:$A$119,'SCH D-2 B'!H$13,'Rider Adj B'!$B$11:$B$119,'SCH D-2 B'!$B107)*-1000</f>
        <v>0</v>
      </c>
      <c r="I107" s="24">
        <f t="shared" si="41"/>
        <v>16568.089999999997</v>
      </c>
      <c r="J107" s="25">
        <v>1</v>
      </c>
      <c r="K107" s="24">
        <f t="shared" si="42"/>
        <v>16568.089999999997</v>
      </c>
    </row>
    <row r="108" spans="1:11" ht="18.95" customHeight="1" x14ac:dyDescent="0.2">
      <c r="A108" s="26">
        <f t="shared" si="43"/>
        <v>64</v>
      </c>
      <c r="B108" s="148" t="s">
        <v>859</v>
      </c>
      <c r="C108" s="4" t="s">
        <v>929</v>
      </c>
      <c r="D108" s="24">
        <f>SUMIFS('Rider Adj B'!$P$11:$P$119,'Rider Adj B'!$A$11:$A$119,'SCH D-2 B'!D$13,'Rider Adj B'!$B$11:$B$119,'SCH D-2 B'!$B108)*-1000</f>
        <v>0</v>
      </c>
      <c r="E108" s="24">
        <f>SUMIFS('Rider Adj B'!$P$11:$P$119,'Rider Adj B'!$A$11:$A$119,'SCH D-2 B'!E$13,'Rider Adj B'!$B$11:$B$119,'SCH D-2 B'!$B108)*-1000</f>
        <v>0</v>
      </c>
      <c r="F108" s="24">
        <f>SUMIFS('Rider Adj B'!$P$11:$P$119,'Rider Adj B'!$A$11:$A$119,'SCH D-2 B'!F$13,'Rider Adj B'!$B$11:$B$119,'SCH D-2 B'!$B108)*-1000</f>
        <v>0</v>
      </c>
      <c r="G108" s="24">
        <f>SUMIFS('Rider Adj B'!$P$11:$P$119,'Rider Adj B'!$A$11:$A$119,'SCH D-2 B'!G$13,'Rider Adj B'!$B$11:$B$119,'SCH D-2 B'!$B108)*-1000</f>
        <v>0</v>
      </c>
      <c r="H108" s="24">
        <f>SUMIFS('Rider Adj B'!$P$11:$P$119,'Rider Adj B'!$A$11:$A$119,'SCH D-2 B'!H$13,'Rider Adj B'!$B$11:$B$119,'SCH D-2 B'!$B108)*-1000</f>
        <v>0</v>
      </c>
      <c r="I108" s="24">
        <f t="shared" si="41"/>
        <v>0</v>
      </c>
      <c r="J108" s="25">
        <v>1</v>
      </c>
      <c r="K108" s="24">
        <f t="shared" si="42"/>
        <v>0</v>
      </c>
    </row>
    <row r="109" spans="1:11" ht="18.95" customHeight="1" x14ac:dyDescent="0.2">
      <c r="A109" s="26">
        <f t="shared" si="43"/>
        <v>65</v>
      </c>
      <c r="B109" s="148" t="s">
        <v>860</v>
      </c>
      <c r="C109" s="4" t="s">
        <v>930</v>
      </c>
      <c r="D109" s="24">
        <f>SUMIFS('Rider Adj B'!$P$11:$P$119,'Rider Adj B'!$A$11:$A$119,'SCH D-2 B'!D$13,'Rider Adj B'!$B$11:$B$119,'SCH D-2 B'!$B109)*-1000</f>
        <v>0</v>
      </c>
      <c r="E109" s="24">
        <f>SUMIFS('Rider Adj B'!$P$11:$P$119,'Rider Adj B'!$A$11:$A$119,'SCH D-2 B'!E$13,'Rider Adj B'!$B$11:$B$119,'SCH D-2 B'!$B109)*-1000</f>
        <v>0</v>
      </c>
      <c r="F109" s="24">
        <f>SUMIFS('Rider Adj B'!$P$11:$P$119,'Rider Adj B'!$A$11:$A$119,'SCH D-2 B'!F$13,'Rider Adj B'!$B$11:$B$119,'SCH D-2 B'!$B109)*-1000</f>
        <v>0</v>
      </c>
      <c r="G109" s="24">
        <f>SUMIFS('Rider Adj B'!$P$11:$P$119,'Rider Adj B'!$A$11:$A$119,'SCH D-2 B'!G$13,'Rider Adj B'!$B$11:$B$119,'SCH D-2 B'!$B109)*-1000</f>
        <v>0</v>
      </c>
      <c r="H109" s="24">
        <f>SUMIFS('Rider Adj B'!$P$11:$P$119,'Rider Adj B'!$A$11:$A$119,'SCH D-2 B'!H$13,'Rider Adj B'!$B$11:$B$119,'SCH D-2 B'!$B109)*-1000</f>
        <v>0</v>
      </c>
      <c r="I109" s="24">
        <f t="shared" si="41"/>
        <v>0</v>
      </c>
      <c r="J109" s="25">
        <v>1</v>
      </c>
      <c r="K109" s="24">
        <f t="shared" si="42"/>
        <v>0</v>
      </c>
    </row>
    <row r="110" spans="1:11" ht="18.95" customHeight="1" x14ac:dyDescent="0.2">
      <c r="A110" s="26">
        <f t="shared" si="43"/>
        <v>66</v>
      </c>
      <c r="B110" s="148">
        <v>877</v>
      </c>
      <c r="C110" s="4" t="s">
        <v>931</v>
      </c>
      <c r="D110" s="24">
        <f>SUMIFS('Rider Adj B'!$P$11:$P$119,'Rider Adj B'!$A$11:$A$119,'SCH D-2 B'!D$13,'Rider Adj B'!$B$11:$B$119,'SCH D-2 B'!$B110)*-1000</f>
        <v>0</v>
      </c>
      <c r="E110" s="24">
        <f>SUMIFS('Rider Adj B'!$P$11:$P$119,'Rider Adj B'!$A$11:$A$119,'SCH D-2 B'!E$13,'Rider Adj B'!$B$11:$B$119,'SCH D-2 B'!$B110)*-1000</f>
        <v>0</v>
      </c>
      <c r="F110" s="24">
        <f>SUMIFS('Rider Adj B'!$P$11:$P$119,'Rider Adj B'!$A$11:$A$119,'SCH D-2 B'!F$13,'Rider Adj B'!$B$11:$B$119,'SCH D-2 B'!$B110)*-1000</f>
        <v>0</v>
      </c>
      <c r="G110" s="24">
        <f>SUMIFS('Rider Adj B'!$P$11:$P$119,'Rider Adj B'!$A$11:$A$119,'SCH D-2 B'!G$13,'Rider Adj B'!$B$11:$B$119,'SCH D-2 B'!$B110)*-1000</f>
        <v>0</v>
      </c>
      <c r="H110" s="24">
        <f>SUMIFS('Rider Adj B'!$P$11:$P$119,'Rider Adj B'!$A$11:$A$119,'SCH D-2 B'!H$13,'Rider Adj B'!$B$11:$B$119,'SCH D-2 B'!$B110)*-1000</f>
        <v>0</v>
      </c>
      <c r="I110" s="24">
        <f t="shared" si="41"/>
        <v>0</v>
      </c>
      <c r="J110" s="25">
        <v>1</v>
      </c>
      <c r="K110" s="24">
        <f t="shared" si="42"/>
        <v>0</v>
      </c>
    </row>
    <row r="111" spans="1:11" ht="18.95" customHeight="1" x14ac:dyDescent="0.2">
      <c r="A111" s="26">
        <f t="shared" si="43"/>
        <v>67</v>
      </c>
      <c r="B111" s="148" t="s">
        <v>861</v>
      </c>
      <c r="C111" s="4" t="s">
        <v>923</v>
      </c>
      <c r="D111" s="24">
        <f>SUMIFS('Rider Adj B'!$P$11:$P$119,'Rider Adj B'!$A$11:$A$119,'SCH D-2 B'!D$13,'Rider Adj B'!$B$11:$B$119,'SCH D-2 B'!$B111)*-1000</f>
        <v>0</v>
      </c>
      <c r="E111" s="24">
        <f>SUMIFS('Rider Adj B'!$P$11:$P$119,'Rider Adj B'!$A$11:$A$119,'SCH D-2 B'!E$13,'Rider Adj B'!$B$11:$B$119,'SCH D-2 B'!$B111)*-1000</f>
        <v>-658319.44999999995</v>
      </c>
      <c r="F111" s="24">
        <f>SUMIFS('Rider Adj B'!$P$11:$P$119,'Rider Adj B'!$A$11:$A$119,'SCH D-2 B'!F$13,'Rider Adj B'!$B$11:$B$119,'SCH D-2 B'!$B111)*-1000</f>
        <v>0</v>
      </c>
      <c r="G111" s="24">
        <f>SUMIFS('Rider Adj B'!$P$11:$P$119,'Rider Adj B'!$A$11:$A$119,'SCH D-2 B'!G$13,'Rider Adj B'!$B$11:$B$119,'SCH D-2 B'!$B111)*-1000</f>
        <v>0</v>
      </c>
      <c r="H111" s="24">
        <f>SUMIFS('Rider Adj B'!$P$11:$P$119,'Rider Adj B'!$A$11:$A$119,'SCH D-2 B'!H$13,'Rider Adj B'!$B$11:$B$119,'SCH D-2 B'!$B111)*-1000</f>
        <v>0</v>
      </c>
      <c r="I111" s="24">
        <f t="shared" si="41"/>
        <v>-658319.44999999995</v>
      </c>
      <c r="J111" s="25">
        <v>1</v>
      </c>
      <c r="K111" s="24">
        <f t="shared" si="42"/>
        <v>-658319.44999999995</v>
      </c>
    </row>
    <row r="112" spans="1:11" ht="18.95" customHeight="1" x14ac:dyDescent="0.2">
      <c r="A112" s="26">
        <f t="shared" si="43"/>
        <v>68</v>
      </c>
      <c r="B112" s="148" t="s">
        <v>862</v>
      </c>
      <c r="C112" s="4" t="s">
        <v>924</v>
      </c>
      <c r="D112" s="24">
        <f>SUMIFS('Rider Adj B'!$P$11:$P$119,'Rider Adj B'!$A$11:$A$119,'SCH D-2 B'!D$13,'Rider Adj B'!$B$11:$B$119,'SCH D-2 B'!$B112)*-1000</f>
        <v>0</v>
      </c>
      <c r="E112" s="24">
        <f>SUMIFS('Rider Adj B'!$P$11:$P$119,'Rider Adj B'!$A$11:$A$119,'SCH D-2 B'!E$13,'Rider Adj B'!$B$11:$B$119,'SCH D-2 B'!$B112)*-1000</f>
        <v>179598.88</v>
      </c>
      <c r="F112" s="24">
        <f>SUMIFS('Rider Adj B'!$P$11:$P$119,'Rider Adj B'!$A$11:$A$119,'SCH D-2 B'!F$13,'Rider Adj B'!$B$11:$B$119,'SCH D-2 B'!$B112)*-1000</f>
        <v>0</v>
      </c>
      <c r="G112" s="24">
        <f>SUMIFS('Rider Adj B'!$P$11:$P$119,'Rider Adj B'!$A$11:$A$119,'SCH D-2 B'!G$13,'Rider Adj B'!$B$11:$B$119,'SCH D-2 B'!$B112)*-1000</f>
        <v>0</v>
      </c>
      <c r="H112" s="24">
        <f>SUMIFS('Rider Adj B'!$P$11:$P$119,'Rider Adj B'!$A$11:$A$119,'SCH D-2 B'!H$13,'Rider Adj B'!$B$11:$B$119,'SCH D-2 B'!$B112)*-1000</f>
        <v>0</v>
      </c>
      <c r="I112" s="24">
        <f t="shared" si="41"/>
        <v>179598.88</v>
      </c>
      <c r="J112" s="25">
        <v>1</v>
      </c>
      <c r="K112" s="24">
        <f t="shared" si="42"/>
        <v>179598.88</v>
      </c>
    </row>
    <row r="113" spans="1:11" ht="18.95" customHeight="1" x14ac:dyDescent="0.2">
      <c r="A113" s="26">
        <f t="shared" si="43"/>
        <v>69</v>
      </c>
      <c r="B113" s="148" t="s">
        <v>863</v>
      </c>
      <c r="C113" s="4" t="s">
        <v>17</v>
      </c>
      <c r="D113" s="24">
        <f>SUMIFS('Rider Adj B'!$P$11:$P$119,'Rider Adj B'!$A$11:$A$119,'SCH D-2 B'!D$13,'Rider Adj B'!$B$11:$B$119,'SCH D-2 B'!$B113)*-1000</f>
        <v>0</v>
      </c>
      <c r="E113" s="24">
        <f>SUMIFS('Rider Adj B'!$P$11:$P$119,'Rider Adj B'!$A$11:$A$119,'SCH D-2 B'!E$13,'Rider Adj B'!$B$11:$B$119,'SCH D-2 B'!$B113)*-1000</f>
        <v>-241747.72</v>
      </c>
      <c r="F113" s="24">
        <f>SUMIFS('Rider Adj B'!$P$11:$P$119,'Rider Adj B'!$A$11:$A$119,'SCH D-2 B'!F$13,'Rider Adj B'!$B$11:$B$119,'SCH D-2 B'!$B113)*-1000</f>
        <v>0</v>
      </c>
      <c r="G113" s="24">
        <f>SUMIFS('Rider Adj B'!$P$11:$P$119,'Rider Adj B'!$A$11:$A$119,'SCH D-2 B'!G$13,'Rider Adj B'!$B$11:$B$119,'SCH D-2 B'!$B113)*-1000</f>
        <v>0</v>
      </c>
      <c r="H113" s="24">
        <f>SUMIFS('Rider Adj B'!$P$11:$P$119,'Rider Adj B'!$A$11:$A$119,'SCH D-2 B'!H$13,'Rider Adj B'!$B$11:$B$119,'SCH D-2 B'!$B113)*-1000</f>
        <v>0</v>
      </c>
      <c r="I113" s="24">
        <f t="shared" si="41"/>
        <v>-241747.72</v>
      </c>
      <c r="J113" s="25">
        <v>1</v>
      </c>
      <c r="K113" s="24">
        <f t="shared" si="42"/>
        <v>-241747.72</v>
      </c>
    </row>
    <row r="114" spans="1:11" ht="18.95" customHeight="1" x14ac:dyDescent="0.2">
      <c r="A114" s="26">
        <f t="shared" si="43"/>
        <v>70</v>
      </c>
      <c r="B114" s="148" t="s">
        <v>864</v>
      </c>
      <c r="C114" s="4" t="s">
        <v>925</v>
      </c>
      <c r="D114" s="24">
        <f>SUMIFS('Rider Adj B'!$P$11:$P$119,'Rider Adj B'!$A$11:$A$119,'SCH D-2 B'!D$13,'Rider Adj B'!$B$11:$B$119,'SCH D-2 B'!$B114)*-1000</f>
        <v>0</v>
      </c>
      <c r="E114" s="24">
        <f>SUMIFS('Rider Adj B'!$P$11:$P$119,'Rider Adj B'!$A$11:$A$119,'SCH D-2 B'!E$13,'Rider Adj B'!$B$11:$B$119,'SCH D-2 B'!$B114)*-1000</f>
        <v>0</v>
      </c>
      <c r="F114" s="24">
        <f>SUMIFS('Rider Adj B'!$P$11:$P$119,'Rider Adj B'!$A$11:$A$119,'SCH D-2 B'!F$13,'Rider Adj B'!$B$11:$B$119,'SCH D-2 B'!$B114)*-1000</f>
        <v>0</v>
      </c>
      <c r="G114" s="24">
        <f>SUMIFS('Rider Adj B'!$P$11:$P$119,'Rider Adj B'!$A$11:$A$119,'SCH D-2 B'!G$13,'Rider Adj B'!$B$11:$B$119,'SCH D-2 B'!$B114)*-1000</f>
        <v>0</v>
      </c>
      <c r="H114" s="24">
        <f>SUMIFS('Rider Adj B'!$P$11:$P$119,'Rider Adj B'!$A$11:$A$119,'SCH D-2 B'!H$13,'Rider Adj B'!$B$11:$B$119,'SCH D-2 B'!$B114)*-1000</f>
        <v>0</v>
      </c>
      <c r="I114" s="24">
        <f t="shared" si="41"/>
        <v>0</v>
      </c>
      <c r="J114" s="25">
        <v>1</v>
      </c>
      <c r="K114" s="24">
        <f t="shared" si="42"/>
        <v>0</v>
      </c>
    </row>
    <row r="115" spans="1:11" ht="18.95" customHeight="1" x14ac:dyDescent="0.2">
      <c r="A115" s="26">
        <f t="shared" si="43"/>
        <v>71</v>
      </c>
      <c r="B115" s="148" t="s">
        <v>865</v>
      </c>
      <c r="C115" s="4" t="s">
        <v>15</v>
      </c>
      <c r="D115" s="24">
        <f>SUMIFS('Rider Adj B'!$P$11:$P$119,'Rider Adj B'!$A$11:$A$119,'SCH D-2 B'!D$13,'Rider Adj B'!$B$11:$B$119,'SCH D-2 B'!$B115)*-1000</f>
        <v>0</v>
      </c>
      <c r="E115" s="24">
        <f>SUMIFS('Rider Adj B'!$P$11:$P$119,'Rider Adj B'!$A$11:$A$119,'SCH D-2 B'!E$13,'Rider Adj B'!$B$11:$B$119,'SCH D-2 B'!$B115)*-1000</f>
        <v>0</v>
      </c>
      <c r="F115" s="24">
        <f>SUMIFS('Rider Adj B'!$P$11:$P$119,'Rider Adj B'!$A$11:$A$119,'SCH D-2 B'!F$13,'Rider Adj B'!$B$11:$B$119,'SCH D-2 B'!$B115)*-1000</f>
        <v>0</v>
      </c>
      <c r="G115" s="24">
        <f>SUMIFS('Rider Adj B'!$P$11:$P$119,'Rider Adj B'!$A$11:$A$119,'SCH D-2 B'!G$13,'Rider Adj B'!$B$11:$B$119,'SCH D-2 B'!$B115)*-1000</f>
        <v>0</v>
      </c>
      <c r="H115" s="24">
        <f>SUMIFS('Rider Adj B'!$P$11:$P$119,'Rider Adj B'!$A$11:$A$119,'SCH D-2 B'!H$13,'Rider Adj B'!$B$11:$B$119,'SCH D-2 B'!$B115)*-1000</f>
        <v>0</v>
      </c>
      <c r="I115" s="24">
        <f t="shared" si="41"/>
        <v>0</v>
      </c>
      <c r="J115" s="25">
        <v>1</v>
      </c>
      <c r="K115" s="24">
        <f t="shared" si="42"/>
        <v>0</v>
      </c>
    </row>
    <row r="116" spans="1:11" ht="18.95" customHeight="1" x14ac:dyDescent="0.2">
      <c r="A116" s="26">
        <f t="shared" si="43"/>
        <v>72</v>
      </c>
      <c r="B116" s="148" t="s">
        <v>866</v>
      </c>
      <c r="C116" s="4" t="s">
        <v>926</v>
      </c>
      <c r="D116" s="24">
        <f>SUMIFS('Rider Adj B'!$P$11:$P$119,'Rider Adj B'!$A$11:$A$119,'SCH D-2 B'!D$13,'Rider Adj B'!$B$11:$B$119,'SCH D-2 B'!$B116)*-1000</f>
        <v>0</v>
      </c>
      <c r="E116" s="24">
        <f>SUMIFS('Rider Adj B'!$P$11:$P$119,'Rider Adj B'!$A$11:$A$119,'SCH D-2 B'!E$13,'Rider Adj B'!$B$11:$B$119,'SCH D-2 B'!$B116)*-1000</f>
        <v>0</v>
      </c>
      <c r="F116" s="24">
        <f>SUMIFS('Rider Adj B'!$P$11:$P$119,'Rider Adj B'!$A$11:$A$119,'SCH D-2 B'!F$13,'Rider Adj B'!$B$11:$B$119,'SCH D-2 B'!$B116)*-1000</f>
        <v>0</v>
      </c>
      <c r="G116" s="24">
        <f>SUMIFS('Rider Adj B'!$P$11:$P$119,'Rider Adj B'!$A$11:$A$119,'SCH D-2 B'!G$13,'Rider Adj B'!$B$11:$B$119,'SCH D-2 B'!$B116)*-1000</f>
        <v>0</v>
      </c>
      <c r="H116" s="24">
        <f>SUMIFS('Rider Adj B'!$P$11:$P$119,'Rider Adj B'!$A$11:$A$119,'SCH D-2 B'!H$13,'Rider Adj B'!$B$11:$B$119,'SCH D-2 B'!$B116)*-1000</f>
        <v>0</v>
      </c>
      <c r="I116" s="24">
        <f t="shared" si="41"/>
        <v>0</v>
      </c>
      <c r="J116" s="25">
        <v>1</v>
      </c>
      <c r="K116" s="24">
        <f t="shared" si="42"/>
        <v>0</v>
      </c>
    </row>
    <row r="117" spans="1:11" ht="18.95" customHeight="1" x14ac:dyDescent="0.2">
      <c r="A117" s="26">
        <f t="shared" si="43"/>
        <v>73</v>
      </c>
      <c r="B117" s="148" t="s">
        <v>867</v>
      </c>
      <c r="C117" s="4" t="s">
        <v>927</v>
      </c>
      <c r="D117" s="24">
        <f>SUMIFS('Rider Adj B'!$P$11:$P$119,'Rider Adj B'!$A$11:$A$119,'SCH D-2 B'!D$13,'Rider Adj B'!$B$11:$B$119,'SCH D-2 B'!$B117)*-1000</f>
        <v>0</v>
      </c>
      <c r="E117" s="24">
        <f>SUMIFS('Rider Adj B'!$P$11:$P$119,'Rider Adj B'!$A$11:$A$119,'SCH D-2 B'!E$13,'Rider Adj B'!$B$11:$B$119,'SCH D-2 B'!$B117)*-1000</f>
        <v>240978.67999999996</v>
      </c>
      <c r="F117" s="24">
        <f>SUMIFS('Rider Adj B'!$P$11:$P$119,'Rider Adj B'!$A$11:$A$119,'SCH D-2 B'!F$13,'Rider Adj B'!$B$11:$B$119,'SCH D-2 B'!$B117)*-1000</f>
        <v>0</v>
      </c>
      <c r="G117" s="24">
        <f>SUMIFS('Rider Adj B'!$P$11:$P$119,'Rider Adj B'!$A$11:$A$119,'SCH D-2 B'!G$13,'Rider Adj B'!$B$11:$B$119,'SCH D-2 B'!$B117)*-1000</f>
        <v>0</v>
      </c>
      <c r="H117" s="24">
        <f>SUMIFS('Rider Adj B'!$P$11:$P$119,'Rider Adj B'!$A$11:$A$119,'SCH D-2 B'!H$13,'Rider Adj B'!$B$11:$B$119,'SCH D-2 B'!$B117)*-1000</f>
        <v>0</v>
      </c>
      <c r="I117" s="24">
        <f t="shared" si="41"/>
        <v>240978.67999999996</v>
      </c>
      <c r="J117" s="25">
        <v>1</v>
      </c>
      <c r="K117" s="24">
        <f t="shared" si="42"/>
        <v>240978.67999999996</v>
      </c>
    </row>
    <row r="118" spans="1:11" ht="18.95" customHeight="1" x14ac:dyDescent="0.2">
      <c r="A118" s="26">
        <f t="shared" si="43"/>
        <v>74</v>
      </c>
      <c r="B118" s="148" t="s">
        <v>868</v>
      </c>
      <c r="C118" s="4" t="s">
        <v>928</v>
      </c>
      <c r="D118" s="24">
        <f>SUMIFS('Rider Adj B'!$P$11:$P$119,'Rider Adj B'!$A$11:$A$119,'SCH D-2 B'!D$13,'Rider Adj B'!$B$11:$B$119,'SCH D-2 B'!$B118)*-1000</f>
        <v>0</v>
      </c>
      <c r="E118" s="24">
        <f>SUMIFS('Rider Adj B'!$P$11:$P$119,'Rider Adj B'!$A$11:$A$119,'SCH D-2 B'!E$13,'Rider Adj B'!$B$11:$B$119,'SCH D-2 B'!$B118)*-1000</f>
        <v>0</v>
      </c>
      <c r="F118" s="24">
        <f>SUMIFS('Rider Adj B'!$P$11:$P$119,'Rider Adj B'!$A$11:$A$119,'SCH D-2 B'!F$13,'Rider Adj B'!$B$11:$B$119,'SCH D-2 B'!$B118)*-1000</f>
        <v>0</v>
      </c>
      <c r="G118" s="24">
        <f>SUMIFS('Rider Adj B'!$P$11:$P$119,'Rider Adj B'!$A$11:$A$119,'SCH D-2 B'!G$13,'Rider Adj B'!$B$11:$B$119,'SCH D-2 B'!$B118)*-1000</f>
        <v>0</v>
      </c>
      <c r="H118" s="24">
        <f>SUMIFS('Rider Adj B'!$P$11:$P$119,'Rider Adj B'!$A$11:$A$119,'SCH D-2 B'!H$13,'Rider Adj B'!$B$11:$B$119,'SCH D-2 B'!$B118)*-1000</f>
        <v>0</v>
      </c>
      <c r="I118" s="24">
        <f t="shared" si="41"/>
        <v>0</v>
      </c>
      <c r="J118" s="25">
        <v>1</v>
      </c>
      <c r="K118" s="24">
        <f t="shared" si="42"/>
        <v>0</v>
      </c>
    </row>
    <row r="119" spans="1:11" ht="18.95" customHeight="1" x14ac:dyDescent="0.2">
      <c r="A119" s="26">
        <f t="shared" si="43"/>
        <v>75</v>
      </c>
      <c r="B119" s="148" t="s">
        <v>869</v>
      </c>
      <c r="C119" s="4" t="s">
        <v>932</v>
      </c>
      <c r="D119" s="24">
        <f>SUMIFS('Rider Adj B'!$P$11:$P$119,'Rider Adj B'!$A$11:$A$119,'SCH D-2 B'!D$13,'Rider Adj B'!$B$11:$B$119,'SCH D-2 B'!$B119)*-1000</f>
        <v>0</v>
      </c>
      <c r="E119" s="24">
        <f>SUMIFS('Rider Adj B'!$P$11:$P$119,'Rider Adj B'!$A$11:$A$119,'SCH D-2 B'!E$13,'Rider Adj B'!$B$11:$B$119,'SCH D-2 B'!$B119)*-1000</f>
        <v>0</v>
      </c>
      <c r="F119" s="24">
        <f>SUMIFS('Rider Adj B'!$P$11:$P$119,'Rider Adj B'!$A$11:$A$119,'SCH D-2 B'!F$13,'Rider Adj B'!$B$11:$B$119,'SCH D-2 B'!$B119)*-1000</f>
        <v>0</v>
      </c>
      <c r="G119" s="24">
        <f>SUMIFS('Rider Adj B'!$P$11:$P$119,'Rider Adj B'!$A$11:$A$119,'SCH D-2 B'!G$13,'Rider Adj B'!$B$11:$B$119,'SCH D-2 B'!$B119)*-1000</f>
        <v>0</v>
      </c>
      <c r="H119" s="24">
        <f>SUMIFS('Rider Adj B'!$P$11:$P$119,'Rider Adj B'!$A$11:$A$119,'SCH D-2 B'!H$13,'Rider Adj B'!$B$11:$B$119,'SCH D-2 B'!$B119)*-1000</f>
        <v>0</v>
      </c>
      <c r="I119" s="24">
        <f t="shared" si="41"/>
        <v>0</v>
      </c>
      <c r="J119" s="25">
        <v>1</v>
      </c>
      <c r="K119" s="24">
        <f t="shared" si="42"/>
        <v>0</v>
      </c>
    </row>
    <row r="120" spans="1:11" ht="18.95" customHeight="1" x14ac:dyDescent="0.2">
      <c r="A120" s="26">
        <f t="shared" si="43"/>
        <v>76</v>
      </c>
      <c r="B120" s="148">
        <v>891</v>
      </c>
      <c r="C120" s="4" t="s">
        <v>933</v>
      </c>
      <c r="D120" s="24">
        <f>SUMIFS('Rider Adj B'!$P$11:$P$119,'Rider Adj B'!$A$11:$A$119,'SCH D-2 B'!D$13,'Rider Adj B'!$B$11:$B$119,'SCH D-2 B'!$B120)*-1000</f>
        <v>0</v>
      </c>
      <c r="E120" s="24">
        <f>SUMIFS('Rider Adj B'!$P$11:$P$119,'Rider Adj B'!$A$11:$A$119,'SCH D-2 B'!E$13,'Rider Adj B'!$B$11:$B$119,'SCH D-2 B'!$B120)*-1000</f>
        <v>0</v>
      </c>
      <c r="F120" s="24">
        <f>SUMIFS('Rider Adj B'!$P$11:$P$119,'Rider Adj B'!$A$11:$A$119,'SCH D-2 B'!F$13,'Rider Adj B'!$B$11:$B$119,'SCH D-2 B'!$B120)*-1000</f>
        <v>0</v>
      </c>
      <c r="G120" s="24">
        <f>SUMIFS('Rider Adj B'!$P$11:$P$119,'Rider Adj B'!$A$11:$A$119,'SCH D-2 B'!G$13,'Rider Adj B'!$B$11:$B$119,'SCH D-2 B'!$B120)*-1000</f>
        <v>0</v>
      </c>
      <c r="H120" s="24">
        <f>SUMIFS('Rider Adj B'!$P$11:$P$119,'Rider Adj B'!$A$11:$A$119,'SCH D-2 B'!H$13,'Rider Adj B'!$B$11:$B$119,'SCH D-2 B'!$B120)*-1000</f>
        <v>0</v>
      </c>
      <c r="I120" s="24">
        <f t="shared" si="41"/>
        <v>0</v>
      </c>
      <c r="J120" s="25">
        <v>1</v>
      </c>
      <c r="K120" s="24">
        <f t="shared" si="42"/>
        <v>0</v>
      </c>
    </row>
    <row r="121" spans="1:11" ht="18.95" customHeight="1" x14ac:dyDescent="0.2">
      <c r="A121" s="26">
        <f t="shared" si="43"/>
        <v>77</v>
      </c>
      <c r="B121" s="148" t="s">
        <v>870</v>
      </c>
      <c r="C121" s="4" t="s">
        <v>934</v>
      </c>
      <c r="D121" s="24">
        <f>SUMIFS('Rider Adj B'!$P$11:$P$119,'Rider Adj B'!$A$11:$A$119,'SCH D-2 B'!D$13,'Rider Adj B'!$B$11:$B$119,'SCH D-2 B'!$B121)*-1000</f>
        <v>0</v>
      </c>
      <c r="E121" s="24">
        <f>SUMIFS('Rider Adj B'!$P$11:$P$119,'Rider Adj B'!$A$11:$A$119,'SCH D-2 B'!E$13,'Rider Adj B'!$B$11:$B$119,'SCH D-2 B'!$B121)*-1000</f>
        <v>-608582.63</v>
      </c>
      <c r="F121" s="24">
        <f>SUMIFS('Rider Adj B'!$P$11:$P$119,'Rider Adj B'!$A$11:$A$119,'SCH D-2 B'!F$13,'Rider Adj B'!$B$11:$B$119,'SCH D-2 B'!$B121)*-1000</f>
        <v>0</v>
      </c>
      <c r="G121" s="24">
        <f>SUMIFS('Rider Adj B'!$P$11:$P$119,'Rider Adj B'!$A$11:$A$119,'SCH D-2 B'!G$13,'Rider Adj B'!$B$11:$B$119,'SCH D-2 B'!$B121)*-1000</f>
        <v>0</v>
      </c>
      <c r="H121" s="24">
        <f>SUMIFS('Rider Adj B'!$P$11:$P$119,'Rider Adj B'!$A$11:$A$119,'SCH D-2 B'!H$13,'Rider Adj B'!$B$11:$B$119,'SCH D-2 B'!$B121)*-1000</f>
        <v>0</v>
      </c>
      <c r="I121" s="24">
        <f t="shared" si="41"/>
        <v>-608582.63</v>
      </c>
      <c r="J121" s="25">
        <v>1</v>
      </c>
      <c r="K121" s="24">
        <f t="shared" si="42"/>
        <v>-608582.63</v>
      </c>
    </row>
    <row r="122" spans="1:11" ht="18.95" customHeight="1" x14ac:dyDescent="0.2">
      <c r="A122" s="26">
        <f t="shared" si="43"/>
        <v>78</v>
      </c>
      <c r="B122" s="148" t="s">
        <v>871</v>
      </c>
      <c r="C122" s="4" t="s">
        <v>935</v>
      </c>
      <c r="D122" s="24">
        <f>SUMIFS('Rider Adj B'!$P$11:$P$119,'Rider Adj B'!$A$11:$A$119,'SCH D-2 B'!D$13,'Rider Adj B'!$B$11:$B$119,'SCH D-2 B'!$B122)*-1000</f>
        <v>0</v>
      </c>
      <c r="E122" s="24">
        <f>SUMIFS('Rider Adj B'!$P$11:$P$119,'Rider Adj B'!$A$11:$A$119,'SCH D-2 B'!E$13,'Rider Adj B'!$B$11:$B$119,'SCH D-2 B'!$B122)*-1000</f>
        <v>0</v>
      </c>
      <c r="F122" s="24">
        <f>SUMIFS('Rider Adj B'!$P$11:$P$119,'Rider Adj B'!$A$11:$A$119,'SCH D-2 B'!F$13,'Rider Adj B'!$B$11:$B$119,'SCH D-2 B'!$B122)*-1000</f>
        <v>0</v>
      </c>
      <c r="G122" s="24">
        <f>SUMIFS('Rider Adj B'!$P$11:$P$119,'Rider Adj B'!$A$11:$A$119,'SCH D-2 B'!G$13,'Rider Adj B'!$B$11:$B$119,'SCH D-2 B'!$B122)*-1000</f>
        <v>0</v>
      </c>
      <c r="H122" s="24">
        <f>SUMIFS('Rider Adj B'!$P$11:$P$119,'Rider Adj B'!$A$11:$A$119,'SCH D-2 B'!H$13,'Rider Adj B'!$B$11:$B$119,'SCH D-2 B'!$B122)*-1000</f>
        <v>0</v>
      </c>
      <c r="I122" s="24">
        <f t="shared" si="41"/>
        <v>0</v>
      </c>
      <c r="J122" s="25">
        <v>1</v>
      </c>
      <c r="K122" s="24">
        <f t="shared" si="42"/>
        <v>0</v>
      </c>
    </row>
    <row r="123" spans="1:11" s="16" customFormat="1" ht="20.100000000000001" customHeight="1" x14ac:dyDescent="0.2">
      <c r="A123" s="300" t="str">
        <f>$A$1</f>
        <v>LOUISVILLE GAS AND ELECTRIC COMPANY</v>
      </c>
      <c r="B123" s="300"/>
      <c r="C123" s="300"/>
      <c r="D123" s="300"/>
      <c r="E123" s="300"/>
      <c r="F123" s="300"/>
      <c r="G123" s="300"/>
      <c r="H123" s="300"/>
      <c r="I123" s="300"/>
      <c r="J123" s="300"/>
      <c r="K123" s="300"/>
    </row>
    <row r="124" spans="1:11" s="16" customFormat="1" ht="20.100000000000001" customHeight="1" x14ac:dyDescent="0.2">
      <c r="A124" s="300" t="str">
        <f>$A$2</f>
        <v>CASE NO. 2016-00371 - GAS OPERATIONS</v>
      </c>
      <c r="B124" s="300"/>
      <c r="C124" s="300"/>
      <c r="D124" s="300"/>
      <c r="E124" s="300"/>
      <c r="F124" s="300"/>
      <c r="G124" s="300"/>
      <c r="H124" s="300"/>
      <c r="I124" s="300"/>
      <c r="J124" s="300"/>
      <c r="K124" s="300"/>
    </row>
    <row r="125" spans="1:11" s="16" customFormat="1" ht="20.100000000000001" customHeight="1" x14ac:dyDescent="0.2">
      <c r="A125" s="300" t="s">
        <v>261</v>
      </c>
      <c r="B125" s="300"/>
      <c r="C125" s="300"/>
      <c r="D125" s="300"/>
      <c r="E125" s="300"/>
      <c r="F125" s="300"/>
      <c r="G125" s="300"/>
      <c r="H125" s="300"/>
      <c r="I125" s="300"/>
      <c r="J125" s="300"/>
      <c r="K125" s="300"/>
    </row>
    <row r="126" spans="1:11" s="16" customFormat="1" ht="20.100000000000001" customHeight="1" x14ac:dyDescent="0.2">
      <c r="A126" s="300" t="str">
        <f>$A$4</f>
        <v>FOR THE 12 MONTHS ENDED FEBRUARY 28, 2017</v>
      </c>
      <c r="B126" s="300"/>
      <c r="C126" s="300"/>
      <c r="D126" s="300"/>
      <c r="E126" s="300"/>
      <c r="F126" s="300"/>
      <c r="G126" s="300"/>
      <c r="H126" s="300"/>
      <c r="I126" s="300"/>
      <c r="J126" s="300"/>
      <c r="K126" s="300"/>
    </row>
    <row r="127" spans="1:11" s="16" customFormat="1" ht="20.100000000000001" customHeight="1" x14ac:dyDescent="0.2">
      <c r="A127" s="87"/>
      <c r="B127" s="87"/>
      <c r="C127" s="87"/>
      <c r="D127" s="87"/>
      <c r="E127" s="87"/>
      <c r="F127" s="241"/>
      <c r="G127" s="241"/>
      <c r="H127" s="87"/>
      <c r="I127" s="87"/>
      <c r="J127" s="87"/>
      <c r="K127" s="87"/>
    </row>
    <row r="128" spans="1:11" s="16" customFormat="1" ht="20.100000000000001" customHeight="1" x14ac:dyDescent="0.2">
      <c r="A128" s="16" t="str">
        <f>$A$6</f>
        <v>DATA:__X__BASE  PERIOD____FORECASTED  PERIOD</v>
      </c>
      <c r="B128" s="18"/>
      <c r="K128" s="19" t="str">
        <f>$K$6</f>
        <v>SCHEDULE D-2</v>
      </c>
    </row>
    <row r="129" spans="1:11" s="16" customFormat="1" ht="20.100000000000001" customHeight="1" x14ac:dyDescent="0.2">
      <c r="A129" s="16" t="str">
        <f>$A$7</f>
        <v>TYPE OF FILING: __X__ ORIGINAL  _____ UPDATED  _____ REVISED</v>
      </c>
      <c r="K129" s="19" t="s">
        <v>1046</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37" t="str">
        <f>D$10</f>
        <v>ADJ 1</v>
      </c>
      <c r="E132" s="137" t="str">
        <f t="shared" ref="E132:H132" si="44">E$10</f>
        <v>ADJ 2</v>
      </c>
      <c r="F132" s="137" t="str">
        <f t="shared" si="44"/>
        <v>ADJ 3</v>
      </c>
      <c r="G132" s="137" t="str">
        <f t="shared" si="44"/>
        <v>ADJ 4</v>
      </c>
      <c r="H132" s="137" t="str">
        <f t="shared" si="44"/>
        <v>ADJ 5</v>
      </c>
      <c r="I132" s="63"/>
      <c r="J132" s="63"/>
      <c r="K132" s="63"/>
    </row>
    <row r="133" spans="1:11" ht="44.25" customHeight="1" x14ac:dyDescent="0.2">
      <c r="A133" s="64" t="s">
        <v>96</v>
      </c>
      <c r="B133" s="64" t="s">
        <v>97</v>
      </c>
      <c r="C133" s="64" t="s">
        <v>101</v>
      </c>
      <c r="D133" s="64" t="str">
        <f>D$11</f>
        <v>REMOVE DSM MECHANISM</v>
      </c>
      <c r="E133" s="64" t="str">
        <f t="shared" ref="E133:H133" si="45">E$11</f>
        <v>REMOVE  GLT MECHANISM</v>
      </c>
      <c r="F133" s="64" t="str">
        <f t="shared" si="45"/>
        <v>REMOVE GSC MECHANISM</v>
      </c>
      <c r="G133" s="64" t="str">
        <f t="shared" si="45"/>
        <v>This adjustment left intentionally blank</v>
      </c>
      <c r="H133" s="64" t="str">
        <f t="shared" si="45"/>
        <v>INTEREST SYNCHRONIZATION</v>
      </c>
      <c r="I133" s="64" t="s">
        <v>263</v>
      </c>
      <c r="J133" s="64" t="s">
        <v>98</v>
      </c>
      <c r="K133" s="64" t="s">
        <v>259</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48" t="s">
        <v>872</v>
      </c>
      <c r="C135" s="4" t="s">
        <v>916</v>
      </c>
      <c r="D135" s="24">
        <f>SUMIFS('Rider Adj B'!$P$11:$P$119,'Rider Adj B'!$A$11:$A$119,'SCH D-2 B'!D$13,'Rider Adj B'!$B$11:$B$119,'SCH D-2 B'!$B135)*-1000</f>
        <v>0</v>
      </c>
      <c r="E135" s="24">
        <f>SUMIFS('Rider Adj B'!$P$11:$P$119,'Rider Adj B'!$A$11:$A$119,'SCH D-2 B'!E$13,'Rider Adj B'!$B$11:$B$119,'SCH D-2 B'!$B135)*-1000</f>
        <v>0</v>
      </c>
      <c r="F135" s="24">
        <f>SUMIFS('Rider Adj B'!$P$11:$P$119,'Rider Adj B'!$A$11:$A$119,'SCH D-2 B'!F$13,'Rider Adj B'!$B$11:$B$119,'SCH D-2 B'!$B135)*-1000</f>
        <v>0</v>
      </c>
      <c r="G135" s="24">
        <f>SUMIFS('Rider Adj B'!$P$11:$P$119,'Rider Adj B'!$A$11:$A$119,'SCH D-2 B'!G$13,'Rider Adj B'!$B$11:$B$119,'SCH D-2 B'!$B135)*-1000</f>
        <v>0</v>
      </c>
      <c r="H135" s="24">
        <f>SUMIFS('Rider Adj B'!$P$11:$P$119,'Rider Adj B'!$A$11:$A$119,'SCH D-2 B'!H$13,'Rider Adj B'!$B$11:$B$119,'SCH D-2 B'!$B135)*-1000</f>
        <v>0</v>
      </c>
      <c r="I135" s="24">
        <f>SUM(D135:H135)</f>
        <v>0</v>
      </c>
      <c r="J135" s="25">
        <v>1</v>
      </c>
      <c r="K135" s="24">
        <f t="shared" ref="K135" si="46">I135*J135</f>
        <v>0</v>
      </c>
    </row>
    <row r="136" spans="1:11" ht="18.95" customHeight="1" x14ac:dyDescent="0.2">
      <c r="A136" s="26">
        <f>A135+1</f>
        <v>75</v>
      </c>
      <c r="B136" s="148"/>
      <c r="C136" s="10" t="s">
        <v>84</v>
      </c>
      <c r="D136" s="36">
        <f>SUM(D105:D122,D135)</f>
        <v>0</v>
      </c>
      <c r="E136" s="36">
        <f t="shared" ref="E136:K136" si="47">SUM(E105:E122,E135)</f>
        <v>-1071504.1499999999</v>
      </c>
      <c r="F136" s="36">
        <f t="shared" ref="F136:G136" si="48">SUM(F105:F122,F135)</f>
        <v>0</v>
      </c>
      <c r="G136" s="36">
        <f t="shared" si="48"/>
        <v>0</v>
      </c>
      <c r="H136" s="36">
        <f t="shared" si="47"/>
        <v>0</v>
      </c>
      <c r="I136" s="36">
        <f t="shared" si="47"/>
        <v>-1071504.1499999999</v>
      </c>
      <c r="J136" s="25"/>
      <c r="K136" s="36">
        <f t="shared" si="47"/>
        <v>-1071504.1499999999</v>
      </c>
    </row>
    <row r="137" spans="1:11" ht="18.95" customHeight="1" x14ac:dyDescent="0.2">
      <c r="B137" s="148"/>
      <c r="C137" s="4"/>
    </row>
    <row r="138" spans="1:11" ht="18.95" customHeight="1" x14ac:dyDescent="0.2">
      <c r="A138" s="26">
        <f>A136+1</f>
        <v>76</v>
      </c>
      <c r="B138" s="148"/>
      <c r="C138" s="37" t="s">
        <v>119</v>
      </c>
    </row>
    <row r="139" spans="1:11" ht="18.95" customHeight="1" x14ac:dyDescent="0.2">
      <c r="A139" s="26">
        <f>A138+1</f>
        <v>77</v>
      </c>
      <c r="B139" s="148">
        <v>901</v>
      </c>
      <c r="C139" s="4" t="s">
        <v>22</v>
      </c>
      <c r="D139" s="24">
        <f>SUMIFS('Rider Adj B'!$P$11:$P$119,'Rider Adj B'!$A$11:$A$119,'SCH D-2 B'!D$13,'Rider Adj B'!$B$11:$B$119,'SCH D-2 B'!$B139)*-1000</f>
        <v>0</v>
      </c>
      <c r="E139" s="24">
        <f>SUMIFS('Rider Adj B'!$P$11:$P$119,'Rider Adj B'!$A$11:$A$119,'SCH D-2 B'!E$13,'Rider Adj B'!$B$11:$B$119,'SCH D-2 B'!$B139)*-1000</f>
        <v>0</v>
      </c>
      <c r="F139" s="24">
        <f>SUMIFS('Rider Adj B'!$P$11:$P$119,'Rider Adj B'!$A$11:$A$119,'SCH D-2 B'!F$13,'Rider Adj B'!$B$11:$B$119,'SCH D-2 B'!$B139)*-1000</f>
        <v>0</v>
      </c>
      <c r="G139" s="24">
        <f>SUMIFS('Rider Adj B'!$P$11:$P$119,'Rider Adj B'!$A$11:$A$119,'SCH D-2 B'!G$13,'Rider Adj B'!$B$11:$B$119,'SCH D-2 B'!$B139)*-1000</f>
        <v>0</v>
      </c>
      <c r="H139" s="24">
        <f>SUMIFS('Rider Adj B'!$P$11:$P$119,'Rider Adj B'!$A$11:$A$119,'SCH D-2 B'!H$13,'Rider Adj B'!$B$11:$B$119,'SCH D-2 B'!$B139)*-1000</f>
        <v>0</v>
      </c>
      <c r="I139" s="24">
        <f t="shared" ref="I139:I143" si="49">SUM(D139:H139)</f>
        <v>0</v>
      </c>
      <c r="J139" s="25">
        <v>1</v>
      </c>
      <c r="K139" s="24">
        <f t="shared" ref="K139:K143" si="50">I139*J139</f>
        <v>0</v>
      </c>
    </row>
    <row r="140" spans="1:11" ht="18.95" customHeight="1" x14ac:dyDescent="0.2">
      <c r="A140" s="26">
        <f t="shared" ref="A140:A144" si="51">A139+1</f>
        <v>78</v>
      </c>
      <c r="B140" s="148">
        <v>902</v>
      </c>
      <c r="C140" s="4" t="s">
        <v>18</v>
      </c>
      <c r="D140" s="24">
        <f>SUMIFS('Rider Adj B'!$P$11:$P$119,'Rider Adj B'!$A$11:$A$119,'SCH D-2 B'!D$13,'Rider Adj B'!$B$11:$B$119,'SCH D-2 B'!$B140)*-1000</f>
        <v>0</v>
      </c>
      <c r="E140" s="24">
        <f>SUMIFS('Rider Adj B'!$P$11:$P$119,'Rider Adj B'!$A$11:$A$119,'SCH D-2 B'!E$13,'Rider Adj B'!$B$11:$B$119,'SCH D-2 B'!$B140)*-1000</f>
        <v>0</v>
      </c>
      <c r="F140" s="24">
        <f>SUMIFS('Rider Adj B'!$P$11:$P$119,'Rider Adj B'!$A$11:$A$119,'SCH D-2 B'!F$13,'Rider Adj B'!$B$11:$B$119,'SCH D-2 B'!$B140)*-1000</f>
        <v>0</v>
      </c>
      <c r="G140" s="24">
        <f>SUMIFS('Rider Adj B'!$P$11:$P$119,'Rider Adj B'!$A$11:$A$119,'SCH D-2 B'!G$13,'Rider Adj B'!$B$11:$B$119,'SCH D-2 B'!$B140)*-1000</f>
        <v>0</v>
      </c>
      <c r="H140" s="24">
        <f>SUMIFS('Rider Adj B'!$P$11:$P$119,'Rider Adj B'!$A$11:$A$119,'SCH D-2 B'!H$13,'Rider Adj B'!$B$11:$B$119,'SCH D-2 B'!$B140)*-1000</f>
        <v>0</v>
      </c>
      <c r="I140" s="24">
        <f t="shared" si="49"/>
        <v>0</v>
      </c>
      <c r="J140" s="25">
        <v>1</v>
      </c>
      <c r="K140" s="24">
        <f t="shared" si="50"/>
        <v>0</v>
      </c>
    </row>
    <row r="141" spans="1:11" ht="18.95" customHeight="1" x14ac:dyDescent="0.2">
      <c r="A141" s="26">
        <f>A140+1</f>
        <v>79</v>
      </c>
      <c r="B141" s="148">
        <v>903</v>
      </c>
      <c r="C141" s="4" t="s">
        <v>19</v>
      </c>
      <c r="D141" s="24">
        <f>SUMIFS('Rider Adj B'!$P$11:$P$119,'Rider Adj B'!$A$11:$A$119,'SCH D-2 B'!D$13,'Rider Adj B'!$B$11:$B$119,'SCH D-2 B'!$B141)*-1000</f>
        <v>0</v>
      </c>
      <c r="E141" s="24">
        <f>SUMIFS('Rider Adj B'!$P$11:$P$119,'Rider Adj B'!$A$11:$A$119,'SCH D-2 B'!E$13,'Rider Adj B'!$B$11:$B$119,'SCH D-2 B'!$B141)*-1000</f>
        <v>0</v>
      </c>
      <c r="F141" s="24">
        <f>SUMIFS('Rider Adj B'!$P$11:$P$119,'Rider Adj B'!$A$11:$A$119,'SCH D-2 B'!F$13,'Rider Adj B'!$B$11:$B$119,'SCH D-2 B'!$B141)*-1000</f>
        <v>0</v>
      </c>
      <c r="G141" s="24">
        <f>SUMIFS('Rider Adj B'!$P$11:$P$119,'Rider Adj B'!$A$11:$A$119,'SCH D-2 B'!G$13,'Rider Adj B'!$B$11:$B$119,'SCH D-2 B'!$B141)*-1000</f>
        <v>0</v>
      </c>
      <c r="H141" s="24">
        <f>SUMIFS('Rider Adj B'!$P$11:$P$119,'Rider Adj B'!$A$11:$A$119,'SCH D-2 B'!H$13,'Rider Adj B'!$B$11:$B$119,'SCH D-2 B'!$B141)*-1000</f>
        <v>0</v>
      </c>
      <c r="I141" s="24">
        <f t="shared" si="49"/>
        <v>0</v>
      </c>
      <c r="J141" s="25">
        <v>1</v>
      </c>
      <c r="K141" s="24">
        <f t="shared" si="50"/>
        <v>0</v>
      </c>
    </row>
    <row r="142" spans="1:11" ht="18.95" customHeight="1" x14ac:dyDescent="0.2">
      <c r="A142" s="26">
        <f t="shared" si="51"/>
        <v>80</v>
      </c>
      <c r="B142" s="148">
        <v>904</v>
      </c>
      <c r="C142" s="4" t="s">
        <v>20</v>
      </c>
      <c r="D142" s="24">
        <f>SUMIFS('Rider Adj B'!$P$11:$P$119,'Rider Adj B'!$A$11:$A$119,'SCH D-2 B'!D$13,'Rider Adj B'!$B$11:$B$119,'SCH D-2 B'!$B142)*-1000</f>
        <v>0</v>
      </c>
      <c r="E142" s="24">
        <f>SUMIFS('Rider Adj B'!$P$11:$P$119,'Rider Adj B'!$A$11:$A$119,'SCH D-2 B'!E$13,'Rider Adj B'!$B$11:$B$119,'SCH D-2 B'!$B142)*-1000</f>
        <v>0</v>
      </c>
      <c r="F142" s="24">
        <f>SUMIFS('Rider Adj B'!$P$11:$P$119,'Rider Adj B'!$A$11:$A$119,'SCH D-2 B'!F$13,'Rider Adj B'!$B$11:$B$119,'SCH D-2 B'!$B142)*-1000</f>
        <v>-257943.62575913288</v>
      </c>
      <c r="G142" s="24">
        <f>SUMIFS('Rider Adj B'!$P$11:$P$119,'Rider Adj B'!$A$11:$A$119,'SCH D-2 B'!G$13,'Rider Adj B'!$B$11:$B$119,'SCH D-2 B'!$B142)*-1000</f>
        <v>0</v>
      </c>
      <c r="H142" s="24">
        <f>SUMIFS('Rider Adj B'!$P$11:$P$119,'Rider Adj B'!$A$11:$A$119,'SCH D-2 B'!H$13,'Rider Adj B'!$B$11:$B$119,'SCH D-2 B'!$B142)*-1000</f>
        <v>0</v>
      </c>
      <c r="I142" s="24">
        <f t="shared" si="49"/>
        <v>-257943.62575913288</v>
      </c>
      <c r="J142" s="25">
        <v>1</v>
      </c>
      <c r="K142" s="24">
        <f t="shared" si="50"/>
        <v>-257943.62575913288</v>
      </c>
    </row>
    <row r="143" spans="1:11" ht="18.95" customHeight="1" x14ac:dyDescent="0.2">
      <c r="A143" s="26">
        <f t="shared" si="51"/>
        <v>81</v>
      </c>
      <c r="B143" s="148">
        <v>905</v>
      </c>
      <c r="C143" s="4" t="s">
        <v>21</v>
      </c>
      <c r="D143" s="24">
        <f>SUMIFS('Rider Adj B'!$P$11:$P$119,'Rider Adj B'!$A$11:$A$119,'SCH D-2 B'!D$13,'Rider Adj B'!$B$11:$B$119,'SCH D-2 B'!$B143)*-1000</f>
        <v>0</v>
      </c>
      <c r="E143" s="24">
        <f>SUMIFS('Rider Adj B'!$P$11:$P$119,'Rider Adj B'!$A$11:$A$119,'SCH D-2 B'!E$13,'Rider Adj B'!$B$11:$B$119,'SCH D-2 B'!$B143)*-1000</f>
        <v>0</v>
      </c>
      <c r="F143" s="24">
        <f>SUMIFS('Rider Adj B'!$P$11:$P$119,'Rider Adj B'!$A$11:$A$119,'SCH D-2 B'!F$13,'Rider Adj B'!$B$11:$B$119,'SCH D-2 B'!$B143)*-1000</f>
        <v>0</v>
      </c>
      <c r="G143" s="24">
        <f>SUMIFS('Rider Adj B'!$P$11:$P$119,'Rider Adj B'!$A$11:$A$119,'SCH D-2 B'!G$13,'Rider Adj B'!$B$11:$B$119,'SCH D-2 B'!$B143)*-1000</f>
        <v>0</v>
      </c>
      <c r="H143" s="24">
        <f>SUMIFS('Rider Adj B'!$P$11:$P$119,'Rider Adj B'!$A$11:$A$119,'SCH D-2 B'!H$13,'Rider Adj B'!$B$11:$B$119,'SCH D-2 B'!$B143)*-1000</f>
        <v>0</v>
      </c>
      <c r="I143" s="24">
        <f t="shared" si="49"/>
        <v>0</v>
      </c>
      <c r="J143" s="25">
        <v>1</v>
      </c>
      <c r="K143" s="24">
        <f t="shared" si="50"/>
        <v>0</v>
      </c>
    </row>
    <row r="144" spans="1:11" ht="18.95" customHeight="1" x14ac:dyDescent="0.2">
      <c r="A144" s="26">
        <f t="shared" si="51"/>
        <v>82</v>
      </c>
      <c r="B144" s="148"/>
      <c r="C144" s="10" t="s">
        <v>120</v>
      </c>
      <c r="D144" s="36">
        <f>SUM(D139:D143)</f>
        <v>0</v>
      </c>
      <c r="E144" s="36">
        <f t="shared" ref="E144:K144" si="52">SUM(E139:E143)</f>
        <v>0</v>
      </c>
      <c r="F144" s="36">
        <f t="shared" ref="F144:G144" si="53">SUM(F139:F143)</f>
        <v>-257943.62575913288</v>
      </c>
      <c r="G144" s="36">
        <f t="shared" si="53"/>
        <v>0</v>
      </c>
      <c r="H144" s="36">
        <f t="shared" si="52"/>
        <v>0</v>
      </c>
      <c r="I144" s="36">
        <f t="shared" si="52"/>
        <v>-257943.62575913288</v>
      </c>
      <c r="J144" s="25"/>
      <c r="K144" s="36">
        <f t="shared" si="52"/>
        <v>-257943.62575913288</v>
      </c>
    </row>
    <row r="145" spans="1:11" ht="18.95" customHeight="1" x14ac:dyDescent="0.2">
      <c r="B145" s="148"/>
      <c r="C145" s="4"/>
      <c r="J145" s="25"/>
    </row>
    <row r="146" spans="1:11" ht="18.95" customHeight="1" x14ac:dyDescent="0.2">
      <c r="A146" s="26">
        <f>A144+1</f>
        <v>83</v>
      </c>
      <c r="B146" s="148"/>
      <c r="C146" s="37" t="s">
        <v>121</v>
      </c>
      <c r="J146" s="25"/>
    </row>
    <row r="147" spans="1:11" ht="18.95" customHeight="1" x14ac:dyDescent="0.2">
      <c r="A147" s="26">
        <f>A146+1</f>
        <v>84</v>
      </c>
      <c r="B147" s="148">
        <v>907</v>
      </c>
      <c r="C147" s="4" t="s">
        <v>23</v>
      </c>
      <c r="D147" s="24">
        <f>SUMIFS('Rider Adj B'!$P$11:$P$119,'Rider Adj B'!$A$11:$A$119,'SCH D-2 B'!D$13,'Rider Adj B'!$B$11:$B$119,'SCH D-2 B'!$B147)*-1000</f>
        <v>0</v>
      </c>
      <c r="E147" s="24">
        <f>SUMIFS('Rider Adj B'!$P$11:$P$119,'Rider Adj B'!$A$11:$A$119,'SCH D-2 B'!E$13,'Rider Adj B'!$B$11:$B$119,'SCH D-2 B'!$B147)*-1000</f>
        <v>0</v>
      </c>
      <c r="F147" s="24">
        <f>SUMIFS('Rider Adj B'!$P$11:$P$119,'Rider Adj B'!$A$11:$A$119,'SCH D-2 B'!F$13,'Rider Adj B'!$B$11:$B$119,'SCH D-2 B'!$B147)*-1000</f>
        <v>0</v>
      </c>
      <c r="G147" s="24">
        <f>SUMIFS('Rider Adj B'!$P$11:$P$119,'Rider Adj B'!$A$11:$A$119,'SCH D-2 B'!G$13,'Rider Adj B'!$B$11:$B$119,'SCH D-2 B'!$B147)*-1000</f>
        <v>0</v>
      </c>
      <c r="H147" s="24">
        <f>SUMIFS('Rider Adj B'!$P$11:$P$119,'Rider Adj B'!$A$11:$A$119,'SCH D-2 B'!H$13,'Rider Adj B'!$B$11:$B$119,'SCH D-2 B'!$B147)*-1000</f>
        <v>0</v>
      </c>
      <c r="I147" s="24">
        <f t="shared" ref="I147:I150" si="54">SUM(D147:H147)</f>
        <v>0</v>
      </c>
      <c r="J147" s="25">
        <v>1</v>
      </c>
      <c r="K147" s="24">
        <f t="shared" ref="K147:K150" si="55">I147*J147</f>
        <v>0</v>
      </c>
    </row>
    <row r="148" spans="1:11" ht="18.95" customHeight="1" x14ac:dyDescent="0.2">
      <c r="A148" s="26">
        <f t="shared" ref="A148:A151" si="56">A147+1</f>
        <v>85</v>
      </c>
      <c r="B148" s="148">
        <v>908</v>
      </c>
      <c r="C148" s="4" t="s">
        <v>24</v>
      </c>
      <c r="D148" s="24">
        <f>SUMIFS('Rider Adj B'!$P$11:$P$119,'Rider Adj B'!$A$11:$A$119,'SCH D-2 B'!D$13,'Rider Adj B'!$B$11:$B$119,'SCH D-2 B'!$B148)*-1000</f>
        <v>-3520261.1999999997</v>
      </c>
      <c r="E148" s="24">
        <f>SUMIFS('Rider Adj B'!$P$11:$P$119,'Rider Adj B'!$A$11:$A$119,'SCH D-2 B'!E$13,'Rider Adj B'!$B$11:$B$119,'SCH D-2 B'!$B148)*-1000</f>
        <v>0</v>
      </c>
      <c r="F148" s="24">
        <f>SUMIFS('Rider Adj B'!$P$11:$P$119,'Rider Adj B'!$A$11:$A$119,'SCH D-2 B'!F$13,'Rider Adj B'!$B$11:$B$119,'SCH D-2 B'!$B148)*-1000</f>
        <v>0</v>
      </c>
      <c r="G148" s="24">
        <f>SUMIFS('Rider Adj B'!$P$11:$P$119,'Rider Adj B'!$A$11:$A$119,'SCH D-2 B'!G$13,'Rider Adj B'!$B$11:$B$119,'SCH D-2 B'!$B148)*-1000</f>
        <v>0</v>
      </c>
      <c r="H148" s="24">
        <f>SUMIFS('Rider Adj B'!$P$11:$P$119,'Rider Adj B'!$A$11:$A$119,'SCH D-2 B'!H$13,'Rider Adj B'!$B$11:$B$119,'SCH D-2 B'!$B148)*-1000</f>
        <v>0</v>
      </c>
      <c r="I148" s="24">
        <f t="shared" si="54"/>
        <v>-3520261.1999999997</v>
      </c>
      <c r="J148" s="25">
        <v>1</v>
      </c>
      <c r="K148" s="24">
        <f t="shared" si="55"/>
        <v>-3520261.1999999997</v>
      </c>
    </row>
    <row r="149" spans="1:11" ht="18.95" customHeight="1" x14ac:dyDescent="0.2">
      <c r="A149" s="26">
        <f t="shared" si="56"/>
        <v>86</v>
      </c>
      <c r="B149" s="148">
        <v>909</v>
      </c>
      <c r="C149" s="4" t="s">
        <v>25</v>
      </c>
      <c r="D149" s="24">
        <f>SUMIFS('Rider Adj B'!$P$11:$P$119,'Rider Adj B'!$A$11:$A$119,'SCH D-2 B'!D$13,'Rider Adj B'!$B$11:$B$119,'SCH D-2 B'!$B149)*-1000</f>
        <v>0</v>
      </c>
      <c r="E149" s="24">
        <f>SUMIFS('Rider Adj B'!$P$11:$P$119,'Rider Adj B'!$A$11:$A$119,'SCH D-2 B'!E$13,'Rider Adj B'!$B$11:$B$119,'SCH D-2 B'!$B149)*-1000</f>
        <v>0</v>
      </c>
      <c r="F149" s="24">
        <f>SUMIFS('Rider Adj B'!$P$11:$P$119,'Rider Adj B'!$A$11:$A$119,'SCH D-2 B'!F$13,'Rider Adj B'!$B$11:$B$119,'SCH D-2 B'!$B149)*-1000</f>
        <v>0</v>
      </c>
      <c r="G149" s="24">
        <f>SUMIFS('Rider Adj B'!$P$11:$P$119,'Rider Adj B'!$A$11:$A$119,'SCH D-2 B'!G$13,'Rider Adj B'!$B$11:$B$119,'SCH D-2 B'!$B149)*-1000</f>
        <v>0</v>
      </c>
      <c r="H149" s="24">
        <f>SUMIFS('Rider Adj B'!$P$11:$P$119,'Rider Adj B'!$A$11:$A$119,'SCH D-2 B'!H$13,'Rider Adj B'!$B$11:$B$119,'SCH D-2 B'!$B149)*-1000</f>
        <v>0</v>
      </c>
      <c r="I149" s="24">
        <f t="shared" si="54"/>
        <v>0</v>
      </c>
      <c r="J149" s="25">
        <v>1</v>
      </c>
      <c r="K149" s="24">
        <f t="shared" si="55"/>
        <v>0</v>
      </c>
    </row>
    <row r="150" spans="1:11" ht="18.95" customHeight="1" x14ac:dyDescent="0.2">
      <c r="A150" s="26">
        <f t="shared" si="56"/>
        <v>87</v>
      </c>
      <c r="B150" s="148">
        <v>910</v>
      </c>
      <c r="C150" s="4" t="s">
        <v>26</v>
      </c>
      <c r="D150" s="24">
        <f>SUMIFS('Rider Adj B'!$P$11:$P$119,'Rider Adj B'!$A$11:$A$119,'SCH D-2 B'!D$13,'Rider Adj B'!$B$11:$B$119,'SCH D-2 B'!$B150)*-1000</f>
        <v>0</v>
      </c>
      <c r="E150" s="24">
        <f>SUMIFS('Rider Adj B'!$P$11:$P$119,'Rider Adj B'!$A$11:$A$119,'SCH D-2 B'!E$13,'Rider Adj B'!$B$11:$B$119,'SCH D-2 B'!$B150)*-1000</f>
        <v>0</v>
      </c>
      <c r="F150" s="24">
        <f>SUMIFS('Rider Adj B'!$P$11:$P$119,'Rider Adj B'!$A$11:$A$119,'SCH D-2 B'!F$13,'Rider Adj B'!$B$11:$B$119,'SCH D-2 B'!$B150)*-1000</f>
        <v>0</v>
      </c>
      <c r="G150" s="24">
        <f>SUMIFS('Rider Adj B'!$P$11:$P$119,'Rider Adj B'!$A$11:$A$119,'SCH D-2 B'!G$13,'Rider Adj B'!$B$11:$B$119,'SCH D-2 B'!$B150)*-1000</f>
        <v>0</v>
      </c>
      <c r="H150" s="24">
        <f>SUMIFS('Rider Adj B'!$P$11:$P$119,'Rider Adj B'!$A$11:$A$119,'SCH D-2 B'!H$13,'Rider Adj B'!$B$11:$B$119,'SCH D-2 B'!$B150)*-1000</f>
        <v>0</v>
      </c>
      <c r="I150" s="24">
        <f t="shared" si="54"/>
        <v>0</v>
      </c>
      <c r="J150" s="25">
        <v>1</v>
      </c>
      <c r="K150" s="24">
        <f t="shared" si="55"/>
        <v>0</v>
      </c>
    </row>
    <row r="151" spans="1:11" ht="18.95" customHeight="1" x14ac:dyDescent="0.2">
      <c r="A151" s="26">
        <f t="shared" si="56"/>
        <v>88</v>
      </c>
      <c r="B151" s="148"/>
      <c r="C151" s="10" t="s">
        <v>122</v>
      </c>
      <c r="D151" s="36">
        <f>SUM(D147:D150)</f>
        <v>-3520261.1999999997</v>
      </c>
      <c r="E151" s="36">
        <f t="shared" ref="E151:K151" si="57">SUM(E147:E150)</f>
        <v>0</v>
      </c>
      <c r="F151" s="36">
        <f t="shared" ref="F151:G151" si="58">SUM(F147:F150)</f>
        <v>0</v>
      </c>
      <c r="G151" s="36">
        <f t="shared" si="58"/>
        <v>0</v>
      </c>
      <c r="H151" s="36">
        <f t="shared" si="57"/>
        <v>0</v>
      </c>
      <c r="I151" s="36">
        <f t="shared" si="57"/>
        <v>-3520261.1999999997</v>
      </c>
      <c r="J151" s="25"/>
      <c r="K151" s="36">
        <f t="shared" si="57"/>
        <v>-3520261.1999999997</v>
      </c>
    </row>
    <row r="152" spans="1:11" ht="18.95" customHeight="1" x14ac:dyDescent="0.2">
      <c r="A152" s="26"/>
      <c r="B152" s="148"/>
      <c r="C152" s="4"/>
      <c r="J152" s="25"/>
    </row>
    <row r="153" spans="1:11" ht="18.95" customHeight="1" x14ac:dyDescent="0.2">
      <c r="A153" s="26">
        <f>A151+1</f>
        <v>89</v>
      </c>
      <c r="B153" s="148"/>
      <c r="C153" s="37" t="s">
        <v>123</v>
      </c>
      <c r="J153" s="25"/>
    </row>
    <row r="154" spans="1:11" ht="18.95" customHeight="1" x14ac:dyDescent="0.2">
      <c r="A154" s="26">
        <f>A153+1</f>
        <v>90</v>
      </c>
      <c r="B154" s="148">
        <v>911</v>
      </c>
      <c r="C154" s="4" t="s">
        <v>27</v>
      </c>
      <c r="D154" s="24">
        <f>SUMIFS('Rider Adj B'!$P$11:$P$119,'Rider Adj B'!$A$11:$A$119,'SCH D-2 B'!D$13,'Rider Adj B'!$B$11:$B$119,'SCH D-2 B'!$B154)*-1000</f>
        <v>0</v>
      </c>
      <c r="E154" s="24">
        <f>SUMIFS('Rider Adj B'!$P$11:$P$119,'Rider Adj B'!$A$11:$A$119,'SCH D-2 B'!E$13,'Rider Adj B'!$B$11:$B$119,'SCH D-2 B'!$B154)*-1000</f>
        <v>0</v>
      </c>
      <c r="F154" s="24">
        <f>SUMIFS('Rider Adj B'!$P$11:$P$119,'Rider Adj B'!$A$11:$A$119,'SCH D-2 B'!F$13,'Rider Adj B'!$B$11:$B$119,'SCH D-2 B'!$B154)*-1000</f>
        <v>0</v>
      </c>
      <c r="G154" s="24">
        <f>SUMIFS('Rider Adj B'!$P$11:$P$119,'Rider Adj B'!$A$11:$A$119,'SCH D-2 B'!G$13,'Rider Adj B'!$B$11:$B$119,'SCH D-2 B'!$B154)*-1000</f>
        <v>0</v>
      </c>
      <c r="H154" s="24">
        <f>SUMIFS('Rider Adj B'!$P$11:$P$119,'Rider Adj B'!$A$11:$A$119,'SCH D-2 B'!H$13,'Rider Adj B'!$B$11:$B$119,'SCH D-2 B'!$B154)*-1000</f>
        <v>0</v>
      </c>
      <c r="I154" s="24">
        <f t="shared" ref="I154:I157" si="59">SUM(D154:H154)</f>
        <v>0</v>
      </c>
      <c r="J154" s="25">
        <v>1</v>
      </c>
      <c r="K154" s="24">
        <f t="shared" ref="K154:K157" si="60">I154*J154</f>
        <v>0</v>
      </c>
    </row>
    <row r="155" spans="1:11" ht="18.95" customHeight="1" x14ac:dyDescent="0.2">
      <c r="A155" s="26">
        <f t="shared" ref="A155:A158" si="61">A154+1</f>
        <v>91</v>
      </c>
      <c r="B155" s="148">
        <v>912</v>
      </c>
      <c r="C155" s="4" t="s">
        <v>28</v>
      </c>
      <c r="D155" s="24">
        <f>SUMIFS('Rider Adj B'!$P$11:$P$119,'Rider Adj B'!$A$11:$A$119,'SCH D-2 B'!D$13,'Rider Adj B'!$B$11:$B$119,'SCH D-2 B'!$B155)*-1000</f>
        <v>0</v>
      </c>
      <c r="E155" s="24">
        <f>SUMIFS('Rider Adj B'!$P$11:$P$119,'Rider Adj B'!$A$11:$A$119,'SCH D-2 B'!E$13,'Rider Adj B'!$B$11:$B$119,'SCH D-2 B'!$B155)*-1000</f>
        <v>0</v>
      </c>
      <c r="F155" s="24">
        <f>SUMIFS('Rider Adj B'!$P$11:$P$119,'Rider Adj B'!$A$11:$A$119,'SCH D-2 B'!F$13,'Rider Adj B'!$B$11:$B$119,'SCH D-2 B'!$B155)*-1000</f>
        <v>0</v>
      </c>
      <c r="G155" s="24">
        <f>SUMIFS('Rider Adj B'!$P$11:$P$119,'Rider Adj B'!$A$11:$A$119,'SCH D-2 B'!G$13,'Rider Adj B'!$B$11:$B$119,'SCH D-2 B'!$B155)*-1000</f>
        <v>0</v>
      </c>
      <c r="H155" s="24">
        <f>SUMIFS('Rider Adj B'!$P$11:$P$119,'Rider Adj B'!$A$11:$A$119,'SCH D-2 B'!H$13,'Rider Adj B'!$B$11:$B$119,'SCH D-2 B'!$B155)*-1000</f>
        <v>0</v>
      </c>
      <c r="I155" s="24">
        <f t="shared" si="59"/>
        <v>0</v>
      </c>
      <c r="J155" s="25">
        <v>1</v>
      </c>
      <c r="K155" s="24">
        <f t="shared" si="60"/>
        <v>0</v>
      </c>
    </row>
    <row r="156" spans="1:11" ht="18.95" customHeight="1" x14ac:dyDescent="0.2">
      <c r="A156" s="26">
        <f t="shared" si="61"/>
        <v>92</v>
      </c>
      <c r="B156" s="148">
        <v>913</v>
      </c>
      <c r="C156" s="4" t="s">
        <v>29</v>
      </c>
      <c r="D156" s="24">
        <f>SUMIFS('Rider Adj B'!$P$11:$P$119,'Rider Adj B'!$A$11:$A$119,'SCH D-2 B'!D$13,'Rider Adj B'!$B$11:$B$119,'SCH D-2 B'!$B156)*-1000</f>
        <v>0</v>
      </c>
      <c r="E156" s="24">
        <f>SUMIFS('Rider Adj B'!$P$11:$P$119,'Rider Adj B'!$A$11:$A$119,'SCH D-2 B'!E$13,'Rider Adj B'!$B$11:$B$119,'SCH D-2 B'!$B156)*-1000</f>
        <v>0</v>
      </c>
      <c r="F156" s="24">
        <f>SUMIFS('Rider Adj B'!$P$11:$P$119,'Rider Adj B'!$A$11:$A$119,'SCH D-2 B'!F$13,'Rider Adj B'!$B$11:$B$119,'SCH D-2 B'!$B156)*-1000</f>
        <v>0</v>
      </c>
      <c r="G156" s="24">
        <f>SUMIFS('Rider Adj B'!$P$11:$P$119,'Rider Adj B'!$A$11:$A$119,'SCH D-2 B'!G$13,'Rider Adj B'!$B$11:$B$119,'SCH D-2 B'!$B156)*-1000</f>
        <v>0</v>
      </c>
      <c r="H156" s="24">
        <f>SUMIFS('Rider Adj B'!$P$11:$P$119,'Rider Adj B'!$A$11:$A$119,'SCH D-2 B'!H$13,'Rider Adj B'!$B$11:$B$119,'SCH D-2 B'!$B156)*-1000</f>
        <v>0</v>
      </c>
      <c r="I156" s="24">
        <f t="shared" si="59"/>
        <v>0</v>
      </c>
      <c r="J156" s="25">
        <v>1</v>
      </c>
      <c r="K156" s="24">
        <f t="shared" si="60"/>
        <v>0</v>
      </c>
    </row>
    <row r="157" spans="1:11" ht="18.95" customHeight="1" x14ac:dyDescent="0.2">
      <c r="A157" s="26">
        <f t="shared" si="61"/>
        <v>93</v>
      </c>
      <c r="B157" s="148">
        <v>916</v>
      </c>
      <c r="C157" s="4" t="s">
        <v>30</v>
      </c>
      <c r="D157" s="24">
        <f>SUMIFS('Rider Adj B'!$P$11:$P$119,'Rider Adj B'!$A$11:$A$119,'SCH D-2 B'!D$13,'Rider Adj B'!$B$11:$B$119,'SCH D-2 B'!$B157)*-1000</f>
        <v>0</v>
      </c>
      <c r="E157" s="24">
        <f>SUMIFS('Rider Adj B'!$P$11:$P$119,'Rider Adj B'!$A$11:$A$119,'SCH D-2 B'!E$13,'Rider Adj B'!$B$11:$B$119,'SCH D-2 B'!$B157)*-1000</f>
        <v>0</v>
      </c>
      <c r="F157" s="24">
        <f>SUMIFS('Rider Adj B'!$P$11:$P$119,'Rider Adj B'!$A$11:$A$119,'SCH D-2 B'!F$13,'Rider Adj B'!$B$11:$B$119,'SCH D-2 B'!$B157)*-1000</f>
        <v>0</v>
      </c>
      <c r="G157" s="24">
        <f>SUMIFS('Rider Adj B'!$P$11:$P$119,'Rider Adj B'!$A$11:$A$119,'SCH D-2 B'!G$13,'Rider Adj B'!$B$11:$B$119,'SCH D-2 B'!$B157)*-1000</f>
        <v>0</v>
      </c>
      <c r="H157" s="24">
        <f>SUMIFS('Rider Adj B'!$P$11:$P$119,'Rider Adj B'!$A$11:$A$119,'SCH D-2 B'!H$13,'Rider Adj B'!$B$11:$B$119,'SCH D-2 B'!$B157)*-1000</f>
        <v>0</v>
      </c>
      <c r="I157" s="24">
        <f t="shared" si="59"/>
        <v>0</v>
      </c>
      <c r="J157" s="25">
        <v>1</v>
      </c>
      <c r="K157" s="24">
        <f t="shared" si="60"/>
        <v>0</v>
      </c>
    </row>
    <row r="158" spans="1:11" ht="18.95" customHeight="1" x14ac:dyDescent="0.2">
      <c r="A158" s="26">
        <f t="shared" si="61"/>
        <v>94</v>
      </c>
      <c r="B158" s="148"/>
      <c r="C158" s="2" t="s">
        <v>124</v>
      </c>
      <c r="D158" s="36">
        <f>SUM(D154:D157)</f>
        <v>0</v>
      </c>
      <c r="E158" s="36">
        <f t="shared" ref="E158:K158" si="62">SUM(E154:E157)</f>
        <v>0</v>
      </c>
      <c r="F158" s="36">
        <f t="shared" ref="F158:G158" si="63">SUM(F154:F157)</f>
        <v>0</v>
      </c>
      <c r="G158" s="36">
        <f t="shared" si="63"/>
        <v>0</v>
      </c>
      <c r="H158" s="36">
        <f t="shared" si="62"/>
        <v>0</v>
      </c>
      <c r="I158" s="36">
        <f t="shared" si="62"/>
        <v>0</v>
      </c>
      <c r="J158" s="25"/>
      <c r="K158" s="36">
        <f t="shared" si="62"/>
        <v>0</v>
      </c>
    </row>
    <row r="159" spans="1:11" ht="18.95" customHeight="1" x14ac:dyDescent="0.2">
      <c r="B159" s="148"/>
      <c r="C159" s="4"/>
    </row>
    <row r="160" spans="1:11" ht="18.95" customHeight="1" x14ac:dyDescent="0.2">
      <c r="A160" s="26">
        <f>A158+1</f>
        <v>95</v>
      </c>
      <c r="B160" s="148"/>
      <c r="C160" s="37" t="s">
        <v>125</v>
      </c>
    </row>
    <row r="161" spans="1:11" ht="18.95" customHeight="1" x14ac:dyDescent="0.2">
      <c r="A161" s="26">
        <f>A160+1</f>
        <v>96</v>
      </c>
      <c r="B161" s="148">
        <v>920</v>
      </c>
      <c r="C161" s="4" t="s">
        <v>31</v>
      </c>
      <c r="D161" s="24">
        <f>SUMIFS('Rider Adj B'!$P$11:$P$119,'Rider Adj B'!$A$11:$A$119,'SCH D-2 B'!D$13,'Rider Adj B'!$B$11:$B$119,'SCH D-2 B'!$B161)*-1000</f>
        <v>0</v>
      </c>
      <c r="E161" s="24">
        <f>SUMIFS('Rider Adj B'!$P$11:$P$119,'Rider Adj B'!$A$11:$A$119,'SCH D-2 B'!E$13,'Rider Adj B'!$B$11:$B$119,'SCH D-2 B'!$B161)*-1000</f>
        <v>0</v>
      </c>
      <c r="F161" s="24">
        <f>SUMIFS('Rider Adj B'!$P$11:$P$119,'Rider Adj B'!$A$11:$A$119,'SCH D-2 B'!F$13,'Rider Adj B'!$B$11:$B$119,'SCH D-2 B'!$B161)*-1000</f>
        <v>0</v>
      </c>
      <c r="G161" s="24">
        <f>SUMIFS('Rider Adj B'!$P$11:$P$119,'Rider Adj B'!$A$11:$A$119,'SCH D-2 B'!G$13,'Rider Adj B'!$B$11:$B$119,'SCH D-2 B'!$B161)*-1000</f>
        <v>0</v>
      </c>
      <c r="H161" s="24">
        <f>SUMIFS('Rider Adj B'!$P$11:$P$119,'Rider Adj B'!$A$11:$A$119,'SCH D-2 B'!H$13,'Rider Adj B'!$B$11:$B$119,'SCH D-2 B'!$B161)*-1000</f>
        <v>0</v>
      </c>
      <c r="I161" s="24">
        <f t="shared" ref="I161:I163" si="64">SUM(D161:H161)</f>
        <v>0</v>
      </c>
      <c r="J161" s="25">
        <v>1</v>
      </c>
      <c r="K161" s="24">
        <f t="shared" ref="K161:K163" si="65">I161*J161</f>
        <v>0</v>
      </c>
    </row>
    <row r="162" spans="1:11" ht="18.95" customHeight="1" x14ac:dyDescent="0.2">
      <c r="A162" s="26">
        <f t="shared" ref="A162:A163" si="66">A161+1</f>
        <v>97</v>
      </c>
      <c r="B162" s="148">
        <v>921</v>
      </c>
      <c r="C162" s="4" t="s">
        <v>32</v>
      </c>
      <c r="D162" s="24">
        <f>SUMIFS('Rider Adj B'!$P$11:$P$119,'Rider Adj B'!$A$11:$A$119,'SCH D-2 B'!D$13,'Rider Adj B'!$B$11:$B$119,'SCH D-2 B'!$B162)*-1000</f>
        <v>0</v>
      </c>
      <c r="E162" s="24">
        <f>SUMIFS('Rider Adj B'!$P$11:$P$119,'Rider Adj B'!$A$11:$A$119,'SCH D-2 B'!E$13,'Rider Adj B'!$B$11:$B$119,'SCH D-2 B'!$B162)*-1000</f>
        <v>0</v>
      </c>
      <c r="F162" s="24">
        <f>SUMIFS('Rider Adj B'!$P$11:$P$119,'Rider Adj B'!$A$11:$A$119,'SCH D-2 B'!F$13,'Rider Adj B'!$B$11:$B$119,'SCH D-2 B'!$B162)*-1000</f>
        <v>0</v>
      </c>
      <c r="G162" s="24">
        <f>SUMIFS('Rider Adj B'!$P$11:$P$119,'Rider Adj B'!$A$11:$A$119,'SCH D-2 B'!G$13,'Rider Adj B'!$B$11:$B$119,'SCH D-2 B'!$B162)*-1000</f>
        <v>0</v>
      </c>
      <c r="H162" s="24">
        <f>SUMIFS('Rider Adj B'!$P$11:$P$119,'Rider Adj B'!$A$11:$A$119,'SCH D-2 B'!H$13,'Rider Adj B'!$B$11:$B$119,'SCH D-2 B'!$B162)*-1000</f>
        <v>0</v>
      </c>
      <c r="I162" s="24">
        <f t="shared" si="64"/>
        <v>0</v>
      </c>
      <c r="J162" s="25">
        <v>1</v>
      </c>
      <c r="K162" s="24">
        <f t="shared" si="65"/>
        <v>0</v>
      </c>
    </row>
    <row r="163" spans="1:11" ht="18.95" customHeight="1" x14ac:dyDescent="0.2">
      <c r="A163" s="26">
        <f t="shared" si="66"/>
        <v>98</v>
      </c>
      <c r="B163" s="148">
        <v>922</v>
      </c>
      <c r="C163" s="4" t="s">
        <v>33</v>
      </c>
      <c r="D163" s="24">
        <f>SUMIFS('Rider Adj B'!$P$11:$P$119,'Rider Adj B'!$A$11:$A$119,'SCH D-2 B'!D$13,'Rider Adj B'!$B$11:$B$119,'SCH D-2 B'!$B163)*-1000</f>
        <v>0</v>
      </c>
      <c r="E163" s="24">
        <f>SUMIFS('Rider Adj B'!$P$11:$P$119,'Rider Adj B'!$A$11:$A$119,'SCH D-2 B'!E$13,'Rider Adj B'!$B$11:$B$119,'SCH D-2 B'!$B163)*-1000</f>
        <v>0</v>
      </c>
      <c r="F163" s="24">
        <f>SUMIFS('Rider Adj B'!$P$11:$P$119,'Rider Adj B'!$A$11:$A$119,'SCH D-2 B'!F$13,'Rider Adj B'!$B$11:$B$119,'SCH D-2 B'!$B163)*-1000</f>
        <v>0</v>
      </c>
      <c r="G163" s="24">
        <f>SUMIFS('Rider Adj B'!$P$11:$P$119,'Rider Adj B'!$A$11:$A$119,'SCH D-2 B'!G$13,'Rider Adj B'!$B$11:$B$119,'SCH D-2 B'!$B163)*-1000</f>
        <v>0</v>
      </c>
      <c r="H163" s="24">
        <f>SUMIFS('Rider Adj B'!$P$11:$P$119,'Rider Adj B'!$A$11:$A$119,'SCH D-2 B'!H$13,'Rider Adj B'!$B$11:$B$119,'SCH D-2 B'!$B163)*-1000</f>
        <v>0</v>
      </c>
      <c r="I163" s="24">
        <f t="shared" si="64"/>
        <v>0</v>
      </c>
      <c r="J163" s="25">
        <v>1</v>
      </c>
      <c r="K163" s="24">
        <f t="shared" si="65"/>
        <v>0</v>
      </c>
    </row>
    <row r="164" spans="1:11" s="16" customFormat="1" ht="20.100000000000001" customHeight="1" x14ac:dyDescent="0.2">
      <c r="A164" s="300" t="str">
        <f>$A$1</f>
        <v>LOUISVILLE GAS AND ELECTRIC COMPANY</v>
      </c>
      <c r="B164" s="300"/>
      <c r="C164" s="300"/>
      <c r="D164" s="300"/>
      <c r="E164" s="300"/>
      <c r="F164" s="300"/>
      <c r="G164" s="300"/>
      <c r="H164" s="300"/>
      <c r="I164" s="300"/>
      <c r="J164" s="300"/>
      <c r="K164" s="300"/>
    </row>
    <row r="165" spans="1:11" s="16" customFormat="1" ht="20.100000000000001" customHeight="1" x14ac:dyDescent="0.2">
      <c r="A165" s="300" t="str">
        <f>$A$2</f>
        <v>CASE NO. 2016-00371 - GAS OPERATIONS</v>
      </c>
      <c r="B165" s="300"/>
      <c r="C165" s="300"/>
      <c r="D165" s="300"/>
      <c r="E165" s="300"/>
      <c r="F165" s="300"/>
      <c r="G165" s="300"/>
      <c r="H165" s="300"/>
      <c r="I165" s="300"/>
      <c r="J165" s="300"/>
      <c r="K165" s="300"/>
    </row>
    <row r="166" spans="1:11" s="16" customFormat="1" ht="20.100000000000001" customHeight="1" x14ac:dyDescent="0.2">
      <c r="A166" s="300" t="s">
        <v>261</v>
      </c>
      <c r="B166" s="300"/>
      <c r="C166" s="300"/>
      <c r="D166" s="300"/>
      <c r="E166" s="300"/>
      <c r="F166" s="300"/>
      <c r="G166" s="300"/>
      <c r="H166" s="300"/>
      <c r="I166" s="300"/>
      <c r="J166" s="300"/>
      <c r="K166" s="300"/>
    </row>
    <row r="167" spans="1:11" s="16" customFormat="1" ht="20.100000000000001" customHeight="1" x14ac:dyDescent="0.2">
      <c r="A167" s="300" t="str">
        <f>$A$4</f>
        <v>FOR THE 12 MONTHS ENDED FEBRUARY 28, 2017</v>
      </c>
      <c r="B167" s="300"/>
      <c r="C167" s="300"/>
      <c r="D167" s="300"/>
      <c r="E167" s="300"/>
      <c r="F167" s="300"/>
      <c r="G167" s="300"/>
      <c r="H167" s="300"/>
      <c r="I167" s="300"/>
      <c r="J167" s="300"/>
      <c r="K167" s="300"/>
    </row>
    <row r="168" spans="1:11" s="16" customFormat="1" ht="20.100000000000001" customHeight="1" x14ac:dyDescent="0.2">
      <c r="A168" s="87"/>
      <c r="B168" s="87"/>
      <c r="C168" s="87"/>
      <c r="D168" s="87"/>
      <c r="E168" s="87"/>
      <c r="F168" s="241"/>
      <c r="G168" s="241"/>
      <c r="H168" s="87"/>
      <c r="I168" s="87"/>
      <c r="J168" s="87"/>
      <c r="K168" s="87"/>
    </row>
    <row r="169" spans="1:11" s="16" customFormat="1" ht="20.100000000000001" customHeight="1" x14ac:dyDescent="0.2">
      <c r="A169" s="16" t="str">
        <f>$A$6</f>
        <v>DATA:__X__BASE  PERIOD____FORECASTED  PERIOD</v>
      </c>
      <c r="B169" s="18"/>
      <c r="K169" s="19" t="str">
        <f>$K$6</f>
        <v>SCHEDULE D-2</v>
      </c>
    </row>
    <row r="170" spans="1:11" s="16" customFormat="1" ht="20.100000000000001" customHeight="1" x14ac:dyDescent="0.2">
      <c r="A170" s="16" t="str">
        <f>$A$7</f>
        <v>TYPE OF FILING: __X__ ORIGINAL  _____ UPDATED  _____ REVISED</v>
      </c>
      <c r="K170" s="19" t="s">
        <v>1047</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37" t="str">
        <f>D$10</f>
        <v>ADJ 1</v>
      </c>
      <c r="E173" s="137" t="str">
        <f t="shared" ref="E173:H173" si="67">E$10</f>
        <v>ADJ 2</v>
      </c>
      <c r="F173" s="137" t="str">
        <f t="shared" si="67"/>
        <v>ADJ 3</v>
      </c>
      <c r="G173" s="137" t="str">
        <f t="shared" si="67"/>
        <v>ADJ 4</v>
      </c>
      <c r="H173" s="137" t="str">
        <f t="shared" si="67"/>
        <v>ADJ 5</v>
      </c>
      <c r="I173" s="63"/>
      <c r="J173" s="63"/>
      <c r="K173" s="63"/>
    </row>
    <row r="174" spans="1:11" ht="44.25" customHeight="1" x14ac:dyDescent="0.2">
      <c r="A174" s="64" t="s">
        <v>96</v>
      </c>
      <c r="B174" s="64" t="s">
        <v>97</v>
      </c>
      <c r="C174" s="64" t="s">
        <v>101</v>
      </c>
      <c r="D174" s="64" t="str">
        <f>D$11</f>
        <v>REMOVE DSM MECHANISM</v>
      </c>
      <c r="E174" s="64" t="str">
        <f t="shared" ref="E174:H174" si="68">E$11</f>
        <v>REMOVE  GLT MECHANISM</v>
      </c>
      <c r="F174" s="64" t="str">
        <f t="shared" si="68"/>
        <v>REMOVE GSC MECHANISM</v>
      </c>
      <c r="G174" s="64" t="str">
        <f t="shared" si="68"/>
        <v>This adjustment left intentionally blank</v>
      </c>
      <c r="H174" s="64" t="str">
        <f t="shared" si="68"/>
        <v>INTEREST SYNCHRONIZATION</v>
      </c>
      <c r="I174" s="64" t="s">
        <v>263</v>
      </c>
      <c r="J174" s="64" t="s">
        <v>98</v>
      </c>
      <c r="K174" s="64" t="s">
        <v>259</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48">
        <v>923</v>
      </c>
      <c r="C176" s="4" t="s">
        <v>34</v>
      </c>
      <c r="D176" s="24">
        <f>SUMIFS('Rider Adj B'!$P$11:$P$119,'Rider Adj B'!$A$11:$A$119,'SCH D-2 B'!D$13,'Rider Adj B'!$B$11:$B$119,'SCH D-2 B'!$B176)*-1000</f>
        <v>0</v>
      </c>
      <c r="E176" s="24">
        <f>SUMIFS('Rider Adj B'!$P$11:$P$119,'Rider Adj B'!$A$11:$A$119,'SCH D-2 B'!E$13,'Rider Adj B'!$B$11:$B$119,'SCH D-2 B'!$B176)*-1000</f>
        <v>0</v>
      </c>
      <c r="F176" s="24">
        <f>SUMIFS('Rider Adj B'!$P$11:$P$119,'Rider Adj B'!$A$11:$A$119,'SCH D-2 B'!F$13,'Rider Adj B'!$B$11:$B$119,'SCH D-2 B'!$B176)*-1000</f>
        <v>0</v>
      </c>
      <c r="G176" s="24">
        <f>SUMIFS('Rider Adj B'!$P$11:$P$119,'Rider Adj B'!$A$11:$A$119,'SCH D-2 B'!G$13,'Rider Adj B'!$B$11:$B$119,'SCH D-2 B'!$B176)*-1000</f>
        <v>0</v>
      </c>
      <c r="H176" s="24">
        <f>SUMIFS('Rider Adj B'!$P$11:$P$119,'Rider Adj B'!$A$11:$A$119,'SCH D-2 B'!H$13,'Rider Adj B'!$B$11:$B$119,'SCH D-2 B'!$B176)*-1000</f>
        <v>0</v>
      </c>
      <c r="I176" s="24">
        <f t="shared" ref="I176:I181" si="69">SUM(D176:H176)</f>
        <v>0</v>
      </c>
      <c r="J176" s="25">
        <v>1</v>
      </c>
      <c r="K176" s="24">
        <f t="shared" ref="K176:K181" si="70">I176*J176</f>
        <v>0</v>
      </c>
    </row>
    <row r="177" spans="1:15" ht="18.95" customHeight="1" x14ac:dyDescent="0.2">
      <c r="A177" s="26">
        <f t="shared" ref="A177:A196" si="71">A176+1</f>
        <v>100</v>
      </c>
      <c r="B177" s="148">
        <v>924</v>
      </c>
      <c r="C177" s="4" t="s">
        <v>0</v>
      </c>
      <c r="D177" s="24">
        <f>SUMIFS('Rider Adj B'!$P$11:$P$119,'Rider Adj B'!$A$11:$A$119,'SCH D-2 B'!D$13,'Rider Adj B'!$B$11:$B$119,'SCH D-2 B'!$B177)*-1000</f>
        <v>0</v>
      </c>
      <c r="E177" s="24">
        <f>SUMIFS('Rider Adj B'!$P$11:$P$119,'Rider Adj B'!$A$11:$A$119,'SCH D-2 B'!E$13,'Rider Adj B'!$B$11:$B$119,'SCH D-2 B'!$B177)*-1000</f>
        <v>0</v>
      </c>
      <c r="F177" s="24">
        <f>SUMIFS('Rider Adj B'!$P$11:$P$119,'Rider Adj B'!$A$11:$A$119,'SCH D-2 B'!F$13,'Rider Adj B'!$B$11:$B$119,'SCH D-2 B'!$B177)*-1000</f>
        <v>0</v>
      </c>
      <c r="G177" s="24">
        <f>SUMIFS('Rider Adj B'!$P$11:$P$119,'Rider Adj B'!$A$11:$A$119,'SCH D-2 B'!G$13,'Rider Adj B'!$B$11:$B$119,'SCH D-2 B'!$B177)*-1000</f>
        <v>0</v>
      </c>
      <c r="H177" s="24">
        <f>SUMIFS('Rider Adj B'!$P$11:$P$119,'Rider Adj B'!$A$11:$A$119,'SCH D-2 B'!H$13,'Rider Adj B'!$B$11:$B$119,'SCH D-2 B'!$B177)*-1000</f>
        <v>0</v>
      </c>
      <c r="I177" s="24">
        <f t="shared" si="69"/>
        <v>0</v>
      </c>
      <c r="J177" s="25">
        <v>1</v>
      </c>
      <c r="K177" s="24">
        <f t="shared" si="70"/>
        <v>0</v>
      </c>
    </row>
    <row r="178" spans="1:15" ht="18.95" customHeight="1" x14ac:dyDescent="0.2">
      <c r="A178" s="26">
        <f t="shared" si="71"/>
        <v>101</v>
      </c>
      <c r="B178" s="148">
        <v>925</v>
      </c>
      <c r="C178" s="4" t="s">
        <v>35</v>
      </c>
      <c r="D178" s="24">
        <f>SUMIFS('Rider Adj B'!$P$11:$P$119,'Rider Adj B'!$A$11:$A$119,'SCH D-2 B'!D$13,'Rider Adj B'!$B$11:$B$119,'SCH D-2 B'!$B178)*-1000</f>
        <v>0</v>
      </c>
      <c r="E178" s="24">
        <f>SUMIFS('Rider Adj B'!$P$11:$P$119,'Rider Adj B'!$A$11:$A$119,'SCH D-2 B'!E$13,'Rider Adj B'!$B$11:$B$119,'SCH D-2 B'!$B178)*-1000</f>
        <v>0</v>
      </c>
      <c r="F178" s="24">
        <f>SUMIFS('Rider Adj B'!$P$11:$P$119,'Rider Adj B'!$A$11:$A$119,'SCH D-2 B'!F$13,'Rider Adj B'!$B$11:$B$119,'SCH D-2 B'!$B178)*-1000</f>
        <v>0</v>
      </c>
      <c r="G178" s="24">
        <f>SUMIFS('Rider Adj B'!$P$11:$P$119,'Rider Adj B'!$A$11:$A$119,'SCH D-2 B'!G$13,'Rider Adj B'!$B$11:$B$119,'SCH D-2 B'!$B178)*-1000</f>
        <v>0</v>
      </c>
      <c r="H178" s="24">
        <f>SUMIFS('Rider Adj B'!$P$11:$P$119,'Rider Adj B'!$A$11:$A$119,'SCH D-2 B'!H$13,'Rider Adj B'!$B$11:$B$119,'SCH D-2 B'!$B178)*-1000</f>
        <v>0</v>
      </c>
      <c r="I178" s="24">
        <f t="shared" si="69"/>
        <v>0</v>
      </c>
      <c r="J178" s="25">
        <v>1</v>
      </c>
      <c r="K178" s="24">
        <f t="shared" si="70"/>
        <v>0</v>
      </c>
    </row>
    <row r="179" spans="1:15" ht="18.95" customHeight="1" x14ac:dyDescent="0.2">
      <c r="A179" s="26">
        <f t="shared" si="71"/>
        <v>102</v>
      </c>
      <c r="B179" s="148">
        <v>926</v>
      </c>
      <c r="C179" s="4" t="s">
        <v>36</v>
      </c>
      <c r="D179" s="24">
        <f>SUMIFS('Rider Adj B'!$P$11:$P$119,'Rider Adj B'!$A$11:$A$119,'SCH D-2 B'!D$13,'Rider Adj B'!$B$11:$B$119,'SCH D-2 B'!$B179)*-1000</f>
        <v>0</v>
      </c>
      <c r="E179" s="24">
        <f>SUMIFS('Rider Adj B'!$P$11:$P$119,'Rider Adj B'!$A$11:$A$119,'SCH D-2 B'!E$13,'Rider Adj B'!$B$11:$B$119,'SCH D-2 B'!$B179)*-1000</f>
        <v>0</v>
      </c>
      <c r="F179" s="24">
        <f>SUMIFS('Rider Adj B'!$P$11:$P$119,'Rider Adj B'!$A$11:$A$119,'SCH D-2 B'!F$13,'Rider Adj B'!$B$11:$B$119,'SCH D-2 B'!$B179)*-1000</f>
        <v>0</v>
      </c>
      <c r="G179" s="24">
        <f>SUMIFS('Rider Adj B'!$P$11:$P$119,'Rider Adj B'!$A$11:$A$119,'SCH D-2 B'!G$13,'Rider Adj B'!$B$11:$B$119,'SCH D-2 B'!$B179)*-1000</f>
        <v>0</v>
      </c>
      <c r="H179" s="24">
        <f>SUMIFS('Rider Adj B'!$P$11:$P$119,'Rider Adj B'!$A$11:$A$119,'SCH D-2 B'!H$13,'Rider Adj B'!$B$11:$B$119,'SCH D-2 B'!$B179)*-1000</f>
        <v>0</v>
      </c>
      <c r="I179" s="24">
        <f t="shared" si="69"/>
        <v>0</v>
      </c>
      <c r="J179" s="25">
        <v>1</v>
      </c>
      <c r="K179" s="24">
        <f t="shared" si="70"/>
        <v>0</v>
      </c>
    </row>
    <row r="180" spans="1:15" ht="18.95" customHeight="1" x14ac:dyDescent="0.2">
      <c r="A180" s="26">
        <f t="shared" si="71"/>
        <v>103</v>
      </c>
      <c r="B180" s="148">
        <v>927</v>
      </c>
      <c r="C180" s="4" t="s">
        <v>37</v>
      </c>
      <c r="D180" s="24">
        <f>SUMIFS('Rider Adj B'!$P$11:$P$119,'Rider Adj B'!$A$11:$A$119,'SCH D-2 B'!D$13,'Rider Adj B'!$B$11:$B$119,'SCH D-2 B'!$B180)*-1000</f>
        <v>0</v>
      </c>
      <c r="E180" s="24">
        <f>SUMIFS('Rider Adj B'!$P$11:$P$119,'Rider Adj B'!$A$11:$A$119,'SCH D-2 B'!E$13,'Rider Adj B'!$B$11:$B$119,'SCH D-2 B'!$B180)*-1000</f>
        <v>0</v>
      </c>
      <c r="F180" s="24">
        <f>SUMIFS('Rider Adj B'!$P$11:$P$119,'Rider Adj B'!$A$11:$A$119,'SCH D-2 B'!F$13,'Rider Adj B'!$B$11:$B$119,'SCH D-2 B'!$B180)*-1000</f>
        <v>0</v>
      </c>
      <c r="G180" s="24">
        <f>SUMIFS('Rider Adj B'!$P$11:$P$119,'Rider Adj B'!$A$11:$A$119,'SCH D-2 B'!G$13,'Rider Adj B'!$B$11:$B$119,'SCH D-2 B'!$B180)*-1000</f>
        <v>0</v>
      </c>
      <c r="H180" s="24">
        <f>SUMIFS('Rider Adj B'!$P$11:$P$119,'Rider Adj B'!$A$11:$A$119,'SCH D-2 B'!H$13,'Rider Adj B'!$B$11:$B$119,'SCH D-2 B'!$B180)*-1000</f>
        <v>0</v>
      </c>
      <c r="I180" s="24">
        <f t="shared" si="69"/>
        <v>0</v>
      </c>
      <c r="J180" s="25">
        <v>1</v>
      </c>
      <c r="K180" s="24">
        <f t="shared" si="70"/>
        <v>0</v>
      </c>
    </row>
    <row r="181" spans="1:15" ht="18.95" customHeight="1" x14ac:dyDescent="0.2">
      <c r="A181" s="26">
        <f t="shared" si="71"/>
        <v>104</v>
      </c>
      <c r="B181" s="148">
        <v>928</v>
      </c>
      <c r="C181" s="4" t="s">
        <v>38</v>
      </c>
      <c r="D181" s="24">
        <f>SUMIFS('Rider Adj B'!$P$11:$P$119,'Rider Adj B'!$A$11:$A$119,'SCH D-2 B'!D$13,'Rider Adj B'!$B$11:$B$119,'SCH D-2 B'!$B181)*-1000</f>
        <v>0</v>
      </c>
      <c r="E181" s="24">
        <f>SUMIFS('Rider Adj B'!$P$11:$P$119,'Rider Adj B'!$A$11:$A$119,'SCH D-2 B'!E$13,'Rider Adj B'!$B$11:$B$119,'SCH D-2 B'!$B181)*-1000</f>
        <v>0</v>
      </c>
      <c r="F181" s="24">
        <f>SUMIFS('Rider Adj B'!$P$11:$P$119,'Rider Adj B'!$A$11:$A$119,'SCH D-2 B'!F$13,'Rider Adj B'!$B$11:$B$119,'SCH D-2 B'!$B181)*-1000</f>
        <v>0</v>
      </c>
      <c r="G181" s="24">
        <f>SUMIFS('Rider Adj B'!$P$11:$P$119,'Rider Adj B'!$A$11:$A$119,'SCH D-2 B'!G$13,'Rider Adj B'!$B$11:$B$119,'SCH D-2 B'!$B181)*-1000</f>
        <v>0</v>
      </c>
      <c r="H181" s="24">
        <f>SUMIFS('Rider Adj B'!$P$11:$P$119,'Rider Adj B'!$A$11:$A$119,'SCH D-2 B'!H$13,'Rider Adj B'!$B$11:$B$119,'SCH D-2 B'!$B181)*-1000</f>
        <v>0</v>
      </c>
      <c r="I181" s="24">
        <f t="shared" si="69"/>
        <v>0</v>
      </c>
      <c r="J181" s="25">
        <v>1</v>
      </c>
      <c r="K181" s="24">
        <f t="shared" si="70"/>
        <v>0</v>
      </c>
    </row>
    <row r="182" spans="1:15" ht="18.95" customHeight="1" x14ac:dyDescent="0.2">
      <c r="A182" s="26">
        <f>A181+1</f>
        <v>105</v>
      </c>
      <c r="B182" s="148">
        <v>929</v>
      </c>
      <c r="C182" s="4" t="s">
        <v>39</v>
      </c>
      <c r="D182" s="24">
        <f>SUMIFS('Rider Adj B'!$P$11:$P$119,'Rider Adj B'!$A$11:$A$119,'SCH D-2 B'!D$13,'Rider Adj B'!$B$11:$B$119,'SCH D-2 B'!$B182)*-1000</f>
        <v>0</v>
      </c>
      <c r="E182" s="24">
        <f>SUMIFS('Rider Adj B'!$P$11:$P$119,'Rider Adj B'!$A$11:$A$119,'SCH D-2 B'!E$13,'Rider Adj B'!$B$11:$B$119,'SCH D-2 B'!$B182)*-1000</f>
        <v>0</v>
      </c>
      <c r="F182" s="24">
        <f>SUMIFS('Rider Adj B'!$P$11:$P$119,'Rider Adj B'!$A$11:$A$119,'SCH D-2 B'!F$13,'Rider Adj B'!$B$11:$B$119,'SCH D-2 B'!$B182)*-1000</f>
        <v>0</v>
      </c>
      <c r="G182" s="24">
        <f>SUMIFS('Rider Adj B'!$P$11:$P$119,'Rider Adj B'!$A$11:$A$119,'SCH D-2 B'!G$13,'Rider Adj B'!$B$11:$B$119,'SCH D-2 B'!$B182)*-1000</f>
        <v>0</v>
      </c>
      <c r="H182" s="24">
        <f>SUMIFS('Rider Adj B'!$P$11:$P$119,'Rider Adj B'!$A$11:$A$119,'SCH D-2 B'!H$13,'Rider Adj B'!$B$11:$B$119,'SCH D-2 B'!$B182)*-1000</f>
        <v>0</v>
      </c>
      <c r="I182" s="24">
        <f t="shared" ref="I182:I186" si="72">SUM(D182:H182)</f>
        <v>0</v>
      </c>
      <c r="J182" s="25">
        <v>1</v>
      </c>
      <c r="K182" s="24">
        <f t="shared" ref="K182:K186" si="73">I182*J182</f>
        <v>0</v>
      </c>
    </row>
    <row r="183" spans="1:15" ht="18.95" customHeight="1" x14ac:dyDescent="0.2">
      <c r="A183" s="26">
        <f t="shared" si="71"/>
        <v>106</v>
      </c>
      <c r="B183" s="148">
        <v>930.1</v>
      </c>
      <c r="C183" s="4" t="s">
        <v>40</v>
      </c>
      <c r="D183" s="24">
        <f>SUMIFS('Rider Adj B'!$P$11:$P$119,'Rider Adj B'!$A$11:$A$119,'SCH D-2 B'!D$13,'Rider Adj B'!$B$11:$B$119,'SCH D-2 B'!$B183)*-1000</f>
        <v>0</v>
      </c>
      <c r="E183" s="24">
        <f>SUMIFS('Rider Adj B'!$P$11:$P$119,'Rider Adj B'!$A$11:$A$119,'SCH D-2 B'!E$13,'Rider Adj B'!$B$11:$B$119,'SCH D-2 B'!$B183)*-1000</f>
        <v>0</v>
      </c>
      <c r="F183" s="24">
        <f>SUMIFS('Rider Adj B'!$P$11:$P$119,'Rider Adj B'!$A$11:$A$119,'SCH D-2 B'!F$13,'Rider Adj B'!$B$11:$B$119,'SCH D-2 B'!$B183)*-1000</f>
        <v>0</v>
      </c>
      <c r="G183" s="24">
        <f>SUMIFS('Rider Adj B'!$P$11:$P$119,'Rider Adj B'!$A$11:$A$119,'SCH D-2 B'!G$13,'Rider Adj B'!$B$11:$B$119,'SCH D-2 B'!$B183)*-1000</f>
        <v>0</v>
      </c>
      <c r="H183" s="24">
        <f>SUMIFS('Rider Adj B'!$P$11:$P$119,'Rider Adj B'!$A$11:$A$119,'SCH D-2 B'!H$13,'Rider Adj B'!$B$11:$B$119,'SCH D-2 B'!$B183)*-1000</f>
        <v>0</v>
      </c>
      <c r="I183" s="24">
        <f t="shared" si="72"/>
        <v>0</v>
      </c>
      <c r="J183" s="25">
        <v>1</v>
      </c>
      <c r="K183" s="24">
        <f t="shared" si="73"/>
        <v>0</v>
      </c>
    </row>
    <row r="184" spans="1:15" ht="18.95" customHeight="1" x14ac:dyDescent="0.2">
      <c r="A184" s="26">
        <f t="shared" si="71"/>
        <v>107</v>
      </c>
      <c r="B184" s="148">
        <v>930.2</v>
      </c>
      <c r="C184" s="4" t="s">
        <v>41</v>
      </c>
      <c r="D184" s="24">
        <f>SUMIFS('Rider Adj B'!$P$11:$P$119,'Rider Adj B'!$A$11:$A$119,'SCH D-2 B'!D$13,'Rider Adj B'!$B$11:$B$119,'SCH D-2 B'!$B184)*-1000</f>
        <v>0</v>
      </c>
      <c r="E184" s="24">
        <f>SUMIFS('Rider Adj B'!$P$11:$P$119,'Rider Adj B'!$A$11:$A$119,'SCH D-2 B'!E$13,'Rider Adj B'!$B$11:$B$119,'SCH D-2 B'!$B184)*-1000</f>
        <v>0</v>
      </c>
      <c r="F184" s="24">
        <f>SUMIFS('Rider Adj B'!$P$11:$P$119,'Rider Adj B'!$A$11:$A$119,'SCH D-2 B'!F$13,'Rider Adj B'!$B$11:$B$119,'SCH D-2 B'!$B184)*-1000</f>
        <v>0</v>
      </c>
      <c r="G184" s="24">
        <f>SUMIFS('Rider Adj B'!$P$11:$P$119,'Rider Adj B'!$A$11:$A$119,'SCH D-2 B'!G$13,'Rider Adj B'!$B$11:$B$119,'SCH D-2 B'!$B184)*-1000</f>
        <v>0</v>
      </c>
      <c r="H184" s="24">
        <f>SUMIFS('Rider Adj B'!$P$11:$P$119,'Rider Adj B'!$A$11:$A$119,'SCH D-2 B'!H$13,'Rider Adj B'!$B$11:$B$119,'SCH D-2 B'!$B184)*-1000</f>
        <v>0</v>
      </c>
      <c r="I184" s="24">
        <f t="shared" si="72"/>
        <v>0</v>
      </c>
      <c r="J184" s="25">
        <v>1</v>
      </c>
      <c r="K184" s="24">
        <f t="shared" si="73"/>
        <v>0</v>
      </c>
    </row>
    <row r="185" spans="1:15" ht="18.95" customHeight="1" x14ac:dyDescent="0.2">
      <c r="A185" s="26">
        <f t="shared" si="71"/>
        <v>108</v>
      </c>
      <c r="B185" s="148">
        <v>931</v>
      </c>
      <c r="C185" s="4" t="s">
        <v>14</v>
      </c>
      <c r="D185" s="24">
        <f>SUMIFS('Rider Adj B'!$P$11:$P$119,'Rider Adj B'!$A$11:$A$119,'SCH D-2 B'!D$13,'Rider Adj B'!$B$11:$B$119,'SCH D-2 B'!$B185)*-1000</f>
        <v>0</v>
      </c>
      <c r="E185" s="24">
        <f>SUMIFS('Rider Adj B'!$P$11:$P$119,'Rider Adj B'!$A$11:$A$119,'SCH D-2 B'!E$13,'Rider Adj B'!$B$11:$B$119,'SCH D-2 B'!$B185)*-1000</f>
        <v>0</v>
      </c>
      <c r="F185" s="24">
        <f>SUMIFS('Rider Adj B'!$P$11:$P$119,'Rider Adj B'!$A$11:$A$119,'SCH D-2 B'!F$13,'Rider Adj B'!$B$11:$B$119,'SCH D-2 B'!$B185)*-1000</f>
        <v>0</v>
      </c>
      <c r="G185" s="24">
        <f>SUMIFS('Rider Adj B'!$P$11:$P$119,'Rider Adj B'!$A$11:$A$119,'SCH D-2 B'!G$13,'Rider Adj B'!$B$11:$B$119,'SCH D-2 B'!$B185)*-1000</f>
        <v>0</v>
      </c>
      <c r="H185" s="24">
        <f>SUMIFS('Rider Adj B'!$P$11:$P$119,'Rider Adj B'!$A$11:$A$119,'SCH D-2 B'!H$13,'Rider Adj B'!$B$11:$B$119,'SCH D-2 B'!$B185)*-1000</f>
        <v>0</v>
      </c>
      <c r="I185" s="24">
        <f t="shared" si="72"/>
        <v>0</v>
      </c>
      <c r="J185" s="25">
        <v>1</v>
      </c>
      <c r="K185" s="24">
        <f t="shared" si="73"/>
        <v>0</v>
      </c>
    </row>
    <row r="186" spans="1:15" ht="18.95" customHeight="1" x14ac:dyDescent="0.2">
      <c r="A186" s="26">
        <f t="shared" si="71"/>
        <v>109</v>
      </c>
      <c r="B186" s="148">
        <v>935</v>
      </c>
      <c r="C186" s="4" t="s">
        <v>42</v>
      </c>
      <c r="D186" s="24">
        <f>SUMIFS('Rider Adj B'!$P$11:$P$119,'Rider Adj B'!$A$11:$A$119,'SCH D-2 B'!D$13,'Rider Adj B'!$B$11:$B$119,'SCH D-2 B'!$B186)*-1000</f>
        <v>0</v>
      </c>
      <c r="E186" s="24">
        <f>SUMIFS('Rider Adj B'!$P$11:$P$119,'Rider Adj B'!$A$11:$A$119,'SCH D-2 B'!E$13,'Rider Adj B'!$B$11:$B$119,'SCH D-2 B'!$B186)*-1000</f>
        <v>0</v>
      </c>
      <c r="F186" s="24">
        <f>SUMIFS('Rider Adj B'!$P$11:$P$119,'Rider Adj B'!$A$11:$A$119,'SCH D-2 B'!F$13,'Rider Adj B'!$B$11:$B$119,'SCH D-2 B'!$B186)*-1000</f>
        <v>0</v>
      </c>
      <c r="G186" s="24">
        <f>SUMIFS('Rider Adj B'!$P$11:$P$119,'Rider Adj B'!$A$11:$A$119,'SCH D-2 B'!G$13,'Rider Adj B'!$B$11:$B$119,'SCH D-2 B'!$B186)*-1000</f>
        <v>0</v>
      </c>
      <c r="H186" s="24">
        <f>SUMIFS('Rider Adj B'!$P$11:$P$119,'Rider Adj B'!$A$11:$A$119,'SCH D-2 B'!H$13,'Rider Adj B'!$B$11:$B$119,'SCH D-2 B'!$B186)*-1000</f>
        <v>0</v>
      </c>
      <c r="I186" s="24">
        <f t="shared" si="72"/>
        <v>0</v>
      </c>
      <c r="J186" s="25">
        <v>1</v>
      </c>
      <c r="K186" s="24">
        <f t="shared" si="73"/>
        <v>0</v>
      </c>
    </row>
    <row r="187" spans="1:15" ht="18.95" customHeight="1" x14ac:dyDescent="0.2">
      <c r="A187" s="26">
        <f t="shared" si="71"/>
        <v>110</v>
      </c>
      <c r="C187" s="10" t="s">
        <v>126</v>
      </c>
      <c r="D187" s="36">
        <f>SUM(D161:D163,D176:D186)</f>
        <v>0</v>
      </c>
      <c r="E187" s="36">
        <f t="shared" ref="E187:K187" si="74">SUM(E161:E163,E176:E186)</f>
        <v>0</v>
      </c>
      <c r="F187" s="36">
        <f t="shared" ref="F187:G187" si="75">SUM(F161:F163,F176:F186)</f>
        <v>0</v>
      </c>
      <c r="G187" s="36">
        <f t="shared" si="75"/>
        <v>0</v>
      </c>
      <c r="H187" s="36">
        <f t="shared" si="74"/>
        <v>0</v>
      </c>
      <c r="I187" s="36">
        <f t="shared" si="74"/>
        <v>0</v>
      </c>
      <c r="K187" s="36">
        <f t="shared" si="74"/>
        <v>0</v>
      </c>
    </row>
    <row r="188" spans="1:15" ht="18.95" customHeight="1" x14ac:dyDescent="0.2">
      <c r="A188" s="26"/>
    </row>
    <row r="189" spans="1:15" ht="18.95" customHeight="1" x14ac:dyDescent="0.2">
      <c r="A189" s="26">
        <f>A187+1</f>
        <v>111</v>
      </c>
      <c r="C189" s="10" t="s">
        <v>128</v>
      </c>
      <c r="D189" s="35">
        <f>SUM(D59,D79,D102,D136,D144,D151,D158,D187)</f>
        <v>-3520261.1999999997</v>
      </c>
      <c r="E189" s="35">
        <f t="shared" ref="E189:K189" si="76">SUM(E59,E79,E102,E136,E144,E151,E158,E187)</f>
        <v>-1071504.1499999999</v>
      </c>
      <c r="F189" s="35">
        <f t="shared" ref="F189:G189" si="77">SUM(F59,F79,F102,F136,F144,F151,F158,F187)</f>
        <v>-127212087.22197635</v>
      </c>
      <c r="G189" s="35">
        <f t="shared" si="77"/>
        <v>0</v>
      </c>
      <c r="H189" s="35">
        <f t="shared" si="76"/>
        <v>0</v>
      </c>
      <c r="I189" s="35">
        <f t="shared" si="76"/>
        <v>-131803852.57197636</v>
      </c>
      <c r="K189" s="35">
        <f t="shared" si="76"/>
        <v>-131803852.57197636</v>
      </c>
    </row>
    <row r="190" spans="1:15" ht="18.95" customHeight="1" x14ac:dyDescent="0.2">
      <c r="A190" s="26"/>
      <c r="C190" s="10"/>
      <c r="M190" s="143"/>
      <c r="N190" s="143"/>
    </row>
    <row r="191" spans="1:15" ht="18.95" customHeight="1" x14ac:dyDescent="0.2">
      <c r="A191" s="26">
        <f>A189+1</f>
        <v>112</v>
      </c>
      <c r="B191" s="38" t="s">
        <v>129</v>
      </c>
      <c r="C191" s="10" t="s">
        <v>130</v>
      </c>
      <c r="D191" s="24">
        <f>SUMIFS('Rider Adj B'!$P$11:$P$119,'Rider Adj B'!$A$11:$A$119,'SCH D-2 B'!D$13,'Rider Adj B'!$B$11:$B$119,'SCH D-2 B'!$B191)*-1000</f>
        <v>0</v>
      </c>
      <c r="E191" s="24">
        <f>SUMIFS('Rider Adj B'!$P$11:$P$119,'Rider Adj B'!$A$11:$A$119,'SCH D-2 B'!E$13,'Rider Adj B'!$B$11:$B$119,'SCH D-2 B'!$B191)*-1000</f>
        <v>-6200951.3275860827</v>
      </c>
      <c r="F191" s="24">
        <f>SUMIFS('Rider Adj B'!$P$11:$P$119,'Rider Adj B'!$A$11:$A$119,'SCH D-2 B'!F$13,'Rider Adj B'!$B$11:$B$119,'SCH D-2 B'!$B191)*-1000</f>
        <v>0</v>
      </c>
      <c r="G191" s="24">
        <f>SUMIFS('Rider Adj B'!$P$11:$P$119,'Rider Adj B'!$A$11:$A$119,'SCH D-2 B'!G$13,'Rider Adj B'!$B$11:$B$119,'SCH D-2 B'!$B191)*-1000</f>
        <v>0</v>
      </c>
      <c r="H191" s="24">
        <f>SUMIFS('Rider Adj B'!$P$11:$P$119,'Rider Adj B'!$A$11:$A$119,'SCH D-2 B'!H$13,'Rider Adj B'!$B$11:$B$119,'SCH D-2 B'!$B191)*-1000</f>
        <v>0</v>
      </c>
      <c r="I191" s="24">
        <f t="shared" ref="I191:I194" si="78">SUM(D191:H191)</f>
        <v>-6200951.3275860827</v>
      </c>
      <c r="J191" s="25">
        <v>1</v>
      </c>
      <c r="K191" s="24">
        <f>J191*I191</f>
        <v>-6200951.3275860827</v>
      </c>
      <c r="M191" s="25"/>
      <c r="N191" s="25"/>
      <c r="O191" s="25"/>
    </row>
    <row r="192" spans="1:15" ht="18.95" customHeight="1" x14ac:dyDescent="0.2">
      <c r="A192" s="26">
        <f t="shared" si="71"/>
        <v>113</v>
      </c>
      <c r="B192" s="148">
        <v>408.1</v>
      </c>
      <c r="C192" s="10" t="s">
        <v>10</v>
      </c>
      <c r="D192" s="24">
        <f>SUMIFS('Rider Adj B'!$P$11:$P$119,'Rider Adj B'!$A$11:$A$119,'SCH D-2 B'!D$13,'Rider Adj B'!$B$11:$B$119,'SCH D-2 B'!$B192)*-1000</f>
        <v>0</v>
      </c>
      <c r="E192" s="24">
        <f>SUMIFS('Rider Adj B'!$P$11:$P$119,'Rider Adj B'!$A$11:$A$119,'SCH D-2 B'!E$13,'Rider Adj B'!$B$11:$B$119,'SCH D-2 B'!$B192)*-1000</f>
        <v>-2181842.9812502204</v>
      </c>
      <c r="F192" s="24">
        <f>SUMIFS('Rider Adj B'!$P$11:$P$119,'Rider Adj B'!$A$11:$A$119,'SCH D-2 B'!F$13,'Rider Adj B'!$B$11:$B$119,'SCH D-2 B'!$B192)*-1000</f>
        <v>0</v>
      </c>
      <c r="G192" s="24">
        <f>SUMIFS('Rider Adj B'!$P$11:$P$119,'Rider Adj B'!$A$11:$A$119,'SCH D-2 B'!G$13,'Rider Adj B'!$B$11:$B$119,'SCH D-2 B'!$B192)*-1000</f>
        <v>0</v>
      </c>
      <c r="H192" s="24">
        <f>SUMIFS('Rider Adj B'!$P$11:$P$119,'Rider Adj B'!$A$11:$A$119,'SCH D-2 B'!H$13,'Rider Adj B'!$B$11:$B$119,'SCH D-2 B'!$B192)*-1000</f>
        <v>0</v>
      </c>
      <c r="I192" s="24">
        <f t="shared" si="78"/>
        <v>-2181842.9812502204</v>
      </c>
      <c r="J192" s="25">
        <v>1</v>
      </c>
      <c r="K192" s="24">
        <f>J192*I192</f>
        <v>-2181842.9812502204</v>
      </c>
    </row>
    <row r="193" spans="1:14" ht="18.95" customHeight="1" x14ac:dyDescent="0.2">
      <c r="A193" s="26">
        <f t="shared" si="71"/>
        <v>114</v>
      </c>
      <c r="B193" s="38" t="s">
        <v>131</v>
      </c>
      <c r="C193" s="10" t="s">
        <v>132</v>
      </c>
      <c r="D193" s="24">
        <f t="shared" ref="D193:H193" si="79">D206</f>
        <v>-216881.47526086902</v>
      </c>
      <c r="E193" s="24">
        <f t="shared" si="79"/>
        <v>-5432838.3483652268</v>
      </c>
      <c r="F193" s="24">
        <f t="shared" ref="F193:G193" si="80">F206</f>
        <v>34770.304629153572</v>
      </c>
      <c r="G193" s="24">
        <f t="shared" si="80"/>
        <v>0</v>
      </c>
      <c r="H193" s="24">
        <f t="shared" si="79"/>
        <v>1082941.90544211</v>
      </c>
      <c r="I193" s="24">
        <f t="shared" si="78"/>
        <v>-4532007.6135548316</v>
      </c>
      <c r="J193" s="25">
        <v>1</v>
      </c>
      <c r="K193" s="24">
        <f t="shared" ref="K193:K194" si="81">J193*I193</f>
        <v>-4532007.6135548316</v>
      </c>
      <c r="M193" s="24"/>
      <c r="N193" s="25"/>
    </row>
    <row r="194" spans="1:14" ht="18.95" customHeight="1" x14ac:dyDescent="0.2">
      <c r="A194" s="26">
        <f t="shared" si="71"/>
        <v>115</v>
      </c>
      <c r="B194" s="38" t="s">
        <v>131</v>
      </c>
      <c r="C194" s="10" t="s">
        <v>133</v>
      </c>
      <c r="D194" s="24">
        <f t="shared" ref="D194:H194" si="82">D204</f>
        <v>-38206.686645735856</v>
      </c>
      <c r="E194" s="24">
        <f t="shared" si="82"/>
        <v>-957069.9946745449</v>
      </c>
      <c r="F194" s="24">
        <f t="shared" ref="F194:G194" si="83">F204</f>
        <v>6125.2724878644231</v>
      </c>
      <c r="G194" s="24">
        <f t="shared" si="83"/>
        <v>0</v>
      </c>
      <c r="H194" s="24">
        <f t="shared" si="82"/>
        <v>190775.2701654</v>
      </c>
      <c r="I194" s="24">
        <f t="shared" si="78"/>
        <v>-798376.13866701629</v>
      </c>
      <c r="J194" s="25">
        <v>1</v>
      </c>
      <c r="K194" s="24">
        <f t="shared" si="81"/>
        <v>-798376.13866701629</v>
      </c>
      <c r="M194" s="24"/>
      <c r="N194" s="25"/>
    </row>
    <row r="195" spans="1:14" ht="18.95" customHeight="1" x14ac:dyDescent="0.2">
      <c r="A195" s="26">
        <f t="shared" si="71"/>
        <v>116</v>
      </c>
      <c r="B195" s="38">
        <v>411.4</v>
      </c>
      <c r="C195" s="10" t="s">
        <v>136</v>
      </c>
      <c r="D195" s="24">
        <f>SUMIFS('Rider Adj B'!$P$11:$P$119,'Rider Adj B'!$A$11:$A$119,'SCH D-2 B'!D$13,'Rider Adj B'!$B$11:$B$119,'SCH D-2 B'!$B195)*-1000</f>
        <v>0</v>
      </c>
      <c r="E195" s="24">
        <f>SUMIFS('Rider Adj B'!$P$11:$P$119,'Rider Adj B'!$A$11:$A$119,'SCH D-2 B'!E$13,'Rider Adj B'!$B$11:$B$119,'SCH D-2 B'!$B195)*-1000</f>
        <v>0</v>
      </c>
      <c r="F195" s="24">
        <f>SUMIFS('Rider Adj B'!$P$11:$P$119,'Rider Adj B'!$A$11:$A$119,'SCH D-2 B'!F$13,'Rider Adj B'!$B$11:$B$119,'SCH D-2 B'!$B195)*-1000</f>
        <v>0</v>
      </c>
      <c r="G195" s="24">
        <f>SUMIFS('Rider Adj B'!$P$11:$P$119,'Rider Adj B'!$A$11:$A$119,'SCH D-2 B'!G$13,'Rider Adj B'!$B$11:$B$119,'SCH D-2 B'!$B195)*-1000</f>
        <v>0</v>
      </c>
      <c r="H195" s="24">
        <f>SUMIFS('Rider Adj B'!$P$11:$P$119,'Rider Adj B'!$A$11:$A$119,'SCH D-2 B'!H$13,'Rider Adj B'!$B$11:$B$119,'SCH D-2 B'!$B195)*-1000</f>
        <v>0</v>
      </c>
      <c r="I195" s="24">
        <f t="shared" ref="I195:I196" si="84">SUM(D195:H195)</f>
        <v>0</v>
      </c>
      <c r="J195" s="25">
        <v>1</v>
      </c>
      <c r="K195" s="24">
        <f t="shared" ref="K195:K196" si="85">I195*J195</f>
        <v>0</v>
      </c>
    </row>
    <row r="196" spans="1:14" ht="18.95" customHeight="1" x14ac:dyDescent="0.2">
      <c r="A196" s="26">
        <f t="shared" si="71"/>
        <v>117</v>
      </c>
      <c r="B196" s="38">
        <v>411.8</v>
      </c>
      <c r="C196" s="10" t="s">
        <v>137</v>
      </c>
      <c r="D196" s="35">
        <f>SUMIFS('Rider Adj B'!$P$11:$P$119,'Rider Adj B'!$A$11:$A$119,'SCH D-2 B'!D$13,'Rider Adj B'!$B$11:$B$119,'SCH D-2 B'!$B196)*-1000</f>
        <v>0</v>
      </c>
      <c r="E196" s="35">
        <f>SUMIFS('Rider Adj B'!$P$11:$P$119,'Rider Adj B'!$A$11:$A$119,'SCH D-2 B'!E$13,'Rider Adj B'!$B$11:$B$119,'SCH D-2 B'!$B196)*-1000</f>
        <v>0</v>
      </c>
      <c r="F196" s="35">
        <f>SUMIFS('Rider Adj B'!$P$11:$P$119,'Rider Adj B'!$A$11:$A$119,'SCH D-2 B'!F$13,'Rider Adj B'!$B$11:$B$119,'SCH D-2 B'!$B196)*-1000</f>
        <v>0</v>
      </c>
      <c r="G196" s="35">
        <f>SUMIFS('Rider Adj B'!$P$11:$P$119,'Rider Adj B'!$A$11:$A$119,'SCH D-2 B'!G$13,'Rider Adj B'!$B$11:$B$119,'SCH D-2 B'!$B196)*-1000</f>
        <v>0</v>
      </c>
      <c r="H196" s="35">
        <f>SUMIFS('Rider Adj B'!$P$11:$P$119,'Rider Adj B'!$A$11:$A$119,'SCH D-2 B'!H$13,'Rider Adj B'!$B$11:$B$119,'SCH D-2 B'!$B196)*-1000</f>
        <v>0</v>
      </c>
      <c r="I196" s="35">
        <f t="shared" si="84"/>
        <v>0</v>
      </c>
      <c r="J196" s="25">
        <v>1</v>
      </c>
      <c r="K196" s="35">
        <f t="shared" si="85"/>
        <v>0</v>
      </c>
    </row>
    <row r="197" spans="1:14" ht="18.95" customHeight="1" x14ac:dyDescent="0.2">
      <c r="B197" s="148"/>
      <c r="C197" s="10"/>
    </row>
    <row r="198" spans="1:14" ht="18.95" customHeight="1" thickBot="1" x14ac:dyDescent="0.25">
      <c r="A198" s="26">
        <f>A196+1</f>
        <v>118</v>
      </c>
      <c r="B198" s="148"/>
      <c r="C198" s="43" t="s">
        <v>47</v>
      </c>
      <c r="D198" s="39">
        <f>SUM(D189:D196)</f>
        <v>-3775349.3619066048</v>
      </c>
      <c r="E198" s="39">
        <f t="shared" ref="E198:H198" si="86">SUM(E189:E196)</f>
        <v>-15844206.801876076</v>
      </c>
      <c r="F198" s="39">
        <f t="shared" ref="F198:G198" si="87">SUM(F189:F196)</f>
        <v>-127171191.64485934</v>
      </c>
      <c r="G198" s="39">
        <f t="shared" si="87"/>
        <v>0</v>
      </c>
      <c r="H198" s="39">
        <f t="shared" si="86"/>
        <v>1273717.1756075099</v>
      </c>
      <c r="I198" s="39">
        <f>SUM(I189:I196)</f>
        <v>-145517030.63303453</v>
      </c>
      <c r="K198" s="39">
        <f>SUM(K189:K196)</f>
        <v>-145517030.63303453</v>
      </c>
    </row>
    <row r="199" spans="1:14" ht="18.95" customHeight="1" thickTop="1" x14ac:dyDescent="0.2">
      <c r="B199" s="148"/>
      <c r="C199" s="43"/>
    </row>
    <row r="200" spans="1:14" ht="18.95" customHeight="1" thickBot="1" x14ac:dyDescent="0.25">
      <c r="A200" s="26">
        <f>A198+1</f>
        <v>119</v>
      </c>
      <c r="B200" s="148"/>
      <c r="C200" s="43" t="s">
        <v>48</v>
      </c>
      <c r="D200" s="39">
        <f>D33-D198</f>
        <v>-402779.88262732793</v>
      </c>
      <c r="E200" s="39">
        <f t="shared" ref="E200:H200" si="88">E33-E198</f>
        <v>-10089556.932678279</v>
      </c>
      <c r="F200" s="39">
        <f t="shared" ref="F200:G200" si="89">F33-F198</f>
        <v>64573.422882720828</v>
      </c>
      <c r="G200" s="39">
        <f t="shared" si="89"/>
        <v>0</v>
      </c>
      <c r="H200" s="39">
        <f t="shared" si="88"/>
        <v>-1273717.1756075099</v>
      </c>
      <c r="I200" s="39">
        <f>I33-I198</f>
        <v>-11701480.568030417</v>
      </c>
      <c r="K200" s="39">
        <f>K33-K198</f>
        <v>-11701480.568030417</v>
      </c>
    </row>
    <row r="201" spans="1:14" ht="18.95" customHeight="1" thickTop="1" x14ac:dyDescent="0.2">
      <c r="B201" s="88"/>
    </row>
    <row r="202" spans="1:14" ht="18.95" customHeight="1" x14ac:dyDescent="0.2">
      <c r="B202" s="88"/>
      <c r="C202" s="294" t="s">
        <v>1254</v>
      </c>
      <c r="D202" s="24">
        <f>D33-SUM(D189:D192,D196)</f>
        <v>-657868.04453393305</v>
      </c>
      <c r="E202" s="24">
        <f t="shared" ref="E202:G202" si="90">E33-SUM(E189:E192,E196)</f>
        <v>-16479465.27571805</v>
      </c>
      <c r="F202" s="24">
        <f t="shared" si="90"/>
        <v>105468.99999973178</v>
      </c>
      <c r="G202" s="24">
        <f t="shared" si="90"/>
        <v>0</v>
      </c>
      <c r="H202" s="24">
        <f>IntSync!D21</f>
        <v>3284895</v>
      </c>
      <c r="I202" s="24"/>
      <c r="K202" s="24">
        <f t="shared" ref="K202" si="91">K33-SUM(K189:K192,K196)</f>
        <v>-17031864.32025227</v>
      </c>
    </row>
    <row r="203" spans="1:14" ht="18.95" customHeight="1" x14ac:dyDescent="0.2">
      <c r="B203" s="88"/>
      <c r="D203" s="133">
        <f>'WPH-1.B Effective Tax Rate'!F33</f>
        <v>5.807652E-2</v>
      </c>
      <c r="E203" s="133">
        <f>$D203</f>
        <v>5.807652E-2</v>
      </c>
      <c r="F203" s="133">
        <f>$D203</f>
        <v>5.807652E-2</v>
      </c>
      <c r="G203" s="133">
        <f>$D203</f>
        <v>5.807652E-2</v>
      </c>
      <c r="H203" s="133">
        <f>$D203</f>
        <v>5.807652E-2</v>
      </c>
      <c r="I203" s="133"/>
      <c r="K203" s="133"/>
    </row>
    <row r="204" spans="1:14" ht="18.95" customHeight="1" x14ac:dyDescent="0.2">
      <c r="B204" s="88"/>
      <c r="D204" s="24">
        <f>D202*D203</f>
        <v>-38206.686645735856</v>
      </c>
      <c r="E204" s="24">
        <f>E202*E203</f>
        <v>-957069.9946745449</v>
      </c>
      <c r="F204" s="24">
        <f>F202*F203</f>
        <v>6125.2724878644231</v>
      </c>
      <c r="G204" s="24">
        <f>G202*G203</f>
        <v>0</v>
      </c>
      <c r="H204" s="24">
        <f>H202*H203</f>
        <v>190775.2701654</v>
      </c>
      <c r="I204" s="24"/>
      <c r="K204" s="24"/>
    </row>
    <row r="205" spans="1:14" ht="18.95" customHeight="1" x14ac:dyDescent="0.2">
      <c r="B205" s="88"/>
      <c r="D205" s="133">
        <f>'WPH-1.B Effective Tax Rate'!F19</f>
        <v>0.32967321799999999</v>
      </c>
      <c r="E205" s="133">
        <f>$D205</f>
        <v>0.32967321799999999</v>
      </c>
      <c r="F205" s="133">
        <f>$D205</f>
        <v>0.32967321799999999</v>
      </c>
      <c r="G205" s="133">
        <f>$D205</f>
        <v>0.32967321799999999</v>
      </c>
      <c r="H205" s="133">
        <f>$D205</f>
        <v>0.32967321799999999</v>
      </c>
      <c r="I205" s="133"/>
      <c r="K205" s="133"/>
    </row>
    <row r="206" spans="1:14" ht="18.95" customHeight="1" x14ac:dyDescent="0.2">
      <c r="B206" s="88"/>
      <c r="D206" s="24">
        <f>D202*D205</f>
        <v>-216881.47526086902</v>
      </c>
      <c r="E206" s="24">
        <f>E202*E205</f>
        <v>-5432838.3483652268</v>
      </c>
      <c r="F206" s="24">
        <f>F202*F205</f>
        <v>34770.304629153572</v>
      </c>
      <c r="G206" s="24">
        <f>G202*G205</f>
        <v>0</v>
      </c>
      <c r="H206" s="24">
        <f>H202*H205</f>
        <v>1082941.90544211</v>
      </c>
      <c r="I206" s="24"/>
      <c r="K206" s="24"/>
    </row>
    <row r="207" spans="1:14" ht="18.95" customHeight="1" x14ac:dyDescent="0.2">
      <c r="B207" s="88"/>
      <c r="D207" s="24">
        <f>D204+D206</f>
        <v>-255088.16190660489</v>
      </c>
      <c r="E207" s="24">
        <f>E204+E206</f>
        <v>-6389908.3430397715</v>
      </c>
      <c r="F207" s="24">
        <f>F204+F206</f>
        <v>40895.577117017994</v>
      </c>
      <c r="G207" s="24">
        <f>G204+G206</f>
        <v>0</v>
      </c>
      <c r="H207" s="24">
        <f>H204+H206</f>
        <v>1273717.1756075099</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5:K165"/>
    <mergeCell ref="A166:K166"/>
    <mergeCell ref="A167:K167"/>
    <mergeCell ref="A123:K123"/>
    <mergeCell ref="A124:K124"/>
    <mergeCell ref="A125:K125"/>
    <mergeCell ref="A126:K126"/>
    <mergeCell ref="A164:K164"/>
    <mergeCell ref="A85:K85"/>
    <mergeCell ref="A1:K1"/>
    <mergeCell ref="A2:K2"/>
    <mergeCell ref="A3:K3"/>
    <mergeCell ref="A4:K4"/>
    <mergeCell ref="A42:K42"/>
    <mergeCell ref="A43:K43"/>
    <mergeCell ref="A44:K44"/>
    <mergeCell ref="A45:K45"/>
    <mergeCell ref="A82:K82"/>
    <mergeCell ref="A83:K83"/>
    <mergeCell ref="A84:K8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366"/>
  <sheetViews>
    <sheetView topLeftCell="A185" zoomScaleNormal="100" workbookViewId="0">
      <selection activeCell="J206" sqref="J206"/>
    </sheetView>
  </sheetViews>
  <sheetFormatPr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6" style="21" customWidth="1"/>
    <col min="8" max="8" width="20.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01" t="str">
        <f>'Rate Case Constants'!C9</f>
        <v>LOUISVILLE GAS AND ELECTRIC COMPANY</v>
      </c>
      <c r="B1" s="300"/>
      <c r="C1" s="300"/>
      <c r="D1" s="300"/>
      <c r="E1" s="300"/>
      <c r="F1" s="300"/>
      <c r="G1" s="300"/>
      <c r="H1" s="300"/>
      <c r="I1" s="300"/>
      <c r="J1" s="300"/>
      <c r="K1" s="300"/>
    </row>
    <row r="2" spans="1:11" s="16" customFormat="1" ht="20.100000000000001" customHeight="1" x14ac:dyDescent="0.2">
      <c r="A2" s="301" t="str">
        <f>'Rate Case Constants'!C10</f>
        <v>CASE NO. 2016-00371 - GAS OPERATIONS</v>
      </c>
      <c r="B2" s="300"/>
      <c r="C2" s="300"/>
      <c r="D2" s="300"/>
      <c r="E2" s="300"/>
      <c r="F2" s="300"/>
      <c r="G2" s="300"/>
      <c r="H2" s="300"/>
      <c r="I2" s="300"/>
      <c r="J2" s="300"/>
      <c r="K2" s="300"/>
    </row>
    <row r="3" spans="1:11" s="16" customFormat="1" ht="20.100000000000001" customHeight="1" x14ac:dyDescent="0.2">
      <c r="A3" s="300" t="s">
        <v>261</v>
      </c>
      <c r="B3" s="300"/>
      <c r="C3" s="300"/>
      <c r="D3" s="300"/>
      <c r="E3" s="300"/>
      <c r="F3" s="300"/>
      <c r="G3" s="300"/>
      <c r="H3" s="300"/>
      <c r="I3" s="300"/>
      <c r="J3" s="300"/>
      <c r="K3" s="300"/>
    </row>
    <row r="4" spans="1:11" s="16" customFormat="1" ht="20.100000000000001" customHeight="1" x14ac:dyDescent="0.2">
      <c r="A4" s="300" t="str">
        <f>'Rate Case Constants'!C22</f>
        <v>FOR THE 12 MONTHS ENDED JUNE 30, 2018</v>
      </c>
      <c r="B4" s="300"/>
      <c r="C4" s="300"/>
      <c r="D4" s="300"/>
      <c r="E4" s="300"/>
      <c r="F4" s="300"/>
      <c r="G4" s="300"/>
      <c r="H4" s="300"/>
      <c r="I4" s="300"/>
      <c r="J4" s="300"/>
      <c r="K4" s="300"/>
    </row>
    <row r="5" spans="1:11" s="16" customFormat="1" ht="20.100000000000001" customHeight="1" x14ac:dyDescent="0.2">
      <c r="A5" s="171"/>
      <c r="B5" s="171"/>
      <c r="C5" s="171"/>
      <c r="D5" s="171"/>
      <c r="E5" s="171"/>
      <c r="F5" s="241"/>
      <c r="G5" s="241"/>
      <c r="H5" s="171"/>
      <c r="I5" s="171"/>
      <c r="J5" s="171"/>
      <c r="K5" s="171"/>
    </row>
    <row r="6" spans="1:11" s="16" customFormat="1" ht="20.100000000000001" customHeight="1" x14ac:dyDescent="0.2">
      <c r="A6" s="18" t="s">
        <v>138</v>
      </c>
      <c r="B6" s="18"/>
      <c r="K6" s="19" t="s">
        <v>240</v>
      </c>
    </row>
    <row r="7" spans="1:11" s="16" customFormat="1" ht="20.100000000000001" customHeight="1" x14ac:dyDescent="0.2">
      <c r="A7" s="16" t="str">
        <f>'Rate Case Constants'!C29</f>
        <v>TYPE OF FILING: __X__ ORIGINAL  _____ UPDATED  _____ REVISED</v>
      </c>
      <c r="K7" s="19" t="s">
        <v>1019</v>
      </c>
    </row>
    <row r="8" spans="1:11" s="16" customFormat="1" ht="20.100000000000001" customHeight="1" x14ac:dyDescent="0.2">
      <c r="A8" s="18" t="s">
        <v>1110</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37" t="str">
        <f>CONCATENATE("ADJ ",COLUMN(A10))</f>
        <v>ADJ 1</v>
      </c>
      <c r="E10" s="137" t="str">
        <f t="shared" ref="E10" si="0">CONCATENATE("ADJ ",COLUMN(B10))</f>
        <v>ADJ 2</v>
      </c>
      <c r="F10" s="137" t="str">
        <f>CONCATENATE("ADJ ",COLUMN(C10))</f>
        <v>ADJ 3</v>
      </c>
      <c r="G10" s="137" t="str">
        <f>CONCATENATE("ADJ ",COLUMN(D10))</f>
        <v>ADJ 4</v>
      </c>
      <c r="H10" s="137" t="str">
        <f>CONCATENATE("ADJ ",COLUMN(E10))</f>
        <v>ADJ 5</v>
      </c>
      <c r="I10" s="63"/>
      <c r="J10" s="63"/>
      <c r="K10" s="63"/>
    </row>
    <row r="11" spans="1:11" ht="44.25" customHeight="1" x14ac:dyDescent="0.2">
      <c r="A11" s="64" t="s">
        <v>96</v>
      </c>
      <c r="B11" s="64" t="s">
        <v>97</v>
      </c>
      <c r="C11" s="64" t="s">
        <v>101</v>
      </c>
      <c r="D11" s="64" t="s">
        <v>264</v>
      </c>
      <c r="E11" s="64" t="s">
        <v>1069</v>
      </c>
      <c r="F11" s="64" t="s">
        <v>1020</v>
      </c>
      <c r="G11" s="173" t="s">
        <v>1152</v>
      </c>
      <c r="H11" s="64" t="s">
        <v>1083</v>
      </c>
      <c r="I11" s="64" t="s">
        <v>263</v>
      </c>
      <c r="J11" s="64" t="s">
        <v>98</v>
      </c>
      <c r="K11" s="64" t="s">
        <v>259</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46" t="s">
        <v>275</v>
      </c>
      <c r="B13" s="147"/>
      <c r="C13" s="80"/>
      <c r="D13" s="139" t="s">
        <v>265</v>
      </c>
      <c r="E13" s="40" t="s">
        <v>1021</v>
      </c>
      <c r="F13" s="40" t="s">
        <v>1022</v>
      </c>
      <c r="G13" s="40"/>
      <c r="H13" s="40" t="s">
        <v>1084</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1013</v>
      </c>
      <c r="D15" s="24"/>
      <c r="E15" s="24"/>
      <c r="F15" s="24"/>
      <c r="G15" s="24"/>
      <c r="H15" s="24"/>
      <c r="I15" s="24"/>
      <c r="J15" s="25"/>
      <c r="K15" s="24"/>
    </row>
    <row r="16" spans="1:11" ht="18.95" customHeight="1" x14ac:dyDescent="0.2">
      <c r="A16" s="26">
        <f t="shared" ref="A16:A23" si="1">A15+1</f>
        <v>3</v>
      </c>
      <c r="B16" s="27">
        <v>480</v>
      </c>
      <c r="C16" s="23" t="s">
        <v>109</v>
      </c>
      <c r="D16" s="24">
        <f>SUMIFS('Rider Adj F'!$P$11:$P$128,'Rider Adj F'!$A$11:$A$128,'SCH D-2 F'!D$13,'Rider Adj F'!$B$11:$B$128,'SCH D-2 F'!$B16)*-1000</f>
        <v>-2013223.6865790719</v>
      </c>
      <c r="E16" s="24">
        <f>SUMIFS('Rider Adj F'!$P$11:$P$128,'Rider Adj F'!$A$11:$A$128,'SCH D-2 F'!E$13,'Rider Adj F'!$B$11:$B$128,'SCH D-2 F'!$B16)*-1000</f>
        <v>-2965727.8289550841</v>
      </c>
      <c r="F16" s="24">
        <f>SUMIFS('Rider Adj F'!$P$11:$P$128,'Rider Adj F'!$A$11:$A$128,'SCH D-2 F'!F$13,'Rider Adj F'!$B$11:$B$128,'SCH D-2 F'!$B16)*-1000</f>
        <v>-84917418.250368759</v>
      </c>
      <c r="G16" s="24">
        <f>SUMIFS('Rider Adj F'!$P$11:$P$128,'Rider Adj F'!$A$11:$A$128,'SCH D-2 F'!G$13,'Rider Adj F'!$B$11:$B$128,'SCH D-2 F'!$B16)*-1000</f>
        <v>0</v>
      </c>
      <c r="H16" s="24">
        <f>SUMIFS('Rider Adj F'!$P$11:$P$128,'Rider Adj F'!$A$11:$A$128,'SCH D-2 F'!H$13,'Rider Adj F'!$B$11:$B$128,'SCH D-2 F'!$B16)*-1000</f>
        <v>0</v>
      </c>
      <c r="I16" s="24">
        <f>SUM(D16:H16)</f>
        <v>-89896369.765902922</v>
      </c>
      <c r="J16" s="25">
        <v>1</v>
      </c>
      <c r="K16" s="24">
        <f>I16*J16</f>
        <v>-89896369.765902922</v>
      </c>
    </row>
    <row r="17" spans="1:11" ht="18.95" customHeight="1" x14ac:dyDescent="0.2">
      <c r="A17" s="26">
        <f t="shared" si="1"/>
        <v>4</v>
      </c>
      <c r="B17" s="27">
        <v>481.1</v>
      </c>
      <c r="C17" s="23" t="s">
        <v>110</v>
      </c>
      <c r="D17" s="24">
        <f>SUMIFS('Rider Adj F'!$P$11:$P$128,'Rider Adj F'!$A$11:$A$128,'SCH D-2 F'!D$13,'Rider Adj F'!$B$11:$B$128,'SCH D-2 F'!$B17)*-1000</f>
        <v>-1037891.3978097817</v>
      </c>
      <c r="E17" s="24">
        <f>SUMIFS('Rider Adj F'!$P$11:$P$128,'Rider Adj F'!$A$11:$A$128,'SCH D-2 F'!E$13,'Rider Adj F'!$B$11:$B$128,'SCH D-2 F'!$B17)*-1000</f>
        <v>-1145120.6663277876</v>
      </c>
      <c r="F17" s="24">
        <f>SUMIFS('Rider Adj F'!$P$11:$P$128,'Rider Adj F'!$A$11:$A$128,'SCH D-2 F'!F$13,'Rider Adj F'!$B$11:$B$128,'SCH D-2 F'!$B17)*-1000</f>
        <v>-38469359.728390418</v>
      </c>
      <c r="G17" s="24">
        <f>SUMIFS('Rider Adj F'!$P$11:$P$128,'Rider Adj F'!$A$11:$A$128,'SCH D-2 F'!G$13,'Rider Adj F'!$B$11:$B$128,'SCH D-2 F'!$B17)*-1000</f>
        <v>0</v>
      </c>
      <c r="H17" s="24">
        <f>SUMIFS('Rider Adj F'!$P$11:$P$128,'Rider Adj F'!$A$11:$A$128,'SCH D-2 F'!H$13,'Rider Adj F'!$B$11:$B$128,'SCH D-2 F'!$B17)*-1000</f>
        <v>0</v>
      </c>
      <c r="I17" s="24">
        <f t="shared" ref="I17:I19" si="2">SUM(D17:H17)</f>
        <v>-40652371.792527989</v>
      </c>
      <c r="J17" s="25">
        <v>1</v>
      </c>
      <c r="K17" s="24">
        <f t="shared" ref="K17:K19" si="3">I17*J17</f>
        <v>-40652371.792527989</v>
      </c>
    </row>
    <row r="18" spans="1:11" ht="18.95" customHeight="1" x14ac:dyDescent="0.2">
      <c r="A18" s="26">
        <f t="shared" si="1"/>
        <v>5</v>
      </c>
      <c r="B18" s="27">
        <v>481.2</v>
      </c>
      <c r="C18" s="23" t="s">
        <v>111</v>
      </c>
      <c r="D18" s="24">
        <f>SUMIFS('Rider Adj F'!$P$11:$P$128,'Rider Adj F'!$A$11:$A$128,'SCH D-2 F'!D$13,'Rider Adj F'!$B$11:$B$128,'SCH D-2 F'!$B18)*-1000</f>
        <v>0</v>
      </c>
      <c r="E18" s="24">
        <f>SUMIFS('Rider Adj F'!$P$11:$P$128,'Rider Adj F'!$A$11:$A$128,'SCH D-2 F'!E$13,'Rider Adj F'!$B$11:$B$128,'SCH D-2 F'!$B18)*-1000</f>
        <v>-125042.32148418143</v>
      </c>
      <c r="F18" s="24">
        <f>SUMIFS('Rider Adj F'!$P$11:$P$128,'Rider Adj F'!$A$11:$A$128,'SCH D-2 F'!F$13,'Rider Adj F'!$B$11:$B$128,'SCH D-2 F'!$B18)*-1000</f>
        <v>-6249596.4475508593</v>
      </c>
      <c r="G18" s="24">
        <f>SUMIFS('Rider Adj F'!$P$11:$P$128,'Rider Adj F'!$A$11:$A$128,'SCH D-2 F'!G$13,'Rider Adj F'!$B$11:$B$128,'SCH D-2 F'!$B18)*-1000</f>
        <v>0</v>
      </c>
      <c r="H18" s="24">
        <f>SUMIFS('Rider Adj F'!$P$11:$P$128,'Rider Adj F'!$A$11:$A$128,'SCH D-2 F'!H$13,'Rider Adj F'!$B$11:$B$128,'SCH D-2 F'!$B18)*-1000</f>
        <v>0</v>
      </c>
      <c r="I18" s="24">
        <f t="shared" si="2"/>
        <v>-6374638.7690350404</v>
      </c>
      <c r="J18" s="25">
        <v>1</v>
      </c>
      <c r="K18" s="24">
        <f t="shared" si="3"/>
        <v>-6374638.7690350404</v>
      </c>
    </row>
    <row r="19" spans="1:11" ht="18.95" customHeight="1" x14ac:dyDescent="0.2">
      <c r="A19" s="26">
        <f>A18+1</f>
        <v>6</v>
      </c>
      <c r="B19" s="26">
        <v>482</v>
      </c>
      <c r="C19" s="10" t="s">
        <v>112</v>
      </c>
      <c r="D19" s="35">
        <f>SUMIFS('Rider Adj F'!$P$11:$P$128,'Rider Adj F'!$A$11:$A$128,'SCH D-2 F'!D$13,'Rider Adj F'!$B$11:$B$128,'SCH D-2 F'!$B19)*-1000</f>
        <v>-150672.39227543774</v>
      </c>
      <c r="E19" s="35">
        <f>SUMIFS('Rider Adj F'!$P$11:$P$128,'Rider Adj F'!$A$11:$A$128,'SCH D-2 F'!E$13,'Rider Adj F'!$B$11:$B$128,'SCH D-2 F'!$B19)*-1000</f>
        <v>-144181.2579004693</v>
      </c>
      <c r="F19" s="35">
        <f>SUMIFS('Rider Adj F'!$P$11:$P$128,'Rider Adj F'!$A$11:$A$128,'SCH D-2 F'!F$13,'Rider Adj F'!$B$11:$B$128,'SCH D-2 F'!$B19)*-1000</f>
        <v>-5634505.9696855936</v>
      </c>
      <c r="G19" s="35">
        <f>SUMIFS('Rider Adj F'!$P$11:$P$128,'Rider Adj F'!$A$11:$A$128,'SCH D-2 F'!G$13,'Rider Adj F'!$B$11:$B$128,'SCH D-2 F'!$B19)*-1000</f>
        <v>0</v>
      </c>
      <c r="H19" s="35">
        <f>SUMIFS('Rider Adj F'!$P$11:$P$128,'Rider Adj F'!$A$11:$A$128,'SCH D-2 F'!H$13,'Rider Adj F'!$B$11:$B$128,'SCH D-2 F'!$B19)*-1000</f>
        <v>0</v>
      </c>
      <c r="I19" s="35">
        <f t="shared" si="2"/>
        <v>-5929359.6198615003</v>
      </c>
      <c r="J19" s="25">
        <v>1</v>
      </c>
      <c r="K19" s="35">
        <f t="shared" si="3"/>
        <v>-5929359.6198615003</v>
      </c>
    </row>
    <row r="20" spans="1:11" ht="18.95" customHeight="1" x14ac:dyDescent="0.2">
      <c r="A20" s="26">
        <f t="shared" si="1"/>
        <v>7</v>
      </c>
      <c r="B20" s="26"/>
      <c r="C20" s="23" t="s">
        <v>113</v>
      </c>
      <c r="D20" s="24">
        <f>SUM(D16:D19)</f>
        <v>-3201787.4766642912</v>
      </c>
      <c r="E20" s="24">
        <f t="shared" ref="E20:K20" si="4">SUM(E16:E19)</f>
        <v>-4380072.0746675218</v>
      </c>
      <c r="F20" s="24">
        <f t="shared" ref="F20:G20" si="5">SUM(F16:F19)</f>
        <v>-135270880.39599562</v>
      </c>
      <c r="G20" s="24">
        <f t="shared" si="5"/>
        <v>0</v>
      </c>
      <c r="H20" s="24">
        <f t="shared" si="4"/>
        <v>0</v>
      </c>
      <c r="I20" s="24">
        <f t="shared" si="4"/>
        <v>-142852739.94732746</v>
      </c>
      <c r="J20" s="25">
        <v>1</v>
      </c>
      <c r="K20" s="24">
        <f t="shared" si="4"/>
        <v>-142852739.94732746</v>
      </c>
    </row>
    <row r="21" spans="1:11" ht="18.95" customHeight="1" x14ac:dyDescent="0.2">
      <c r="A21" s="26">
        <f t="shared" si="1"/>
        <v>8</v>
      </c>
      <c r="B21" s="26" t="s">
        <v>1011</v>
      </c>
      <c r="C21" s="23" t="s">
        <v>114</v>
      </c>
      <c r="D21" s="24">
        <f>SUMIFS('Rider Adj F'!$P$11:$P$128,'Rider Adj F'!$A$11:$A$128,'SCH D-2 F'!D$13,'Rider Adj F'!$B$11:$B$128,'SCH D-2 F'!$B21)*-1000</f>
        <v>0</v>
      </c>
      <c r="E21" s="24">
        <f>SUMIFS('Rider Adj F'!$P$11:$P$128,'Rider Adj F'!$A$11:$A$128,'SCH D-2 F'!E$13,'Rider Adj F'!$B$11:$B$128,'SCH D-2 F'!$B21)*-1000</f>
        <v>0</v>
      </c>
      <c r="F21" s="24">
        <f>SUMIFS('Rider Adj F'!$P$11:$P$128,'Rider Adj F'!$A$11:$A$128,'SCH D-2 F'!F$13,'Rider Adj F'!$B$11:$B$128,'SCH D-2 F'!$B21)*-1000</f>
        <v>-630517.4517832686</v>
      </c>
      <c r="G21" s="24">
        <f>SUMIFS('Rider Adj F'!$P$11:$P$128,'Rider Adj F'!$A$11:$A$128,'SCH D-2 F'!G$13,'Rider Adj F'!$B$11:$B$128,'SCH D-2 F'!$B21)*-1000</f>
        <v>0</v>
      </c>
      <c r="H21" s="24">
        <f>SUMIFS('Rider Adj F'!$P$11:$P$128,'Rider Adj F'!$A$11:$A$128,'SCH D-2 F'!H$13,'Rider Adj F'!$B$11:$B$128,'SCH D-2 F'!$B21)*-1000</f>
        <v>0</v>
      </c>
      <c r="I21" s="24">
        <f t="shared" ref="I21:I22" si="6">SUM(D21:H21)</f>
        <v>-630517.4517832686</v>
      </c>
      <c r="J21" s="25">
        <v>1</v>
      </c>
      <c r="K21" s="24">
        <f t="shared" ref="K21:K22" si="7">I21*J21</f>
        <v>-630517.4517832686</v>
      </c>
    </row>
    <row r="22" spans="1:11" ht="18.95" customHeight="1" x14ac:dyDescent="0.2">
      <c r="A22" s="26">
        <f t="shared" si="1"/>
        <v>9</v>
      </c>
      <c r="B22" s="27">
        <v>496</v>
      </c>
      <c r="C22" s="23" t="s">
        <v>115</v>
      </c>
      <c r="D22" s="35">
        <f>SUMIFS('Rider Adj F'!$P$11:$P$128,'Rider Adj F'!$A$11:$A$128,'SCH D-2 F'!D$13,'Rider Adj F'!$B$11:$B$128,'SCH D-2 F'!$B22)*-1000</f>
        <v>0</v>
      </c>
      <c r="E22" s="35">
        <f>SUMIFS('Rider Adj F'!$P$11:$P$128,'Rider Adj F'!$A$11:$A$128,'SCH D-2 F'!E$13,'Rider Adj F'!$B$11:$B$128,'SCH D-2 F'!$B22)*-1000</f>
        <v>0</v>
      </c>
      <c r="F22" s="35">
        <f>SUMIFS('Rider Adj F'!$P$11:$P$128,'Rider Adj F'!$A$11:$A$128,'SCH D-2 F'!F$13,'Rider Adj F'!$B$11:$B$128,'SCH D-2 F'!$B22)*-1000</f>
        <v>0</v>
      </c>
      <c r="G22" s="35">
        <f>SUMIFS('Rider Adj F'!$P$11:$P$128,'Rider Adj F'!$A$11:$A$128,'SCH D-2 F'!G$13,'Rider Adj F'!$B$11:$B$128,'SCH D-2 F'!$B22)*-1000</f>
        <v>0</v>
      </c>
      <c r="H22" s="35">
        <f>SUMIFS('Rider Adj F'!$P$11:$P$128,'Rider Adj F'!$A$11:$A$128,'SCH D-2 F'!H$13,'Rider Adj F'!$B$11:$B$128,'SCH D-2 F'!$B22)*-1000</f>
        <v>0</v>
      </c>
      <c r="I22" s="35">
        <f t="shared" si="6"/>
        <v>0</v>
      </c>
      <c r="J22" s="25">
        <v>1</v>
      </c>
      <c r="K22" s="35">
        <f t="shared" si="7"/>
        <v>0</v>
      </c>
    </row>
    <row r="23" spans="1:11" ht="18.95" customHeight="1" x14ac:dyDescent="0.2">
      <c r="A23" s="26">
        <f t="shared" si="1"/>
        <v>10</v>
      </c>
      <c r="C23" s="23" t="s">
        <v>1012</v>
      </c>
      <c r="D23" s="36">
        <f>SUM(D20:D22)</f>
        <v>-3201787.4766642912</v>
      </c>
      <c r="E23" s="36">
        <f t="shared" ref="E23:K23" si="8">SUM(E20:E22)</f>
        <v>-4380072.0746675218</v>
      </c>
      <c r="F23" s="36">
        <f t="shared" ref="F23:G23" si="9">SUM(F20:F22)</f>
        <v>-135901397.84777889</v>
      </c>
      <c r="G23" s="36">
        <f t="shared" si="9"/>
        <v>0</v>
      </c>
      <c r="H23" s="36">
        <f t="shared" si="8"/>
        <v>0</v>
      </c>
      <c r="I23" s="36">
        <f t="shared" si="8"/>
        <v>-143483257.39911073</v>
      </c>
      <c r="J23" s="25"/>
      <c r="K23" s="36">
        <f t="shared" si="8"/>
        <v>-143483257.39911073</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F'!$P$11:$P$128,'Rider Adj F'!$A$11:$A$128,'SCH D-2 F'!D$13,'Rider Adj F'!$B$11:$B$128,'SCH D-2 F'!$B26)*-1000</f>
        <v>0</v>
      </c>
      <c r="E26" s="24">
        <f>SUMIFS('Rider Adj F'!$P$11:$P$128,'Rider Adj F'!$A$11:$A$128,'SCH D-2 F'!E$13,'Rider Adj F'!$B$11:$B$128,'SCH D-2 F'!$B26)*-1000</f>
        <v>0</v>
      </c>
      <c r="F26" s="24">
        <f>SUMIFS('Rider Adj F'!$P$11:$P$128,'Rider Adj F'!$A$11:$A$128,'SCH D-2 F'!F$13,'Rider Adj F'!$B$11:$B$128,'SCH D-2 F'!$B26)*-1000</f>
        <v>0</v>
      </c>
      <c r="G26" s="24">
        <f>SUMIFS('Rider Adj F'!$P$11:$P$128,'Rider Adj F'!$A$11:$A$128,'SCH D-2 F'!G$13,'Rider Adj F'!$B$11:$B$128,'SCH D-2 F'!$B26)*-1000</f>
        <v>0</v>
      </c>
      <c r="H26" s="24">
        <f>SUMIFS('Rider Adj F'!$P$11:$P$128,'Rider Adj F'!$A$11:$A$128,'SCH D-2 F'!H$13,'Rider Adj F'!$B$11:$B$128,'SCH D-2 F'!$B26)*-1000</f>
        <v>0</v>
      </c>
      <c r="I26" s="24">
        <f t="shared" ref="I26:I30" si="10">SUM(D26:H26)</f>
        <v>0</v>
      </c>
      <c r="J26" s="25">
        <v>1</v>
      </c>
      <c r="K26" s="24">
        <f t="shared" ref="K26:K30" si="11">I26*J26</f>
        <v>0</v>
      </c>
    </row>
    <row r="27" spans="1:11" ht="18.95" customHeight="1" x14ac:dyDescent="0.2">
      <c r="A27" s="26">
        <f t="shared" ref="A27:A30" si="12">A26+1</f>
        <v>13</v>
      </c>
      <c r="B27" s="26">
        <v>488</v>
      </c>
      <c r="C27" s="10" t="s">
        <v>873</v>
      </c>
      <c r="D27" s="24">
        <f>SUMIFS('Rider Adj F'!$P$11:$P$128,'Rider Adj F'!$A$11:$A$128,'SCH D-2 F'!D$13,'Rider Adj F'!$B$11:$B$128,'SCH D-2 F'!$B27)*-1000</f>
        <v>0</v>
      </c>
      <c r="E27" s="24">
        <f>SUMIFS('Rider Adj F'!$P$11:$P$128,'Rider Adj F'!$A$11:$A$128,'SCH D-2 F'!E$13,'Rider Adj F'!$B$11:$B$128,'SCH D-2 F'!$B27)*-1000</f>
        <v>0</v>
      </c>
      <c r="F27" s="24">
        <f>SUMIFS('Rider Adj F'!$P$11:$P$128,'Rider Adj F'!$A$11:$A$128,'SCH D-2 F'!F$13,'Rider Adj F'!$B$11:$B$128,'SCH D-2 F'!$B27)*-1000</f>
        <v>0</v>
      </c>
      <c r="G27" s="24">
        <f>SUMIFS('Rider Adj F'!$P$11:$P$128,'Rider Adj F'!$A$11:$A$128,'SCH D-2 F'!G$13,'Rider Adj F'!$B$11:$B$128,'SCH D-2 F'!$B27)*-1000</f>
        <v>0</v>
      </c>
      <c r="H27" s="24">
        <f>SUMIFS('Rider Adj F'!$P$11:$P$128,'Rider Adj F'!$A$11:$A$128,'SCH D-2 F'!H$13,'Rider Adj F'!$B$11:$B$128,'SCH D-2 F'!$B27)*-1000</f>
        <v>0</v>
      </c>
      <c r="I27" s="24">
        <f t="shared" si="10"/>
        <v>0</v>
      </c>
      <c r="J27" s="25">
        <v>1</v>
      </c>
      <c r="K27" s="24">
        <f t="shared" si="11"/>
        <v>0</v>
      </c>
    </row>
    <row r="28" spans="1:11" ht="18.95" customHeight="1" x14ac:dyDescent="0.2">
      <c r="A28" s="26">
        <f t="shared" si="12"/>
        <v>14</v>
      </c>
      <c r="B28" s="26" t="s">
        <v>845</v>
      </c>
      <c r="C28" s="4" t="s">
        <v>846</v>
      </c>
      <c r="D28" s="24">
        <f>SUMIFS('Rider Adj F'!$P$11:$P$128,'Rider Adj F'!$A$11:$A$128,'SCH D-2 F'!D$13,'Rider Adj F'!$B$11:$B$128,'SCH D-2 F'!$B28)*-1000</f>
        <v>-1930120.2622383353</v>
      </c>
      <c r="E28" s="24">
        <f>SUMIFS('Rider Adj F'!$P$11:$P$128,'Rider Adj F'!$A$11:$A$128,'SCH D-2 F'!E$13,'Rider Adj F'!$B$11:$B$128,'SCH D-2 F'!$B28)*-1000</f>
        <v>-17672.441080286353</v>
      </c>
      <c r="F28" s="24">
        <f>SUMIFS('Rider Adj F'!$P$11:$P$128,'Rider Adj F'!$A$11:$A$128,'SCH D-2 F'!F$13,'Rider Adj F'!$B$11:$B$128,'SCH D-2 F'!$B28)*-1000</f>
        <v>0</v>
      </c>
      <c r="G28" s="24">
        <f>SUMIFS('Rider Adj F'!$P$11:$P$128,'Rider Adj F'!$A$11:$A$128,'SCH D-2 F'!G$13,'Rider Adj F'!$B$11:$B$128,'SCH D-2 F'!$B28)*-1000</f>
        <v>0</v>
      </c>
      <c r="H28" s="24">
        <f>SUMIFS('Rider Adj F'!$P$11:$P$128,'Rider Adj F'!$A$11:$A$128,'SCH D-2 F'!H$13,'Rider Adj F'!$B$11:$B$128,'SCH D-2 F'!$B28)*-1000</f>
        <v>0</v>
      </c>
      <c r="I28" s="24">
        <f t="shared" si="10"/>
        <v>-1947792.7033186217</v>
      </c>
      <c r="J28" s="25">
        <v>1</v>
      </c>
      <c r="K28" s="24">
        <f t="shared" si="11"/>
        <v>-1947792.7033186217</v>
      </c>
    </row>
    <row r="29" spans="1:11" ht="18.95" customHeight="1" x14ac:dyDescent="0.2">
      <c r="A29" s="26">
        <f t="shared" si="12"/>
        <v>15</v>
      </c>
      <c r="B29" s="26">
        <v>493</v>
      </c>
      <c r="C29" s="4" t="s">
        <v>847</v>
      </c>
      <c r="D29" s="24">
        <f>SUMIFS('Rider Adj F'!$P$11:$P$128,'Rider Adj F'!$A$11:$A$128,'SCH D-2 F'!D$13,'Rider Adj F'!$B$11:$B$128,'SCH D-2 F'!$B29)*-1000</f>
        <v>0</v>
      </c>
      <c r="E29" s="24">
        <f>SUMIFS('Rider Adj F'!$P$11:$P$128,'Rider Adj F'!$A$11:$A$128,'SCH D-2 F'!E$13,'Rider Adj F'!$B$11:$B$128,'SCH D-2 F'!$B29)*-1000</f>
        <v>0</v>
      </c>
      <c r="F29" s="24">
        <f>SUMIFS('Rider Adj F'!$P$11:$P$128,'Rider Adj F'!$A$11:$A$128,'SCH D-2 F'!F$13,'Rider Adj F'!$B$11:$B$128,'SCH D-2 F'!$B29)*-1000</f>
        <v>0</v>
      </c>
      <c r="G29" s="24">
        <f>SUMIFS('Rider Adj F'!$P$11:$P$128,'Rider Adj F'!$A$11:$A$128,'SCH D-2 F'!G$13,'Rider Adj F'!$B$11:$B$128,'SCH D-2 F'!$B29)*-1000</f>
        <v>0</v>
      </c>
      <c r="H29" s="24">
        <f>SUMIFS('Rider Adj F'!$P$11:$P$128,'Rider Adj F'!$A$11:$A$128,'SCH D-2 F'!H$13,'Rider Adj F'!$B$11:$B$128,'SCH D-2 F'!$B29)*-1000</f>
        <v>0</v>
      </c>
      <c r="I29" s="24">
        <f t="shared" si="10"/>
        <v>0</v>
      </c>
      <c r="J29" s="25">
        <v>1</v>
      </c>
      <c r="K29" s="24">
        <f t="shared" si="11"/>
        <v>0</v>
      </c>
    </row>
    <row r="30" spans="1:11" ht="18.95" customHeight="1" x14ac:dyDescent="0.2">
      <c r="A30" s="26">
        <f t="shared" si="12"/>
        <v>16</v>
      </c>
      <c r="B30" s="26">
        <v>495</v>
      </c>
      <c r="C30" s="4" t="s">
        <v>848</v>
      </c>
      <c r="D30" s="35">
        <f>SUMIFS('Rider Adj F'!$P$11:$P$128,'Rider Adj F'!$A$11:$A$128,'SCH D-2 F'!D$13,'Rider Adj F'!$B$11:$B$128,'SCH D-2 F'!$B30)*-1000</f>
        <v>0</v>
      </c>
      <c r="E30" s="35">
        <f>SUMIFS('Rider Adj F'!$P$11:$P$128,'Rider Adj F'!$A$11:$A$128,'SCH D-2 F'!E$13,'Rider Adj F'!$B$11:$B$128,'SCH D-2 F'!$B30)*-1000</f>
        <v>0</v>
      </c>
      <c r="F30" s="35">
        <f>SUMIFS('Rider Adj F'!$P$11:$P$128,'Rider Adj F'!$A$11:$A$128,'SCH D-2 F'!F$13,'Rider Adj F'!$B$11:$B$128,'SCH D-2 F'!$B30)*-1000</f>
        <v>0</v>
      </c>
      <c r="G30" s="35">
        <f>SUMIFS('Rider Adj F'!$P$11:$P$128,'Rider Adj F'!$A$11:$A$128,'SCH D-2 F'!G$13,'Rider Adj F'!$B$11:$B$128,'SCH D-2 F'!$B30)*-1000</f>
        <v>0</v>
      </c>
      <c r="H30" s="35">
        <f>SUMIFS('Rider Adj F'!$P$11:$P$128,'Rider Adj F'!$A$11:$A$128,'SCH D-2 F'!H$13,'Rider Adj F'!$B$11:$B$128,'SCH D-2 F'!$B30)*-1000</f>
        <v>0</v>
      </c>
      <c r="I30" s="35">
        <f t="shared" si="10"/>
        <v>0</v>
      </c>
      <c r="J30" s="25">
        <v>1</v>
      </c>
      <c r="K30" s="35">
        <f t="shared" si="11"/>
        <v>0</v>
      </c>
    </row>
    <row r="31" spans="1:11" ht="18.95" customHeight="1" x14ac:dyDescent="0.2">
      <c r="A31" s="26">
        <f>A30+1</f>
        <v>17</v>
      </c>
      <c r="B31" s="26"/>
      <c r="C31" s="23" t="s">
        <v>134</v>
      </c>
      <c r="D31" s="36">
        <f>SUM(D26:D30)</f>
        <v>-1930120.2622383353</v>
      </c>
      <c r="E31" s="36">
        <f t="shared" ref="E31:K31" si="13">SUM(E26:E30)</f>
        <v>-17672.441080286353</v>
      </c>
      <c r="F31" s="36">
        <f t="shared" ref="F31:G31" si="14">SUM(F26:F30)</f>
        <v>0</v>
      </c>
      <c r="G31" s="36">
        <f t="shared" si="14"/>
        <v>0</v>
      </c>
      <c r="H31" s="36">
        <f t="shared" si="13"/>
        <v>0</v>
      </c>
      <c r="I31" s="36">
        <f t="shared" si="13"/>
        <v>-1947792.7033186217</v>
      </c>
      <c r="K31" s="36">
        <f t="shared" si="13"/>
        <v>-1947792.7033186217</v>
      </c>
    </row>
    <row r="32" spans="1:11" ht="18.95" customHeight="1" x14ac:dyDescent="0.2">
      <c r="A32" s="26"/>
      <c r="B32" s="26"/>
      <c r="C32" s="23"/>
    </row>
    <row r="33" spans="1:14" ht="18.95" customHeight="1" x14ac:dyDescent="0.2">
      <c r="A33" s="26">
        <f>A31+1</f>
        <v>18</v>
      </c>
      <c r="B33" s="26"/>
      <c r="C33" s="42" t="s">
        <v>76</v>
      </c>
      <c r="D33" s="35">
        <f>D23+D31</f>
        <v>-5131907.7389026266</v>
      </c>
      <c r="E33" s="35">
        <f t="shared" ref="E33:K33" si="15">E23+E31</f>
        <v>-4397744.5157478079</v>
      </c>
      <c r="F33" s="35">
        <f t="shared" ref="F33:G33" si="16">F23+F31</f>
        <v>-135901397.84777889</v>
      </c>
      <c r="G33" s="35">
        <f t="shared" si="16"/>
        <v>0</v>
      </c>
      <c r="H33" s="35">
        <f t="shared" si="15"/>
        <v>0</v>
      </c>
      <c r="I33" s="35">
        <f t="shared" si="15"/>
        <v>-145431050.10242936</v>
      </c>
      <c r="K33" s="35">
        <f t="shared" si="15"/>
        <v>-145431050.10242936</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7">A36+1</f>
        <v>21</v>
      </c>
      <c r="B37" s="26"/>
      <c r="C37" s="34" t="s">
        <v>1017</v>
      </c>
    </row>
    <row r="38" spans="1:14" ht="18.95" customHeight="1" x14ac:dyDescent="0.2">
      <c r="A38" s="26">
        <f t="shared" si="17"/>
        <v>22</v>
      </c>
      <c r="B38" s="38" t="s">
        <v>849</v>
      </c>
      <c r="C38" s="4" t="s">
        <v>874</v>
      </c>
      <c r="D38" s="24">
        <f>SUMIFS('Rider Adj F'!$P$11:$P$128,'Rider Adj F'!$A$11:$A$128,'SCH D-2 F'!D$13,'Rider Adj F'!$B$11:$B$128,'SCH D-2 F'!$B38)*-1000</f>
        <v>0</v>
      </c>
      <c r="E38" s="24">
        <f>SUMIFS('Rider Adj F'!$P$11:$P$128,'Rider Adj F'!$A$11:$A$128,'SCH D-2 F'!E$13,'Rider Adj F'!$B$11:$B$128,'SCH D-2 F'!$B38)*-1000</f>
        <v>0</v>
      </c>
      <c r="F38" s="24">
        <f>SUMIFS('Rider Adj F'!$P$11:$P$128,'Rider Adj F'!$A$11:$A$128,'SCH D-2 F'!F$13,'Rider Adj F'!$B$11:$B$128,'SCH D-2 F'!$B38)*-1000</f>
        <v>-135931099.83374935</v>
      </c>
      <c r="G38" s="24">
        <f>SUMIFS('Rider Adj F'!$P$11:$P$128,'Rider Adj F'!$A$11:$A$128,'SCH D-2 F'!G$13,'Rider Adj F'!$B$11:$B$128,'SCH D-2 F'!$B38)*-1000</f>
        <v>0</v>
      </c>
      <c r="H38" s="24">
        <f>SUMIFS('Rider Adj F'!$P$11:$P$128,'Rider Adj F'!$A$11:$A$128,'SCH D-2 F'!H$13,'Rider Adj F'!$B$11:$B$128,'SCH D-2 F'!$B38)*-1000</f>
        <v>0</v>
      </c>
      <c r="I38" s="24">
        <f t="shared" ref="I38:I41" si="18">SUM(D38:H38)</f>
        <v>-135931099.83374935</v>
      </c>
      <c r="J38" s="25">
        <v>1</v>
      </c>
      <c r="K38" s="24">
        <f t="shared" ref="K38:K41" si="19">I38*J38</f>
        <v>-135931099.83374935</v>
      </c>
    </row>
    <row r="39" spans="1:14" ht="18.95" customHeight="1" x14ac:dyDescent="0.2">
      <c r="A39" s="26">
        <f t="shared" si="17"/>
        <v>23</v>
      </c>
      <c r="B39" s="172" t="s">
        <v>850</v>
      </c>
      <c r="C39" s="4" t="s">
        <v>875</v>
      </c>
      <c r="D39" s="24">
        <f>SUMIFS('Rider Adj F'!$P$11:$P$128,'Rider Adj F'!$A$11:$A$128,'SCH D-2 F'!D$13,'Rider Adj F'!$B$11:$B$128,'SCH D-2 F'!$B39)*-1000</f>
        <v>0</v>
      </c>
      <c r="E39" s="24">
        <f>SUMIFS('Rider Adj F'!$P$11:$P$128,'Rider Adj F'!$A$11:$A$128,'SCH D-2 F'!E$13,'Rider Adj F'!$B$11:$B$128,'SCH D-2 F'!$B39)*-1000</f>
        <v>0</v>
      </c>
      <c r="F39" s="24">
        <f>SUMIFS('Rider Adj F'!$P$11:$P$128,'Rider Adj F'!$A$11:$A$128,'SCH D-2 F'!F$13,'Rider Adj F'!$B$11:$B$128,'SCH D-2 F'!$B39)*-1000</f>
        <v>0</v>
      </c>
      <c r="G39" s="24">
        <f>SUMIFS('Rider Adj F'!$P$11:$P$128,'Rider Adj F'!$A$11:$A$128,'SCH D-2 F'!G$13,'Rider Adj F'!$B$11:$B$128,'SCH D-2 F'!$B39)*-1000</f>
        <v>0</v>
      </c>
      <c r="H39" s="24">
        <f>SUMIFS('Rider Adj F'!$P$11:$P$128,'Rider Adj F'!$A$11:$A$128,'SCH D-2 F'!H$13,'Rider Adj F'!$B$11:$B$128,'SCH D-2 F'!$B39)*-1000</f>
        <v>0</v>
      </c>
      <c r="I39" s="24">
        <f t="shared" si="18"/>
        <v>0</v>
      </c>
      <c r="J39" s="25">
        <v>1</v>
      </c>
      <c r="K39" s="24">
        <f t="shared" si="19"/>
        <v>0</v>
      </c>
      <c r="N39" s="25"/>
    </row>
    <row r="40" spans="1:14" ht="18.95" customHeight="1" x14ac:dyDescent="0.2">
      <c r="A40" s="26">
        <f t="shared" si="17"/>
        <v>24</v>
      </c>
      <c r="B40" s="172" t="s">
        <v>851</v>
      </c>
      <c r="C40" s="4" t="s">
        <v>876</v>
      </c>
      <c r="D40" s="24">
        <f>SUMIFS('Rider Adj F'!$P$11:$P$128,'Rider Adj F'!$A$11:$A$128,'SCH D-2 F'!D$13,'Rider Adj F'!$B$11:$B$128,'SCH D-2 F'!$B40)*-1000</f>
        <v>0</v>
      </c>
      <c r="E40" s="24">
        <f>SUMIFS('Rider Adj F'!$P$11:$P$128,'Rider Adj F'!$A$11:$A$128,'SCH D-2 F'!E$13,'Rider Adj F'!$B$11:$B$128,'SCH D-2 F'!$B40)*-1000</f>
        <v>0</v>
      </c>
      <c r="F40" s="24">
        <f>SUMIFS('Rider Adj F'!$P$11:$P$128,'Rider Adj F'!$A$11:$A$128,'SCH D-2 F'!F$13,'Rider Adj F'!$B$11:$B$128,'SCH D-2 F'!$B40)*-1000</f>
        <v>0</v>
      </c>
      <c r="G40" s="24">
        <f>SUMIFS('Rider Adj F'!$P$11:$P$128,'Rider Adj F'!$A$11:$A$128,'SCH D-2 F'!G$13,'Rider Adj F'!$B$11:$B$128,'SCH D-2 F'!$B40)*-1000</f>
        <v>0</v>
      </c>
      <c r="H40" s="24">
        <f>SUMIFS('Rider Adj F'!$P$11:$P$128,'Rider Adj F'!$A$11:$A$128,'SCH D-2 F'!H$13,'Rider Adj F'!$B$11:$B$128,'SCH D-2 F'!$B40)*-1000</f>
        <v>0</v>
      </c>
      <c r="I40" s="24">
        <f t="shared" si="18"/>
        <v>0</v>
      </c>
      <c r="J40" s="25">
        <v>1</v>
      </c>
      <c r="K40" s="24">
        <f t="shared" si="19"/>
        <v>0</v>
      </c>
    </row>
    <row r="41" spans="1:14" ht="18.95" customHeight="1" x14ac:dyDescent="0.2">
      <c r="A41" s="26">
        <f t="shared" si="17"/>
        <v>25</v>
      </c>
      <c r="B41" s="172" t="s">
        <v>852</v>
      </c>
      <c r="C41" s="4" t="s">
        <v>877</v>
      </c>
      <c r="D41" s="24">
        <f>SUMIFS('Rider Adj F'!$P$11:$P$128,'Rider Adj F'!$A$11:$A$128,'SCH D-2 F'!D$13,'Rider Adj F'!$B$11:$B$128,'SCH D-2 F'!$B41)*-1000</f>
        <v>0</v>
      </c>
      <c r="E41" s="24">
        <f>SUMIFS('Rider Adj F'!$P$11:$P$128,'Rider Adj F'!$A$11:$A$128,'SCH D-2 F'!E$13,'Rider Adj F'!$B$11:$B$128,'SCH D-2 F'!$B41)*-1000</f>
        <v>0</v>
      </c>
      <c r="F41" s="24">
        <f>SUMIFS('Rider Adj F'!$P$11:$P$128,'Rider Adj F'!$A$11:$A$128,'SCH D-2 F'!F$13,'Rider Adj F'!$B$11:$B$128,'SCH D-2 F'!$B41)*-1000</f>
        <v>0</v>
      </c>
      <c r="G41" s="24">
        <f>SUMIFS('Rider Adj F'!$P$11:$P$128,'Rider Adj F'!$A$11:$A$128,'SCH D-2 F'!G$13,'Rider Adj F'!$B$11:$B$128,'SCH D-2 F'!$B41)*-1000</f>
        <v>0</v>
      </c>
      <c r="H41" s="24">
        <f>SUMIFS('Rider Adj F'!$P$11:$P$128,'Rider Adj F'!$A$11:$A$128,'SCH D-2 F'!H$13,'Rider Adj F'!$B$11:$B$128,'SCH D-2 F'!$B41)*-1000</f>
        <v>0</v>
      </c>
      <c r="I41" s="24">
        <f t="shared" si="18"/>
        <v>0</v>
      </c>
      <c r="J41" s="25">
        <v>1</v>
      </c>
      <c r="K41" s="24">
        <f t="shared" si="19"/>
        <v>0</v>
      </c>
    </row>
    <row r="42" spans="1:14" s="16" customFormat="1" ht="20.100000000000001" customHeight="1" x14ac:dyDescent="0.2">
      <c r="A42" s="300" t="str">
        <f>$A$1</f>
        <v>LOUISVILLE GAS AND ELECTRIC COMPANY</v>
      </c>
      <c r="B42" s="300"/>
      <c r="C42" s="300"/>
      <c r="D42" s="300"/>
      <c r="E42" s="300"/>
      <c r="F42" s="300"/>
      <c r="G42" s="300"/>
      <c r="H42" s="300"/>
      <c r="I42" s="300"/>
      <c r="J42" s="300"/>
      <c r="K42" s="300"/>
    </row>
    <row r="43" spans="1:14" s="16" customFormat="1" ht="20.100000000000001" customHeight="1" x14ac:dyDescent="0.2">
      <c r="A43" s="300" t="str">
        <f>$A$2</f>
        <v>CASE NO. 2016-00371 - GAS OPERATIONS</v>
      </c>
      <c r="B43" s="300"/>
      <c r="C43" s="300"/>
      <c r="D43" s="300"/>
      <c r="E43" s="300"/>
      <c r="F43" s="300"/>
      <c r="G43" s="300"/>
      <c r="H43" s="300"/>
      <c r="I43" s="300"/>
      <c r="J43" s="300"/>
      <c r="K43" s="300"/>
    </row>
    <row r="44" spans="1:14" s="16" customFormat="1" ht="20.100000000000001" customHeight="1" x14ac:dyDescent="0.2">
      <c r="A44" s="300" t="s">
        <v>261</v>
      </c>
      <c r="B44" s="300"/>
      <c r="C44" s="300"/>
      <c r="D44" s="300"/>
      <c r="E44" s="300"/>
      <c r="F44" s="300"/>
      <c r="G44" s="300"/>
      <c r="H44" s="300"/>
      <c r="I44" s="300"/>
      <c r="J44" s="300"/>
      <c r="K44" s="300"/>
    </row>
    <row r="45" spans="1:14" s="16" customFormat="1" ht="20.100000000000001" customHeight="1" x14ac:dyDescent="0.2">
      <c r="A45" s="300" t="str">
        <f>$A$4</f>
        <v>FOR THE 12 MONTHS ENDED JUNE 30, 2018</v>
      </c>
      <c r="B45" s="300"/>
      <c r="C45" s="300"/>
      <c r="D45" s="300"/>
      <c r="E45" s="300"/>
      <c r="F45" s="300"/>
      <c r="G45" s="300"/>
      <c r="H45" s="300"/>
      <c r="I45" s="300"/>
      <c r="J45" s="300"/>
      <c r="K45" s="300"/>
    </row>
    <row r="46" spans="1:14" s="16" customFormat="1" ht="20.100000000000001" customHeight="1" x14ac:dyDescent="0.2">
      <c r="A46" s="171"/>
      <c r="B46" s="171"/>
      <c r="C46" s="171"/>
      <c r="D46" s="171"/>
      <c r="E46" s="171"/>
      <c r="F46" s="241"/>
      <c r="G46" s="241"/>
      <c r="H46" s="171"/>
      <c r="I46" s="171"/>
      <c r="J46" s="171"/>
      <c r="K46" s="171"/>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__X__ ORIGINAL  _____ UPDATED  _____ REVISED</v>
      </c>
      <c r="K48" s="19" t="s">
        <v>1039</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37" t="str">
        <f>D$10</f>
        <v>ADJ 1</v>
      </c>
      <c r="E51" s="137" t="str">
        <f t="shared" ref="E51:H51" si="20">E$10</f>
        <v>ADJ 2</v>
      </c>
      <c r="F51" s="137" t="str">
        <f t="shared" si="20"/>
        <v>ADJ 3</v>
      </c>
      <c r="G51" s="137" t="str">
        <f t="shared" si="20"/>
        <v>ADJ 4</v>
      </c>
      <c r="H51" s="137" t="str">
        <f t="shared" si="20"/>
        <v>ADJ 5</v>
      </c>
      <c r="I51" s="63"/>
      <c r="J51" s="63"/>
      <c r="K51" s="63"/>
    </row>
    <row r="52" spans="1:11" ht="44.25" customHeight="1" x14ac:dyDescent="0.2">
      <c r="A52" s="64" t="s">
        <v>96</v>
      </c>
      <c r="B52" s="64" t="s">
        <v>97</v>
      </c>
      <c r="C52" s="64" t="s">
        <v>101</v>
      </c>
      <c r="D52" s="64" t="str">
        <f>D$11</f>
        <v>REMOVE DSM MECHANISM</v>
      </c>
      <c r="E52" s="64" t="str">
        <f t="shared" ref="E52:H52" si="21">E$11</f>
        <v>REMOVE  GLT MECHANISM</v>
      </c>
      <c r="F52" s="64" t="str">
        <f t="shared" si="21"/>
        <v>REMOVE GSC MECHANISM</v>
      </c>
      <c r="G52" s="64" t="str">
        <f t="shared" si="21"/>
        <v>This adjustment left intentionally blank</v>
      </c>
      <c r="H52" s="64" t="str">
        <f t="shared" si="21"/>
        <v>INTEREST SYNCHRONIZATION</v>
      </c>
      <c r="I52" s="64" t="s">
        <v>263</v>
      </c>
      <c r="J52" s="64" t="s">
        <v>98</v>
      </c>
      <c r="K52" s="64" t="s">
        <v>259</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72" t="s">
        <v>853</v>
      </c>
      <c r="C54" s="4" t="s">
        <v>878</v>
      </c>
      <c r="D54" s="24">
        <f>SUMIFS('Rider Adj F'!$P$11:$P$128,'Rider Adj F'!$A$11:$A$128,'SCH D-2 F'!D$13,'Rider Adj F'!$B$11:$B$128,'SCH D-2 F'!$B54)*-1000</f>
        <v>0</v>
      </c>
      <c r="E54" s="24">
        <f>SUMIFS('Rider Adj F'!$P$11:$P$128,'Rider Adj F'!$A$11:$A$128,'SCH D-2 F'!E$13,'Rider Adj F'!$B$11:$B$128,'SCH D-2 F'!$B54)*-1000</f>
        <v>0</v>
      </c>
      <c r="F54" s="24">
        <f>SUMIFS('Rider Adj F'!$P$11:$P$128,'Rider Adj F'!$A$11:$A$128,'SCH D-2 F'!F$13,'Rider Adj F'!$B$11:$B$128,'SCH D-2 F'!$B54)*-1000</f>
        <v>0</v>
      </c>
      <c r="G54" s="24">
        <f>SUMIFS('Rider Adj F'!$P$11:$P$128,'Rider Adj F'!$A$11:$A$128,'SCH D-2 F'!G$13,'Rider Adj F'!$B$11:$B$128,'SCH D-2 F'!$B54)*-1000</f>
        <v>0</v>
      </c>
      <c r="H54" s="24">
        <f>SUMIFS('Rider Adj F'!$P$11:$P$128,'Rider Adj F'!$A$11:$A$128,'SCH D-2 F'!H$13,'Rider Adj F'!$B$11:$B$128,'SCH D-2 F'!$B54)*-1000</f>
        <v>0</v>
      </c>
      <c r="I54" s="24">
        <f>SUM(D54:H54)</f>
        <v>0</v>
      </c>
      <c r="J54" s="25">
        <v>1</v>
      </c>
      <c r="K54" s="24">
        <f>I54*J54</f>
        <v>0</v>
      </c>
    </row>
    <row r="55" spans="1:11" ht="18.95" customHeight="1" x14ac:dyDescent="0.2">
      <c r="A55" s="26">
        <f t="shared" ref="A55:A58" si="22">A54+1</f>
        <v>27</v>
      </c>
      <c r="B55" s="172" t="s">
        <v>854</v>
      </c>
      <c r="C55" s="4" t="s">
        <v>879</v>
      </c>
      <c r="D55" s="24">
        <f>SUMIFS('Rider Adj F'!$P$11:$P$128,'Rider Adj F'!$A$11:$A$128,'SCH D-2 F'!D$13,'Rider Adj F'!$B$11:$B$128,'SCH D-2 F'!$B55)*-1000</f>
        <v>0</v>
      </c>
      <c r="E55" s="24">
        <f>SUMIFS('Rider Adj F'!$P$11:$P$128,'Rider Adj F'!$A$11:$A$128,'SCH D-2 F'!E$13,'Rider Adj F'!$B$11:$B$128,'SCH D-2 F'!$B55)*-1000</f>
        <v>0</v>
      </c>
      <c r="F55" s="24">
        <f>SUMIFS('Rider Adj F'!$P$11:$P$128,'Rider Adj F'!$A$11:$A$128,'SCH D-2 F'!F$13,'Rider Adj F'!$B$11:$B$128,'SCH D-2 F'!$B55)*-1000</f>
        <v>1885127.9429924288</v>
      </c>
      <c r="G55" s="24">
        <f>SUMIFS('Rider Adj F'!$P$11:$P$128,'Rider Adj F'!$A$11:$A$128,'SCH D-2 F'!G$13,'Rider Adj F'!$B$11:$B$128,'SCH D-2 F'!$B55)*-1000</f>
        <v>0</v>
      </c>
      <c r="H55" s="24">
        <f>SUMIFS('Rider Adj F'!$P$11:$P$128,'Rider Adj F'!$A$11:$A$128,'SCH D-2 F'!H$13,'Rider Adj F'!$B$11:$B$128,'SCH D-2 F'!$B55)*-1000</f>
        <v>0</v>
      </c>
      <c r="I55" s="24">
        <f t="shared" ref="I55:I58" si="23">SUM(D55:H55)</f>
        <v>1885127.9429924288</v>
      </c>
      <c r="J55" s="25">
        <v>1</v>
      </c>
      <c r="K55" s="24">
        <f t="shared" ref="K55:K58" si="24">I55*J55</f>
        <v>1885127.9429924288</v>
      </c>
    </row>
    <row r="56" spans="1:11" ht="18.95" customHeight="1" x14ac:dyDescent="0.2">
      <c r="A56" s="26">
        <f t="shared" si="22"/>
        <v>28</v>
      </c>
      <c r="B56" s="172">
        <v>810</v>
      </c>
      <c r="C56" s="4" t="s">
        <v>880</v>
      </c>
      <c r="D56" s="24">
        <f>SUMIFS('Rider Adj F'!$P$11:$P$128,'Rider Adj F'!$A$11:$A$128,'SCH D-2 F'!D$13,'Rider Adj F'!$B$11:$B$128,'SCH D-2 F'!$B56)*-1000</f>
        <v>0</v>
      </c>
      <c r="E56" s="24">
        <f>SUMIFS('Rider Adj F'!$P$11:$P$128,'Rider Adj F'!$A$11:$A$128,'SCH D-2 F'!E$13,'Rider Adj F'!$B$11:$B$128,'SCH D-2 F'!$B56)*-1000</f>
        <v>0</v>
      </c>
      <c r="F56" s="24">
        <f>SUMIFS('Rider Adj F'!$P$11:$P$128,'Rider Adj F'!$A$11:$A$128,'SCH D-2 F'!F$13,'Rider Adj F'!$B$11:$B$128,'SCH D-2 F'!$B56)*-1000</f>
        <v>0</v>
      </c>
      <c r="G56" s="24">
        <f>SUMIFS('Rider Adj F'!$P$11:$P$128,'Rider Adj F'!$A$11:$A$128,'SCH D-2 F'!G$13,'Rider Adj F'!$B$11:$B$128,'SCH D-2 F'!$B56)*-1000</f>
        <v>0</v>
      </c>
      <c r="H56" s="24">
        <f>SUMIFS('Rider Adj F'!$P$11:$P$128,'Rider Adj F'!$A$11:$A$128,'SCH D-2 F'!H$13,'Rider Adj F'!$B$11:$B$128,'SCH D-2 F'!$B56)*-1000</f>
        <v>0</v>
      </c>
      <c r="I56" s="24">
        <f t="shared" si="23"/>
        <v>0</v>
      </c>
      <c r="J56" s="25">
        <v>1</v>
      </c>
      <c r="K56" s="24">
        <f t="shared" si="24"/>
        <v>0</v>
      </c>
    </row>
    <row r="57" spans="1:11" ht="18.95" customHeight="1" x14ac:dyDescent="0.2">
      <c r="A57" s="26">
        <f t="shared" si="22"/>
        <v>29</v>
      </c>
      <c r="B57" s="172" t="s">
        <v>855</v>
      </c>
      <c r="C57" s="4" t="s">
        <v>881</v>
      </c>
      <c r="D57" s="24">
        <f>SUMIFS('Rider Adj F'!$P$11:$P$128,'Rider Adj F'!$A$11:$A$128,'SCH D-2 F'!D$13,'Rider Adj F'!$B$11:$B$128,'SCH D-2 F'!$B57)*-1000</f>
        <v>0</v>
      </c>
      <c r="E57" s="24">
        <f>SUMIFS('Rider Adj F'!$P$11:$P$128,'Rider Adj F'!$A$11:$A$128,'SCH D-2 F'!E$13,'Rider Adj F'!$B$11:$B$128,'SCH D-2 F'!$B57)*-1000</f>
        <v>0</v>
      </c>
      <c r="F57" s="24">
        <f>SUMIFS('Rider Adj F'!$P$11:$P$128,'Rider Adj F'!$A$11:$A$128,'SCH D-2 F'!F$13,'Rider Adj F'!$B$11:$B$128,'SCH D-2 F'!$B57)*-1000</f>
        <v>0</v>
      </c>
      <c r="G57" s="24">
        <f>SUMIFS('Rider Adj F'!$P$11:$P$128,'Rider Adj F'!$A$11:$A$128,'SCH D-2 F'!G$13,'Rider Adj F'!$B$11:$B$128,'SCH D-2 F'!$B57)*-1000</f>
        <v>0</v>
      </c>
      <c r="H57" s="24">
        <f>SUMIFS('Rider Adj F'!$P$11:$P$128,'Rider Adj F'!$A$11:$A$128,'SCH D-2 F'!H$13,'Rider Adj F'!$B$11:$B$128,'SCH D-2 F'!$B57)*-1000</f>
        <v>0</v>
      </c>
      <c r="I57" s="24">
        <f t="shared" si="23"/>
        <v>0</v>
      </c>
      <c r="J57" s="25">
        <v>1</v>
      </c>
      <c r="K57" s="24">
        <f t="shared" si="24"/>
        <v>0</v>
      </c>
    </row>
    <row r="58" spans="1:11" ht="18.95" customHeight="1" x14ac:dyDescent="0.2">
      <c r="A58" s="26">
        <f t="shared" si="22"/>
        <v>30</v>
      </c>
      <c r="B58" s="172">
        <v>813</v>
      </c>
      <c r="C58" s="4" t="s">
        <v>882</v>
      </c>
      <c r="D58" s="24">
        <f>SUMIFS('Rider Adj F'!$P$11:$P$128,'Rider Adj F'!$A$11:$A$128,'SCH D-2 F'!D$13,'Rider Adj F'!$B$11:$B$128,'SCH D-2 F'!$B58)*-1000</f>
        <v>0</v>
      </c>
      <c r="E58" s="24">
        <f>SUMIFS('Rider Adj F'!$P$11:$P$128,'Rider Adj F'!$A$11:$A$128,'SCH D-2 F'!E$13,'Rider Adj F'!$B$11:$B$128,'SCH D-2 F'!$B58)*-1000</f>
        <v>0</v>
      </c>
      <c r="F58" s="24">
        <f>SUMIFS('Rider Adj F'!$P$11:$P$128,'Rider Adj F'!$A$11:$A$128,'SCH D-2 F'!F$13,'Rider Adj F'!$B$11:$B$128,'SCH D-2 F'!$B58)*-1000</f>
        <v>0</v>
      </c>
      <c r="G58" s="24">
        <f>SUMIFS('Rider Adj F'!$P$11:$P$128,'Rider Adj F'!$A$11:$A$128,'SCH D-2 F'!G$13,'Rider Adj F'!$B$11:$B$128,'SCH D-2 F'!$B58)*-1000</f>
        <v>0</v>
      </c>
      <c r="H58" s="24">
        <f>SUMIFS('Rider Adj F'!$P$11:$P$128,'Rider Adj F'!$A$11:$A$128,'SCH D-2 F'!H$13,'Rider Adj F'!$B$11:$B$128,'SCH D-2 F'!$B58)*-1000</f>
        <v>0</v>
      </c>
      <c r="I58" s="24">
        <f t="shared" si="23"/>
        <v>0</v>
      </c>
      <c r="J58" s="25">
        <v>1</v>
      </c>
      <c r="K58" s="24">
        <f t="shared" si="24"/>
        <v>0</v>
      </c>
    </row>
    <row r="59" spans="1:11" ht="18.95" customHeight="1" x14ac:dyDescent="0.2">
      <c r="A59" s="26">
        <f>A58+1</f>
        <v>31</v>
      </c>
      <c r="B59" s="172"/>
      <c r="C59" s="2" t="s">
        <v>1018</v>
      </c>
      <c r="D59" s="36">
        <f>SUM(D38:D41,D54:D58)</f>
        <v>0</v>
      </c>
      <c r="E59" s="36">
        <f t="shared" ref="E59:K59" si="25">SUM(E38:E41,E54:E58)</f>
        <v>0</v>
      </c>
      <c r="F59" s="36">
        <f t="shared" ref="F59:G59" si="26">SUM(F38:F41,F54:F58)</f>
        <v>-134045971.89075692</v>
      </c>
      <c r="G59" s="36">
        <f t="shared" si="26"/>
        <v>0</v>
      </c>
      <c r="H59" s="36">
        <f t="shared" si="25"/>
        <v>0</v>
      </c>
      <c r="I59" s="36">
        <f t="shared" si="25"/>
        <v>-134045971.89075692</v>
      </c>
      <c r="J59" s="25"/>
      <c r="K59" s="36">
        <f t="shared" si="25"/>
        <v>-134045971.89075692</v>
      </c>
    </row>
    <row r="60" spans="1:11" ht="18.95" customHeight="1" x14ac:dyDescent="0.2">
      <c r="B60" s="172"/>
      <c r="C60" s="2"/>
      <c r="J60" s="25"/>
    </row>
    <row r="61" spans="1:11" ht="18.95" customHeight="1" x14ac:dyDescent="0.2">
      <c r="A61" s="26">
        <f>A59+1</f>
        <v>32</v>
      </c>
      <c r="B61" s="172"/>
      <c r="C61" s="37" t="s">
        <v>1014</v>
      </c>
      <c r="J61" s="25"/>
    </row>
    <row r="62" spans="1:11" ht="18.95" customHeight="1" x14ac:dyDescent="0.2">
      <c r="A62" s="26">
        <f>A61+1</f>
        <v>33</v>
      </c>
      <c r="B62" s="172" t="s">
        <v>884</v>
      </c>
      <c r="C62" s="4" t="s">
        <v>910</v>
      </c>
      <c r="D62" s="24">
        <f>SUMIFS('Rider Adj F'!$P$11:$P$128,'Rider Adj F'!$A$11:$A$128,'SCH D-2 F'!D$13,'Rider Adj F'!$B$11:$B$128,'SCH D-2 F'!$B62)*-1000</f>
        <v>0</v>
      </c>
      <c r="E62" s="24">
        <f>SUMIFS('Rider Adj F'!$P$11:$P$128,'Rider Adj F'!$A$11:$A$128,'SCH D-2 F'!E$13,'Rider Adj F'!$B$11:$B$128,'SCH D-2 F'!$B62)*-1000</f>
        <v>0</v>
      </c>
      <c r="F62" s="24">
        <f>SUMIFS('Rider Adj F'!$P$11:$P$128,'Rider Adj F'!$A$11:$A$128,'SCH D-2 F'!F$13,'Rider Adj F'!$B$11:$B$128,'SCH D-2 F'!$B62)*-1000</f>
        <v>0</v>
      </c>
      <c r="G62" s="24">
        <f>SUMIFS('Rider Adj F'!$P$11:$P$128,'Rider Adj F'!$A$11:$A$128,'SCH D-2 F'!G$13,'Rider Adj F'!$B$11:$B$128,'SCH D-2 F'!$B62)*-1000</f>
        <v>0</v>
      </c>
      <c r="H62" s="24">
        <f>SUMIFS('Rider Adj F'!$P$11:$P$128,'Rider Adj F'!$A$11:$A$128,'SCH D-2 F'!H$13,'Rider Adj F'!$B$11:$B$128,'SCH D-2 F'!$B62)*-1000</f>
        <v>0</v>
      </c>
      <c r="I62" s="24">
        <f t="shared" ref="I62:I78" si="27">SUM(D62:H62)</f>
        <v>0</v>
      </c>
      <c r="J62" s="25">
        <v>1</v>
      </c>
      <c r="K62" s="24">
        <f t="shared" ref="K62:K78" si="28">I62*J62</f>
        <v>0</v>
      </c>
    </row>
    <row r="63" spans="1:11" ht="18.95" customHeight="1" x14ac:dyDescent="0.2">
      <c r="A63" s="26">
        <f t="shared" ref="A63:A71" si="29">A62+1</f>
        <v>34</v>
      </c>
      <c r="B63" s="172" t="s">
        <v>885</v>
      </c>
      <c r="C63" s="4" t="s">
        <v>841</v>
      </c>
      <c r="D63" s="24">
        <f>SUMIFS('Rider Adj F'!$P$11:$P$128,'Rider Adj F'!$A$11:$A$128,'SCH D-2 F'!D$13,'Rider Adj F'!$B$11:$B$128,'SCH D-2 F'!$B63)*-1000</f>
        <v>0</v>
      </c>
      <c r="E63" s="24">
        <f>SUMIFS('Rider Adj F'!$P$11:$P$128,'Rider Adj F'!$A$11:$A$128,'SCH D-2 F'!E$13,'Rider Adj F'!$B$11:$B$128,'SCH D-2 F'!$B63)*-1000</f>
        <v>0</v>
      </c>
      <c r="F63" s="24">
        <f>SUMIFS('Rider Adj F'!$P$11:$P$128,'Rider Adj F'!$A$11:$A$128,'SCH D-2 F'!F$13,'Rider Adj F'!$B$11:$B$128,'SCH D-2 F'!$B63)*-1000</f>
        <v>0</v>
      </c>
      <c r="G63" s="24">
        <f>SUMIFS('Rider Adj F'!$P$11:$P$128,'Rider Adj F'!$A$11:$A$128,'SCH D-2 F'!G$13,'Rider Adj F'!$B$11:$B$128,'SCH D-2 F'!$B63)*-1000</f>
        <v>0</v>
      </c>
      <c r="H63" s="24">
        <f>SUMIFS('Rider Adj F'!$P$11:$P$128,'Rider Adj F'!$A$11:$A$128,'SCH D-2 F'!H$13,'Rider Adj F'!$B$11:$B$128,'SCH D-2 F'!$B63)*-1000</f>
        <v>0</v>
      </c>
      <c r="I63" s="24">
        <f t="shared" si="27"/>
        <v>0</v>
      </c>
      <c r="J63" s="25">
        <v>1</v>
      </c>
      <c r="K63" s="24">
        <f t="shared" si="28"/>
        <v>0</v>
      </c>
    </row>
    <row r="64" spans="1:11" ht="18.95" customHeight="1" x14ac:dyDescent="0.2">
      <c r="A64" s="26">
        <f t="shared" si="29"/>
        <v>35</v>
      </c>
      <c r="B64" s="172" t="s">
        <v>886</v>
      </c>
      <c r="C64" s="4" t="s">
        <v>842</v>
      </c>
      <c r="D64" s="24">
        <f>SUMIFS('Rider Adj F'!$P$11:$P$128,'Rider Adj F'!$A$11:$A$128,'SCH D-2 F'!D$13,'Rider Adj F'!$B$11:$B$128,'SCH D-2 F'!$B64)*-1000</f>
        <v>0</v>
      </c>
      <c r="E64" s="24">
        <f>SUMIFS('Rider Adj F'!$P$11:$P$128,'Rider Adj F'!$A$11:$A$128,'SCH D-2 F'!E$13,'Rider Adj F'!$B$11:$B$128,'SCH D-2 F'!$B64)*-1000</f>
        <v>0</v>
      </c>
      <c r="F64" s="24">
        <f>SUMIFS('Rider Adj F'!$P$11:$P$128,'Rider Adj F'!$A$11:$A$128,'SCH D-2 F'!F$13,'Rider Adj F'!$B$11:$B$128,'SCH D-2 F'!$B64)*-1000</f>
        <v>0</v>
      </c>
      <c r="G64" s="24">
        <f>SUMIFS('Rider Adj F'!$P$11:$P$128,'Rider Adj F'!$A$11:$A$128,'SCH D-2 F'!G$13,'Rider Adj F'!$B$11:$B$128,'SCH D-2 F'!$B64)*-1000</f>
        <v>0</v>
      </c>
      <c r="H64" s="24">
        <f>SUMIFS('Rider Adj F'!$P$11:$P$128,'Rider Adj F'!$A$11:$A$128,'SCH D-2 F'!H$13,'Rider Adj F'!$B$11:$B$128,'SCH D-2 F'!$B64)*-1000</f>
        <v>0</v>
      </c>
      <c r="I64" s="24">
        <f t="shared" si="27"/>
        <v>0</v>
      </c>
      <c r="J64" s="25">
        <v>1</v>
      </c>
      <c r="K64" s="24">
        <f t="shared" si="28"/>
        <v>0</v>
      </c>
    </row>
    <row r="65" spans="1:11" ht="18.95" customHeight="1" x14ac:dyDescent="0.2">
      <c r="A65" s="26">
        <f t="shared" si="29"/>
        <v>36</v>
      </c>
      <c r="B65" s="172" t="s">
        <v>887</v>
      </c>
      <c r="C65" s="4" t="s">
        <v>906</v>
      </c>
      <c r="D65" s="24">
        <f>SUMIFS('Rider Adj F'!$P$11:$P$128,'Rider Adj F'!$A$11:$A$128,'SCH D-2 F'!D$13,'Rider Adj F'!$B$11:$B$128,'SCH D-2 F'!$B65)*-1000</f>
        <v>0</v>
      </c>
      <c r="E65" s="24">
        <f>SUMIFS('Rider Adj F'!$P$11:$P$128,'Rider Adj F'!$A$11:$A$128,'SCH D-2 F'!E$13,'Rider Adj F'!$B$11:$B$128,'SCH D-2 F'!$B65)*-1000</f>
        <v>0</v>
      </c>
      <c r="F65" s="24">
        <f>SUMIFS('Rider Adj F'!$P$11:$P$128,'Rider Adj F'!$A$11:$A$128,'SCH D-2 F'!F$13,'Rider Adj F'!$B$11:$B$128,'SCH D-2 F'!$B65)*-1000</f>
        <v>0</v>
      </c>
      <c r="G65" s="24">
        <f>SUMIFS('Rider Adj F'!$P$11:$P$128,'Rider Adj F'!$A$11:$A$128,'SCH D-2 F'!G$13,'Rider Adj F'!$B$11:$B$128,'SCH D-2 F'!$B65)*-1000</f>
        <v>0</v>
      </c>
      <c r="H65" s="24">
        <f>SUMIFS('Rider Adj F'!$P$11:$P$128,'Rider Adj F'!$A$11:$A$128,'SCH D-2 F'!H$13,'Rider Adj F'!$B$11:$B$128,'SCH D-2 F'!$B65)*-1000</f>
        <v>0</v>
      </c>
      <c r="I65" s="24">
        <f t="shared" si="27"/>
        <v>0</v>
      </c>
      <c r="J65" s="25">
        <v>1</v>
      </c>
      <c r="K65" s="24">
        <f t="shared" si="28"/>
        <v>0</v>
      </c>
    </row>
    <row r="66" spans="1:11" ht="18.95" customHeight="1" x14ac:dyDescent="0.2">
      <c r="A66" s="26">
        <f t="shared" si="29"/>
        <v>37</v>
      </c>
      <c r="B66" s="172" t="s">
        <v>888</v>
      </c>
      <c r="C66" s="4" t="s">
        <v>907</v>
      </c>
      <c r="D66" s="24">
        <f>SUMIFS('Rider Adj F'!$P$11:$P$128,'Rider Adj F'!$A$11:$A$128,'SCH D-2 F'!D$13,'Rider Adj F'!$B$11:$B$128,'SCH D-2 F'!$B66)*-1000</f>
        <v>0</v>
      </c>
      <c r="E66" s="24">
        <f>SUMIFS('Rider Adj F'!$P$11:$P$128,'Rider Adj F'!$A$11:$A$128,'SCH D-2 F'!E$13,'Rider Adj F'!$B$11:$B$128,'SCH D-2 F'!$B66)*-1000</f>
        <v>0</v>
      </c>
      <c r="F66" s="24">
        <f>SUMIFS('Rider Adj F'!$P$11:$P$128,'Rider Adj F'!$A$11:$A$128,'SCH D-2 F'!F$13,'Rider Adj F'!$B$11:$B$128,'SCH D-2 F'!$B66)*-1000</f>
        <v>0</v>
      </c>
      <c r="G66" s="24">
        <f>SUMIFS('Rider Adj F'!$P$11:$P$128,'Rider Adj F'!$A$11:$A$128,'SCH D-2 F'!G$13,'Rider Adj F'!$B$11:$B$128,'SCH D-2 F'!$B66)*-1000</f>
        <v>0</v>
      </c>
      <c r="H66" s="24">
        <f>SUMIFS('Rider Adj F'!$P$11:$P$128,'Rider Adj F'!$A$11:$A$128,'SCH D-2 F'!H$13,'Rider Adj F'!$B$11:$B$128,'SCH D-2 F'!$B66)*-1000</f>
        <v>0</v>
      </c>
      <c r="I66" s="24">
        <f t="shared" si="27"/>
        <v>0</v>
      </c>
      <c r="J66" s="25">
        <v>1</v>
      </c>
      <c r="K66" s="24">
        <f t="shared" si="28"/>
        <v>0</v>
      </c>
    </row>
    <row r="67" spans="1:11" ht="18.95" customHeight="1" x14ac:dyDescent="0.2">
      <c r="A67" s="26">
        <f t="shared" si="29"/>
        <v>38</v>
      </c>
      <c r="B67" s="172" t="s">
        <v>889</v>
      </c>
      <c r="C67" s="4" t="s">
        <v>908</v>
      </c>
      <c r="D67" s="24">
        <f>SUMIFS('Rider Adj F'!$P$11:$P$128,'Rider Adj F'!$A$11:$A$128,'SCH D-2 F'!D$13,'Rider Adj F'!$B$11:$B$128,'SCH D-2 F'!$B67)*-1000</f>
        <v>0</v>
      </c>
      <c r="E67" s="24">
        <f>SUMIFS('Rider Adj F'!$P$11:$P$128,'Rider Adj F'!$A$11:$A$128,'SCH D-2 F'!E$13,'Rider Adj F'!$B$11:$B$128,'SCH D-2 F'!$B67)*-1000</f>
        <v>0</v>
      </c>
      <c r="F67" s="24">
        <f>SUMIFS('Rider Adj F'!$P$11:$P$128,'Rider Adj F'!$A$11:$A$128,'SCH D-2 F'!F$13,'Rider Adj F'!$B$11:$B$128,'SCH D-2 F'!$B67)*-1000</f>
        <v>0</v>
      </c>
      <c r="G67" s="24">
        <f>SUMIFS('Rider Adj F'!$P$11:$P$128,'Rider Adj F'!$A$11:$A$128,'SCH D-2 F'!G$13,'Rider Adj F'!$B$11:$B$128,'SCH D-2 F'!$B67)*-1000</f>
        <v>0</v>
      </c>
      <c r="H67" s="24">
        <f>SUMIFS('Rider Adj F'!$P$11:$P$128,'Rider Adj F'!$A$11:$A$128,'SCH D-2 F'!H$13,'Rider Adj F'!$B$11:$B$128,'SCH D-2 F'!$B67)*-1000</f>
        <v>0</v>
      </c>
      <c r="I67" s="24">
        <f t="shared" si="27"/>
        <v>0</v>
      </c>
      <c r="J67" s="25">
        <v>1</v>
      </c>
      <c r="K67" s="24">
        <f t="shared" si="28"/>
        <v>0</v>
      </c>
    </row>
    <row r="68" spans="1:11" ht="18.95" customHeight="1" x14ac:dyDescent="0.2">
      <c r="A68" s="26">
        <f t="shared" si="29"/>
        <v>39</v>
      </c>
      <c r="B68" s="172" t="s">
        <v>890</v>
      </c>
      <c r="C68" s="4" t="s">
        <v>843</v>
      </c>
      <c r="D68" s="24">
        <f>SUMIFS('Rider Adj F'!$P$11:$P$128,'Rider Adj F'!$A$11:$A$128,'SCH D-2 F'!D$13,'Rider Adj F'!$B$11:$B$128,'SCH D-2 F'!$B68)*-1000</f>
        <v>0</v>
      </c>
      <c r="E68" s="24">
        <f>SUMIFS('Rider Adj F'!$P$11:$P$128,'Rider Adj F'!$A$11:$A$128,'SCH D-2 F'!E$13,'Rider Adj F'!$B$11:$B$128,'SCH D-2 F'!$B68)*-1000</f>
        <v>0</v>
      </c>
      <c r="F68" s="24">
        <f>SUMIFS('Rider Adj F'!$P$11:$P$128,'Rider Adj F'!$A$11:$A$128,'SCH D-2 F'!F$13,'Rider Adj F'!$B$11:$B$128,'SCH D-2 F'!$B68)*-1000</f>
        <v>-1607000</v>
      </c>
      <c r="G68" s="24">
        <f>SUMIFS('Rider Adj F'!$P$11:$P$128,'Rider Adj F'!$A$11:$A$128,'SCH D-2 F'!G$13,'Rider Adj F'!$B$11:$B$128,'SCH D-2 F'!$B68)*-1000</f>
        <v>0</v>
      </c>
      <c r="H68" s="24">
        <f>SUMIFS('Rider Adj F'!$P$11:$P$128,'Rider Adj F'!$A$11:$A$128,'SCH D-2 F'!H$13,'Rider Adj F'!$B$11:$B$128,'SCH D-2 F'!$B68)*-1000</f>
        <v>0</v>
      </c>
      <c r="I68" s="24">
        <f t="shared" si="27"/>
        <v>-1607000</v>
      </c>
      <c r="J68" s="25">
        <v>1</v>
      </c>
      <c r="K68" s="24">
        <f t="shared" si="28"/>
        <v>-1607000</v>
      </c>
    </row>
    <row r="69" spans="1:11" ht="18.95" customHeight="1" x14ac:dyDescent="0.2">
      <c r="A69" s="26">
        <f t="shared" si="29"/>
        <v>40</v>
      </c>
      <c r="B69" s="172" t="s">
        <v>891</v>
      </c>
      <c r="C69" s="4" t="s">
        <v>17</v>
      </c>
      <c r="D69" s="24">
        <f>SUMIFS('Rider Adj F'!$P$11:$P$128,'Rider Adj F'!$A$11:$A$128,'SCH D-2 F'!D$13,'Rider Adj F'!$B$11:$B$128,'SCH D-2 F'!$B69)*-1000</f>
        <v>0</v>
      </c>
      <c r="E69" s="24">
        <f>SUMIFS('Rider Adj F'!$P$11:$P$128,'Rider Adj F'!$A$11:$A$128,'SCH D-2 F'!E$13,'Rider Adj F'!$B$11:$B$128,'SCH D-2 F'!$B69)*-1000</f>
        <v>0</v>
      </c>
      <c r="F69" s="24">
        <f>SUMIFS('Rider Adj F'!$P$11:$P$128,'Rider Adj F'!$A$11:$A$128,'SCH D-2 F'!F$13,'Rider Adj F'!$B$11:$B$128,'SCH D-2 F'!$B69)*-1000</f>
        <v>0</v>
      </c>
      <c r="G69" s="24">
        <f>SUMIFS('Rider Adj F'!$P$11:$P$128,'Rider Adj F'!$A$11:$A$128,'SCH D-2 F'!G$13,'Rider Adj F'!$B$11:$B$128,'SCH D-2 F'!$B69)*-1000</f>
        <v>0</v>
      </c>
      <c r="H69" s="24">
        <f>SUMIFS('Rider Adj F'!$P$11:$P$128,'Rider Adj F'!$A$11:$A$128,'SCH D-2 F'!H$13,'Rider Adj F'!$B$11:$B$128,'SCH D-2 F'!$B69)*-1000</f>
        <v>0</v>
      </c>
      <c r="I69" s="24">
        <f t="shared" si="27"/>
        <v>0</v>
      </c>
      <c r="J69" s="25">
        <v>1</v>
      </c>
      <c r="K69" s="24">
        <f t="shared" si="28"/>
        <v>0</v>
      </c>
    </row>
    <row r="70" spans="1:11" ht="18.95" customHeight="1" x14ac:dyDescent="0.2">
      <c r="A70" s="26">
        <f t="shared" si="29"/>
        <v>41</v>
      </c>
      <c r="B70" s="172" t="s">
        <v>892</v>
      </c>
      <c r="C70" s="4" t="s">
        <v>909</v>
      </c>
      <c r="D70" s="24">
        <f>SUMIFS('Rider Adj F'!$P$11:$P$128,'Rider Adj F'!$A$11:$A$128,'SCH D-2 F'!D$13,'Rider Adj F'!$B$11:$B$128,'SCH D-2 F'!$B70)*-1000</f>
        <v>0</v>
      </c>
      <c r="E70" s="24">
        <f>SUMIFS('Rider Adj F'!$P$11:$P$128,'Rider Adj F'!$A$11:$A$128,'SCH D-2 F'!E$13,'Rider Adj F'!$B$11:$B$128,'SCH D-2 F'!$B70)*-1000</f>
        <v>0</v>
      </c>
      <c r="F70" s="24">
        <f>SUMIFS('Rider Adj F'!$P$11:$P$128,'Rider Adj F'!$A$11:$A$128,'SCH D-2 F'!F$13,'Rider Adj F'!$B$11:$B$128,'SCH D-2 F'!$B70)*-1000</f>
        <v>0</v>
      </c>
      <c r="G70" s="24">
        <f>SUMIFS('Rider Adj F'!$P$11:$P$128,'Rider Adj F'!$A$11:$A$128,'SCH D-2 F'!G$13,'Rider Adj F'!$B$11:$B$128,'SCH D-2 F'!$B70)*-1000</f>
        <v>0</v>
      </c>
      <c r="H70" s="24">
        <f>SUMIFS('Rider Adj F'!$P$11:$P$128,'Rider Adj F'!$A$11:$A$128,'SCH D-2 F'!H$13,'Rider Adj F'!$B$11:$B$128,'SCH D-2 F'!$B70)*-1000</f>
        <v>0</v>
      </c>
      <c r="I70" s="24">
        <f t="shared" si="27"/>
        <v>0</v>
      </c>
      <c r="J70" s="25">
        <v>1</v>
      </c>
      <c r="K70" s="24">
        <f t="shared" si="28"/>
        <v>0</v>
      </c>
    </row>
    <row r="71" spans="1:11" ht="18.95" customHeight="1" x14ac:dyDescent="0.2">
      <c r="A71" s="26">
        <f t="shared" si="29"/>
        <v>42</v>
      </c>
      <c r="B71" s="172" t="s">
        <v>893</v>
      </c>
      <c r="C71" s="4" t="s">
        <v>844</v>
      </c>
      <c r="D71" s="24">
        <f>SUMIFS('Rider Adj F'!$P$11:$P$128,'Rider Adj F'!$A$11:$A$128,'SCH D-2 F'!D$13,'Rider Adj F'!$B$11:$B$128,'SCH D-2 F'!$B71)*-1000</f>
        <v>0</v>
      </c>
      <c r="E71" s="24">
        <f>SUMIFS('Rider Adj F'!$P$11:$P$128,'Rider Adj F'!$A$11:$A$128,'SCH D-2 F'!E$13,'Rider Adj F'!$B$11:$B$128,'SCH D-2 F'!$B71)*-1000</f>
        <v>0</v>
      </c>
      <c r="F71" s="24">
        <f>SUMIFS('Rider Adj F'!$P$11:$P$128,'Rider Adj F'!$A$11:$A$128,'SCH D-2 F'!F$13,'Rider Adj F'!$B$11:$B$128,'SCH D-2 F'!$B71)*-1000</f>
        <v>0</v>
      </c>
      <c r="G71" s="24">
        <f>SUMIFS('Rider Adj F'!$P$11:$P$128,'Rider Adj F'!$A$11:$A$128,'SCH D-2 F'!G$13,'Rider Adj F'!$B$11:$B$128,'SCH D-2 F'!$B71)*-1000</f>
        <v>0</v>
      </c>
      <c r="H71" s="24">
        <f>SUMIFS('Rider Adj F'!$P$11:$P$128,'Rider Adj F'!$A$11:$A$128,'SCH D-2 F'!H$13,'Rider Adj F'!$B$11:$B$128,'SCH D-2 F'!$B71)*-1000</f>
        <v>0</v>
      </c>
      <c r="I71" s="24">
        <f t="shared" si="27"/>
        <v>0</v>
      </c>
      <c r="J71" s="25">
        <v>1</v>
      </c>
      <c r="K71" s="24">
        <f t="shared" si="28"/>
        <v>0</v>
      </c>
    </row>
    <row r="72" spans="1:11" ht="18.95" customHeight="1" x14ac:dyDescent="0.2">
      <c r="A72" s="26">
        <f>A71+1</f>
        <v>43</v>
      </c>
      <c r="B72" s="172" t="s">
        <v>894</v>
      </c>
      <c r="C72" s="4" t="s">
        <v>15</v>
      </c>
      <c r="D72" s="24">
        <f>SUMIFS('Rider Adj F'!$P$11:$P$128,'Rider Adj F'!$A$11:$A$128,'SCH D-2 F'!D$13,'Rider Adj F'!$B$11:$B$128,'SCH D-2 F'!$B72)*-1000</f>
        <v>0</v>
      </c>
      <c r="E72" s="24">
        <f>SUMIFS('Rider Adj F'!$P$11:$P$128,'Rider Adj F'!$A$11:$A$128,'SCH D-2 F'!E$13,'Rider Adj F'!$B$11:$B$128,'SCH D-2 F'!$B72)*-1000</f>
        <v>0</v>
      </c>
      <c r="F72" s="24">
        <f>SUMIFS('Rider Adj F'!$P$11:$P$128,'Rider Adj F'!$A$11:$A$128,'SCH D-2 F'!F$13,'Rider Adj F'!$B$11:$B$128,'SCH D-2 F'!$B72)*-1000</f>
        <v>0</v>
      </c>
      <c r="G72" s="24">
        <f>SUMIFS('Rider Adj F'!$P$11:$P$128,'Rider Adj F'!$A$11:$A$128,'SCH D-2 F'!G$13,'Rider Adj F'!$B$11:$B$128,'SCH D-2 F'!$B72)*-1000</f>
        <v>0</v>
      </c>
      <c r="H72" s="24">
        <f>SUMIFS('Rider Adj F'!$P$11:$P$128,'Rider Adj F'!$A$11:$A$128,'SCH D-2 F'!H$13,'Rider Adj F'!$B$11:$B$128,'SCH D-2 F'!$B72)*-1000</f>
        <v>0</v>
      </c>
      <c r="I72" s="24">
        <f t="shared" si="27"/>
        <v>0</v>
      </c>
      <c r="J72" s="25">
        <v>1</v>
      </c>
      <c r="K72" s="24">
        <f t="shared" si="28"/>
        <v>0</v>
      </c>
    </row>
    <row r="73" spans="1:11" ht="18.95" customHeight="1" x14ac:dyDescent="0.2">
      <c r="A73" s="26">
        <f t="shared" ref="A73:A79" si="30">A72+1</f>
        <v>44</v>
      </c>
      <c r="B73" s="172" t="s">
        <v>895</v>
      </c>
      <c r="C73" s="4" t="s">
        <v>913</v>
      </c>
      <c r="D73" s="24">
        <f>SUMIFS('Rider Adj F'!$P$11:$P$128,'Rider Adj F'!$A$11:$A$128,'SCH D-2 F'!D$13,'Rider Adj F'!$B$11:$B$128,'SCH D-2 F'!$B73)*-1000</f>
        <v>0</v>
      </c>
      <c r="E73" s="24">
        <f>SUMIFS('Rider Adj F'!$P$11:$P$128,'Rider Adj F'!$A$11:$A$128,'SCH D-2 F'!E$13,'Rider Adj F'!$B$11:$B$128,'SCH D-2 F'!$B73)*-1000</f>
        <v>0</v>
      </c>
      <c r="F73" s="24">
        <f>SUMIFS('Rider Adj F'!$P$11:$P$128,'Rider Adj F'!$A$11:$A$128,'SCH D-2 F'!F$13,'Rider Adj F'!$B$11:$B$128,'SCH D-2 F'!$B73)*-1000</f>
        <v>0</v>
      </c>
      <c r="G73" s="24">
        <f>SUMIFS('Rider Adj F'!$P$11:$P$128,'Rider Adj F'!$A$11:$A$128,'SCH D-2 F'!G$13,'Rider Adj F'!$B$11:$B$128,'SCH D-2 F'!$B73)*-1000</f>
        <v>0</v>
      </c>
      <c r="H73" s="24">
        <f>SUMIFS('Rider Adj F'!$P$11:$P$128,'Rider Adj F'!$A$11:$A$128,'SCH D-2 F'!H$13,'Rider Adj F'!$B$11:$B$128,'SCH D-2 F'!$B73)*-1000</f>
        <v>0</v>
      </c>
      <c r="I73" s="24">
        <f t="shared" si="27"/>
        <v>0</v>
      </c>
      <c r="J73" s="25">
        <v>1</v>
      </c>
      <c r="K73" s="24">
        <f t="shared" si="28"/>
        <v>0</v>
      </c>
    </row>
    <row r="74" spans="1:11" ht="18.95" customHeight="1" x14ac:dyDescent="0.2">
      <c r="A74" s="26">
        <f t="shared" si="30"/>
        <v>45</v>
      </c>
      <c r="B74" s="172" t="s">
        <v>896</v>
      </c>
      <c r="C74" s="4" t="s">
        <v>911</v>
      </c>
      <c r="D74" s="24">
        <f>SUMIFS('Rider Adj F'!$P$11:$P$128,'Rider Adj F'!$A$11:$A$128,'SCH D-2 F'!D$13,'Rider Adj F'!$B$11:$B$128,'SCH D-2 F'!$B74)*-1000</f>
        <v>0</v>
      </c>
      <c r="E74" s="24">
        <f>SUMIFS('Rider Adj F'!$P$11:$P$128,'Rider Adj F'!$A$11:$A$128,'SCH D-2 F'!E$13,'Rider Adj F'!$B$11:$B$128,'SCH D-2 F'!$B74)*-1000</f>
        <v>0</v>
      </c>
      <c r="F74" s="24">
        <f>SUMIFS('Rider Adj F'!$P$11:$P$128,'Rider Adj F'!$A$11:$A$128,'SCH D-2 F'!F$13,'Rider Adj F'!$B$11:$B$128,'SCH D-2 F'!$B74)*-1000</f>
        <v>0</v>
      </c>
      <c r="G74" s="24">
        <f>SUMIFS('Rider Adj F'!$P$11:$P$128,'Rider Adj F'!$A$11:$A$128,'SCH D-2 F'!G$13,'Rider Adj F'!$B$11:$B$128,'SCH D-2 F'!$B74)*-1000</f>
        <v>0</v>
      </c>
      <c r="H74" s="24">
        <f>SUMIFS('Rider Adj F'!$P$11:$P$128,'Rider Adj F'!$A$11:$A$128,'SCH D-2 F'!H$13,'Rider Adj F'!$B$11:$B$128,'SCH D-2 F'!$B74)*-1000</f>
        <v>0</v>
      </c>
      <c r="I74" s="24">
        <f t="shared" si="27"/>
        <v>0</v>
      </c>
      <c r="J74" s="25">
        <v>1</v>
      </c>
      <c r="K74" s="24">
        <f t="shared" si="28"/>
        <v>0</v>
      </c>
    </row>
    <row r="75" spans="1:11" ht="18.95" customHeight="1" x14ac:dyDescent="0.2">
      <c r="A75" s="26">
        <f t="shared" si="30"/>
        <v>46</v>
      </c>
      <c r="B75" s="172" t="s">
        <v>897</v>
      </c>
      <c r="C75" s="4" t="s">
        <v>912</v>
      </c>
      <c r="D75" s="24">
        <f>SUMIFS('Rider Adj F'!$P$11:$P$128,'Rider Adj F'!$A$11:$A$128,'SCH D-2 F'!D$13,'Rider Adj F'!$B$11:$B$128,'SCH D-2 F'!$B75)*-1000</f>
        <v>0</v>
      </c>
      <c r="E75" s="24">
        <f>SUMIFS('Rider Adj F'!$P$11:$P$128,'Rider Adj F'!$A$11:$A$128,'SCH D-2 F'!E$13,'Rider Adj F'!$B$11:$B$128,'SCH D-2 F'!$B75)*-1000</f>
        <v>0</v>
      </c>
      <c r="F75" s="24">
        <f>SUMIFS('Rider Adj F'!$P$11:$P$128,'Rider Adj F'!$A$11:$A$128,'SCH D-2 F'!F$13,'Rider Adj F'!$B$11:$B$128,'SCH D-2 F'!$B75)*-1000</f>
        <v>0</v>
      </c>
      <c r="G75" s="24">
        <f>SUMIFS('Rider Adj F'!$P$11:$P$128,'Rider Adj F'!$A$11:$A$128,'SCH D-2 F'!G$13,'Rider Adj F'!$B$11:$B$128,'SCH D-2 F'!$B75)*-1000</f>
        <v>0</v>
      </c>
      <c r="H75" s="24">
        <f>SUMIFS('Rider Adj F'!$P$11:$P$128,'Rider Adj F'!$A$11:$A$128,'SCH D-2 F'!H$13,'Rider Adj F'!$B$11:$B$128,'SCH D-2 F'!$B75)*-1000</f>
        <v>0</v>
      </c>
      <c r="I75" s="24">
        <f t="shared" si="27"/>
        <v>0</v>
      </c>
      <c r="J75" s="25">
        <v>1</v>
      </c>
      <c r="K75" s="24">
        <f t="shared" si="28"/>
        <v>0</v>
      </c>
    </row>
    <row r="76" spans="1:11" ht="18.95" customHeight="1" x14ac:dyDescent="0.2">
      <c r="A76" s="26">
        <f t="shared" si="30"/>
        <v>47</v>
      </c>
      <c r="B76" s="172" t="s">
        <v>898</v>
      </c>
      <c r="C76" s="4" t="s">
        <v>914</v>
      </c>
      <c r="D76" s="24">
        <f>SUMIFS('Rider Adj F'!$P$11:$P$128,'Rider Adj F'!$A$11:$A$128,'SCH D-2 F'!D$13,'Rider Adj F'!$B$11:$B$128,'SCH D-2 F'!$B76)*-1000</f>
        <v>0</v>
      </c>
      <c r="E76" s="24">
        <f>SUMIFS('Rider Adj F'!$P$11:$P$128,'Rider Adj F'!$A$11:$A$128,'SCH D-2 F'!E$13,'Rider Adj F'!$B$11:$B$128,'SCH D-2 F'!$B76)*-1000</f>
        <v>0</v>
      </c>
      <c r="F76" s="24">
        <f>SUMIFS('Rider Adj F'!$P$11:$P$128,'Rider Adj F'!$A$11:$A$128,'SCH D-2 F'!F$13,'Rider Adj F'!$B$11:$B$128,'SCH D-2 F'!$B76)*-1000</f>
        <v>0</v>
      </c>
      <c r="G76" s="24">
        <f>SUMIFS('Rider Adj F'!$P$11:$P$128,'Rider Adj F'!$A$11:$A$128,'SCH D-2 F'!G$13,'Rider Adj F'!$B$11:$B$128,'SCH D-2 F'!$B76)*-1000</f>
        <v>0</v>
      </c>
      <c r="H76" s="24">
        <f>SUMIFS('Rider Adj F'!$P$11:$P$128,'Rider Adj F'!$A$11:$A$128,'SCH D-2 F'!H$13,'Rider Adj F'!$B$11:$B$128,'SCH D-2 F'!$B76)*-1000</f>
        <v>0</v>
      </c>
      <c r="I76" s="24">
        <f t="shared" si="27"/>
        <v>0</v>
      </c>
      <c r="J76" s="25">
        <v>1</v>
      </c>
      <c r="K76" s="24">
        <f t="shared" si="28"/>
        <v>0</v>
      </c>
    </row>
    <row r="77" spans="1:11" ht="18.95" customHeight="1" x14ac:dyDescent="0.2">
      <c r="A77" s="26">
        <f t="shared" si="30"/>
        <v>48</v>
      </c>
      <c r="B77" s="172" t="s">
        <v>899</v>
      </c>
      <c r="C77" s="4" t="s">
        <v>915</v>
      </c>
      <c r="D77" s="24">
        <f>SUMIFS('Rider Adj F'!$P$11:$P$128,'Rider Adj F'!$A$11:$A$128,'SCH D-2 F'!D$13,'Rider Adj F'!$B$11:$B$128,'SCH D-2 F'!$B77)*-1000</f>
        <v>0</v>
      </c>
      <c r="E77" s="24">
        <f>SUMIFS('Rider Adj F'!$P$11:$P$128,'Rider Adj F'!$A$11:$A$128,'SCH D-2 F'!E$13,'Rider Adj F'!$B$11:$B$128,'SCH D-2 F'!$B77)*-1000</f>
        <v>0</v>
      </c>
      <c r="F77" s="24">
        <f>SUMIFS('Rider Adj F'!$P$11:$P$128,'Rider Adj F'!$A$11:$A$128,'SCH D-2 F'!F$13,'Rider Adj F'!$B$11:$B$128,'SCH D-2 F'!$B77)*-1000</f>
        <v>0</v>
      </c>
      <c r="G77" s="24">
        <f>SUMIFS('Rider Adj F'!$P$11:$P$128,'Rider Adj F'!$A$11:$A$128,'SCH D-2 F'!G$13,'Rider Adj F'!$B$11:$B$128,'SCH D-2 F'!$B77)*-1000</f>
        <v>0</v>
      </c>
      <c r="H77" s="24">
        <f>SUMIFS('Rider Adj F'!$P$11:$P$128,'Rider Adj F'!$A$11:$A$128,'SCH D-2 F'!H$13,'Rider Adj F'!$B$11:$B$128,'SCH D-2 F'!$B77)*-1000</f>
        <v>0</v>
      </c>
      <c r="I77" s="24">
        <f t="shared" si="27"/>
        <v>0</v>
      </c>
      <c r="J77" s="25">
        <v>1</v>
      </c>
      <c r="K77" s="24">
        <f t="shared" si="28"/>
        <v>0</v>
      </c>
    </row>
    <row r="78" spans="1:11" ht="18.95" customHeight="1" x14ac:dyDescent="0.2">
      <c r="A78" s="26">
        <f t="shared" si="30"/>
        <v>49</v>
      </c>
      <c r="B78" s="172" t="s">
        <v>900</v>
      </c>
      <c r="C78" s="4" t="s">
        <v>916</v>
      </c>
      <c r="D78" s="24">
        <f>SUMIFS('Rider Adj F'!$P$11:$P$128,'Rider Adj F'!$A$11:$A$128,'SCH D-2 F'!D$13,'Rider Adj F'!$B$11:$B$128,'SCH D-2 F'!$B78)*-1000</f>
        <v>0</v>
      </c>
      <c r="E78" s="24">
        <f>SUMIFS('Rider Adj F'!$P$11:$P$128,'Rider Adj F'!$A$11:$A$128,'SCH D-2 F'!E$13,'Rider Adj F'!$B$11:$B$128,'SCH D-2 F'!$B78)*-1000</f>
        <v>0</v>
      </c>
      <c r="F78" s="24">
        <f>SUMIFS('Rider Adj F'!$P$11:$P$128,'Rider Adj F'!$A$11:$A$128,'SCH D-2 F'!F$13,'Rider Adj F'!$B$11:$B$128,'SCH D-2 F'!$B78)*-1000</f>
        <v>0</v>
      </c>
      <c r="G78" s="24">
        <f>SUMIFS('Rider Adj F'!$P$11:$P$128,'Rider Adj F'!$A$11:$A$128,'SCH D-2 F'!G$13,'Rider Adj F'!$B$11:$B$128,'SCH D-2 F'!$B78)*-1000</f>
        <v>0</v>
      </c>
      <c r="H78" s="24">
        <f>SUMIFS('Rider Adj F'!$P$11:$P$128,'Rider Adj F'!$A$11:$A$128,'SCH D-2 F'!H$13,'Rider Adj F'!$B$11:$B$128,'SCH D-2 F'!$B78)*-1000</f>
        <v>0</v>
      </c>
      <c r="I78" s="24">
        <f t="shared" si="27"/>
        <v>0</v>
      </c>
      <c r="J78" s="25">
        <v>1</v>
      </c>
      <c r="K78" s="24">
        <f t="shared" si="28"/>
        <v>0</v>
      </c>
    </row>
    <row r="79" spans="1:11" ht="18.95" customHeight="1" x14ac:dyDescent="0.2">
      <c r="A79" s="26">
        <f t="shared" si="30"/>
        <v>50</v>
      </c>
      <c r="B79" s="172"/>
      <c r="C79" s="2" t="s">
        <v>1016</v>
      </c>
      <c r="D79" s="36">
        <f>SUM(D62:D78)</f>
        <v>0</v>
      </c>
      <c r="E79" s="36">
        <f t="shared" ref="E79:K79" si="31">SUM(E62:E78)</f>
        <v>0</v>
      </c>
      <c r="F79" s="36">
        <f t="shared" ref="F79:G79" si="32">SUM(F62:F78)</f>
        <v>-1607000</v>
      </c>
      <c r="G79" s="36">
        <f t="shared" si="32"/>
        <v>0</v>
      </c>
      <c r="H79" s="36">
        <f t="shared" si="31"/>
        <v>0</v>
      </c>
      <c r="I79" s="36">
        <f t="shared" si="31"/>
        <v>-1607000</v>
      </c>
      <c r="K79" s="36">
        <f t="shared" si="31"/>
        <v>-1607000</v>
      </c>
    </row>
    <row r="80" spans="1:11" ht="18.95" customHeight="1" x14ac:dyDescent="0.2">
      <c r="B80" s="172"/>
      <c r="C80" s="2"/>
      <c r="E80" s="24"/>
      <c r="F80" s="24"/>
      <c r="G80" s="24"/>
      <c r="H80" s="24"/>
      <c r="I80" s="24"/>
      <c r="J80" s="25"/>
      <c r="K80" s="24"/>
    </row>
    <row r="81" spans="1:11" ht="18.95" customHeight="1" x14ac:dyDescent="0.2">
      <c r="A81" s="26"/>
      <c r="B81" s="172"/>
      <c r="C81" s="4"/>
      <c r="D81" s="24"/>
      <c r="E81" s="24"/>
      <c r="F81" s="24"/>
      <c r="G81" s="24"/>
      <c r="H81" s="24"/>
      <c r="I81" s="24"/>
      <c r="J81" s="25"/>
      <c r="K81" s="24"/>
    </row>
    <row r="82" spans="1:11" s="16" customFormat="1" ht="20.100000000000001" customHeight="1" x14ac:dyDescent="0.2">
      <c r="A82" s="300" t="str">
        <f>$A$1</f>
        <v>LOUISVILLE GAS AND ELECTRIC COMPANY</v>
      </c>
      <c r="B82" s="300"/>
      <c r="C82" s="300"/>
      <c r="D82" s="300"/>
      <c r="E82" s="300"/>
      <c r="F82" s="300"/>
      <c r="G82" s="300"/>
      <c r="H82" s="300"/>
      <c r="I82" s="300"/>
      <c r="J82" s="300"/>
      <c r="K82" s="300"/>
    </row>
    <row r="83" spans="1:11" s="16" customFormat="1" ht="20.100000000000001" customHeight="1" x14ac:dyDescent="0.2">
      <c r="A83" s="300" t="str">
        <f>$A$2</f>
        <v>CASE NO. 2016-00371 - GAS OPERATIONS</v>
      </c>
      <c r="B83" s="300"/>
      <c r="C83" s="300"/>
      <c r="D83" s="300"/>
      <c r="E83" s="300"/>
      <c r="F83" s="300"/>
      <c r="G83" s="300"/>
      <c r="H83" s="300"/>
      <c r="I83" s="300"/>
      <c r="J83" s="300"/>
      <c r="K83" s="300"/>
    </row>
    <row r="84" spans="1:11" s="16" customFormat="1" ht="20.100000000000001" customHeight="1" x14ac:dyDescent="0.2">
      <c r="A84" s="300" t="s">
        <v>261</v>
      </c>
      <c r="B84" s="300"/>
      <c r="C84" s="300"/>
      <c r="D84" s="300"/>
      <c r="E84" s="300"/>
      <c r="F84" s="300"/>
      <c r="G84" s="300"/>
      <c r="H84" s="300"/>
      <c r="I84" s="300"/>
      <c r="J84" s="300"/>
      <c r="K84" s="300"/>
    </row>
    <row r="85" spans="1:11" s="16" customFormat="1" ht="20.100000000000001" customHeight="1" x14ac:dyDescent="0.2">
      <c r="A85" s="300" t="str">
        <f>$A$4</f>
        <v>FOR THE 12 MONTHS ENDED JUNE 30, 2018</v>
      </c>
      <c r="B85" s="300"/>
      <c r="C85" s="300"/>
      <c r="D85" s="300"/>
      <c r="E85" s="300"/>
      <c r="F85" s="300"/>
      <c r="G85" s="300"/>
      <c r="H85" s="300"/>
      <c r="I85" s="300"/>
      <c r="J85" s="300"/>
      <c r="K85" s="300"/>
    </row>
    <row r="86" spans="1:11" s="16" customFormat="1" ht="20.100000000000001" customHeight="1" x14ac:dyDescent="0.2">
      <c r="A86" s="171"/>
      <c r="B86" s="171"/>
      <c r="C86" s="171"/>
      <c r="D86" s="171"/>
      <c r="E86" s="171"/>
      <c r="F86" s="241"/>
      <c r="G86" s="241"/>
      <c r="H86" s="171"/>
      <c r="I86" s="171"/>
      <c r="J86" s="171"/>
      <c r="K86" s="171"/>
    </row>
    <row r="87" spans="1:11" s="16" customFormat="1" ht="20.100000000000001" customHeight="1" x14ac:dyDescent="0.2">
      <c r="A87" s="16" t="str">
        <f>$A$6</f>
        <v>DATA:____BASE  PERIOD__X__FORECASTED  PERIOD</v>
      </c>
      <c r="B87" s="18"/>
      <c r="K87" s="19" t="str">
        <f>$K$6</f>
        <v>SCHEDULE D-2</v>
      </c>
    </row>
    <row r="88" spans="1:11" s="16" customFormat="1" ht="20.100000000000001" customHeight="1" x14ac:dyDescent="0.2">
      <c r="A88" s="16" t="str">
        <f>$A$7</f>
        <v>TYPE OF FILING: __X__ ORIGINAL  _____ UPDATED  _____ REVISED</v>
      </c>
      <c r="K88" s="19" t="s">
        <v>1040</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37" t="str">
        <f>D$10</f>
        <v>ADJ 1</v>
      </c>
      <c r="E91" s="137" t="str">
        <f t="shared" ref="E91:H91" si="33">E$10</f>
        <v>ADJ 2</v>
      </c>
      <c r="F91" s="137" t="str">
        <f t="shared" si="33"/>
        <v>ADJ 3</v>
      </c>
      <c r="G91" s="137" t="str">
        <f t="shared" si="33"/>
        <v>ADJ 4</v>
      </c>
      <c r="H91" s="137" t="str">
        <f t="shared" si="33"/>
        <v>ADJ 5</v>
      </c>
      <c r="I91" s="63"/>
      <c r="J91" s="63"/>
      <c r="K91" s="63"/>
    </row>
    <row r="92" spans="1:11" ht="44.25" customHeight="1" x14ac:dyDescent="0.2">
      <c r="A92" s="64" t="s">
        <v>96</v>
      </c>
      <c r="B92" s="64" t="s">
        <v>97</v>
      </c>
      <c r="C92" s="64" t="s">
        <v>101</v>
      </c>
      <c r="D92" s="64" t="str">
        <f>D$11</f>
        <v>REMOVE DSM MECHANISM</v>
      </c>
      <c r="E92" s="64" t="str">
        <f t="shared" ref="E92:H92" si="34">E$11</f>
        <v>REMOVE  GLT MECHANISM</v>
      </c>
      <c r="F92" s="64" t="str">
        <f t="shared" si="34"/>
        <v>REMOVE GSC MECHANISM</v>
      </c>
      <c r="G92" s="64" t="str">
        <f t="shared" si="34"/>
        <v>This adjustment left intentionally blank</v>
      </c>
      <c r="H92" s="64" t="str">
        <f t="shared" si="34"/>
        <v>INTEREST SYNCHRONIZATION</v>
      </c>
      <c r="I92" s="64" t="s">
        <v>263</v>
      </c>
      <c r="J92" s="64" t="s">
        <v>98</v>
      </c>
      <c r="K92" s="64" t="s">
        <v>259</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72"/>
      <c r="C94" s="37" t="s">
        <v>117</v>
      </c>
      <c r="J94" s="25"/>
      <c r="K94" s="24"/>
    </row>
    <row r="95" spans="1:11" ht="18.95" customHeight="1" x14ac:dyDescent="0.2">
      <c r="A95" s="26">
        <f>A94+1</f>
        <v>52</v>
      </c>
      <c r="B95" s="172" t="s">
        <v>901</v>
      </c>
      <c r="C95" s="4" t="s">
        <v>910</v>
      </c>
      <c r="D95" s="24">
        <f>SUMIFS('Rider Adj F'!$P$11:$P$128,'Rider Adj F'!$A$11:$A$128,'SCH D-2 F'!D$13,'Rider Adj F'!$B$11:$B$128,'SCH D-2 F'!$B95)*-1000</f>
        <v>0</v>
      </c>
      <c r="E95" s="24">
        <f>SUMIFS('Rider Adj F'!$P$11:$P$128,'Rider Adj F'!$A$11:$A$128,'SCH D-2 F'!E$13,'Rider Adj F'!$B$11:$B$128,'SCH D-2 F'!$B95)*-1000</f>
        <v>0</v>
      </c>
      <c r="F95" s="24">
        <f>SUMIFS('Rider Adj F'!$P$11:$P$128,'Rider Adj F'!$A$11:$A$128,'SCH D-2 F'!F$13,'Rider Adj F'!$B$11:$B$128,'SCH D-2 F'!$B95)*-1000</f>
        <v>0</v>
      </c>
      <c r="G95" s="24">
        <f>SUMIFS('Rider Adj F'!$P$11:$P$128,'Rider Adj F'!$A$11:$A$128,'SCH D-2 F'!G$13,'Rider Adj F'!$B$11:$B$128,'SCH D-2 F'!$B95)*-1000</f>
        <v>0</v>
      </c>
      <c r="H95" s="24">
        <f>SUMIFS('Rider Adj F'!$P$11:$P$128,'Rider Adj F'!$A$11:$A$128,'SCH D-2 F'!H$13,'Rider Adj F'!$B$11:$B$128,'SCH D-2 F'!$B95)*-1000</f>
        <v>0</v>
      </c>
      <c r="I95" s="24">
        <f>SUM(D95:H95)</f>
        <v>0</v>
      </c>
      <c r="J95" s="25">
        <v>1</v>
      </c>
      <c r="K95" s="24">
        <f>I95*J95</f>
        <v>0</v>
      </c>
    </row>
    <row r="96" spans="1:11" ht="18.95" customHeight="1" x14ac:dyDescent="0.2">
      <c r="A96" s="26">
        <f t="shared" ref="A96:A102" si="35">A95+1</f>
        <v>53</v>
      </c>
      <c r="B96" s="172" t="s">
        <v>902</v>
      </c>
      <c r="C96" s="4" t="s">
        <v>16</v>
      </c>
      <c r="D96" s="24">
        <f>SUMIFS('Rider Adj F'!$P$11:$P$128,'Rider Adj F'!$A$11:$A$128,'SCH D-2 F'!D$13,'Rider Adj F'!$B$11:$B$128,'SCH D-2 F'!$B96)*-1000</f>
        <v>0</v>
      </c>
      <c r="E96" s="24">
        <f>SUMIFS('Rider Adj F'!$P$11:$P$128,'Rider Adj F'!$A$11:$A$128,'SCH D-2 F'!E$13,'Rider Adj F'!$B$11:$B$128,'SCH D-2 F'!$B96)*-1000</f>
        <v>0</v>
      </c>
      <c r="F96" s="24">
        <f>SUMIFS('Rider Adj F'!$P$11:$P$128,'Rider Adj F'!$A$11:$A$128,'SCH D-2 F'!F$13,'Rider Adj F'!$B$11:$B$128,'SCH D-2 F'!$B96)*-1000</f>
        <v>0</v>
      </c>
      <c r="G96" s="24">
        <f>SUMIFS('Rider Adj F'!$P$11:$P$128,'Rider Adj F'!$A$11:$A$128,'SCH D-2 F'!G$13,'Rider Adj F'!$B$11:$B$128,'SCH D-2 F'!$B96)*-1000</f>
        <v>0</v>
      </c>
      <c r="H96" s="24">
        <f>SUMIFS('Rider Adj F'!$P$11:$P$128,'Rider Adj F'!$A$11:$A$128,'SCH D-2 F'!H$13,'Rider Adj F'!$B$11:$B$128,'SCH D-2 F'!$B96)*-1000</f>
        <v>0</v>
      </c>
      <c r="I96" s="24">
        <f t="shared" ref="I96:I101" si="36">SUM(D96:H96)</f>
        <v>0</v>
      </c>
      <c r="J96" s="25">
        <v>1</v>
      </c>
      <c r="K96" s="24">
        <f t="shared" ref="K96:K101" si="37">I96*J96</f>
        <v>0</v>
      </c>
    </row>
    <row r="97" spans="1:11" ht="18.95" customHeight="1" x14ac:dyDescent="0.2">
      <c r="A97" s="26">
        <f t="shared" si="35"/>
        <v>54</v>
      </c>
      <c r="B97" s="172">
        <v>852</v>
      </c>
      <c r="C97" s="4" t="s">
        <v>917</v>
      </c>
      <c r="D97" s="24">
        <f>SUMIFS('Rider Adj F'!$P$11:$P$128,'Rider Adj F'!$A$11:$A$128,'SCH D-2 F'!D$13,'Rider Adj F'!$B$11:$B$128,'SCH D-2 F'!$B97)*-1000</f>
        <v>0</v>
      </c>
      <c r="E97" s="24">
        <f>SUMIFS('Rider Adj F'!$P$11:$P$128,'Rider Adj F'!$A$11:$A$128,'SCH D-2 F'!E$13,'Rider Adj F'!$B$11:$B$128,'SCH D-2 F'!$B97)*-1000</f>
        <v>0</v>
      </c>
      <c r="F97" s="24">
        <f>SUMIFS('Rider Adj F'!$P$11:$P$128,'Rider Adj F'!$A$11:$A$128,'SCH D-2 F'!F$13,'Rider Adj F'!$B$11:$B$128,'SCH D-2 F'!$B97)*-1000</f>
        <v>0</v>
      </c>
      <c r="G97" s="24">
        <f>SUMIFS('Rider Adj F'!$P$11:$P$128,'Rider Adj F'!$A$11:$A$128,'SCH D-2 F'!G$13,'Rider Adj F'!$B$11:$B$128,'SCH D-2 F'!$B97)*-1000</f>
        <v>0</v>
      </c>
      <c r="H97" s="24">
        <f>SUMIFS('Rider Adj F'!$P$11:$P$128,'Rider Adj F'!$A$11:$A$128,'SCH D-2 F'!H$13,'Rider Adj F'!$B$11:$B$128,'SCH D-2 F'!$B97)*-1000</f>
        <v>0</v>
      </c>
      <c r="I97" s="24">
        <f t="shared" si="36"/>
        <v>0</v>
      </c>
      <c r="J97" s="25">
        <v>1</v>
      </c>
      <c r="K97" s="24">
        <f t="shared" si="37"/>
        <v>0</v>
      </c>
    </row>
    <row r="98" spans="1:11" ht="18.95" customHeight="1" x14ac:dyDescent="0.2">
      <c r="A98" s="26">
        <f t="shared" si="35"/>
        <v>55</v>
      </c>
      <c r="B98" s="172" t="s">
        <v>903</v>
      </c>
      <c r="C98" s="4" t="s">
        <v>918</v>
      </c>
      <c r="D98" s="24">
        <f>SUMIFS('Rider Adj F'!$P$11:$P$128,'Rider Adj F'!$A$11:$A$128,'SCH D-2 F'!D$13,'Rider Adj F'!$B$11:$B$128,'SCH D-2 F'!$B98)*-1000</f>
        <v>0</v>
      </c>
      <c r="E98" s="24">
        <f>SUMIFS('Rider Adj F'!$P$11:$P$128,'Rider Adj F'!$A$11:$A$128,'SCH D-2 F'!E$13,'Rider Adj F'!$B$11:$B$128,'SCH D-2 F'!$B98)*-1000</f>
        <v>0</v>
      </c>
      <c r="F98" s="24">
        <f>SUMIFS('Rider Adj F'!$P$11:$P$128,'Rider Adj F'!$A$11:$A$128,'SCH D-2 F'!F$13,'Rider Adj F'!$B$11:$B$128,'SCH D-2 F'!$B98)*-1000</f>
        <v>0</v>
      </c>
      <c r="G98" s="24">
        <f>SUMIFS('Rider Adj F'!$P$11:$P$128,'Rider Adj F'!$A$11:$A$128,'SCH D-2 F'!G$13,'Rider Adj F'!$B$11:$B$128,'SCH D-2 F'!$B98)*-1000</f>
        <v>0</v>
      </c>
      <c r="H98" s="24">
        <f>SUMIFS('Rider Adj F'!$P$11:$P$128,'Rider Adj F'!$A$11:$A$128,'SCH D-2 F'!H$13,'Rider Adj F'!$B$11:$B$128,'SCH D-2 F'!$B98)*-1000</f>
        <v>0</v>
      </c>
      <c r="I98" s="24">
        <f t="shared" si="36"/>
        <v>0</v>
      </c>
      <c r="J98" s="25">
        <v>1</v>
      </c>
      <c r="K98" s="24">
        <f t="shared" si="37"/>
        <v>0</v>
      </c>
    </row>
    <row r="99" spans="1:11" ht="18.95" customHeight="1" x14ac:dyDescent="0.2">
      <c r="A99" s="26">
        <f t="shared" si="35"/>
        <v>56</v>
      </c>
      <c r="B99" s="172">
        <v>859</v>
      </c>
      <c r="C99" s="4" t="s">
        <v>17</v>
      </c>
      <c r="D99" s="24">
        <f>SUMIFS('Rider Adj F'!$P$11:$P$128,'Rider Adj F'!$A$11:$A$128,'SCH D-2 F'!D$13,'Rider Adj F'!$B$11:$B$128,'SCH D-2 F'!$B99)*-1000</f>
        <v>0</v>
      </c>
      <c r="E99" s="24">
        <f>SUMIFS('Rider Adj F'!$P$11:$P$128,'Rider Adj F'!$A$11:$A$128,'SCH D-2 F'!E$13,'Rider Adj F'!$B$11:$B$128,'SCH D-2 F'!$B99)*-1000</f>
        <v>0</v>
      </c>
      <c r="F99" s="24">
        <f>SUMIFS('Rider Adj F'!$P$11:$P$128,'Rider Adj F'!$A$11:$A$128,'SCH D-2 F'!F$13,'Rider Adj F'!$B$11:$B$128,'SCH D-2 F'!$B99)*-1000</f>
        <v>0</v>
      </c>
      <c r="G99" s="24">
        <f>SUMIFS('Rider Adj F'!$P$11:$P$128,'Rider Adj F'!$A$11:$A$128,'SCH D-2 F'!G$13,'Rider Adj F'!$B$11:$B$128,'SCH D-2 F'!$B99)*-1000</f>
        <v>0</v>
      </c>
      <c r="H99" s="24">
        <f>SUMIFS('Rider Adj F'!$P$11:$P$128,'Rider Adj F'!$A$11:$A$128,'SCH D-2 F'!H$13,'Rider Adj F'!$B$11:$B$128,'SCH D-2 F'!$B99)*-1000</f>
        <v>0</v>
      </c>
      <c r="I99" s="24">
        <f t="shared" si="36"/>
        <v>0</v>
      </c>
      <c r="J99" s="25">
        <v>1</v>
      </c>
      <c r="K99" s="24">
        <f t="shared" si="37"/>
        <v>0</v>
      </c>
    </row>
    <row r="100" spans="1:11" ht="18.95" customHeight="1" x14ac:dyDescent="0.2">
      <c r="A100" s="26">
        <f t="shared" si="35"/>
        <v>57</v>
      </c>
      <c r="B100" s="172" t="s">
        <v>904</v>
      </c>
      <c r="C100" s="4" t="s">
        <v>919</v>
      </c>
      <c r="D100" s="24">
        <f>SUMIFS('Rider Adj F'!$P$11:$P$128,'Rider Adj F'!$A$11:$A$128,'SCH D-2 F'!D$13,'Rider Adj F'!$B$11:$B$128,'SCH D-2 F'!$B100)*-1000</f>
        <v>0</v>
      </c>
      <c r="E100" s="24">
        <f>SUMIFS('Rider Adj F'!$P$11:$P$128,'Rider Adj F'!$A$11:$A$128,'SCH D-2 F'!E$13,'Rider Adj F'!$B$11:$B$128,'SCH D-2 F'!$B100)*-1000</f>
        <v>0</v>
      </c>
      <c r="F100" s="24">
        <f>SUMIFS('Rider Adj F'!$P$11:$P$128,'Rider Adj F'!$A$11:$A$128,'SCH D-2 F'!F$13,'Rider Adj F'!$B$11:$B$128,'SCH D-2 F'!$B100)*-1000</f>
        <v>0</v>
      </c>
      <c r="G100" s="24">
        <f>SUMIFS('Rider Adj F'!$P$11:$P$128,'Rider Adj F'!$A$11:$A$128,'SCH D-2 F'!G$13,'Rider Adj F'!$B$11:$B$128,'SCH D-2 F'!$B100)*-1000</f>
        <v>0</v>
      </c>
      <c r="H100" s="24">
        <f>SUMIFS('Rider Adj F'!$P$11:$P$128,'Rider Adj F'!$A$11:$A$128,'SCH D-2 F'!H$13,'Rider Adj F'!$B$11:$B$128,'SCH D-2 F'!$B100)*-1000</f>
        <v>0</v>
      </c>
      <c r="I100" s="24">
        <f t="shared" si="36"/>
        <v>0</v>
      </c>
      <c r="K100" s="24">
        <f t="shared" si="37"/>
        <v>0</v>
      </c>
    </row>
    <row r="101" spans="1:11" ht="18.95" customHeight="1" x14ac:dyDescent="0.2">
      <c r="A101" s="26">
        <f t="shared" si="35"/>
        <v>58</v>
      </c>
      <c r="B101" s="172" t="s">
        <v>905</v>
      </c>
      <c r="C101" s="10" t="s">
        <v>920</v>
      </c>
      <c r="D101" s="24">
        <f>SUMIFS('Rider Adj F'!$P$11:$P$128,'Rider Adj F'!$A$11:$A$128,'SCH D-2 F'!D$13,'Rider Adj F'!$B$11:$B$128,'SCH D-2 F'!$B101)*-1000</f>
        <v>0</v>
      </c>
      <c r="E101" s="24">
        <f>SUMIFS('Rider Adj F'!$P$11:$P$128,'Rider Adj F'!$A$11:$A$128,'SCH D-2 F'!E$13,'Rider Adj F'!$B$11:$B$128,'SCH D-2 F'!$B101)*-1000</f>
        <v>0</v>
      </c>
      <c r="F101" s="24">
        <f>SUMIFS('Rider Adj F'!$P$11:$P$128,'Rider Adj F'!$A$11:$A$128,'SCH D-2 F'!F$13,'Rider Adj F'!$B$11:$B$128,'SCH D-2 F'!$B101)*-1000</f>
        <v>0</v>
      </c>
      <c r="G101" s="24">
        <f>SUMIFS('Rider Adj F'!$P$11:$P$128,'Rider Adj F'!$A$11:$A$128,'SCH D-2 F'!G$13,'Rider Adj F'!$B$11:$B$128,'SCH D-2 F'!$B101)*-1000</f>
        <v>0</v>
      </c>
      <c r="H101" s="24">
        <f>SUMIFS('Rider Adj F'!$P$11:$P$128,'Rider Adj F'!$A$11:$A$128,'SCH D-2 F'!H$13,'Rider Adj F'!$B$11:$B$128,'SCH D-2 F'!$B101)*-1000</f>
        <v>0</v>
      </c>
      <c r="I101" s="24">
        <f t="shared" si="36"/>
        <v>0</v>
      </c>
      <c r="K101" s="24">
        <f t="shared" si="37"/>
        <v>0</v>
      </c>
    </row>
    <row r="102" spans="1:11" ht="18.95" customHeight="1" x14ac:dyDescent="0.2">
      <c r="A102" s="26">
        <f t="shared" si="35"/>
        <v>59</v>
      </c>
      <c r="B102" s="172"/>
      <c r="C102" s="10" t="s">
        <v>83</v>
      </c>
      <c r="D102" s="36">
        <f>SUM(D95:D101)</f>
        <v>0</v>
      </c>
      <c r="E102" s="36">
        <f t="shared" ref="E102:K102" si="38">SUM(E95:E101)</f>
        <v>0</v>
      </c>
      <c r="F102" s="36">
        <f t="shared" ref="F102:G102" si="39">SUM(F95:F101)</f>
        <v>0</v>
      </c>
      <c r="G102" s="36">
        <f t="shared" si="39"/>
        <v>0</v>
      </c>
      <c r="H102" s="36">
        <f t="shared" si="38"/>
        <v>0</v>
      </c>
      <c r="I102" s="36">
        <f t="shared" si="38"/>
        <v>0</v>
      </c>
      <c r="K102" s="36">
        <f t="shared" si="38"/>
        <v>0</v>
      </c>
    </row>
    <row r="103" spans="1:11" ht="18.95" customHeight="1" x14ac:dyDescent="0.2">
      <c r="A103" s="26"/>
      <c r="B103" s="172"/>
      <c r="C103" s="10"/>
      <c r="J103" s="25"/>
    </row>
    <row r="104" spans="1:11" ht="18.95" customHeight="1" x14ac:dyDescent="0.2">
      <c r="A104" s="26">
        <f>A102+1</f>
        <v>60</v>
      </c>
      <c r="B104" s="172"/>
      <c r="C104" s="37" t="s">
        <v>118</v>
      </c>
      <c r="J104" s="25"/>
    </row>
    <row r="105" spans="1:11" ht="18.95" customHeight="1" x14ac:dyDescent="0.2">
      <c r="A105" s="26">
        <f>A104+1</f>
        <v>61</v>
      </c>
      <c r="B105" s="172" t="s">
        <v>856</v>
      </c>
      <c r="C105" s="4" t="s">
        <v>910</v>
      </c>
      <c r="D105" s="24">
        <f>SUMIFS('Rider Adj F'!$P$11:$P$128,'Rider Adj F'!$A$11:$A$128,'SCH D-2 F'!D$13,'Rider Adj F'!$B$11:$B$128,'SCH D-2 F'!$B105)*-1000</f>
        <v>0</v>
      </c>
      <c r="E105" s="24">
        <f>SUMIFS('Rider Adj F'!$P$11:$P$128,'Rider Adj F'!$A$11:$A$128,'SCH D-2 F'!E$13,'Rider Adj F'!$B$11:$B$128,'SCH D-2 F'!$B105)*-1000</f>
        <v>0</v>
      </c>
      <c r="F105" s="24">
        <f>SUMIFS('Rider Adj F'!$P$11:$P$128,'Rider Adj F'!$A$11:$A$128,'SCH D-2 F'!F$13,'Rider Adj F'!$B$11:$B$128,'SCH D-2 F'!$B105)*-1000</f>
        <v>0</v>
      </c>
      <c r="G105" s="24">
        <f>SUMIFS('Rider Adj F'!$P$11:$P$128,'Rider Adj F'!$A$11:$A$128,'SCH D-2 F'!G$13,'Rider Adj F'!$B$11:$B$128,'SCH D-2 F'!$B105)*-1000</f>
        <v>0</v>
      </c>
      <c r="H105" s="24">
        <f>SUMIFS('Rider Adj F'!$P$11:$P$128,'Rider Adj F'!$A$11:$A$128,'SCH D-2 F'!H$13,'Rider Adj F'!$B$11:$B$128,'SCH D-2 F'!$B105)*-1000</f>
        <v>0</v>
      </c>
      <c r="I105" s="24">
        <f t="shared" ref="I105:I122" si="40">SUM(D105:H105)</f>
        <v>0</v>
      </c>
      <c r="J105" s="25">
        <v>1</v>
      </c>
      <c r="K105" s="24">
        <f t="shared" ref="K105:K122" si="41">I105*J105</f>
        <v>0</v>
      </c>
    </row>
    <row r="106" spans="1:11" ht="18.95" customHeight="1" x14ac:dyDescent="0.2">
      <c r="A106" s="26">
        <f t="shared" ref="A106:A122" si="42">A105+1</f>
        <v>62</v>
      </c>
      <c r="B106" s="172" t="s">
        <v>857</v>
      </c>
      <c r="C106" s="4" t="s">
        <v>921</v>
      </c>
      <c r="D106" s="24">
        <f>SUMIFS('Rider Adj F'!$P$11:$P$128,'Rider Adj F'!$A$11:$A$128,'SCH D-2 F'!D$13,'Rider Adj F'!$B$11:$B$128,'SCH D-2 F'!$B106)*-1000</f>
        <v>0</v>
      </c>
      <c r="E106" s="24">
        <f>SUMIFS('Rider Adj F'!$P$11:$P$128,'Rider Adj F'!$A$11:$A$128,'SCH D-2 F'!E$13,'Rider Adj F'!$B$11:$B$128,'SCH D-2 F'!$B106)*-1000</f>
        <v>0</v>
      </c>
      <c r="F106" s="24">
        <f>SUMIFS('Rider Adj F'!$P$11:$P$128,'Rider Adj F'!$A$11:$A$128,'SCH D-2 F'!F$13,'Rider Adj F'!$B$11:$B$128,'SCH D-2 F'!$B106)*-1000</f>
        <v>0</v>
      </c>
      <c r="G106" s="24">
        <f>SUMIFS('Rider Adj F'!$P$11:$P$128,'Rider Adj F'!$A$11:$A$128,'SCH D-2 F'!G$13,'Rider Adj F'!$B$11:$B$128,'SCH D-2 F'!$B106)*-1000</f>
        <v>0</v>
      </c>
      <c r="H106" s="24">
        <f>SUMIFS('Rider Adj F'!$P$11:$P$128,'Rider Adj F'!$A$11:$A$128,'SCH D-2 F'!H$13,'Rider Adj F'!$B$11:$B$128,'SCH D-2 F'!$B106)*-1000</f>
        <v>0</v>
      </c>
      <c r="I106" s="24">
        <f t="shared" si="40"/>
        <v>0</v>
      </c>
      <c r="J106" s="25">
        <v>1</v>
      </c>
      <c r="K106" s="24">
        <f t="shared" si="41"/>
        <v>0</v>
      </c>
    </row>
    <row r="107" spans="1:11" ht="18.95" customHeight="1" x14ac:dyDescent="0.2">
      <c r="A107" s="26">
        <f t="shared" si="42"/>
        <v>63</v>
      </c>
      <c r="B107" s="172" t="s">
        <v>858</v>
      </c>
      <c r="C107" s="4" t="s">
        <v>922</v>
      </c>
      <c r="D107" s="24">
        <f>SUMIFS('Rider Adj F'!$P$11:$P$128,'Rider Adj F'!$A$11:$A$128,'SCH D-2 F'!D$13,'Rider Adj F'!$B$11:$B$128,'SCH D-2 F'!$B107)*-1000</f>
        <v>0</v>
      </c>
      <c r="E107" s="24">
        <f>SUMIFS('Rider Adj F'!$P$11:$P$128,'Rider Adj F'!$A$11:$A$128,'SCH D-2 F'!E$13,'Rider Adj F'!$B$11:$B$128,'SCH D-2 F'!$B107)*-1000</f>
        <v>6830</v>
      </c>
      <c r="F107" s="24">
        <f>SUMIFS('Rider Adj F'!$P$11:$P$128,'Rider Adj F'!$A$11:$A$128,'SCH D-2 F'!F$13,'Rider Adj F'!$B$11:$B$128,'SCH D-2 F'!$B107)*-1000</f>
        <v>0</v>
      </c>
      <c r="G107" s="24">
        <f>SUMIFS('Rider Adj F'!$P$11:$P$128,'Rider Adj F'!$A$11:$A$128,'SCH D-2 F'!G$13,'Rider Adj F'!$B$11:$B$128,'SCH D-2 F'!$B107)*-1000</f>
        <v>0</v>
      </c>
      <c r="H107" s="24">
        <f>SUMIFS('Rider Adj F'!$P$11:$P$128,'Rider Adj F'!$A$11:$A$128,'SCH D-2 F'!H$13,'Rider Adj F'!$B$11:$B$128,'SCH D-2 F'!$B107)*-1000</f>
        <v>0</v>
      </c>
      <c r="I107" s="24">
        <f t="shared" si="40"/>
        <v>6830</v>
      </c>
      <c r="J107" s="25">
        <v>1</v>
      </c>
      <c r="K107" s="24">
        <f t="shared" si="41"/>
        <v>6830</v>
      </c>
    </row>
    <row r="108" spans="1:11" ht="18.95" customHeight="1" x14ac:dyDescent="0.2">
      <c r="A108" s="26">
        <f t="shared" si="42"/>
        <v>64</v>
      </c>
      <c r="B108" s="172" t="s">
        <v>859</v>
      </c>
      <c r="C108" s="4" t="s">
        <v>929</v>
      </c>
      <c r="D108" s="24">
        <f>SUMIFS('Rider Adj F'!$P$11:$P$128,'Rider Adj F'!$A$11:$A$128,'SCH D-2 F'!D$13,'Rider Adj F'!$B$11:$B$128,'SCH D-2 F'!$B108)*-1000</f>
        <v>0</v>
      </c>
      <c r="E108" s="24">
        <f>SUMIFS('Rider Adj F'!$P$11:$P$128,'Rider Adj F'!$A$11:$A$128,'SCH D-2 F'!E$13,'Rider Adj F'!$B$11:$B$128,'SCH D-2 F'!$B108)*-1000</f>
        <v>0</v>
      </c>
      <c r="F108" s="24">
        <f>SUMIFS('Rider Adj F'!$P$11:$P$128,'Rider Adj F'!$A$11:$A$128,'SCH D-2 F'!F$13,'Rider Adj F'!$B$11:$B$128,'SCH D-2 F'!$B108)*-1000</f>
        <v>0</v>
      </c>
      <c r="G108" s="24">
        <f>SUMIFS('Rider Adj F'!$P$11:$P$128,'Rider Adj F'!$A$11:$A$128,'SCH D-2 F'!G$13,'Rider Adj F'!$B$11:$B$128,'SCH D-2 F'!$B108)*-1000</f>
        <v>0</v>
      </c>
      <c r="H108" s="24">
        <f>SUMIFS('Rider Adj F'!$P$11:$P$128,'Rider Adj F'!$A$11:$A$128,'SCH D-2 F'!H$13,'Rider Adj F'!$B$11:$B$128,'SCH D-2 F'!$B108)*-1000</f>
        <v>0</v>
      </c>
      <c r="I108" s="24">
        <f t="shared" si="40"/>
        <v>0</v>
      </c>
      <c r="J108" s="25">
        <v>1</v>
      </c>
      <c r="K108" s="24">
        <f t="shared" si="41"/>
        <v>0</v>
      </c>
    </row>
    <row r="109" spans="1:11" ht="18.95" customHeight="1" x14ac:dyDescent="0.2">
      <c r="A109" s="26">
        <f t="shared" si="42"/>
        <v>65</v>
      </c>
      <c r="B109" s="172" t="s">
        <v>860</v>
      </c>
      <c r="C109" s="4" t="s">
        <v>930</v>
      </c>
      <c r="D109" s="24">
        <f>SUMIFS('Rider Adj F'!$P$11:$P$128,'Rider Adj F'!$A$11:$A$128,'SCH D-2 F'!D$13,'Rider Adj F'!$B$11:$B$128,'SCH D-2 F'!$B109)*-1000</f>
        <v>0</v>
      </c>
      <c r="E109" s="24">
        <f>SUMIFS('Rider Adj F'!$P$11:$P$128,'Rider Adj F'!$A$11:$A$128,'SCH D-2 F'!E$13,'Rider Adj F'!$B$11:$B$128,'SCH D-2 F'!$B109)*-1000</f>
        <v>0</v>
      </c>
      <c r="F109" s="24">
        <f>SUMIFS('Rider Adj F'!$P$11:$P$128,'Rider Adj F'!$A$11:$A$128,'SCH D-2 F'!F$13,'Rider Adj F'!$B$11:$B$128,'SCH D-2 F'!$B109)*-1000</f>
        <v>0</v>
      </c>
      <c r="G109" s="24">
        <f>SUMIFS('Rider Adj F'!$P$11:$P$128,'Rider Adj F'!$A$11:$A$128,'SCH D-2 F'!G$13,'Rider Adj F'!$B$11:$B$128,'SCH D-2 F'!$B109)*-1000</f>
        <v>0</v>
      </c>
      <c r="H109" s="24">
        <f>SUMIFS('Rider Adj F'!$P$11:$P$128,'Rider Adj F'!$A$11:$A$128,'SCH D-2 F'!H$13,'Rider Adj F'!$B$11:$B$128,'SCH D-2 F'!$B109)*-1000</f>
        <v>0</v>
      </c>
      <c r="I109" s="24">
        <f t="shared" si="40"/>
        <v>0</v>
      </c>
      <c r="J109" s="25">
        <v>1</v>
      </c>
      <c r="K109" s="24">
        <f t="shared" si="41"/>
        <v>0</v>
      </c>
    </row>
    <row r="110" spans="1:11" ht="18.95" customHeight="1" x14ac:dyDescent="0.2">
      <c r="A110" s="26">
        <f t="shared" si="42"/>
        <v>66</v>
      </c>
      <c r="B110" s="172">
        <v>877</v>
      </c>
      <c r="C110" s="4" t="s">
        <v>931</v>
      </c>
      <c r="D110" s="24">
        <f>SUMIFS('Rider Adj F'!$P$11:$P$128,'Rider Adj F'!$A$11:$A$128,'SCH D-2 F'!D$13,'Rider Adj F'!$B$11:$B$128,'SCH D-2 F'!$B110)*-1000</f>
        <v>0</v>
      </c>
      <c r="E110" s="24">
        <f>SUMIFS('Rider Adj F'!$P$11:$P$128,'Rider Adj F'!$A$11:$A$128,'SCH D-2 F'!E$13,'Rider Adj F'!$B$11:$B$128,'SCH D-2 F'!$B110)*-1000</f>
        <v>0</v>
      </c>
      <c r="F110" s="24">
        <f>SUMIFS('Rider Adj F'!$P$11:$P$128,'Rider Adj F'!$A$11:$A$128,'SCH D-2 F'!F$13,'Rider Adj F'!$B$11:$B$128,'SCH D-2 F'!$B110)*-1000</f>
        <v>0</v>
      </c>
      <c r="G110" s="24">
        <f>SUMIFS('Rider Adj F'!$P$11:$P$128,'Rider Adj F'!$A$11:$A$128,'SCH D-2 F'!G$13,'Rider Adj F'!$B$11:$B$128,'SCH D-2 F'!$B110)*-1000</f>
        <v>0</v>
      </c>
      <c r="H110" s="24">
        <f>SUMIFS('Rider Adj F'!$P$11:$P$128,'Rider Adj F'!$A$11:$A$128,'SCH D-2 F'!H$13,'Rider Adj F'!$B$11:$B$128,'SCH D-2 F'!$B110)*-1000</f>
        <v>0</v>
      </c>
      <c r="I110" s="24">
        <f t="shared" si="40"/>
        <v>0</v>
      </c>
      <c r="J110" s="25">
        <v>1</v>
      </c>
      <c r="K110" s="24">
        <f t="shared" si="41"/>
        <v>0</v>
      </c>
    </row>
    <row r="111" spans="1:11" ht="18.95" customHeight="1" x14ac:dyDescent="0.2">
      <c r="A111" s="26">
        <f t="shared" si="42"/>
        <v>67</v>
      </c>
      <c r="B111" s="172" t="s">
        <v>861</v>
      </c>
      <c r="C111" s="4" t="s">
        <v>923</v>
      </c>
      <c r="D111" s="24">
        <f>SUMIFS('Rider Adj F'!$P$11:$P$128,'Rider Adj F'!$A$11:$A$128,'SCH D-2 F'!D$13,'Rider Adj F'!$B$11:$B$128,'SCH D-2 F'!$B111)*-1000</f>
        <v>0</v>
      </c>
      <c r="E111" s="24">
        <f>SUMIFS('Rider Adj F'!$P$11:$P$128,'Rider Adj F'!$A$11:$A$128,'SCH D-2 F'!E$13,'Rider Adj F'!$B$11:$B$128,'SCH D-2 F'!$B111)*-1000</f>
        <v>-279500</v>
      </c>
      <c r="F111" s="24">
        <f>SUMIFS('Rider Adj F'!$P$11:$P$128,'Rider Adj F'!$A$11:$A$128,'SCH D-2 F'!F$13,'Rider Adj F'!$B$11:$B$128,'SCH D-2 F'!$B111)*-1000</f>
        <v>0</v>
      </c>
      <c r="G111" s="24">
        <f>SUMIFS('Rider Adj F'!$P$11:$P$128,'Rider Adj F'!$A$11:$A$128,'SCH D-2 F'!G$13,'Rider Adj F'!$B$11:$B$128,'SCH D-2 F'!$B111)*-1000</f>
        <v>0</v>
      </c>
      <c r="H111" s="24">
        <f>SUMIFS('Rider Adj F'!$P$11:$P$128,'Rider Adj F'!$A$11:$A$128,'SCH D-2 F'!H$13,'Rider Adj F'!$B$11:$B$128,'SCH D-2 F'!$B111)*-1000</f>
        <v>0</v>
      </c>
      <c r="I111" s="24">
        <f t="shared" si="40"/>
        <v>-279500</v>
      </c>
      <c r="J111" s="25">
        <v>1</v>
      </c>
      <c r="K111" s="24">
        <f t="shared" si="41"/>
        <v>-279500</v>
      </c>
    </row>
    <row r="112" spans="1:11" ht="18.95" customHeight="1" x14ac:dyDescent="0.2">
      <c r="A112" s="26">
        <f t="shared" si="42"/>
        <v>68</v>
      </c>
      <c r="B112" s="172" t="s">
        <v>862</v>
      </c>
      <c r="C112" s="4" t="s">
        <v>924</v>
      </c>
      <c r="D112" s="24">
        <f>SUMIFS('Rider Adj F'!$P$11:$P$128,'Rider Adj F'!$A$11:$A$128,'SCH D-2 F'!D$13,'Rider Adj F'!$B$11:$B$128,'SCH D-2 F'!$B112)*-1000</f>
        <v>0</v>
      </c>
      <c r="E112" s="24">
        <f>SUMIFS('Rider Adj F'!$P$11:$P$128,'Rider Adj F'!$A$11:$A$128,'SCH D-2 F'!E$13,'Rider Adj F'!$B$11:$B$128,'SCH D-2 F'!$B112)*-1000</f>
        <v>73596.999999999985</v>
      </c>
      <c r="F112" s="24">
        <f>SUMIFS('Rider Adj F'!$P$11:$P$128,'Rider Adj F'!$A$11:$A$128,'SCH D-2 F'!F$13,'Rider Adj F'!$B$11:$B$128,'SCH D-2 F'!$B112)*-1000</f>
        <v>0</v>
      </c>
      <c r="G112" s="24">
        <f>SUMIFS('Rider Adj F'!$P$11:$P$128,'Rider Adj F'!$A$11:$A$128,'SCH D-2 F'!G$13,'Rider Adj F'!$B$11:$B$128,'SCH D-2 F'!$B112)*-1000</f>
        <v>0</v>
      </c>
      <c r="H112" s="24">
        <f>SUMIFS('Rider Adj F'!$P$11:$P$128,'Rider Adj F'!$A$11:$A$128,'SCH D-2 F'!H$13,'Rider Adj F'!$B$11:$B$128,'SCH D-2 F'!$B112)*-1000</f>
        <v>0</v>
      </c>
      <c r="I112" s="24">
        <f t="shared" si="40"/>
        <v>73596.999999999985</v>
      </c>
      <c r="J112" s="25">
        <v>1</v>
      </c>
      <c r="K112" s="24">
        <f t="shared" si="41"/>
        <v>73596.999999999985</v>
      </c>
    </row>
    <row r="113" spans="1:11" ht="18.95" customHeight="1" x14ac:dyDescent="0.2">
      <c r="A113" s="26">
        <f t="shared" si="42"/>
        <v>69</v>
      </c>
      <c r="B113" s="172" t="s">
        <v>863</v>
      </c>
      <c r="C113" s="4" t="s">
        <v>17</v>
      </c>
      <c r="D113" s="24">
        <f>SUMIFS('Rider Adj F'!$P$11:$P$128,'Rider Adj F'!$A$11:$A$128,'SCH D-2 F'!D$13,'Rider Adj F'!$B$11:$B$128,'SCH D-2 F'!$B113)*-1000</f>
        <v>0</v>
      </c>
      <c r="E113" s="24">
        <f>SUMIFS('Rider Adj F'!$P$11:$P$128,'Rider Adj F'!$A$11:$A$128,'SCH D-2 F'!E$13,'Rider Adj F'!$B$11:$B$128,'SCH D-2 F'!$B113)*-1000</f>
        <v>-107201.00000000001</v>
      </c>
      <c r="F113" s="24">
        <f>SUMIFS('Rider Adj F'!$P$11:$P$128,'Rider Adj F'!$A$11:$A$128,'SCH D-2 F'!F$13,'Rider Adj F'!$B$11:$B$128,'SCH D-2 F'!$B113)*-1000</f>
        <v>0</v>
      </c>
      <c r="G113" s="24">
        <f>SUMIFS('Rider Adj F'!$P$11:$P$128,'Rider Adj F'!$A$11:$A$128,'SCH D-2 F'!G$13,'Rider Adj F'!$B$11:$B$128,'SCH D-2 F'!$B113)*-1000</f>
        <v>0</v>
      </c>
      <c r="H113" s="24">
        <f>SUMIFS('Rider Adj F'!$P$11:$P$128,'Rider Adj F'!$A$11:$A$128,'SCH D-2 F'!H$13,'Rider Adj F'!$B$11:$B$128,'SCH D-2 F'!$B113)*-1000</f>
        <v>0</v>
      </c>
      <c r="I113" s="24">
        <f t="shared" si="40"/>
        <v>-107201.00000000001</v>
      </c>
      <c r="J113" s="25">
        <v>1</v>
      </c>
      <c r="K113" s="24">
        <f t="shared" si="41"/>
        <v>-107201.00000000001</v>
      </c>
    </row>
    <row r="114" spans="1:11" ht="18.95" customHeight="1" x14ac:dyDescent="0.2">
      <c r="A114" s="26">
        <f t="shared" si="42"/>
        <v>70</v>
      </c>
      <c r="B114" s="172" t="s">
        <v>864</v>
      </c>
      <c r="C114" s="4" t="s">
        <v>925</v>
      </c>
      <c r="D114" s="24">
        <f>SUMIFS('Rider Adj F'!$P$11:$P$128,'Rider Adj F'!$A$11:$A$128,'SCH D-2 F'!D$13,'Rider Adj F'!$B$11:$B$128,'SCH D-2 F'!$B114)*-1000</f>
        <v>0</v>
      </c>
      <c r="E114" s="24">
        <f>SUMIFS('Rider Adj F'!$P$11:$P$128,'Rider Adj F'!$A$11:$A$128,'SCH D-2 F'!E$13,'Rider Adj F'!$B$11:$B$128,'SCH D-2 F'!$B114)*-1000</f>
        <v>0</v>
      </c>
      <c r="F114" s="24">
        <f>SUMIFS('Rider Adj F'!$P$11:$P$128,'Rider Adj F'!$A$11:$A$128,'SCH D-2 F'!F$13,'Rider Adj F'!$B$11:$B$128,'SCH D-2 F'!$B114)*-1000</f>
        <v>0</v>
      </c>
      <c r="G114" s="24">
        <f>SUMIFS('Rider Adj F'!$P$11:$P$128,'Rider Adj F'!$A$11:$A$128,'SCH D-2 F'!G$13,'Rider Adj F'!$B$11:$B$128,'SCH D-2 F'!$B114)*-1000</f>
        <v>0</v>
      </c>
      <c r="H114" s="24">
        <f>SUMIFS('Rider Adj F'!$P$11:$P$128,'Rider Adj F'!$A$11:$A$128,'SCH D-2 F'!H$13,'Rider Adj F'!$B$11:$B$128,'SCH D-2 F'!$B114)*-1000</f>
        <v>0</v>
      </c>
      <c r="I114" s="24">
        <f t="shared" si="40"/>
        <v>0</v>
      </c>
      <c r="J114" s="25">
        <v>1</v>
      </c>
      <c r="K114" s="24">
        <f t="shared" si="41"/>
        <v>0</v>
      </c>
    </row>
    <row r="115" spans="1:11" ht="18.95" customHeight="1" x14ac:dyDescent="0.2">
      <c r="A115" s="26">
        <f t="shared" si="42"/>
        <v>71</v>
      </c>
      <c r="B115" s="172" t="s">
        <v>865</v>
      </c>
      <c r="C115" s="4" t="s">
        <v>15</v>
      </c>
      <c r="D115" s="24">
        <f>SUMIFS('Rider Adj F'!$P$11:$P$128,'Rider Adj F'!$A$11:$A$128,'SCH D-2 F'!D$13,'Rider Adj F'!$B$11:$B$128,'SCH D-2 F'!$B115)*-1000</f>
        <v>0</v>
      </c>
      <c r="E115" s="24">
        <f>SUMIFS('Rider Adj F'!$P$11:$P$128,'Rider Adj F'!$A$11:$A$128,'SCH D-2 F'!E$13,'Rider Adj F'!$B$11:$B$128,'SCH D-2 F'!$B115)*-1000</f>
        <v>0</v>
      </c>
      <c r="F115" s="24">
        <f>SUMIFS('Rider Adj F'!$P$11:$P$128,'Rider Adj F'!$A$11:$A$128,'SCH D-2 F'!F$13,'Rider Adj F'!$B$11:$B$128,'SCH D-2 F'!$B115)*-1000</f>
        <v>0</v>
      </c>
      <c r="G115" s="24">
        <f>SUMIFS('Rider Adj F'!$P$11:$P$128,'Rider Adj F'!$A$11:$A$128,'SCH D-2 F'!G$13,'Rider Adj F'!$B$11:$B$128,'SCH D-2 F'!$B115)*-1000</f>
        <v>0</v>
      </c>
      <c r="H115" s="24">
        <f>SUMIFS('Rider Adj F'!$P$11:$P$128,'Rider Adj F'!$A$11:$A$128,'SCH D-2 F'!H$13,'Rider Adj F'!$B$11:$B$128,'SCH D-2 F'!$B115)*-1000</f>
        <v>0</v>
      </c>
      <c r="I115" s="24">
        <f t="shared" si="40"/>
        <v>0</v>
      </c>
      <c r="J115" s="25">
        <v>1</v>
      </c>
      <c r="K115" s="24">
        <f t="shared" si="41"/>
        <v>0</v>
      </c>
    </row>
    <row r="116" spans="1:11" ht="18.95" customHeight="1" x14ac:dyDescent="0.2">
      <c r="A116" s="26">
        <f t="shared" si="42"/>
        <v>72</v>
      </c>
      <c r="B116" s="172" t="s">
        <v>866</v>
      </c>
      <c r="C116" s="4" t="s">
        <v>926</v>
      </c>
      <c r="D116" s="24">
        <f>SUMIFS('Rider Adj F'!$P$11:$P$128,'Rider Adj F'!$A$11:$A$128,'SCH D-2 F'!D$13,'Rider Adj F'!$B$11:$B$128,'SCH D-2 F'!$B116)*-1000</f>
        <v>0</v>
      </c>
      <c r="E116" s="24">
        <f>SUMIFS('Rider Adj F'!$P$11:$P$128,'Rider Adj F'!$A$11:$A$128,'SCH D-2 F'!E$13,'Rider Adj F'!$B$11:$B$128,'SCH D-2 F'!$B116)*-1000</f>
        <v>0</v>
      </c>
      <c r="F116" s="24">
        <f>SUMIFS('Rider Adj F'!$P$11:$P$128,'Rider Adj F'!$A$11:$A$128,'SCH D-2 F'!F$13,'Rider Adj F'!$B$11:$B$128,'SCH D-2 F'!$B116)*-1000</f>
        <v>0</v>
      </c>
      <c r="G116" s="24">
        <f>SUMIFS('Rider Adj F'!$P$11:$P$128,'Rider Adj F'!$A$11:$A$128,'SCH D-2 F'!G$13,'Rider Adj F'!$B$11:$B$128,'SCH D-2 F'!$B116)*-1000</f>
        <v>0</v>
      </c>
      <c r="H116" s="24">
        <f>SUMIFS('Rider Adj F'!$P$11:$P$128,'Rider Adj F'!$A$11:$A$128,'SCH D-2 F'!H$13,'Rider Adj F'!$B$11:$B$128,'SCH D-2 F'!$B116)*-1000</f>
        <v>0</v>
      </c>
      <c r="I116" s="24">
        <f t="shared" si="40"/>
        <v>0</v>
      </c>
      <c r="J116" s="25">
        <v>1</v>
      </c>
      <c r="K116" s="24">
        <f t="shared" si="41"/>
        <v>0</v>
      </c>
    </row>
    <row r="117" spans="1:11" ht="18.95" customHeight="1" x14ac:dyDescent="0.2">
      <c r="A117" s="26">
        <f t="shared" si="42"/>
        <v>73</v>
      </c>
      <c r="B117" s="172" t="s">
        <v>867</v>
      </c>
      <c r="C117" s="4" t="s">
        <v>927</v>
      </c>
      <c r="D117" s="24">
        <f>SUMIFS('Rider Adj F'!$P$11:$P$128,'Rider Adj F'!$A$11:$A$128,'SCH D-2 F'!D$13,'Rider Adj F'!$B$11:$B$128,'SCH D-2 F'!$B117)*-1000</f>
        <v>0</v>
      </c>
      <c r="E117" s="24">
        <f>SUMIFS('Rider Adj F'!$P$11:$P$128,'Rider Adj F'!$A$11:$A$128,'SCH D-2 F'!E$13,'Rider Adj F'!$B$11:$B$128,'SCH D-2 F'!$B117)*-1000</f>
        <v>90849.999999999913</v>
      </c>
      <c r="F117" s="24">
        <f>SUMIFS('Rider Adj F'!$P$11:$P$128,'Rider Adj F'!$A$11:$A$128,'SCH D-2 F'!F$13,'Rider Adj F'!$B$11:$B$128,'SCH D-2 F'!$B117)*-1000</f>
        <v>0</v>
      </c>
      <c r="G117" s="24">
        <f>SUMIFS('Rider Adj F'!$P$11:$P$128,'Rider Adj F'!$A$11:$A$128,'SCH D-2 F'!G$13,'Rider Adj F'!$B$11:$B$128,'SCH D-2 F'!$B117)*-1000</f>
        <v>0</v>
      </c>
      <c r="H117" s="24">
        <f>SUMIFS('Rider Adj F'!$P$11:$P$128,'Rider Adj F'!$A$11:$A$128,'SCH D-2 F'!H$13,'Rider Adj F'!$B$11:$B$128,'SCH D-2 F'!$B117)*-1000</f>
        <v>0</v>
      </c>
      <c r="I117" s="24">
        <f t="shared" si="40"/>
        <v>90849.999999999913</v>
      </c>
      <c r="J117" s="25">
        <v>1</v>
      </c>
      <c r="K117" s="24">
        <f t="shared" si="41"/>
        <v>90849.999999999913</v>
      </c>
    </row>
    <row r="118" spans="1:11" ht="18.95" customHeight="1" x14ac:dyDescent="0.2">
      <c r="A118" s="26">
        <f t="shared" si="42"/>
        <v>74</v>
      </c>
      <c r="B118" s="172" t="s">
        <v>868</v>
      </c>
      <c r="C118" s="4" t="s">
        <v>928</v>
      </c>
      <c r="D118" s="24">
        <f>SUMIFS('Rider Adj F'!$P$11:$P$128,'Rider Adj F'!$A$11:$A$128,'SCH D-2 F'!D$13,'Rider Adj F'!$B$11:$B$128,'SCH D-2 F'!$B118)*-1000</f>
        <v>0</v>
      </c>
      <c r="E118" s="24">
        <f>SUMIFS('Rider Adj F'!$P$11:$P$128,'Rider Adj F'!$A$11:$A$128,'SCH D-2 F'!E$13,'Rider Adj F'!$B$11:$B$128,'SCH D-2 F'!$B118)*-1000</f>
        <v>0</v>
      </c>
      <c r="F118" s="24">
        <f>SUMIFS('Rider Adj F'!$P$11:$P$128,'Rider Adj F'!$A$11:$A$128,'SCH D-2 F'!F$13,'Rider Adj F'!$B$11:$B$128,'SCH D-2 F'!$B118)*-1000</f>
        <v>0</v>
      </c>
      <c r="G118" s="24">
        <f>SUMIFS('Rider Adj F'!$P$11:$P$128,'Rider Adj F'!$A$11:$A$128,'SCH D-2 F'!G$13,'Rider Adj F'!$B$11:$B$128,'SCH D-2 F'!$B118)*-1000</f>
        <v>0</v>
      </c>
      <c r="H118" s="24">
        <f>SUMIFS('Rider Adj F'!$P$11:$P$128,'Rider Adj F'!$A$11:$A$128,'SCH D-2 F'!H$13,'Rider Adj F'!$B$11:$B$128,'SCH D-2 F'!$B118)*-1000</f>
        <v>0</v>
      </c>
      <c r="I118" s="24">
        <f t="shared" si="40"/>
        <v>0</v>
      </c>
      <c r="J118" s="25">
        <v>1</v>
      </c>
      <c r="K118" s="24">
        <f t="shared" si="41"/>
        <v>0</v>
      </c>
    </row>
    <row r="119" spans="1:11" ht="18.95" customHeight="1" x14ac:dyDescent="0.2">
      <c r="A119" s="26">
        <f t="shared" si="42"/>
        <v>75</v>
      </c>
      <c r="B119" s="172" t="s">
        <v>869</v>
      </c>
      <c r="C119" s="4" t="s">
        <v>932</v>
      </c>
      <c r="D119" s="24">
        <f>SUMIFS('Rider Adj F'!$P$11:$P$128,'Rider Adj F'!$A$11:$A$128,'SCH D-2 F'!D$13,'Rider Adj F'!$B$11:$B$128,'SCH D-2 F'!$B119)*-1000</f>
        <v>0</v>
      </c>
      <c r="E119" s="24">
        <f>SUMIFS('Rider Adj F'!$P$11:$P$128,'Rider Adj F'!$A$11:$A$128,'SCH D-2 F'!E$13,'Rider Adj F'!$B$11:$B$128,'SCH D-2 F'!$B119)*-1000</f>
        <v>0</v>
      </c>
      <c r="F119" s="24">
        <f>SUMIFS('Rider Adj F'!$P$11:$P$128,'Rider Adj F'!$A$11:$A$128,'SCH D-2 F'!F$13,'Rider Adj F'!$B$11:$B$128,'SCH D-2 F'!$B119)*-1000</f>
        <v>0</v>
      </c>
      <c r="G119" s="24">
        <f>SUMIFS('Rider Adj F'!$P$11:$P$128,'Rider Adj F'!$A$11:$A$128,'SCH D-2 F'!G$13,'Rider Adj F'!$B$11:$B$128,'SCH D-2 F'!$B119)*-1000</f>
        <v>0</v>
      </c>
      <c r="H119" s="24">
        <f>SUMIFS('Rider Adj F'!$P$11:$P$128,'Rider Adj F'!$A$11:$A$128,'SCH D-2 F'!H$13,'Rider Adj F'!$B$11:$B$128,'SCH D-2 F'!$B119)*-1000</f>
        <v>0</v>
      </c>
      <c r="I119" s="24">
        <f t="shared" si="40"/>
        <v>0</v>
      </c>
      <c r="J119" s="25">
        <v>1</v>
      </c>
      <c r="K119" s="24">
        <f t="shared" si="41"/>
        <v>0</v>
      </c>
    </row>
    <row r="120" spans="1:11" ht="18.95" customHeight="1" x14ac:dyDescent="0.2">
      <c r="A120" s="26">
        <f t="shared" si="42"/>
        <v>76</v>
      </c>
      <c r="B120" s="172">
        <v>891</v>
      </c>
      <c r="C120" s="4" t="s">
        <v>933</v>
      </c>
      <c r="D120" s="24">
        <f>SUMIFS('Rider Adj F'!$P$11:$P$128,'Rider Adj F'!$A$11:$A$128,'SCH D-2 F'!D$13,'Rider Adj F'!$B$11:$B$128,'SCH D-2 F'!$B120)*-1000</f>
        <v>0</v>
      </c>
      <c r="E120" s="24">
        <f>SUMIFS('Rider Adj F'!$P$11:$P$128,'Rider Adj F'!$A$11:$A$128,'SCH D-2 F'!E$13,'Rider Adj F'!$B$11:$B$128,'SCH D-2 F'!$B120)*-1000</f>
        <v>0</v>
      </c>
      <c r="F120" s="24">
        <f>SUMIFS('Rider Adj F'!$P$11:$P$128,'Rider Adj F'!$A$11:$A$128,'SCH D-2 F'!F$13,'Rider Adj F'!$B$11:$B$128,'SCH D-2 F'!$B120)*-1000</f>
        <v>0</v>
      </c>
      <c r="G120" s="24">
        <f>SUMIFS('Rider Adj F'!$P$11:$P$128,'Rider Adj F'!$A$11:$A$128,'SCH D-2 F'!G$13,'Rider Adj F'!$B$11:$B$128,'SCH D-2 F'!$B120)*-1000</f>
        <v>0</v>
      </c>
      <c r="H120" s="24">
        <f>SUMIFS('Rider Adj F'!$P$11:$P$128,'Rider Adj F'!$A$11:$A$128,'SCH D-2 F'!H$13,'Rider Adj F'!$B$11:$B$128,'SCH D-2 F'!$B120)*-1000</f>
        <v>0</v>
      </c>
      <c r="I120" s="24">
        <f t="shared" si="40"/>
        <v>0</v>
      </c>
      <c r="J120" s="25">
        <v>1</v>
      </c>
      <c r="K120" s="24">
        <f t="shared" si="41"/>
        <v>0</v>
      </c>
    </row>
    <row r="121" spans="1:11" ht="18.95" customHeight="1" x14ac:dyDescent="0.2">
      <c r="A121" s="26">
        <f t="shared" si="42"/>
        <v>77</v>
      </c>
      <c r="B121" s="172" t="s">
        <v>870</v>
      </c>
      <c r="C121" s="4" t="s">
        <v>934</v>
      </c>
      <c r="D121" s="24">
        <f>SUMIFS('Rider Adj F'!$P$11:$P$128,'Rider Adj F'!$A$11:$A$128,'SCH D-2 F'!D$13,'Rider Adj F'!$B$11:$B$128,'SCH D-2 F'!$B121)*-1000</f>
        <v>0</v>
      </c>
      <c r="E121" s="24">
        <f>SUMIFS('Rider Adj F'!$P$11:$P$128,'Rider Adj F'!$A$11:$A$128,'SCH D-2 F'!E$13,'Rider Adj F'!$B$11:$B$128,'SCH D-2 F'!$B121)*-1000</f>
        <v>-1141162</v>
      </c>
      <c r="F121" s="24">
        <f>SUMIFS('Rider Adj F'!$P$11:$P$128,'Rider Adj F'!$A$11:$A$128,'SCH D-2 F'!F$13,'Rider Adj F'!$B$11:$B$128,'SCH D-2 F'!$B121)*-1000</f>
        <v>0</v>
      </c>
      <c r="G121" s="24">
        <f>SUMIFS('Rider Adj F'!$P$11:$P$128,'Rider Adj F'!$A$11:$A$128,'SCH D-2 F'!G$13,'Rider Adj F'!$B$11:$B$128,'SCH D-2 F'!$B121)*-1000</f>
        <v>0</v>
      </c>
      <c r="H121" s="24">
        <f>SUMIFS('Rider Adj F'!$P$11:$P$128,'Rider Adj F'!$A$11:$A$128,'SCH D-2 F'!H$13,'Rider Adj F'!$B$11:$B$128,'SCH D-2 F'!$B121)*-1000</f>
        <v>0</v>
      </c>
      <c r="I121" s="24">
        <f t="shared" si="40"/>
        <v>-1141162</v>
      </c>
      <c r="J121" s="25">
        <v>1</v>
      </c>
      <c r="K121" s="24">
        <f t="shared" si="41"/>
        <v>-1141162</v>
      </c>
    </row>
    <row r="122" spans="1:11" ht="18.95" customHeight="1" x14ac:dyDescent="0.2">
      <c r="A122" s="26">
        <f t="shared" si="42"/>
        <v>78</v>
      </c>
      <c r="B122" s="172" t="s">
        <v>871</v>
      </c>
      <c r="C122" s="4" t="s">
        <v>935</v>
      </c>
      <c r="D122" s="24">
        <f>SUMIFS('Rider Adj F'!$P$11:$P$128,'Rider Adj F'!$A$11:$A$128,'SCH D-2 F'!D$13,'Rider Adj F'!$B$11:$B$128,'SCH D-2 F'!$B122)*-1000</f>
        <v>0</v>
      </c>
      <c r="E122" s="24">
        <f>SUMIFS('Rider Adj F'!$P$11:$P$128,'Rider Adj F'!$A$11:$A$128,'SCH D-2 F'!E$13,'Rider Adj F'!$B$11:$B$128,'SCH D-2 F'!$B122)*-1000</f>
        <v>0</v>
      </c>
      <c r="F122" s="24">
        <f>SUMIFS('Rider Adj F'!$P$11:$P$128,'Rider Adj F'!$A$11:$A$128,'SCH D-2 F'!F$13,'Rider Adj F'!$B$11:$B$128,'SCH D-2 F'!$B122)*-1000</f>
        <v>0</v>
      </c>
      <c r="G122" s="24">
        <f>SUMIFS('Rider Adj F'!$P$11:$P$128,'Rider Adj F'!$A$11:$A$128,'SCH D-2 F'!G$13,'Rider Adj F'!$B$11:$B$128,'SCH D-2 F'!$B122)*-1000</f>
        <v>0</v>
      </c>
      <c r="H122" s="24">
        <f>SUMIFS('Rider Adj F'!$P$11:$P$128,'Rider Adj F'!$A$11:$A$128,'SCH D-2 F'!H$13,'Rider Adj F'!$B$11:$B$128,'SCH D-2 F'!$B122)*-1000</f>
        <v>0</v>
      </c>
      <c r="I122" s="24">
        <f t="shared" si="40"/>
        <v>0</v>
      </c>
      <c r="J122" s="25">
        <v>1</v>
      </c>
      <c r="K122" s="24">
        <f t="shared" si="41"/>
        <v>0</v>
      </c>
    </row>
    <row r="123" spans="1:11" s="16" customFormat="1" ht="20.100000000000001" customHeight="1" x14ac:dyDescent="0.2">
      <c r="A123" s="300" t="str">
        <f>$A$1</f>
        <v>LOUISVILLE GAS AND ELECTRIC COMPANY</v>
      </c>
      <c r="B123" s="300"/>
      <c r="C123" s="300"/>
      <c r="D123" s="300"/>
      <c r="E123" s="300"/>
      <c r="F123" s="300"/>
      <c r="G123" s="300"/>
      <c r="H123" s="300"/>
      <c r="I123" s="300"/>
      <c r="J123" s="300"/>
      <c r="K123" s="300"/>
    </row>
    <row r="124" spans="1:11" s="16" customFormat="1" ht="20.100000000000001" customHeight="1" x14ac:dyDescent="0.2">
      <c r="A124" s="300" t="str">
        <f>$A$2</f>
        <v>CASE NO. 2016-00371 - GAS OPERATIONS</v>
      </c>
      <c r="B124" s="300"/>
      <c r="C124" s="300"/>
      <c r="D124" s="300"/>
      <c r="E124" s="300"/>
      <c r="F124" s="300"/>
      <c r="G124" s="300"/>
      <c r="H124" s="300"/>
      <c r="I124" s="300"/>
      <c r="J124" s="300"/>
      <c r="K124" s="300"/>
    </row>
    <row r="125" spans="1:11" s="16" customFormat="1" ht="20.100000000000001" customHeight="1" x14ac:dyDescent="0.2">
      <c r="A125" s="300" t="s">
        <v>261</v>
      </c>
      <c r="B125" s="300"/>
      <c r="C125" s="300"/>
      <c r="D125" s="300"/>
      <c r="E125" s="300"/>
      <c r="F125" s="300"/>
      <c r="G125" s="300"/>
      <c r="H125" s="300"/>
      <c r="I125" s="300"/>
      <c r="J125" s="300"/>
      <c r="K125" s="300"/>
    </row>
    <row r="126" spans="1:11" s="16" customFormat="1" ht="20.100000000000001" customHeight="1" x14ac:dyDescent="0.2">
      <c r="A126" s="300" t="str">
        <f>$A$4</f>
        <v>FOR THE 12 MONTHS ENDED JUNE 30, 2018</v>
      </c>
      <c r="B126" s="300"/>
      <c r="C126" s="300"/>
      <c r="D126" s="300"/>
      <c r="E126" s="300"/>
      <c r="F126" s="300"/>
      <c r="G126" s="300"/>
      <c r="H126" s="300"/>
      <c r="I126" s="300"/>
      <c r="J126" s="300"/>
      <c r="K126" s="300"/>
    </row>
    <row r="127" spans="1:11" s="16" customFormat="1" ht="20.100000000000001" customHeight="1" x14ac:dyDescent="0.2">
      <c r="A127" s="171"/>
      <c r="B127" s="171"/>
      <c r="C127" s="171"/>
      <c r="D127" s="171"/>
      <c r="E127" s="171"/>
      <c r="F127" s="241"/>
      <c r="G127" s="241"/>
      <c r="H127" s="171"/>
      <c r="I127" s="171"/>
      <c r="J127" s="171"/>
      <c r="K127" s="171"/>
    </row>
    <row r="128" spans="1:11" s="16" customFormat="1" ht="20.100000000000001" customHeight="1" x14ac:dyDescent="0.2">
      <c r="A128" s="16" t="str">
        <f>$A$6</f>
        <v>DATA:____BASE  PERIOD__X__FORECASTED  PERIOD</v>
      </c>
      <c r="B128" s="18"/>
      <c r="K128" s="19" t="str">
        <f>$K$6</f>
        <v>SCHEDULE D-2</v>
      </c>
    </row>
    <row r="129" spans="1:11" s="16" customFormat="1" ht="20.100000000000001" customHeight="1" x14ac:dyDescent="0.2">
      <c r="A129" s="16" t="str">
        <f>$A$7</f>
        <v>TYPE OF FILING: __X__ ORIGINAL  _____ UPDATED  _____ REVISED</v>
      </c>
      <c r="K129" s="19" t="s">
        <v>1041</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37" t="str">
        <f>D$10</f>
        <v>ADJ 1</v>
      </c>
      <c r="E132" s="137" t="str">
        <f t="shared" ref="E132:H132" si="43">E$10</f>
        <v>ADJ 2</v>
      </c>
      <c r="F132" s="137" t="str">
        <f t="shared" si="43"/>
        <v>ADJ 3</v>
      </c>
      <c r="G132" s="137" t="str">
        <f t="shared" si="43"/>
        <v>ADJ 4</v>
      </c>
      <c r="H132" s="137" t="str">
        <f t="shared" si="43"/>
        <v>ADJ 5</v>
      </c>
      <c r="I132" s="63"/>
      <c r="J132" s="63"/>
      <c r="K132" s="63"/>
    </row>
    <row r="133" spans="1:11" ht="44.25" customHeight="1" x14ac:dyDescent="0.2">
      <c r="A133" s="64" t="s">
        <v>96</v>
      </c>
      <c r="B133" s="64" t="s">
        <v>97</v>
      </c>
      <c r="C133" s="64" t="s">
        <v>101</v>
      </c>
      <c r="D133" s="64" t="str">
        <f>D$11</f>
        <v>REMOVE DSM MECHANISM</v>
      </c>
      <c r="E133" s="64" t="str">
        <f t="shared" ref="E133:H133" si="44">E$11</f>
        <v>REMOVE  GLT MECHANISM</v>
      </c>
      <c r="F133" s="64" t="str">
        <f t="shared" si="44"/>
        <v>REMOVE GSC MECHANISM</v>
      </c>
      <c r="G133" s="64" t="str">
        <f t="shared" si="44"/>
        <v>This adjustment left intentionally blank</v>
      </c>
      <c r="H133" s="64" t="str">
        <f t="shared" si="44"/>
        <v>INTEREST SYNCHRONIZATION</v>
      </c>
      <c r="I133" s="64" t="s">
        <v>263</v>
      </c>
      <c r="J133" s="64" t="s">
        <v>98</v>
      </c>
      <c r="K133" s="64" t="s">
        <v>259</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72" t="s">
        <v>872</v>
      </c>
      <c r="C135" s="4" t="s">
        <v>916</v>
      </c>
      <c r="D135" s="24">
        <f>SUMIFS('Rider Adj F'!$P$11:$P$128,'Rider Adj F'!$A$11:$A$128,'SCH D-2 F'!D$13,'Rider Adj F'!$B$11:$B$128,'SCH D-2 F'!$B135)*-1000</f>
        <v>0</v>
      </c>
      <c r="E135" s="24">
        <f>SUMIFS('Rider Adj F'!$P$11:$P$128,'Rider Adj F'!$A$11:$A$128,'SCH D-2 F'!E$13,'Rider Adj F'!$B$11:$B$128,'SCH D-2 F'!$B135)*-1000</f>
        <v>0</v>
      </c>
      <c r="F135" s="24">
        <f>SUMIFS('Rider Adj F'!$P$11:$P$128,'Rider Adj F'!$A$11:$A$128,'SCH D-2 F'!F$13,'Rider Adj F'!$B$11:$B$128,'SCH D-2 F'!$B135)*-1000</f>
        <v>0</v>
      </c>
      <c r="G135" s="24">
        <f>SUMIFS('Rider Adj F'!$P$11:$P$128,'Rider Adj F'!$A$11:$A$128,'SCH D-2 F'!G$13,'Rider Adj F'!$B$11:$B$128,'SCH D-2 F'!$B135)*-1000</f>
        <v>0</v>
      </c>
      <c r="H135" s="24">
        <f>SUMIFS('Rider Adj F'!$P$11:$P$128,'Rider Adj F'!$A$11:$A$128,'SCH D-2 F'!H$13,'Rider Adj F'!$B$11:$B$128,'SCH D-2 F'!$B135)*-1000</f>
        <v>0</v>
      </c>
      <c r="I135" s="24">
        <f>SUM(D135:H135)</f>
        <v>0</v>
      </c>
      <c r="J135" s="25">
        <v>1</v>
      </c>
      <c r="K135" s="24">
        <f t="shared" ref="K135" si="45">I135*J135</f>
        <v>0</v>
      </c>
    </row>
    <row r="136" spans="1:11" ht="18.95" customHeight="1" x14ac:dyDescent="0.2">
      <c r="A136" s="26">
        <f>A135+1</f>
        <v>75</v>
      </c>
      <c r="B136" s="172"/>
      <c r="C136" s="10" t="s">
        <v>84</v>
      </c>
      <c r="D136" s="36">
        <f>SUM(D105:D122,D135)</f>
        <v>0</v>
      </c>
      <c r="E136" s="36">
        <f t="shared" ref="E136:K136" si="46">SUM(E105:E122,E135)</f>
        <v>-1356586</v>
      </c>
      <c r="F136" s="36">
        <f t="shared" ref="F136:G136" si="47">SUM(F105:F122,F135)</f>
        <v>0</v>
      </c>
      <c r="G136" s="36">
        <f t="shared" si="47"/>
        <v>0</v>
      </c>
      <c r="H136" s="36">
        <f t="shared" si="46"/>
        <v>0</v>
      </c>
      <c r="I136" s="36">
        <f t="shared" si="46"/>
        <v>-1356586</v>
      </c>
      <c r="J136" s="25"/>
      <c r="K136" s="36">
        <f t="shared" si="46"/>
        <v>-1356586</v>
      </c>
    </row>
    <row r="137" spans="1:11" ht="18.95" customHeight="1" x14ac:dyDescent="0.2">
      <c r="B137" s="172"/>
      <c r="C137" s="4"/>
    </row>
    <row r="138" spans="1:11" ht="18.95" customHeight="1" x14ac:dyDescent="0.2">
      <c r="A138" s="26">
        <f>A136+1</f>
        <v>76</v>
      </c>
      <c r="B138" s="172"/>
      <c r="C138" s="37" t="s">
        <v>119</v>
      </c>
    </row>
    <row r="139" spans="1:11" ht="18.95" customHeight="1" x14ac:dyDescent="0.2">
      <c r="A139" s="26">
        <f>A138+1</f>
        <v>77</v>
      </c>
      <c r="B139" s="172">
        <v>901</v>
      </c>
      <c r="C139" s="4" t="s">
        <v>22</v>
      </c>
      <c r="D139" s="24">
        <f>SUMIFS('Rider Adj F'!$P$11:$P$128,'Rider Adj F'!$A$11:$A$128,'SCH D-2 F'!D$13,'Rider Adj F'!$B$11:$B$128,'SCH D-2 F'!$B139)*-1000</f>
        <v>0</v>
      </c>
      <c r="E139" s="24">
        <f>SUMIFS('Rider Adj F'!$P$11:$P$128,'Rider Adj F'!$A$11:$A$128,'SCH D-2 F'!E$13,'Rider Adj F'!$B$11:$B$128,'SCH D-2 F'!$B139)*-1000</f>
        <v>0</v>
      </c>
      <c r="F139" s="24">
        <f>SUMIFS('Rider Adj F'!$P$11:$P$128,'Rider Adj F'!$A$11:$A$128,'SCH D-2 F'!F$13,'Rider Adj F'!$B$11:$B$128,'SCH D-2 F'!$B139)*-1000</f>
        <v>0</v>
      </c>
      <c r="G139" s="24">
        <f>SUMIFS('Rider Adj F'!$P$11:$P$128,'Rider Adj F'!$A$11:$A$128,'SCH D-2 F'!G$13,'Rider Adj F'!$B$11:$B$128,'SCH D-2 F'!$B139)*-1000</f>
        <v>0</v>
      </c>
      <c r="H139" s="24">
        <f>SUMIFS('Rider Adj F'!$P$11:$P$128,'Rider Adj F'!$A$11:$A$128,'SCH D-2 F'!H$13,'Rider Adj F'!$B$11:$B$128,'SCH D-2 F'!$B139)*-1000</f>
        <v>0</v>
      </c>
      <c r="I139" s="24">
        <f t="shared" ref="I139:I143" si="48">SUM(D139:H139)</f>
        <v>0</v>
      </c>
      <c r="J139" s="25">
        <v>1</v>
      </c>
      <c r="K139" s="24">
        <f t="shared" ref="K139:K143" si="49">I139*J139</f>
        <v>0</v>
      </c>
    </row>
    <row r="140" spans="1:11" ht="18.95" customHeight="1" x14ac:dyDescent="0.2">
      <c r="A140" s="26">
        <f t="shared" ref="A140:A144" si="50">A139+1</f>
        <v>78</v>
      </c>
      <c r="B140" s="172">
        <v>902</v>
      </c>
      <c r="C140" s="4" t="s">
        <v>18</v>
      </c>
      <c r="D140" s="24">
        <f>SUMIFS('Rider Adj F'!$P$11:$P$128,'Rider Adj F'!$A$11:$A$128,'SCH D-2 F'!D$13,'Rider Adj F'!$B$11:$B$128,'SCH D-2 F'!$B140)*-1000</f>
        <v>0</v>
      </c>
      <c r="E140" s="24">
        <f>SUMIFS('Rider Adj F'!$P$11:$P$128,'Rider Adj F'!$A$11:$A$128,'SCH D-2 F'!E$13,'Rider Adj F'!$B$11:$B$128,'SCH D-2 F'!$B140)*-1000</f>
        <v>0</v>
      </c>
      <c r="F140" s="24">
        <f>SUMIFS('Rider Adj F'!$P$11:$P$128,'Rider Adj F'!$A$11:$A$128,'SCH D-2 F'!F$13,'Rider Adj F'!$B$11:$B$128,'SCH D-2 F'!$B140)*-1000</f>
        <v>0</v>
      </c>
      <c r="G140" s="24">
        <f>SUMIFS('Rider Adj F'!$P$11:$P$128,'Rider Adj F'!$A$11:$A$128,'SCH D-2 F'!G$13,'Rider Adj F'!$B$11:$B$128,'SCH D-2 F'!$B140)*-1000</f>
        <v>0</v>
      </c>
      <c r="H140" s="24">
        <f>SUMIFS('Rider Adj F'!$P$11:$P$128,'Rider Adj F'!$A$11:$A$128,'SCH D-2 F'!H$13,'Rider Adj F'!$B$11:$B$128,'SCH D-2 F'!$B140)*-1000</f>
        <v>0</v>
      </c>
      <c r="I140" s="24">
        <f t="shared" si="48"/>
        <v>0</v>
      </c>
      <c r="J140" s="25">
        <v>1</v>
      </c>
      <c r="K140" s="24">
        <f t="shared" si="49"/>
        <v>0</v>
      </c>
    </row>
    <row r="141" spans="1:11" ht="18.95" customHeight="1" x14ac:dyDescent="0.2">
      <c r="A141" s="26">
        <f>A140+1</f>
        <v>79</v>
      </c>
      <c r="B141" s="172">
        <v>903</v>
      </c>
      <c r="C141" s="4" t="s">
        <v>19</v>
      </c>
      <c r="D141" s="24">
        <f>SUMIFS('Rider Adj F'!$P$11:$P$128,'Rider Adj F'!$A$11:$A$128,'SCH D-2 F'!D$13,'Rider Adj F'!$B$11:$B$128,'SCH D-2 F'!$B141)*-1000</f>
        <v>0</v>
      </c>
      <c r="E141" s="24">
        <f>SUMIFS('Rider Adj F'!$P$11:$P$128,'Rider Adj F'!$A$11:$A$128,'SCH D-2 F'!E$13,'Rider Adj F'!$B$11:$B$128,'SCH D-2 F'!$B141)*-1000</f>
        <v>0</v>
      </c>
      <c r="F141" s="24">
        <f>SUMIFS('Rider Adj F'!$P$11:$P$128,'Rider Adj F'!$A$11:$A$128,'SCH D-2 F'!F$13,'Rider Adj F'!$B$11:$B$128,'SCH D-2 F'!$B141)*-1000</f>
        <v>0</v>
      </c>
      <c r="G141" s="24">
        <f>SUMIFS('Rider Adj F'!$P$11:$P$128,'Rider Adj F'!$A$11:$A$128,'SCH D-2 F'!G$13,'Rider Adj F'!$B$11:$B$128,'SCH D-2 F'!$B141)*-1000</f>
        <v>0</v>
      </c>
      <c r="H141" s="24">
        <f>SUMIFS('Rider Adj F'!$P$11:$P$128,'Rider Adj F'!$A$11:$A$128,'SCH D-2 F'!H$13,'Rider Adj F'!$B$11:$B$128,'SCH D-2 F'!$B141)*-1000</f>
        <v>0</v>
      </c>
      <c r="I141" s="24">
        <f t="shared" si="48"/>
        <v>0</v>
      </c>
      <c r="J141" s="25">
        <v>1</v>
      </c>
      <c r="K141" s="24">
        <f t="shared" si="49"/>
        <v>0</v>
      </c>
    </row>
    <row r="142" spans="1:11" ht="18.95" customHeight="1" x14ac:dyDescent="0.2">
      <c r="A142" s="26">
        <f t="shared" si="50"/>
        <v>80</v>
      </c>
      <c r="B142" s="172">
        <v>904</v>
      </c>
      <c r="C142" s="4" t="s">
        <v>20</v>
      </c>
      <c r="D142" s="24">
        <f>SUMIFS('Rider Adj F'!$P$11:$P$128,'Rider Adj F'!$A$11:$A$128,'SCH D-2 F'!D$13,'Rider Adj F'!$B$11:$B$128,'SCH D-2 F'!$B142)*-1000</f>
        <v>0</v>
      </c>
      <c r="E142" s="24">
        <f>SUMIFS('Rider Adj F'!$P$11:$P$128,'Rider Adj F'!$A$11:$A$128,'SCH D-2 F'!E$13,'Rider Adj F'!$B$11:$B$128,'SCH D-2 F'!$B142)*-1000</f>
        <v>0</v>
      </c>
      <c r="F142" s="24">
        <f>SUMIFS('Rider Adj F'!$P$11:$P$128,'Rider Adj F'!$A$11:$A$128,'SCH D-2 F'!F$13,'Rider Adj F'!$B$11:$B$128,'SCH D-2 F'!$B142)*-1000</f>
        <v>-248425.95702161879</v>
      </c>
      <c r="G142" s="24">
        <f>SUMIFS('Rider Adj F'!$P$11:$P$128,'Rider Adj F'!$A$11:$A$128,'SCH D-2 F'!G$13,'Rider Adj F'!$B$11:$B$128,'SCH D-2 F'!$B142)*-1000</f>
        <v>0</v>
      </c>
      <c r="H142" s="24">
        <f>SUMIFS('Rider Adj F'!$P$11:$P$128,'Rider Adj F'!$A$11:$A$128,'SCH D-2 F'!H$13,'Rider Adj F'!$B$11:$B$128,'SCH D-2 F'!$B142)*-1000</f>
        <v>0</v>
      </c>
      <c r="I142" s="24">
        <f t="shared" si="48"/>
        <v>-248425.95702161879</v>
      </c>
      <c r="J142" s="25">
        <v>1</v>
      </c>
      <c r="K142" s="24">
        <f t="shared" si="49"/>
        <v>-248425.95702161879</v>
      </c>
    </row>
    <row r="143" spans="1:11" ht="18.95" customHeight="1" x14ac:dyDescent="0.2">
      <c r="A143" s="26">
        <f t="shared" si="50"/>
        <v>81</v>
      </c>
      <c r="B143" s="172">
        <v>905</v>
      </c>
      <c r="C143" s="4" t="s">
        <v>21</v>
      </c>
      <c r="D143" s="24">
        <f>SUMIFS('Rider Adj F'!$P$11:$P$128,'Rider Adj F'!$A$11:$A$128,'SCH D-2 F'!D$13,'Rider Adj F'!$B$11:$B$128,'SCH D-2 F'!$B143)*-1000</f>
        <v>0</v>
      </c>
      <c r="E143" s="24">
        <f>SUMIFS('Rider Adj F'!$P$11:$P$128,'Rider Adj F'!$A$11:$A$128,'SCH D-2 F'!E$13,'Rider Adj F'!$B$11:$B$128,'SCH D-2 F'!$B143)*-1000</f>
        <v>0</v>
      </c>
      <c r="F143" s="24">
        <f>SUMIFS('Rider Adj F'!$P$11:$P$128,'Rider Adj F'!$A$11:$A$128,'SCH D-2 F'!F$13,'Rider Adj F'!$B$11:$B$128,'SCH D-2 F'!$B143)*-1000</f>
        <v>0</v>
      </c>
      <c r="G143" s="24">
        <f>SUMIFS('Rider Adj F'!$P$11:$P$128,'Rider Adj F'!$A$11:$A$128,'SCH D-2 F'!G$13,'Rider Adj F'!$B$11:$B$128,'SCH D-2 F'!$B143)*-1000</f>
        <v>0</v>
      </c>
      <c r="H143" s="24">
        <f>SUMIFS('Rider Adj F'!$P$11:$P$128,'Rider Adj F'!$A$11:$A$128,'SCH D-2 F'!H$13,'Rider Adj F'!$B$11:$B$128,'SCH D-2 F'!$B143)*-1000</f>
        <v>0</v>
      </c>
      <c r="I143" s="24">
        <f t="shared" si="48"/>
        <v>0</v>
      </c>
      <c r="J143" s="25">
        <v>1</v>
      </c>
      <c r="K143" s="24">
        <f t="shared" si="49"/>
        <v>0</v>
      </c>
    </row>
    <row r="144" spans="1:11" ht="18.95" customHeight="1" x14ac:dyDescent="0.2">
      <c r="A144" s="26">
        <f t="shared" si="50"/>
        <v>82</v>
      </c>
      <c r="B144" s="172"/>
      <c r="C144" s="10" t="s">
        <v>120</v>
      </c>
      <c r="D144" s="36">
        <f>SUM(D139:D143)</f>
        <v>0</v>
      </c>
      <c r="E144" s="36">
        <f t="shared" ref="E144:K144" si="51">SUM(E139:E143)</f>
        <v>0</v>
      </c>
      <c r="F144" s="36">
        <f t="shared" ref="F144:G144" si="52">SUM(F139:F143)</f>
        <v>-248425.95702161879</v>
      </c>
      <c r="G144" s="36">
        <f t="shared" si="52"/>
        <v>0</v>
      </c>
      <c r="H144" s="36">
        <f t="shared" si="51"/>
        <v>0</v>
      </c>
      <c r="I144" s="36">
        <f t="shared" si="51"/>
        <v>-248425.95702161879</v>
      </c>
      <c r="J144" s="25"/>
      <c r="K144" s="36">
        <f t="shared" si="51"/>
        <v>-248425.95702161879</v>
      </c>
    </row>
    <row r="145" spans="1:11" ht="18.95" customHeight="1" x14ac:dyDescent="0.2">
      <c r="B145" s="172"/>
      <c r="C145" s="4"/>
      <c r="J145" s="25"/>
    </row>
    <row r="146" spans="1:11" ht="18.95" customHeight="1" x14ac:dyDescent="0.2">
      <c r="A146" s="26">
        <f>A144+1</f>
        <v>83</v>
      </c>
      <c r="B146" s="172"/>
      <c r="C146" s="37" t="s">
        <v>121</v>
      </c>
      <c r="J146" s="25"/>
    </row>
    <row r="147" spans="1:11" ht="18.95" customHeight="1" x14ac:dyDescent="0.2">
      <c r="A147" s="26">
        <f>A146+1</f>
        <v>84</v>
      </c>
      <c r="B147" s="172">
        <v>907</v>
      </c>
      <c r="C147" s="4" t="s">
        <v>23</v>
      </c>
      <c r="D147" s="24">
        <f>SUMIFS('Rider Adj F'!$P$11:$P$128,'Rider Adj F'!$A$11:$A$128,'SCH D-2 F'!D$13,'Rider Adj F'!$B$11:$B$128,'SCH D-2 F'!$B147)*-1000</f>
        <v>0</v>
      </c>
      <c r="E147" s="24">
        <f>SUMIFS('Rider Adj F'!$P$11:$P$128,'Rider Adj F'!$A$11:$A$128,'SCH D-2 F'!E$13,'Rider Adj F'!$B$11:$B$128,'SCH D-2 F'!$B147)*-1000</f>
        <v>0</v>
      </c>
      <c r="F147" s="24">
        <f>SUMIFS('Rider Adj F'!$P$11:$P$128,'Rider Adj F'!$A$11:$A$128,'SCH D-2 F'!F$13,'Rider Adj F'!$B$11:$B$128,'SCH D-2 F'!$B147)*-1000</f>
        <v>0</v>
      </c>
      <c r="G147" s="24">
        <f>SUMIFS('Rider Adj F'!$P$11:$P$128,'Rider Adj F'!$A$11:$A$128,'SCH D-2 F'!G$13,'Rider Adj F'!$B$11:$B$128,'SCH D-2 F'!$B147)*-1000</f>
        <v>0</v>
      </c>
      <c r="H147" s="24">
        <f>SUMIFS('Rider Adj F'!$P$11:$P$128,'Rider Adj F'!$A$11:$A$128,'SCH D-2 F'!H$13,'Rider Adj F'!$B$11:$B$128,'SCH D-2 F'!$B147)*-1000</f>
        <v>0</v>
      </c>
      <c r="I147" s="24">
        <f t="shared" ref="I147:I150" si="53">SUM(D147:H147)</f>
        <v>0</v>
      </c>
      <c r="J147" s="25">
        <v>1</v>
      </c>
      <c r="K147" s="24">
        <f t="shared" ref="K147:K150" si="54">I147*J147</f>
        <v>0</v>
      </c>
    </row>
    <row r="148" spans="1:11" ht="18.95" customHeight="1" x14ac:dyDescent="0.2">
      <c r="A148" s="26">
        <f t="shared" ref="A148:A151" si="55">A147+1</f>
        <v>85</v>
      </c>
      <c r="B148" s="172">
        <v>908</v>
      </c>
      <c r="C148" s="4" t="s">
        <v>24</v>
      </c>
      <c r="D148" s="24">
        <f>SUMIFS('Rider Adj F'!$P$11:$P$128,'Rider Adj F'!$A$11:$A$128,'SCH D-2 F'!D$13,'Rider Adj F'!$B$11:$B$128,'SCH D-2 F'!$B148)*-1000</f>
        <v>-4321179.9999999991</v>
      </c>
      <c r="E148" s="24">
        <f>SUMIFS('Rider Adj F'!$P$11:$P$128,'Rider Adj F'!$A$11:$A$128,'SCH D-2 F'!E$13,'Rider Adj F'!$B$11:$B$128,'SCH D-2 F'!$B148)*-1000</f>
        <v>0</v>
      </c>
      <c r="F148" s="24">
        <f>SUMIFS('Rider Adj F'!$P$11:$P$128,'Rider Adj F'!$A$11:$A$128,'SCH D-2 F'!F$13,'Rider Adj F'!$B$11:$B$128,'SCH D-2 F'!$B148)*-1000</f>
        <v>0</v>
      </c>
      <c r="G148" s="24">
        <f>SUMIFS('Rider Adj F'!$P$11:$P$128,'Rider Adj F'!$A$11:$A$128,'SCH D-2 F'!G$13,'Rider Adj F'!$B$11:$B$128,'SCH D-2 F'!$B148)*-1000</f>
        <v>0</v>
      </c>
      <c r="H148" s="24">
        <f>SUMIFS('Rider Adj F'!$P$11:$P$128,'Rider Adj F'!$A$11:$A$128,'SCH D-2 F'!H$13,'Rider Adj F'!$B$11:$B$128,'SCH D-2 F'!$B148)*-1000</f>
        <v>0</v>
      </c>
      <c r="I148" s="24">
        <f t="shared" si="53"/>
        <v>-4321179.9999999991</v>
      </c>
      <c r="J148" s="25">
        <v>1</v>
      </c>
      <c r="K148" s="24">
        <f t="shared" si="54"/>
        <v>-4321179.9999999991</v>
      </c>
    </row>
    <row r="149" spans="1:11" ht="18.95" customHeight="1" x14ac:dyDescent="0.2">
      <c r="A149" s="26">
        <f t="shared" si="55"/>
        <v>86</v>
      </c>
      <c r="B149" s="172">
        <v>909</v>
      </c>
      <c r="C149" s="4" t="s">
        <v>25</v>
      </c>
      <c r="D149" s="24">
        <f>SUMIFS('Rider Adj F'!$P$11:$P$128,'Rider Adj F'!$A$11:$A$128,'SCH D-2 F'!D$13,'Rider Adj F'!$B$11:$B$128,'SCH D-2 F'!$B149)*-1000</f>
        <v>0</v>
      </c>
      <c r="E149" s="24">
        <f>SUMIFS('Rider Adj F'!$P$11:$P$128,'Rider Adj F'!$A$11:$A$128,'SCH D-2 F'!E$13,'Rider Adj F'!$B$11:$B$128,'SCH D-2 F'!$B149)*-1000</f>
        <v>0</v>
      </c>
      <c r="F149" s="24">
        <f>SUMIFS('Rider Adj F'!$P$11:$P$128,'Rider Adj F'!$A$11:$A$128,'SCH D-2 F'!F$13,'Rider Adj F'!$B$11:$B$128,'SCH D-2 F'!$B149)*-1000</f>
        <v>0</v>
      </c>
      <c r="G149" s="24">
        <f>SUMIFS('Rider Adj F'!$P$11:$P$128,'Rider Adj F'!$A$11:$A$128,'SCH D-2 F'!G$13,'Rider Adj F'!$B$11:$B$128,'SCH D-2 F'!$B149)*-1000</f>
        <v>0</v>
      </c>
      <c r="H149" s="24">
        <f>SUMIFS('Rider Adj F'!$P$11:$P$128,'Rider Adj F'!$A$11:$A$128,'SCH D-2 F'!H$13,'Rider Adj F'!$B$11:$B$128,'SCH D-2 F'!$B149)*-1000</f>
        <v>0</v>
      </c>
      <c r="I149" s="24">
        <f t="shared" si="53"/>
        <v>0</v>
      </c>
      <c r="J149" s="25">
        <v>1</v>
      </c>
      <c r="K149" s="24">
        <f t="shared" si="54"/>
        <v>0</v>
      </c>
    </row>
    <row r="150" spans="1:11" ht="18.95" customHeight="1" x14ac:dyDescent="0.2">
      <c r="A150" s="26">
        <f t="shared" si="55"/>
        <v>87</v>
      </c>
      <c r="B150" s="172">
        <v>910</v>
      </c>
      <c r="C150" s="4" t="s">
        <v>26</v>
      </c>
      <c r="D150" s="24">
        <f>SUMIFS('Rider Adj F'!$P$11:$P$128,'Rider Adj F'!$A$11:$A$128,'SCH D-2 F'!D$13,'Rider Adj F'!$B$11:$B$128,'SCH D-2 F'!$B150)*-1000</f>
        <v>0</v>
      </c>
      <c r="E150" s="24">
        <f>SUMIFS('Rider Adj F'!$P$11:$P$128,'Rider Adj F'!$A$11:$A$128,'SCH D-2 F'!E$13,'Rider Adj F'!$B$11:$B$128,'SCH D-2 F'!$B150)*-1000</f>
        <v>0</v>
      </c>
      <c r="F150" s="24">
        <f>SUMIFS('Rider Adj F'!$P$11:$P$128,'Rider Adj F'!$A$11:$A$128,'SCH D-2 F'!F$13,'Rider Adj F'!$B$11:$B$128,'SCH D-2 F'!$B150)*-1000</f>
        <v>0</v>
      </c>
      <c r="G150" s="24">
        <f>SUMIFS('Rider Adj F'!$P$11:$P$128,'Rider Adj F'!$A$11:$A$128,'SCH D-2 F'!G$13,'Rider Adj F'!$B$11:$B$128,'SCH D-2 F'!$B150)*-1000</f>
        <v>0</v>
      </c>
      <c r="H150" s="24">
        <f>SUMIFS('Rider Adj F'!$P$11:$P$128,'Rider Adj F'!$A$11:$A$128,'SCH D-2 F'!H$13,'Rider Adj F'!$B$11:$B$128,'SCH D-2 F'!$B150)*-1000</f>
        <v>0</v>
      </c>
      <c r="I150" s="24">
        <f t="shared" si="53"/>
        <v>0</v>
      </c>
      <c r="J150" s="25">
        <v>1</v>
      </c>
      <c r="K150" s="24">
        <f t="shared" si="54"/>
        <v>0</v>
      </c>
    </row>
    <row r="151" spans="1:11" ht="18.95" customHeight="1" x14ac:dyDescent="0.2">
      <c r="A151" s="26">
        <f t="shared" si="55"/>
        <v>88</v>
      </c>
      <c r="B151" s="172"/>
      <c r="C151" s="10" t="s">
        <v>122</v>
      </c>
      <c r="D151" s="36">
        <f>SUM(D147:D150)</f>
        <v>-4321179.9999999991</v>
      </c>
      <c r="E151" s="36">
        <f t="shared" ref="E151:K151" si="56">SUM(E147:E150)</f>
        <v>0</v>
      </c>
      <c r="F151" s="36">
        <f t="shared" ref="F151:G151" si="57">SUM(F147:F150)</f>
        <v>0</v>
      </c>
      <c r="G151" s="36">
        <f t="shared" si="57"/>
        <v>0</v>
      </c>
      <c r="H151" s="36">
        <f t="shared" si="56"/>
        <v>0</v>
      </c>
      <c r="I151" s="36">
        <f t="shared" si="56"/>
        <v>-4321179.9999999991</v>
      </c>
      <c r="J151" s="25"/>
      <c r="K151" s="36">
        <f t="shared" si="56"/>
        <v>-4321179.9999999991</v>
      </c>
    </row>
    <row r="152" spans="1:11" ht="18.95" customHeight="1" x14ac:dyDescent="0.2">
      <c r="A152" s="26"/>
      <c r="B152" s="172"/>
      <c r="C152" s="4"/>
      <c r="J152" s="25"/>
    </row>
    <row r="153" spans="1:11" ht="18.95" customHeight="1" x14ac:dyDescent="0.2">
      <c r="A153" s="26">
        <f>A151+1</f>
        <v>89</v>
      </c>
      <c r="B153" s="172"/>
      <c r="C153" s="37" t="s">
        <v>123</v>
      </c>
      <c r="J153" s="25"/>
    </row>
    <row r="154" spans="1:11" ht="18.95" customHeight="1" x14ac:dyDescent="0.2">
      <c r="A154" s="26">
        <f>A153+1</f>
        <v>90</v>
      </c>
      <c r="B154" s="172">
        <v>911</v>
      </c>
      <c r="C154" s="4" t="s">
        <v>27</v>
      </c>
      <c r="D154" s="24">
        <f>SUMIFS('Rider Adj F'!$P$11:$P$128,'Rider Adj F'!$A$11:$A$128,'SCH D-2 F'!D$13,'Rider Adj F'!$B$11:$B$128,'SCH D-2 F'!$B154)*-1000</f>
        <v>0</v>
      </c>
      <c r="E154" s="24">
        <f>SUMIFS('Rider Adj F'!$P$11:$P$128,'Rider Adj F'!$A$11:$A$128,'SCH D-2 F'!E$13,'Rider Adj F'!$B$11:$B$128,'SCH D-2 F'!$B154)*-1000</f>
        <v>0</v>
      </c>
      <c r="F154" s="24">
        <f>SUMIFS('Rider Adj F'!$P$11:$P$128,'Rider Adj F'!$A$11:$A$128,'SCH D-2 F'!F$13,'Rider Adj F'!$B$11:$B$128,'SCH D-2 F'!$B154)*-1000</f>
        <v>0</v>
      </c>
      <c r="G154" s="24">
        <f>SUMIFS('Rider Adj F'!$P$11:$P$128,'Rider Adj F'!$A$11:$A$128,'SCH D-2 F'!G$13,'Rider Adj F'!$B$11:$B$128,'SCH D-2 F'!$B154)*-1000</f>
        <v>0</v>
      </c>
      <c r="H154" s="24">
        <f>SUMIFS('Rider Adj F'!$P$11:$P$128,'Rider Adj F'!$A$11:$A$128,'SCH D-2 F'!H$13,'Rider Adj F'!$B$11:$B$128,'SCH D-2 F'!$B154)*-1000</f>
        <v>0</v>
      </c>
      <c r="I154" s="24">
        <f t="shared" ref="I154:I157" si="58">SUM(D154:H154)</f>
        <v>0</v>
      </c>
      <c r="J154" s="25">
        <v>1</v>
      </c>
      <c r="K154" s="24">
        <f t="shared" ref="K154:K157" si="59">I154*J154</f>
        <v>0</v>
      </c>
    </row>
    <row r="155" spans="1:11" ht="18.95" customHeight="1" x14ac:dyDescent="0.2">
      <c r="A155" s="26">
        <f t="shared" ref="A155:A158" si="60">A154+1</f>
        <v>91</v>
      </c>
      <c r="B155" s="172">
        <v>912</v>
      </c>
      <c r="C155" s="4" t="s">
        <v>28</v>
      </c>
      <c r="D155" s="24">
        <f>SUMIFS('Rider Adj F'!$P$11:$P$128,'Rider Adj F'!$A$11:$A$128,'SCH D-2 F'!D$13,'Rider Adj F'!$B$11:$B$128,'SCH D-2 F'!$B155)*-1000</f>
        <v>0</v>
      </c>
      <c r="E155" s="24">
        <f>SUMIFS('Rider Adj F'!$P$11:$P$128,'Rider Adj F'!$A$11:$A$128,'SCH D-2 F'!E$13,'Rider Adj F'!$B$11:$B$128,'SCH D-2 F'!$B155)*-1000</f>
        <v>0</v>
      </c>
      <c r="F155" s="24">
        <f>SUMIFS('Rider Adj F'!$P$11:$P$128,'Rider Adj F'!$A$11:$A$128,'SCH D-2 F'!F$13,'Rider Adj F'!$B$11:$B$128,'SCH D-2 F'!$B155)*-1000</f>
        <v>0</v>
      </c>
      <c r="G155" s="24">
        <f>SUMIFS('Rider Adj F'!$P$11:$P$128,'Rider Adj F'!$A$11:$A$128,'SCH D-2 F'!G$13,'Rider Adj F'!$B$11:$B$128,'SCH D-2 F'!$B155)*-1000</f>
        <v>0</v>
      </c>
      <c r="H155" s="24">
        <f>SUMIFS('Rider Adj F'!$P$11:$P$128,'Rider Adj F'!$A$11:$A$128,'SCH D-2 F'!H$13,'Rider Adj F'!$B$11:$B$128,'SCH D-2 F'!$B155)*-1000</f>
        <v>0</v>
      </c>
      <c r="I155" s="24">
        <f t="shared" si="58"/>
        <v>0</v>
      </c>
      <c r="J155" s="25">
        <v>1</v>
      </c>
      <c r="K155" s="24">
        <f t="shared" si="59"/>
        <v>0</v>
      </c>
    </row>
    <row r="156" spans="1:11" ht="18.95" customHeight="1" x14ac:dyDescent="0.2">
      <c r="A156" s="26">
        <f t="shared" si="60"/>
        <v>92</v>
      </c>
      <c r="B156" s="172">
        <v>913</v>
      </c>
      <c r="C156" s="4" t="s">
        <v>29</v>
      </c>
      <c r="D156" s="24">
        <f>SUMIFS('Rider Adj F'!$P$11:$P$128,'Rider Adj F'!$A$11:$A$128,'SCH D-2 F'!D$13,'Rider Adj F'!$B$11:$B$128,'SCH D-2 F'!$B156)*-1000</f>
        <v>0</v>
      </c>
      <c r="E156" s="24">
        <f>SUMIFS('Rider Adj F'!$P$11:$P$128,'Rider Adj F'!$A$11:$A$128,'SCH D-2 F'!E$13,'Rider Adj F'!$B$11:$B$128,'SCH D-2 F'!$B156)*-1000</f>
        <v>0</v>
      </c>
      <c r="F156" s="24">
        <f>SUMIFS('Rider Adj F'!$P$11:$P$128,'Rider Adj F'!$A$11:$A$128,'SCH D-2 F'!F$13,'Rider Adj F'!$B$11:$B$128,'SCH D-2 F'!$B156)*-1000</f>
        <v>0</v>
      </c>
      <c r="G156" s="24">
        <f>SUMIFS('Rider Adj F'!$P$11:$P$128,'Rider Adj F'!$A$11:$A$128,'SCH D-2 F'!G$13,'Rider Adj F'!$B$11:$B$128,'SCH D-2 F'!$B156)*-1000</f>
        <v>0</v>
      </c>
      <c r="H156" s="24">
        <f>SUMIFS('Rider Adj F'!$P$11:$P$128,'Rider Adj F'!$A$11:$A$128,'SCH D-2 F'!H$13,'Rider Adj F'!$B$11:$B$128,'SCH D-2 F'!$B156)*-1000</f>
        <v>0</v>
      </c>
      <c r="I156" s="24">
        <f t="shared" si="58"/>
        <v>0</v>
      </c>
      <c r="J156" s="25">
        <v>1</v>
      </c>
      <c r="K156" s="24">
        <f t="shared" si="59"/>
        <v>0</v>
      </c>
    </row>
    <row r="157" spans="1:11" ht="18.95" customHeight="1" x14ac:dyDescent="0.2">
      <c r="A157" s="26">
        <f t="shared" si="60"/>
        <v>93</v>
      </c>
      <c r="B157" s="172">
        <v>916</v>
      </c>
      <c r="C157" s="4" t="s">
        <v>30</v>
      </c>
      <c r="D157" s="24">
        <f>SUMIFS('Rider Adj F'!$P$11:$P$128,'Rider Adj F'!$A$11:$A$128,'SCH D-2 F'!D$13,'Rider Adj F'!$B$11:$B$128,'SCH D-2 F'!$B157)*-1000</f>
        <v>0</v>
      </c>
      <c r="E157" s="24">
        <f>SUMIFS('Rider Adj F'!$P$11:$P$128,'Rider Adj F'!$A$11:$A$128,'SCH D-2 F'!E$13,'Rider Adj F'!$B$11:$B$128,'SCH D-2 F'!$B157)*-1000</f>
        <v>0</v>
      </c>
      <c r="F157" s="24">
        <f>SUMIFS('Rider Adj F'!$P$11:$P$128,'Rider Adj F'!$A$11:$A$128,'SCH D-2 F'!F$13,'Rider Adj F'!$B$11:$B$128,'SCH D-2 F'!$B157)*-1000</f>
        <v>0</v>
      </c>
      <c r="G157" s="24">
        <f>SUMIFS('Rider Adj F'!$P$11:$P$128,'Rider Adj F'!$A$11:$A$128,'SCH D-2 F'!G$13,'Rider Adj F'!$B$11:$B$128,'SCH D-2 F'!$B157)*-1000</f>
        <v>0</v>
      </c>
      <c r="H157" s="24">
        <f>SUMIFS('Rider Adj F'!$P$11:$P$128,'Rider Adj F'!$A$11:$A$128,'SCH D-2 F'!H$13,'Rider Adj F'!$B$11:$B$128,'SCH D-2 F'!$B157)*-1000</f>
        <v>0</v>
      </c>
      <c r="I157" s="24">
        <f t="shared" si="58"/>
        <v>0</v>
      </c>
      <c r="J157" s="25">
        <v>1</v>
      </c>
      <c r="K157" s="24">
        <f t="shared" si="59"/>
        <v>0</v>
      </c>
    </row>
    <row r="158" spans="1:11" ht="18.95" customHeight="1" x14ac:dyDescent="0.2">
      <c r="A158" s="26">
        <f t="shared" si="60"/>
        <v>94</v>
      </c>
      <c r="B158" s="172"/>
      <c r="C158" s="2" t="s">
        <v>124</v>
      </c>
      <c r="D158" s="36">
        <f>SUM(D154:D157)</f>
        <v>0</v>
      </c>
      <c r="E158" s="36">
        <f t="shared" ref="E158:K158" si="61">SUM(E154:E157)</f>
        <v>0</v>
      </c>
      <c r="F158" s="36">
        <f t="shared" ref="F158:G158" si="62">SUM(F154:F157)</f>
        <v>0</v>
      </c>
      <c r="G158" s="36">
        <f t="shared" si="62"/>
        <v>0</v>
      </c>
      <c r="H158" s="36">
        <f t="shared" si="61"/>
        <v>0</v>
      </c>
      <c r="I158" s="36">
        <f t="shared" si="61"/>
        <v>0</v>
      </c>
      <c r="J158" s="25"/>
      <c r="K158" s="36">
        <f t="shared" si="61"/>
        <v>0</v>
      </c>
    </row>
    <row r="159" spans="1:11" ht="18.95" customHeight="1" x14ac:dyDescent="0.2">
      <c r="B159" s="172"/>
      <c r="C159" s="4"/>
    </row>
    <row r="160" spans="1:11" ht="18.95" customHeight="1" x14ac:dyDescent="0.2">
      <c r="A160" s="26">
        <f>A158+1</f>
        <v>95</v>
      </c>
      <c r="B160" s="172"/>
      <c r="C160" s="37" t="s">
        <v>125</v>
      </c>
    </row>
    <row r="161" spans="1:11" ht="18.95" customHeight="1" x14ac:dyDescent="0.2">
      <c r="A161" s="26">
        <f>A160+1</f>
        <v>96</v>
      </c>
      <c r="B161" s="172">
        <v>920</v>
      </c>
      <c r="C161" s="4" t="s">
        <v>31</v>
      </c>
      <c r="D161" s="24">
        <f>SUMIFS('Rider Adj F'!$P$11:$P$128,'Rider Adj F'!$A$11:$A$128,'SCH D-2 F'!D$13,'Rider Adj F'!$B$11:$B$128,'SCH D-2 F'!$B161)*-1000</f>
        <v>0</v>
      </c>
      <c r="E161" s="24">
        <f>SUMIFS('Rider Adj F'!$P$11:$P$128,'Rider Adj F'!$A$11:$A$128,'SCH D-2 F'!E$13,'Rider Adj F'!$B$11:$B$128,'SCH D-2 F'!$B161)*-1000</f>
        <v>0</v>
      </c>
      <c r="F161" s="24">
        <f>SUMIFS('Rider Adj F'!$P$11:$P$128,'Rider Adj F'!$A$11:$A$128,'SCH D-2 F'!F$13,'Rider Adj F'!$B$11:$B$128,'SCH D-2 F'!$B161)*-1000</f>
        <v>0</v>
      </c>
      <c r="G161" s="24">
        <f>SUMIFS('Rider Adj F'!$P$11:$P$128,'Rider Adj F'!$A$11:$A$128,'SCH D-2 F'!G$13,'Rider Adj F'!$B$11:$B$128,'SCH D-2 F'!$B161)*-1000</f>
        <v>0</v>
      </c>
      <c r="H161" s="24">
        <f>SUMIFS('Rider Adj F'!$P$11:$P$128,'Rider Adj F'!$A$11:$A$128,'SCH D-2 F'!H$13,'Rider Adj F'!$B$11:$B$128,'SCH D-2 F'!$B161)*-1000</f>
        <v>0</v>
      </c>
      <c r="I161" s="24">
        <f t="shared" ref="I161:I163" si="63">SUM(D161:H161)</f>
        <v>0</v>
      </c>
      <c r="J161" s="25">
        <v>1</v>
      </c>
      <c r="K161" s="24">
        <f t="shared" ref="K161:K163" si="64">I161*J161</f>
        <v>0</v>
      </c>
    </row>
    <row r="162" spans="1:11" ht="18.95" customHeight="1" x14ac:dyDescent="0.2">
      <c r="A162" s="26">
        <f t="shared" ref="A162:A163" si="65">A161+1</f>
        <v>97</v>
      </c>
      <c r="B162" s="172">
        <v>921</v>
      </c>
      <c r="C162" s="4" t="s">
        <v>32</v>
      </c>
      <c r="D162" s="24">
        <f>SUMIFS('Rider Adj F'!$P$11:$P$128,'Rider Adj F'!$A$11:$A$128,'SCH D-2 F'!D$13,'Rider Adj F'!$B$11:$B$128,'SCH D-2 F'!$B162)*-1000</f>
        <v>0</v>
      </c>
      <c r="E162" s="24">
        <f>SUMIFS('Rider Adj F'!$P$11:$P$128,'Rider Adj F'!$A$11:$A$128,'SCH D-2 F'!E$13,'Rider Adj F'!$B$11:$B$128,'SCH D-2 F'!$B162)*-1000</f>
        <v>0</v>
      </c>
      <c r="F162" s="24">
        <f>SUMIFS('Rider Adj F'!$P$11:$P$128,'Rider Adj F'!$A$11:$A$128,'SCH D-2 F'!F$13,'Rider Adj F'!$B$11:$B$128,'SCH D-2 F'!$B162)*-1000</f>
        <v>0</v>
      </c>
      <c r="G162" s="24">
        <f>SUMIFS('Rider Adj F'!$P$11:$P$128,'Rider Adj F'!$A$11:$A$128,'SCH D-2 F'!G$13,'Rider Adj F'!$B$11:$B$128,'SCH D-2 F'!$B162)*-1000</f>
        <v>0</v>
      </c>
      <c r="H162" s="24">
        <f>SUMIFS('Rider Adj F'!$P$11:$P$128,'Rider Adj F'!$A$11:$A$128,'SCH D-2 F'!H$13,'Rider Adj F'!$B$11:$B$128,'SCH D-2 F'!$B162)*-1000</f>
        <v>0</v>
      </c>
      <c r="I162" s="24">
        <f t="shared" si="63"/>
        <v>0</v>
      </c>
      <c r="J162" s="25">
        <v>1</v>
      </c>
      <c r="K162" s="24">
        <f t="shared" si="64"/>
        <v>0</v>
      </c>
    </row>
    <row r="163" spans="1:11" ht="18.95" customHeight="1" x14ac:dyDescent="0.2">
      <c r="A163" s="26">
        <f t="shared" si="65"/>
        <v>98</v>
      </c>
      <c r="B163" s="172">
        <v>922</v>
      </c>
      <c r="C163" s="4" t="s">
        <v>33</v>
      </c>
      <c r="D163" s="24">
        <f>SUMIFS('Rider Adj F'!$P$11:$P$128,'Rider Adj F'!$A$11:$A$128,'SCH D-2 F'!D$13,'Rider Adj F'!$B$11:$B$128,'SCH D-2 F'!$B163)*-1000</f>
        <v>0</v>
      </c>
      <c r="E163" s="24">
        <f>SUMIFS('Rider Adj F'!$P$11:$P$128,'Rider Adj F'!$A$11:$A$128,'SCH D-2 F'!E$13,'Rider Adj F'!$B$11:$B$128,'SCH D-2 F'!$B163)*-1000</f>
        <v>0</v>
      </c>
      <c r="F163" s="24">
        <f>SUMIFS('Rider Adj F'!$P$11:$P$128,'Rider Adj F'!$A$11:$A$128,'SCH D-2 F'!F$13,'Rider Adj F'!$B$11:$B$128,'SCH D-2 F'!$B163)*-1000</f>
        <v>0</v>
      </c>
      <c r="G163" s="24">
        <f>SUMIFS('Rider Adj F'!$P$11:$P$128,'Rider Adj F'!$A$11:$A$128,'SCH D-2 F'!G$13,'Rider Adj F'!$B$11:$B$128,'SCH D-2 F'!$B163)*-1000</f>
        <v>0</v>
      </c>
      <c r="H163" s="24">
        <f>SUMIFS('Rider Adj F'!$P$11:$P$128,'Rider Adj F'!$A$11:$A$128,'SCH D-2 F'!H$13,'Rider Adj F'!$B$11:$B$128,'SCH D-2 F'!$B163)*-1000</f>
        <v>0</v>
      </c>
      <c r="I163" s="24">
        <f t="shared" si="63"/>
        <v>0</v>
      </c>
      <c r="J163" s="25">
        <v>1</v>
      </c>
      <c r="K163" s="24">
        <f t="shared" si="64"/>
        <v>0</v>
      </c>
    </row>
    <row r="164" spans="1:11" s="16" customFormat="1" ht="20.100000000000001" customHeight="1" x14ac:dyDescent="0.2">
      <c r="A164" s="300" t="str">
        <f>$A$1</f>
        <v>LOUISVILLE GAS AND ELECTRIC COMPANY</v>
      </c>
      <c r="B164" s="300"/>
      <c r="C164" s="300"/>
      <c r="D164" s="300"/>
      <c r="E164" s="300"/>
      <c r="F164" s="300"/>
      <c r="G164" s="300"/>
      <c r="H164" s="300"/>
      <c r="I164" s="300"/>
      <c r="J164" s="300"/>
      <c r="K164" s="300"/>
    </row>
    <row r="165" spans="1:11" s="16" customFormat="1" ht="20.100000000000001" customHeight="1" x14ac:dyDescent="0.2">
      <c r="A165" s="300" t="str">
        <f>$A$2</f>
        <v>CASE NO. 2016-00371 - GAS OPERATIONS</v>
      </c>
      <c r="B165" s="300"/>
      <c r="C165" s="300"/>
      <c r="D165" s="300"/>
      <c r="E165" s="300"/>
      <c r="F165" s="300"/>
      <c r="G165" s="300"/>
      <c r="H165" s="300"/>
      <c r="I165" s="300"/>
      <c r="J165" s="300"/>
      <c r="K165" s="300"/>
    </row>
    <row r="166" spans="1:11" s="16" customFormat="1" ht="20.100000000000001" customHeight="1" x14ac:dyDescent="0.2">
      <c r="A166" s="300" t="s">
        <v>261</v>
      </c>
      <c r="B166" s="300"/>
      <c r="C166" s="300"/>
      <c r="D166" s="300"/>
      <c r="E166" s="300"/>
      <c r="F166" s="300"/>
      <c r="G166" s="300"/>
      <c r="H166" s="300"/>
      <c r="I166" s="300"/>
      <c r="J166" s="300"/>
      <c r="K166" s="300"/>
    </row>
    <row r="167" spans="1:11" s="16" customFormat="1" ht="20.100000000000001" customHeight="1" x14ac:dyDescent="0.2">
      <c r="A167" s="300" t="str">
        <f>$A$4</f>
        <v>FOR THE 12 MONTHS ENDED JUNE 30, 2018</v>
      </c>
      <c r="B167" s="300"/>
      <c r="C167" s="300"/>
      <c r="D167" s="300"/>
      <c r="E167" s="300"/>
      <c r="F167" s="300"/>
      <c r="G167" s="300"/>
      <c r="H167" s="300"/>
      <c r="I167" s="300"/>
      <c r="J167" s="300"/>
      <c r="K167" s="300"/>
    </row>
    <row r="168" spans="1:11" s="16" customFormat="1" ht="20.100000000000001" customHeight="1" x14ac:dyDescent="0.2">
      <c r="A168" s="171"/>
      <c r="B168" s="171"/>
      <c r="C168" s="171"/>
      <c r="D168" s="171"/>
      <c r="E168" s="171"/>
      <c r="F168" s="241"/>
      <c r="G168" s="241"/>
      <c r="H168" s="171"/>
      <c r="I168" s="171"/>
      <c r="J168" s="171"/>
      <c r="K168" s="171"/>
    </row>
    <row r="169" spans="1:11" s="16" customFormat="1" ht="20.100000000000001" customHeight="1" x14ac:dyDescent="0.2">
      <c r="A169" s="16" t="str">
        <f>$A$6</f>
        <v>DATA:____BASE  PERIOD__X__FORECASTED  PERIOD</v>
      </c>
      <c r="B169" s="18"/>
      <c r="K169" s="19" t="str">
        <f>$K$6</f>
        <v>SCHEDULE D-2</v>
      </c>
    </row>
    <row r="170" spans="1:11" s="16" customFormat="1" ht="20.100000000000001" customHeight="1" x14ac:dyDescent="0.2">
      <c r="A170" s="16" t="str">
        <f>$A$7</f>
        <v>TYPE OF FILING: __X__ ORIGINAL  _____ UPDATED  _____ REVISED</v>
      </c>
      <c r="K170" s="19" t="s">
        <v>1042</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37" t="str">
        <f>D$10</f>
        <v>ADJ 1</v>
      </c>
      <c r="E173" s="137" t="str">
        <f t="shared" ref="E173:H173" si="66">E$10</f>
        <v>ADJ 2</v>
      </c>
      <c r="F173" s="137" t="str">
        <f t="shared" si="66"/>
        <v>ADJ 3</v>
      </c>
      <c r="G173" s="137" t="str">
        <f t="shared" si="66"/>
        <v>ADJ 4</v>
      </c>
      <c r="H173" s="137" t="str">
        <f t="shared" si="66"/>
        <v>ADJ 5</v>
      </c>
      <c r="I173" s="63"/>
      <c r="J173" s="63"/>
      <c r="K173" s="63"/>
    </row>
    <row r="174" spans="1:11" ht="44.25" customHeight="1" x14ac:dyDescent="0.2">
      <c r="A174" s="64" t="s">
        <v>96</v>
      </c>
      <c r="B174" s="64" t="s">
        <v>97</v>
      </c>
      <c r="C174" s="64" t="s">
        <v>101</v>
      </c>
      <c r="D174" s="64" t="str">
        <f>D$11</f>
        <v>REMOVE DSM MECHANISM</v>
      </c>
      <c r="E174" s="64" t="str">
        <f t="shared" ref="E174:H174" si="67">E$11</f>
        <v>REMOVE  GLT MECHANISM</v>
      </c>
      <c r="F174" s="64" t="str">
        <f t="shared" si="67"/>
        <v>REMOVE GSC MECHANISM</v>
      </c>
      <c r="G174" s="64" t="str">
        <f t="shared" si="67"/>
        <v>This adjustment left intentionally blank</v>
      </c>
      <c r="H174" s="64" t="str">
        <f t="shared" si="67"/>
        <v>INTEREST SYNCHRONIZATION</v>
      </c>
      <c r="I174" s="64" t="s">
        <v>263</v>
      </c>
      <c r="J174" s="64" t="s">
        <v>98</v>
      </c>
      <c r="K174" s="64" t="s">
        <v>259</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72">
        <v>923</v>
      </c>
      <c r="C176" s="4" t="s">
        <v>34</v>
      </c>
      <c r="D176" s="24">
        <f>SUMIFS('Rider Adj F'!$P$11:$P$128,'Rider Adj F'!$A$11:$A$128,'SCH D-2 F'!D$13,'Rider Adj F'!$B$11:$B$128,'SCH D-2 F'!$B176)*-1000</f>
        <v>0</v>
      </c>
      <c r="E176" s="24">
        <f>SUMIFS('Rider Adj F'!$P$11:$P$128,'Rider Adj F'!$A$11:$A$128,'SCH D-2 F'!E$13,'Rider Adj F'!$B$11:$B$128,'SCH D-2 F'!$B176)*-1000</f>
        <v>0</v>
      </c>
      <c r="F176" s="24">
        <f>SUMIFS('Rider Adj F'!$P$11:$P$128,'Rider Adj F'!$A$11:$A$128,'SCH D-2 F'!F$13,'Rider Adj F'!$B$11:$B$128,'SCH D-2 F'!$B176)*-1000</f>
        <v>0</v>
      </c>
      <c r="G176" s="24">
        <f>SUMIFS('Rider Adj F'!$P$11:$P$128,'Rider Adj F'!$A$11:$A$128,'SCH D-2 F'!G$13,'Rider Adj F'!$B$11:$B$128,'SCH D-2 F'!$B176)*-1000</f>
        <v>0</v>
      </c>
      <c r="H176" s="24">
        <f>SUMIFS('Rider Adj F'!$P$11:$P$128,'Rider Adj F'!$A$11:$A$128,'SCH D-2 F'!H$13,'Rider Adj F'!$B$11:$B$128,'SCH D-2 F'!$B176)*-1000</f>
        <v>0</v>
      </c>
      <c r="I176" s="24">
        <f t="shared" ref="I176:I186" si="68">SUM(D176:H176)</f>
        <v>0</v>
      </c>
      <c r="J176" s="25">
        <v>1</v>
      </c>
      <c r="K176" s="24">
        <f t="shared" ref="K176:K186" si="69">I176*J176</f>
        <v>0</v>
      </c>
    </row>
    <row r="177" spans="1:15" ht="18.95" customHeight="1" x14ac:dyDescent="0.2">
      <c r="A177" s="26">
        <f t="shared" ref="A177:A196" si="70">A176+1</f>
        <v>100</v>
      </c>
      <c r="B177" s="172">
        <v>924</v>
      </c>
      <c r="C177" s="4" t="s">
        <v>0</v>
      </c>
      <c r="D177" s="24">
        <f>SUMIFS('Rider Adj F'!$P$11:$P$128,'Rider Adj F'!$A$11:$A$128,'SCH D-2 F'!D$13,'Rider Adj F'!$B$11:$B$128,'SCH D-2 F'!$B177)*-1000</f>
        <v>0</v>
      </c>
      <c r="E177" s="24">
        <f>SUMIFS('Rider Adj F'!$P$11:$P$128,'Rider Adj F'!$A$11:$A$128,'SCH D-2 F'!E$13,'Rider Adj F'!$B$11:$B$128,'SCH D-2 F'!$B177)*-1000</f>
        <v>0</v>
      </c>
      <c r="F177" s="24">
        <f>SUMIFS('Rider Adj F'!$P$11:$P$128,'Rider Adj F'!$A$11:$A$128,'SCH D-2 F'!F$13,'Rider Adj F'!$B$11:$B$128,'SCH D-2 F'!$B177)*-1000</f>
        <v>0</v>
      </c>
      <c r="G177" s="24">
        <f>SUMIFS('Rider Adj F'!$P$11:$P$128,'Rider Adj F'!$A$11:$A$128,'SCH D-2 F'!G$13,'Rider Adj F'!$B$11:$B$128,'SCH D-2 F'!$B177)*-1000</f>
        <v>0</v>
      </c>
      <c r="H177" s="24">
        <f>SUMIFS('Rider Adj F'!$P$11:$P$128,'Rider Adj F'!$A$11:$A$128,'SCH D-2 F'!H$13,'Rider Adj F'!$B$11:$B$128,'SCH D-2 F'!$B177)*-1000</f>
        <v>0</v>
      </c>
      <c r="I177" s="24">
        <f t="shared" si="68"/>
        <v>0</v>
      </c>
      <c r="J177" s="25">
        <v>1</v>
      </c>
      <c r="K177" s="24">
        <f t="shared" si="69"/>
        <v>0</v>
      </c>
    </row>
    <row r="178" spans="1:15" ht="18.95" customHeight="1" x14ac:dyDescent="0.2">
      <c r="A178" s="26">
        <f t="shared" si="70"/>
        <v>101</v>
      </c>
      <c r="B178" s="172">
        <v>925</v>
      </c>
      <c r="C178" s="4" t="s">
        <v>35</v>
      </c>
      <c r="D178" s="24">
        <f>SUMIFS('Rider Adj F'!$P$11:$P$128,'Rider Adj F'!$A$11:$A$128,'SCH D-2 F'!D$13,'Rider Adj F'!$B$11:$B$128,'SCH D-2 F'!$B178)*-1000</f>
        <v>0</v>
      </c>
      <c r="E178" s="24">
        <f>SUMIFS('Rider Adj F'!$P$11:$P$128,'Rider Adj F'!$A$11:$A$128,'SCH D-2 F'!E$13,'Rider Adj F'!$B$11:$B$128,'SCH D-2 F'!$B178)*-1000</f>
        <v>0</v>
      </c>
      <c r="F178" s="24">
        <f>SUMIFS('Rider Adj F'!$P$11:$P$128,'Rider Adj F'!$A$11:$A$128,'SCH D-2 F'!F$13,'Rider Adj F'!$B$11:$B$128,'SCH D-2 F'!$B178)*-1000</f>
        <v>0</v>
      </c>
      <c r="G178" s="24">
        <f>SUMIFS('Rider Adj F'!$P$11:$P$128,'Rider Adj F'!$A$11:$A$128,'SCH D-2 F'!G$13,'Rider Adj F'!$B$11:$B$128,'SCH D-2 F'!$B178)*-1000</f>
        <v>0</v>
      </c>
      <c r="H178" s="24">
        <f>SUMIFS('Rider Adj F'!$P$11:$P$128,'Rider Adj F'!$A$11:$A$128,'SCH D-2 F'!H$13,'Rider Adj F'!$B$11:$B$128,'SCH D-2 F'!$B178)*-1000</f>
        <v>0</v>
      </c>
      <c r="I178" s="24">
        <f t="shared" si="68"/>
        <v>0</v>
      </c>
      <c r="J178" s="25">
        <v>1</v>
      </c>
      <c r="K178" s="24">
        <f t="shared" si="69"/>
        <v>0</v>
      </c>
    </row>
    <row r="179" spans="1:15" ht="18.95" customHeight="1" x14ac:dyDescent="0.2">
      <c r="A179" s="26">
        <f t="shared" si="70"/>
        <v>102</v>
      </c>
      <c r="B179" s="172">
        <v>926</v>
      </c>
      <c r="C179" s="4" t="s">
        <v>36</v>
      </c>
      <c r="D179" s="24">
        <f>SUMIFS('Rider Adj F'!$P$11:$P$128,'Rider Adj F'!$A$11:$A$128,'SCH D-2 F'!D$13,'Rider Adj F'!$B$11:$B$128,'SCH D-2 F'!$B179)*-1000</f>
        <v>0</v>
      </c>
      <c r="E179" s="24">
        <f>SUMIFS('Rider Adj F'!$P$11:$P$128,'Rider Adj F'!$A$11:$A$128,'SCH D-2 F'!E$13,'Rider Adj F'!$B$11:$B$128,'SCH D-2 F'!$B179)*-1000</f>
        <v>0</v>
      </c>
      <c r="F179" s="24">
        <f>SUMIFS('Rider Adj F'!$P$11:$P$128,'Rider Adj F'!$A$11:$A$128,'SCH D-2 F'!F$13,'Rider Adj F'!$B$11:$B$128,'SCH D-2 F'!$B179)*-1000</f>
        <v>0</v>
      </c>
      <c r="G179" s="24">
        <f>SUMIFS('Rider Adj F'!$P$11:$P$128,'Rider Adj F'!$A$11:$A$128,'SCH D-2 F'!G$13,'Rider Adj F'!$B$11:$B$128,'SCH D-2 F'!$B179)*-1000</f>
        <v>0</v>
      </c>
      <c r="H179" s="24">
        <f>SUMIFS('Rider Adj F'!$P$11:$P$128,'Rider Adj F'!$A$11:$A$128,'SCH D-2 F'!H$13,'Rider Adj F'!$B$11:$B$128,'SCH D-2 F'!$B179)*-1000</f>
        <v>0</v>
      </c>
      <c r="I179" s="24">
        <f t="shared" si="68"/>
        <v>0</v>
      </c>
      <c r="J179" s="25">
        <v>1</v>
      </c>
      <c r="K179" s="24">
        <f t="shared" si="69"/>
        <v>0</v>
      </c>
    </row>
    <row r="180" spans="1:15" ht="18.95" customHeight="1" x14ac:dyDescent="0.2">
      <c r="A180" s="26">
        <f t="shared" si="70"/>
        <v>103</v>
      </c>
      <c r="B180" s="172">
        <v>927</v>
      </c>
      <c r="C180" s="4" t="s">
        <v>37</v>
      </c>
      <c r="D180" s="24">
        <f>SUMIFS('Rider Adj F'!$P$11:$P$128,'Rider Adj F'!$A$11:$A$128,'SCH D-2 F'!D$13,'Rider Adj F'!$B$11:$B$128,'SCH D-2 F'!$B180)*-1000</f>
        <v>0</v>
      </c>
      <c r="E180" s="24">
        <f>SUMIFS('Rider Adj F'!$P$11:$P$128,'Rider Adj F'!$A$11:$A$128,'SCH D-2 F'!E$13,'Rider Adj F'!$B$11:$B$128,'SCH D-2 F'!$B180)*-1000</f>
        <v>0</v>
      </c>
      <c r="F180" s="24">
        <f>SUMIFS('Rider Adj F'!$P$11:$P$128,'Rider Adj F'!$A$11:$A$128,'SCH D-2 F'!F$13,'Rider Adj F'!$B$11:$B$128,'SCH D-2 F'!$B180)*-1000</f>
        <v>0</v>
      </c>
      <c r="G180" s="24">
        <f>SUMIFS('Rider Adj F'!$P$11:$P$128,'Rider Adj F'!$A$11:$A$128,'SCH D-2 F'!G$13,'Rider Adj F'!$B$11:$B$128,'SCH D-2 F'!$B180)*-1000</f>
        <v>0</v>
      </c>
      <c r="H180" s="24">
        <f>SUMIFS('Rider Adj F'!$P$11:$P$128,'Rider Adj F'!$A$11:$A$128,'SCH D-2 F'!H$13,'Rider Adj F'!$B$11:$B$128,'SCH D-2 F'!$B180)*-1000</f>
        <v>0</v>
      </c>
      <c r="I180" s="24">
        <f t="shared" si="68"/>
        <v>0</v>
      </c>
      <c r="J180" s="25">
        <v>1</v>
      </c>
      <c r="K180" s="24">
        <f t="shared" si="69"/>
        <v>0</v>
      </c>
    </row>
    <row r="181" spans="1:15" ht="18.95" customHeight="1" x14ac:dyDescent="0.2">
      <c r="A181" s="26">
        <f t="shared" si="70"/>
        <v>104</v>
      </c>
      <c r="B181" s="172">
        <v>928</v>
      </c>
      <c r="C181" s="4" t="s">
        <v>38</v>
      </c>
      <c r="D181" s="24">
        <f>SUMIFS('Rider Adj F'!$P$11:$P$128,'Rider Adj F'!$A$11:$A$128,'SCH D-2 F'!D$13,'Rider Adj F'!$B$11:$B$128,'SCH D-2 F'!$B181)*-1000</f>
        <v>0</v>
      </c>
      <c r="E181" s="24">
        <f>SUMIFS('Rider Adj F'!$P$11:$P$128,'Rider Adj F'!$A$11:$A$128,'SCH D-2 F'!E$13,'Rider Adj F'!$B$11:$B$128,'SCH D-2 F'!$B181)*-1000</f>
        <v>0</v>
      </c>
      <c r="F181" s="24">
        <f>SUMIFS('Rider Adj F'!$P$11:$P$128,'Rider Adj F'!$A$11:$A$128,'SCH D-2 F'!F$13,'Rider Adj F'!$B$11:$B$128,'SCH D-2 F'!$B181)*-1000</f>
        <v>0</v>
      </c>
      <c r="G181" s="24">
        <f>SUMIFS('Rider Adj F'!$P$11:$P$128,'Rider Adj F'!$A$11:$A$128,'SCH D-2 F'!G$13,'Rider Adj F'!$B$11:$B$128,'SCH D-2 F'!$B181)*-1000</f>
        <v>0</v>
      </c>
      <c r="H181" s="24">
        <f>SUMIFS('Rider Adj F'!$P$11:$P$128,'Rider Adj F'!$A$11:$A$128,'SCH D-2 F'!H$13,'Rider Adj F'!$B$11:$B$128,'SCH D-2 F'!$B181)*-1000</f>
        <v>0</v>
      </c>
      <c r="I181" s="24">
        <f t="shared" si="68"/>
        <v>0</v>
      </c>
      <c r="J181" s="25">
        <v>1</v>
      </c>
      <c r="K181" s="24">
        <f t="shared" si="69"/>
        <v>0</v>
      </c>
    </row>
    <row r="182" spans="1:15" ht="18.95" customHeight="1" x14ac:dyDescent="0.2">
      <c r="A182" s="26">
        <f>A181+1</f>
        <v>105</v>
      </c>
      <c r="B182" s="172">
        <v>929</v>
      </c>
      <c r="C182" s="4" t="s">
        <v>39</v>
      </c>
      <c r="D182" s="24">
        <f>SUMIFS('Rider Adj F'!$P$11:$P$128,'Rider Adj F'!$A$11:$A$128,'SCH D-2 F'!D$13,'Rider Adj F'!$B$11:$B$128,'SCH D-2 F'!$B182)*-1000</f>
        <v>0</v>
      </c>
      <c r="E182" s="24">
        <f>SUMIFS('Rider Adj F'!$P$11:$P$128,'Rider Adj F'!$A$11:$A$128,'SCH D-2 F'!E$13,'Rider Adj F'!$B$11:$B$128,'SCH D-2 F'!$B182)*-1000</f>
        <v>0</v>
      </c>
      <c r="F182" s="24">
        <f>SUMIFS('Rider Adj F'!$P$11:$P$128,'Rider Adj F'!$A$11:$A$128,'SCH D-2 F'!F$13,'Rider Adj F'!$B$11:$B$128,'SCH D-2 F'!$B182)*-1000</f>
        <v>0</v>
      </c>
      <c r="G182" s="24">
        <f>SUMIFS('Rider Adj F'!$P$11:$P$128,'Rider Adj F'!$A$11:$A$128,'SCH D-2 F'!G$13,'Rider Adj F'!$B$11:$B$128,'SCH D-2 F'!$B182)*-1000</f>
        <v>0</v>
      </c>
      <c r="H182" s="24">
        <f>SUMIFS('Rider Adj F'!$P$11:$P$128,'Rider Adj F'!$A$11:$A$128,'SCH D-2 F'!H$13,'Rider Adj F'!$B$11:$B$128,'SCH D-2 F'!$B182)*-1000</f>
        <v>0</v>
      </c>
      <c r="I182" s="24">
        <f t="shared" si="68"/>
        <v>0</v>
      </c>
      <c r="J182" s="25">
        <v>1</v>
      </c>
      <c r="K182" s="24">
        <f t="shared" si="69"/>
        <v>0</v>
      </c>
    </row>
    <row r="183" spans="1:15" ht="18.95" customHeight="1" x14ac:dyDescent="0.2">
      <c r="A183" s="26">
        <f t="shared" si="70"/>
        <v>106</v>
      </c>
      <c r="B183" s="172">
        <v>930.1</v>
      </c>
      <c r="C183" s="4" t="s">
        <v>40</v>
      </c>
      <c r="D183" s="24">
        <f>SUMIFS('Rider Adj F'!$P$11:$P$128,'Rider Adj F'!$A$11:$A$128,'SCH D-2 F'!D$13,'Rider Adj F'!$B$11:$B$128,'SCH D-2 F'!$B183)*-1000</f>
        <v>0</v>
      </c>
      <c r="E183" s="24">
        <f>SUMIFS('Rider Adj F'!$P$11:$P$128,'Rider Adj F'!$A$11:$A$128,'SCH D-2 F'!E$13,'Rider Adj F'!$B$11:$B$128,'SCH D-2 F'!$B183)*-1000</f>
        <v>0</v>
      </c>
      <c r="F183" s="24">
        <f>SUMIFS('Rider Adj F'!$P$11:$P$128,'Rider Adj F'!$A$11:$A$128,'SCH D-2 F'!F$13,'Rider Adj F'!$B$11:$B$128,'SCH D-2 F'!$B183)*-1000</f>
        <v>0</v>
      </c>
      <c r="G183" s="24">
        <f>SUMIFS('Rider Adj F'!$P$11:$P$128,'Rider Adj F'!$A$11:$A$128,'SCH D-2 F'!G$13,'Rider Adj F'!$B$11:$B$128,'SCH D-2 F'!$B183)*-1000</f>
        <v>0</v>
      </c>
      <c r="H183" s="24">
        <f>SUMIFS('Rider Adj F'!$P$11:$P$128,'Rider Adj F'!$A$11:$A$128,'SCH D-2 F'!H$13,'Rider Adj F'!$B$11:$B$128,'SCH D-2 F'!$B183)*-1000</f>
        <v>0</v>
      </c>
      <c r="I183" s="24">
        <f t="shared" si="68"/>
        <v>0</v>
      </c>
      <c r="J183" s="25">
        <v>1</v>
      </c>
      <c r="K183" s="24">
        <f t="shared" si="69"/>
        <v>0</v>
      </c>
    </row>
    <row r="184" spans="1:15" ht="18.95" customHeight="1" x14ac:dyDescent="0.2">
      <c r="A184" s="26">
        <f t="shared" si="70"/>
        <v>107</v>
      </c>
      <c r="B184" s="172">
        <v>930.2</v>
      </c>
      <c r="C184" s="4" t="s">
        <v>41</v>
      </c>
      <c r="D184" s="24">
        <f>SUMIFS('Rider Adj F'!$P$11:$P$128,'Rider Adj F'!$A$11:$A$128,'SCH D-2 F'!D$13,'Rider Adj F'!$B$11:$B$128,'SCH D-2 F'!$B184)*-1000</f>
        <v>0</v>
      </c>
      <c r="E184" s="24">
        <f>SUMIFS('Rider Adj F'!$P$11:$P$128,'Rider Adj F'!$A$11:$A$128,'SCH D-2 F'!E$13,'Rider Adj F'!$B$11:$B$128,'SCH D-2 F'!$B184)*-1000</f>
        <v>0</v>
      </c>
      <c r="F184" s="24">
        <f>SUMIFS('Rider Adj F'!$P$11:$P$128,'Rider Adj F'!$A$11:$A$128,'SCH D-2 F'!F$13,'Rider Adj F'!$B$11:$B$128,'SCH D-2 F'!$B184)*-1000</f>
        <v>0</v>
      </c>
      <c r="G184" s="24">
        <f>SUMIFS('Rider Adj F'!$P$11:$P$128,'Rider Adj F'!$A$11:$A$128,'SCH D-2 F'!G$13,'Rider Adj F'!$B$11:$B$128,'SCH D-2 F'!$B184)*-1000</f>
        <v>0</v>
      </c>
      <c r="H184" s="24">
        <f>SUMIFS('Rider Adj F'!$P$11:$P$128,'Rider Adj F'!$A$11:$A$128,'SCH D-2 F'!H$13,'Rider Adj F'!$B$11:$B$128,'SCH D-2 F'!$B184)*-1000</f>
        <v>0</v>
      </c>
      <c r="I184" s="24">
        <f t="shared" si="68"/>
        <v>0</v>
      </c>
      <c r="J184" s="25">
        <v>1</v>
      </c>
      <c r="K184" s="24">
        <f t="shared" si="69"/>
        <v>0</v>
      </c>
    </row>
    <row r="185" spans="1:15" ht="18.95" customHeight="1" x14ac:dyDescent="0.2">
      <c r="A185" s="26">
        <f t="shared" si="70"/>
        <v>108</v>
      </c>
      <c r="B185" s="172">
        <v>931</v>
      </c>
      <c r="C185" s="4" t="s">
        <v>14</v>
      </c>
      <c r="D185" s="24">
        <f>SUMIFS('Rider Adj F'!$P$11:$P$128,'Rider Adj F'!$A$11:$A$128,'SCH D-2 F'!D$13,'Rider Adj F'!$B$11:$B$128,'SCH D-2 F'!$B185)*-1000</f>
        <v>0</v>
      </c>
      <c r="E185" s="24">
        <f>SUMIFS('Rider Adj F'!$P$11:$P$128,'Rider Adj F'!$A$11:$A$128,'SCH D-2 F'!E$13,'Rider Adj F'!$B$11:$B$128,'SCH D-2 F'!$B185)*-1000</f>
        <v>0</v>
      </c>
      <c r="F185" s="24">
        <f>SUMIFS('Rider Adj F'!$P$11:$P$128,'Rider Adj F'!$A$11:$A$128,'SCH D-2 F'!F$13,'Rider Adj F'!$B$11:$B$128,'SCH D-2 F'!$B185)*-1000</f>
        <v>0</v>
      </c>
      <c r="G185" s="24">
        <f>SUMIFS('Rider Adj F'!$P$11:$P$128,'Rider Adj F'!$A$11:$A$128,'SCH D-2 F'!G$13,'Rider Adj F'!$B$11:$B$128,'SCH D-2 F'!$B185)*-1000</f>
        <v>0</v>
      </c>
      <c r="H185" s="24">
        <f>SUMIFS('Rider Adj F'!$P$11:$P$128,'Rider Adj F'!$A$11:$A$128,'SCH D-2 F'!H$13,'Rider Adj F'!$B$11:$B$128,'SCH D-2 F'!$B185)*-1000</f>
        <v>0</v>
      </c>
      <c r="I185" s="24">
        <f t="shared" si="68"/>
        <v>0</v>
      </c>
      <c r="J185" s="25">
        <v>1</v>
      </c>
      <c r="K185" s="24">
        <f t="shared" si="69"/>
        <v>0</v>
      </c>
    </row>
    <row r="186" spans="1:15" ht="18.95" customHeight="1" x14ac:dyDescent="0.2">
      <c r="A186" s="26">
        <f t="shared" si="70"/>
        <v>109</v>
      </c>
      <c r="B186" s="172">
        <v>935</v>
      </c>
      <c r="C186" s="4" t="s">
        <v>42</v>
      </c>
      <c r="D186" s="24">
        <f>SUMIFS('Rider Adj F'!$P$11:$P$128,'Rider Adj F'!$A$11:$A$128,'SCH D-2 F'!D$13,'Rider Adj F'!$B$11:$B$128,'SCH D-2 F'!$B186)*-1000</f>
        <v>0</v>
      </c>
      <c r="E186" s="24">
        <f>SUMIFS('Rider Adj F'!$P$11:$P$128,'Rider Adj F'!$A$11:$A$128,'SCH D-2 F'!E$13,'Rider Adj F'!$B$11:$B$128,'SCH D-2 F'!$B186)*-1000</f>
        <v>0</v>
      </c>
      <c r="F186" s="24">
        <f>SUMIFS('Rider Adj F'!$P$11:$P$128,'Rider Adj F'!$A$11:$A$128,'SCH D-2 F'!F$13,'Rider Adj F'!$B$11:$B$128,'SCH D-2 F'!$B186)*-1000</f>
        <v>0</v>
      </c>
      <c r="G186" s="24">
        <f>SUMIFS('Rider Adj F'!$P$11:$P$128,'Rider Adj F'!$A$11:$A$128,'SCH D-2 F'!G$13,'Rider Adj F'!$B$11:$B$128,'SCH D-2 F'!$B186)*-1000</f>
        <v>0</v>
      </c>
      <c r="H186" s="24">
        <f>SUMIFS('Rider Adj F'!$P$11:$P$128,'Rider Adj F'!$A$11:$A$128,'SCH D-2 F'!H$13,'Rider Adj F'!$B$11:$B$128,'SCH D-2 F'!$B186)*-1000</f>
        <v>0</v>
      </c>
      <c r="I186" s="24">
        <f t="shared" si="68"/>
        <v>0</v>
      </c>
      <c r="J186" s="25">
        <v>1</v>
      </c>
      <c r="K186" s="24">
        <f t="shared" si="69"/>
        <v>0</v>
      </c>
    </row>
    <row r="187" spans="1:15" ht="18.95" customHeight="1" x14ac:dyDescent="0.2">
      <c r="A187" s="26">
        <f t="shared" si="70"/>
        <v>110</v>
      </c>
      <c r="C187" s="10" t="s">
        <v>126</v>
      </c>
      <c r="D187" s="36">
        <f>SUM(D161:D163,D176:D186)</f>
        <v>0</v>
      </c>
      <c r="E187" s="36">
        <f t="shared" ref="E187:K187" si="71">SUM(E161:E163,E176:E186)</f>
        <v>0</v>
      </c>
      <c r="F187" s="36">
        <f t="shared" ref="F187:G187" si="72">SUM(F161:F163,F176:F186)</f>
        <v>0</v>
      </c>
      <c r="G187" s="36">
        <f t="shared" si="72"/>
        <v>0</v>
      </c>
      <c r="H187" s="36">
        <f t="shared" si="71"/>
        <v>0</v>
      </c>
      <c r="I187" s="36">
        <f t="shared" si="71"/>
        <v>0</v>
      </c>
      <c r="K187" s="36">
        <f t="shared" si="71"/>
        <v>0</v>
      </c>
    </row>
    <row r="188" spans="1:15" ht="18.95" customHeight="1" x14ac:dyDescent="0.2">
      <c r="A188" s="26"/>
    </row>
    <row r="189" spans="1:15" ht="18.95" customHeight="1" x14ac:dyDescent="0.2">
      <c r="A189" s="26">
        <f>A187+1</f>
        <v>111</v>
      </c>
      <c r="C189" s="10" t="s">
        <v>128</v>
      </c>
      <c r="D189" s="35">
        <f>SUM(D59,D79,D102,D136,D144,D151,D158,D187)</f>
        <v>-4321179.9999999991</v>
      </c>
      <c r="E189" s="35">
        <f t="shared" ref="E189:K189" si="73">SUM(E59,E79,E102,E136,E144,E151,E158,E187)</f>
        <v>-1356586</v>
      </c>
      <c r="F189" s="35">
        <f t="shared" ref="F189:G189" si="74">SUM(F59,F79,F102,F136,F144,F151,F158,F187)</f>
        <v>-135901397.84777853</v>
      </c>
      <c r="G189" s="35">
        <f t="shared" si="74"/>
        <v>0</v>
      </c>
      <c r="H189" s="35">
        <f t="shared" si="73"/>
        <v>0</v>
      </c>
      <c r="I189" s="35">
        <f t="shared" si="73"/>
        <v>-141579163.84777853</v>
      </c>
      <c r="K189" s="35">
        <f t="shared" si="73"/>
        <v>-141579163.84777853</v>
      </c>
    </row>
    <row r="190" spans="1:15" ht="18.95" customHeight="1" x14ac:dyDescent="0.2">
      <c r="A190" s="26"/>
      <c r="C190" s="10"/>
      <c r="M190" s="143"/>
      <c r="N190" s="143"/>
    </row>
    <row r="191" spans="1:15" ht="18.95" customHeight="1" x14ac:dyDescent="0.2">
      <c r="A191" s="26">
        <f>A189+1</f>
        <v>112</v>
      </c>
      <c r="B191" s="38" t="s">
        <v>129</v>
      </c>
      <c r="C191" s="10" t="s">
        <v>130</v>
      </c>
      <c r="D191" s="24">
        <f>SUMIFS('Rider Adj F'!$P$11:$P$128,'Rider Adj F'!$A$11:$A$128,'SCH D-2 F'!D$13,'Rider Adj F'!$B$11:$B$128,'SCH D-2 F'!$B191)*-1000</f>
        <v>0</v>
      </c>
      <c r="E191" s="24">
        <f>SUMIFS('Rider Adj F'!$P$11:$P$128,'Rider Adj F'!$A$11:$A$128,'SCH D-2 F'!E$13,'Rider Adj F'!$B$11:$B$128,'SCH D-2 F'!$B191)*-1000</f>
        <v>-607010.62554435001</v>
      </c>
      <c r="F191" s="24">
        <f>SUMIFS('Rider Adj F'!$P$11:$P$128,'Rider Adj F'!$A$11:$A$128,'SCH D-2 F'!F$13,'Rider Adj F'!$B$11:$B$128,'SCH D-2 F'!$B191)*-1000</f>
        <v>0</v>
      </c>
      <c r="G191" s="24">
        <f>SUMIFS('Rider Adj F'!$P$11:$P$128,'Rider Adj F'!$A$11:$A$128,'SCH D-2 F'!G$13,'Rider Adj F'!$B$11:$B$128,'SCH D-2 F'!$B191)*-1000</f>
        <v>0</v>
      </c>
      <c r="H191" s="24">
        <f>SUMIFS('Rider Adj F'!$P$11:$P$128,'Rider Adj F'!$A$11:$A$128,'SCH D-2 F'!H$13,'Rider Adj F'!$B$11:$B$128,'SCH D-2 F'!$B191)*-1000</f>
        <v>0</v>
      </c>
      <c r="I191" s="24">
        <f t="shared" ref="I191:I196" si="75">SUM(D191:H191)</f>
        <v>-607010.62554435001</v>
      </c>
      <c r="J191" s="25">
        <v>1</v>
      </c>
      <c r="K191" s="24">
        <f>J191*I191</f>
        <v>-607010.62554435001</v>
      </c>
      <c r="M191" s="25"/>
      <c r="N191" s="25"/>
      <c r="O191" s="25"/>
    </row>
    <row r="192" spans="1:15" ht="18.95" customHeight="1" x14ac:dyDescent="0.2">
      <c r="A192" s="26">
        <f t="shared" si="70"/>
        <v>113</v>
      </c>
      <c r="B192" s="172">
        <v>408.1</v>
      </c>
      <c r="C192" s="10" t="s">
        <v>10</v>
      </c>
      <c r="D192" s="24">
        <f>SUMIFS('Rider Adj F'!$P$11:$P$128,'Rider Adj F'!$A$11:$A$128,'SCH D-2 F'!D$13,'Rider Adj F'!$B$11:$B$128,'SCH D-2 F'!$B192)*-1000</f>
        <v>0</v>
      </c>
      <c r="E192" s="24">
        <f>SUMIFS('Rider Adj F'!$P$11:$P$128,'Rider Adj F'!$A$11:$A$128,'SCH D-2 F'!E$13,'Rider Adj F'!$B$11:$B$128,'SCH D-2 F'!$B192)*-1000</f>
        <v>-188371.51845763979</v>
      </c>
      <c r="F192" s="24">
        <f>SUMIFS('Rider Adj F'!$P$11:$P$128,'Rider Adj F'!$A$11:$A$128,'SCH D-2 F'!F$13,'Rider Adj F'!$B$11:$B$128,'SCH D-2 F'!$B192)*-1000</f>
        <v>0</v>
      </c>
      <c r="G192" s="24">
        <f>SUMIFS('Rider Adj F'!$P$11:$P$128,'Rider Adj F'!$A$11:$A$128,'SCH D-2 F'!G$13,'Rider Adj F'!$B$11:$B$128,'SCH D-2 F'!$B192)*-1000</f>
        <v>0</v>
      </c>
      <c r="H192" s="24">
        <f>SUMIFS('Rider Adj F'!$P$11:$P$128,'Rider Adj F'!$A$11:$A$128,'SCH D-2 F'!H$13,'Rider Adj F'!$B$11:$B$128,'SCH D-2 F'!$B192)*-1000</f>
        <v>0</v>
      </c>
      <c r="I192" s="24">
        <f t="shared" si="75"/>
        <v>-188371.51845763979</v>
      </c>
      <c r="J192" s="25">
        <v>1</v>
      </c>
      <c r="K192" s="24">
        <f>J192*I192</f>
        <v>-188371.51845763979</v>
      </c>
    </row>
    <row r="193" spans="1:14" ht="18.95" customHeight="1" x14ac:dyDescent="0.2">
      <c r="A193" s="26">
        <f t="shared" si="70"/>
        <v>114</v>
      </c>
      <c r="B193" s="38" t="s">
        <v>131</v>
      </c>
      <c r="C193" s="10" t="s">
        <v>132</v>
      </c>
      <c r="D193" s="24">
        <f t="shared" ref="D193:H193" si="76">D206</f>
        <v>-267275.22260589298</v>
      </c>
      <c r="E193" s="24">
        <f t="shared" si="76"/>
        <v>-740372.323381808</v>
      </c>
      <c r="F193" s="24">
        <f t="shared" ref="F193:G193" si="77">F206</f>
        <v>0</v>
      </c>
      <c r="G193" s="24">
        <f t="shared" si="77"/>
        <v>0</v>
      </c>
      <c r="H193" s="24">
        <f t="shared" si="76"/>
        <v>12644.286603172</v>
      </c>
      <c r="I193" s="24">
        <f t="shared" si="75"/>
        <v>-995003.25938452908</v>
      </c>
      <c r="J193" s="25">
        <v>1</v>
      </c>
      <c r="K193" s="24">
        <f t="shared" ref="K193:K194" si="78">J193*I193</f>
        <v>-995003.25938452908</v>
      </c>
      <c r="M193" s="24"/>
      <c r="N193" s="25"/>
    </row>
    <row r="194" spans="1:14" ht="18.95" customHeight="1" x14ac:dyDescent="0.2">
      <c r="A194" s="26">
        <f t="shared" si="70"/>
        <v>115</v>
      </c>
      <c r="B194" s="38" t="s">
        <v>131</v>
      </c>
      <c r="C194" s="10" t="s">
        <v>133</v>
      </c>
      <c r="D194" s="24">
        <f t="shared" ref="D194:H194" si="79">D204</f>
        <v>-47084.245742933221</v>
      </c>
      <c r="E194" s="24">
        <f t="shared" si="79"/>
        <v>-130426.87636922342</v>
      </c>
      <c r="F194" s="24">
        <f t="shared" ref="F194:G194" si="80">F204</f>
        <v>0</v>
      </c>
      <c r="G194" s="24">
        <f t="shared" si="80"/>
        <v>0</v>
      </c>
      <c r="H194" s="24">
        <f t="shared" si="79"/>
        <v>2227.4668480800001</v>
      </c>
      <c r="I194" s="24">
        <f t="shared" si="75"/>
        <v>-175283.65526407666</v>
      </c>
      <c r="J194" s="25">
        <v>1</v>
      </c>
      <c r="K194" s="24">
        <f t="shared" si="78"/>
        <v>-175283.65526407666</v>
      </c>
      <c r="M194" s="24"/>
      <c r="N194" s="25"/>
    </row>
    <row r="195" spans="1:14" ht="18.95" customHeight="1" x14ac:dyDescent="0.2">
      <c r="A195" s="26">
        <f t="shared" si="70"/>
        <v>116</v>
      </c>
      <c r="B195" s="38">
        <v>411.4</v>
      </c>
      <c r="C195" s="10" t="s">
        <v>136</v>
      </c>
      <c r="D195" s="24">
        <f>SUMIFS('Rider Adj F'!$P$11:$P$128,'Rider Adj F'!$A$11:$A$128,'SCH D-2 F'!D$13,'Rider Adj F'!$B$11:$B$128,'SCH D-2 F'!$B195)*-1000</f>
        <v>0</v>
      </c>
      <c r="E195" s="24">
        <f>SUMIFS('Rider Adj F'!$P$11:$P$128,'Rider Adj F'!$A$11:$A$128,'SCH D-2 F'!E$13,'Rider Adj F'!$B$11:$B$128,'SCH D-2 F'!$B195)*-1000</f>
        <v>0</v>
      </c>
      <c r="F195" s="24">
        <f>SUMIFS('Rider Adj F'!$P$11:$P$128,'Rider Adj F'!$A$11:$A$128,'SCH D-2 F'!F$13,'Rider Adj F'!$B$11:$B$128,'SCH D-2 F'!$B195)*-1000</f>
        <v>0</v>
      </c>
      <c r="G195" s="24">
        <f>SUMIFS('Rider Adj F'!$P$11:$P$128,'Rider Adj F'!$A$11:$A$128,'SCH D-2 F'!G$13,'Rider Adj F'!$B$11:$B$128,'SCH D-2 F'!$B195)*-1000</f>
        <v>0</v>
      </c>
      <c r="H195" s="24">
        <f>SUMIFS('Rider Adj F'!$P$11:$P$128,'Rider Adj F'!$A$11:$A$128,'SCH D-2 F'!H$13,'Rider Adj F'!$B$11:$B$128,'SCH D-2 F'!$B195)*-1000</f>
        <v>0</v>
      </c>
      <c r="I195" s="24">
        <f t="shared" si="75"/>
        <v>0</v>
      </c>
      <c r="J195" s="25">
        <v>1</v>
      </c>
      <c r="K195" s="24">
        <f t="shared" ref="K195:K196" si="81">I195*J195</f>
        <v>0</v>
      </c>
    </row>
    <row r="196" spans="1:14" ht="18.95" customHeight="1" x14ac:dyDescent="0.2">
      <c r="A196" s="26">
        <f t="shared" si="70"/>
        <v>117</v>
      </c>
      <c r="B196" s="38">
        <v>411.8</v>
      </c>
      <c r="C196" s="10" t="s">
        <v>137</v>
      </c>
      <c r="D196" s="35">
        <f>SUMIFS('Rider Adj F'!$P$11:$P$128,'Rider Adj F'!$A$11:$A$128,'SCH D-2 F'!D$13,'Rider Adj F'!$B$11:$B$128,'SCH D-2 F'!$B196)*-1000</f>
        <v>0</v>
      </c>
      <c r="E196" s="35">
        <f>SUMIFS('Rider Adj F'!$P$11:$P$128,'Rider Adj F'!$A$11:$A$128,'SCH D-2 F'!E$13,'Rider Adj F'!$B$11:$B$128,'SCH D-2 F'!$B196)*-1000</f>
        <v>0</v>
      </c>
      <c r="F196" s="35">
        <f>SUMIFS('Rider Adj F'!$P$11:$P$128,'Rider Adj F'!$A$11:$A$128,'SCH D-2 F'!F$13,'Rider Adj F'!$B$11:$B$128,'SCH D-2 F'!$B196)*-1000</f>
        <v>0</v>
      </c>
      <c r="G196" s="35">
        <f>SUMIFS('Rider Adj F'!$P$11:$P$128,'Rider Adj F'!$A$11:$A$128,'SCH D-2 F'!G$13,'Rider Adj F'!$B$11:$B$128,'SCH D-2 F'!$B196)*-1000</f>
        <v>0</v>
      </c>
      <c r="H196" s="35">
        <f>SUMIFS('Rider Adj F'!$P$11:$P$128,'Rider Adj F'!$A$11:$A$128,'SCH D-2 F'!H$13,'Rider Adj F'!$B$11:$B$128,'SCH D-2 F'!$B196)*-1000</f>
        <v>0</v>
      </c>
      <c r="I196" s="35">
        <f t="shared" si="75"/>
        <v>0</v>
      </c>
      <c r="J196" s="25">
        <v>1</v>
      </c>
      <c r="K196" s="35">
        <f t="shared" si="81"/>
        <v>0</v>
      </c>
    </row>
    <row r="197" spans="1:14" ht="18.95" customHeight="1" x14ac:dyDescent="0.2">
      <c r="B197" s="172"/>
      <c r="C197" s="10"/>
    </row>
    <row r="198" spans="1:14" ht="18.95" customHeight="1" thickBot="1" x14ac:dyDescent="0.25">
      <c r="A198" s="26">
        <f>A196+1</f>
        <v>118</v>
      </c>
      <c r="B198" s="172"/>
      <c r="C198" s="43" t="s">
        <v>47</v>
      </c>
      <c r="D198" s="39">
        <f>SUM(D189:D196)</f>
        <v>-4635539.4683488254</v>
      </c>
      <c r="E198" s="39">
        <f t="shared" ref="E198:H198" si="82">SUM(E189:E196)</f>
        <v>-3022767.3437530217</v>
      </c>
      <c r="F198" s="39">
        <f t="shared" ref="F198:G198" si="83">SUM(F189:F196)</f>
        <v>-135901397.84777853</v>
      </c>
      <c r="G198" s="39">
        <f t="shared" si="83"/>
        <v>0</v>
      </c>
      <c r="H198" s="39">
        <f t="shared" si="82"/>
        <v>14871.753451252</v>
      </c>
      <c r="I198" s="39">
        <f>SUM(I189:I196)</f>
        <v>-143544832.90642914</v>
      </c>
      <c r="K198" s="39">
        <f>SUM(K189:K196)</f>
        <v>-143544832.90642914</v>
      </c>
    </row>
    <row r="199" spans="1:14" ht="18.95" customHeight="1" thickTop="1" x14ac:dyDescent="0.2">
      <c r="B199" s="172"/>
      <c r="C199" s="43"/>
    </row>
    <row r="200" spans="1:14" ht="18.95" customHeight="1" thickBot="1" x14ac:dyDescent="0.25">
      <c r="A200" s="26">
        <f>A198+1</f>
        <v>119</v>
      </c>
      <c r="B200" s="172"/>
      <c r="C200" s="43" t="s">
        <v>48</v>
      </c>
      <c r="D200" s="39">
        <f>D33-D198</f>
        <v>-496368.27055380121</v>
      </c>
      <c r="E200" s="39">
        <f t="shared" ref="E200:H200" si="84">E33-E198</f>
        <v>-1374977.1719947862</v>
      </c>
      <c r="F200" s="39">
        <f t="shared" ref="F200:G200" si="85">F33-F198</f>
        <v>-3.5762786865234375E-7</v>
      </c>
      <c r="G200" s="39">
        <f t="shared" si="85"/>
        <v>0</v>
      </c>
      <c r="H200" s="39">
        <f t="shared" si="84"/>
        <v>-14871.753451252</v>
      </c>
      <c r="I200" s="39">
        <f>I33-I198</f>
        <v>-1886217.1960002184</v>
      </c>
      <c r="K200" s="39">
        <f>K33-K198</f>
        <v>-1886217.1960002184</v>
      </c>
    </row>
    <row r="201" spans="1:14" ht="18.95" customHeight="1" thickTop="1" x14ac:dyDescent="0.2">
      <c r="B201" s="172"/>
    </row>
    <row r="202" spans="1:14" ht="18.95" customHeight="1" x14ac:dyDescent="0.2">
      <c r="B202" s="172"/>
      <c r="C202" s="294" t="s">
        <v>1254</v>
      </c>
      <c r="D202" s="24">
        <f>D33-SUM(D189:D192,D196)</f>
        <v>-810727.73890262749</v>
      </c>
      <c r="E202" s="24">
        <f t="shared" ref="E202:G202" si="86">E33-SUM(E189:E192,E196)</f>
        <v>-2245776.3717458178</v>
      </c>
      <c r="F202" s="24">
        <f t="shared" si="86"/>
        <v>-3.5762786865234375E-7</v>
      </c>
      <c r="G202" s="24">
        <f t="shared" si="86"/>
        <v>0</v>
      </c>
      <c r="H202" s="24">
        <f>IntSync!E21</f>
        <v>38354</v>
      </c>
      <c r="I202" s="24"/>
      <c r="K202" s="24">
        <f t="shared" ref="K202" si="87">K33-SUM(K189:K192,K196)</f>
        <v>-3056504.1106488407</v>
      </c>
    </row>
    <row r="203" spans="1:14" ht="18.95" customHeight="1" x14ac:dyDescent="0.2">
      <c r="B203" s="172"/>
      <c r="D203" s="133">
        <f>'WPH-1.B Effective Tax Rate'!F33</f>
        <v>5.807652E-2</v>
      </c>
      <c r="E203" s="133">
        <f>D203</f>
        <v>5.807652E-2</v>
      </c>
      <c r="F203" s="133">
        <f>C203</f>
        <v>0</v>
      </c>
      <c r="G203" s="133">
        <f>C203</f>
        <v>0</v>
      </c>
      <c r="H203" s="133">
        <f>D203</f>
        <v>5.807652E-2</v>
      </c>
      <c r="I203" s="133"/>
      <c r="K203" s="133"/>
    </row>
    <row r="204" spans="1:14" ht="18.95" customHeight="1" x14ac:dyDescent="0.2">
      <c r="B204" s="172"/>
      <c r="D204" s="24">
        <f>D202*D203</f>
        <v>-47084.245742933221</v>
      </c>
      <c r="E204" s="24">
        <f>E202*E203</f>
        <v>-130426.87636922342</v>
      </c>
      <c r="F204" s="24">
        <f>F202*F203</f>
        <v>0</v>
      </c>
      <c r="G204" s="24">
        <f>G202*G203</f>
        <v>0</v>
      </c>
      <c r="H204" s="24">
        <f>H202*H203</f>
        <v>2227.4668480800001</v>
      </c>
      <c r="I204" s="24"/>
      <c r="K204" s="24"/>
    </row>
    <row r="205" spans="1:14" ht="18.95" customHeight="1" x14ac:dyDescent="0.2">
      <c r="B205" s="172"/>
      <c r="D205" s="133">
        <f>'WPH-1.B Effective Tax Rate'!F19</f>
        <v>0.32967321799999999</v>
      </c>
      <c r="E205" s="133">
        <f>D205</f>
        <v>0.32967321799999999</v>
      </c>
      <c r="F205" s="133">
        <f>C205</f>
        <v>0</v>
      </c>
      <c r="G205" s="133">
        <f>C205</f>
        <v>0</v>
      </c>
      <c r="H205" s="133">
        <f>D205</f>
        <v>0.32967321799999999</v>
      </c>
      <c r="I205" s="133"/>
      <c r="K205" s="133"/>
    </row>
    <row r="206" spans="1:14" ht="18.95" customHeight="1" x14ac:dyDescent="0.2">
      <c r="B206" s="172"/>
      <c r="D206" s="24">
        <f>D202*D205</f>
        <v>-267275.22260589298</v>
      </c>
      <c r="E206" s="24">
        <f>E202*E205</f>
        <v>-740372.323381808</v>
      </c>
      <c r="F206" s="24">
        <f>F202*F205</f>
        <v>0</v>
      </c>
      <c r="G206" s="24">
        <f>G202*G205</f>
        <v>0</v>
      </c>
      <c r="H206" s="24">
        <f>H202*H205</f>
        <v>12644.286603172</v>
      </c>
      <c r="I206" s="24"/>
      <c r="K206" s="24"/>
    </row>
    <row r="207" spans="1:14" ht="18.95" customHeight="1" x14ac:dyDescent="0.2">
      <c r="B207" s="172"/>
      <c r="D207" s="24">
        <f>D204+D206</f>
        <v>-314359.46834882622</v>
      </c>
      <c r="E207" s="24">
        <f>E204+E206</f>
        <v>-870799.19975103147</v>
      </c>
      <c r="F207" s="24">
        <f>F204+F206</f>
        <v>0</v>
      </c>
      <c r="G207" s="24">
        <f>G204+G206</f>
        <v>0</v>
      </c>
      <c r="H207" s="24">
        <f>H204+H206</f>
        <v>14871.753451252</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6:K166"/>
    <mergeCell ref="A167:K167"/>
    <mergeCell ref="A123:K123"/>
    <mergeCell ref="A124:K124"/>
    <mergeCell ref="A125:K125"/>
    <mergeCell ref="A126:K126"/>
    <mergeCell ref="A164:K164"/>
    <mergeCell ref="A165:K165"/>
    <mergeCell ref="A85:K85"/>
    <mergeCell ref="A1:K1"/>
    <mergeCell ref="A2:K2"/>
    <mergeCell ref="A3:K3"/>
    <mergeCell ref="A4:K4"/>
    <mergeCell ref="A42:K42"/>
    <mergeCell ref="A43:K43"/>
    <mergeCell ref="A44:K44"/>
    <mergeCell ref="A45:K45"/>
    <mergeCell ref="A82:K82"/>
    <mergeCell ref="A83:K83"/>
    <mergeCell ref="A84:K8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366"/>
  <sheetViews>
    <sheetView topLeftCell="A182" zoomScale="70" zoomScaleNormal="70" workbookViewId="0">
      <selection activeCell="I202" sqref="I202"/>
    </sheetView>
  </sheetViews>
  <sheetFormatPr defaultRowHeight="12.75" x14ac:dyDescent="0.2"/>
  <cols>
    <col min="1" max="1" width="6.85546875" style="21" customWidth="1"/>
    <col min="2" max="2" width="13.42578125" style="21" customWidth="1"/>
    <col min="3" max="3" width="58.140625" style="21" customWidth="1"/>
    <col min="4" max="5" width="12.7109375" style="21" customWidth="1"/>
    <col min="6" max="6" width="16.42578125" style="21" customWidth="1"/>
    <col min="7" max="7" width="18.42578125" style="21" customWidth="1"/>
    <col min="8" max="8" width="13" style="21" customWidth="1"/>
    <col min="9" max="9" width="19.28515625" style="21" customWidth="1"/>
    <col min="10" max="10" width="1.85546875" style="21" customWidth="1"/>
    <col min="11" max="16384" width="9.140625" style="21"/>
  </cols>
  <sheetData>
    <row r="1" spans="1:9" s="16" customFormat="1" ht="20.100000000000001" customHeight="1" x14ac:dyDescent="0.2">
      <c r="A1" s="301" t="str">
        <f>'Rate Case Constants'!C9</f>
        <v>LOUISVILLE GAS AND ELECTRIC COMPANY</v>
      </c>
      <c r="B1" s="300"/>
      <c r="C1" s="300"/>
      <c r="D1" s="300"/>
      <c r="E1" s="300"/>
      <c r="F1" s="300"/>
      <c r="G1" s="300"/>
      <c r="H1" s="300"/>
      <c r="I1" s="300"/>
    </row>
    <row r="2" spans="1:9" s="16" customFormat="1" ht="20.100000000000001" customHeight="1" x14ac:dyDescent="0.2">
      <c r="A2" s="301" t="str">
        <f>'Rate Case Constants'!C10</f>
        <v>CASE NO. 2016-00371 - GAS OPERATIONS</v>
      </c>
      <c r="B2" s="300"/>
      <c r="C2" s="300"/>
      <c r="D2" s="300"/>
      <c r="E2" s="300"/>
      <c r="F2" s="300"/>
      <c r="G2" s="300"/>
      <c r="H2" s="300"/>
      <c r="I2" s="300"/>
    </row>
    <row r="3" spans="1:9" s="16" customFormat="1" ht="20.100000000000001" customHeight="1" x14ac:dyDescent="0.2">
      <c r="A3" s="300" t="s">
        <v>261</v>
      </c>
      <c r="B3" s="300"/>
      <c r="C3" s="300"/>
      <c r="D3" s="300"/>
      <c r="E3" s="300"/>
      <c r="F3" s="300"/>
      <c r="G3" s="300"/>
      <c r="H3" s="300"/>
      <c r="I3" s="300"/>
    </row>
    <row r="4" spans="1:9" s="16" customFormat="1" ht="20.100000000000001" customHeight="1" x14ac:dyDescent="0.2">
      <c r="A4" s="300" t="str">
        <f>'Rate Case Constants'!C22</f>
        <v>FOR THE 12 MONTHS ENDED JUNE 30, 2018</v>
      </c>
      <c r="B4" s="300"/>
      <c r="C4" s="300"/>
      <c r="D4" s="300"/>
      <c r="E4" s="300"/>
      <c r="F4" s="300"/>
      <c r="G4" s="300"/>
      <c r="H4" s="300"/>
      <c r="I4" s="300"/>
    </row>
    <row r="5" spans="1:9" s="16" customFormat="1" ht="20.100000000000001" customHeight="1" x14ac:dyDescent="0.2">
      <c r="A5" s="171"/>
      <c r="B5" s="171"/>
      <c r="C5" s="171"/>
      <c r="D5" s="171"/>
      <c r="E5" s="171"/>
      <c r="F5" s="171"/>
      <c r="G5" s="171"/>
      <c r="H5" s="171"/>
      <c r="I5" s="171"/>
    </row>
    <row r="6" spans="1:9" s="16" customFormat="1" ht="20.100000000000001" customHeight="1" x14ac:dyDescent="0.2">
      <c r="A6" s="18" t="s">
        <v>138</v>
      </c>
      <c r="B6" s="18"/>
      <c r="I6" s="19" t="s">
        <v>262</v>
      </c>
    </row>
    <row r="7" spans="1:9" s="16" customFormat="1" ht="20.100000000000001" customHeight="1" x14ac:dyDescent="0.2">
      <c r="A7" s="16" t="str">
        <f>'Rate Case Constants'!C29</f>
        <v>TYPE OF FILING: __X__ ORIGINAL  _____ UPDATED  _____ REVISED</v>
      </c>
      <c r="I7" s="19" t="s">
        <v>1034</v>
      </c>
    </row>
    <row r="8" spans="1:9" s="16" customFormat="1" ht="20.100000000000001" customHeight="1" x14ac:dyDescent="0.2">
      <c r="A8" s="18" t="s">
        <v>1261</v>
      </c>
      <c r="B8" s="18"/>
      <c r="D8" s="18"/>
      <c r="E8" s="18"/>
      <c r="F8" s="18"/>
      <c r="G8" s="18"/>
      <c r="I8" s="20" t="str">
        <f>'Rate Case Constants'!C38</f>
        <v>WITNESS:   C. M. GARRETT</v>
      </c>
    </row>
    <row r="9" spans="1:9" s="16" customFormat="1" ht="18.75" customHeight="1" x14ac:dyDescent="0.2"/>
    <row r="10" spans="1:9" s="16" customFormat="1" ht="18.75" customHeight="1" x14ac:dyDescent="0.2">
      <c r="A10" s="63"/>
      <c r="B10" s="63"/>
      <c r="C10" s="63"/>
      <c r="D10" s="137" t="str">
        <f>CONCATENATE("ADJ ",COLUMN(F10))</f>
        <v>ADJ 6</v>
      </c>
      <c r="E10" s="137" t="str">
        <f>CONCATENATE("ADJ ",COLUMN(G10))</f>
        <v>ADJ 7</v>
      </c>
      <c r="F10" s="137" t="str">
        <f>CONCATENATE("ADJ ",COLUMN(H10))</f>
        <v>ADJ 8</v>
      </c>
      <c r="G10" s="63"/>
      <c r="H10" s="63"/>
      <c r="I10" s="63"/>
    </row>
    <row r="11" spans="1:9" ht="44.25" customHeight="1" x14ac:dyDescent="0.2">
      <c r="A11" s="64" t="s">
        <v>96</v>
      </c>
      <c r="B11" s="64" t="s">
        <v>97</v>
      </c>
      <c r="C11" s="64" t="s">
        <v>101</v>
      </c>
      <c r="D11" s="309" t="s">
        <v>1068</v>
      </c>
      <c r="E11" s="309"/>
      <c r="F11" s="173" t="s">
        <v>1090</v>
      </c>
      <c r="G11" s="64" t="s">
        <v>263</v>
      </c>
      <c r="H11" s="64" t="s">
        <v>98</v>
      </c>
      <c r="I11" s="64" t="s">
        <v>259</v>
      </c>
    </row>
    <row r="12" spans="1:9" ht="18.95" customHeight="1" x14ac:dyDescent="0.2">
      <c r="A12" s="22"/>
      <c r="B12" s="22"/>
      <c r="C12" s="29"/>
      <c r="D12" s="30" t="s">
        <v>99</v>
      </c>
      <c r="E12" s="30" t="s">
        <v>99</v>
      </c>
      <c r="F12" s="30" t="s">
        <v>99</v>
      </c>
      <c r="G12" s="30" t="s">
        <v>99</v>
      </c>
      <c r="H12" s="30"/>
      <c r="I12" s="30" t="s">
        <v>99</v>
      </c>
    </row>
    <row r="13" spans="1:9" ht="18.95" hidden="1" customHeight="1" x14ac:dyDescent="0.2">
      <c r="A13" s="146" t="s">
        <v>275</v>
      </c>
      <c r="B13" s="147"/>
      <c r="C13" s="80"/>
      <c r="D13" s="139"/>
      <c r="E13" s="40"/>
      <c r="F13" s="40" t="s">
        <v>1089</v>
      </c>
      <c r="G13" s="30"/>
      <c r="H13" s="30"/>
      <c r="I13" s="30"/>
    </row>
    <row r="14" spans="1:9" ht="18.95" customHeight="1" x14ac:dyDescent="0.2">
      <c r="A14" s="22">
        <v>1</v>
      </c>
      <c r="B14" s="22"/>
      <c r="C14" s="41" t="s">
        <v>72</v>
      </c>
      <c r="G14" s="24"/>
      <c r="H14" s="25"/>
      <c r="I14" s="24"/>
    </row>
    <row r="15" spans="1:9" ht="18.95" customHeight="1" x14ac:dyDescent="0.2">
      <c r="A15" s="26">
        <f>A14+1</f>
        <v>2</v>
      </c>
      <c r="B15" s="27"/>
      <c r="C15" s="34" t="s">
        <v>1013</v>
      </c>
      <c r="D15" s="24"/>
      <c r="E15" s="24"/>
      <c r="F15" s="24"/>
      <c r="G15" s="24"/>
      <c r="H15" s="25"/>
      <c r="I15" s="24"/>
    </row>
    <row r="16" spans="1:9" ht="18.95" customHeight="1" x14ac:dyDescent="0.2">
      <c r="A16" s="26">
        <f t="shared" ref="A16:A23" si="0">A15+1</f>
        <v>3</v>
      </c>
      <c r="B16" s="27">
        <v>480</v>
      </c>
      <c r="C16" s="23" t="s">
        <v>109</v>
      </c>
      <c r="D16" s="24">
        <f>SUMIFS('ProForma Adj F'!$P$11:$P$86,'ProForma Adj F'!$A$11:$A$86,'SCH D-2.1'!D$13,'ProForma Adj F'!$B$11:$B$86,'SCH D-2.1'!$B16)*-1000</f>
        <v>0</v>
      </c>
      <c r="E16" s="24">
        <f>SUMIFS('ProForma Adj F'!$P$11:$P$86,'ProForma Adj F'!$A$11:$A$86,'SCH D-2.1'!E$13,'ProForma Adj F'!$B$11:$B$86,'SCH D-2.1'!$B16)*-1000</f>
        <v>0</v>
      </c>
      <c r="F16" s="24">
        <f>SUMIFS('ProForma Adj F'!$P$11:$P$86,'ProForma Adj F'!$A$11:$A$86,'SCH D-2.1'!F$13,'ProForma Adj F'!$B$11:$B$86,'SCH D-2.1'!$B16)*-1000</f>
        <v>0</v>
      </c>
      <c r="G16" s="24">
        <f>SUM(D16:F16)</f>
        <v>0</v>
      </c>
      <c r="H16" s="25">
        <v>1</v>
      </c>
      <c r="I16" s="24">
        <f>G16*H16</f>
        <v>0</v>
      </c>
    </row>
    <row r="17" spans="1:9" ht="18.95" customHeight="1" x14ac:dyDescent="0.2">
      <c r="A17" s="26">
        <f t="shared" si="0"/>
        <v>4</v>
      </c>
      <c r="B17" s="27">
        <v>481.1</v>
      </c>
      <c r="C17" s="23" t="s">
        <v>110</v>
      </c>
      <c r="D17" s="24">
        <f>SUMIFS('ProForma Adj F'!$P$11:$P$86,'ProForma Adj F'!$A$11:$A$86,'SCH D-2.1'!D$13,'ProForma Adj F'!$B$11:$B$86,'SCH D-2.1'!$B17)*-1000</f>
        <v>0</v>
      </c>
      <c r="E17" s="24">
        <f>SUMIFS('ProForma Adj F'!$P$11:$P$86,'ProForma Adj F'!$A$11:$A$86,'SCH D-2.1'!E$13,'ProForma Adj F'!$B$11:$B$86,'SCH D-2.1'!$B17)*-1000</f>
        <v>0</v>
      </c>
      <c r="F17" s="24">
        <f>SUMIFS('ProForma Adj F'!$P$11:$P$86,'ProForma Adj F'!$A$11:$A$86,'SCH D-2.1'!F$13,'ProForma Adj F'!$B$11:$B$86,'SCH D-2.1'!$B17)*-1000</f>
        <v>0</v>
      </c>
      <c r="G17" s="24">
        <f>SUM(D17:F17)</f>
        <v>0</v>
      </c>
      <c r="H17" s="25">
        <v>1</v>
      </c>
      <c r="I17" s="24">
        <f t="shared" ref="I17:I19" si="1">G17*H17</f>
        <v>0</v>
      </c>
    </row>
    <row r="18" spans="1:9" ht="18.95" customHeight="1" x14ac:dyDescent="0.2">
      <c r="A18" s="26">
        <f t="shared" si="0"/>
        <v>5</v>
      </c>
      <c r="B18" s="27">
        <v>481.2</v>
      </c>
      <c r="C18" s="23" t="s">
        <v>111</v>
      </c>
      <c r="D18" s="24">
        <f>SUMIFS('ProForma Adj F'!$P$11:$P$86,'ProForma Adj F'!$A$11:$A$86,'SCH D-2.1'!D$13,'ProForma Adj F'!$B$11:$B$86,'SCH D-2.1'!$B18)*-1000</f>
        <v>0</v>
      </c>
      <c r="E18" s="24">
        <f>SUMIFS('ProForma Adj F'!$P$11:$P$86,'ProForma Adj F'!$A$11:$A$86,'SCH D-2.1'!E$13,'ProForma Adj F'!$B$11:$B$86,'SCH D-2.1'!$B18)*-1000</f>
        <v>0</v>
      </c>
      <c r="F18" s="24">
        <f>SUMIFS('ProForma Adj F'!$P$11:$P$86,'ProForma Adj F'!$A$11:$A$86,'SCH D-2.1'!F$13,'ProForma Adj F'!$B$11:$B$86,'SCH D-2.1'!$B18)*-1000</f>
        <v>0</v>
      </c>
      <c r="G18" s="24">
        <f>SUM(D18:F18)</f>
        <v>0</v>
      </c>
      <c r="H18" s="25">
        <v>1</v>
      </c>
      <c r="I18" s="24">
        <f t="shared" si="1"/>
        <v>0</v>
      </c>
    </row>
    <row r="19" spans="1:9" ht="18.95" customHeight="1" x14ac:dyDescent="0.2">
      <c r="A19" s="26">
        <f>A18+1</f>
        <v>6</v>
      </c>
      <c r="B19" s="26">
        <v>482</v>
      </c>
      <c r="C19" s="10" t="s">
        <v>112</v>
      </c>
      <c r="D19" s="35">
        <f>SUMIFS('ProForma Adj F'!$P$11:$P$86,'ProForma Adj F'!$A$11:$A$86,'SCH D-2.1'!D$13,'ProForma Adj F'!$B$11:$B$86,'SCH D-2.1'!$B19)*-1000</f>
        <v>0</v>
      </c>
      <c r="E19" s="35">
        <f>SUMIFS('ProForma Adj F'!$P$11:$P$86,'ProForma Adj F'!$A$11:$A$86,'SCH D-2.1'!E$13,'ProForma Adj F'!$B$11:$B$86,'SCH D-2.1'!$B19)*-1000</f>
        <v>0</v>
      </c>
      <c r="F19" s="35">
        <f>SUMIFS('ProForma Adj F'!$P$11:$P$86,'ProForma Adj F'!$A$11:$A$86,'SCH D-2.1'!F$13,'ProForma Adj F'!$B$11:$B$86,'SCH D-2.1'!$B19)*-1000</f>
        <v>0</v>
      </c>
      <c r="G19" s="35">
        <f>SUM(D19:F19)</f>
        <v>0</v>
      </c>
      <c r="H19" s="25">
        <v>1</v>
      </c>
      <c r="I19" s="35">
        <f t="shared" si="1"/>
        <v>0</v>
      </c>
    </row>
    <row r="20" spans="1:9" ht="18.95" customHeight="1" x14ac:dyDescent="0.2">
      <c r="A20" s="26">
        <f t="shared" si="0"/>
        <v>7</v>
      </c>
      <c r="B20" s="26"/>
      <c r="C20" s="23" t="s">
        <v>113</v>
      </c>
      <c r="D20" s="24">
        <f>SUM(D16:D19)</f>
        <v>0</v>
      </c>
      <c r="E20" s="24">
        <f t="shared" ref="E20" si="2">SUM(E16:E19)</f>
        <v>0</v>
      </c>
      <c r="F20" s="24">
        <f t="shared" ref="F20:I20" si="3">SUM(F16:F19)</f>
        <v>0</v>
      </c>
      <c r="G20" s="24">
        <f t="shared" si="3"/>
        <v>0</v>
      </c>
      <c r="H20" s="25">
        <v>1</v>
      </c>
      <c r="I20" s="24">
        <f t="shared" si="3"/>
        <v>0</v>
      </c>
    </row>
    <row r="21" spans="1:9" ht="18.95" customHeight="1" x14ac:dyDescent="0.2">
      <c r="A21" s="26">
        <f t="shared" si="0"/>
        <v>8</v>
      </c>
      <c r="B21" s="26" t="s">
        <v>1011</v>
      </c>
      <c r="C21" s="23" t="s">
        <v>114</v>
      </c>
      <c r="D21" s="24">
        <f>SUMIFS('ProForma Adj F'!$P$11:$P$86,'ProForma Adj F'!$A$11:$A$86,'SCH D-2.1'!D$13,'ProForma Adj F'!$B$11:$B$86,'SCH D-2.1'!$B21)*-1000</f>
        <v>0</v>
      </c>
      <c r="E21" s="24">
        <f>SUMIFS('ProForma Adj F'!$P$11:$P$86,'ProForma Adj F'!$A$11:$A$86,'SCH D-2.1'!E$13,'ProForma Adj F'!$B$11:$B$86,'SCH D-2.1'!$B21)*-1000</f>
        <v>0</v>
      </c>
      <c r="F21" s="24">
        <f>SUMIFS('ProForma Adj F'!$P$11:$P$86,'ProForma Adj F'!$A$11:$A$86,'SCH D-2.1'!F$13,'ProForma Adj F'!$B$11:$B$86,'SCH D-2.1'!$B21)*-1000</f>
        <v>0</v>
      </c>
      <c r="G21" s="24">
        <f>SUM(D21:F21)</f>
        <v>0</v>
      </c>
      <c r="H21" s="25">
        <v>1</v>
      </c>
      <c r="I21" s="24">
        <f t="shared" ref="I21:I22" si="4">G21*H21</f>
        <v>0</v>
      </c>
    </row>
    <row r="22" spans="1:9" ht="18.95" customHeight="1" x14ac:dyDescent="0.2">
      <c r="A22" s="26">
        <f t="shared" si="0"/>
        <v>9</v>
      </c>
      <c r="B22" s="27">
        <v>496</v>
      </c>
      <c r="C22" s="23" t="s">
        <v>115</v>
      </c>
      <c r="D22" s="35">
        <f>SUMIFS('ProForma Adj F'!$P$11:$P$86,'ProForma Adj F'!$A$11:$A$86,'SCH D-2.1'!D$13,'ProForma Adj F'!$B$11:$B$86,'SCH D-2.1'!$B22)*-1000</f>
        <v>0</v>
      </c>
      <c r="E22" s="35">
        <f>SUMIFS('ProForma Adj F'!$P$11:$P$86,'ProForma Adj F'!$A$11:$A$86,'SCH D-2.1'!E$13,'ProForma Adj F'!$B$11:$B$86,'SCH D-2.1'!$B22)*-1000</f>
        <v>0</v>
      </c>
      <c r="F22" s="35">
        <f>SUMIFS('ProForma Adj F'!$P$11:$P$86,'ProForma Adj F'!$A$11:$A$86,'SCH D-2.1'!F$13,'ProForma Adj F'!$B$11:$B$86,'SCH D-2.1'!$B22)*-1000</f>
        <v>0</v>
      </c>
      <c r="G22" s="35">
        <f>SUM(D22:F22)</f>
        <v>0</v>
      </c>
      <c r="H22" s="25">
        <v>1</v>
      </c>
      <c r="I22" s="35">
        <f t="shared" si="4"/>
        <v>0</v>
      </c>
    </row>
    <row r="23" spans="1:9" ht="18.95" customHeight="1" x14ac:dyDescent="0.2">
      <c r="A23" s="26">
        <f t="shared" si="0"/>
        <v>10</v>
      </c>
      <c r="C23" s="23" t="s">
        <v>1012</v>
      </c>
      <c r="D23" s="36">
        <f>SUM(D20:D22)</f>
        <v>0</v>
      </c>
      <c r="E23" s="36">
        <f t="shared" ref="E23" si="5">SUM(E20:E22)</f>
        <v>0</v>
      </c>
      <c r="F23" s="36">
        <f t="shared" ref="F23:I23" si="6">SUM(F20:F22)</f>
        <v>0</v>
      </c>
      <c r="G23" s="36">
        <f t="shared" si="6"/>
        <v>0</v>
      </c>
      <c r="H23" s="25"/>
      <c r="I23" s="36">
        <f t="shared" si="6"/>
        <v>0</v>
      </c>
    </row>
    <row r="24" spans="1:9" ht="18.95" customHeight="1" x14ac:dyDescent="0.2"/>
    <row r="25" spans="1:9" ht="18.95" customHeight="1" x14ac:dyDescent="0.2">
      <c r="A25" s="26">
        <f>A23+1</f>
        <v>11</v>
      </c>
      <c r="B25" s="26"/>
      <c r="C25" s="34" t="s">
        <v>116</v>
      </c>
    </row>
    <row r="26" spans="1:9" ht="18.95" customHeight="1" x14ac:dyDescent="0.2">
      <c r="A26" s="26">
        <f>A25+1</f>
        <v>12</v>
      </c>
      <c r="B26" s="26">
        <v>487</v>
      </c>
      <c r="C26" s="23" t="s">
        <v>13</v>
      </c>
      <c r="D26" s="24">
        <f>SUMIFS('ProForma Adj F'!$P$11:$P$86,'ProForma Adj F'!$A$11:$A$86,'SCH D-2.1'!D$13,'ProForma Adj F'!$B$11:$B$86,'SCH D-2.1'!$B26)*-1000</f>
        <v>0</v>
      </c>
      <c r="E26" s="24">
        <f>SUMIFS('ProForma Adj F'!$P$11:$P$86,'ProForma Adj F'!$A$11:$A$86,'SCH D-2.1'!E$13,'ProForma Adj F'!$B$11:$B$86,'SCH D-2.1'!$B26)*-1000</f>
        <v>0</v>
      </c>
      <c r="F26" s="24">
        <f>SUMIFS('ProForma Adj F'!$P$11:$P$86,'ProForma Adj F'!$A$11:$A$86,'SCH D-2.1'!F$13,'ProForma Adj F'!$B$11:$B$86,'SCH D-2.1'!$B26)*-1000</f>
        <v>0</v>
      </c>
      <c r="G26" s="24">
        <f>SUM(D26:F26)</f>
        <v>0</v>
      </c>
      <c r="H26" s="25">
        <v>1</v>
      </c>
      <c r="I26" s="24">
        <f t="shared" ref="I26:I30" si="7">G26*H26</f>
        <v>0</v>
      </c>
    </row>
    <row r="27" spans="1:9" ht="18.95" customHeight="1" x14ac:dyDescent="0.2">
      <c r="A27" s="26">
        <f t="shared" ref="A27:A30" si="8">A26+1</f>
        <v>13</v>
      </c>
      <c r="B27" s="26">
        <v>488</v>
      </c>
      <c r="C27" s="10" t="s">
        <v>873</v>
      </c>
      <c r="D27" s="24">
        <f>SUMIFS('ProForma Adj F'!$P$11:$P$86,'ProForma Adj F'!$A$11:$A$86,'SCH D-2.1'!D$13,'ProForma Adj F'!$B$11:$B$86,'SCH D-2.1'!$B27)*-1000</f>
        <v>0</v>
      </c>
      <c r="E27" s="24">
        <f>SUMIFS('ProForma Adj F'!$P$11:$P$86,'ProForma Adj F'!$A$11:$A$86,'SCH D-2.1'!E$13,'ProForma Adj F'!$B$11:$B$86,'SCH D-2.1'!$B27)*-1000</f>
        <v>0</v>
      </c>
      <c r="F27" s="24">
        <f>SUMIFS('ProForma Adj F'!$P$11:$P$86,'ProForma Adj F'!$A$11:$A$86,'SCH D-2.1'!F$13,'ProForma Adj F'!$B$11:$B$86,'SCH D-2.1'!$B27)*-1000</f>
        <v>0</v>
      </c>
      <c r="G27" s="24">
        <f>SUM(D27:F27)</f>
        <v>0</v>
      </c>
      <c r="H27" s="25">
        <v>1</v>
      </c>
      <c r="I27" s="24">
        <f t="shared" si="7"/>
        <v>0</v>
      </c>
    </row>
    <row r="28" spans="1:9" ht="18.95" customHeight="1" x14ac:dyDescent="0.2">
      <c r="A28" s="26">
        <f t="shared" si="8"/>
        <v>14</v>
      </c>
      <c r="B28" s="26" t="s">
        <v>845</v>
      </c>
      <c r="C28" s="4" t="s">
        <v>846</v>
      </c>
      <c r="D28" s="24">
        <f>SUMIFS('ProForma Adj F'!$P$11:$P$86,'ProForma Adj F'!$A$11:$A$86,'SCH D-2.1'!D$13,'ProForma Adj F'!$B$11:$B$86,'SCH D-2.1'!$B28)*-1000</f>
        <v>0</v>
      </c>
      <c r="E28" s="24">
        <f>SUMIFS('ProForma Adj F'!$P$11:$P$86,'ProForma Adj F'!$A$11:$A$86,'SCH D-2.1'!E$13,'ProForma Adj F'!$B$11:$B$86,'SCH D-2.1'!$B28)*-1000</f>
        <v>0</v>
      </c>
      <c r="F28" s="24">
        <f>SUMIFS('ProForma Adj F'!$P$11:$P$86,'ProForma Adj F'!$A$11:$A$86,'SCH D-2.1'!F$13,'ProForma Adj F'!$B$11:$B$86,'SCH D-2.1'!$B28)*-1000</f>
        <v>0</v>
      </c>
      <c r="G28" s="24">
        <f>SUM(D28:F28)</f>
        <v>0</v>
      </c>
      <c r="H28" s="25">
        <v>1</v>
      </c>
      <c r="I28" s="24">
        <f t="shared" si="7"/>
        <v>0</v>
      </c>
    </row>
    <row r="29" spans="1:9" ht="18.95" customHeight="1" x14ac:dyDescent="0.2">
      <c r="A29" s="26">
        <f t="shared" si="8"/>
        <v>15</v>
      </c>
      <c r="B29" s="26">
        <v>493</v>
      </c>
      <c r="C29" s="4" t="s">
        <v>847</v>
      </c>
      <c r="D29" s="24">
        <f>SUMIFS('ProForma Adj F'!$P$11:$P$86,'ProForma Adj F'!$A$11:$A$86,'SCH D-2.1'!D$13,'ProForma Adj F'!$B$11:$B$86,'SCH D-2.1'!$B29)*-1000</f>
        <v>0</v>
      </c>
      <c r="E29" s="24">
        <f>SUMIFS('ProForma Adj F'!$P$11:$P$86,'ProForma Adj F'!$A$11:$A$86,'SCH D-2.1'!E$13,'ProForma Adj F'!$B$11:$B$86,'SCH D-2.1'!$B29)*-1000</f>
        <v>0</v>
      </c>
      <c r="F29" s="24">
        <f>SUMIFS('ProForma Adj F'!$P$11:$P$86,'ProForma Adj F'!$A$11:$A$86,'SCH D-2.1'!F$13,'ProForma Adj F'!$B$11:$B$86,'SCH D-2.1'!$B29)*-1000</f>
        <v>0</v>
      </c>
      <c r="G29" s="24">
        <f>SUM(D29:F29)</f>
        <v>0</v>
      </c>
      <c r="H29" s="25">
        <v>1</v>
      </c>
      <c r="I29" s="24">
        <f t="shared" si="7"/>
        <v>0</v>
      </c>
    </row>
    <row r="30" spans="1:9" ht="18.95" customHeight="1" x14ac:dyDescent="0.2">
      <c r="A30" s="26">
        <f t="shared" si="8"/>
        <v>16</v>
      </c>
      <c r="B30" s="26">
        <v>495</v>
      </c>
      <c r="C30" s="4" t="s">
        <v>848</v>
      </c>
      <c r="D30" s="35">
        <f>SUMIFS('ProForma Adj F'!$P$11:$P$86,'ProForma Adj F'!$A$11:$A$86,'SCH D-2.1'!D$13,'ProForma Adj F'!$B$11:$B$86,'SCH D-2.1'!$B30)*-1000</f>
        <v>0</v>
      </c>
      <c r="E30" s="35">
        <f>SUMIFS('ProForma Adj F'!$P$11:$P$86,'ProForma Adj F'!$A$11:$A$86,'SCH D-2.1'!E$13,'ProForma Adj F'!$B$11:$B$86,'SCH D-2.1'!$B30)*-1000</f>
        <v>0</v>
      </c>
      <c r="F30" s="35">
        <f>SUMIFS('ProForma Adj F'!$P$11:$P$86,'ProForma Adj F'!$A$11:$A$86,'SCH D-2.1'!F$13,'ProForma Adj F'!$B$11:$B$86,'SCH D-2.1'!$B30)*-1000</f>
        <v>0</v>
      </c>
      <c r="G30" s="35">
        <f>SUM(D30:F30)</f>
        <v>0</v>
      </c>
      <c r="H30" s="25">
        <v>1</v>
      </c>
      <c r="I30" s="35">
        <f t="shared" si="7"/>
        <v>0</v>
      </c>
    </row>
    <row r="31" spans="1:9" ht="18.95" customHeight="1" x14ac:dyDescent="0.2">
      <c r="A31" s="26">
        <f>A30+1</f>
        <v>17</v>
      </c>
      <c r="B31" s="26"/>
      <c r="C31" s="23" t="s">
        <v>134</v>
      </c>
      <c r="D31" s="36">
        <f>SUM(D26:D30)</f>
        <v>0</v>
      </c>
      <c r="E31" s="36">
        <f t="shared" ref="E31" si="9">SUM(E26:E30)</f>
        <v>0</v>
      </c>
      <c r="F31" s="36">
        <f t="shared" ref="F31:I31" si="10">SUM(F26:F30)</f>
        <v>0</v>
      </c>
      <c r="G31" s="36">
        <f t="shared" si="10"/>
        <v>0</v>
      </c>
      <c r="I31" s="36">
        <f t="shared" si="10"/>
        <v>0</v>
      </c>
    </row>
    <row r="32" spans="1:9" ht="18.95" customHeight="1" x14ac:dyDescent="0.2">
      <c r="A32" s="26"/>
      <c r="B32" s="26"/>
      <c r="C32" s="23"/>
    </row>
    <row r="33" spans="1:12" ht="18.95" customHeight="1" x14ac:dyDescent="0.2">
      <c r="A33" s="26">
        <f>A31+1</f>
        <v>18</v>
      </c>
      <c r="B33" s="26"/>
      <c r="C33" s="42" t="s">
        <v>76</v>
      </c>
      <c r="D33" s="35">
        <f>D23+D31</f>
        <v>0</v>
      </c>
      <c r="E33" s="35">
        <f t="shared" ref="E33" si="11">E23+E31</f>
        <v>0</v>
      </c>
      <c r="F33" s="35">
        <f t="shared" ref="F33:I33" si="12">F23+F31</f>
        <v>0</v>
      </c>
      <c r="G33" s="35">
        <f t="shared" si="12"/>
        <v>0</v>
      </c>
      <c r="I33" s="35">
        <f t="shared" si="12"/>
        <v>0</v>
      </c>
    </row>
    <row r="34" spans="1:12" ht="18.95" customHeight="1" x14ac:dyDescent="0.2">
      <c r="B34" s="26"/>
      <c r="C34" s="23"/>
    </row>
    <row r="35" spans="1:12" ht="18.95" customHeight="1" x14ac:dyDescent="0.2">
      <c r="A35" s="26">
        <f>A33+1</f>
        <v>19</v>
      </c>
      <c r="B35" s="26"/>
      <c r="C35" s="41" t="s">
        <v>73</v>
      </c>
    </row>
    <row r="36" spans="1:12" ht="18.95" customHeight="1" x14ac:dyDescent="0.2">
      <c r="A36" s="26">
        <f>A35+1</f>
        <v>20</v>
      </c>
      <c r="B36" s="26"/>
      <c r="C36" s="34" t="s">
        <v>127</v>
      </c>
    </row>
    <row r="37" spans="1:12" ht="18.95" customHeight="1" x14ac:dyDescent="0.2">
      <c r="A37" s="26">
        <f t="shared" ref="A37:A41" si="13">A36+1</f>
        <v>21</v>
      </c>
      <c r="B37" s="26"/>
      <c r="C37" s="34" t="s">
        <v>1017</v>
      </c>
    </row>
    <row r="38" spans="1:12" ht="18.95" customHeight="1" x14ac:dyDescent="0.2">
      <c r="A38" s="26">
        <f t="shared" si="13"/>
        <v>22</v>
      </c>
      <c r="B38" s="38" t="s">
        <v>849</v>
      </c>
      <c r="C38" s="4" t="s">
        <v>874</v>
      </c>
      <c r="D38" s="24">
        <f>SUMIFS('ProForma Adj F'!$P$11:$P$86,'ProForma Adj F'!$A$11:$A$86,'SCH D-2.1'!D$13,'ProForma Adj F'!$B$11:$B$86,'SCH D-2.1'!$B38)*-1000</f>
        <v>0</v>
      </c>
      <c r="E38" s="24">
        <f>SUMIFS('ProForma Adj F'!$P$11:$P$86,'ProForma Adj F'!$A$11:$A$86,'SCH D-2.1'!E$13,'ProForma Adj F'!$B$11:$B$86,'SCH D-2.1'!$B38)*-1000</f>
        <v>0</v>
      </c>
      <c r="F38" s="24">
        <f>SUMIFS('ProForma Adj F'!$P$11:$P$86,'ProForma Adj F'!$A$11:$A$86,'SCH D-2.1'!F$13,'ProForma Adj F'!$B$11:$B$86,'SCH D-2.1'!$B38)*-1000</f>
        <v>0</v>
      </c>
      <c r="G38" s="24">
        <f>SUM(D38:F38)</f>
        <v>0</v>
      </c>
      <c r="H38" s="25">
        <v>1</v>
      </c>
      <c r="I38" s="24">
        <f t="shared" ref="I38:I41" si="14">G38*H38</f>
        <v>0</v>
      </c>
    </row>
    <row r="39" spans="1:12" ht="18.95" customHeight="1" x14ac:dyDescent="0.2">
      <c r="A39" s="26">
        <f t="shared" si="13"/>
        <v>23</v>
      </c>
      <c r="B39" s="172" t="s">
        <v>850</v>
      </c>
      <c r="C39" s="4" t="s">
        <v>875</v>
      </c>
      <c r="D39" s="24">
        <f>SUMIFS('ProForma Adj F'!$P$11:$P$86,'ProForma Adj F'!$A$11:$A$86,'SCH D-2.1'!D$13,'ProForma Adj F'!$B$11:$B$86,'SCH D-2.1'!$B39)*-1000</f>
        <v>0</v>
      </c>
      <c r="E39" s="24">
        <f>SUMIFS('ProForma Adj F'!$P$11:$P$86,'ProForma Adj F'!$A$11:$A$86,'SCH D-2.1'!E$13,'ProForma Adj F'!$B$11:$B$86,'SCH D-2.1'!$B39)*-1000</f>
        <v>0</v>
      </c>
      <c r="F39" s="24">
        <f>SUMIFS('ProForma Adj F'!$P$11:$P$86,'ProForma Adj F'!$A$11:$A$86,'SCH D-2.1'!F$13,'ProForma Adj F'!$B$11:$B$86,'SCH D-2.1'!$B39)*-1000</f>
        <v>0</v>
      </c>
      <c r="G39" s="24">
        <f>SUM(D39:F39)</f>
        <v>0</v>
      </c>
      <c r="H39" s="25">
        <v>1</v>
      </c>
      <c r="I39" s="24">
        <f t="shared" si="14"/>
        <v>0</v>
      </c>
      <c r="L39" s="25"/>
    </row>
    <row r="40" spans="1:12" ht="18.95" customHeight="1" x14ac:dyDescent="0.2">
      <c r="A40" s="26">
        <f t="shared" si="13"/>
        <v>24</v>
      </c>
      <c r="B40" s="172" t="s">
        <v>851</v>
      </c>
      <c r="C40" s="4" t="s">
        <v>876</v>
      </c>
      <c r="D40" s="24">
        <f>SUMIFS('ProForma Adj F'!$P$11:$P$86,'ProForma Adj F'!$A$11:$A$86,'SCH D-2.1'!D$13,'ProForma Adj F'!$B$11:$B$86,'SCH D-2.1'!$B40)*-1000</f>
        <v>0</v>
      </c>
      <c r="E40" s="24">
        <f>SUMIFS('ProForma Adj F'!$P$11:$P$86,'ProForma Adj F'!$A$11:$A$86,'SCH D-2.1'!E$13,'ProForma Adj F'!$B$11:$B$86,'SCH D-2.1'!$B40)*-1000</f>
        <v>0</v>
      </c>
      <c r="F40" s="24">
        <f>SUMIFS('ProForma Adj F'!$P$11:$P$86,'ProForma Adj F'!$A$11:$A$86,'SCH D-2.1'!F$13,'ProForma Adj F'!$B$11:$B$86,'SCH D-2.1'!$B40)*-1000</f>
        <v>0</v>
      </c>
      <c r="G40" s="24">
        <f>SUM(D40:F40)</f>
        <v>0</v>
      </c>
      <c r="H40" s="25">
        <v>1</v>
      </c>
      <c r="I40" s="24">
        <f t="shared" si="14"/>
        <v>0</v>
      </c>
    </row>
    <row r="41" spans="1:12" ht="18.95" customHeight="1" x14ac:dyDescent="0.2">
      <c r="A41" s="26">
        <f t="shared" si="13"/>
        <v>25</v>
      </c>
      <c r="B41" s="172" t="s">
        <v>852</v>
      </c>
      <c r="C41" s="4" t="s">
        <v>877</v>
      </c>
      <c r="D41" s="24">
        <f>SUMIFS('ProForma Adj F'!$P$11:$P$86,'ProForma Adj F'!$A$11:$A$86,'SCH D-2.1'!D$13,'ProForma Adj F'!$B$11:$B$86,'SCH D-2.1'!$B41)*-1000</f>
        <v>0</v>
      </c>
      <c r="E41" s="24">
        <f>SUMIFS('ProForma Adj F'!$P$11:$P$86,'ProForma Adj F'!$A$11:$A$86,'SCH D-2.1'!E$13,'ProForma Adj F'!$B$11:$B$86,'SCH D-2.1'!$B41)*-1000</f>
        <v>0</v>
      </c>
      <c r="F41" s="24">
        <f>SUMIFS('ProForma Adj F'!$P$11:$P$86,'ProForma Adj F'!$A$11:$A$86,'SCH D-2.1'!F$13,'ProForma Adj F'!$B$11:$B$86,'SCH D-2.1'!$B41)*-1000</f>
        <v>0</v>
      </c>
      <c r="G41" s="24">
        <f>SUM(D41:F41)</f>
        <v>0</v>
      </c>
      <c r="H41" s="25">
        <v>1</v>
      </c>
      <c r="I41" s="24">
        <f t="shared" si="14"/>
        <v>0</v>
      </c>
    </row>
    <row r="42" spans="1:12" s="16" customFormat="1" ht="20.100000000000001" customHeight="1" x14ac:dyDescent="0.2">
      <c r="A42" s="300" t="str">
        <f>$A$1</f>
        <v>LOUISVILLE GAS AND ELECTRIC COMPANY</v>
      </c>
      <c r="B42" s="300"/>
      <c r="C42" s="300"/>
      <c r="D42" s="300"/>
      <c r="E42" s="300"/>
      <c r="F42" s="300"/>
      <c r="G42" s="300"/>
      <c r="H42" s="300"/>
      <c r="I42" s="300"/>
    </row>
    <row r="43" spans="1:12" s="16" customFormat="1" ht="20.100000000000001" customHeight="1" x14ac:dyDescent="0.2">
      <c r="A43" s="300" t="str">
        <f>$A$2</f>
        <v>CASE NO. 2016-00371 - GAS OPERATIONS</v>
      </c>
      <c r="B43" s="300"/>
      <c r="C43" s="300"/>
      <c r="D43" s="300"/>
      <c r="E43" s="300"/>
      <c r="F43" s="300"/>
      <c r="G43" s="300"/>
      <c r="H43" s="300"/>
      <c r="I43" s="300"/>
    </row>
    <row r="44" spans="1:12" s="16" customFormat="1" ht="20.100000000000001" customHeight="1" x14ac:dyDescent="0.2">
      <c r="A44" s="300" t="s">
        <v>261</v>
      </c>
      <c r="B44" s="300"/>
      <c r="C44" s="300"/>
      <c r="D44" s="300"/>
      <c r="E44" s="300"/>
      <c r="F44" s="300"/>
      <c r="G44" s="300"/>
      <c r="H44" s="300"/>
      <c r="I44" s="300"/>
    </row>
    <row r="45" spans="1:12" s="16" customFormat="1" ht="20.100000000000001" customHeight="1" x14ac:dyDescent="0.2">
      <c r="A45" s="300" t="str">
        <f>$A$4</f>
        <v>FOR THE 12 MONTHS ENDED JUNE 30, 2018</v>
      </c>
      <c r="B45" s="300"/>
      <c r="C45" s="300"/>
      <c r="D45" s="300"/>
      <c r="E45" s="300"/>
      <c r="F45" s="300"/>
      <c r="G45" s="300"/>
      <c r="H45" s="300"/>
      <c r="I45" s="300"/>
    </row>
    <row r="46" spans="1:12" s="16" customFormat="1" ht="20.100000000000001" customHeight="1" x14ac:dyDescent="0.2">
      <c r="A46" s="171"/>
      <c r="B46" s="171"/>
      <c r="C46" s="171"/>
      <c r="D46" s="171"/>
      <c r="E46" s="171"/>
      <c r="F46" s="171"/>
      <c r="G46" s="171"/>
      <c r="H46" s="171"/>
      <c r="I46" s="171"/>
    </row>
    <row r="47" spans="1:12" s="16" customFormat="1" ht="20.100000000000001" customHeight="1" x14ac:dyDescent="0.2">
      <c r="A47" s="16" t="str">
        <f>$A$6</f>
        <v>DATA:____BASE  PERIOD__X__FORECASTED  PERIOD</v>
      </c>
      <c r="B47" s="18"/>
      <c r="I47" s="19" t="s">
        <v>262</v>
      </c>
    </row>
    <row r="48" spans="1:12" s="16" customFormat="1" ht="20.100000000000001" customHeight="1" x14ac:dyDescent="0.2">
      <c r="A48" s="16" t="str">
        <f>$A$7</f>
        <v>TYPE OF FILING: __X__ ORIGINAL  _____ UPDATED  _____ REVISED</v>
      </c>
      <c r="I48" s="19" t="s">
        <v>1035</v>
      </c>
    </row>
    <row r="49" spans="1:9" s="16" customFormat="1" ht="20.100000000000001" customHeight="1" x14ac:dyDescent="0.2">
      <c r="A49" s="16" t="str">
        <f>$A$8</f>
        <v>WORKPAPER REFERENCE NO(S).: SCHEDULE WPD-2.1</v>
      </c>
      <c r="B49" s="18"/>
      <c r="D49" s="18"/>
      <c r="E49" s="18"/>
      <c r="F49" s="18"/>
      <c r="G49" s="18"/>
      <c r="I49" s="20" t="str">
        <f>$I$8</f>
        <v>WITNESS:   C. M. GARRETT</v>
      </c>
    </row>
    <row r="50" spans="1:9" s="16" customFormat="1" ht="20.100000000000001" customHeight="1" x14ac:dyDescent="0.2"/>
    <row r="51" spans="1:9" s="16" customFormat="1" ht="18.75" customHeight="1" x14ac:dyDescent="0.2">
      <c r="A51" s="63"/>
      <c r="B51" s="63"/>
      <c r="C51" s="63"/>
      <c r="D51" s="137" t="str">
        <f>D$10</f>
        <v>ADJ 6</v>
      </c>
      <c r="E51" s="137" t="str">
        <f t="shared" ref="E51:F51" si="15">E$10</f>
        <v>ADJ 7</v>
      </c>
      <c r="F51" s="137" t="str">
        <f t="shared" si="15"/>
        <v>ADJ 8</v>
      </c>
      <c r="G51" s="63"/>
      <c r="H51" s="63"/>
      <c r="I51" s="63"/>
    </row>
    <row r="52" spans="1:9" ht="44.25" customHeight="1" x14ac:dyDescent="0.2">
      <c r="A52" s="64" t="s">
        <v>96</v>
      </c>
      <c r="B52" s="64" t="s">
        <v>97</v>
      </c>
      <c r="C52" s="64" t="s">
        <v>101</v>
      </c>
      <c r="D52" s="309" t="str">
        <f>D$11</f>
        <v>These adjustments left intentionally blank</v>
      </c>
      <c r="E52" s="309"/>
      <c r="F52" s="64" t="str">
        <f t="shared" ref="F52" si="16">F$11</f>
        <v>ADVERTISING EXPENSE</v>
      </c>
      <c r="G52" s="64" t="s">
        <v>263</v>
      </c>
      <c r="H52" s="64" t="s">
        <v>98</v>
      </c>
      <c r="I52" s="64" t="s">
        <v>259</v>
      </c>
    </row>
    <row r="53" spans="1:9" ht="23.1" customHeight="1" x14ac:dyDescent="0.2">
      <c r="A53" s="22"/>
      <c r="B53" s="22"/>
      <c r="C53" s="29"/>
      <c r="D53" s="30" t="s">
        <v>99</v>
      </c>
      <c r="E53" s="30" t="s">
        <v>99</v>
      </c>
      <c r="F53" s="30" t="s">
        <v>99</v>
      </c>
      <c r="G53" s="30" t="s">
        <v>99</v>
      </c>
      <c r="H53" s="30"/>
      <c r="I53" s="30" t="s">
        <v>99</v>
      </c>
    </row>
    <row r="54" spans="1:9" ht="18.95" customHeight="1" x14ac:dyDescent="0.2">
      <c r="A54" s="26">
        <f>A41+1</f>
        <v>26</v>
      </c>
      <c r="B54" s="172" t="s">
        <v>853</v>
      </c>
      <c r="C54" s="4" t="s">
        <v>878</v>
      </c>
      <c r="D54" s="24">
        <f>SUMIFS('ProForma Adj F'!$P$11:$P$86,'ProForma Adj F'!$A$11:$A$86,'SCH D-2.1'!D$13,'ProForma Adj F'!$B$11:$B$86,'SCH D-2.1'!$B54)*-1000</f>
        <v>0</v>
      </c>
      <c r="E54" s="24">
        <f>SUMIFS('ProForma Adj F'!$P$11:$P$86,'ProForma Adj F'!$A$11:$A$86,'SCH D-2.1'!E$13,'ProForma Adj F'!$B$11:$B$86,'SCH D-2.1'!$B54)*-1000</f>
        <v>0</v>
      </c>
      <c r="F54" s="24">
        <f>SUMIFS('ProForma Adj F'!$P$11:$P$86,'ProForma Adj F'!$A$11:$A$86,'SCH D-2.1'!F$13,'ProForma Adj F'!$B$11:$B$86,'SCH D-2.1'!$B54)*-1000</f>
        <v>0</v>
      </c>
      <c r="G54" s="24">
        <f>SUM(D54:F54)</f>
        <v>0</v>
      </c>
      <c r="H54" s="25">
        <v>1</v>
      </c>
      <c r="I54" s="24">
        <f>G54*H54</f>
        <v>0</v>
      </c>
    </row>
    <row r="55" spans="1:9" ht="18.95" customHeight="1" x14ac:dyDescent="0.2">
      <c r="A55" s="26">
        <f t="shared" ref="A55:A58" si="17">A54+1</f>
        <v>27</v>
      </c>
      <c r="B55" s="172" t="s">
        <v>854</v>
      </c>
      <c r="C55" s="4" t="s">
        <v>879</v>
      </c>
      <c r="D55" s="24">
        <f>SUMIFS('ProForma Adj F'!$P$11:$P$86,'ProForma Adj F'!$A$11:$A$86,'SCH D-2.1'!D$13,'ProForma Adj F'!$B$11:$B$86,'SCH D-2.1'!$B55)*-1000</f>
        <v>0</v>
      </c>
      <c r="E55" s="24">
        <f>SUMIFS('ProForma Adj F'!$P$11:$P$86,'ProForma Adj F'!$A$11:$A$86,'SCH D-2.1'!E$13,'ProForma Adj F'!$B$11:$B$86,'SCH D-2.1'!$B55)*-1000</f>
        <v>0</v>
      </c>
      <c r="F55" s="24">
        <f>SUMIFS('ProForma Adj F'!$P$11:$P$86,'ProForma Adj F'!$A$11:$A$86,'SCH D-2.1'!F$13,'ProForma Adj F'!$B$11:$B$86,'SCH D-2.1'!$B55)*-1000</f>
        <v>0</v>
      </c>
      <c r="G55" s="24">
        <f>SUM(D55:F55)</f>
        <v>0</v>
      </c>
      <c r="H55" s="25">
        <v>1</v>
      </c>
      <c r="I55" s="24">
        <f t="shared" ref="I55:I58" si="18">G55*H55</f>
        <v>0</v>
      </c>
    </row>
    <row r="56" spans="1:9" ht="18.95" customHeight="1" x14ac:dyDescent="0.2">
      <c r="A56" s="26">
        <f t="shared" si="17"/>
        <v>28</v>
      </c>
      <c r="B56" s="172">
        <v>810</v>
      </c>
      <c r="C56" s="4" t="s">
        <v>880</v>
      </c>
      <c r="D56" s="24">
        <f>SUMIFS('ProForma Adj F'!$P$11:$P$86,'ProForma Adj F'!$A$11:$A$86,'SCH D-2.1'!D$13,'ProForma Adj F'!$B$11:$B$86,'SCH D-2.1'!$B56)*-1000</f>
        <v>0</v>
      </c>
      <c r="E56" s="24">
        <f>SUMIFS('ProForma Adj F'!$P$11:$P$86,'ProForma Adj F'!$A$11:$A$86,'SCH D-2.1'!E$13,'ProForma Adj F'!$B$11:$B$86,'SCH D-2.1'!$B56)*-1000</f>
        <v>0</v>
      </c>
      <c r="F56" s="24">
        <f>SUMIFS('ProForma Adj F'!$P$11:$P$86,'ProForma Adj F'!$A$11:$A$86,'SCH D-2.1'!F$13,'ProForma Adj F'!$B$11:$B$86,'SCH D-2.1'!$B56)*-1000</f>
        <v>0</v>
      </c>
      <c r="G56" s="24">
        <f>SUM(D56:F56)</f>
        <v>0</v>
      </c>
      <c r="H56" s="25">
        <v>1</v>
      </c>
      <c r="I56" s="24">
        <f t="shared" si="18"/>
        <v>0</v>
      </c>
    </row>
    <row r="57" spans="1:9" ht="18.95" customHeight="1" x14ac:dyDescent="0.2">
      <c r="A57" s="26">
        <f t="shared" si="17"/>
        <v>29</v>
      </c>
      <c r="B57" s="172" t="s">
        <v>855</v>
      </c>
      <c r="C57" s="4" t="s">
        <v>881</v>
      </c>
      <c r="D57" s="24">
        <f>SUMIFS('ProForma Adj F'!$P$11:$P$86,'ProForma Adj F'!$A$11:$A$86,'SCH D-2.1'!D$13,'ProForma Adj F'!$B$11:$B$86,'SCH D-2.1'!$B57)*-1000</f>
        <v>0</v>
      </c>
      <c r="E57" s="24">
        <f>SUMIFS('ProForma Adj F'!$P$11:$P$86,'ProForma Adj F'!$A$11:$A$86,'SCH D-2.1'!E$13,'ProForma Adj F'!$B$11:$B$86,'SCH D-2.1'!$B57)*-1000</f>
        <v>0</v>
      </c>
      <c r="F57" s="24">
        <f>SUMIFS('ProForma Adj F'!$P$11:$P$86,'ProForma Adj F'!$A$11:$A$86,'SCH D-2.1'!F$13,'ProForma Adj F'!$B$11:$B$86,'SCH D-2.1'!$B57)*-1000</f>
        <v>0</v>
      </c>
      <c r="G57" s="24">
        <f>SUM(D57:F57)</f>
        <v>0</v>
      </c>
      <c r="H57" s="25">
        <v>1</v>
      </c>
      <c r="I57" s="24">
        <f t="shared" si="18"/>
        <v>0</v>
      </c>
    </row>
    <row r="58" spans="1:9" ht="18.95" customHeight="1" x14ac:dyDescent="0.2">
      <c r="A58" s="26">
        <f t="shared" si="17"/>
        <v>30</v>
      </c>
      <c r="B58" s="172">
        <v>813</v>
      </c>
      <c r="C58" s="4" t="s">
        <v>882</v>
      </c>
      <c r="D58" s="24">
        <f>SUMIFS('ProForma Adj F'!$P$11:$P$86,'ProForma Adj F'!$A$11:$A$86,'SCH D-2.1'!D$13,'ProForma Adj F'!$B$11:$B$86,'SCH D-2.1'!$B58)*-1000</f>
        <v>0</v>
      </c>
      <c r="E58" s="24">
        <f>SUMIFS('ProForma Adj F'!$P$11:$P$86,'ProForma Adj F'!$A$11:$A$86,'SCH D-2.1'!E$13,'ProForma Adj F'!$B$11:$B$86,'SCH D-2.1'!$B58)*-1000</f>
        <v>0</v>
      </c>
      <c r="F58" s="24">
        <f>SUMIFS('ProForma Adj F'!$P$11:$P$86,'ProForma Adj F'!$A$11:$A$86,'SCH D-2.1'!F$13,'ProForma Adj F'!$B$11:$B$86,'SCH D-2.1'!$B58)*-1000</f>
        <v>0</v>
      </c>
      <c r="G58" s="24">
        <f>SUM(D58:F58)</f>
        <v>0</v>
      </c>
      <c r="H58" s="25">
        <v>1</v>
      </c>
      <c r="I58" s="24">
        <f t="shared" si="18"/>
        <v>0</v>
      </c>
    </row>
    <row r="59" spans="1:9" ht="18.95" customHeight="1" x14ac:dyDescent="0.2">
      <c r="A59" s="26">
        <f>A58+1</f>
        <v>31</v>
      </c>
      <c r="B59" s="172"/>
      <c r="C59" s="2" t="s">
        <v>1018</v>
      </c>
      <c r="D59" s="36">
        <f>SUM(D38:D41,D54:D58)</f>
        <v>0</v>
      </c>
      <c r="E59" s="36">
        <f t="shared" ref="E59" si="19">SUM(E38:E41,E54:E58)</f>
        <v>0</v>
      </c>
      <c r="F59" s="36">
        <f t="shared" ref="F59:I59" si="20">SUM(F38:F41,F54:F58)</f>
        <v>0</v>
      </c>
      <c r="G59" s="36">
        <f t="shared" si="20"/>
        <v>0</v>
      </c>
      <c r="H59" s="25"/>
      <c r="I59" s="36">
        <f t="shared" si="20"/>
        <v>0</v>
      </c>
    </row>
    <row r="60" spans="1:9" ht="18.95" customHeight="1" x14ac:dyDescent="0.2">
      <c r="B60" s="172"/>
      <c r="C60" s="2"/>
      <c r="H60" s="25"/>
    </row>
    <row r="61" spans="1:9" ht="18.95" customHeight="1" x14ac:dyDescent="0.2">
      <c r="A61" s="26">
        <f>A59+1</f>
        <v>32</v>
      </c>
      <c r="B61" s="172"/>
      <c r="C61" s="37" t="s">
        <v>1014</v>
      </c>
      <c r="H61" s="25"/>
    </row>
    <row r="62" spans="1:9" ht="18.95" customHeight="1" x14ac:dyDescent="0.2">
      <c r="A62" s="26">
        <f>A61+1</f>
        <v>33</v>
      </c>
      <c r="B62" s="172" t="s">
        <v>884</v>
      </c>
      <c r="C62" s="4" t="s">
        <v>910</v>
      </c>
      <c r="D62" s="24">
        <f>SUMIFS('ProForma Adj F'!$P$11:$P$86,'ProForma Adj F'!$A$11:$A$86,'SCH D-2.1'!D$13,'ProForma Adj F'!$B$11:$B$86,'SCH D-2.1'!$B62)*-1000</f>
        <v>0</v>
      </c>
      <c r="E62" s="24">
        <f>SUMIFS('ProForma Adj F'!$P$11:$P$86,'ProForma Adj F'!$A$11:$A$86,'SCH D-2.1'!E$13,'ProForma Adj F'!$B$11:$B$86,'SCH D-2.1'!$B62)*-1000</f>
        <v>0</v>
      </c>
      <c r="F62" s="24">
        <f>SUMIFS('ProForma Adj F'!$P$11:$P$86,'ProForma Adj F'!$A$11:$A$86,'SCH D-2.1'!F$13,'ProForma Adj F'!$B$11:$B$86,'SCH D-2.1'!$B62)*-1000</f>
        <v>0</v>
      </c>
      <c r="G62" s="24">
        <f t="shared" ref="G62:G78" si="21">SUM(D62:F62)</f>
        <v>0</v>
      </c>
      <c r="H62" s="25">
        <v>1</v>
      </c>
      <c r="I62" s="24">
        <f t="shared" ref="I62:I78" si="22">G62*H62</f>
        <v>0</v>
      </c>
    </row>
    <row r="63" spans="1:9" ht="18.95" customHeight="1" x14ac:dyDescent="0.2">
      <c r="A63" s="26">
        <f t="shared" ref="A63:A71" si="23">A62+1</f>
        <v>34</v>
      </c>
      <c r="B63" s="172" t="s">
        <v>885</v>
      </c>
      <c r="C63" s="4" t="s">
        <v>841</v>
      </c>
      <c r="D63" s="24">
        <f>SUMIFS('ProForma Adj F'!$P$11:$P$86,'ProForma Adj F'!$A$11:$A$86,'SCH D-2.1'!D$13,'ProForma Adj F'!$B$11:$B$86,'SCH D-2.1'!$B63)*-1000</f>
        <v>0</v>
      </c>
      <c r="E63" s="24">
        <f>SUMIFS('ProForma Adj F'!$P$11:$P$86,'ProForma Adj F'!$A$11:$A$86,'SCH D-2.1'!E$13,'ProForma Adj F'!$B$11:$B$86,'SCH D-2.1'!$B63)*-1000</f>
        <v>0</v>
      </c>
      <c r="F63" s="24">
        <f>SUMIFS('ProForma Adj F'!$P$11:$P$86,'ProForma Adj F'!$A$11:$A$86,'SCH D-2.1'!F$13,'ProForma Adj F'!$B$11:$B$86,'SCH D-2.1'!$B63)*-1000</f>
        <v>0</v>
      </c>
      <c r="G63" s="24">
        <f t="shared" si="21"/>
        <v>0</v>
      </c>
      <c r="H63" s="25">
        <v>1</v>
      </c>
      <c r="I63" s="24">
        <f t="shared" si="22"/>
        <v>0</v>
      </c>
    </row>
    <row r="64" spans="1:9" ht="18.95" customHeight="1" x14ac:dyDescent="0.2">
      <c r="A64" s="26">
        <f t="shared" si="23"/>
        <v>35</v>
      </c>
      <c r="B64" s="172" t="s">
        <v>886</v>
      </c>
      <c r="C64" s="4" t="s">
        <v>842</v>
      </c>
      <c r="D64" s="24">
        <f>SUMIFS('ProForma Adj F'!$P$11:$P$86,'ProForma Adj F'!$A$11:$A$86,'SCH D-2.1'!D$13,'ProForma Adj F'!$B$11:$B$86,'SCH D-2.1'!$B64)*-1000</f>
        <v>0</v>
      </c>
      <c r="E64" s="24">
        <f>SUMIFS('ProForma Adj F'!$P$11:$P$86,'ProForma Adj F'!$A$11:$A$86,'SCH D-2.1'!E$13,'ProForma Adj F'!$B$11:$B$86,'SCH D-2.1'!$B64)*-1000</f>
        <v>0</v>
      </c>
      <c r="F64" s="24">
        <f>SUMIFS('ProForma Adj F'!$P$11:$P$86,'ProForma Adj F'!$A$11:$A$86,'SCH D-2.1'!F$13,'ProForma Adj F'!$B$11:$B$86,'SCH D-2.1'!$B64)*-1000</f>
        <v>0</v>
      </c>
      <c r="G64" s="24">
        <f t="shared" si="21"/>
        <v>0</v>
      </c>
      <c r="H64" s="25">
        <v>1</v>
      </c>
      <c r="I64" s="24">
        <f t="shared" si="22"/>
        <v>0</v>
      </c>
    </row>
    <row r="65" spans="1:9" ht="18.95" customHeight="1" x14ac:dyDescent="0.2">
      <c r="A65" s="26">
        <f t="shared" si="23"/>
        <v>36</v>
      </c>
      <c r="B65" s="172" t="s">
        <v>887</v>
      </c>
      <c r="C65" s="4" t="s">
        <v>906</v>
      </c>
      <c r="D65" s="24">
        <f>SUMIFS('ProForma Adj F'!$P$11:$P$86,'ProForma Adj F'!$A$11:$A$86,'SCH D-2.1'!D$13,'ProForma Adj F'!$B$11:$B$86,'SCH D-2.1'!$B65)*-1000</f>
        <v>0</v>
      </c>
      <c r="E65" s="24">
        <f>SUMIFS('ProForma Adj F'!$P$11:$P$86,'ProForma Adj F'!$A$11:$A$86,'SCH D-2.1'!E$13,'ProForma Adj F'!$B$11:$B$86,'SCH D-2.1'!$B65)*-1000</f>
        <v>0</v>
      </c>
      <c r="F65" s="24">
        <f>SUMIFS('ProForma Adj F'!$P$11:$P$86,'ProForma Adj F'!$A$11:$A$86,'SCH D-2.1'!F$13,'ProForma Adj F'!$B$11:$B$86,'SCH D-2.1'!$B65)*-1000</f>
        <v>0</v>
      </c>
      <c r="G65" s="24">
        <f t="shared" si="21"/>
        <v>0</v>
      </c>
      <c r="H65" s="25">
        <v>1</v>
      </c>
      <c r="I65" s="24">
        <f t="shared" si="22"/>
        <v>0</v>
      </c>
    </row>
    <row r="66" spans="1:9" ht="18.95" customHeight="1" x14ac:dyDescent="0.2">
      <c r="A66" s="26">
        <f t="shared" si="23"/>
        <v>37</v>
      </c>
      <c r="B66" s="172" t="s">
        <v>888</v>
      </c>
      <c r="C66" s="4" t="s">
        <v>907</v>
      </c>
      <c r="D66" s="24">
        <f>SUMIFS('ProForma Adj F'!$P$11:$P$86,'ProForma Adj F'!$A$11:$A$86,'SCH D-2.1'!D$13,'ProForma Adj F'!$B$11:$B$86,'SCH D-2.1'!$B66)*-1000</f>
        <v>0</v>
      </c>
      <c r="E66" s="24">
        <f>SUMIFS('ProForma Adj F'!$P$11:$P$86,'ProForma Adj F'!$A$11:$A$86,'SCH D-2.1'!E$13,'ProForma Adj F'!$B$11:$B$86,'SCH D-2.1'!$B66)*-1000</f>
        <v>0</v>
      </c>
      <c r="F66" s="24">
        <f>SUMIFS('ProForma Adj F'!$P$11:$P$86,'ProForma Adj F'!$A$11:$A$86,'SCH D-2.1'!F$13,'ProForma Adj F'!$B$11:$B$86,'SCH D-2.1'!$B66)*-1000</f>
        <v>0</v>
      </c>
      <c r="G66" s="24">
        <f t="shared" si="21"/>
        <v>0</v>
      </c>
      <c r="H66" s="25">
        <v>1</v>
      </c>
      <c r="I66" s="24">
        <f t="shared" si="22"/>
        <v>0</v>
      </c>
    </row>
    <row r="67" spans="1:9" ht="18.95" customHeight="1" x14ac:dyDescent="0.2">
      <c r="A67" s="26">
        <f t="shared" si="23"/>
        <v>38</v>
      </c>
      <c r="B67" s="172" t="s">
        <v>889</v>
      </c>
      <c r="C67" s="4" t="s">
        <v>908</v>
      </c>
      <c r="D67" s="24">
        <f>SUMIFS('ProForma Adj F'!$P$11:$P$86,'ProForma Adj F'!$A$11:$A$86,'SCH D-2.1'!D$13,'ProForma Adj F'!$B$11:$B$86,'SCH D-2.1'!$B67)*-1000</f>
        <v>0</v>
      </c>
      <c r="E67" s="24">
        <f>SUMIFS('ProForma Adj F'!$P$11:$P$86,'ProForma Adj F'!$A$11:$A$86,'SCH D-2.1'!E$13,'ProForma Adj F'!$B$11:$B$86,'SCH D-2.1'!$B67)*-1000</f>
        <v>0</v>
      </c>
      <c r="F67" s="24">
        <f>SUMIFS('ProForma Adj F'!$P$11:$P$86,'ProForma Adj F'!$A$11:$A$86,'SCH D-2.1'!F$13,'ProForma Adj F'!$B$11:$B$86,'SCH D-2.1'!$B67)*-1000</f>
        <v>0</v>
      </c>
      <c r="G67" s="24">
        <f t="shared" si="21"/>
        <v>0</v>
      </c>
      <c r="H67" s="25">
        <v>1</v>
      </c>
      <c r="I67" s="24">
        <f t="shared" si="22"/>
        <v>0</v>
      </c>
    </row>
    <row r="68" spans="1:9" ht="18.95" customHeight="1" x14ac:dyDescent="0.2">
      <c r="A68" s="26">
        <f t="shared" si="23"/>
        <v>39</v>
      </c>
      <c r="B68" s="172" t="s">
        <v>890</v>
      </c>
      <c r="C68" s="4" t="s">
        <v>843</v>
      </c>
      <c r="D68" s="24">
        <f>SUMIFS('ProForma Adj F'!$P$11:$P$86,'ProForma Adj F'!$A$11:$A$86,'SCH D-2.1'!D$13,'ProForma Adj F'!$B$11:$B$86,'SCH D-2.1'!$B68)*-1000</f>
        <v>0</v>
      </c>
      <c r="E68" s="24">
        <f>SUMIFS('ProForma Adj F'!$P$11:$P$86,'ProForma Adj F'!$A$11:$A$86,'SCH D-2.1'!E$13,'ProForma Adj F'!$B$11:$B$86,'SCH D-2.1'!$B68)*-1000</f>
        <v>0</v>
      </c>
      <c r="F68" s="24">
        <f>SUMIFS('ProForma Adj F'!$P$11:$P$86,'ProForma Adj F'!$A$11:$A$86,'SCH D-2.1'!F$13,'ProForma Adj F'!$B$11:$B$86,'SCH D-2.1'!$B68)*-1000</f>
        <v>0</v>
      </c>
      <c r="G68" s="24">
        <f t="shared" si="21"/>
        <v>0</v>
      </c>
      <c r="H68" s="25">
        <v>1</v>
      </c>
      <c r="I68" s="24">
        <f t="shared" si="22"/>
        <v>0</v>
      </c>
    </row>
    <row r="69" spans="1:9" ht="18.95" customHeight="1" x14ac:dyDescent="0.2">
      <c r="A69" s="26">
        <f t="shared" si="23"/>
        <v>40</v>
      </c>
      <c r="B69" s="172" t="s">
        <v>891</v>
      </c>
      <c r="C69" s="4" t="s">
        <v>17</v>
      </c>
      <c r="D69" s="24">
        <f>SUMIFS('ProForma Adj F'!$P$11:$P$86,'ProForma Adj F'!$A$11:$A$86,'SCH D-2.1'!D$13,'ProForma Adj F'!$B$11:$B$86,'SCH D-2.1'!$B69)*-1000</f>
        <v>0</v>
      </c>
      <c r="E69" s="24">
        <f>SUMIFS('ProForma Adj F'!$P$11:$P$86,'ProForma Adj F'!$A$11:$A$86,'SCH D-2.1'!E$13,'ProForma Adj F'!$B$11:$B$86,'SCH D-2.1'!$B69)*-1000</f>
        <v>0</v>
      </c>
      <c r="F69" s="24">
        <f>SUMIFS('ProForma Adj F'!$P$11:$P$86,'ProForma Adj F'!$A$11:$A$86,'SCH D-2.1'!F$13,'ProForma Adj F'!$B$11:$B$86,'SCH D-2.1'!$B69)*-1000</f>
        <v>0</v>
      </c>
      <c r="G69" s="24">
        <f t="shared" si="21"/>
        <v>0</v>
      </c>
      <c r="H69" s="25">
        <v>1</v>
      </c>
      <c r="I69" s="24">
        <f t="shared" si="22"/>
        <v>0</v>
      </c>
    </row>
    <row r="70" spans="1:9" ht="18.95" customHeight="1" x14ac:dyDescent="0.2">
      <c r="A70" s="26">
        <f t="shared" si="23"/>
        <v>41</v>
      </c>
      <c r="B70" s="172" t="s">
        <v>892</v>
      </c>
      <c r="C70" s="4" t="s">
        <v>909</v>
      </c>
      <c r="D70" s="24">
        <f>SUMIFS('ProForma Adj F'!$P$11:$P$86,'ProForma Adj F'!$A$11:$A$86,'SCH D-2.1'!D$13,'ProForma Adj F'!$B$11:$B$86,'SCH D-2.1'!$B70)*-1000</f>
        <v>0</v>
      </c>
      <c r="E70" s="24">
        <f>SUMIFS('ProForma Adj F'!$P$11:$P$86,'ProForma Adj F'!$A$11:$A$86,'SCH D-2.1'!E$13,'ProForma Adj F'!$B$11:$B$86,'SCH D-2.1'!$B70)*-1000</f>
        <v>0</v>
      </c>
      <c r="F70" s="24">
        <f>SUMIFS('ProForma Adj F'!$P$11:$P$86,'ProForma Adj F'!$A$11:$A$86,'SCH D-2.1'!F$13,'ProForma Adj F'!$B$11:$B$86,'SCH D-2.1'!$B70)*-1000</f>
        <v>0</v>
      </c>
      <c r="G70" s="24">
        <f t="shared" si="21"/>
        <v>0</v>
      </c>
      <c r="H70" s="25">
        <v>1</v>
      </c>
      <c r="I70" s="24">
        <f t="shared" si="22"/>
        <v>0</v>
      </c>
    </row>
    <row r="71" spans="1:9" ht="18.95" customHeight="1" x14ac:dyDescent="0.2">
      <c r="A71" s="26">
        <f t="shared" si="23"/>
        <v>42</v>
      </c>
      <c r="B71" s="172" t="s">
        <v>893</v>
      </c>
      <c r="C71" s="4" t="s">
        <v>844</v>
      </c>
      <c r="D71" s="24">
        <f>SUMIFS('ProForma Adj F'!$P$11:$P$86,'ProForma Adj F'!$A$11:$A$86,'SCH D-2.1'!D$13,'ProForma Adj F'!$B$11:$B$86,'SCH D-2.1'!$B71)*-1000</f>
        <v>0</v>
      </c>
      <c r="E71" s="24">
        <f>SUMIFS('ProForma Adj F'!$P$11:$P$86,'ProForma Adj F'!$A$11:$A$86,'SCH D-2.1'!E$13,'ProForma Adj F'!$B$11:$B$86,'SCH D-2.1'!$B71)*-1000</f>
        <v>0</v>
      </c>
      <c r="F71" s="24">
        <f>SUMIFS('ProForma Adj F'!$P$11:$P$86,'ProForma Adj F'!$A$11:$A$86,'SCH D-2.1'!F$13,'ProForma Adj F'!$B$11:$B$86,'SCH D-2.1'!$B71)*-1000</f>
        <v>0</v>
      </c>
      <c r="G71" s="24">
        <f t="shared" si="21"/>
        <v>0</v>
      </c>
      <c r="H71" s="25">
        <v>1</v>
      </c>
      <c r="I71" s="24">
        <f t="shared" si="22"/>
        <v>0</v>
      </c>
    </row>
    <row r="72" spans="1:9" ht="18.95" customHeight="1" x14ac:dyDescent="0.2">
      <c r="A72" s="26">
        <f>A71+1</f>
        <v>43</v>
      </c>
      <c r="B72" s="172" t="s">
        <v>894</v>
      </c>
      <c r="C72" s="4" t="s">
        <v>15</v>
      </c>
      <c r="D72" s="24">
        <f>SUMIFS('ProForma Adj F'!$P$11:$P$86,'ProForma Adj F'!$A$11:$A$86,'SCH D-2.1'!D$13,'ProForma Adj F'!$B$11:$B$86,'SCH D-2.1'!$B72)*-1000</f>
        <v>0</v>
      </c>
      <c r="E72" s="24">
        <f>SUMIFS('ProForma Adj F'!$P$11:$P$86,'ProForma Adj F'!$A$11:$A$86,'SCH D-2.1'!E$13,'ProForma Adj F'!$B$11:$B$86,'SCH D-2.1'!$B72)*-1000</f>
        <v>0</v>
      </c>
      <c r="F72" s="24">
        <f>SUMIFS('ProForma Adj F'!$P$11:$P$86,'ProForma Adj F'!$A$11:$A$86,'SCH D-2.1'!F$13,'ProForma Adj F'!$B$11:$B$86,'SCH D-2.1'!$B72)*-1000</f>
        <v>0</v>
      </c>
      <c r="G72" s="24">
        <f t="shared" si="21"/>
        <v>0</v>
      </c>
      <c r="H72" s="25">
        <v>1</v>
      </c>
      <c r="I72" s="24">
        <f t="shared" si="22"/>
        <v>0</v>
      </c>
    </row>
    <row r="73" spans="1:9" ht="18.95" customHeight="1" x14ac:dyDescent="0.2">
      <c r="A73" s="26">
        <f t="shared" ref="A73:A79" si="24">A72+1</f>
        <v>44</v>
      </c>
      <c r="B73" s="172" t="s">
        <v>895</v>
      </c>
      <c r="C73" s="4" t="s">
        <v>913</v>
      </c>
      <c r="D73" s="24">
        <f>SUMIFS('ProForma Adj F'!$P$11:$P$86,'ProForma Adj F'!$A$11:$A$86,'SCH D-2.1'!D$13,'ProForma Adj F'!$B$11:$B$86,'SCH D-2.1'!$B73)*-1000</f>
        <v>0</v>
      </c>
      <c r="E73" s="24">
        <f>SUMIFS('ProForma Adj F'!$P$11:$P$86,'ProForma Adj F'!$A$11:$A$86,'SCH D-2.1'!E$13,'ProForma Adj F'!$B$11:$B$86,'SCH D-2.1'!$B73)*-1000</f>
        <v>0</v>
      </c>
      <c r="F73" s="24">
        <f>SUMIFS('ProForma Adj F'!$P$11:$P$86,'ProForma Adj F'!$A$11:$A$86,'SCH D-2.1'!F$13,'ProForma Adj F'!$B$11:$B$86,'SCH D-2.1'!$B73)*-1000</f>
        <v>0</v>
      </c>
      <c r="G73" s="24">
        <f t="shared" si="21"/>
        <v>0</v>
      </c>
      <c r="H73" s="25">
        <v>1</v>
      </c>
      <c r="I73" s="24">
        <f t="shared" si="22"/>
        <v>0</v>
      </c>
    </row>
    <row r="74" spans="1:9" ht="18.95" customHeight="1" x14ac:dyDescent="0.2">
      <c r="A74" s="26">
        <f t="shared" si="24"/>
        <v>45</v>
      </c>
      <c r="B74" s="172" t="s">
        <v>896</v>
      </c>
      <c r="C74" s="4" t="s">
        <v>911</v>
      </c>
      <c r="D74" s="24">
        <f>SUMIFS('ProForma Adj F'!$P$11:$P$86,'ProForma Adj F'!$A$11:$A$86,'SCH D-2.1'!D$13,'ProForma Adj F'!$B$11:$B$86,'SCH D-2.1'!$B74)*-1000</f>
        <v>0</v>
      </c>
      <c r="E74" s="24">
        <f>SUMIFS('ProForma Adj F'!$P$11:$P$86,'ProForma Adj F'!$A$11:$A$86,'SCH D-2.1'!E$13,'ProForma Adj F'!$B$11:$B$86,'SCH D-2.1'!$B74)*-1000</f>
        <v>0</v>
      </c>
      <c r="F74" s="24">
        <f>SUMIFS('ProForma Adj F'!$P$11:$P$86,'ProForma Adj F'!$A$11:$A$86,'SCH D-2.1'!F$13,'ProForma Adj F'!$B$11:$B$86,'SCH D-2.1'!$B74)*-1000</f>
        <v>0</v>
      </c>
      <c r="G74" s="24">
        <f t="shared" si="21"/>
        <v>0</v>
      </c>
      <c r="H74" s="25">
        <v>1</v>
      </c>
      <c r="I74" s="24">
        <f t="shared" si="22"/>
        <v>0</v>
      </c>
    </row>
    <row r="75" spans="1:9" ht="18.95" customHeight="1" x14ac:dyDescent="0.2">
      <c r="A75" s="26">
        <f t="shared" si="24"/>
        <v>46</v>
      </c>
      <c r="B75" s="172" t="s">
        <v>897</v>
      </c>
      <c r="C75" s="4" t="s">
        <v>912</v>
      </c>
      <c r="D75" s="24">
        <f>SUMIFS('ProForma Adj F'!$P$11:$P$86,'ProForma Adj F'!$A$11:$A$86,'SCH D-2.1'!D$13,'ProForma Adj F'!$B$11:$B$86,'SCH D-2.1'!$B75)*-1000</f>
        <v>0</v>
      </c>
      <c r="E75" s="24">
        <f>SUMIFS('ProForma Adj F'!$P$11:$P$86,'ProForma Adj F'!$A$11:$A$86,'SCH D-2.1'!E$13,'ProForma Adj F'!$B$11:$B$86,'SCH D-2.1'!$B75)*-1000</f>
        <v>0</v>
      </c>
      <c r="F75" s="24">
        <f>SUMIFS('ProForma Adj F'!$P$11:$P$86,'ProForma Adj F'!$A$11:$A$86,'SCH D-2.1'!F$13,'ProForma Adj F'!$B$11:$B$86,'SCH D-2.1'!$B75)*-1000</f>
        <v>0</v>
      </c>
      <c r="G75" s="24">
        <f t="shared" si="21"/>
        <v>0</v>
      </c>
      <c r="H75" s="25">
        <v>1</v>
      </c>
      <c r="I75" s="24">
        <f t="shared" si="22"/>
        <v>0</v>
      </c>
    </row>
    <row r="76" spans="1:9" ht="18.95" customHeight="1" x14ac:dyDescent="0.2">
      <c r="A76" s="26">
        <f t="shared" si="24"/>
        <v>47</v>
      </c>
      <c r="B76" s="172" t="s">
        <v>898</v>
      </c>
      <c r="C76" s="4" t="s">
        <v>914</v>
      </c>
      <c r="D76" s="24">
        <f>SUMIFS('ProForma Adj F'!$P$11:$P$86,'ProForma Adj F'!$A$11:$A$86,'SCH D-2.1'!D$13,'ProForma Adj F'!$B$11:$B$86,'SCH D-2.1'!$B76)*-1000</f>
        <v>0</v>
      </c>
      <c r="E76" s="24">
        <f>SUMIFS('ProForma Adj F'!$P$11:$P$86,'ProForma Adj F'!$A$11:$A$86,'SCH D-2.1'!E$13,'ProForma Adj F'!$B$11:$B$86,'SCH D-2.1'!$B76)*-1000</f>
        <v>0</v>
      </c>
      <c r="F76" s="24">
        <f>SUMIFS('ProForma Adj F'!$P$11:$P$86,'ProForma Adj F'!$A$11:$A$86,'SCH D-2.1'!F$13,'ProForma Adj F'!$B$11:$B$86,'SCH D-2.1'!$B76)*-1000</f>
        <v>0</v>
      </c>
      <c r="G76" s="24">
        <f t="shared" si="21"/>
        <v>0</v>
      </c>
      <c r="H76" s="25">
        <v>1</v>
      </c>
      <c r="I76" s="24">
        <f t="shared" si="22"/>
        <v>0</v>
      </c>
    </row>
    <row r="77" spans="1:9" ht="18.95" customHeight="1" x14ac:dyDescent="0.2">
      <c r="A77" s="26">
        <f t="shared" si="24"/>
        <v>48</v>
      </c>
      <c r="B77" s="172" t="s">
        <v>899</v>
      </c>
      <c r="C77" s="4" t="s">
        <v>915</v>
      </c>
      <c r="D77" s="24">
        <f>SUMIFS('ProForma Adj F'!$P$11:$P$86,'ProForma Adj F'!$A$11:$A$86,'SCH D-2.1'!D$13,'ProForma Adj F'!$B$11:$B$86,'SCH D-2.1'!$B77)*-1000</f>
        <v>0</v>
      </c>
      <c r="E77" s="24">
        <f>SUMIFS('ProForma Adj F'!$P$11:$P$86,'ProForma Adj F'!$A$11:$A$86,'SCH D-2.1'!E$13,'ProForma Adj F'!$B$11:$B$86,'SCH D-2.1'!$B77)*-1000</f>
        <v>0</v>
      </c>
      <c r="F77" s="24">
        <f>SUMIFS('ProForma Adj F'!$P$11:$P$86,'ProForma Adj F'!$A$11:$A$86,'SCH D-2.1'!F$13,'ProForma Adj F'!$B$11:$B$86,'SCH D-2.1'!$B77)*-1000</f>
        <v>0</v>
      </c>
      <c r="G77" s="24">
        <f t="shared" si="21"/>
        <v>0</v>
      </c>
      <c r="H77" s="25">
        <v>1</v>
      </c>
      <c r="I77" s="24">
        <f t="shared" si="22"/>
        <v>0</v>
      </c>
    </row>
    <row r="78" spans="1:9" ht="18.95" customHeight="1" x14ac:dyDescent="0.2">
      <c r="A78" s="26">
        <f t="shared" si="24"/>
        <v>49</v>
      </c>
      <c r="B78" s="172" t="s">
        <v>900</v>
      </c>
      <c r="C78" s="4" t="s">
        <v>916</v>
      </c>
      <c r="D78" s="24">
        <f>SUMIFS('ProForma Adj F'!$P$11:$P$86,'ProForma Adj F'!$A$11:$A$86,'SCH D-2.1'!D$13,'ProForma Adj F'!$B$11:$B$86,'SCH D-2.1'!$B78)*-1000</f>
        <v>0</v>
      </c>
      <c r="E78" s="24">
        <f>SUMIFS('ProForma Adj F'!$P$11:$P$86,'ProForma Adj F'!$A$11:$A$86,'SCH D-2.1'!E$13,'ProForma Adj F'!$B$11:$B$86,'SCH D-2.1'!$B78)*-1000</f>
        <v>0</v>
      </c>
      <c r="F78" s="24">
        <f>SUMIFS('ProForma Adj F'!$P$11:$P$86,'ProForma Adj F'!$A$11:$A$86,'SCH D-2.1'!F$13,'ProForma Adj F'!$B$11:$B$86,'SCH D-2.1'!$B78)*-1000</f>
        <v>0</v>
      </c>
      <c r="G78" s="24">
        <f t="shared" si="21"/>
        <v>0</v>
      </c>
      <c r="H78" s="25">
        <v>1</v>
      </c>
      <c r="I78" s="24">
        <f t="shared" si="22"/>
        <v>0</v>
      </c>
    </row>
    <row r="79" spans="1:9" ht="18.95" customHeight="1" x14ac:dyDescent="0.2">
      <c r="A79" s="26">
        <f t="shared" si="24"/>
        <v>50</v>
      </c>
      <c r="B79" s="172"/>
      <c r="C79" s="2" t="s">
        <v>1016</v>
      </c>
      <c r="D79" s="36">
        <f>SUM(D62:D78)</f>
        <v>0</v>
      </c>
      <c r="E79" s="36">
        <f t="shared" ref="E79" si="25">SUM(E62:E78)</f>
        <v>0</v>
      </c>
      <c r="F79" s="36">
        <f t="shared" ref="F79:I79" si="26">SUM(F62:F78)</f>
        <v>0</v>
      </c>
      <c r="G79" s="36">
        <f t="shared" si="26"/>
        <v>0</v>
      </c>
      <c r="I79" s="36">
        <f t="shared" si="26"/>
        <v>0</v>
      </c>
    </row>
    <row r="80" spans="1:9" ht="18.95" customHeight="1" x14ac:dyDescent="0.2">
      <c r="B80" s="172"/>
      <c r="C80" s="2"/>
      <c r="E80" s="24"/>
      <c r="F80" s="24"/>
      <c r="G80" s="24"/>
      <c r="H80" s="25"/>
      <c r="I80" s="24"/>
    </row>
    <row r="81" spans="1:9" ht="18.95" customHeight="1" x14ac:dyDescent="0.2">
      <c r="A81" s="26"/>
      <c r="B81" s="172"/>
      <c r="C81" s="4"/>
      <c r="D81" s="24"/>
      <c r="E81" s="24"/>
      <c r="F81" s="24"/>
      <c r="G81" s="24"/>
      <c r="H81" s="25"/>
      <c r="I81" s="24"/>
    </row>
    <row r="82" spans="1:9" s="16" customFormat="1" ht="20.100000000000001" customHeight="1" x14ac:dyDescent="0.2">
      <c r="A82" s="300" t="str">
        <f>$A$1</f>
        <v>LOUISVILLE GAS AND ELECTRIC COMPANY</v>
      </c>
      <c r="B82" s="300"/>
      <c r="C82" s="300"/>
      <c r="D82" s="300"/>
      <c r="E82" s="300"/>
      <c r="F82" s="300"/>
      <c r="G82" s="300"/>
      <c r="H82" s="300"/>
      <c r="I82" s="300"/>
    </row>
    <row r="83" spans="1:9" s="16" customFormat="1" ht="20.100000000000001" customHeight="1" x14ac:dyDescent="0.2">
      <c r="A83" s="300" t="str">
        <f>$A$2</f>
        <v>CASE NO. 2016-00371 - GAS OPERATIONS</v>
      </c>
      <c r="B83" s="300"/>
      <c r="C83" s="300"/>
      <c r="D83" s="300"/>
      <c r="E83" s="300"/>
      <c r="F83" s="300"/>
      <c r="G83" s="300"/>
      <c r="H83" s="300"/>
      <c r="I83" s="300"/>
    </row>
    <row r="84" spans="1:9" s="16" customFormat="1" ht="20.100000000000001" customHeight="1" x14ac:dyDescent="0.2">
      <c r="A84" s="300" t="s">
        <v>261</v>
      </c>
      <c r="B84" s="300"/>
      <c r="C84" s="300"/>
      <c r="D84" s="300"/>
      <c r="E84" s="300"/>
      <c r="F84" s="300"/>
      <c r="G84" s="300"/>
      <c r="H84" s="300"/>
      <c r="I84" s="300"/>
    </row>
    <row r="85" spans="1:9" s="16" customFormat="1" ht="20.100000000000001" customHeight="1" x14ac:dyDescent="0.2">
      <c r="A85" s="300" t="str">
        <f>$A$4</f>
        <v>FOR THE 12 MONTHS ENDED JUNE 30, 2018</v>
      </c>
      <c r="B85" s="300"/>
      <c r="C85" s="300"/>
      <c r="D85" s="300"/>
      <c r="E85" s="300"/>
      <c r="F85" s="300"/>
      <c r="G85" s="300"/>
      <c r="H85" s="300"/>
      <c r="I85" s="300"/>
    </row>
    <row r="86" spans="1:9" s="16" customFormat="1" ht="20.100000000000001" customHeight="1" x14ac:dyDescent="0.2">
      <c r="A86" s="171"/>
      <c r="B86" s="171"/>
      <c r="C86" s="171"/>
      <c r="D86" s="171"/>
      <c r="E86" s="171"/>
      <c r="F86" s="171"/>
      <c r="G86" s="171"/>
      <c r="H86" s="171"/>
      <c r="I86" s="171"/>
    </row>
    <row r="87" spans="1:9" s="16" customFormat="1" ht="20.100000000000001" customHeight="1" x14ac:dyDescent="0.2">
      <c r="A87" s="16" t="str">
        <f>$A$6</f>
        <v>DATA:____BASE  PERIOD__X__FORECASTED  PERIOD</v>
      </c>
      <c r="B87" s="18"/>
      <c r="I87" s="19" t="s">
        <v>262</v>
      </c>
    </row>
    <row r="88" spans="1:9" s="16" customFormat="1" ht="20.100000000000001" customHeight="1" x14ac:dyDescent="0.2">
      <c r="A88" s="16" t="str">
        <f>$A$7</f>
        <v>TYPE OF FILING: __X__ ORIGINAL  _____ UPDATED  _____ REVISED</v>
      </c>
      <c r="I88" s="19" t="s">
        <v>1036</v>
      </c>
    </row>
    <row r="89" spans="1:9" s="16" customFormat="1" ht="20.100000000000001" customHeight="1" x14ac:dyDescent="0.2">
      <c r="A89" s="16" t="str">
        <f>$A$8</f>
        <v>WORKPAPER REFERENCE NO(S).: SCHEDULE WPD-2.1</v>
      </c>
      <c r="B89" s="18"/>
      <c r="D89" s="18"/>
      <c r="E89" s="18"/>
      <c r="F89" s="18"/>
      <c r="G89" s="18"/>
      <c r="I89" s="20" t="str">
        <f>$I$8</f>
        <v>WITNESS:   C. M. GARRETT</v>
      </c>
    </row>
    <row r="90" spans="1:9" s="16" customFormat="1" ht="20.100000000000001" customHeight="1" x14ac:dyDescent="0.2"/>
    <row r="91" spans="1:9" s="16" customFormat="1" ht="18.75" customHeight="1" x14ac:dyDescent="0.2">
      <c r="A91" s="63"/>
      <c r="B91" s="63"/>
      <c r="C91" s="63"/>
      <c r="D91" s="137" t="str">
        <f>D$10</f>
        <v>ADJ 6</v>
      </c>
      <c r="E91" s="137" t="str">
        <f t="shared" ref="E91:F91" si="27">E$10</f>
        <v>ADJ 7</v>
      </c>
      <c r="F91" s="137" t="str">
        <f t="shared" si="27"/>
        <v>ADJ 8</v>
      </c>
      <c r="G91" s="63"/>
      <c r="H91" s="63"/>
      <c r="I91" s="63"/>
    </row>
    <row r="92" spans="1:9" ht="44.25" customHeight="1" x14ac:dyDescent="0.2">
      <c r="A92" s="64" t="s">
        <v>96</v>
      </c>
      <c r="B92" s="64" t="s">
        <v>97</v>
      </c>
      <c r="C92" s="64" t="s">
        <v>101</v>
      </c>
      <c r="D92" s="309" t="str">
        <f>D$11</f>
        <v>These adjustments left intentionally blank</v>
      </c>
      <c r="E92" s="309"/>
      <c r="F92" s="64" t="str">
        <f t="shared" ref="F92" si="28">F$11</f>
        <v>ADVERTISING EXPENSE</v>
      </c>
      <c r="G92" s="64" t="s">
        <v>263</v>
      </c>
      <c r="H92" s="64" t="s">
        <v>98</v>
      </c>
      <c r="I92" s="64" t="s">
        <v>259</v>
      </c>
    </row>
    <row r="93" spans="1:9" ht="23.1" customHeight="1" x14ac:dyDescent="0.2">
      <c r="A93" s="22"/>
      <c r="B93" s="22"/>
      <c r="C93" s="29"/>
      <c r="D93" s="30" t="s">
        <v>99</v>
      </c>
      <c r="E93" s="30" t="s">
        <v>99</v>
      </c>
      <c r="F93" s="30" t="s">
        <v>99</v>
      </c>
      <c r="G93" s="30" t="s">
        <v>99</v>
      </c>
      <c r="H93" s="30"/>
      <c r="I93" s="30" t="s">
        <v>99</v>
      </c>
    </row>
    <row r="94" spans="1:9" ht="18.95" customHeight="1" x14ac:dyDescent="0.2">
      <c r="A94" s="26">
        <f>A79+1</f>
        <v>51</v>
      </c>
      <c r="B94" s="172"/>
      <c r="C94" s="37" t="s">
        <v>117</v>
      </c>
      <c r="H94" s="25"/>
      <c r="I94" s="24"/>
    </row>
    <row r="95" spans="1:9" ht="18.95" customHeight="1" x14ac:dyDescent="0.2">
      <c r="A95" s="26">
        <f>A94+1</f>
        <v>52</v>
      </c>
      <c r="B95" s="172" t="s">
        <v>901</v>
      </c>
      <c r="C95" s="4" t="s">
        <v>910</v>
      </c>
      <c r="D95" s="24">
        <f>SUMIFS('ProForma Adj F'!$P$11:$P$86,'ProForma Adj F'!$A$11:$A$86,'SCH D-2.1'!D$13,'ProForma Adj F'!$B$11:$B$86,'SCH D-2.1'!$B95)*-1000</f>
        <v>0</v>
      </c>
      <c r="E95" s="24">
        <f>SUMIFS('ProForma Adj F'!$P$11:$P$86,'ProForma Adj F'!$A$11:$A$86,'SCH D-2.1'!E$13,'ProForma Adj F'!$B$11:$B$86,'SCH D-2.1'!$B95)*-1000</f>
        <v>0</v>
      </c>
      <c r="F95" s="24">
        <f>SUMIFS('ProForma Adj F'!$P$11:$P$86,'ProForma Adj F'!$A$11:$A$86,'SCH D-2.1'!F$13,'ProForma Adj F'!$B$11:$B$86,'SCH D-2.1'!$B95)*-1000</f>
        <v>0</v>
      </c>
      <c r="G95" s="24">
        <f t="shared" ref="G95:G101" si="29">SUM(D95:F95)</f>
        <v>0</v>
      </c>
      <c r="H95" s="25">
        <v>1</v>
      </c>
      <c r="I95" s="24">
        <f>G95*H95</f>
        <v>0</v>
      </c>
    </row>
    <row r="96" spans="1:9" ht="18.95" customHeight="1" x14ac:dyDescent="0.2">
      <c r="A96" s="26">
        <f t="shared" ref="A96:A102" si="30">A95+1</f>
        <v>53</v>
      </c>
      <c r="B96" s="172" t="s">
        <v>902</v>
      </c>
      <c r="C96" s="4" t="s">
        <v>16</v>
      </c>
      <c r="D96" s="24">
        <f>SUMIFS('ProForma Adj F'!$P$11:$P$86,'ProForma Adj F'!$A$11:$A$86,'SCH D-2.1'!D$13,'ProForma Adj F'!$B$11:$B$86,'SCH D-2.1'!$B96)*-1000</f>
        <v>0</v>
      </c>
      <c r="E96" s="24">
        <f>SUMIFS('ProForma Adj F'!$P$11:$P$86,'ProForma Adj F'!$A$11:$A$86,'SCH D-2.1'!E$13,'ProForma Adj F'!$B$11:$B$86,'SCH D-2.1'!$B96)*-1000</f>
        <v>0</v>
      </c>
      <c r="F96" s="24">
        <f>SUMIFS('ProForma Adj F'!$P$11:$P$86,'ProForma Adj F'!$A$11:$A$86,'SCH D-2.1'!F$13,'ProForma Adj F'!$B$11:$B$86,'SCH D-2.1'!$B96)*-1000</f>
        <v>0</v>
      </c>
      <c r="G96" s="24">
        <f t="shared" si="29"/>
        <v>0</v>
      </c>
      <c r="H96" s="25">
        <v>1</v>
      </c>
      <c r="I96" s="24">
        <f t="shared" ref="I96:I101" si="31">G96*H96</f>
        <v>0</v>
      </c>
    </row>
    <row r="97" spans="1:9" ht="18.95" customHeight="1" x14ac:dyDescent="0.2">
      <c r="A97" s="26">
        <f t="shared" si="30"/>
        <v>54</v>
      </c>
      <c r="B97" s="172">
        <v>852</v>
      </c>
      <c r="C97" s="4" t="s">
        <v>917</v>
      </c>
      <c r="D97" s="24">
        <f>SUMIFS('ProForma Adj F'!$P$11:$P$86,'ProForma Adj F'!$A$11:$A$86,'SCH D-2.1'!D$13,'ProForma Adj F'!$B$11:$B$86,'SCH D-2.1'!$B97)*-1000</f>
        <v>0</v>
      </c>
      <c r="E97" s="24">
        <f>SUMIFS('ProForma Adj F'!$P$11:$P$86,'ProForma Adj F'!$A$11:$A$86,'SCH D-2.1'!E$13,'ProForma Adj F'!$B$11:$B$86,'SCH D-2.1'!$B97)*-1000</f>
        <v>0</v>
      </c>
      <c r="F97" s="24">
        <f>SUMIFS('ProForma Adj F'!$P$11:$P$86,'ProForma Adj F'!$A$11:$A$86,'SCH D-2.1'!F$13,'ProForma Adj F'!$B$11:$B$86,'SCH D-2.1'!$B97)*-1000</f>
        <v>0</v>
      </c>
      <c r="G97" s="24">
        <f t="shared" si="29"/>
        <v>0</v>
      </c>
      <c r="H97" s="25">
        <v>1</v>
      </c>
      <c r="I97" s="24">
        <f t="shared" si="31"/>
        <v>0</v>
      </c>
    </row>
    <row r="98" spans="1:9" ht="18.95" customHeight="1" x14ac:dyDescent="0.2">
      <c r="A98" s="26">
        <f t="shared" si="30"/>
        <v>55</v>
      </c>
      <c r="B98" s="172" t="s">
        <v>903</v>
      </c>
      <c r="C98" s="4" t="s">
        <v>918</v>
      </c>
      <c r="D98" s="24">
        <f>SUMIFS('ProForma Adj F'!$P$11:$P$86,'ProForma Adj F'!$A$11:$A$86,'SCH D-2.1'!D$13,'ProForma Adj F'!$B$11:$B$86,'SCH D-2.1'!$B98)*-1000</f>
        <v>0</v>
      </c>
      <c r="E98" s="24">
        <f>SUMIFS('ProForma Adj F'!$P$11:$P$86,'ProForma Adj F'!$A$11:$A$86,'SCH D-2.1'!E$13,'ProForma Adj F'!$B$11:$B$86,'SCH D-2.1'!$B98)*-1000</f>
        <v>0</v>
      </c>
      <c r="F98" s="24">
        <f>SUMIFS('ProForma Adj F'!$P$11:$P$86,'ProForma Adj F'!$A$11:$A$86,'SCH D-2.1'!F$13,'ProForma Adj F'!$B$11:$B$86,'SCH D-2.1'!$B98)*-1000</f>
        <v>0</v>
      </c>
      <c r="G98" s="24">
        <f t="shared" si="29"/>
        <v>0</v>
      </c>
      <c r="H98" s="25">
        <v>1</v>
      </c>
      <c r="I98" s="24">
        <f t="shared" si="31"/>
        <v>0</v>
      </c>
    </row>
    <row r="99" spans="1:9" ht="18.95" customHeight="1" x14ac:dyDescent="0.2">
      <c r="A99" s="26">
        <f t="shared" si="30"/>
        <v>56</v>
      </c>
      <c r="B99" s="172">
        <v>859</v>
      </c>
      <c r="C99" s="4" t="s">
        <v>17</v>
      </c>
      <c r="D99" s="24">
        <f>SUMIFS('ProForma Adj F'!$P$11:$P$86,'ProForma Adj F'!$A$11:$A$86,'SCH D-2.1'!D$13,'ProForma Adj F'!$B$11:$B$86,'SCH D-2.1'!$B99)*-1000</f>
        <v>0</v>
      </c>
      <c r="E99" s="24">
        <f>SUMIFS('ProForma Adj F'!$P$11:$P$86,'ProForma Adj F'!$A$11:$A$86,'SCH D-2.1'!E$13,'ProForma Adj F'!$B$11:$B$86,'SCH D-2.1'!$B99)*-1000</f>
        <v>0</v>
      </c>
      <c r="F99" s="24">
        <f>SUMIFS('ProForma Adj F'!$P$11:$P$86,'ProForma Adj F'!$A$11:$A$86,'SCH D-2.1'!F$13,'ProForma Adj F'!$B$11:$B$86,'SCH D-2.1'!$B99)*-1000</f>
        <v>0</v>
      </c>
      <c r="G99" s="24">
        <f t="shared" si="29"/>
        <v>0</v>
      </c>
      <c r="H99" s="25">
        <v>1</v>
      </c>
      <c r="I99" s="24">
        <f t="shared" si="31"/>
        <v>0</v>
      </c>
    </row>
    <row r="100" spans="1:9" ht="18.95" customHeight="1" x14ac:dyDescent="0.2">
      <c r="A100" s="26">
        <f t="shared" si="30"/>
        <v>57</v>
      </c>
      <c r="B100" s="172" t="s">
        <v>904</v>
      </c>
      <c r="C100" s="4" t="s">
        <v>919</v>
      </c>
      <c r="D100" s="24">
        <f>SUMIFS('ProForma Adj F'!$P$11:$P$86,'ProForma Adj F'!$A$11:$A$86,'SCH D-2.1'!D$13,'ProForma Adj F'!$B$11:$B$86,'SCH D-2.1'!$B100)*-1000</f>
        <v>0</v>
      </c>
      <c r="E100" s="24">
        <f>SUMIFS('ProForma Adj F'!$P$11:$P$86,'ProForma Adj F'!$A$11:$A$86,'SCH D-2.1'!E$13,'ProForma Adj F'!$B$11:$B$86,'SCH D-2.1'!$B100)*-1000</f>
        <v>0</v>
      </c>
      <c r="F100" s="24">
        <f>SUMIFS('ProForma Adj F'!$P$11:$P$86,'ProForma Adj F'!$A$11:$A$86,'SCH D-2.1'!F$13,'ProForma Adj F'!$B$11:$B$86,'SCH D-2.1'!$B100)*-1000</f>
        <v>0</v>
      </c>
      <c r="G100" s="24">
        <f t="shared" si="29"/>
        <v>0</v>
      </c>
      <c r="I100" s="24">
        <f t="shared" si="31"/>
        <v>0</v>
      </c>
    </row>
    <row r="101" spans="1:9" ht="18.95" customHeight="1" x14ac:dyDescent="0.2">
      <c r="A101" s="26">
        <f t="shared" si="30"/>
        <v>58</v>
      </c>
      <c r="B101" s="172" t="s">
        <v>905</v>
      </c>
      <c r="C101" s="10" t="s">
        <v>920</v>
      </c>
      <c r="D101" s="24">
        <f>SUMIFS('ProForma Adj F'!$P$11:$P$86,'ProForma Adj F'!$A$11:$A$86,'SCH D-2.1'!D$13,'ProForma Adj F'!$B$11:$B$86,'SCH D-2.1'!$B101)*-1000</f>
        <v>0</v>
      </c>
      <c r="E101" s="24">
        <f>SUMIFS('ProForma Adj F'!$P$11:$P$86,'ProForma Adj F'!$A$11:$A$86,'SCH D-2.1'!E$13,'ProForma Adj F'!$B$11:$B$86,'SCH D-2.1'!$B101)*-1000</f>
        <v>0</v>
      </c>
      <c r="F101" s="24">
        <f>SUMIFS('ProForma Adj F'!$P$11:$P$86,'ProForma Adj F'!$A$11:$A$86,'SCH D-2.1'!F$13,'ProForma Adj F'!$B$11:$B$86,'SCH D-2.1'!$B101)*-1000</f>
        <v>0</v>
      </c>
      <c r="G101" s="24">
        <f t="shared" si="29"/>
        <v>0</v>
      </c>
      <c r="I101" s="24">
        <f t="shared" si="31"/>
        <v>0</v>
      </c>
    </row>
    <row r="102" spans="1:9" ht="18.95" customHeight="1" x14ac:dyDescent="0.2">
      <c r="A102" s="26">
        <f t="shared" si="30"/>
        <v>59</v>
      </c>
      <c r="B102" s="172"/>
      <c r="C102" s="10" t="s">
        <v>83</v>
      </c>
      <c r="D102" s="36">
        <f>SUM(D95:D101)</f>
        <v>0</v>
      </c>
      <c r="E102" s="36">
        <f t="shared" ref="E102" si="32">SUM(E95:E101)</f>
        <v>0</v>
      </c>
      <c r="F102" s="36">
        <f t="shared" ref="F102:I102" si="33">SUM(F95:F101)</f>
        <v>0</v>
      </c>
      <c r="G102" s="36">
        <f t="shared" si="33"/>
        <v>0</v>
      </c>
      <c r="I102" s="36">
        <f t="shared" si="33"/>
        <v>0</v>
      </c>
    </row>
    <row r="103" spans="1:9" ht="18.95" customHeight="1" x14ac:dyDescent="0.2">
      <c r="A103" s="26"/>
      <c r="B103" s="172"/>
      <c r="C103" s="10"/>
      <c r="H103" s="25"/>
    </row>
    <row r="104" spans="1:9" ht="18.95" customHeight="1" x14ac:dyDescent="0.2">
      <c r="A104" s="26">
        <f>A102+1</f>
        <v>60</v>
      </c>
      <c r="B104" s="172"/>
      <c r="C104" s="37" t="s">
        <v>118</v>
      </c>
      <c r="H104" s="25"/>
    </row>
    <row r="105" spans="1:9" ht="18.95" customHeight="1" x14ac:dyDescent="0.2">
      <c r="A105" s="26">
        <f>A104+1</f>
        <v>61</v>
      </c>
      <c r="B105" s="172" t="s">
        <v>856</v>
      </c>
      <c r="C105" s="4" t="s">
        <v>910</v>
      </c>
      <c r="D105" s="24">
        <f>SUMIFS('ProForma Adj F'!$P$11:$P$86,'ProForma Adj F'!$A$11:$A$86,'SCH D-2.1'!D$13,'ProForma Adj F'!$B$11:$B$86,'SCH D-2.1'!$B105)*-1000</f>
        <v>0</v>
      </c>
      <c r="E105" s="24">
        <f>SUMIFS('ProForma Adj F'!$P$11:$P$86,'ProForma Adj F'!$A$11:$A$86,'SCH D-2.1'!E$13,'ProForma Adj F'!$B$11:$B$86,'SCH D-2.1'!$B105)*-1000</f>
        <v>0</v>
      </c>
      <c r="F105" s="24">
        <f>SUMIFS('ProForma Adj F'!$P$11:$P$86,'ProForma Adj F'!$A$11:$A$86,'SCH D-2.1'!F$13,'ProForma Adj F'!$B$11:$B$86,'SCH D-2.1'!$B105)*-1000</f>
        <v>0</v>
      </c>
      <c r="G105" s="24">
        <f t="shared" ref="G105:G122" si="34">SUM(D105:F105)</f>
        <v>0</v>
      </c>
      <c r="H105" s="25">
        <v>1</v>
      </c>
      <c r="I105" s="24">
        <f t="shared" ref="I105:I122" si="35">G105*H105</f>
        <v>0</v>
      </c>
    </row>
    <row r="106" spans="1:9" ht="18.95" customHeight="1" x14ac:dyDescent="0.2">
      <c r="A106" s="26">
        <f t="shared" ref="A106:A122" si="36">A105+1</f>
        <v>62</v>
      </c>
      <c r="B106" s="172" t="s">
        <v>857</v>
      </c>
      <c r="C106" s="4" t="s">
        <v>921</v>
      </c>
      <c r="D106" s="24">
        <f>SUMIFS('ProForma Adj F'!$P$11:$P$86,'ProForma Adj F'!$A$11:$A$86,'SCH D-2.1'!D$13,'ProForma Adj F'!$B$11:$B$86,'SCH D-2.1'!$B106)*-1000</f>
        <v>0</v>
      </c>
      <c r="E106" s="24">
        <f>SUMIFS('ProForma Adj F'!$P$11:$P$86,'ProForma Adj F'!$A$11:$A$86,'SCH D-2.1'!E$13,'ProForma Adj F'!$B$11:$B$86,'SCH D-2.1'!$B106)*-1000</f>
        <v>0</v>
      </c>
      <c r="F106" s="24">
        <f>SUMIFS('ProForma Adj F'!$P$11:$P$86,'ProForma Adj F'!$A$11:$A$86,'SCH D-2.1'!F$13,'ProForma Adj F'!$B$11:$B$86,'SCH D-2.1'!$B106)*-1000</f>
        <v>0</v>
      </c>
      <c r="G106" s="24">
        <f t="shared" si="34"/>
        <v>0</v>
      </c>
      <c r="H106" s="25">
        <v>1</v>
      </c>
      <c r="I106" s="24">
        <f t="shared" si="35"/>
        <v>0</v>
      </c>
    </row>
    <row r="107" spans="1:9" ht="18.95" customHeight="1" x14ac:dyDescent="0.2">
      <c r="A107" s="26">
        <f t="shared" si="36"/>
        <v>63</v>
      </c>
      <c r="B107" s="172" t="s">
        <v>858</v>
      </c>
      <c r="C107" s="4" t="s">
        <v>922</v>
      </c>
      <c r="D107" s="24">
        <f>SUMIFS('ProForma Adj F'!$P$11:$P$86,'ProForma Adj F'!$A$11:$A$86,'SCH D-2.1'!D$13,'ProForma Adj F'!$B$11:$B$86,'SCH D-2.1'!$B107)*-1000</f>
        <v>0</v>
      </c>
      <c r="E107" s="24">
        <f>SUMIFS('ProForma Adj F'!$P$11:$P$86,'ProForma Adj F'!$A$11:$A$86,'SCH D-2.1'!E$13,'ProForma Adj F'!$B$11:$B$86,'SCH D-2.1'!$B107)*-1000</f>
        <v>0</v>
      </c>
      <c r="F107" s="24">
        <f>SUMIFS('ProForma Adj F'!$P$11:$P$86,'ProForma Adj F'!$A$11:$A$86,'SCH D-2.1'!F$13,'ProForma Adj F'!$B$11:$B$86,'SCH D-2.1'!$B107)*-1000</f>
        <v>0</v>
      </c>
      <c r="G107" s="24">
        <f t="shared" si="34"/>
        <v>0</v>
      </c>
      <c r="H107" s="25">
        <v>1</v>
      </c>
      <c r="I107" s="24">
        <f t="shared" si="35"/>
        <v>0</v>
      </c>
    </row>
    <row r="108" spans="1:9" ht="18.95" customHeight="1" x14ac:dyDescent="0.2">
      <c r="A108" s="26">
        <f t="shared" si="36"/>
        <v>64</v>
      </c>
      <c r="B108" s="172" t="s">
        <v>859</v>
      </c>
      <c r="C108" s="4" t="s">
        <v>929</v>
      </c>
      <c r="D108" s="24">
        <f>SUMIFS('ProForma Adj F'!$P$11:$P$86,'ProForma Adj F'!$A$11:$A$86,'SCH D-2.1'!D$13,'ProForma Adj F'!$B$11:$B$86,'SCH D-2.1'!$B108)*-1000</f>
        <v>0</v>
      </c>
      <c r="E108" s="24">
        <f>SUMIFS('ProForma Adj F'!$P$11:$P$86,'ProForma Adj F'!$A$11:$A$86,'SCH D-2.1'!E$13,'ProForma Adj F'!$B$11:$B$86,'SCH D-2.1'!$B108)*-1000</f>
        <v>0</v>
      </c>
      <c r="F108" s="24">
        <f>SUMIFS('ProForma Adj F'!$P$11:$P$86,'ProForma Adj F'!$A$11:$A$86,'SCH D-2.1'!F$13,'ProForma Adj F'!$B$11:$B$86,'SCH D-2.1'!$B108)*-1000</f>
        <v>0</v>
      </c>
      <c r="G108" s="24">
        <f t="shared" si="34"/>
        <v>0</v>
      </c>
      <c r="H108" s="25">
        <v>1</v>
      </c>
      <c r="I108" s="24">
        <f t="shared" si="35"/>
        <v>0</v>
      </c>
    </row>
    <row r="109" spans="1:9" ht="18.95" customHeight="1" x14ac:dyDescent="0.2">
      <c r="A109" s="26">
        <f t="shared" si="36"/>
        <v>65</v>
      </c>
      <c r="B109" s="172" t="s">
        <v>860</v>
      </c>
      <c r="C109" s="4" t="s">
        <v>930</v>
      </c>
      <c r="D109" s="24">
        <f>SUMIFS('ProForma Adj F'!$P$11:$P$86,'ProForma Adj F'!$A$11:$A$86,'SCH D-2.1'!D$13,'ProForma Adj F'!$B$11:$B$86,'SCH D-2.1'!$B109)*-1000</f>
        <v>0</v>
      </c>
      <c r="E109" s="24">
        <f>SUMIFS('ProForma Adj F'!$P$11:$P$86,'ProForma Adj F'!$A$11:$A$86,'SCH D-2.1'!E$13,'ProForma Adj F'!$B$11:$B$86,'SCH D-2.1'!$B109)*-1000</f>
        <v>0</v>
      </c>
      <c r="F109" s="24">
        <f>SUMIFS('ProForma Adj F'!$P$11:$P$86,'ProForma Adj F'!$A$11:$A$86,'SCH D-2.1'!F$13,'ProForma Adj F'!$B$11:$B$86,'SCH D-2.1'!$B109)*-1000</f>
        <v>0</v>
      </c>
      <c r="G109" s="24">
        <f t="shared" si="34"/>
        <v>0</v>
      </c>
      <c r="H109" s="25">
        <v>1</v>
      </c>
      <c r="I109" s="24">
        <f t="shared" si="35"/>
        <v>0</v>
      </c>
    </row>
    <row r="110" spans="1:9" ht="18.95" customHeight="1" x14ac:dyDescent="0.2">
      <c r="A110" s="26">
        <f t="shared" si="36"/>
        <v>66</v>
      </c>
      <c r="B110" s="172">
        <v>877</v>
      </c>
      <c r="C110" s="4" t="s">
        <v>931</v>
      </c>
      <c r="D110" s="24">
        <f>SUMIFS('ProForma Adj F'!$P$11:$P$86,'ProForma Adj F'!$A$11:$A$86,'SCH D-2.1'!D$13,'ProForma Adj F'!$B$11:$B$86,'SCH D-2.1'!$B110)*-1000</f>
        <v>0</v>
      </c>
      <c r="E110" s="24">
        <f>SUMIFS('ProForma Adj F'!$P$11:$P$86,'ProForma Adj F'!$A$11:$A$86,'SCH D-2.1'!E$13,'ProForma Adj F'!$B$11:$B$86,'SCH D-2.1'!$B110)*-1000</f>
        <v>0</v>
      </c>
      <c r="F110" s="24">
        <f>SUMIFS('ProForma Adj F'!$P$11:$P$86,'ProForma Adj F'!$A$11:$A$86,'SCH D-2.1'!F$13,'ProForma Adj F'!$B$11:$B$86,'SCH D-2.1'!$B110)*-1000</f>
        <v>0</v>
      </c>
      <c r="G110" s="24">
        <f t="shared" si="34"/>
        <v>0</v>
      </c>
      <c r="H110" s="25">
        <v>1</v>
      </c>
      <c r="I110" s="24">
        <f t="shared" si="35"/>
        <v>0</v>
      </c>
    </row>
    <row r="111" spans="1:9" ht="18.95" customHeight="1" x14ac:dyDescent="0.2">
      <c r="A111" s="26">
        <f t="shared" si="36"/>
        <v>67</v>
      </c>
      <c r="B111" s="172" t="s">
        <v>861</v>
      </c>
      <c r="C111" s="4" t="s">
        <v>923</v>
      </c>
      <c r="D111" s="24">
        <f>SUMIFS('ProForma Adj F'!$P$11:$P$86,'ProForma Adj F'!$A$11:$A$86,'SCH D-2.1'!D$13,'ProForma Adj F'!$B$11:$B$86,'SCH D-2.1'!$B111)*-1000</f>
        <v>0</v>
      </c>
      <c r="E111" s="24">
        <f>SUMIFS('ProForma Adj F'!$P$11:$P$86,'ProForma Adj F'!$A$11:$A$86,'SCH D-2.1'!E$13,'ProForma Adj F'!$B$11:$B$86,'SCH D-2.1'!$B111)*-1000</f>
        <v>0</v>
      </c>
      <c r="F111" s="24">
        <f>SUMIFS('ProForma Adj F'!$P$11:$P$86,'ProForma Adj F'!$A$11:$A$86,'SCH D-2.1'!F$13,'ProForma Adj F'!$B$11:$B$86,'SCH D-2.1'!$B111)*-1000</f>
        <v>0</v>
      </c>
      <c r="G111" s="24">
        <f t="shared" si="34"/>
        <v>0</v>
      </c>
      <c r="H111" s="25">
        <v>1</v>
      </c>
      <c r="I111" s="24">
        <f t="shared" si="35"/>
        <v>0</v>
      </c>
    </row>
    <row r="112" spans="1:9" ht="18.95" customHeight="1" x14ac:dyDescent="0.2">
      <c r="A112" s="26">
        <f t="shared" si="36"/>
        <v>68</v>
      </c>
      <c r="B112" s="172" t="s">
        <v>862</v>
      </c>
      <c r="C112" s="4" t="s">
        <v>924</v>
      </c>
      <c r="D112" s="24">
        <f>SUMIFS('ProForma Adj F'!$P$11:$P$86,'ProForma Adj F'!$A$11:$A$86,'SCH D-2.1'!D$13,'ProForma Adj F'!$B$11:$B$86,'SCH D-2.1'!$B112)*-1000</f>
        <v>0</v>
      </c>
      <c r="E112" s="24">
        <f>SUMIFS('ProForma Adj F'!$P$11:$P$86,'ProForma Adj F'!$A$11:$A$86,'SCH D-2.1'!E$13,'ProForma Adj F'!$B$11:$B$86,'SCH D-2.1'!$B112)*-1000</f>
        <v>0</v>
      </c>
      <c r="F112" s="24">
        <f>SUMIFS('ProForma Adj F'!$P$11:$P$86,'ProForma Adj F'!$A$11:$A$86,'SCH D-2.1'!F$13,'ProForma Adj F'!$B$11:$B$86,'SCH D-2.1'!$B112)*-1000</f>
        <v>0</v>
      </c>
      <c r="G112" s="24">
        <f t="shared" si="34"/>
        <v>0</v>
      </c>
      <c r="H112" s="25">
        <v>1</v>
      </c>
      <c r="I112" s="24">
        <f t="shared" si="35"/>
        <v>0</v>
      </c>
    </row>
    <row r="113" spans="1:9" ht="18.95" customHeight="1" x14ac:dyDescent="0.2">
      <c r="A113" s="26">
        <f t="shared" si="36"/>
        <v>69</v>
      </c>
      <c r="B113" s="172" t="s">
        <v>863</v>
      </c>
      <c r="C113" s="4" t="s">
        <v>17</v>
      </c>
      <c r="D113" s="24">
        <f>SUMIFS('ProForma Adj F'!$P$11:$P$86,'ProForma Adj F'!$A$11:$A$86,'SCH D-2.1'!D$13,'ProForma Adj F'!$B$11:$B$86,'SCH D-2.1'!$B113)*-1000</f>
        <v>0</v>
      </c>
      <c r="E113" s="24">
        <f>SUMIFS('ProForma Adj F'!$P$11:$P$86,'ProForma Adj F'!$A$11:$A$86,'SCH D-2.1'!E$13,'ProForma Adj F'!$B$11:$B$86,'SCH D-2.1'!$B113)*-1000</f>
        <v>0</v>
      </c>
      <c r="F113" s="24">
        <f>SUMIFS('ProForma Adj F'!$P$11:$P$86,'ProForma Adj F'!$A$11:$A$86,'SCH D-2.1'!F$13,'ProForma Adj F'!$B$11:$B$86,'SCH D-2.1'!$B113)*-1000</f>
        <v>0</v>
      </c>
      <c r="G113" s="24">
        <f t="shared" si="34"/>
        <v>0</v>
      </c>
      <c r="H113" s="25">
        <v>1</v>
      </c>
      <c r="I113" s="24">
        <f t="shared" si="35"/>
        <v>0</v>
      </c>
    </row>
    <row r="114" spans="1:9" ht="18.95" customHeight="1" x14ac:dyDescent="0.2">
      <c r="A114" s="26">
        <f t="shared" si="36"/>
        <v>70</v>
      </c>
      <c r="B114" s="172" t="s">
        <v>864</v>
      </c>
      <c r="C114" s="4" t="s">
        <v>925</v>
      </c>
      <c r="D114" s="24">
        <f>SUMIFS('ProForma Adj F'!$P$11:$P$86,'ProForma Adj F'!$A$11:$A$86,'SCH D-2.1'!D$13,'ProForma Adj F'!$B$11:$B$86,'SCH D-2.1'!$B114)*-1000</f>
        <v>0</v>
      </c>
      <c r="E114" s="24">
        <f>SUMIFS('ProForma Adj F'!$P$11:$P$86,'ProForma Adj F'!$A$11:$A$86,'SCH D-2.1'!E$13,'ProForma Adj F'!$B$11:$B$86,'SCH D-2.1'!$B114)*-1000</f>
        <v>0</v>
      </c>
      <c r="F114" s="24">
        <f>SUMIFS('ProForma Adj F'!$P$11:$P$86,'ProForma Adj F'!$A$11:$A$86,'SCH D-2.1'!F$13,'ProForma Adj F'!$B$11:$B$86,'SCH D-2.1'!$B114)*-1000</f>
        <v>0</v>
      </c>
      <c r="G114" s="24">
        <f t="shared" si="34"/>
        <v>0</v>
      </c>
      <c r="H114" s="25">
        <v>1</v>
      </c>
      <c r="I114" s="24">
        <f t="shared" si="35"/>
        <v>0</v>
      </c>
    </row>
    <row r="115" spans="1:9" ht="18.95" customHeight="1" x14ac:dyDescent="0.2">
      <c r="A115" s="26">
        <f t="shared" si="36"/>
        <v>71</v>
      </c>
      <c r="B115" s="172" t="s">
        <v>865</v>
      </c>
      <c r="C115" s="4" t="s">
        <v>15</v>
      </c>
      <c r="D115" s="24">
        <f>SUMIFS('ProForma Adj F'!$P$11:$P$86,'ProForma Adj F'!$A$11:$A$86,'SCH D-2.1'!D$13,'ProForma Adj F'!$B$11:$B$86,'SCH D-2.1'!$B115)*-1000</f>
        <v>0</v>
      </c>
      <c r="E115" s="24">
        <f>SUMIFS('ProForma Adj F'!$P$11:$P$86,'ProForma Adj F'!$A$11:$A$86,'SCH D-2.1'!E$13,'ProForma Adj F'!$B$11:$B$86,'SCH D-2.1'!$B115)*-1000</f>
        <v>0</v>
      </c>
      <c r="F115" s="24">
        <f>SUMIFS('ProForma Adj F'!$P$11:$P$86,'ProForma Adj F'!$A$11:$A$86,'SCH D-2.1'!F$13,'ProForma Adj F'!$B$11:$B$86,'SCH D-2.1'!$B115)*-1000</f>
        <v>0</v>
      </c>
      <c r="G115" s="24">
        <f t="shared" si="34"/>
        <v>0</v>
      </c>
      <c r="H115" s="25">
        <v>1</v>
      </c>
      <c r="I115" s="24">
        <f t="shared" si="35"/>
        <v>0</v>
      </c>
    </row>
    <row r="116" spans="1:9" ht="18.95" customHeight="1" x14ac:dyDescent="0.2">
      <c r="A116" s="26">
        <f t="shared" si="36"/>
        <v>72</v>
      </c>
      <c r="B116" s="172" t="s">
        <v>866</v>
      </c>
      <c r="C116" s="4" t="s">
        <v>926</v>
      </c>
      <c r="D116" s="24">
        <f>SUMIFS('ProForma Adj F'!$P$11:$P$86,'ProForma Adj F'!$A$11:$A$86,'SCH D-2.1'!D$13,'ProForma Adj F'!$B$11:$B$86,'SCH D-2.1'!$B116)*-1000</f>
        <v>0</v>
      </c>
      <c r="E116" s="24">
        <f>SUMIFS('ProForma Adj F'!$P$11:$P$86,'ProForma Adj F'!$A$11:$A$86,'SCH D-2.1'!E$13,'ProForma Adj F'!$B$11:$B$86,'SCH D-2.1'!$B116)*-1000</f>
        <v>0</v>
      </c>
      <c r="F116" s="24">
        <f>SUMIFS('ProForma Adj F'!$P$11:$P$86,'ProForma Adj F'!$A$11:$A$86,'SCH D-2.1'!F$13,'ProForma Adj F'!$B$11:$B$86,'SCH D-2.1'!$B116)*-1000</f>
        <v>0</v>
      </c>
      <c r="G116" s="24">
        <f t="shared" si="34"/>
        <v>0</v>
      </c>
      <c r="H116" s="25">
        <v>1</v>
      </c>
      <c r="I116" s="24">
        <f t="shared" si="35"/>
        <v>0</v>
      </c>
    </row>
    <row r="117" spans="1:9" ht="18.95" customHeight="1" x14ac:dyDescent="0.2">
      <c r="A117" s="26">
        <f t="shared" si="36"/>
        <v>73</v>
      </c>
      <c r="B117" s="172" t="s">
        <v>867</v>
      </c>
      <c r="C117" s="4" t="s">
        <v>927</v>
      </c>
      <c r="D117" s="24">
        <f>SUMIFS('ProForma Adj F'!$P$11:$P$86,'ProForma Adj F'!$A$11:$A$86,'SCH D-2.1'!D$13,'ProForma Adj F'!$B$11:$B$86,'SCH D-2.1'!$B117)*-1000</f>
        <v>0</v>
      </c>
      <c r="E117" s="24">
        <f>SUMIFS('ProForma Adj F'!$P$11:$P$86,'ProForma Adj F'!$A$11:$A$86,'SCH D-2.1'!E$13,'ProForma Adj F'!$B$11:$B$86,'SCH D-2.1'!$B117)*-1000</f>
        <v>0</v>
      </c>
      <c r="F117" s="24">
        <f>SUMIFS('ProForma Adj F'!$P$11:$P$86,'ProForma Adj F'!$A$11:$A$86,'SCH D-2.1'!F$13,'ProForma Adj F'!$B$11:$B$86,'SCH D-2.1'!$B117)*-1000</f>
        <v>0</v>
      </c>
      <c r="G117" s="24">
        <f t="shared" si="34"/>
        <v>0</v>
      </c>
      <c r="H117" s="25">
        <v>1</v>
      </c>
      <c r="I117" s="24">
        <f t="shared" si="35"/>
        <v>0</v>
      </c>
    </row>
    <row r="118" spans="1:9" ht="18.95" customHeight="1" x14ac:dyDescent="0.2">
      <c r="A118" s="26">
        <f t="shared" si="36"/>
        <v>74</v>
      </c>
      <c r="B118" s="172" t="s">
        <v>868</v>
      </c>
      <c r="C118" s="4" t="s">
        <v>928</v>
      </c>
      <c r="D118" s="24">
        <f>SUMIFS('ProForma Adj F'!$P$11:$P$86,'ProForma Adj F'!$A$11:$A$86,'SCH D-2.1'!D$13,'ProForma Adj F'!$B$11:$B$86,'SCH D-2.1'!$B118)*-1000</f>
        <v>0</v>
      </c>
      <c r="E118" s="24">
        <f>SUMIFS('ProForma Adj F'!$P$11:$P$86,'ProForma Adj F'!$A$11:$A$86,'SCH D-2.1'!E$13,'ProForma Adj F'!$B$11:$B$86,'SCH D-2.1'!$B118)*-1000</f>
        <v>0</v>
      </c>
      <c r="F118" s="24">
        <f>SUMIFS('ProForma Adj F'!$P$11:$P$86,'ProForma Adj F'!$A$11:$A$86,'SCH D-2.1'!F$13,'ProForma Adj F'!$B$11:$B$86,'SCH D-2.1'!$B118)*-1000</f>
        <v>0</v>
      </c>
      <c r="G118" s="24">
        <f t="shared" si="34"/>
        <v>0</v>
      </c>
      <c r="H118" s="25">
        <v>1</v>
      </c>
      <c r="I118" s="24">
        <f t="shared" si="35"/>
        <v>0</v>
      </c>
    </row>
    <row r="119" spans="1:9" ht="18.95" customHeight="1" x14ac:dyDescent="0.2">
      <c r="A119" s="26">
        <f t="shared" si="36"/>
        <v>75</v>
      </c>
      <c r="B119" s="172" t="s">
        <v>869</v>
      </c>
      <c r="C119" s="4" t="s">
        <v>932</v>
      </c>
      <c r="D119" s="24">
        <f>SUMIFS('ProForma Adj F'!$P$11:$P$86,'ProForma Adj F'!$A$11:$A$86,'SCH D-2.1'!D$13,'ProForma Adj F'!$B$11:$B$86,'SCH D-2.1'!$B119)*-1000</f>
        <v>0</v>
      </c>
      <c r="E119" s="24">
        <f>SUMIFS('ProForma Adj F'!$P$11:$P$86,'ProForma Adj F'!$A$11:$A$86,'SCH D-2.1'!E$13,'ProForma Adj F'!$B$11:$B$86,'SCH D-2.1'!$B119)*-1000</f>
        <v>0</v>
      </c>
      <c r="F119" s="24">
        <f>SUMIFS('ProForma Adj F'!$P$11:$P$86,'ProForma Adj F'!$A$11:$A$86,'SCH D-2.1'!F$13,'ProForma Adj F'!$B$11:$B$86,'SCH D-2.1'!$B119)*-1000</f>
        <v>0</v>
      </c>
      <c r="G119" s="24">
        <f t="shared" si="34"/>
        <v>0</v>
      </c>
      <c r="H119" s="25">
        <v>1</v>
      </c>
      <c r="I119" s="24">
        <f t="shared" si="35"/>
        <v>0</v>
      </c>
    </row>
    <row r="120" spans="1:9" ht="18.95" customHeight="1" x14ac:dyDescent="0.2">
      <c r="A120" s="26">
        <f t="shared" si="36"/>
        <v>76</v>
      </c>
      <c r="B120" s="172">
        <v>891</v>
      </c>
      <c r="C120" s="4" t="s">
        <v>933</v>
      </c>
      <c r="D120" s="24">
        <f>SUMIFS('ProForma Adj F'!$P$11:$P$86,'ProForma Adj F'!$A$11:$A$86,'SCH D-2.1'!D$13,'ProForma Adj F'!$B$11:$B$86,'SCH D-2.1'!$B120)*-1000</f>
        <v>0</v>
      </c>
      <c r="E120" s="24">
        <f>SUMIFS('ProForma Adj F'!$P$11:$P$86,'ProForma Adj F'!$A$11:$A$86,'SCH D-2.1'!E$13,'ProForma Adj F'!$B$11:$B$86,'SCH D-2.1'!$B120)*-1000</f>
        <v>0</v>
      </c>
      <c r="F120" s="24">
        <f>SUMIFS('ProForma Adj F'!$P$11:$P$86,'ProForma Adj F'!$A$11:$A$86,'SCH D-2.1'!F$13,'ProForma Adj F'!$B$11:$B$86,'SCH D-2.1'!$B120)*-1000</f>
        <v>0</v>
      </c>
      <c r="G120" s="24">
        <f t="shared" si="34"/>
        <v>0</v>
      </c>
      <c r="H120" s="25">
        <v>1</v>
      </c>
      <c r="I120" s="24">
        <f t="shared" si="35"/>
        <v>0</v>
      </c>
    </row>
    <row r="121" spans="1:9" ht="18.95" customHeight="1" x14ac:dyDescent="0.2">
      <c r="A121" s="26">
        <f t="shared" si="36"/>
        <v>77</v>
      </c>
      <c r="B121" s="172" t="s">
        <v>870</v>
      </c>
      <c r="C121" s="4" t="s">
        <v>934</v>
      </c>
      <c r="D121" s="24">
        <f>SUMIFS('ProForma Adj F'!$P$11:$P$86,'ProForma Adj F'!$A$11:$A$86,'SCH D-2.1'!D$13,'ProForma Adj F'!$B$11:$B$86,'SCH D-2.1'!$B121)*-1000</f>
        <v>0</v>
      </c>
      <c r="E121" s="24">
        <f>SUMIFS('ProForma Adj F'!$P$11:$P$86,'ProForma Adj F'!$A$11:$A$86,'SCH D-2.1'!E$13,'ProForma Adj F'!$B$11:$B$86,'SCH D-2.1'!$B121)*-1000</f>
        <v>0</v>
      </c>
      <c r="F121" s="24">
        <f>SUMIFS('ProForma Adj F'!$P$11:$P$86,'ProForma Adj F'!$A$11:$A$86,'SCH D-2.1'!F$13,'ProForma Adj F'!$B$11:$B$86,'SCH D-2.1'!$B121)*-1000</f>
        <v>0</v>
      </c>
      <c r="G121" s="24">
        <f t="shared" si="34"/>
        <v>0</v>
      </c>
      <c r="H121" s="25">
        <v>1</v>
      </c>
      <c r="I121" s="24">
        <f t="shared" si="35"/>
        <v>0</v>
      </c>
    </row>
    <row r="122" spans="1:9" ht="18.95" customHeight="1" x14ac:dyDescent="0.2">
      <c r="A122" s="26">
        <f t="shared" si="36"/>
        <v>78</v>
      </c>
      <c r="B122" s="172" t="s">
        <v>871</v>
      </c>
      <c r="C122" s="4" t="s">
        <v>935</v>
      </c>
      <c r="D122" s="24">
        <f>SUMIFS('ProForma Adj F'!$P$11:$P$86,'ProForma Adj F'!$A$11:$A$86,'SCH D-2.1'!D$13,'ProForma Adj F'!$B$11:$B$86,'SCH D-2.1'!$B122)*-1000</f>
        <v>0</v>
      </c>
      <c r="E122" s="24">
        <f>SUMIFS('ProForma Adj F'!$P$11:$P$86,'ProForma Adj F'!$A$11:$A$86,'SCH D-2.1'!E$13,'ProForma Adj F'!$B$11:$B$86,'SCH D-2.1'!$B122)*-1000</f>
        <v>0</v>
      </c>
      <c r="F122" s="24">
        <f>SUMIFS('ProForma Adj F'!$P$11:$P$86,'ProForma Adj F'!$A$11:$A$86,'SCH D-2.1'!F$13,'ProForma Adj F'!$B$11:$B$86,'SCH D-2.1'!$B122)*-1000</f>
        <v>0</v>
      </c>
      <c r="G122" s="24">
        <f t="shared" si="34"/>
        <v>0</v>
      </c>
      <c r="H122" s="25">
        <v>1</v>
      </c>
      <c r="I122" s="24">
        <f t="shared" si="35"/>
        <v>0</v>
      </c>
    </row>
    <row r="123" spans="1:9" s="16" customFormat="1" ht="20.100000000000001" customHeight="1" x14ac:dyDescent="0.2">
      <c r="A123" s="300" t="str">
        <f>$A$1</f>
        <v>LOUISVILLE GAS AND ELECTRIC COMPANY</v>
      </c>
      <c r="B123" s="300"/>
      <c r="C123" s="300"/>
      <c r="D123" s="300"/>
      <c r="E123" s="300"/>
      <c r="F123" s="300"/>
      <c r="G123" s="300"/>
      <c r="H123" s="300"/>
      <c r="I123" s="300"/>
    </row>
    <row r="124" spans="1:9" s="16" customFormat="1" ht="20.100000000000001" customHeight="1" x14ac:dyDescent="0.2">
      <c r="A124" s="300" t="str">
        <f>$A$2</f>
        <v>CASE NO. 2016-00371 - GAS OPERATIONS</v>
      </c>
      <c r="B124" s="300"/>
      <c r="C124" s="300"/>
      <c r="D124" s="300"/>
      <c r="E124" s="300"/>
      <c r="F124" s="300"/>
      <c r="G124" s="300"/>
      <c r="H124" s="300"/>
      <c r="I124" s="300"/>
    </row>
    <row r="125" spans="1:9" s="16" customFormat="1" ht="20.100000000000001" customHeight="1" x14ac:dyDescent="0.2">
      <c r="A125" s="300" t="s">
        <v>261</v>
      </c>
      <c r="B125" s="300"/>
      <c r="C125" s="300"/>
      <c r="D125" s="300"/>
      <c r="E125" s="300"/>
      <c r="F125" s="300"/>
      <c r="G125" s="300"/>
      <c r="H125" s="300"/>
      <c r="I125" s="300"/>
    </row>
    <row r="126" spans="1:9" s="16" customFormat="1" ht="20.100000000000001" customHeight="1" x14ac:dyDescent="0.2">
      <c r="A126" s="300" t="str">
        <f>$A$4</f>
        <v>FOR THE 12 MONTHS ENDED JUNE 30, 2018</v>
      </c>
      <c r="B126" s="300"/>
      <c r="C126" s="300"/>
      <c r="D126" s="300"/>
      <c r="E126" s="300"/>
      <c r="F126" s="300"/>
      <c r="G126" s="300"/>
      <c r="H126" s="300"/>
      <c r="I126" s="300"/>
    </row>
    <row r="127" spans="1:9" s="16" customFormat="1" ht="20.100000000000001" customHeight="1" x14ac:dyDescent="0.2">
      <c r="A127" s="171"/>
      <c r="B127" s="171"/>
      <c r="C127" s="171"/>
      <c r="D127" s="171"/>
      <c r="E127" s="171"/>
      <c r="F127" s="171"/>
      <c r="G127" s="171"/>
      <c r="H127" s="171"/>
      <c r="I127" s="171"/>
    </row>
    <row r="128" spans="1:9" s="16" customFormat="1" ht="20.100000000000001" customHeight="1" x14ac:dyDescent="0.2">
      <c r="A128" s="16" t="str">
        <f>$A$6</f>
        <v>DATA:____BASE  PERIOD__X__FORECASTED  PERIOD</v>
      </c>
      <c r="B128" s="18"/>
      <c r="I128" s="19" t="s">
        <v>262</v>
      </c>
    </row>
    <row r="129" spans="1:9" s="16" customFormat="1" ht="20.100000000000001" customHeight="1" x14ac:dyDescent="0.2">
      <c r="A129" s="16" t="str">
        <f>$A$7</f>
        <v>TYPE OF FILING: __X__ ORIGINAL  _____ UPDATED  _____ REVISED</v>
      </c>
      <c r="I129" s="19" t="s">
        <v>1037</v>
      </c>
    </row>
    <row r="130" spans="1:9" s="16" customFormat="1" ht="20.100000000000001" customHeight="1" x14ac:dyDescent="0.2">
      <c r="A130" s="16" t="str">
        <f>$A$8</f>
        <v>WORKPAPER REFERENCE NO(S).: SCHEDULE WPD-2.1</v>
      </c>
      <c r="B130" s="18"/>
      <c r="D130" s="18"/>
      <c r="E130" s="18"/>
      <c r="F130" s="18"/>
      <c r="G130" s="18"/>
      <c r="I130" s="20" t="str">
        <f>$I$8</f>
        <v>WITNESS:   C. M. GARRETT</v>
      </c>
    </row>
    <row r="131" spans="1:9" s="16" customFormat="1" ht="20.100000000000001" customHeight="1" x14ac:dyDescent="0.2"/>
    <row r="132" spans="1:9" s="16" customFormat="1" ht="18.75" customHeight="1" x14ac:dyDescent="0.2">
      <c r="A132" s="63"/>
      <c r="B132" s="63"/>
      <c r="C132" s="63"/>
      <c r="D132" s="137" t="str">
        <f>D$10</f>
        <v>ADJ 6</v>
      </c>
      <c r="E132" s="137" t="str">
        <f t="shared" ref="E132:F132" si="37">E$10</f>
        <v>ADJ 7</v>
      </c>
      <c r="F132" s="137" t="str">
        <f t="shared" si="37"/>
        <v>ADJ 8</v>
      </c>
      <c r="G132" s="63"/>
      <c r="H132" s="63"/>
      <c r="I132" s="63"/>
    </row>
    <row r="133" spans="1:9" ht="44.25" customHeight="1" x14ac:dyDescent="0.2">
      <c r="A133" s="64" t="s">
        <v>96</v>
      </c>
      <c r="B133" s="64" t="s">
        <v>97</v>
      </c>
      <c r="C133" s="64" t="s">
        <v>101</v>
      </c>
      <c r="D133" s="309" t="str">
        <f>D$11</f>
        <v>These adjustments left intentionally blank</v>
      </c>
      <c r="E133" s="309"/>
      <c r="F133" s="64" t="str">
        <f t="shared" ref="F133" si="38">F$11</f>
        <v>ADVERTISING EXPENSE</v>
      </c>
      <c r="G133" s="64" t="s">
        <v>263</v>
      </c>
      <c r="H133" s="64" t="s">
        <v>98</v>
      </c>
      <c r="I133" s="64" t="s">
        <v>259</v>
      </c>
    </row>
    <row r="134" spans="1:9" ht="23.1" customHeight="1" x14ac:dyDescent="0.2">
      <c r="A134" s="22"/>
      <c r="B134" s="22"/>
      <c r="C134" s="29"/>
      <c r="D134" s="30" t="s">
        <v>99</v>
      </c>
      <c r="E134" s="30" t="s">
        <v>99</v>
      </c>
      <c r="F134" s="30" t="s">
        <v>99</v>
      </c>
      <c r="G134" s="30" t="s">
        <v>99</v>
      </c>
      <c r="H134" s="30"/>
      <c r="I134" s="30" t="s">
        <v>99</v>
      </c>
    </row>
    <row r="135" spans="1:9" ht="18.95" customHeight="1" x14ac:dyDescent="0.2">
      <c r="A135" s="26">
        <f>A117+1</f>
        <v>74</v>
      </c>
      <c r="B135" s="172" t="s">
        <v>872</v>
      </c>
      <c r="C135" s="4" t="s">
        <v>916</v>
      </c>
      <c r="D135" s="24">
        <f>SUMIFS('ProForma Adj F'!$P$11:$P$86,'ProForma Adj F'!$A$11:$A$86,'SCH D-2.1'!D$13,'ProForma Adj F'!$B$11:$B$86,'SCH D-2.1'!$B135)*-1000</f>
        <v>0</v>
      </c>
      <c r="E135" s="24">
        <f>SUMIFS('ProForma Adj F'!$P$11:$P$86,'ProForma Adj F'!$A$11:$A$86,'SCH D-2.1'!E$13,'ProForma Adj F'!$B$11:$B$86,'SCH D-2.1'!$B135)*-1000</f>
        <v>0</v>
      </c>
      <c r="F135" s="24">
        <f>SUMIFS('ProForma Adj F'!$P$11:$P$86,'ProForma Adj F'!$A$11:$A$86,'SCH D-2.1'!F$13,'ProForma Adj F'!$B$11:$B$86,'SCH D-2.1'!$B135)*-1000</f>
        <v>0</v>
      </c>
      <c r="G135" s="24">
        <f>SUM(D135:F135)</f>
        <v>0</v>
      </c>
      <c r="H135" s="25">
        <v>1</v>
      </c>
      <c r="I135" s="24">
        <f t="shared" ref="I135" si="39">G135*H135</f>
        <v>0</v>
      </c>
    </row>
    <row r="136" spans="1:9" ht="18.95" customHeight="1" x14ac:dyDescent="0.2">
      <c r="A136" s="26">
        <f>A135+1</f>
        <v>75</v>
      </c>
      <c r="B136" s="172"/>
      <c r="C136" s="10" t="s">
        <v>84</v>
      </c>
      <c r="D136" s="36">
        <f>SUM(D105:D122,D135)</f>
        <v>0</v>
      </c>
      <c r="E136" s="36">
        <f t="shared" ref="E136" si="40">SUM(E105:E122,E135)</f>
        <v>0</v>
      </c>
      <c r="F136" s="36">
        <f t="shared" ref="F136:I136" si="41">SUM(F105:F122,F135)</f>
        <v>0</v>
      </c>
      <c r="G136" s="36">
        <f t="shared" si="41"/>
        <v>0</v>
      </c>
      <c r="H136" s="25"/>
      <c r="I136" s="36">
        <f t="shared" si="41"/>
        <v>0</v>
      </c>
    </row>
    <row r="137" spans="1:9" ht="18.95" customHeight="1" x14ac:dyDescent="0.2">
      <c r="B137" s="172"/>
      <c r="C137" s="4"/>
    </row>
    <row r="138" spans="1:9" ht="18.95" customHeight="1" x14ac:dyDescent="0.2">
      <c r="A138" s="26">
        <f>A136+1</f>
        <v>76</v>
      </c>
      <c r="B138" s="172"/>
      <c r="C138" s="37" t="s">
        <v>119</v>
      </c>
    </row>
    <row r="139" spans="1:9" ht="18.95" customHeight="1" x14ac:dyDescent="0.2">
      <c r="A139" s="26">
        <f>A138+1</f>
        <v>77</v>
      </c>
      <c r="B139" s="172">
        <v>901</v>
      </c>
      <c r="C139" s="4" t="s">
        <v>22</v>
      </c>
      <c r="D139" s="24">
        <f>SUMIFS('ProForma Adj F'!$P$11:$P$86,'ProForma Adj F'!$A$11:$A$86,'SCH D-2.1'!D$13,'ProForma Adj F'!$B$11:$B$86,'SCH D-2.1'!$B139)*-1000</f>
        <v>0</v>
      </c>
      <c r="E139" s="24">
        <f>SUMIFS('ProForma Adj F'!$P$11:$P$86,'ProForma Adj F'!$A$11:$A$86,'SCH D-2.1'!E$13,'ProForma Adj F'!$B$11:$B$86,'SCH D-2.1'!$B139)*-1000</f>
        <v>0</v>
      </c>
      <c r="F139" s="24">
        <f>SUMIFS('ProForma Adj F'!$P$11:$P$86,'ProForma Adj F'!$A$11:$A$86,'SCH D-2.1'!F$13,'ProForma Adj F'!$B$11:$B$86,'SCH D-2.1'!$B139)*-1000</f>
        <v>0</v>
      </c>
      <c r="G139" s="24">
        <f>SUM(D139:F139)</f>
        <v>0</v>
      </c>
      <c r="H139" s="25">
        <v>1</v>
      </c>
      <c r="I139" s="24">
        <f t="shared" ref="I139:I143" si="42">G139*H139</f>
        <v>0</v>
      </c>
    </row>
    <row r="140" spans="1:9" ht="18.95" customHeight="1" x14ac:dyDescent="0.2">
      <c r="A140" s="26">
        <f t="shared" ref="A140:A144" si="43">A139+1</f>
        <v>78</v>
      </c>
      <c r="B140" s="172">
        <v>902</v>
      </c>
      <c r="C140" s="4" t="s">
        <v>18</v>
      </c>
      <c r="D140" s="24">
        <f>SUMIFS('ProForma Adj F'!$P$11:$P$86,'ProForma Adj F'!$A$11:$A$86,'SCH D-2.1'!D$13,'ProForma Adj F'!$B$11:$B$86,'SCH D-2.1'!$B140)*-1000</f>
        <v>0</v>
      </c>
      <c r="E140" s="24">
        <f>SUMIFS('ProForma Adj F'!$P$11:$P$86,'ProForma Adj F'!$A$11:$A$86,'SCH D-2.1'!E$13,'ProForma Adj F'!$B$11:$B$86,'SCH D-2.1'!$B140)*-1000</f>
        <v>0</v>
      </c>
      <c r="F140" s="24">
        <f>SUMIFS('ProForma Adj F'!$P$11:$P$86,'ProForma Adj F'!$A$11:$A$86,'SCH D-2.1'!F$13,'ProForma Adj F'!$B$11:$B$86,'SCH D-2.1'!$B140)*-1000</f>
        <v>0</v>
      </c>
      <c r="G140" s="24">
        <f>SUM(D140:F140)</f>
        <v>0</v>
      </c>
      <c r="H140" s="25">
        <v>1</v>
      </c>
      <c r="I140" s="24">
        <f t="shared" si="42"/>
        <v>0</v>
      </c>
    </row>
    <row r="141" spans="1:9" ht="18.95" customHeight="1" x14ac:dyDescent="0.2">
      <c r="A141" s="26">
        <f>A140+1</f>
        <v>79</v>
      </c>
      <c r="B141" s="172">
        <v>903</v>
      </c>
      <c r="C141" s="4" t="s">
        <v>19</v>
      </c>
      <c r="D141" s="24">
        <f>SUMIFS('ProForma Adj F'!$P$11:$P$86,'ProForma Adj F'!$A$11:$A$86,'SCH D-2.1'!D$13,'ProForma Adj F'!$B$11:$B$86,'SCH D-2.1'!$B141)*-1000</f>
        <v>0</v>
      </c>
      <c r="E141" s="24">
        <f>SUMIFS('ProForma Adj F'!$P$11:$P$86,'ProForma Adj F'!$A$11:$A$86,'SCH D-2.1'!E$13,'ProForma Adj F'!$B$11:$B$86,'SCH D-2.1'!$B141)*-1000</f>
        <v>0</v>
      </c>
      <c r="F141" s="24">
        <f>SUMIFS('ProForma Adj F'!$P$11:$P$86,'ProForma Adj F'!$A$11:$A$86,'SCH D-2.1'!F$13,'ProForma Adj F'!$B$11:$B$86,'SCH D-2.1'!$B141)*-1000</f>
        <v>0</v>
      </c>
      <c r="G141" s="24">
        <f>SUM(D141:F141)</f>
        <v>0</v>
      </c>
      <c r="H141" s="25">
        <v>1</v>
      </c>
      <c r="I141" s="24">
        <f t="shared" si="42"/>
        <v>0</v>
      </c>
    </row>
    <row r="142" spans="1:9" ht="18.95" customHeight="1" x14ac:dyDescent="0.2">
      <c r="A142" s="26">
        <f t="shared" si="43"/>
        <v>80</v>
      </c>
      <c r="B142" s="172">
        <v>904</v>
      </c>
      <c r="C142" s="4" t="s">
        <v>20</v>
      </c>
      <c r="D142" s="24">
        <f>SUMIFS('ProForma Adj F'!$P$11:$P$86,'ProForma Adj F'!$A$11:$A$86,'SCH D-2.1'!D$13,'ProForma Adj F'!$B$11:$B$86,'SCH D-2.1'!$B142)*-1000</f>
        <v>0</v>
      </c>
      <c r="E142" s="24">
        <f>SUMIFS('ProForma Adj F'!$P$11:$P$86,'ProForma Adj F'!$A$11:$A$86,'SCH D-2.1'!E$13,'ProForma Adj F'!$B$11:$B$86,'SCH D-2.1'!$B142)*-1000</f>
        <v>0</v>
      </c>
      <c r="F142" s="24">
        <f>SUMIFS('ProForma Adj F'!$P$11:$P$86,'ProForma Adj F'!$A$11:$A$86,'SCH D-2.1'!F$13,'ProForma Adj F'!$B$11:$B$86,'SCH D-2.1'!$B142)*-1000</f>
        <v>0</v>
      </c>
      <c r="G142" s="24">
        <f>SUM(D142:F142)</f>
        <v>0</v>
      </c>
      <c r="H142" s="25">
        <v>1</v>
      </c>
      <c r="I142" s="24">
        <f t="shared" si="42"/>
        <v>0</v>
      </c>
    </row>
    <row r="143" spans="1:9" ht="18.95" customHeight="1" x14ac:dyDescent="0.2">
      <c r="A143" s="26">
        <f t="shared" si="43"/>
        <v>81</v>
      </c>
      <c r="B143" s="172">
        <v>905</v>
      </c>
      <c r="C143" s="4" t="s">
        <v>21</v>
      </c>
      <c r="D143" s="24">
        <f>SUMIFS('ProForma Adj F'!$P$11:$P$86,'ProForma Adj F'!$A$11:$A$86,'SCH D-2.1'!D$13,'ProForma Adj F'!$B$11:$B$86,'SCH D-2.1'!$B143)*-1000</f>
        <v>0</v>
      </c>
      <c r="E143" s="24">
        <f>SUMIFS('ProForma Adj F'!$P$11:$P$86,'ProForma Adj F'!$A$11:$A$86,'SCH D-2.1'!E$13,'ProForma Adj F'!$B$11:$B$86,'SCH D-2.1'!$B143)*-1000</f>
        <v>0</v>
      </c>
      <c r="F143" s="24">
        <f>SUMIFS('ProForma Adj F'!$P$11:$P$86,'ProForma Adj F'!$A$11:$A$86,'SCH D-2.1'!F$13,'ProForma Adj F'!$B$11:$B$86,'SCH D-2.1'!$B143)*-1000</f>
        <v>0</v>
      </c>
      <c r="G143" s="24">
        <f>SUM(D143:F143)</f>
        <v>0</v>
      </c>
      <c r="H143" s="25">
        <v>1</v>
      </c>
      <c r="I143" s="24">
        <f t="shared" si="42"/>
        <v>0</v>
      </c>
    </row>
    <row r="144" spans="1:9" ht="18.95" customHeight="1" x14ac:dyDescent="0.2">
      <c r="A144" s="26">
        <f t="shared" si="43"/>
        <v>82</v>
      </c>
      <c r="B144" s="172"/>
      <c r="C144" s="10" t="s">
        <v>120</v>
      </c>
      <c r="D144" s="36">
        <f>SUM(D139:D143)</f>
        <v>0</v>
      </c>
      <c r="E144" s="36">
        <f t="shared" ref="E144" si="44">SUM(E139:E143)</f>
        <v>0</v>
      </c>
      <c r="F144" s="36">
        <f t="shared" ref="F144:I144" si="45">SUM(F139:F143)</f>
        <v>0</v>
      </c>
      <c r="G144" s="36">
        <f t="shared" si="45"/>
        <v>0</v>
      </c>
      <c r="H144" s="25"/>
      <c r="I144" s="36">
        <f t="shared" si="45"/>
        <v>0</v>
      </c>
    </row>
    <row r="145" spans="1:9" ht="18.95" customHeight="1" x14ac:dyDescent="0.2">
      <c r="B145" s="172"/>
      <c r="C145" s="4"/>
      <c r="H145" s="25"/>
    </row>
    <row r="146" spans="1:9" ht="18.95" customHeight="1" x14ac:dyDescent="0.2">
      <c r="A146" s="26">
        <f>A144+1</f>
        <v>83</v>
      </c>
      <c r="B146" s="172"/>
      <c r="C146" s="37" t="s">
        <v>121</v>
      </c>
      <c r="H146" s="25"/>
    </row>
    <row r="147" spans="1:9" ht="18.95" customHeight="1" x14ac:dyDescent="0.2">
      <c r="A147" s="26">
        <f>A146+1</f>
        <v>84</v>
      </c>
      <c r="B147" s="172">
        <v>907</v>
      </c>
      <c r="C147" s="4" t="s">
        <v>23</v>
      </c>
      <c r="D147" s="24">
        <f>SUMIFS('ProForma Adj F'!$P$11:$P$86,'ProForma Adj F'!$A$11:$A$86,'SCH D-2.1'!D$13,'ProForma Adj F'!$B$11:$B$86,'SCH D-2.1'!$B147)*-1000</f>
        <v>0</v>
      </c>
      <c r="E147" s="24">
        <f>SUMIFS('ProForma Adj F'!$P$11:$P$86,'ProForma Adj F'!$A$11:$A$86,'SCH D-2.1'!E$13,'ProForma Adj F'!$B$11:$B$86,'SCH D-2.1'!$B147)*-1000</f>
        <v>0</v>
      </c>
      <c r="F147" s="24">
        <f>SUMIFS('ProForma Adj F'!$P$11:$P$86,'ProForma Adj F'!$A$11:$A$86,'SCH D-2.1'!F$13,'ProForma Adj F'!$B$11:$B$86,'SCH D-2.1'!$B147)*-1000</f>
        <v>0</v>
      </c>
      <c r="G147" s="24">
        <f>SUM(D147:F147)</f>
        <v>0</v>
      </c>
      <c r="H147" s="25">
        <v>1</v>
      </c>
      <c r="I147" s="24">
        <f t="shared" ref="I147:I150" si="46">G147*H147</f>
        <v>0</v>
      </c>
    </row>
    <row r="148" spans="1:9" ht="18.95" customHeight="1" x14ac:dyDescent="0.2">
      <c r="A148" s="26">
        <f t="shared" ref="A148:A151" si="47">A147+1</f>
        <v>85</v>
      </c>
      <c r="B148" s="172">
        <v>908</v>
      </c>
      <c r="C148" s="4" t="s">
        <v>24</v>
      </c>
      <c r="D148" s="24">
        <f>SUMIFS('ProForma Adj F'!$P$11:$P$86,'ProForma Adj F'!$A$11:$A$86,'SCH D-2.1'!D$13,'ProForma Adj F'!$B$11:$B$86,'SCH D-2.1'!$B148)*-1000</f>
        <v>0</v>
      </c>
      <c r="E148" s="24">
        <f>SUMIFS('ProForma Adj F'!$P$11:$P$86,'ProForma Adj F'!$A$11:$A$86,'SCH D-2.1'!E$13,'ProForma Adj F'!$B$11:$B$86,'SCH D-2.1'!$B148)*-1000</f>
        <v>0</v>
      </c>
      <c r="F148" s="24">
        <f>SUMIFS('ProForma Adj F'!$P$11:$P$86,'ProForma Adj F'!$A$11:$A$86,'SCH D-2.1'!F$13,'ProForma Adj F'!$B$11:$B$86,'SCH D-2.1'!$B148)*-1000</f>
        <v>0</v>
      </c>
      <c r="G148" s="24">
        <f>SUM(D148:F148)</f>
        <v>0</v>
      </c>
      <c r="H148" s="25">
        <v>1</v>
      </c>
      <c r="I148" s="24">
        <f t="shared" si="46"/>
        <v>0</v>
      </c>
    </row>
    <row r="149" spans="1:9" ht="18.95" customHeight="1" x14ac:dyDescent="0.2">
      <c r="A149" s="26">
        <f t="shared" si="47"/>
        <v>86</v>
      </c>
      <c r="B149" s="172">
        <v>909</v>
      </c>
      <c r="C149" s="4" t="s">
        <v>25</v>
      </c>
      <c r="D149" s="24">
        <f>SUMIFS('ProForma Adj F'!$P$11:$P$86,'ProForma Adj F'!$A$11:$A$86,'SCH D-2.1'!D$13,'ProForma Adj F'!$B$11:$B$86,'SCH D-2.1'!$B149)*-1000</f>
        <v>0</v>
      </c>
      <c r="E149" s="24">
        <f>SUMIFS('ProForma Adj F'!$P$11:$P$86,'ProForma Adj F'!$A$11:$A$86,'SCH D-2.1'!E$13,'ProForma Adj F'!$B$11:$B$86,'SCH D-2.1'!$B149)*-1000</f>
        <v>0</v>
      </c>
      <c r="F149" s="24">
        <f>SUMIFS('ProForma Adj F'!$P$11:$P$86,'ProForma Adj F'!$A$11:$A$86,'SCH D-2.1'!F$13,'ProForma Adj F'!$B$11:$B$86,'SCH D-2.1'!$B149)*-1000</f>
        <v>0</v>
      </c>
      <c r="G149" s="24">
        <f>SUM(D149:F149)</f>
        <v>0</v>
      </c>
      <c r="H149" s="25">
        <v>1</v>
      </c>
      <c r="I149" s="24">
        <f t="shared" si="46"/>
        <v>0</v>
      </c>
    </row>
    <row r="150" spans="1:9" ht="18.95" customHeight="1" x14ac:dyDescent="0.2">
      <c r="A150" s="26">
        <f t="shared" si="47"/>
        <v>87</v>
      </c>
      <c r="B150" s="172">
        <v>910</v>
      </c>
      <c r="C150" s="4" t="s">
        <v>26</v>
      </c>
      <c r="D150" s="24">
        <f>SUMIFS('ProForma Adj F'!$P$11:$P$86,'ProForma Adj F'!$A$11:$A$86,'SCH D-2.1'!D$13,'ProForma Adj F'!$B$11:$B$86,'SCH D-2.1'!$B150)*-1000</f>
        <v>0</v>
      </c>
      <c r="E150" s="24">
        <f>SUMIFS('ProForma Adj F'!$P$11:$P$86,'ProForma Adj F'!$A$11:$A$86,'SCH D-2.1'!E$13,'ProForma Adj F'!$B$11:$B$86,'SCH D-2.1'!$B150)*-1000</f>
        <v>0</v>
      </c>
      <c r="F150" s="24">
        <f>SUMIFS('ProForma Adj F'!$P$11:$P$86,'ProForma Adj F'!$A$11:$A$86,'SCH D-2.1'!F$13,'ProForma Adj F'!$B$11:$B$86,'SCH D-2.1'!$B150)*-1000</f>
        <v>0</v>
      </c>
      <c r="G150" s="24">
        <f>SUM(D150:F150)</f>
        <v>0</v>
      </c>
      <c r="H150" s="25">
        <v>1</v>
      </c>
      <c r="I150" s="24">
        <f t="shared" si="46"/>
        <v>0</v>
      </c>
    </row>
    <row r="151" spans="1:9" ht="18.95" customHeight="1" x14ac:dyDescent="0.2">
      <c r="A151" s="26">
        <f t="shared" si="47"/>
        <v>88</v>
      </c>
      <c r="B151" s="172"/>
      <c r="C151" s="10" t="s">
        <v>122</v>
      </c>
      <c r="D151" s="36">
        <f>SUM(D147:D150)</f>
        <v>0</v>
      </c>
      <c r="E151" s="36">
        <f t="shared" ref="E151" si="48">SUM(E147:E150)</f>
        <v>0</v>
      </c>
      <c r="F151" s="36">
        <f t="shared" ref="F151:I151" si="49">SUM(F147:F150)</f>
        <v>0</v>
      </c>
      <c r="G151" s="36">
        <f t="shared" si="49"/>
        <v>0</v>
      </c>
      <c r="H151" s="25"/>
      <c r="I151" s="36">
        <f t="shared" si="49"/>
        <v>0</v>
      </c>
    </row>
    <row r="152" spans="1:9" ht="18.95" customHeight="1" x14ac:dyDescent="0.2">
      <c r="A152" s="26"/>
      <c r="B152" s="172"/>
      <c r="C152" s="4"/>
      <c r="H152" s="25"/>
    </row>
    <row r="153" spans="1:9" ht="18.95" customHeight="1" x14ac:dyDescent="0.2">
      <c r="A153" s="26">
        <f>A151+1</f>
        <v>89</v>
      </c>
      <c r="B153" s="172"/>
      <c r="C153" s="37" t="s">
        <v>123</v>
      </c>
      <c r="H153" s="25"/>
    </row>
    <row r="154" spans="1:9" ht="18.95" customHeight="1" x14ac:dyDescent="0.2">
      <c r="A154" s="26">
        <f>A153+1</f>
        <v>90</v>
      </c>
      <c r="B154" s="172">
        <v>911</v>
      </c>
      <c r="C154" s="4" t="s">
        <v>27</v>
      </c>
      <c r="D154" s="24">
        <f>SUMIFS('ProForma Adj F'!$P$11:$P$86,'ProForma Adj F'!$A$11:$A$86,'SCH D-2.1'!D$13,'ProForma Adj F'!$B$11:$B$86,'SCH D-2.1'!$B154)*-1000</f>
        <v>0</v>
      </c>
      <c r="E154" s="24">
        <f>SUMIFS('ProForma Adj F'!$P$11:$P$86,'ProForma Adj F'!$A$11:$A$86,'SCH D-2.1'!E$13,'ProForma Adj F'!$B$11:$B$86,'SCH D-2.1'!$B154)*-1000</f>
        <v>0</v>
      </c>
      <c r="F154" s="24">
        <f>SUMIFS('ProForma Adj F'!$P$11:$P$86,'ProForma Adj F'!$A$11:$A$86,'SCH D-2.1'!F$13,'ProForma Adj F'!$B$11:$B$86,'SCH D-2.1'!$B154)*-1000</f>
        <v>0</v>
      </c>
      <c r="G154" s="24">
        <f>SUM(D154:F154)</f>
        <v>0</v>
      </c>
      <c r="H154" s="25">
        <v>1</v>
      </c>
      <c r="I154" s="24">
        <f t="shared" ref="I154:I157" si="50">G154*H154</f>
        <v>0</v>
      </c>
    </row>
    <row r="155" spans="1:9" ht="18.95" customHeight="1" x14ac:dyDescent="0.2">
      <c r="A155" s="26">
        <f t="shared" ref="A155:A158" si="51">A154+1</f>
        <v>91</v>
      </c>
      <c r="B155" s="172">
        <v>912</v>
      </c>
      <c r="C155" s="4" t="s">
        <v>28</v>
      </c>
      <c r="D155" s="24">
        <f>SUMIFS('ProForma Adj F'!$P$11:$P$86,'ProForma Adj F'!$A$11:$A$86,'SCH D-2.1'!D$13,'ProForma Adj F'!$B$11:$B$86,'SCH D-2.1'!$B155)*-1000</f>
        <v>0</v>
      </c>
      <c r="E155" s="24">
        <f>SUMIFS('ProForma Adj F'!$P$11:$P$86,'ProForma Adj F'!$A$11:$A$86,'SCH D-2.1'!E$13,'ProForma Adj F'!$B$11:$B$86,'SCH D-2.1'!$B155)*-1000</f>
        <v>0</v>
      </c>
      <c r="F155" s="24">
        <f>SUMIFS('ProForma Adj F'!$P$11:$P$86,'ProForma Adj F'!$A$11:$A$86,'SCH D-2.1'!F$13,'ProForma Adj F'!$B$11:$B$86,'SCH D-2.1'!$B155)*-1000</f>
        <v>0</v>
      </c>
      <c r="G155" s="24">
        <f>SUM(D155:F155)</f>
        <v>0</v>
      </c>
      <c r="H155" s="25">
        <v>1</v>
      </c>
      <c r="I155" s="24">
        <f t="shared" si="50"/>
        <v>0</v>
      </c>
    </row>
    <row r="156" spans="1:9" ht="18.95" customHeight="1" x14ac:dyDescent="0.2">
      <c r="A156" s="26">
        <f t="shared" si="51"/>
        <v>92</v>
      </c>
      <c r="B156" s="172">
        <v>913</v>
      </c>
      <c r="C156" s="4" t="s">
        <v>29</v>
      </c>
      <c r="D156" s="24">
        <f>SUMIFS('ProForma Adj F'!$P$11:$P$86,'ProForma Adj F'!$A$11:$A$86,'SCH D-2.1'!D$13,'ProForma Adj F'!$B$11:$B$86,'SCH D-2.1'!$B156)*-1000</f>
        <v>0</v>
      </c>
      <c r="E156" s="24">
        <f>SUMIFS('ProForma Adj F'!$P$11:$P$86,'ProForma Adj F'!$A$11:$A$86,'SCH D-2.1'!E$13,'ProForma Adj F'!$B$11:$B$86,'SCH D-2.1'!$B156)*-1000</f>
        <v>0</v>
      </c>
      <c r="F156" s="24">
        <f>SUMIFS('ProForma Adj F'!$P$11:$P$86,'ProForma Adj F'!$A$11:$A$86,'SCH D-2.1'!F$13,'ProForma Adj F'!$B$11:$B$86,'SCH D-2.1'!$B156)*-1000</f>
        <v>-268187.47999999986</v>
      </c>
      <c r="G156" s="24">
        <f>SUM(D156:F156)</f>
        <v>-268187.47999999986</v>
      </c>
      <c r="H156" s="25">
        <v>1</v>
      </c>
      <c r="I156" s="24">
        <f t="shared" si="50"/>
        <v>-268187.47999999986</v>
      </c>
    </row>
    <row r="157" spans="1:9" ht="18.95" customHeight="1" x14ac:dyDescent="0.2">
      <c r="A157" s="26">
        <f t="shared" si="51"/>
        <v>93</v>
      </c>
      <c r="B157" s="172">
        <v>916</v>
      </c>
      <c r="C157" s="4" t="s">
        <v>30</v>
      </c>
      <c r="D157" s="24">
        <f>SUMIFS('ProForma Adj F'!$P$11:$P$86,'ProForma Adj F'!$A$11:$A$86,'SCH D-2.1'!D$13,'ProForma Adj F'!$B$11:$B$86,'SCH D-2.1'!$B157)*-1000</f>
        <v>0</v>
      </c>
      <c r="E157" s="24">
        <f>SUMIFS('ProForma Adj F'!$P$11:$P$86,'ProForma Adj F'!$A$11:$A$86,'SCH D-2.1'!E$13,'ProForma Adj F'!$B$11:$B$86,'SCH D-2.1'!$B157)*-1000</f>
        <v>0</v>
      </c>
      <c r="F157" s="24">
        <f>SUMIFS('ProForma Adj F'!$P$11:$P$86,'ProForma Adj F'!$A$11:$A$86,'SCH D-2.1'!F$13,'ProForma Adj F'!$B$11:$B$86,'SCH D-2.1'!$B157)*-1000</f>
        <v>0</v>
      </c>
      <c r="G157" s="24">
        <f>SUM(D157:F157)</f>
        <v>0</v>
      </c>
      <c r="H157" s="25">
        <v>1</v>
      </c>
      <c r="I157" s="24">
        <f t="shared" si="50"/>
        <v>0</v>
      </c>
    </row>
    <row r="158" spans="1:9" ht="18.95" customHeight="1" x14ac:dyDescent="0.2">
      <c r="A158" s="26">
        <f t="shared" si="51"/>
        <v>94</v>
      </c>
      <c r="B158" s="172"/>
      <c r="C158" s="2" t="s">
        <v>124</v>
      </c>
      <c r="D158" s="36">
        <f>SUM(D154:D157)</f>
        <v>0</v>
      </c>
      <c r="E158" s="36">
        <f t="shared" ref="E158" si="52">SUM(E154:E157)</f>
        <v>0</v>
      </c>
      <c r="F158" s="36">
        <f t="shared" ref="F158:I158" si="53">SUM(F154:F157)</f>
        <v>-268187.47999999986</v>
      </c>
      <c r="G158" s="36">
        <f t="shared" si="53"/>
        <v>-268187.47999999986</v>
      </c>
      <c r="H158" s="25"/>
      <c r="I158" s="36">
        <f t="shared" si="53"/>
        <v>-268187.47999999986</v>
      </c>
    </row>
    <row r="159" spans="1:9" ht="18.95" customHeight="1" x14ac:dyDescent="0.2">
      <c r="B159" s="172"/>
      <c r="C159" s="4"/>
    </row>
    <row r="160" spans="1:9" ht="18.95" customHeight="1" x14ac:dyDescent="0.2">
      <c r="A160" s="26">
        <f>A158+1</f>
        <v>95</v>
      </c>
      <c r="B160" s="172"/>
      <c r="C160" s="37" t="s">
        <v>125</v>
      </c>
    </row>
    <row r="161" spans="1:9" ht="18.95" customHeight="1" x14ac:dyDescent="0.2">
      <c r="A161" s="26">
        <f>A160+1</f>
        <v>96</v>
      </c>
      <c r="B161" s="172">
        <v>920</v>
      </c>
      <c r="C161" s="4" t="s">
        <v>31</v>
      </c>
      <c r="D161" s="24">
        <f>SUMIFS('ProForma Adj F'!$P$11:$P$86,'ProForma Adj F'!$A$11:$A$86,'SCH D-2.1'!D$13,'ProForma Adj F'!$B$11:$B$86,'SCH D-2.1'!$B161)*-1000</f>
        <v>0</v>
      </c>
      <c r="E161" s="24">
        <f>SUMIFS('ProForma Adj F'!$P$11:$P$86,'ProForma Adj F'!$A$11:$A$86,'SCH D-2.1'!E$13,'ProForma Adj F'!$B$11:$B$86,'SCH D-2.1'!$B161)*-1000</f>
        <v>0</v>
      </c>
      <c r="F161" s="24">
        <f>SUMIFS('ProForma Adj F'!$P$11:$P$86,'ProForma Adj F'!$A$11:$A$86,'SCH D-2.1'!F$13,'ProForma Adj F'!$B$11:$B$86,'SCH D-2.1'!$B161)*-1000</f>
        <v>0</v>
      </c>
      <c r="G161" s="24">
        <f>SUM(D161:F161)</f>
        <v>0</v>
      </c>
      <c r="H161" s="25">
        <v>1</v>
      </c>
      <c r="I161" s="24">
        <f t="shared" ref="I161:I163" si="54">G161*H161</f>
        <v>0</v>
      </c>
    </row>
    <row r="162" spans="1:9" ht="18.95" customHeight="1" x14ac:dyDescent="0.2">
      <c r="A162" s="26">
        <f t="shared" ref="A162:A163" si="55">A161+1</f>
        <v>97</v>
      </c>
      <c r="B162" s="172">
        <v>921</v>
      </c>
      <c r="C162" s="4" t="s">
        <v>32</v>
      </c>
      <c r="D162" s="24">
        <f>SUMIFS('ProForma Adj F'!$P$11:$P$86,'ProForma Adj F'!$A$11:$A$86,'SCH D-2.1'!D$13,'ProForma Adj F'!$B$11:$B$86,'SCH D-2.1'!$B162)*-1000</f>
        <v>0</v>
      </c>
      <c r="E162" s="24">
        <f>SUMIFS('ProForma Adj F'!$P$11:$P$86,'ProForma Adj F'!$A$11:$A$86,'SCH D-2.1'!E$13,'ProForma Adj F'!$B$11:$B$86,'SCH D-2.1'!$B162)*-1000</f>
        <v>0</v>
      </c>
      <c r="F162" s="24">
        <f>SUMIFS('ProForma Adj F'!$P$11:$P$86,'ProForma Adj F'!$A$11:$A$86,'SCH D-2.1'!F$13,'ProForma Adj F'!$B$11:$B$86,'SCH D-2.1'!$B162)*-1000</f>
        <v>0</v>
      </c>
      <c r="G162" s="24">
        <f>SUM(D162:F162)</f>
        <v>0</v>
      </c>
      <c r="H162" s="25">
        <v>1</v>
      </c>
      <c r="I162" s="24">
        <f t="shared" si="54"/>
        <v>0</v>
      </c>
    </row>
    <row r="163" spans="1:9" ht="18.95" customHeight="1" x14ac:dyDescent="0.2">
      <c r="A163" s="26">
        <f t="shared" si="55"/>
        <v>98</v>
      </c>
      <c r="B163" s="172">
        <v>922</v>
      </c>
      <c r="C163" s="4" t="s">
        <v>33</v>
      </c>
      <c r="D163" s="24">
        <f>SUMIFS('ProForma Adj F'!$P$11:$P$86,'ProForma Adj F'!$A$11:$A$86,'SCH D-2.1'!D$13,'ProForma Adj F'!$B$11:$B$86,'SCH D-2.1'!$B163)*-1000</f>
        <v>0</v>
      </c>
      <c r="E163" s="24">
        <f>SUMIFS('ProForma Adj F'!$P$11:$P$86,'ProForma Adj F'!$A$11:$A$86,'SCH D-2.1'!E$13,'ProForma Adj F'!$B$11:$B$86,'SCH D-2.1'!$B163)*-1000</f>
        <v>0</v>
      </c>
      <c r="F163" s="24">
        <f>SUMIFS('ProForma Adj F'!$P$11:$P$86,'ProForma Adj F'!$A$11:$A$86,'SCH D-2.1'!F$13,'ProForma Adj F'!$B$11:$B$86,'SCH D-2.1'!$B163)*-1000</f>
        <v>0</v>
      </c>
      <c r="G163" s="24">
        <f>SUM(D163:F163)</f>
        <v>0</v>
      </c>
      <c r="H163" s="25">
        <v>1</v>
      </c>
      <c r="I163" s="24">
        <f t="shared" si="54"/>
        <v>0</v>
      </c>
    </row>
    <row r="164" spans="1:9" s="16" customFormat="1" ht="20.100000000000001" customHeight="1" x14ac:dyDescent="0.2">
      <c r="A164" s="300" t="str">
        <f>$A$1</f>
        <v>LOUISVILLE GAS AND ELECTRIC COMPANY</v>
      </c>
      <c r="B164" s="300"/>
      <c r="C164" s="300"/>
      <c r="D164" s="300"/>
      <c r="E164" s="300"/>
      <c r="F164" s="300"/>
      <c r="G164" s="300"/>
      <c r="H164" s="300"/>
      <c r="I164" s="300"/>
    </row>
    <row r="165" spans="1:9" s="16" customFormat="1" ht="20.100000000000001" customHeight="1" x14ac:dyDescent="0.2">
      <c r="A165" s="300" t="str">
        <f>$A$2</f>
        <v>CASE NO. 2016-00371 - GAS OPERATIONS</v>
      </c>
      <c r="B165" s="300"/>
      <c r="C165" s="300"/>
      <c r="D165" s="300"/>
      <c r="E165" s="300"/>
      <c r="F165" s="300"/>
      <c r="G165" s="300"/>
      <c r="H165" s="300"/>
      <c r="I165" s="300"/>
    </row>
    <row r="166" spans="1:9" s="16" customFormat="1" ht="20.100000000000001" customHeight="1" x14ac:dyDescent="0.2">
      <c r="A166" s="300" t="s">
        <v>261</v>
      </c>
      <c r="B166" s="300"/>
      <c r="C166" s="300"/>
      <c r="D166" s="300"/>
      <c r="E166" s="300"/>
      <c r="F166" s="300"/>
      <c r="G166" s="300"/>
      <c r="H166" s="300"/>
      <c r="I166" s="300"/>
    </row>
    <row r="167" spans="1:9" s="16" customFormat="1" ht="20.100000000000001" customHeight="1" x14ac:dyDescent="0.2">
      <c r="A167" s="300" t="str">
        <f>$A$4</f>
        <v>FOR THE 12 MONTHS ENDED JUNE 30, 2018</v>
      </c>
      <c r="B167" s="300"/>
      <c r="C167" s="300"/>
      <c r="D167" s="300"/>
      <c r="E167" s="300"/>
      <c r="F167" s="300"/>
      <c r="G167" s="300"/>
      <c r="H167" s="300"/>
      <c r="I167" s="300"/>
    </row>
    <row r="168" spans="1:9" s="16" customFormat="1" ht="20.100000000000001" customHeight="1" x14ac:dyDescent="0.2">
      <c r="A168" s="171"/>
      <c r="B168" s="171"/>
      <c r="C168" s="171"/>
      <c r="D168" s="171"/>
      <c r="E168" s="171"/>
      <c r="F168" s="171"/>
      <c r="G168" s="171"/>
      <c r="H168" s="171"/>
      <c r="I168" s="171"/>
    </row>
    <row r="169" spans="1:9" s="16" customFormat="1" ht="20.100000000000001" customHeight="1" x14ac:dyDescent="0.2">
      <c r="A169" s="16" t="str">
        <f>$A$6</f>
        <v>DATA:____BASE  PERIOD__X__FORECASTED  PERIOD</v>
      </c>
      <c r="B169" s="18"/>
      <c r="I169" s="19" t="s">
        <v>262</v>
      </c>
    </row>
    <row r="170" spans="1:9" s="16" customFormat="1" ht="20.100000000000001" customHeight="1" x14ac:dyDescent="0.2">
      <c r="A170" s="16" t="str">
        <f>$A$7</f>
        <v>TYPE OF FILING: __X__ ORIGINAL  _____ UPDATED  _____ REVISED</v>
      </c>
      <c r="I170" s="19" t="s">
        <v>1038</v>
      </c>
    </row>
    <row r="171" spans="1:9" s="16" customFormat="1" ht="20.100000000000001" customHeight="1" x14ac:dyDescent="0.2">
      <c r="A171" s="16" t="str">
        <f>$A$8</f>
        <v>WORKPAPER REFERENCE NO(S).: SCHEDULE WPD-2.1</v>
      </c>
      <c r="B171" s="18"/>
      <c r="D171" s="18"/>
      <c r="E171" s="18"/>
      <c r="F171" s="18"/>
      <c r="G171" s="18"/>
      <c r="I171" s="20" t="str">
        <f>$I$8</f>
        <v>WITNESS:   C. M. GARRETT</v>
      </c>
    </row>
    <row r="172" spans="1:9" s="16" customFormat="1" ht="20.100000000000001" customHeight="1" x14ac:dyDescent="0.2"/>
    <row r="173" spans="1:9" s="16" customFormat="1" ht="18.75" customHeight="1" x14ac:dyDescent="0.2">
      <c r="A173" s="63"/>
      <c r="B173" s="63"/>
      <c r="C173" s="63"/>
      <c r="D173" s="137" t="str">
        <f>D$10</f>
        <v>ADJ 6</v>
      </c>
      <c r="E173" s="137" t="str">
        <f t="shared" ref="E173:F173" si="56">E$10</f>
        <v>ADJ 7</v>
      </c>
      <c r="F173" s="137" t="str">
        <f t="shared" si="56"/>
        <v>ADJ 8</v>
      </c>
      <c r="G173" s="63"/>
      <c r="H173" s="63"/>
      <c r="I173" s="63"/>
    </row>
    <row r="174" spans="1:9" ht="44.25" customHeight="1" x14ac:dyDescent="0.2">
      <c r="A174" s="64" t="s">
        <v>96</v>
      </c>
      <c r="B174" s="64" t="s">
        <v>97</v>
      </c>
      <c r="C174" s="64" t="s">
        <v>101</v>
      </c>
      <c r="D174" s="309" t="str">
        <f>D$11</f>
        <v>These adjustments left intentionally blank</v>
      </c>
      <c r="E174" s="309"/>
      <c r="F174" s="64" t="str">
        <f t="shared" ref="F174" si="57">F$11</f>
        <v>ADVERTISING EXPENSE</v>
      </c>
      <c r="G174" s="64" t="s">
        <v>263</v>
      </c>
      <c r="H174" s="64" t="s">
        <v>98</v>
      </c>
      <c r="I174" s="64" t="s">
        <v>259</v>
      </c>
    </row>
    <row r="175" spans="1:9" ht="23.1" customHeight="1" x14ac:dyDescent="0.2">
      <c r="A175" s="22"/>
      <c r="B175" s="22"/>
      <c r="C175" s="29"/>
      <c r="D175" s="30" t="s">
        <v>99</v>
      </c>
      <c r="E175" s="30" t="s">
        <v>99</v>
      </c>
      <c r="F175" s="30" t="s">
        <v>99</v>
      </c>
      <c r="G175" s="30" t="s">
        <v>99</v>
      </c>
      <c r="H175" s="30"/>
      <c r="I175" s="30" t="s">
        <v>99</v>
      </c>
    </row>
    <row r="176" spans="1:9" ht="18.95" customHeight="1" x14ac:dyDescent="0.2">
      <c r="A176" s="26">
        <f>A163+1</f>
        <v>99</v>
      </c>
      <c r="B176" s="172">
        <v>923</v>
      </c>
      <c r="C176" s="4" t="s">
        <v>34</v>
      </c>
      <c r="D176" s="24">
        <f>SUMIFS('ProForma Adj F'!$P$11:$P$86,'ProForma Adj F'!$A$11:$A$86,'SCH D-2.1'!D$13,'ProForma Adj F'!$B$11:$B$86,'SCH D-2.1'!$B176)*-1000</f>
        <v>0</v>
      </c>
      <c r="E176" s="24">
        <f>SUMIFS('ProForma Adj F'!$P$11:$P$86,'ProForma Adj F'!$A$11:$A$86,'SCH D-2.1'!E$13,'ProForma Adj F'!$B$11:$B$86,'SCH D-2.1'!$B176)*-1000</f>
        <v>0</v>
      </c>
      <c r="F176" s="24">
        <f>SUMIFS('ProForma Adj F'!$P$11:$P$86,'ProForma Adj F'!$A$11:$A$86,'SCH D-2.1'!F$13,'ProForma Adj F'!$B$11:$B$86,'SCH D-2.1'!$B176)*-1000</f>
        <v>0</v>
      </c>
      <c r="G176" s="24">
        <f t="shared" ref="G176:G186" si="58">SUM(D176:F176)</f>
        <v>0</v>
      </c>
      <c r="H176" s="25">
        <v>1</v>
      </c>
      <c r="I176" s="24">
        <f t="shared" ref="I176:I186" si="59">G176*H176</f>
        <v>0</v>
      </c>
    </row>
    <row r="177" spans="1:13" ht="18.95" customHeight="1" x14ac:dyDescent="0.2">
      <c r="A177" s="26">
        <f t="shared" ref="A177:A196" si="60">A176+1</f>
        <v>100</v>
      </c>
      <c r="B177" s="172">
        <v>924</v>
      </c>
      <c r="C177" s="4" t="s">
        <v>0</v>
      </c>
      <c r="D177" s="24">
        <f>SUMIFS('ProForma Adj F'!$P$11:$P$86,'ProForma Adj F'!$A$11:$A$86,'SCH D-2.1'!D$13,'ProForma Adj F'!$B$11:$B$86,'SCH D-2.1'!$B177)*-1000</f>
        <v>0</v>
      </c>
      <c r="E177" s="24">
        <f>SUMIFS('ProForma Adj F'!$P$11:$P$86,'ProForma Adj F'!$A$11:$A$86,'SCH D-2.1'!E$13,'ProForma Adj F'!$B$11:$B$86,'SCH D-2.1'!$B177)*-1000</f>
        <v>0</v>
      </c>
      <c r="F177" s="24">
        <f>SUMIFS('ProForma Adj F'!$P$11:$P$86,'ProForma Adj F'!$A$11:$A$86,'SCH D-2.1'!F$13,'ProForma Adj F'!$B$11:$B$86,'SCH D-2.1'!$B177)*-1000</f>
        <v>0</v>
      </c>
      <c r="G177" s="24">
        <f t="shared" si="58"/>
        <v>0</v>
      </c>
      <c r="H177" s="25">
        <v>1</v>
      </c>
      <c r="I177" s="24">
        <f t="shared" si="59"/>
        <v>0</v>
      </c>
    </row>
    <row r="178" spans="1:13" ht="18.95" customHeight="1" x14ac:dyDescent="0.2">
      <c r="A178" s="26">
        <f t="shared" si="60"/>
        <v>101</v>
      </c>
      <c r="B178" s="172">
        <v>925</v>
      </c>
      <c r="C178" s="4" t="s">
        <v>35</v>
      </c>
      <c r="D178" s="24">
        <f>SUMIFS('ProForma Adj F'!$P$11:$P$86,'ProForma Adj F'!$A$11:$A$86,'SCH D-2.1'!D$13,'ProForma Adj F'!$B$11:$B$86,'SCH D-2.1'!$B178)*-1000</f>
        <v>0</v>
      </c>
      <c r="E178" s="24">
        <f>SUMIFS('ProForma Adj F'!$P$11:$P$86,'ProForma Adj F'!$A$11:$A$86,'SCH D-2.1'!E$13,'ProForma Adj F'!$B$11:$B$86,'SCH D-2.1'!$B178)*-1000</f>
        <v>0</v>
      </c>
      <c r="F178" s="24">
        <f>SUMIFS('ProForma Adj F'!$P$11:$P$86,'ProForma Adj F'!$A$11:$A$86,'SCH D-2.1'!F$13,'ProForma Adj F'!$B$11:$B$86,'SCH D-2.1'!$B178)*-1000</f>
        <v>0</v>
      </c>
      <c r="G178" s="24">
        <f t="shared" si="58"/>
        <v>0</v>
      </c>
      <c r="H178" s="25">
        <v>1</v>
      </c>
      <c r="I178" s="24">
        <f t="shared" si="59"/>
        <v>0</v>
      </c>
    </row>
    <row r="179" spans="1:13" ht="18.95" customHeight="1" x14ac:dyDescent="0.2">
      <c r="A179" s="26">
        <f t="shared" si="60"/>
        <v>102</v>
      </c>
      <c r="B179" s="172">
        <v>926</v>
      </c>
      <c r="C179" s="4" t="s">
        <v>36</v>
      </c>
      <c r="D179" s="24">
        <f>SUMIFS('ProForma Adj F'!$P$11:$P$86,'ProForma Adj F'!$A$11:$A$86,'SCH D-2.1'!D$13,'ProForma Adj F'!$B$11:$B$86,'SCH D-2.1'!$B179)*-1000</f>
        <v>0</v>
      </c>
      <c r="E179" s="24">
        <f>SUMIFS('ProForma Adj F'!$P$11:$P$86,'ProForma Adj F'!$A$11:$A$86,'SCH D-2.1'!E$13,'ProForma Adj F'!$B$11:$B$86,'SCH D-2.1'!$B179)*-1000</f>
        <v>0</v>
      </c>
      <c r="F179" s="24">
        <f>SUMIFS('ProForma Adj F'!$P$11:$P$86,'ProForma Adj F'!$A$11:$A$86,'SCH D-2.1'!F$13,'ProForma Adj F'!$B$11:$B$86,'SCH D-2.1'!$B179)*-1000</f>
        <v>0</v>
      </c>
      <c r="G179" s="24">
        <f t="shared" si="58"/>
        <v>0</v>
      </c>
      <c r="H179" s="25">
        <v>1</v>
      </c>
      <c r="I179" s="24">
        <f t="shared" si="59"/>
        <v>0</v>
      </c>
    </row>
    <row r="180" spans="1:13" ht="18.95" customHeight="1" x14ac:dyDescent="0.2">
      <c r="A180" s="26">
        <f t="shared" si="60"/>
        <v>103</v>
      </c>
      <c r="B180" s="172">
        <v>927</v>
      </c>
      <c r="C180" s="4" t="s">
        <v>37</v>
      </c>
      <c r="D180" s="24">
        <f>SUMIFS('ProForma Adj F'!$P$11:$P$86,'ProForma Adj F'!$A$11:$A$86,'SCH D-2.1'!D$13,'ProForma Adj F'!$B$11:$B$86,'SCH D-2.1'!$B180)*-1000</f>
        <v>0</v>
      </c>
      <c r="E180" s="24">
        <f>SUMIFS('ProForma Adj F'!$P$11:$P$86,'ProForma Adj F'!$A$11:$A$86,'SCH D-2.1'!E$13,'ProForma Adj F'!$B$11:$B$86,'SCH D-2.1'!$B180)*-1000</f>
        <v>0</v>
      </c>
      <c r="F180" s="24">
        <f>SUMIFS('ProForma Adj F'!$P$11:$P$86,'ProForma Adj F'!$A$11:$A$86,'SCH D-2.1'!F$13,'ProForma Adj F'!$B$11:$B$86,'SCH D-2.1'!$B180)*-1000</f>
        <v>0</v>
      </c>
      <c r="G180" s="24">
        <f t="shared" si="58"/>
        <v>0</v>
      </c>
      <c r="H180" s="25">
        <v>1</v>
      </c>
      <c r="I180" s="24">
        <f t="shared" si="59"/>
        <v>0</v>
      </c>
    </row>
    <row r="181" spans="1:13" ht="18.95" customHeight="1" x14ac:dyDescent="0.2">
      <c r="A181" s="26">
        <f t="shared" si="60"/>
        <v>104</v>
      </c>
      <c r="B181" s="172">
        <v>928</v>
      </c>
      <c r="C181" s="4" t="s">
        <v>38</v>
      </c>
      <c r="D181" s="24">
        <f>SUMIFS('ProForma Adj F'!$P$11:$P$86,'ProForma Adj F'!$A$11:$A$86,'SCH D-2.1'!D$13,'ProForma Adj F'!$B$11:$B$86,'SCH D-2.1'!$B181)*-1000</f>
        <v>0</v>
      </c>
      <c r="E181" s="24">
        <f>SUMIFS('ProForma Adj F'!$P$11:$P$86,'ProForma Adj F'!$A$11:$A$86,'SCH D-2.1'!E$13,'ProForma Adj F'!$B$11:$B$86,'SCH D-2.1'!$B181)*-1000</f>
        <v>0</v>
      </c>
      <c r="F181" s="24">
        <f>SUMIFS('ProForma Adj F'!$P$11:$P$86,'ProForma Adj F'!$A$11:$A$86,'SCH D-2.1'!F$13,'ProForma Adj F'!$B$11:$B$86,'SCH D-2.1'!$B181)*-1000</f>
        <v>0</v>
      </c>
      <c r="G181" s="24">
        <f t="shared" si="58"/>
        <v>0</v>
      </c>
      <c r="H181" s="25">
        <v>1</v>
      </c>
      <c r="I181" s="24">
        <f t="shared" si="59"/>
        <v>0</v>
      </c>
    </row>
    <row r="182" spans="1:13" ht="18.95" customHeight="1" x14ac:dyDescent="0.2">
      <c r="A182" s="26">
        <f>A181+1</f>
        <v>105</v>
      </c>
      <c r="B182" s="172">
        <v>929</v>
      </c>
      <c r="C182" s="4" t="s">
        <v>39</v>
      </c>
      <c r="D182" s="24">
        <f>SUMIFS('ProForma Adj F'!$P$11:$P$86,'ProForma Adj F'!$A$11:$A$86,'SCH D-2.1'!D$13,'ProForma Adj F'!$B$11:$B$86,'SCH D-2.1'!$B182)*-1000</f>
        <v>0</v>
      </c>
      <c r="E182" s="24">
        <f>SUMIFS('ProForma Adj F'!$P$11:$P$86,'ProForma Adj F'!$A$11:$A$86,'SCH D-2.1'!E$13,'ProForma Adj F'!$B$11:$B$86,'SCH D-2.1'!$B182)*-1000</f>
        <v>0</v>
      </c>
      <c r="F182" s="24">
        <f>SUMIFS('ProForma Adj F'!$P$11:$P$86,'ProForma Adj F'!$A$11:$A$86,'SCH D-2.1'!F$13,'ProForma Adj F'!$B$11:$B$86,'SCH D-2.1'!$B182)*-1000</f>
        <v>0</v>
      </c>
      <c r="G182" s="24">
        <f t="shared" si="58"/>
        <v>0</v>
      </c>
      <c r="H182" s="25">
        <v>1</v>
      </c>
      <c r="I182" s="24">
        <f t="shared" si="59"/>
        <v>0</v>
      </c>
    </row>
    <row r="183" spans="1:13" ht="18.95" customHeight="1" x14ac:dyDescent="0.2">
      <c r="A183" s="26">
        <f t="shared" si="60"/>
        <v>106</v>
      </c>
      <c r="B183" s="172">
        <v>930.1</v>
      </c>
      <c r="C183" s="4" t="s">
        <v>40</v>
      </c>
      <c r="D183" s="24">
        <f>SUMIFS('ProForma Adj F'!$P$11:$P$86,'ProForma Adj F'!$A$11:$A$86,'SCH D-2.1'!D$13,'ProForma Adj F'!$B$11:$B$86,'SCH D-2.1'!$B183)*-1000</f>
        <v>0</v>
      </c>
      <c r="E183" s="24">
        <f>SUMIFS('ProForma Adj F'!$P$11:$P$86,'ProForma Adj F'!$A$11:$A$86,'SCH D-2.1'!E$13,'ProForma Adj F'!$B$11:$B$86,'SCH D-2.1'!$B183)*-1000</f>
        <v>0</v>
      </c>
      <c r="F183" s="24">
        <f>SUMIFS('ProForma Adj F'!$P$11:$P$86,'ProForma Adj F'!$A$11:$A$86,'SCH D-2.1'!F$13,'ProForma Adj F'!$B$11:$B$86,'SCH D-2.1'!$B183)*-1000</f>
        <v>-12458.399999999969</v>
      </c>
      <c r="G183" s="24">
        <f t="shared" si="58"/>
        <v>-12458.399999999969</v>
      </c>
      <c r="H183" s="25">
        <v>1</v>
      </c>
      <c r="I183" s="24">
        <f t="shared" si="59"/>
        <v>-12458.399999999969</v>
      </c>
    </row>
    <row r="184" spans="1:13" ht="18.95" customHeight="1" x14ac:dyDescent="0.2">
      <c r="A184" s="26">
        <f t="shared" si="60"/>
        <v>107</v>
      </c>
      <c r="B184" s="172">
        <v>930.2</v>
      </c>
      <c r="C184" s="4" t="s">
        <v>41</v>
      </c>
      <c r="D184" s="24">
        <f>SUMIFS('ProForma Adj F'!$P$11:$P$86,'ProForma Adj F'!$A$11:$A$86,'SCH D-2.1'!D$13,'ProForma Adj F'!$B$11:$B$86,'SCH D-2.1'!$B184)*-1000</f>
        <v>0</v>
      </c>
      <c r="E184" s="24">
        <f>SUMIFS('ProForma Adj F'!$P$11:$P$86,'ProForma Adj F'!$A$11:$A$86,'SCH D-2.1'!E$13,'ProForma Adj F'!$B$11:$B$86,'SCH D-2.1'!$B184)*-1000</f>
        <v>0</v>
      </c>
      <c r="F184" s="24">
        <f>SUMIFS('ProForma Adj F'!$P$11:$P$86,'ProForma Adj F'!$A$11:$A$86,'SCH D-2.1'!F$13,'ProForma Adj F'!$B$11:$B$86,'SCH D-2.1'!$B184)*-1000</f>
        <v>0</v>
      </c>
      <c r="G184" s="24">
        <f t="shared" si="58"/>
        <v>0</v>
      </c>
      <c r="H184" s="25">
        <v>1</v>
      </c>
      <c r="I184" s="24">
        <f t="shared" si="59"/>
        <v>0</v>
      </c>
    </row>
    <row r="185" spans="1:13" ht="18.95" customHeight="1" x14ac:dyDescent="0.2">
      <c r="A185" s="26">
        <f t="shared" si="60"/>
        <v>108</v>
      </c>
      <c r="B185" s="172">
        <v>931</v>
      </c>
      <c r="C185" s="4" t="s">
        <v>14</v>
      </c>
      <c r="D185" s="24">
        <f>SUMIFS('ProForma Adj F'!$P$11:$P$86,'ProForma Adj F'!$A$11:$A$86,'SCH D-2.1'!D$13,'ProForma Adj F'!$B$11:$B$86,'SCH D-2.1'!$B185)*-1000</f>
        <v>0</v>
      </c>
      <c r="E185" s="24">
        <f>SUMIFS('ProForma Adj F'!$P$11:$P$86,'ProForma Adj F'!$A$11:$A$86,'SCH D-2.1'!E$13,'ProForma Adj F'!$B$11:$B$86,'SCH D-2.1'!$B185)*-1000</f>
        <v>0</v>
      </c>
      <c r="F185" s="24">
        <f>SUMIFS('ProForma Adj F'!$P$11:$P$86,'ProForma Adj F'!$A$11:$A$86,'SCH D-2.1'!F$13,'ProForma Adj F'!$B$11:$B$86,'SCH D-2.1'!$B185)*-1000</f>
        <v>0</v>
      </c>
      <c r="G185" s="24">
        <f t="shared" si="58"/>
        <v>0</v>
      </c>
      <c r="H185" s="25">
        <v>1</v>
      </c>
      <c r="I185" s="24">
        <f t="shared" si="59"/>
        <v>0</v>
      </c>
    </row>
    <row r="186" spans="1:13" ht="18.95" customHeight="1" x14ac:dyDescent="0.2">
      <c r="A186" s="26">
        <f t="shared" si="60"/>
        <v>109</v>
      </c>
      <c r="B186" s="172">
        <v>935</v>
      </c>
      <c r="C186" s="4" t="s">
        <v>42</v>
      </c>
      <c r="D186" s="24">
        <f>SUMIFS('ProForma Adj F'!$P$11:$P$86,'ProForma Adj F'!$A$11:$A$86,'SCH D-2.1'!D$13,'ProForma Adj F'!$B$11:$B$86,'SCH D-2.1'!$B186)*-1000</f>
        <v>0</v>
      </c>
      <c r="E186" s="24">
        <f>SUMIFS('ProForma Adj F'!$P$11:$P$86,'ProForma Adj F'!$A$11:$A$86,'SCH D-2.1'!E$13,'ProForma Adj F'!$B$11:$B$86,'SCH D-2.1'!$B186)*-1000</f>
        <v>0</v>
      </c>
      <c r="F186" s="24">
        <f>SUMIFS('ProForma Adj F'!$P$11:$P$86,'ProForma Adj F'!$A$11:$A$86,'SCH D-2.1'!F$13,'ProForma Adj F'!$B$11:$B$86,'SCH D-2.1'!$B186)*-1000</f>
        <v>0</v>
      </c>
      <c r="G186" s="24">
        <f t="shared" si="58"/>
        <v>0</v>
      </c>
      <c r="H186" s="25">
        <v>1</v>
      </c>
      <c r="I186" s="24">
        <f t="shared" si="59"/>
        <v>0</v>
      </c>
    </row>
    <row r="187" spans="1:13" ht="18.95" customHeight="1" x14ac:dyDescent="0.2">
      <c r="A187" s="26">
        <f t="shared" si="60"/>
        <v>110</v>
      </c>
      <c r="C187" s="10" t="s">
        <v>126</v>
      </c>
      <c r="D187" s="36">
        <f>SUM(D161:D163,D176:D186)</f>
        <v>0</v>
      </c>
      <c r="E187" s="36">
        <f t="shared" ref="E187" si="61">SUM(E161:E163,E176:E186)</f>
        <v>0</v>
      </c>
      <c r="F187" s="36">
        <f t="shared" ref="F187:I187" si="62">SUM(F161:F163,F176:F186)</f>
        <v>-12458.399999999969</v>
      </c>
      <c r="G187" s="36">
        <f t="shared" si="62"/>
        <v>-12458.399999999969</v>
      </c>
      <c r="I187" s="36">
        <f t="shared" si="62"/>
        <v>-12458.399999999969</v>
      </c>
    </row>
    <row r="188" spans="1:13" ht="18.95" customHeight="1" x14ac:dyDescent="0.2">
      <c r="A188" s="26"/>
    </row>
    <row r="189" spans="1:13" ht="18.95" customHeight="1" x14ac:dyDescent="0.2">
      <c r="A189" s="26">
        <f>A187+1</f>
        <v>111</v>
      </c>
      <c r="C189" s="10" t="s">
        <v>128</v>
      </c>
      <c r="D189" s="35">
        <f>SUM(D59,D79,D102,D136,D144,D151,D158,D187)</f>
        <v>0</v>
      </c>
      <c r="E189" s="35">
        <f t="shared" ref="E189" si="63">SUM(E59,E79,E102,E136,E144,E151,E158,E187)</f>
        <v>0</v>
      </c>
      <c r="F189" s="35">
        <f t="shared" ref="F189:I189" si="64">SUM(F59,F79,F102,F136,F144,F151,F158,F187)</f>
        <v>-280645.87999999983</v>
      </c>
      <c r="G189" s="35">
        <f t="shared" si="64"/>
        <v>-280645.87999999983</v>
      </c>
      <c r="I189" s="35">
        <f t="shared" si="64"/>
        <v>-280645.87999999983</v>
      </c>
    </row>
    <row r="190" spans="1:13" ht="18.95" customHeight="1" x14ac:dyDescent="0.2">
      <c r="A190" s="26"/>
      <c r="C190" s="10"/>
      <c r="K190" s="143"/>
      <c r="L190" s="143"/>
    </row>
    <row r="191" spans="1:13" ht="18.95" customHeight="1" x14ac:dyDescent="0.2">
      <c r="A191" s="26">
        <f>A189+1</f>
        <v>112</v>
      </c>
      <c r="B191" s="38" t="s">
        <v>129</v>
      </c>
      <c r="C191" s="10" t="s">
        <v>130</v>
      </c>
      <c r="D191" s="24">
        <f>SUMIFS('ProForma Adj F'!$P$11:$P$86,'ProForma Adj F'!$A$11:$A$86,'SCH D-2.1'!D$13,'ProForma Adj F'!$B$11:$B$86,'SCH D-2.1'!$B191)*-1000</f>
        <v>0</v>
      </c>
      <c r="E191" s="24">
        <f>SUMIFS('ProForma Adj F'!$P$11:$P$86,'ProForma Adj F'!$A$11:$A$86,'SCH D-2.1'!E$13,'ProForma Adj F'!$B$11:$B$86,'SCH D-2.1'!$B191)*-1000</f>
        <v>0</v>
      </c>
      <c r="F191" s="24">
        <f>SUMIFS('ProForma Adj F'!$P$11:$P$86,'ProForma Adj F'!$A$11:$A$86,'SCH D-2.1'!F$13,'ProForma Adj F'!$B$11:$B$86,'SCH D-2.1'!$B191)*-1000</f>
        <v>0</v>
      </c>
      <c r="G191" s="24">
        <f t="shared" ref="G191:G196" si="65">SUM(D191:F191)</f>
        <v>0</v>
      </c>
      <c r="H191" s="25">
        <v>1</v>
      </c>
      <c r="I191" s="24">
        <f>H191*G191</f>
        <v>0</v>
      </c>
      <c r="K191" s="25"/>
      <c r="L191" s="25"/>
      <c r="M191" s="25"/>
    </row>
    <row r="192" spans="1:13" ht="18.95" customHeight="1" x14ac:dyDescent="0.2">
      <c r="A192" s="26">
        <f t="shared" si="60"/>
        <v>113</v>
      </c>
      <c r="B192" s="172">
        <v>408.1</v>
      </c>
      <c r="C192" s="10" t="s">
        <v>10</v>
      </c>
      <c r="D192" s="24">
        <f>SUMIFS('ProForma Adj F'!$P$11:$P$86,'ProForma Adj F'!$A$11:$A$86,'SCH D-2.1'!D$13,'ProForma Adj F'!$B$11:$B$86,'SCH D-2.1'!$B192)*-1000</f>
        <v>0</v>
      </c>
      <c r="E192" s="24">
        <f>SUMIFS('ProForma Adj F'!$P$11:$P$86,'ProForma Adj F'!$A$11:$A$86,'SCH D-2.1'!E$13,'ProForma Adj F'!$B$11:$B$86,'SCH D-2.1'!$B192)*-1000</f>
        <v>0</v>
      </c>
      <c r="F192" s="24">
        <f>SUMIFS('ProForma Adj F'!$P$11:$P$86,'ProForma Adj F'!$A$11:$A$86,'SCH D-2.1'!F$13,'ProForma Adj F'!$B$11:$B$86,'SCH D-2.1'!$B192)*-1000</f>
        <v>0</v>
      </c>
      <c r="G192" s="24">
        <f t="shared" si="65"/>
        <v>0</v>
      </c>
      <c r="H192" s="25">
        <v>1</v>
      </c>
      <c r="I192" s="24">
        <f>H192*G192</f>
        <v>0</v>
      </c>
    </row>
    <row r="193" spans="1:12" ht="18.95" customHeight="1" x14ac:dyDescent="0.2">
      <c r="A193" s="26">
        <f t="shared" si="60"/>
        <v>114</v>
      </c>
      <c r="B193" s="38" t="s">
        <v>131</v>
      </c>
      <c r="C193" s="10" t="s">
        <v>132</v>
      </c>
      <c r="D193" s="24">
        <f t="shared" ref="D193:F193" si="66">D206</f>
        <v>0</v>
      </c>
      <c r="E193" s="24">
        <f t="shared" ref="E193" si="67">E206</f>
        <v>0</v>
      </c>
      <c r="F193" s="24">
        <f t="shared" si="66"/>
        <v>92521.430378041783</v>
      </c>
      <c r="G193" s="24">
        <f t="shared" si="65"/>
        <v>92521.430378041783</v>
      </c>
      <c r="H193" s="25">
        <v>1</v>
      </c>
      <c r="I193" s="24">
        <f>G193*H193</f>
        <v>92521.430378041783</v>
      </c>
      <c r="K193" s="24"/>
      <c r="L193" s="25"/>
    </row>
    <row r="194" spans="1:12" ht="18.95" customHeight="1" x14ac:dyDescent="0.2">
      <c r="A194" s="26">
        <f t="shared" si="60"/>
        <v>115</v>
      </c>
      <c r="B194" s="38" t="s">
        <v>131</v>
      </c>
      <c r="C194" s="10" t="s">
        <v>133</v>
      </c>
      <c r="D194" s="24">
        <f t="shared" ref="D194:F194" si="68">D204</f>
        <v>0</v>
      </c>
      <c r="E194" s="24">
        <f t="shared" ref="E194" si="69">E204</f>
        <v>0</v>
      </c>
      <c r="F194" s="24">
        <f t="shared" si="68"/>
        <v>16298.93606273759</v>
      </c>
      <c r="G194" s="24">
        <f t="shared" si="65"/>
        <v>16298.93606273759</v>
      </c>
      <c r="H194" s="25">
        <v>1</v>
      </c>
      <c r="I194" s="24">
        <f>G194*H194</f>
        <v>16298.93606273759</v>
      </c>
      <c r="K194" s="24"/>
      <c r="L194" s="25"/>
    </row>
    <row r="195" spans="1:12" ht="18.95" customHeight="1" x14ac:dyDescent="0.2">
      <c r="A195" s="26">
        <f t="shared" si="60"/>
        <v>116</v>
      </c>
      <c r="B195" s="38">
        <v>411.4</v>
      </c>
      <c r="C195" s="10" t="s">
        <v>136</v>
      </c>
      <c r="D195" s="24">
        <f>SUMIFS('ProForma Adj F'!$P$11:$P$86,'ProForma Adj F'!$A$11:$A$86,'SCH D-2.1'!D$13,'ProForma Adj F'!$B$11:$B$86,'SCH D-2.1'!$B195)*-1000</f>
        <v>0</v>
      </c>
      <c r="E195" s="24">
        <f>SUMIFS('ProForma Adj F'!$P$11:$P$86,'ProForma Adj F'!$A$11:$A$86,'SCH D-2.1'!E$13,'ProForma Adj F'!$B$11:$B$86,'SCH D-2.1'!$B195)*-1000</f>
        <v>0</v>
      </c>
      <c r="F195" s="24">
        <f>SUMIFS('ProForma Adj F'!$P$11:$P$86,'ProForma Adj F'!$A$11:$A$86,'SCH D-2.1'!F$13,'ProForma Adj F'!$B$11:$B$86,'SCH D-2.1'!$B195)*-1000</f>
        <v>0</v>
      </c>
      <c r="G195" s="24">
        <f t="shared" si="65"/>
        <v>0</v>
      </c>
      <c r="H195" s="25">
        <v>1</v>
      </c>
      <c r="I195" s="24">
        <f t="shared" ref="I195:I196" si="70">G195*H195</f>
        <v>0</v>
      </c>
    </row>
    <row r="196" spans="1:12" ht="18.95" customHeight="1" x14ac:dyDescent="0.2">
      <c r="A196" s="26">
        <f t="shared" si="60"/>
        <v>117</v>
      </c>
      <c r="B196" s="38">
        <v>411.8</v>
      </c>
      <c r="C196" s="10" t="s">
        <v>137</v>
      </c>
      <c r="D196" s="35">
        <f>SUMIFS('ProForma Adj F'!$P$11:$P$86,'ProForma Adj F'!$A$11:$A$86,'SCH D-2.1'!D$13,'ProForma Adj F'!$B$11:$B$86,'SCH D-2.1'!$B196)*-1000</f>
        <v>0</v>
      </c>
      <c r="E196" s="35">
        <f>SUMIFS('ProForma Adj F'!$P$11:$P$86,'ProForma Adj F'!$A$11:$A$86,'SCH D-2.1'!E$13,'ProForma Adj F'!$B$11:$B$86,'SCH D-2.1'!$B196)*-1000</f>
        <v>0</v>
      </c>
      <c r="F196" s="35">
        <f>SUMIFS('ProForma Adj F'!$P$11:$P$86,'ProForma Adj F'!$A$11:$A$86,'SCH D-2.1'!F$13,'ProForma Adj F'!$B$11:$B$86,'SCH D-2.1'!$B196)*-1000</f>
        <v>0</v>
      </c>
      <c r="G196" s="35">
        <f t="shared" si="65"/>
        <v>0</v>
      </c>
      <c r="H196" s="25">
        <v>1</v>
      </c>
      <c r="I196" s="35">
        <f t="shared" si="70"/>
        <v>0</v>
      </c>
    </row>
    <row r="197" spans="1:12" ht="18.95" customHeight="1" x14ac:dyDescent="0.2">
      <c r="B197" s="172"/>
      <c r="C197" s="10"/>
    </row>
    <row r="198" spans="1:12" ht="18.95" customHeight="1" thickBot="1" x14ac:dyDescent="0.25">
      <c r="A198" s="26">
        <f>A196+1</f>
        <v>118</v>
      </c>
      <c r="B198" s="172"/>
      <c r="C198" s="43" t="s">
        <v>47</v>
      </c>
      <c r="D198" s="39">
        <f>SUM(D189:D196)</f>
        <v>0</v>
      </c>
      <c r="E198" s="39">
        <f t="shared" ref="E198" si="71">SUM(E189:E196)</f>
        <v>0</v>
      </c>
      <c r="F198" s="39">
        <f t="shared" ref="F198" si="72">SUM(F189:F196)</f>
        <v>-171825.51355922045</v>
      </c>
      <c r="G198" s="39">
        <f>SUM(G189:G196)</f>
        <v>-171825.51355922045</v>
      </c>
      <c r="I198" s="39">
        <f>SUM(I189:I196)</f>
        <v>-171825.51355922045</v>
      </c>
    </row>
    <row r="199" spans="1:12" ht="18.95" customHeight="1" thickTop="1" x14ac:dyDescent="0.2">
      <c r="B199" s="172"/>
      <c r="C199" s="43"/>
    </row>
    <row r="200" spans="1:12" ht="18.95" customHeight="1" thickBot="1" x14ac:dyDescent="0.25">
      <c r="A200" s="26">
        <f>A198+1</f>
        <v>119</v>
      </c>
      <c r="B200" s="172"/>
      <c r="C200" s="43" t="s">
        <v>48</v>
      </c>
      <c r="D200" s="39">
        <f>D33-D198</f>
        <v>0</v>
      </c>
      <c r="E200" s="39">
        <f t="shared" ref="E200" si="73">E33-E198</f>
        <v>0</v>
      </c>
      <c r="F200" s="39">
        <f t="shared" ref="F200" si="74">F33-F198</f>
        <v>171825.51355922045</v>
      </c>
      <c r="G200" s="39">
        <f>G33-G198</f>
        <v>171825.51355922045</v>
      </c>
      <c r="I200" s="39">
        <f>I33-I198</f>
        <v>171825.51355922045</v>
      </c>
    </row>
    <row r="201" spans="1:12" ht="18.95" customHeight="1" thickTop="1" x14ac:dyDescent="0.2">
      <c r="B201" s="172"/>
    </row>
    <row r="202" spans="1:12" ht="18.95" customHeight="1" x14ac:dyDescent="0.2">
      <c r="B202" s="172"/>
      <c r="C202" s="294" t="s">
        <v>1254</v>
      </c>
      <c r="D202" s="24">
        <f>D33-SUM(D189:D192,D196)</f>
        <v>0</v>
      </c>
      <c r="E202" s="24">
        <f t="shared" ref="E202:F202" si="75">E33-SUM(E189:E192,E196)</f>
        <v>0</v>
      </c>
      <c r="F202" s="24">
        <f t="shared" si="75"/>
        <v>280645.87999999983</v>
      </c>
      <c r="G202" s="24"/>
      <c r="I202" s="24">
        <f t="shared" ref="I202" si="76">I33-SUM(I189:I192,I196)</f>
        <v>280645.87999999983</v>
      </c>
    </row>
    <row r="203" spans="1:12" ht="18.95" customHeight="1" x14ac:dyDescent="0.2">
      <c r="B203" s="172"/>
      <c r="D203" s="133">
        <f>'WPH-1.B Effective Tax Rate'!$F$33</f>
        <v>5.807652E-2</v>
      </c>
      <c r="E203" s="133">
        <f>'WPH-1.B Effective Tax Rate'!$F$33</f>
        <v>5.807652E-2</v>
      </c>
      <c r="F203" s="133">
        <f>'WPH-1.B Effective Tax Rate'!$F$33</f>
        <v>5.807652E-2</v>
      </c>
      <c r="G203" s="133"/>
      <c r="I203" s="133"/>
    </row>
    <row r="204" spans="1:12" ht="18.95" customHeight="1" x14ac:dyDescent="0.2">
      <c r="B204" s="172"/>
      <c r="D204" s="24">
        <f t="shared" ref="D204:F204" si="77">D202*D203</f>
        <v>0</v>
      </c>
      <c r="E204" s="24">
        <f t="shared" si="77"/>
        <v>0</v>
      </c>
      <c r="F204" s="24">
        <f t="shared" si="77"/>
        <v>16298.93606273759</v>
      </c>
      <c r="G204" s="24"/>
      <c r="I204" s="24"/>
    </row>
    <row r="205" spans="1:12" ht="18.95" customHeight="1" x14ac:dyDescent="0.2">
      <c r="B205" s="172"/>
      <c r="D205" s="133">
        <f>'WPH-1.B Effective Tax Rate'!$F$19</f>
        <v>0.32967321799999999</v>
      </c>
      <c r="E205" s="133">
        <f>'WPH-1.B Effective Tax Rate'!$F$19</f>
        <v>0.32967321799999999</v>
      </c>
      <c r="F205" s="133">
        <f>'WPH-1.B Effective Tax Rate'!$F$19</f>
        <v>0.32967321799999999</v>
      </c>
      <c r="G205" s="133"/>
      <c r="I205" s="133"/>
    </row>
    <row r="206" spans="1:12" ht="18.95" customHeight="1" x14ac:dyDescent="0.2">
      <c r="B206" s="172"/>
      <c r="D206" s="24">
        <f t="shared" ref="D206:F206" si="78">D202*D205</f>
        <v>0</v>
      </c>
      <c r="E206" s="24">
        <f t="shared" si="78"/>
        <v>0</v>
      </c>
      <c r="F206" s="24">
        <f t="shared" si="78"/>
        <v>92521.430378041783</v>
      </c>
      <c r="G206" s="24"/>
      <c r="I206" s="24"/>
    </row>
    <row r="207" spans="1:12" ht="18.95" customHeight="1" x14ac:dyDescent="0.2">
      <c r="B207" s="172"/>
      <c r="D207" s="24">
        <f t="shared" ref="D207:F207" si="79">D204+D206</f>
        <v>0</v>
      </c>
      <c r="E207" s="24">
        <f t="shared" si="79"/>
        <v>0</v>
      </c>
      <c r="F207" s="24">
        <f t="shared" si="79"/>
        <v>108820.36644077937</v>
      </c>
      <c r="G207" s="24"/>
      <c r="I207" s="24"/>
    </row>
    <row r="208" spans="1:12"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5">
    <mergeCell ref="D92:E92"/>
    <mergeCell ref="D133:E133"/>
    <mergeCell ref="D174:E174"/>
    <mergeCell ref="A167:I167"/>
    <mergeCell ref="A123:I123"/>
    <mergeCell ref="A124:I124"/>
    <mergeCell ref="A125:I125"/>
    <mergeCell ref="A126:I126"/>
    <mergeCell ref="A164:I164"/>
    <mergeCell ref="A165:I165"/>
    <mergeCell ref="A166:I166"/>
    <mergeCell ref="A85:I85"/>
    <mergeCell ref="A43:I43"/>
    <mergeCell ref="A44:I44"/>
    <mergeCell ref="A1:I1"/>
    <mergeCell ref="A2:I2"/>
    <mergeCell ref="A3:I3"/>
    <mergeCell ref="A4:I4"/>
    <mergeCell ref="A42:I42"/>
    <mergeCell ref="D11:E11"/>
    <mergeCell ref="A45:I45"/>
    <mergeCell ref="A82:I82"/>
    <mergeCell ref="A83:I83"/>
    <mergeCell ref="A84:I84"/>
    <mergeCell ref="D52:E52"/>
  </mergeCells>
  <printOptions horizontalCentered="1"/>
  <pageMargins left="0.7" right="0.7" top="1" bottom="0.75" header="0.3" footer="0.3"/>
  <pageSetup scale="52" fitToHeight="0" orientation="landscape" r:id="rId1"/>
  <rowBreaks count="4" manualBreakCount="4">
    <brk id="41" max="12" man="1"/>
    <brk id="81" max="12" man="1"/>
    <brk id="122" max="12" man="1"/>
    <brk id="16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201"/>
  <sheetViews>
    <sheetView zoomScaleNormal="100" workbookViewId="0">
      <selection activeCell="A3" sqref="A3:E3"/>
    </sheetView>
  </sheetViews>
  <sheetFormatPr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01" t="s">
        <v>496</v>
      </c>
      <c r="B1" s="300"/>
      <c r="C1" s="300"/>
      <c r="D1" s="300"/>
      <c r="E1" s="300"/>
    </row>
    <row r="2" spans="1:5" s="16" customFormat="1" ht="20.100000000000001" customHeight="1" x14ac:dyDescent="0.2">
      <c r="A2" s="301" t="s">
        <v>1262</v>
      </c>
      <c r="B2" s="300"/>
      <c r="C2" s="300"/>
      <c r="D2" s="300"/>
      <c r="E2" s="300"/>
    </row>
    <row r="3" spans="1:5" s="16" customFormat="1" ht="20.100000000000001" customHeight="1" x14ac:dyDescent="0.2">
      <c r="A3" s="300" t="s">
        <v>198</v>
      </c>
      <c r="B3" s="300"/>
      <c r="C3" s="300"/>
      <c r="D3" s="300"/>
      <c r="E3" s="300"/>
    </row>
    <row r="4" spans="1:5" s="16" customFormat="1" ht="20.100000000000001" customHeight="1" x14ac:dyDescent="0.2">
      <c r="A4" s="301" t="s">
        <v>1143</v>
      </c>
      <c r="B4" s="300"/>
      <c r="C4" s="300"/>
      <c r="D4" s="300"/>
      <c r="E4" s="300"/>
    </row>
    <row r="5" spans="1:5" s="16" customFormat="1" ht="20.100000000000001" customHeight="1" x14ac:dyDescent="0.2">
      <c r="A5" s="301" t="s">
        <v>1149</v>
      </c>
      <c r="B5" s="300"/>
      <c r="C5" s="300"/>
      <c r="D5" s="300"/>
      <c r="E5" s="300"/>
    </row>
    <row r="6" spans="1:5" s="16" customFormat="1" ht="20.100000000000001" customHeight="1" x14ac:dyDescent="0.2">
      <c r="A6" s="252"/>
      <c r="B6" s="252"/>
      <c r="C6" s="252"/>
      <c r="D6" s="252"/>
      <c r="E6" s="252"/>
    </row>
    <row r="7" spans="1:5" s="16" customFormat="1" ht="20.100000000000001" customHeight="1" x14ac:dyDescent="0.2">
      <c r="A7" s="18" t="s">
        <v>140</v>
      </c>
      <c r="E7" s="19" t="s">
        <v>199</v>
      </c>
    </row>
    <row r="8" spans="1:5" s="16" customFormat="1" ht="20.100000000000001" customHeight="1" x14ac:dyDescent="0.2">
      <c r="A8" s="16" t="s">
        <v>164</v>
      </c>
      <c r="E8" s="19" t="s">
        <v>142</v>
      </c>
    </row>
    <row r="9" spans="1:5" s="16" customFormat="1" ht="20.100000000000001" customHeight="1" x14ac:dyDescent="0.2">
      <c r="A9" s="18" t="s">
        <v>200</v>
      </c>
      <c r="D9" s="18"/>
      <c r="E9" s="20" t="s">
        <v>1164</v>
      </c>
    </row>
    <row r="10" spans="1:5" s="16" customFormat="1" ht="18.95" customHeight="1" x14ac:dyDescent="0.2"/>
    <row r="11" spans="1:5" s="16" customFormat="1" ht="30" customHeight="1" x14ac:dyDescent="0.2">
      <c r="A11" s="63"/>
      <c r="B11" s="63"/>
      <c r="C11" s="63"/>
      <c r="D11" s="302" t="s">
        <v>201</v>
      </c>
      <c r="E11" s="302"/>
    </row>
    <row r="12" spans="1:5" ht="24" customHeight="1" x14ac:dyDescent="0.2">
      <c r="A12" s="64" t="s">
        <v>96</v>
      </c>
      <c r="B12" s="64" t="s">
        <v>66</v>
      </c>
      <c r="C12" s="64"/>
      <c r="D12" s="64" t="s">
        <v>68</v>
      </c>
      <c r="E12" s="64" t="s">
        <v>202</v>
      </c>
    </row>
    <row r="13" spans="1:5" ht="18.95" customHeight="1" x14ac:dyDescent="0.2">
      <c r="A13" s="22"/>
      <c r="B13" s="29"/>
      <c r="C13" s="30"/>
      <c r="D13" s="30"/>
      <c r="E13" s="30"/>
    </row>
    <row r="14" spans="1:5" ht="18.95" customHeight="1" x14ac:dyDescent="0.2">
      <c r="A14" s="22">
        <v>1</v>
      </c>
      <c r="B14" s="23" t="s">
        <v>203</v>
      </c>
      <c r="C14" s="24"/>
      <c r="D14" s="65">
        <v>1</v>
      </c>
      <c r="E14" s="65">
        <v>1</v>
      </c>
    </row>
    <row r="15" spans="1:5" ht="18.95" customHeight="1" x14ac:dyDescent="0.2">
      <c r="A15" s="26"/>
      <c r="B15" s="23"/>
      <c r="C15" s="24"/>
      <c r="D15" s="65"/>
      <c r="E15" s="65"/>
    </row>
    <row r="16" spans="1:5" ht="18.95" customHeight="1" x14ac:dyDescent="0.2">
      <c r="A16" s="26">
        <v>2</v>
      </c>
      <c r="B16" s="23" t="s">
        <v>204</v>
      </c>
      <c r="C16" s="24"/>
      <c r="D16" s="65">
        <v>2.2599999999999999E-3</v>
      </c>
      <c r="E16" s="65">
        <f>D16</f>
        <v>2.2599999999999999E-3</v>
      </c>
    </row>
    <row r="17" spans="1:5" ht="18.95" customHeight="1" x14ac:dyDescent="0.2">
      <c r="A17" s="26"/>
      <c r="B17" s="23"/>
      <c r="C17" s="24"/>
      <c r="D17" s="65"/>
      <c r="E17" s="65"/>
    </row>
    <row r="18" spans="1:5" ht="18.95" customHeight="1" x14ac:dyDescent="0.2">
      <c r="A18" s="26">
        <v>3</v>
      </c>
      <c r="B18" s="23" t="s">
        <v>205</v>
      </c>
      <c r="D18" s="65">
        <v>1.941E-3</v>
      </c>
      <c r="E18" s="65">
        <f>D18</f>
        <v>1.941E-3</v>
      </c>
    </row>
    <row r="19" spans="1:5" ht="18.95" customHeight="1" x14ac:dyDescent="0.2">
      <c r="A19" s="26"/>
      <c r="B19" s="42"/>
      <c r="C19" s="24"/>
      <c r="D19" s="65"/>
      <c r="E19" s="65"/>
    </row>
    <row r="20" spans="1:5" ht="18.95" customHeight="1" x14ac:dyDescent="0.2">
      <c r="A20" s="26">
        <v>4</v>
      </c>
      <c r="B20" s="23" t="s">
        <v>206</v>
      </c>
      <c r="D20" s="66">
        <v>2.5014000000000002E-2</v>
      </c>
      <c r="E20" s="66"/>
    </row>
    <row r="21" spans="1:5" ht="18.95" customHeight="1" x14ac:dyDescent="0.2">
      <c r="A21" s="26"/>
      <c r="B21" s="41"/>
      <c r="D21" s="65"/>
      <c r="E21" s="65"/>
    </row>
    <row r="22" spans="1:5" ht="18.95" customHeight="1" x14ac:dyDescent="0.2">
      <c r="A22" s="26">
        <v>5</v>
      </c>
      <c r="B22" s="23" t="s">
        <v>207</v>
      </c>
      <c r="C22" s="24"/>
      <c r="D22" s="65">
        <f>D14-D16-D18-D20</f>
        <v>0.97078500000000001</v>
      </c>
      <c r="E22" s="65">
        <f>E14-E16-E18-E20</f>
        <v>0.99579899999999999</v>
      </c>
    </row>
    <row r="23" spans="1:5" ht="18.95" customHeight="1" x14ac:dyDescent="0.2">
      <c r="A23" s="26"/>
      <c r="B23" s="10"/>
      <c r="C23" s="24"/>
      <c r="D23" s="65"/>
      <c r="E23" s="65"/>
    </row>
    <row r="24" spans="1:5" ht="18.95" customHeight="1" x14ac:dyDescent="0.2">
      <c r="A24" s="26">
        <v>6</v>
      </c>
      <c r="B24" s="10" t="s">
        <v>208</v>
      </c>
      <c r="C24" s="67">
        <v>0.06</v>
      </c>
      <c r="D24" s="65">
        <f>D22*C24</f>
        <v>5.8247099999999996E-2</v>
      </c>
      <c r="E24" s="65">
        <f>D24</f>
        <v>5.8247099999999996E-2</v>
      </c>
    </row>
    <row r="25" spans="1:5" ht="18.95" customHeight="1" x14ac:dyDescent="0.2">
      <c r="A25" s="26"/>
      <c r="B25" s="10"/>
      <c r="C25" s="24"/>
      <c r="D25" s="65"/>
      <c r="E25" s="65"/>
    </row>
    <row r="26" spans="1:5" ht="18.95" customHeight="1" x14ac:dyDescent="0.2">
      <c r="A26" s="26">
        <v>7</v>
      </c>
      <c r="B26" s="23" t="s">
        <v>209</v>
      </c>
      <c r="C26" s="24"/>
      <c r="D26" s="65"/>
      <c r="E26" s="66">
        <v>0</v>
      </c>
    </row>
    <row r="27" spans="1:5" ht="18.95" customHeight="1" x14ac:dyDescent="0.2">
      <c r="A27" s="26"/>
      <c r="B27" s="10"/>
      <c r="C27" s="24"/>
      <c r="D27" s="65"/>
      <c r="E27" s="65"/>
    </row>
    <row r="28" spans="1:5" ht="18.95" customHeight="1" x14ac:dyDescent="0.2">
      <c r="A28" s="26">
        <v>8</v>
      </c>
      <c r="B28" s="23" t="s">
        <v>210</v>
      </c>
      <c r="D28" s="65"/>
      <c r="E28" s="65">
        <f>E22-E24-E26</f>
        <v>0.93755189999999999</v>
      </c>
    </row>
    <row r="29" spans="1:5" ht="18.95" customHeight="1" x14ac:dyDescent="0.2">
      <c r="A29" s="26"/>
      <c r="B29" s="43"/>
      <c r="C29" s="24"/>
      <c r="D29" s="65"/>
      <c r="E29" s="65"/>
    </row>
    <row r="30" spans="1:5" ht="18.95" customHeight="1" x14ac:dyDescent="0.2">
      <c r="A30" s="26">
        <v>9</v>
      </c>
      <c r="B30" s="10" t="s">
        <v>211</v>
      </c>
      <c r="C30" s="67">
        <v>0.35</v>
      </c>
      <c r="D30" s="68"/>
      <c r="E30" s="66">
        <f>E28*C30</f>
        <v>0.32814316499999996</v>
      </c>
    </row>
    <row r="31" spans="1:5" ht="18.95" customHeight="1" x14ac:dyDescent="0.2">
      <c r="A31" s="26"/>
      <c r="B31" s="43"/>
      <c r="C31" s="24"/>
      <c r="D31" s="65"/>
      <c r="E31" s="65"/>
    </row>
    <row r="32" spans="1:5" ht="18.95" customHeight="1" thickBot="1" x14ac:dyDescent="0.25">
      <c r="A32" s="26">
        <v>10</v>
      </c>
      <c r="B32" s="10" t="s">
        <v>212</v>
      </c>
      <c r="E32" s="69">
        <f>E22-E24-E30</f>
        <v>0.60940873500000003</v>
      </c>
    </row>
    <row r="33" spans="1:5" ht="18.95" customHeight="1" thickTop="1" x14ac:dyDescent="0.2">
      <c r="A33" s="26"/>
      <c r="B33" s="43"/>
      <c r="C33" s="24"/>
      <c r="D33" s="24"/>
      <c r="E33" s="24"/>
    </row>
    <row r="34" spans="1:5" ht="18.95" customHeight="1" thickBot="1" x14ac:dyDescent="0.25">
      <c r="A34" s="26">
        <v>11</v>
      </c>
      <c r="B34" s="10" t="s">
        <v>213</v>
      </c>
      <c r="E34" s="70">
        <f>E14/E32</f>
        <v>1.6409347988751752</v>
      </c>
    </row>
    <row r="35" spans="1:5" ht="18.95" customHeight="1" thickTop="1" x14ac:dyDescent="0.2">
      <c r="A35" s="26"/>
      <c r="B35" s="43"/>
      <c r="C35" s="67"/>
      <c r="D35" s="24"/>
      <c r="E35" s="67"/>
    </row>
    <row r="36" spans="1:5" ht="18.95" customHeight="1" x14ac:dyDescent="0.2"/>
    <row r="37" spans="1:5" ht="18.95" customHeight="1" x14ac:dyDescent="0.2"/>
    <row r="38" spans="1:5" ht="18.95" customHeight="1" x14ac:dyDescent="0.2"/>
    <row r="39" spans="1:5" ht="18.95" customHeight="1" x14ac:dyDescent="0.2"/>
    <row r="40" spans="1:5" ht="18.95" customHeight="1" x14ac:dyDescent="0.2"/>
    <row r="41" spans="1:5" ht="18.95" customHeight="1" x14ac:dyDescent="0.2"/>
    <row r="42" spans="1:5" ht="18.95" customHeight="1" x14ac:dyDescent="0.2"/>
    <row r="43" spans="1:5" ht="18.95" customHeight="1" x14ac:dyDescent="0.2"/>
    <row r="44" spans="1:5" ht="18.95" customHeight="1" x14ac:dyDescent="0.2"/>
    <row r="45" spans="1:5" ht="18.95" customHeight="1" x14ac:dyDescent="0.2"/>
    <row r="46" spans="1:5" ht="18.95" customHeight="1" x14ac:dyDescent="0.2"/>
    <row r="47" spans="1:5" ht="18.95" customHeight="1" x14ac:dyDescent="0.2"/>
    <row r="48" spans="1:5"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FD67"/>
  <sheetViews>
    <sheetView zoomScale="85" zoomScaleNormal="85" workbookViewId="0">
      <pane xSplit="3" ySplit="10" topLeftCell="D11" activePane="bottomRight" state="frozen"/>
      <selection pane="topRight" activeCell="B1" sqref="B1"/>
      <selection pane="bottomLeft" activeCell="A4" sqref="A4"/>
      <selection pane="bottomRight" activeCell="D11" sqref="D11"/>
    </sheetView>
  </sheetViews>
  <sheetFormatPr defaultRowHeight="15" x14ac:dyDescent="0.25"/>
  <cols>
    <col min="1" max="1" width="9.140625" style="136"/>
    <col min="2" max="2" width="10.28515625" style="91" customWidth="1"/>
    <col min="3" max="3" width="47.140625" style="9" customWidth="1"/>
    <col min="4" max="6" width="10.7109375" style="8" customWidth="1"/>
    <col min="7" max="7" width="10.5703125" style="8" customWidth="1"/>
    <col min="8" max="8" width="11.140625" style="8" customWidth="1"/>
    <col min="9" max="15" width="10.7109375" style="8" customWidth="1"/>
    <col min="16" max="16" width="11.28515625" style="89" customWidth="1"/>
    <col min="17" max="16384" width="9.140625" style="8"/>
  </cols>
  <sheetData>
    <row r="1" spans="1:16384" s="149" customFormat="1" ht="12.75" x14ac:dyDescent="0.2">
      <c r="A1" s="306" t="str">
        <f>'Rate Case Constants'!C9</f>
        <v>LOUISVILLE GAS AND ELECTRIC COMPANY</v>
      </c>
      <c r="B1" s="307"/>
      <c r="C1" s="307"/>
      <c r="D1" s="307"/>
      <c r="E1" s="307"/>
      <c r="F1" s="307"/>
      <c r="G1" s="307"/>
      <c r="H1" s="307"/>
      <c r="I1" s="307"/>
      <c r="J1" s="307"/>
      <c r="K1" s="307"/>
      <c r="L1" s="307"/>
      <c r="M1" s="307"/>
      <c r="N1" s="307"/>
      <c r="O1" s="307"/>
      <c r="P1" s="307"/>
      <c r="Q1" s="306"/>
      <c r="R1" s="307"/>
      <c r="S1" s="307"/>
      <c r="T1" s="307"/>
      <c r="U1" s="307"/>
      <c r="V1" s="307"/>
      <c r="W1" s="307"/>
      <c r="X1" s="307"/>
      <c r="Y1" s="307"/>
      <c r="Z1" s="307"/>
      <c r="AA1" s="307"/>
      <c r="AB1" s="307"/>
      <c r="AC1" s="307"/>
      <c r="AD1" s="307"/>
      <c r="AE1" s="307"/>
      <c r="AF1" s="307"/>
      <c r="AG1" s="306"/>
      <c r="AH1" s="307"/>
      <c r="AI1" s="307"/>
      <c r="AJ1" s="307"/>
      <c r="AK1" s="307"/>
      <c r="AL1" s="307"/>
      <c r="AM1" s="307"/>
      <c r="AN1" s="307"/>
      <c r="AO1" s="307"/>
      <c r="AP1" s="307"/>
      <c r="AQ1" s="307"/>
      <c r="AR1" s="307"/>
      <c r="AS1" s="307"/>
      <c r="AT1" s="307"/>
      <c r="AU1" s="307"/>
      <c r="AV1" s="307"/>
      <c r="AW1" s="306"/>
      <c r="AX1" s="307"/>
      <c r="AY1" s="307"/>
      <c r="AZ1" s="307"/>
      <c r="BA1" s="307"/>
      <c r="BB1" s="307"/>
      <c r="BC1" s="307"/>
      <c r="BD1" s="307"/>
      <c r="BE1" s="307"/>
      <c r="BF1" s="307"/>
      <c r="BG1" s="307"/>
      <c r="BH1" s="307"/>
      <c r="BI1" s="307"/>
      <c r="BJ1" s="307"/>
      <c r="BK1" s="307"/>
      <c r="BL1" s="307"/>
      <c r="BM1" s="306"/>
      <c r="BN1" s="307"/>
      <c r="BO1" s="307"/>
      <c r="BP1" s="307"/>
      <c r="BQ1" s="307"/>
      <c r="BR1" s="307"/>
      <c r="BS1" s="307"/>
      <c r="BT1" s="307"/>
      <c r="BU1" s="307"/>
      <c r="BV1" s="307"/>
      <c r="BW1" s="307"/>
      <c r="BX1" s="307"/>
      <c r="BY1" s="307"/>
      <c r="BZ1" s="307"/>
      <c r="CA1" s="307"/>
      <c r="CB1" s="307"/>
      <c r="CC1" s="306"/>
      <c r="CD1" s="307"/>
      <c r="CE1" s="307"/>
      <c r="CF1" s="307"/>
      <c r="CG1" s="307"/>
      <c r="CH1" s="307"/>
      <c r="CI1" s="307"/>
      <c r="CJ1" s="307"/>
      <c r="CK1" s="307"/>
      <c r="CL1" s="307"/>
      <c r="CM1" s="307"/>
      <c r="CN1" s="307"/>
      <c r="CO1" s="307"/>
      <c r="CP1" s="307"/>
      <c r="CQ1" s="307"/>
      <c r="CR1" s="307"/>
      <c r="CS1" s="306"/>
      <c r="CT1" s="307"/>
      <c r="CU1" s="307"/>
      <c r="CV1" s="307"/>
      <c r="CW1" s="307"/>
      <c r="CX1" s="307"/>
      <c r="CY1" s="307"/>
      <c r="CZ1" s="307"/>
      <c r="DA1" s="307"/>
      <c r="DB1" s="307"/>
      <c r="DC1" s="307"/>
      <c r="DD1" s="307"/>
      <c r="DE1" s="307"/>
      <c r="DF1" s="307"/>
      <c r="DG1" s="307"/>
      <c r="DH1" s="307"/>
      <c r="DI1" s="306"/>
      <c r="DJ1" s="307"/>
      <c r="DK1" s="307"/>
      <c r="DL1" s="307"/>
      <c r="DM1" s="307"/>
      <c r="DN1" s="307"/>
      <c r="DO1" s="307"/>
      <c r="DP1" s="307"/>
      <c r="DQ1" s="307"/>
      <c r="DR1" s="307"/>
      <c r="DS1" s="307"/>
      <c r="DT1" s="307"/>
      <c r="DU1" s="307"/>
      <c r="DV1" s="307"/>
      <c r="DW1" s="307"/>
      <c r="DX1" s="307"/>
      <c r="DY1" s="306"/>
      <c r="DZ1" s="307"/>
      <c r="EA1" s="307"/>
      <c r="EB1" s="307"/>
      <c r="EC1" s="307"/>
      <c r="ED1" s="307"/>
      <c r="EE1" s="307"/>
      <c r="EF1" s="307"/>
      <c r="EG1" s="307"/>
      <c r="EH1" s="307"/>
      <c r="EI1" s="307"/>
      <c r="EJ1" s="307"/>
      <c r="EK1" s="307"/>
      <c r="EL1" s="307"/>
      <c r="EM1" s="307"/>
      <c r="EN1" s="307"/>
      <c r="EO1" s="306"/>
      <c r="EP1" s="307"/>
      <c r="EQ1" s="307"/>
      <c r="ER1" s="307"/>
      <c r="ES1" s="307"/>
      <c r="ET1" s="307"/>
      <c r="EU1" s="307"/>
      <c r="EV1" s="307"/>
      <c r="EW1" s="307"/>
      <c r="EX1" s="307"/>
      <c r="EY1" s="307"/>
      <c r="EZ1" s="307"/>
      <c r="FA1" s="307"/>
      <c r="FB1" s="307"/>
      <c r="FC1" s="307"/>
      <c r="FD1" s="307"/>
      <c r="FE1" s="306"/>
      <c r="FF1" s="307"/>
      <c r="FG1" s="307"/>
      <c r="FH1" s="307"/>
      <c r="FI1" s="307"/>
      <c r="FJ1" s="307"/>
      <c r="FK1" s="307"/>
      <c r="FL1" s="307"/>
      <c r="FM1" s="307"/>
      <c r="FN1" s="307"/>
      <c r="FO1" s="307"/>
      <c r="FP1" s="307"/>
      <c r="FQ1" s="307"/>
      <c r="FR1" s="307"/>
      <c r="FS1" s="307"/>
      <c r="FT1" s="307"/>
      <c r="FU1" s="306"/>
      <c r="FV1" s="307"/>
      <c r="FW1" s="307"/>
      <c r="FX1" s="307"/>
      <c r="FY1" s="307"/>
      <c r="FZ1" s="307"/>
      <c r="GA1" s="307"/>
      <c r="GB1" s="307"/>
      <c r="GC1" s="307"/>
      <c r="GD1" s="307"/>
      <c r="GE1" s="307"/>
      <c r="GF1" s="307"/>
      <c r="GG1" s="307"/>
      <c r="GH1" s="307"/>
      <c r="GI1" s="307"/>
      <c r="GJ1" s="307"/>
      <c r="GK1" s="306"/>
      <c r="GL1" s="307"/>
      <c r="GM1" s="307"/>
      <c r="GN1" s="307"/>
      <c r="GO1" s="307"/>
      <c r="GP1" s="307"/>
      <c r="GQ1" s="307"/>
      <c r="GR1" s="307"/>
      <c r="GS1" s="307"/>
      <c r="GT1" s="307"/>
      <c r="GU1" s="307"/>
      <c r="GV1" s="307"/>
      <c r="GW1" s="307"/>
      <c r="GX1" s="307"/>
      <c r="GY1" s="307"/>
      <c r="GZ1" s="307"/>
      <c r="HA1" s="306"/>
      <c r="HB1" s="307"/>
      <c r="HC1" s="307"/>
      <c r="HD1" s="307"/>
      <c r="HE1" s="307"/>
      <c r="HF1" s="307"/>
      <c r="HG1" s="307"/>
      <c r="HH1" s="307"/>
      <c r="HI1" s="307"/>
      <c r="HJ1" s="307"/>
      <c r="HK1" s="307"/>
      <c r="HL1" s="307"/>
      <c r="HM1" s="307"/>
      <c r="HN1" s="307"/>
      <c r="HO1" s="307"/>
      <c r="HP1" s="307"/>
      <c r="HQ1" s="306"/>
      <c r="HR1" s="307"/>
      <c r="HS1" s="307"/>
      <c r="HT1" s="307"/>
      <c r="HU1" s="307"/>
      <c r="HV1" s="307"/>
      <c r="HW1" s="307"/>
      <c r="HX1" s="307"/>
      <c r="HY1" s="307"/>
      <c r="HZ1" s="307"/>
      <c r="IA1" s="307"/>
      <c r="IB1" s="307"/>
      <c r="IC1" s="307"/>
      <c r="ID1" s="307"/>
      <c r="IE1" s="307"/>
      <c r="IF1" s="307"/>
      <c r="IG1" s="306"/>
      <c r="IH1" s="307"/>
      <c r="II1" s="307"/>
      <c r="IJ1" s="307"/>
      <c r="IK1" s="307"/>
      <c r="IL1" s="307"/>
      <c r="IM1" s="307"/>
      <c r="IN1" s="307"/>
      <c r="IO1" s="307"/>
      <c r="IP1" s="307"/>
      <c r="IQ1" s="307"/>
      <c r="IR1" s="307"/>
      <c r="IS1" s="307"/>
      <c r="IT1" s="307"/>
      <c r="IU1" s="307"/>
      <c r="IV1" s="307"/>
      <c r="IW1" s="306"/>
      <c r="IX1" s="307"/>
      <c r="IY1" s="307"/>
      <c r="IZ1" s="307"/>
      <c r="JA1" s="307"/>
      <c r="JB1" s="307"/>
      <c r="JC1" s="307"/>
      <c r="JD1" s="307"/>
      <c r="JE1" s="307"/>
      <c r="JF1" s="307"/>
      <c r="JG1" s="307"/>
      <c r="JH1" s="307"/>
      <c r="JI1" s="307"/>
      <c r="JJ1" s="307"/>
      <c r="JK1" s="307"/>
      <c r="JL1" s="307"/>
      <c r="JM1" s="306"/>
      <c r="JN1" s="307"/>
      <c r="JO1" s="307"/>
      <c r="JP1" s="307"/>
      <c r="JQ1" s="307"/>
      <c r="JR1" s="307"/>
      <c r="JS1" s="307"/>
      <c r="JT1" s="307"/>
      <c r="JU1" s="307"/>
      <c r="JV1" s="307"/>
      <c r="JW1" s="307"/>
      <c r="JX1" s="307"/>
      <c r="JY1" s="307"/>
      <c r="JZ1" s="307"/>
      <c r="KA1" s="307"/>
      <c r="KB1" s="307"/>
      <c r="KC1" s="306"/>
      <c r="KD1" s="307"/>
      <c r="KE1" s="307"/>
      <c r="KF1" s="307"/>
      <c r="KG1" s="307"/>
      <c r="KH1" s="307"/>
      <c r="KI1" s="307"/>
      <c r="KJ1" s="307"/>
      <c r="KK1" s="307"/>
      <c r="KL1" s="307"/>
      <c r="KM1" s="307"/>
      <c r="KN1" s="307"/>
      <c r="KO1" s="307"/>
      <c r="KP1" s="307"/>
      <c r="KQ1" s="307"/>
      <c r="KR1" s="307"/>
      <c r="KS1" s="306"/>
      <c r="KT1" s="307"/>
      <c r="KU1" s="307"/>
      <c r="KV1" s="307"/>
      <c r="KW1" s="307"/>
      <c r="KX1" s="307"/>
      <c r="KY1" s="307"/>
      <c r="KZ1" s="307"/>
      <c r="LA1" s="307"/>
      <c r="LB1" s="307"/>
      <c r="LC1" s="307"/>
      <c r="LD1" s="307"/>
      <c r="LE1" s="307"/>
      <c r="LF1" s="307"/>
      <c r="LG1" s="307"/>
      <c r="LH1" s="307"/>
      <c r="LI1" s="306"/>
      <c r="LJ1" s="307"/>
      <c r="LK1" s="307"/>
      <c r="LL1" s="307"/>
      <c r="LM1" s="307"/>
      <c r="LN1" s="307"/>
      <c r="LO1" s="307"/>
      <c r="LP1" s="307"/>
      <c r="LQ1" s="307"/>
      <c r="LR1" s="307"/>
      <c r="LS1" s="307"/>
      <c r="LT1" s="307"/>
      <c r="LU1" s="307"/>
      <c r="LV1" s="307"/>
      <c r="LW1" s="307"/>
      <c r="LX1" s="307"/>
      <c r="LY1" s="306"/>
      <c r="LZ1" s="307"/>
      <c r="MA1" s="307"/>
      <c r="MB1" s="307"/>
      <c r="MC1" s="307"/>
      <c r="MD1" s="307"/>
      <c r="ME1" s="307"/>
      <c r="MF1" s="307"/>
      <c r="MG1" s="307"/>
      <c r="MH1" s="307"/>
      <c r="MI1" s="307"/>
      <c r="MJ1" s="307"/>
      <c r="MK1" s="307"/>
      <c r="ML1" s="307"/>
      <c r="MM1" s="307"/>
      <c r="MN1" s="307"/>
      <c r="MO1" s="306"/>
      <c r="MP1" s="307"/>
      <c r="MQ1" s="307"/>
      <c r="MR1" s="307"/>
      <c r="MS1" s="307"/>
      <c r="MT1" s="307"/>
      <c r="MU1" s="307"/>
      <c r="MV1" s="307"/>
      <c r="MW1" s="307"/>
      <c r="MX1" s="307"/>
      <c r="MY1" s="307"/>
      <c r="MZ1" s="307"/>
      <c r="NA1" s="307"/>
      <c r="NB1" s="307"/>
      <c r="NC1" s="307"/>
      <c r="ND1" s="307"/>
      <c r="NE1" s="306"/>
      <c r="NF1" s="307"/>
      <c r="NG1" s="307"/>
      <c r="NH1" s="307"/>
      <c r="NI1" s="307"/>
      <c r="NJ1" s="307"/>
      <c r="NK1" s="307"/>
      <c r="NL1" s="307"/>
      <c r="NM1" s="307"/>
      <c r="NN1" s="307"/>
      <c r="NO1" s="307"/>
      <c r="NP1" s="307"/>
      <c r="NQ1" s="307"/>
      <c r="NR1" s="307"/>
      <c r="NS1" s="307"/>
      <c r="NT1" s="307"/>
      <c r="NU1" s="306"/>
      <c r="NV1" s="307"/>
      <c r="NW1" s="307"/>
      <c r="NX1" s="307"/>
      <c r="NY1" s="307"/>
      <c r="NZ1" s="307"/>
      <c r="OA1" s="307"/>
      <c r="OB1" s="307"/>
      <c r="OC1" s="307"/>
      <c r="OD1" s="307"/>
      <c r="OE1" s="307"/>
      <c r="OF1" s="307"/>
      <c r="OG1" s="307"/>
      <c r="OH1" s="307"/>
      <c r="OI1" s="307"/>
      <c r="OJ1" s="307"/>
      <c r="OK1" s="306"/>
      <c r="OL1" s="307"/>
      <c r="OM1" s="307"/>
      <c r="ON1" s="307"/>
      <c r="OO1" s="307"/>
      <c r="OP1" s="307"/>
      <c r="OQ1" s="307"/>
      <c r="OR1" s="307"/>
      <c r="OS1" s="307"/>
      <c r="OT1" s="307"/>
      <c r="OU1" s="307"/>
      <c r="OV1" s="307"/>
      <c r="OW1" s="307"/>
      <c r="OX1" s="307"/>
      <c r="OY1" s="307"/>
      <c r="OZ1" s="307"/>
      <c r="PA1" s="306"/>
      <c r="PB1" s="307"/>
      <c r="PC1" s="307"/>
      <c r="PD1" s="307"/>
      <c r="PE1" s="307"/>
      <c r="PF1" s="307"/>
      <c r="PG1" s="307"/>
      <c r="PH1" s="307"/>
      <c r="PI1" s="307"/>
      <c r="PJ1" s="307"/>
      <c r="PK1" s="307"/>
      <c r="PL1" s="307"/>
      <c r="PM1" s="307"/>
      <c r="PN1" s="307"/>
      <c r="PO1" s="307"/>
      <c r="PP1" s="307"/>
      <c r="PQ1" s="306"/>
      <c r="PR1" s="307"/>
      <c r="PS1" s="307"/>
      <c r="PT1" s="307"/>
      <c r="PU1" s="307"/>
      <c r="PV1" s="307"/>
      <c r="PW1" s="307"/>
      <c r="PX1" s="307"/>
      <c r="PY1" s="307"/>
      <c r="PZ1" s="307"/>
      <c r="QA1" s="307"/>
      <c r="QB1" s="307"/>
      <c r="QC1" s="307"/>
      <c r="QD1" s="307"/>
      <c r="QE1" s="307"/>
      <c r="QF1" s="307"/>
      <c r="QG1" s="306"/>
      <c r="QH1" s="307"/>
      <c r="QI1" s="307"/>
      <c r="QJ1" s="307"/>
      <c r="QK1" s="307"/>
      <c r="QL1" s="307"/>
      <c r="QM1" s="307"/>
      <c r="QN1" s="307"/>
      <c r="QO1" s="307"/>
      <c r="QP1" s="307"/>
      <c r="QQ1" s="307"/>
      <c r="QR1" s="307"/>
      <c r="QS1" s="307"/>
      <c r="QT1" s="307"/>
      <c r="QU1" s="307"/>
      <c r="QV1" s="307"/>
      <c r="QW1" s="306"/>
      <c r="QX1" s="307"/>
      <c r="QY1" s="307"/>
      <c r="QZ1" s="307"/>
      <c r="RA1" s="307"/>
      <c r="RB1" s="307"/>
      <c r="RC1" s="307"/>
      <c r="RD1" s="307"/>
      <c r="RE1" s="307"/>
      <c r="RF1" s="307"/>
      <c r="RG1" s="307"/>
      <c r="RH1" s="307"/>
      <c r="RI1" s="307"/>
      <c r="RJ1" s="307"/>
      <c r="RK1" s="307"/>
      <c r="RL1" s="307"/>
      <c r="RM1" s="306"/>
      <c r="RN1" s="307"/>
      <c r="RO1" s="307"/>
      <c r="RP1" s="307"/>
      <c r="RQ1" s="307"/>
      <c r="RR1" s="307"/>
      <c r="RS1" s="307"/>
      <c r="RT1" s="307"/>
      <c r="RU1" s="307"/>
      <c r="RV1" s="307"/>
      <c r="RW1" s="307"/>
      <c r="RX1" s="307"/>
      <c r="RY1" s="307"/>
      <c r="RZ1" s="307"/>
      <c r="SA1" s="307"/>
      <c r="SB1" s="307"/>
      <c r="SC1" s="306"/>
      <c r="SD1" s="307"/>
      <c r="SE1" s="307"/>
      <c r="SF1" s="307"/>
      <c r="SG1" s="307"/>
      <c r="SH1" s="307"/>
      <c r="SI1" s="307"/>
      <c r="SJ1" s="307"/>
      <c r="SK1" s="307"/>
      <c r="SL1" s="307"/>
      <c r="SM1" s="307"/>
      <c r="SN1" s="307"/>
      <c r="SO1" s="307"/>
      <c r="SP1" s="307"/>
      <c r="SQ1" s="307"/>
      <c r="SR1" s="307"/>
      <c r="SS1" s="306"/>
      <c r="ST1" s="307"/>
      <c r="SU1" s="307"/>
      <c r="SV1" s="307"/>
      <c r="SW1" s="307"/>
      <c r="SX1" s="307"/>
      <c r="SY1" s="307"/>
      <c r="SZ1" s="307"/>
      <c r="TA1" s="307"/>
      <c r="TB1" s="307"/>
      <c r="TC1" s="307"/>
      <c r="TD1" s="307"/>
      <c r="TE1" s="307"/>
      <c r="TF1" s="307"/>
      <c r="TG1" s="307"/>
      <c r="TH1" s="307"/>
      <c r="TI1" s="306"/>
      <c r="TJ1" s="307"/>
      <c r="TK1" s="307"/>
      <c r="TL1" s="307"/>
      <c r="TM1" s="307"/>
      <c r="TN1" s="307"/>
      <c r="TO1" s="307"/>
      <c r="TP1" s="307"/>
      <c r="TQ1" s="307"/>
      <c r="TR1" s="307"/>
      <c r="TS1" s="307"/>
      <c r="TT1" s="307"/>
      <c r="TU1" s="307"/>
      <c r="TV1" s="307"/>
      <c r="TW1" s="307"/>
      <c r="TX1" s="307"/>
      <c r="TY1" s="306"/>
      <c r="TZ1" s="307"/>
      <c r="UA1" s="307"/>
      <c r="UB1" s="307"/>
      <c r="UC1" s="307"/>
      <c r="UD1" s="307"/>
      <c r="UE1" s="307"/>
      <c r="UF1" s="307"/>
      <c r="UG1" s="307"/>
      <c r="UH1" s="307"/>
      <c r="UI1" s="307"/>
      <c r="UJ1" s="307"/>
      <c r="UK1" s="307"/>
      <c r="UL1" s="307"/>
      <c r="UM1" s="307"/>
      <c r="UN1" s="307"/>
      <c r="UO1" s="306"/>
      <c r="UP1" s="307"/>
      <c r="UQ1" s="307"/>
      <c r="UR1" s="307"/>
      <c r="US1" s="307"/>
      <c r="UT1" s="307"/>
      <c r="UU1" s="307"/>
      <c r="UV1" s="307"/>
      <c r="UW1" s="307"/>
      <c r="UX1" s="307"/>
      <c r="UY1" s="307"/>
      <c r="UZ1" s="307"/>
      <c r="VA1" s="307"/>
      <c r="VB1" s="307"/>
      <c r="VC1" s="307"/>
      <c r="VD1" s="307"/>
      <c r="VE1" s="306"/>
      <c r="VF1" s="307"/>
      <c r="VG1" s="307"/>
      <c r="VH1" s="307"/>
      <c r="VI1" s="307"/>
      <c r="VJ1" s="307"/>
      <c r="VK1" s="307"/>
      <c r="VL1" s="307"/>
      <c r="VM1" s="307"/>
      <c r="VN1" s="307"/>
      <c r="VO1" s="307"/>
      <c r="VP1" s="307"/>
      <c r="VQ1" s="307"/>
      <c r="VR1" s="307"/>
      <c r="VS1" s="307"/>
      <c r="VT1" s="307"/>
      <c r="VU1" s="306"/>
      <c r="VV1" s="307"/>
      <c r="VW1" s="307"/>
      <c r="VX1" s="307"/>
      <c r="VY1" s="307"/>
      <c r="VZ1" s="307"/>
      <c r="WA1" s="307"/>
      <c r="WB1" s="307"/>
      <c r="WC1" s="307"/>
      <c r="WD1" s="307"/>
      <c r="WE1" s="307"/>
      <c r="WF1" s="307"/>
      <c r="WG1" s="307"/>
      <c r="WH1" s="307"/>
      <c r="WI1" s="307"/>
      <c r="WJ1" s="307"/>
      <c r="WK1" s="306"/>
      <c r="WL1" s="307"/>
      <c r="WM1" s="307"/>
      <c r="WN1" s="307"/>
      <c r="WO1" s="307"/>
      <c r="WP1" s="307"/>
      <c r="WQ1" s="307"/>
      <c r="WR1" s="307"/>
      <c r="WS1" s="307"/>
      <c r="WT1" s="307"/>
      <c r="WU1" s="307"/>
      <c r="WV1" s="307"/>
      <c r="WW1" s="307"/>
      <c r="WX1" s="307"/>
      <c r="WY1" s="307"/>
      <c r="WZ1" s="307"/>
      <c r="XA1" s="306"/>
      <c r="XB1" s="307"/>
      <c r="XC1" s="307"/>
      <c r="XD1" s="307"/>
      <c r="XE1" s="307"/>
      <c r="XF1" s="307"/>
      <c r="XG1" s="307"/>
      <c r="XH1" s="307"/>
      <c r="XI1" s="307"/>
      <c r="XJ1" s="307"/>
      <c r="XK1" s="307"/>
      <c r="XL1" s="307"/>
      <c r="XM1" s="307"/>
      <c r="XN1" s="307"/>
      <c r="XO1" s="307"/>
      <c r="XP1" s="307"/>
      <c r="XQ1" s="306"/>
      <c r="XR1" s="307"/>
      <c r="XS1" s="307"/>
      <c r="XT1" s="307"/>
      <c r="XU1" s="307"/>
      <c r="XV1" s="307"/>
      <c r="XW1" s="307"/>
      <c r="XX1" s="307"/>
      <c r="XY1" s="307"/>
      <c r="XZ1" s="307"/>
      <c r="YA1" s="307"/>
      <c r="YB1" s="307"/>
      <c r="YC1" s="307"/>
      <c r="YD1" s="307"/>
      <c r="YE1" s="307"/>
      <c r="YF1" s="307"/>
      <c r="YG1" s="306"/>
      <c r="YH1" s="307"/>
      <c r="YI1" s="307"/>
      <c r="YJ1" s="307"/>
      <c r="YK1" s="307"/>
      <c r="YL1" s="307"/>
      <c r="YM1" s="307"/>
      <c r="YN1" s="307"/>
      <c r="YO1" s="307"/>
      <c r="YP1" s="307"/>
      <c r="YQ1" s="307"/>
      <c r="YR1" s="307"/>
      <c r="YS1" s="307"/>
      <c r="YT1" s="307"/>
      <c r="YU1" s="307"/>
      <c r="YV1" s="307"/>
      <c r="YW1" s="306"/>
      <c r="YX1" s="307"/>
      <c r="YY1" s="307"/>
      <c r="YZ1" s="307"/>
      <c r="ZA1" s="307"/>
      <c r="ZB1" s="307"/>
      <c r="ZC1" s="307"/>
      <c r="ZD1" s="307"/>
      <c r="ZE1" s="307"/>
      <c r="ZF1" s="307"/>
      <c r="ZG1" s="307"/>
      <c r="ZH1" s="307"/>
      <c r="ZI1" s="307"/>
      <c r="ZJ1" s="307"/>
      <c r="ZK1" s="307"/>
      <c r="ZL1" s="307"/>
      <c r="ZM1" s="306"/>
      <c r="ZN1" s="307"/>
      <c r="ZO1" s="307"/>
      <c r="ZP1" s="307"/>
      <c r="ZQ1" s="307"/>
      <c r="ZR1" s="307"/>
      <c r="ZS1" s="307"/>
      <c r="ZT1" s="307"/>
      <c r="ZU1" s="307"/>
      <c r="ZV1" s="307"/>
      <c r="ZW1" s="307"/>
      <c r="ZX1" s="307"/>
      <c r="ZY1" s="307"/>
      <c r="ZZ1" s="307"/>
      <c r="AAA1" s="307"/>
      <c r="AAB1" s="307"/>
      <c r="AAC1" s="306"/>
      <c r="AAD1" s="307"/>
      <c r="AAE1" s="307"/>
      <c r="AAF1" s="307"/>
      <c r="AAG1" s="307"/>
      <c r="AAH1" s="307"/>
      <c r="AAI1" s="307"/>
      <c r="AAJ1" s="307"/>
      <c r="AAK1" s="307"/>
      <c r="AAL1" s="307"/>
      <c r="AAM1" s="307"/>
      <c r="AAN1" s="307"/>
      <c r="AAO1" s="307"/>
      <c r="AAP1" s="307"/>
      <c r="AAQ1" s="307"/>
      <c r="AAR1" s="307"/>
      <c r="AAS1" s="306"/>
      <c r="AAT1" s="307"/>
      <c r="AAU1" s="307"/>
      <c r="AAV1" s="307"/>
      <c r="AAW1" s="307"/>
      <c r="AAX1" s="307"/>
      <c r="AAY1" s="307"/>
      <c r="AAZ1" s="307"/>
      <c r="ABA1" s="307"/>
      <c r="ABB1" s="307"/>
      <c r="ABC1" s="307"/>
      <c r="ABD1" s="307"/>
      <c r="ABE1" s="307"/>
      <c r="ABF1" s="307"/>
      <c r="ABG1" s="307"/>
      <c r="ABH1" s="307"/>
      <c r="ABI1" s="306"/>
      <c r="ABJ1" s="307"/>
      <c r="ABK1" s="307"/>
      <c r="ABL1" s="307"/>
      <c r="ABM1" s="307"/>
      <c r="ABN1" s="307"/>
      <c r="ABO1" s="307"/>
      <c r="ABP1" s="307"/>
      <c r="ABQ1" s="307"/>
      <c r="ABR1" s="307"/>
      <c r="ABS1" s="307"/>
      <c r="ABT1" s="307"/>
      <c r="ABU1" s="307"/>
      <c r="ABV1" s="307"/>
      <c r="ABW1" s="307"/>
      <c r="ABX1" s="307"/>
      <c r="ABY1" s="306"/>
      <c r="ABZ1" s="307"/>
      <c r="ACA1" s="307"/>
      <c r="ACB1" s="307"/>
      <c r="ACC1" s="307"/>
      <c r="ACD1" s="307"/>
      <c r="ACE1" s="307"/>
      <c r="ACF1" s="307"/>
      <c r="ACG1" s="307"/>
      <c r="ACH1" s="307"/>
      <c r="ACI1" s="307"/>
      <c r="ACJ1" s="307"/>
      <c r="ACK1" s="307"/>
      <c r="ACL1" s="307"/>
      <c r="ACM1" s="307"/>
      <c r="ACN1" s="307"/>
      <c r="ACO1" s="306"/>
      <c r="ACP1" s="307"/>
      <c r="ACQ1" s="307"/>
      <c r="ACR1" s="307"/>
      <c r="ACS1" s="307"/>
      <c r="ACT1" s="307"/>
      <c r="ACU1" s="307"/>
      <c r="ACV1" s="307"/>
      <c r="ACW1" s="307"/>
      <c r="ACX1" s="307"/>
      <c r="ACY1" s="307"/>
      <c r="ACZ1" s="307"/>
      <c r="ADA1" s="307"/>
      <c r="ADB1" s="307"/>
      <c r="ADC1" s="307"/>
      <c r="ADD1" s="307"/>
      <c r="ADE1" s="306"/>
      <c r="ADF1" s="307"/>
      <c r="ADG1" s="307"/>
      <c r="ADH1" s="307"/>
      <c r="ADI1" s="307"/>
      <c r="ADJ1" s="307"/>
      <c r="ADK1" s="307"/>
      <c r="ADL1" s="307"/>
      <c r="ADM1" s="307"/>
      <c r="ADN1" s="307"/>
      <c r="ADO1" s="307"/>
      <c r="ADP1" s="307"/>
      <c r="ADQ1" s="307"/>
      <c r="ADR1" s="307"/>
      <c r="ADS1" s="307"/>
      <c r="ADT1" s="307"/>
      <c r="ADU1" s="306"/>
      <c r="ADV1" s="307"/>
      <c r="ADW1" s="307"/>
      <c r="ADX1" s="307"/>
      <c r="ADY1" s="307"/>
      <c r="ADZ1" s="307"/>
      <c r="AEA1" s="307"/>
      <c r="AEB1" s="307"/>
      <c r="AEC1" s="307"/>
      <c r="AED1" s="307"/>
      <c r="AEE1" s="307"/>
      <c r="AEF1" s="307"/>
      <c r="AEG1" s="307"/>
      <c r="AEH1" s="307"/>
      <c r="AEI1" s="307"/>
      <c r="AEJ1" s="307"/>
      <c r="AEK1" s="306"/>
      <c r="AEL1" s="307"/>
      <c r="AEM1" s="307"/>
      <c r="AEN1" s="307"/>
      <c r="AEO1" s="307"/>
      <c r="AEP1" s="307"/>
      <c r="AEQ1" s="307"/>
      <c r="AER1" s="307"/>
      <c r="AES1" s="307"/>
      <c r="AET1" s="307"/>
      <c r="AEU1" s="307"/>
      <c r="AEV1" s="307"/>
      <c r="AEW1" s="307"/>
      <c r="AEX1" s="307"/>
      <c r="AEY1" s="307"/>
      <c r="AEZ1" s="307"/>
      <c r="AFA1" s="306"/>
      <c r="AFB1" s="307"/>
      <c r="AFC1" s="307"/>
      <c r="AFD1" s="307"/>
      <c r="AFE1" s="307"/>
      <c r="AFF1" s="307"/>
      <c r="AFG1" s="307"/>
      <c r="AFH1" s="307"/>
      <c r="AFI1" s="307"/>
      <c r="AFJ1" s="307"/>
      <c r="AFK1" s="307"/>
      <c r="AFL1" s="307"/>
      <c r="AFM1" s="307"/>
      <c r="AFN1" s="307"/>
      <c r="AFO1" s="307"/>
      <c r="AFP1" s="307"/>
      <c r="AFQ1" s="306"/>
      <c r="AFR1" s="307"/>
      <c r="AFS1" s="307"/>
      <c r="AFT1" s="307"/>
      <c r="AFU1" s="307"/>
      <c r="AFV1" s="307"/>
      <c r="AFW1" s="307"/>
      <c r="AFX1" s="307"/>
      <c r="AFY1" s="307"/>
      <c r="AFZ1" s="307"/>
      <c r="AGA1" s="307"/>
      <c r="AGB1" s="307"/>
      <c r="AGC1" s="307"/>
      <c r="AGD1" s="307"/>
      <c r="AGE1" s="307"/>
      <c r="AGF1" s="307"/>
      <c r="AGG1" s="306"/>
      <c r="AGH1" s="307"/>
      <c r="AGI1" s="307"/>
      <c r="AGJ1" s="307"/>
      <c r="AGK1" s="307"/>
      <c r="AGL1" s="307"/>
      <c r="AGM1" s="307"/>
      <c r="AGN1" s="307"/>
      <c r="AGO1" s="307"/>
      <c r="AGP1" s="307"/>
      <c r="AGQ1" s="307"/>
      <c r="AGR1" s="307"/>
      <c r="AGS1" s="307"/>
      <c r="AGT1" s="307"/>
      <c r="AGU1" s="307"/>
      <c r="AGV1" s="307"/>
      <c r="AGW1" s="306"/>
      <c r="AGX1" s="307"/>
      <c r="AGY1" s="307"/>
      <c r="AGZ1" s="307"/>
      <c r="AHA1" s="307"/>
      <c r="AHB1" s="307"/>
      <c r="AHC1" s="307"/>
      <c r="AHD1" s="307"/>
      <c r="AHE1" s="307"/>
      <c r="AHF1" s="307"/>
      <c r="AHG1" s="307"/>
      <c r="AHH1" s="307"/>
      <c r="AHI1" s="307"/>
      <c r="AHJ1" s="307"/>
      <c r="AHK1" s="307"/>
      <c r="AHL1" s="307"/>
      <c r="AHM1" s="306"/>
      <c r="AHN1" s="307"/>
      <c r="AHO1" s="307"/>
      <c r="AHP1" s="307"/>
      <c r="AHQ1" s="307"/>
      <c r="AHR1" s="307"/>
      <c r="AHS1" s="307"/>
      <c r="AHT1" s="307"/>
      <c r="AHU1" s="307"/>
      <c r="AHV1" s="307"/>
      <c r="AHW1" s="307"/>
      <c r="AHX1" s="307"/>
      <c r="AHY1" s="307"/>
      <c r="AHZ1" s="307"/>
      <c r="AIA1" s="307"/>
      <c r="AIB1" s="307"/>
      <c r="AIC1" s="306"/>
      <c r="AID1" s="307"/>
      <c r="AIE1" s="307"/>
      <c r="AIF1" s="307"/>
      <c r="AIG1" s="307"/>
      <c r="AIH1" s="307"/>
      <c r="AII1" s="307"/>
      <c r="AIJ1" s="307"/>
      <c r="AIK1" s="307"/>
      <c r="AIL1" s="307"/>
      <c r="AIM1" s="307"/>
      <c r="AIN1" s="307"/>
      <c r="AIO1" s="307"/>
      <c r="AIP1" s="307"/>
      <c r="AIQ1" s="307"/>
      <c r="AIR1" s="307"/>
      <c r="AIS1" s="306"/>
      <c r="AIT1" s="307"/>
      <c r="AIU1" s="307"/>
      <c r="AIV1" s="307"/>
      <c r="AIW1" s="307"/>
      <c r="AIX1" s="307"/>
      <c r="AIY1" s="307"/>
      <c r="AIZ1" s="307"/>
      <c r="AJA1" s="307"/>
      <c r="AJB1" s="307"/>
      <c r="AJC1" s="307"/>
      <c r="AJD1" s="307"/>
      <c r="AJE1" s="307"/>
      <c r="AJF1" s="307"/>
      <c r="AJG1" s="307"/>
      <c r="AJH1" s="307"/>
      <c r="AJI1" s="306"/>
      <c r="AJJ1" s="307"/>
      <c r="AJK1" s="307"/>
      <c r="AJL1" s="307"/>
      <c r="AJM1" s="307"/>
      <c r="AJN1" s="307"/>
      <c r="AJO1" s="307"/>
      <c r="AJP1" s="307"/>
      <c r="AJQ1" s="307"/>
      <c r="AJR1" s="307"/>
      <c r="AJS1" s="307"/>
      <c r="AJT1" s="307"/>
      <c r="AJU1" s="307"/>
      <c r="AJV1" s="307"/>
      <c r="AJW1" s="307"/>
      <c r="AJX1" s="307"/>
      <c r="AJY1" s="306"/>
      <c r="AJZ1" s="307"/>
      <c r="AKA1" s="307"/>
      <c r="AKB1" s="307"/>
      <c r="AKC1" s="307"/>
      <c r="AKD1" s="307"/>
      <c r="AKE1" s="307"/>
      <c r="AKF1" s="307"/>
      <c r="AKG1" s="307"/>
      <c r="AKH1" s="307"/>
      <c r="AKI1" s="307"/>
      <c r="AKJ1" s="307"/>
      <c r="AKK1" s="307"/>
      <c r="AKL1" s="307"/>
      <c r="AKM1" s="307"/>
      <c r="AKN1" s="307"/>
      <c r="AKO1" s="306"/>
      <c r="AKP1" s="307"/>
      <c r="AKQ1" s="307"/>
      <c r="AKR1" s="307"/>
      <c r="AKS1" s="307"/>
      <c r="AKT1" s="307"/>
      <c r="AKU1" s="307"/>
      <c r="AKV1" s="307"/>
      <c r="AKW1" s="307"/>
      <c r="AKX1" s="307"/>
      <c r="AKY1" s="307"/>
      <c r="AKZ1" s="307"/>
      <c r="ALA1" s="307"/>
      <c r="ALB1" s="307"/>
      <c r="ALC1" s="307"/>
      <c r="ALD1" s="307"/>
      <c r="ALE1" s="306"/>
      <c r="ALF1" s="307"/>
      <c r="ALG1" s="307"/>
      <c r="ALH1" s="307"/>
      <c r="ALI1" s="307"/>
      <c r="ALJ1" s="307"/>
      <c r="ALK1" s="307"/>
      <c r="ALL1" s="307"/>
      <c r="ALM1" s="307"/>
      <c r="ALN1" s="307"/>
      <c r="ALO1" s="307"/>
      <c r="ALP1" s="307"/>
      <c r="ALQ1" s="307"/>
      <c r="ALR1" s="307"/>
      <c r="ALS1" s="307"/>
      <c r="ALT1" s="307"/>
      <c r="ALU1" s="306"/>
      <c r="ALV1" s="307"/>
      <c r="ALW1" s="307"/>
      <c r="ALX1" s="307"/>
      <c r="ALY1" s="307"/>
      <c r="ALZ1" s="307"/>
      <c r="AMA1" s="307"/>
      <c r="AMB1" s="307"/>
      <c r="AMC1" s="307"/>
      <c r="AMD1" s="307"/>
      <c r="AME1" s="307"/>
      <c r="AMF1" s="307"/>
      <c r="AMG1" s="307"/>
      <c r="AMH1" s="307"/>
      <c r="AMI1" s="307"/>
      <c r="AMJ1" s="307"/>
      <c r="AMK1" s="306"/>
      <c r="AML1" s="307"/>
      <c r="AMM1" s="307"/>
      <c r="AMN1" s="307"/>
      <c r="AMO1" s="307"/>
      <c r="AMP1" s="307"/>
      <c r="AMQ1" s="307"/>
      <c r="AMR1" s="307"/>
      <c r="AMS1" s="307"/>
      <c r="AMT1" s="307"/>
      <c r="AMU1" s="307"/>
      <c r="AMV1" s="307"/>
      <c r="AMW1" s="307"/>
      <c r="AMX1" s="307"/>
      <c r="AMY1" s="307"/>
      <c r="AMZ1" s="307"/>
      <c r="ANA1" s="306"/>
      <c r="ANB1" s="307"/>
      <c r="ANC1" s="307"/>
      <c r="AND1" s="307"/>
      <c r="ANE1" s="307"/>
      <c r="ANF1" s="307"/>
      <c r="ANG1" s="307"/>
      <c r="ANH1" s="307"/>
      <c r="ANI1" s="307"/>
      <c r="ANJ1" s="307"/>
      <c r="ANK1" s="307"/>
      <c r="ANL1" s="307"/>
      <c r="ANM1" s="307"/>
      <c r="ANN1" s="307"/>
      <c r="ANO1" s="307"/>
      <c r="ANP1" s="307"/>
      <c r="ANQ1" s="306"/>
      <c r="ANR1" s="307"/>
      <c r="ANS1" s="307"/>
      <c r="ANT1" s="307"/>
      <c r="ANU1" s="307"/>
      <c r="ANV1" s="307"/>
      <c r="ANW1" s="307"/>
      <c r="ANX1" s="307"/>
      <c r="ANY1" s="307"/>
      <c r="ANZ1" s="307"/>
      <c r="AOA1" s="307"/>
      <c r="AOB1" s="307"/>
      <c r="AOC1" s="307"/>
      <c r="AOD1" s="307"/>
      <c r="AOE1" s="307"/>
      <c r="AOF1" s="307"/>
      <c r="AOG1" s="306"/>
      <c r="AOH1" s="307"/>
      <c r="AOI1" s="307"/>
      <c r="AOJ1" s="307"/>
      <c r="AOK1" s="307"/>
      <c r="AOL1" s="307"/>
      <c r="AOM1" s="307"/>
      <c r="AON1" s="307"/>
      <c r="AOO1" s="307"/>
      <c r="AOP1" s="307"/>
      <c r="AOQ1" s="307"/>
      <c r="AOR1" s="307"/>
      <c r="AOS1" s="307"/>
      <c r="AOT1" s="307"/>
      <c r="AOU1" s="307"/>
      <c r="AOV1" s="307"/>
      <c r="AOW1" s="306"/>
      <c r="AOX1" s="307"/>
      <c r="AOY1" s="307"/>
      <c r="AOZ1" s="307"/>
      <c r="APA1" s="307"/>
      <c r="APB1" s="307"/>
      <c r="APC1" s="307"/>
      <c r="APD1" s="307"/>
      <c r="APE1" s="307"/>
      <c r="APF1" s="307"/>
      <c r="APG1" s="307"/>
      <c r="APH1" s="307"/>
      <c r="API1" s="307"/>
      <c r="APJ1" s="307"/>
      <c r="APK1" s="307"/>
      <c r="APL1" s="307"/>
      <c r="APM1" s="306"/>
      <c r="APN1" s="307"/>
      <c r="APO1" s="307"/>
      <c r="APP1" s="307"/>
      <c r="APQ1" s="307"/>
      <c r="APR1" s="307"/>
      <c r="APS1" s="307"/>
      <c r="APT1" s="307"/>
      <c r="APU1" s="307"/>
      <c r="APV1" s="307"/>
      <c r="APW1" s="307"/>
      <c r="APX1" s="307"/>
      <c r="APY1" s="307"/>
      <c r="APZ1" s="307"/>
      <c r="AQA1" s="307"/>
      <c r="AQB1" s="307"/>
      <c r="AQC1" s="306"/>
      <c r="AQD1" s="307"/>
      <c r="AQE1" s="307"/>
      <c r="AQF1" s="307"/>
      <c r="AQG1" s="307"/>
      <c r="AQH1" s="307"/>
      <c r="AQI1" s="307"/>
      <c r="AQJ1" s="307"/>
      <c r="AQK1" s="307"/>
      <c r="AQL1" s="307"/>
      <c r="AQM1" s="307"/>
      <c r="AQN1" s="307"/>
      <c r="AQO1" s="307"/>
      <c r="AQP1" s="307"/>
      <c r="AQQ1" s="307"/>
      <c r="AQR1" s="307"/>
      <c r="AQS1" s="306"/>
      <c r="AQT1" s="307"/>
      <c r="AQU1" s="307"/>
      <c r="AQV1" s="307"/>
      <c r="AQW1" s="307"/>
      <c r="AQX1" s="307"/>
      <c r="AQY1" s="307"/>
      <c r="AQZ1" s="307"/>
      <c r="ARA1" s="307"/>
      <c r="ARB1" s="307"/>
      <c r="ARC1" s="307"/>
      <c r="ARD1" s="307"/>
      <c r="ARE1" s="307"/>
      <c r="ARF1" s="307"/>
      <c r="ARG1" s="307"/>
      <c r="ARH1" s="307"/>
      <c r="ARI1" s="306"/>
      <c r="ARJ1" s="307"/>
      <c r="ARK1" s="307"/>
      <c r="ARL1" s="307"/>
      <c r="ARM1" s="307"/>
      <c r="ARN1" s="307"/>
      <c r="ARO1" s="307"/>
      <c r="ARP1" s="307"/>
      <c r="ARQ1" s="307"/>
      <c r="ARR1" s="307"/>
      <c r="ARS1" s="307"/>
      <c r="ART1" s="307"/>
      <c r="ARU1" s="307"/>
      <c r="ARV1" s="307"/>
      <c r="ARW1" s="307"/>
      <c r="ARX1" s="307"/>
      <c r="ARY1" s="306"/>
      <c r="ARZ1" s="307"/>
      <c r="ASA1" s="307"/>
      <c r="ASB1" s="307"/>
      <c r="ASC1" s="307"/>
      <c r="ASD1" s="307"/>
      <c r="ASE1" s="307"/>
      <c r="ASF1" s="307"/>
      <c r="ASG1" s="307"/>
      <c r="ASH1" s="307"/>
      <c r="ASI1" s="307"/>
      <c r="ASJ1" s="307"/>
      <c r="ASK1" s="307"/>
      <c r="ASL1" s="307"/>
      <c r="ASM1" s="307"/>
      <c r="ASN1" s="307"/>
      <c r="ASO1" s="306"/>
      <c r="ASP1" s="307"/>
      <c r="ASQ1" s="307"/>
      <c r="ASR1" s="307"/>
      <c r="ASS1" s="307"/>
      <c r="AST1" s="307"/>
      <c r="ASU1" s="307"/>
      <c r="ASV1" s="307"/>
      <c r="ASW1" s="307"/>
      <c r="ASX1" s="307"/>
      <c r="ASY1" s="307"/>
      <c r="ASZ1" s="307"/>
      <c r="ATA1" s="307"/>
      <c r="ATB1" s="307"/>
      <c r="ATC1" s="307"/>
      <c r="ATD1" s="307"/>
      <c r="ATE1" s="306"/>
      <c r="ATF1" s="307"/>
      <c r="ATG1" s="307"/>
      <c r="ATH1" s="307"/>
      <c r="ATI1" s="307"/>
      <c r="ATJ1" s="307"/>
      <c r="ATK1" s="307"/>
      <c r="ATL1" s="307"/>
      <c r="ATM1" s="307"/>
      <c r="ATN1" s="307"/>
      <c r="ATO1" s="307"/>
      <c r="ATP1" s="307"/>
      <c r="ATQ1" s="307"/>
      <c r="ATR1" s="307"/>
      <c r="ATS1" s="307"/>
      <c r="ATT1" s="307"/>
      <c r="ATU1" s="306"/>
      <c r="ATV1" s="307"/>
      <c r="ATW1" s="307"/>
      <c r="ATX1" s="307"/>
      <c r="ATY1" s="307"/>
      <c r="ATZ1" s="307"/>
      <c r="AUA1" s="307"/>
      <c r="AUB1" s="307"/>
      <c r="AUC1" s="307"/>
      <c r="AUD1" s="307"/>
      <c r="AUE1" s="307"/>
      <c r="AUF1" s="307"/>
      <c r="AUG1" s="307"/>
      <c r="AUH1" s="307"/>
      <c r="AUI1" s="307"/>
      <c r="AUJ1" s="307"/>
      <c r="AUK1" s="306"/>
      <c r="AUL1" s="307"/>
      <c r="AUM1" s="307"/>
      <c r="AUN1" s="307"/>
      <c r="AUO1" s="307"/>
      <c r="AUP1" s="307"/>
      <c r="AUQ1" s="307"/>
      <c r="AUR1" s="307"/>
      <c r="AUS1" s="307"/>
      <c r="AUT1" s="307"/>
      <c r="AUU1" s="307"/>
      <c r="AUV1" s="307"/>
      <c r="AUW1" s="307"/>
      <c r="AUX1" s="307"/>
      <c r="AUY1" s="307"/>
      <c r="AUZ1" s="307"/>
      <c r="AVA1" s="306"/>
      <c r="AVB1" s="307"/>
      <c r="AVC1" s="307"/>
      <c r="AVD1" s="307"/>
      <c r="AVE1" s="307"/>
      <c r="AVF1" s="307"/>
      <c r="AVG1" s="307"/>
      <c r="AVH1" s="307"/>
      <c r="AVI1" s="307"/>
      <c r="AVJ1" s="307"/>
      <c r="AVK1" s="307"/>
      <c r="AVL1" s="307"/>
      <c r="AVM1" s="307"/>
      <c r="AVN1" s="307"/>
      <c r="AVO1" s="307"/>
      <c r="AVP1" s="307"/>
      <c r="AVQ1" s="306"/>
      <c r="AVR1" s="307"/>
      <c r="AVS1" s="307"/>
      <c r="AVT1" s="307"/>
      <c r="AVU1" s="307"/>
      <c r="AVV1" s="307"/>
      <c r="AVW1" s="307"/>
      <c r="AVX1" s="307"/>
      <c r="AVY1" s="307"/>
      <c r="AVZ1" s="307"/>
      <c r="AWA1" s="307"/>
      <c r="AWB1" s="307"/>
      <c r="AWC1" s="307"/>
      <c r="AWD1" s="307"/>
      <c r="AWE1" s="307"/>
      <c r="AWF1" s="307"/>
      <c r="AWG1" s="306"/>
      <c r="AWH1" s="307"/>
      <c r="AWI1" s="307"/>
      <c r="AWJ1" s="307"/>
      <c r="AWK1" s="307"/>
      <c r="AWL1" s="307"/>
      <c r="AWM1" s="307"/>
      <c r="AWN1" s="307"/>
      <c r="AWO1" s="307"/>
      <c r="AWP1" s="307"/>
      <c r="AWQ1" s="307"/>
      <c r="AWR1" s="307"/>
      <c r="AWS1" s="307"/>
      <c r="AWT1" s="307"/>
      <c r="AWU1" s="307"/>
      <c r="AWV1" s="307"/>
      <c r="AWW1" s="306"/>
      <c r="AWX1" s="307"/>
      <c r="AWY1" s="307"/>
      <c r="AWZ1" s="307"/>
      <c r="AXA1" s="307"/>
      <c r="AXB1" s="307"/>
      <c r="AXC1" s="307"/>
      <c r="AXD1" s="307"/>
      <c r="AXE1" s="307"/>
      <c r="AXF1" s="307"/>
      <c r="AXG1" s="307"/>
      <c r="AXH1" s="307"/>
      <c r="AXI1" s="307"/>
      <c r="AXJ1" s="307"/>
      <c r="AXK1" s="307"/>
      <c r="AXL1" s="307"/>
      <c r="AXM1" s="306"/>
      <c r="AXN1" s="307"/>
      <c r="AXO1" s="307"/>
      <c r="AXP1" s="307"/>
      <c r="AXQ1" s="307"/>
      <c r="AXR1" s="307"/>
      <c r="AXS1" s="307"/>
      <c r="AXT1" s="307"/>
      <c r="AXU1" s="307"/>
      <c r="AXV1" s="307"/>
      <c r="AXW1" s="307"/>
      <c r="AXX1" s="307"/>
      <c r="AXY1" s="307"/>
      <c r="AXZ1" s="307"/>
      <c r="AYA1" s="307"/>
      <c r="AYB1" s="307"/>
      <c r="AYC1" s="306"/>
      <c r="AYD1" s="307"/>
      <c r="AYE1" s="307"/>
      <c r="AYF1" s="307"/>
      <c r="AYG1" s="307"/>
      <c r="AYH1" s="307"/>
      <c r="AYI1" s="307"/>
      <c r="AYJ1" s="307"/>
      <c r="AYK1" s="307"/>
      <c r="AYL1" s="307"/>
      <c r="AYM1" s="307"/>
      <c r="AYN1" s="307"/>
      <c r="AYO1" s="307"/>
      <c r="AYP1" s="307"/>
      <c r="AYQ1" s="307"/>
      <c r="AYR1" s="307"/>
      <c r="AYS1" s="306"/>
      <c r="AYT1" s="307"/>
      <c r="AYU1" s="307"/>
      <c r="AYV1" s="307"/>
      <c r="AYW1" s="307"/>
      <c r="AYX1" s="307"/>
      <c r="AYY1" s="307"/>
      <c r="AYZ1" s="307"/>
      <c r="AZA1" s="307"/>
      <c r="AZB1" s="307"/>
      <c r="AZC1" s="307"/>
      <c r="AZD1" s="307"/>
      <c r="AZE1" s="307"/>
      <c r="AZF1" s="307"/>
      <c r="AZG1" s="307"/>
      <c r="AZH1" s="307"/>
      <c r="AZI1" s="306"/>
      <c r="AZJ1" s="307"/>
      <c r="AZK1" s="307"/>
      <c r="AZL1" s="307"/>
      <c r="AZM1" s="307"/>
      <c r="AZN1" s="307"/>
      <c r="AZO1" s="307"/>
      <c r="AZP1" s="307"/>
      <c r="AZQ1" s="307"/>
      <c r="AZR1" s="307"/>
      <c r="AZS1" s="307"/>
      <c r="AZT1" s="307"/>
      <c r="AZU1" s="307"/>
      <c r="AZV1" s="307"/>
      <c r="AZW1" s="307"/>
      <c r="AZX1" s="307"/>
      <c r="AZY1" s="306"/>
      <c r="AZZ1" s="307"/>
      <c r="BAA1" s="307"/>
      <c r="BAB1" s="307"/>
      <c r="BAC1" s="307"/>
      <c r="BAD1" s="307"/>
      <c r="BAE1" s="307"/>
      <c r="BAF1" s="307"/>
      <c r="BAG1" s="307"/>
      <c r="BAH1" s="307"/>
      <c r="BAI1" s="307"/>
      <c r="BAJ1" s="307"/>
      <c r="BAK1" s="307"/>
      <c r="BAL1" s="307"/>
      <c r="BAM1" s="307"/>
      <c r="BAN1" s="307"/>
      <c r="BAO1" s="306"/>
      <c r="BAP1" s="307"/>
      <c r="BAQ1" s="307"/>
      <c r="BAR1" s="307"/>
      <c r="BAS1" s="307"/>
      <c r="BAT1" s="307"/>
      <c r="BAU1" s="307"/>
      <c r="BAV1" s="307"/>
      <c r="BAW1" s="307"/>
      <c r="BAX1" s="307"/>
      <c r="BAY1" s="307"/>
      <c r="BAZ1" s="307"/>
      <c r="BBA1" s="307"/>
      <c r="BBB1" s="307"/>
      <c r="BBC1" s="307"/>
      <c r="BBD1" s="307"/>
      <c r="BBE1" s="306"/>
      <c r="BBF1" s="307"/>
      <c r="BBG1" s="307"/>
      <c r="BBH1" s="307"/>
      <c r="BBI1" s="307"/>
      <c r="BBJ1" s="307"/>
      <c r="BBK1" s="307"/>
      <c r="BBL1" s="307"/>
      <c r="BBM1" s="307"/>
      <c r="BBN1" s="307"/>
      <c r="BBO1" s="307"/>
      <c r="BBP1" s="307"/>
      <c r="BBQ1" s="307"/>
      <c r="BBR1" s="307"/>
      <c r="BBS1" s="307"/>
      <c r="BBT1" s="307"/>
      <c r="BBU1" s="306"/>
      <c r="BBV1" s="307"/>
      <c r="BBW1" s="307"/>
      <c r="BBX1" s="307"/>
      <c r="BBY1" s="307"/>
      <c r="BBZ1" s="307"/>
      <c r="BCA1" s="307"/>
      <c r="BCB1" s="307"/>
      <c r="BCC1" s="307"/>
      <c r="BCD1" s="307"/>
      <c r="BCE1" s="307"/>
      <c r="BCF1" s="307"/>
      <c r="BCG1" s="307"/>
      <c r="BCH1" s="307"/>
      <c r="BCI1" s="307"/>
      <c r="BCJ1" s="307"/>
      <c r="BCK1" s="306"/>
      <c r="BCL1" s="307"/>
      <c r="BCM1" s="307"/>
      <c r="BCN1" s="307"/>
      <c r="BCO1" s="307"/>
      <c r="BCP1" s="307"/>
      <c r="BCQ1" s="307"/>
      <c r="BCR1" s="307"/>
      <c r="BCS1" s="307"/>
      <c r="BCT1" s="307"/>
      <c r="BCU1" s="307"/>
      <c r="BCV1" s="307"/>
      <c r="BCW1" s="307"/>
      <c r="BCX1" s="307"/>
      <c r="BCY1" s="307"/>
      <c r="BCZ1" s="307"/>
      <c r="BDA1" s="306"/>
      <c r="BDB1" s="307"/>
      <c r="BDC1" s="307"/>
      <c r="BDD1" s="307"/>
      <c r="BDE1" s="307"/>
      <c r="BDF1" s="307"/>
      <c r="BDG1" s="307"/>
      <c r="BDH1" s="307"/>
      <c r="BDI1" s="307"/>
      <c r="BDJ1" s="307"/>
      <c r="BDK1" s="307"/>
      <c r="BDL1" s="307"/>
      <c r="BDM1" s="307"/>
      <c r="BDN1" s="307"/>
      <c r="BDO1" s="307"/>
      <c r="BDP1" s="307"/>
      <c r="BDQ1" s="306"/>
      <c r="BDR1" s="307"/>
      <c r="BDS1" s="307"/>
      <c r="BDT1" s="307"/>
      <c r="BDU1" s="307"/>
      <c r="BDV1" s="307"/>
      <c r="BDW1" s="307"/>
      <c r="BDX1" s="307"/>
      <c r="BDY1" s="307"/>
      <c r="BDZ1" s="307"/>
      <c r="BEA1" s="307"/>
      <c r="BEB1" s="307"/>
      <c r="BEC1" s="307"/>
      <c r="BED1" s="307"/>
      <c r="BEE1" s="307"/>
      <c r="BEF1" s="307"/>
      <c r="BEG1" s="306"/>
      <c r="BEH1" s="307"/>
      <c r="BEI1" s="307"/>
      <c r="BEJ1" s="307"/>
      <c r="BEK1" s="307"/>
      <c r="BEL1" s="307"/>
      <c r="BEM1" s="307"/>
      <c r="BEN1" s="307"/>
      <c r="BEO1" s="307"/>
      <c r="BEP1" s="307"/>
      <c r="BEQ1" s="307"/>
      <c r="BER1" s="307"/>
      <c r="BES1" s="307"/>
      <c r="BET1" s="307"/>
      <c r="BEU1" s="307"/>
      <c r="BEV1" s="307"/>
      <c r="BEW1" s="306"/>
      <c r="BEX1" s="307"/>
      <c r="BEY1" s="307"/>
      <c r="BEZ1" s="307"/>
      <c r="BFA1" s="307"/>
      <c r="BFB1" s="307"/>
      <c r="BFC1" s="307"/>
      <c r="BFD1" s="307"/>
      <c r="BFE1" s="307"/>
      <c r="BFF1" s="307"/>
      <c r="BFG1" s="307"/>
      <c r="BFH1" s="307"/>
      <c r="BFI1" s="307"/>
      <c r="BFJ1" s="307"/>
      <c r="BFK1" s="307"/>
      <c r="BFL1" s="307"/>
      <c r="BFM1" s="306"/>
      <c r="BFN1" s="307"/>
      <c r="BFO1" s="307"/>
      <c r="BFP1" s="307"/>
      <c r="BFQ1" s="307"/>
      <c r="BFR1" s="307"/>
      <c r="BFS1" s="307"/>
      <c r="BFT1" s="307"/>
      <c r="BFU1" s="307"/>
      <c r="BFV1" s="307"/>
      <c r="BFW1" s="307"/>
      <c r="BFX1" s="307"/>
      <c r="BFY1" s="307"/>
      <c r="BFZ1" s="307"/>
      <c r="BGA1" s="307"/>
      <c r="BGB1" s="307"/>
      <c r="BGC1" s="306"/>
      <c r="BGD1" s="307"/>
      <c r="BGE1" s="307"/>
      <c r="BGF1" s="307"/>
      <c r="BGG1" s="307"/>
      <c r="BGH1" s="307"/>
      <c r="BGI1" s="307"/>
      <c r="BGJ1" s="307"/>
      <c r="BGK1" s="307"/>
      <c r="BGL1" s="307"/>
      <c r="BGM1" s="307"/>
      <c r="BGN1" s="307"/>
      <c r="BGO1" s="307"/>
      <c r="BGP1" s="307"/>
      <c r="BGQ1" s="307"/>
      <c r="BGR1" s="307"/>
      <c r="BGS1" s="306"/>
      <c r="BGT1" s="307"/>
      <c r="BGU1" s="307"/>
      <c r="BGV1" s="307"/>
      <c r="BGW1" s="307"/>
      <c r="BGX1" s="307"/>
      <c r="BGY1" s="307"/>
      <c r="BGZ1" s="307"/>
      <c r="BHA1" s="307"/>
      <c r="BHB1" s="307"/>
      <c r="BHC1" s="307"/>
      <c r="BHD1" s="307"/>
      <c r="BHE1" s="307"/>
      <c r="BHF1" s="307"/>
      <c r="BHG1" s="307"/>
      <c r="BHH1" s="307"/>
      <c r="BHI1" s="306"/>
      <c r="BHJ1" s="307"/>
      <c r="BHK1" s="307"/>
      <c r="BHL1" s="307"/>
      <c r="BHM1" s="307"/>
      <c r="BHN1" s="307"/>
      <c r="BHO1" s="307"/>
      <c r="BHP1" s="307"/>
      <c r="BHQ1" s="307"/>
      <c r="BHR1" s="307"/>
      <c r="BHS1" s="307"/>
      <c r="BHT1" s="307"/>
      <c r="BHU1" s="307"/>
      <c r="BHV1" s="307"/>
      <c r="BHW1" s="307"/>
      <c r="BHX1" s="307"/>
      <c r="BHY1" s="306"/>
      <c r="BHZ1" s="307"/>
      <c r="BIA1" s="307"/>
      <c r="BIB1" s="307"/>
      <c r="BIC1" s="307"/>
      <c r="BID1" s="307"/>
      <c r="BIE1" s="307"/>
      <c r="BIF1" s="307"/>
      <c r="BIG1" s="307"/>
      <c r="BIH1" s="307"/>
      <c r="BII1" s="307"/>
      <c r="BIJ1" s="307"/>
      <c r="BIK1" s="307"/>
      <c r="BIL1" s="307"/>
      <c r="BIM1" s="307"/>
      <c r="BIN1" s="307"/>
      <c r="BIO1" s="306"/>
      <c r="BIP1" s="307"/>
      <c r="BIQ1" s="307"/>
      <c r="BIR1" s="307"/>
      <c r="BIS1" s="307"/>
      <c r="BIT1" s="307"/>
      <c r="BIU1" s="307"/>
      <c r="BIV1" s="307"/>
      <c r="BIW1" s="307"/>
      <c r="BIX1" s="307"/>
      <c r="BIY1" s="307"/>
      <c r="BIZ1" s="307"/>
      <c r="BJA1" s="307"/>
      <c r="BJB1" s="307"/>
      <c r="BJC1" s="307"/>
      <c r="BJD1" s="307"/>
      <c r="BJE1" s="306"/>
      <c r="BJF1" s="307"/>
      <c r="BJG1" s="307"/>
      <c r="BJH1" s="307"/>
      <c r="BJI1" s="307"/>
      <c r="BJJ1" s="307"/>
      <c r="BJK1" s="307"/>
      <c r="BJL1" s="307"/>
      <c r="BJM1" s="307"/>
      <c r="BJN1" s="307"/>
      <c r="BJO1" s="307"/>
      <c r="BJP1" s="307"/>
      <c r="BJQ1" s="307"/>
      <c r="BJR1" s="307"/>
      <c r="BJS1" s="307"/>
      <c r="BJT1" s="307"/>
      <c r="BJU1" s="306"/>
      <c r="BJV1" s="307"/>
      <c r="BJW1" s="307"/>
      <c r="BJX1" s="307"/>
      <c r="BJY1" s="307"/>
      <c r="BJZ1" s="307"/>
      <c r="BKA1" s="307"/>
      <c r="BKB1" s="307"/>
      <c r="BKC1" s="307"/>
      <c r="BKD1" s="307"/>
      <c r="BKE1" s="307"/>
      <c r="BKF1" s="307"/>
      <c r="BKG1" s="307"/>
      <c r="BKH1" s="307"/>
      <c r="BKI1" s="307"/>
      <c r="BKJ1" s="307"/>
      <c r="BKK1" s="306"/>
      <c r="BKL1" s="307"/>
      <c r="BKM1" s="307"/>
      <c r="BKN1" s="307"/>
      <c r="BKO1" s="307"/>
      <c r="BKP1" s="307"/>
      <c r="BKQ1" s="307"/>
      <c r="BKR1" s="307"/>
      <c r="BKS1" s="307"/>
      <c r="BKT1" s="307"/>
      <c r="BKU1" s="307"/>
      <c r="BKV1" s="307"/>
      <c r="BKW1" s="307"/>
      <c r="BKX1" s="307"/>
      <c r="BKY1" s="307"/>
      <c r="BKZ1" s="307"/>
      <c r="BLA1" s="306"/>
      <c r="BLB1" s="307"/>
      <c r="BLC1" s="307"/>
      <c r="BLD1" s="307"/>
      <c r="BLE1" s="307"/>
      <c r="BLF1" s="307"/>
      <c r="BLG1" s="307"/>
      <c r="BLH1" s="307"/>
      <c r="BLI1" s="307"/>
      <c r="BLJ1" s="307"/>
      <c r="BLK1" s="307"/>
      <c r="BLL1" s="307"/>
      <c r="BLM1" s="307"/>
      <c r="BLN1" s="307"/>
      <c r="BLO1" s="307"/>
      <c r="BLP1" s="307"/>
      <c r="BLQ1" s="306"/>
      <c r="BLR1" s="307"/>
      <c r="BLS1" s="307"/>
      <c r="BLT1" s="307"/>
      <c r="BLU1" s="307"/>
      <c r="BLV1" s="307"/>
      <c r="BLW1" s="307"/>
      <c r="BLX1" s="307"/>
      <c r="BLY1" s="307"/>
      <c r="BLZ1" s="307"/>
      <c r="BMA1" s="307"/>
      <c r="BMB1" s="307"/>
      <c r="BMC1" s="307"/>
      <c r="BMD1" s="307"/>
      <c r="BME1" s="307"/>
      <c r="BMF1" s="307"/>
      <c r="BMG1" s="306"/>
      <c r="BMH1" s="307"/>
      <c r="BMI1" s="307"/>
      <c r="BMJ1" s="307"/>
      <c r="BMK1" s="307"/>
      <c r="BML1" s="307"/>
      <c r="BMM1" s="307"/>
      <c r="BMN1" s="307"/>
      <c r="BMO1" s="307"/>
      <c r="BMP1" s="307"/>
      <c r="BMQ1" s="307"/>
      <c r="BMR1" s="307"/>
      <c r="BMS1" s="307"/>
      <c r="BMT1" s="307"/>
      <c r="BMU1" s="307"/>
      <c r="BMV1" s="307"/>
      <c r="BMW1" s="306"/>
      <c r="BMX1" s="307"/>
      <c r="BMY1" s="307"/>
      <c r="BMZ1" s="307"/>
      <c r="BNA1" s="307"/>
      <c r="BNB1" s="307"/>
      <c r="BNC1" s="307"/>
      <c r="BND1" s="307"/>
      <c r="BNE1" s="307"/>
      <c r="BNF1" s="307"/>
      <c r="BNG1" s="307"/>
      <c r="BNH1" s="307"/>
      <c r="BNI1" s="307"/>
      <c r="BNJ1" s="307"/>
      <c r="BNK1" s="307"/>
      <c r="BNL1" s="307"/>
      <c r="BNM1" s="306"/>
      <c r="BNN1" s="307"/>
      <c r="BNO1" s="307"/>
      <c r="BNP1" s="307"/>
      <c r="BNQ1" s="307"/>
      <c r="BNR1" s="307"/>
      <c r="BNS1" s="307"/>
      <c r="BNT1" s="307"/>
      <c r="BNU1" s="307"/>
      <c r="BNV1" s="307"/>
      <c r="BNW1" s="307"/>
      <c r="BNX1" s="307"/>
      <c r="BNY1" s="307"/>
      <c r="BNZ1" s="307"/>
      <c r="BOA1" s="307"/>
      <c r="BOB1" s="307"/>
      <c r="BOC1" s="306"/>
      <c r="BOD1" s="307"/>
      <c r="BOE1" s="307"/>
      <c r="BOF1" s="307"/>
      <c r="BOG1" s="307"/>
      <c r="BOH1" s="307"/>
      <c r="BOI1" s="307"/>
      <c r="BOJ1" s="307"/>
      <c r="BOK1" s="307"/>
      <c r="BOL1" s="307"/>
      <c r="BOM1" s="307"/>
      <c r="BON1" s="307"/>
      <c r="BOO1" s="307"/>
      <c r="BOP1" s="307"/>
      <c r="BOQ1" s="307"/>
      <c r="BOR1" s="307"/>
      <c r="BOS1" s="306"/>
      <c r="BOT1" s="307"/>
      <c r="BOU1" s="307"/>
      <c r="BOV1" s="307"/>
      <c r="BOW1" s="307"/>
      <c r="BOX1" s="307"/>
      <c r="BOY1" s="307"/>
      <c r="BOZ1" s="307"/>
      <c r="BPA1" s="307"/>
      <c r="BPB1" s="307"/>
      <c r="BPC1" s="307"/>
      <c r="BPD1" s="307"/>
      <c r="BPE1" s="307"/>
      <c r="BPF1" s="307"/>
      <c r="BPG1" s="307"/>
      <c r="BPH1" s="307"/>
      <c r="BPI1" s="306"/>
      <c r="BPJ1" s="307"/>
      <c r="BPK1" s="307"/>
      <c r="BPL1" s="307"/>
      <c r="BPM1" s="307"/>
      <c r="BPN1" s="307"/>
      <c r="BPO1" s="307"/>
      <c r="BPP1" s="307"/>
      <c r="BPQ1" s="307"/>
      <c r="BPR1" s="307"/>
      <c r="BPS1" s="307"/>
      <c r="BPT1" s="307"/>
      <c r="BPU1" s="307"/>
      <c r="BPV1" s="307"/>
      <c r="BPW1" s="307"/>
      <c r="BPX1" s="307"/>
      <c r="BPY1" s="306"/>
      <c r="BPZ1" s="307"/>
      <c r="BQA1" s="307"/>
      <c r="BQB1" s="307"/>
      <c r="BQC1" s="307"/>
      <c r="BQD1" s="307"/>
      <c r="BQE1" s="307"/>
      <c r="BQF1" s="307"/>
      <c r="BQG1" s="307"/>
      <c r="BQH1" s="307"/>
      <c r="BQI1" s="307"/>
      <c r="BQJ1" s="307"/>
      <c r="BQK1" s="307"/>
      <c r="BQL1" s="307"/>
      <c r="BQM1" s="307"/>
      <c r="BQN1" s="307"/>
      <c r="BQO1" s="306"/>
      <c r="BQP1" s="307"/>
      <c r="BQQ1" s="307"/>
      <c r="BQR1" s="307"/>
      <c r="BQS1" s="307"/>
      <c r="BQT1" s="307"/>
      <c r="BQU1" s="307"/>
      <c r="BQV1" s="307"/>
      <c r="BQW1" s="307"/>
      <c r="BQX1" s="307"/>
      <c r="BQY1" s="307"/>
      <c r="BQZ1" s="307"/>
      <c r="BRA1" s="307"/>
      <c r="BRB1" s="307"/>
      <c r="BRC1" s="307"/>
      <c r="BRD1" s="307"/>
      <c r="BRE1" s="306"/>
      <c r="BRF1" s="307"/>
      <c r="BRG1" s="307"/>
      <c r="BRH1" s="307"/>
      <c r="BRI1" s="307"/>
      <c r="BRJ1" s="307"/>
      <c r="BRK1" s="307"/>
      <c r="BRL1" s="307"/>
      <c r="BRM1" s="307"/>
      <c r="BRN1" s="307"/>
      <c r="BRO1" s="307"/>
      <c r="BRP1" s="307"/>
      <c r="BRQ1" s="307"/>
      <c r="BRR1" s="307"/>
      <c r="BRS1" s="307"/>
      <c r="BRT1" s="307"/>
      <c r="BRU1" s="306"/>
      <c r="BRV1" s="307"/>
      <c r="BRW1" s="307"/>
      <c r="BRX1" s="307"/>
      <c r="BRY1" s="307"/>
      <c r="BRZ1" s="307"/>
      <c r="BSA1" s="307"/>
      <c r="BSB1" s="307"/>
      <c r="BSC1" s="307"/>
      <c r="BSD1" s="307"/>
      <c r="BSE1" s="307"/>
      <c r="BSF1" s="307"/>
      <c r="BSG1" s="307"/>
      <c r="BSH1" s="307"/>
      <c r="BSI1" s="307"/>
      <c r="BSJ1" s="307"/>
      <c r="BSK1" s="306"/>
      <c r="BSL1" s="307"/>
      <c r="BSM1" s="307"/>
      <c r="BSN1" s="307"/>
      <c r="BSO1" s="307"/>
      <c r="BSP1" s="307"/>
      <c r="BSQ1" s="307"/>
      <c r="BSR1" s="307"/>
      <c r="BSS1" s="307"/>
      <c r="BST1" s="307"/>
      <c r="BSU1" s="307"/>
      <c r="BSV1" s="307"/>
      <c r="BSW1" s="307"/>
      <c r="BSX1" s="307"/>
      <c r="BSY1" s="307"/>
      <c r="BSZ1" s="307"/>
      <c r="BTA1" s="306"/>
      <c r="BTB1" s="307"/>
      <c r="BTC1" s="307"/>
      <c r="BTD1" s="307"/>
      <c r="BTE1" s="307"/>
      <c r="BTF1" s="307"/>
      <c r="BTG1" s="307"/>
      <c r="BTH1" s="307"/>
      <c r="BTI1" s="307"/>
      <c r="BTJ1" s="307"/>
      <c r="BTK1" s="307"/>
      <c r="BTL1" s="307"/>
      <c r="BTM1" s="307"/>
      <c r="BTN1" s="307"/>
      <c r="BTO1" s="307"/>
      <c r="BTP1" s="307"/>
      <c r="BTQ1" s="306"/>
      <c r="BTR1" s="307"/>
      <c r="BTS1" s="307"/>
      <c r="BTT1" s="307"/>
      <c r="BTU1" s="307"/>
      <c r="BTV1" s="307"/>
      <c r="BTW1" s="307"/>
      <c r="BTX1" s="307"/>
      <c r="BTY1" s="307"/>
      <c r="BTZ1" s="307"/>
      <c r="BUA1" s="307"/>
      <c r="BUB1" s="307"/>
      <c r="BUC1" s="307"/>
      <c r="BUD1" s="307"/>
      <c r="BUE1" s="307"/>
      <c r="BUF1" s="307"/>
      <c r="BUG1" s="306"/>
      <c r="BUH1" s="307"/>
      <c r="BUI1" s="307"/>
      <c r="BUJ1" s="307"/>
      <c r="BUK1" s="307"/>
      <c r="BUL1" s="307"/>
      <c r="BUM1" s="307"/>
      <c r="BUN1" s="307"/>
      <c r="BUO1" s="307"/>
      <c r="BUP1" s="307"/>
      <c r="BUQ1" s="307"/>
      <c r="BUR1" s="307"/>
      <c r="BUS1" s="307"/>
      <c r="BUT1" s="307"/>
      <c r="BUU1" s="307"/>
      <c r="BUV1" s="307"/>
      <c r="BUW1" s="306"/>
      <c r="BUX1" s="307"/>
      <c r="BUY1" s="307"/>
      <c r="BUZ1" s="307"/>
      <c r="BVA1" s="307"/>
      <c r="BVB1" s="307"/>
      <c r="BVC1" s="307"/>
      <c r="BVD1" s="307"/>
      <c r="BVE1" s="307"/>
      <c r="BVF1" s="307"/>
      <c r="BVG1" s="307"/>
      <c r="BVH1" s="307"/>
      <c r="BVI1" s="307"/>
      <c r="BVJ1" s="307"/>
      <c r="BVK1" s="307"/>
      <c r="BVL1" s="307"/>
      <c r="BVM1" s="306"/>
      <c r="BVN1" s="307"/>
      <c r="BVO1" s="307"/>
      <c r="BVP1" s="307"/>
      <c r="BVQ1" s="307"/>
      <c r="BVR1" s="307"/>
      <c r="BVS1" s="307"/>
      <c r="BVT1" s="307"/>
      <c r="BVU1" s="307"/>
      <c r="BVV1" s="307"/>
      <c r="BVW1" s="307"/>
      <c r="BVX1" s="307"/>
      <c r="BVY1" s="307"/>
      <c r="BVZ1" s="307"/>
      <c r="BWA1" s="307"/>
      <c r="BWB1" s="307"/>
      <c r="BWC1" s="306"/>
      <c r="BWD1" s="307"/>
      <c r="BWE1" s="307"/>
      <c r="BWF1" s="307"/>
      <c r="BWG1" s="307"/>
      <c r="BWH1" s="307"/>
      <c r="BWI1" s="307"/>
      <c r="BWJ1" s="307"/>
      <c r="BWK1" s="307"/>
      <c r="BWL1" s="307"/>
      <c r="BWM1" s="307"/>
      <c r="BWN1" s="307"/>
      <c r="BWO1" s="307"/>
      <c r="BWP1" s="307"/>
      <c r="BWQ1" s="307"/>
      <c r="BWR1" s="307"/>
      <c r="BWS1" s="306"/>
      <c r="BWT1" s="307"/>
      <c r="BWU1" s="307"/>
      <c r="BWV1" s="307"/>
      <c r="BWW1" s="307"/>
      <c r="BWX1" s="307"/>
      <c r="BWY1" s="307"/>
      <c r="BWZ1" s="307"/>
      <c r="BXA1" s="307"/>
      <c r="BXB1" s="307"/>
      <c r="BXC1" s="307"/>
      <c r="BXD1" s="307"/>
      <c r="BXE1" s="307"/>
      <c r="BXF1" s="307"/>
      <c r="BXG1" s="307"/>
      <c r="BXH1" s="307"/>
      <c r="BXI1" s="306"/>
      <c r="BXJ1" s="307"/>
      <c r="BXK1" s="307"/>
      <c r="BXL1" s="307"/>
      <c r="BXM1" s="307"/>
      <c r="BXN1" s="307"/>
      <c r="BXO1" s="307"/>
      <c r="BXP1" s="307"/>
      <c r="BXQ1" s="307"/>
      <c r="BXR1" s="307"/>
      <c r="BXS1" s="307"/>
      <c r="BXT1" s="307"/>
      <c r="BXU1" s="307"/>
      <c r="BXV1" s="307"/>
      <c r="BXW1" s="307"/>
      <c r="BXX1" s="307"/>
      <c r="BXY1" s="306"/>
      <c r="BXZ1" s="307"/>
      <c r="BYA1" s="307"/>
      <c r="BYB1" s="307"/>
      <c r="BYC1" s="307"/>
      <c r="BYD1" s="307"/>
      <c r="BYE1" s="307"/>
      <c r="BYF1" s="307"/>
      <c r="BYG1" s="307"/>
      <c r="BYH1" s="307"/>
      <c r="BYI1" s="307"/>
      <c r="BYJ1" s="307"/>
      <c r="BYK1" s="307"/>
      <c r="BYL1" s="307"/>
      <c r="BYM1" s="307"/>
      <c r="BYN1" s="307"/>
      <c r="BYO1" s="306"/>
      <c r="BYP1" s="307"/>
      <c r="BYQ1" s="307"/>
      <c r="BYR1" s="307"/>
      <c r="BYS1" s="307"/>
      <c r="BYT1" s="307"/>
      <c r="BYU1" s="307"/>
      <c r="BYV1" s="307"/>
      <c r="BYW1" s="307"/>
      <c r="BYX1" s="307"/>
      <c r="BYY1" s="307"/>
      <c r="BYZ1" s="307"/>
      <c r="BZA1" s="307"/>
      <c r="BZB1" s="307"/>
      <c r="BZC1" s="307"/>
      <c r="BZD1" s="307"/>
      <c r="BZE1" s="306"/>
      <c r="BZF1" s="307"/>
      <c r="BZG1" s="307"/>
      <c r="BZH1" s="307"/>
      <c r="BZI1" s="307"/>
      <c r="BZJ1" s="307"/>
      <c r="BZK1" s="307"/>
      <c r="BZL1" s="307"/>
      <c r="BZM1" s="307"/>
      <c r="BZN1" s="307"/>
      <c r="BZO1" s="307"/>
      <c r="BZP1" s="307"/>
      <c r="BZQ1" s="307"/>
      <c r="BZR1" s="307"/>
      <c r="BZS1" s="307"/>
      <c r="BZT1" s="307"/>
      <c r="BZU1" s="306"/>
      <c r="BZV1" s="307"/>
      <c r="BZW1" s="307"/>
      <c r="BZX1" s="307"/>
      <c r="BZY1" s="307"/>
      <c r="BZZ1" s="307"/>
      <c r="CAA1" s="307"/>
      <c r="CAB1" s="307"/>
      <c r="CAC1" s="307"/>
      <c r="CAD1" s="307"/>
      <c r="CAE1" s="307"/>
      <c r="CAF1" s="307"/>
      <c r="CAG1" s="307"/>
      <c r="CAH1" s="307"/>
      <c r="CAI1" s="307"/>
      <c r="CAJ1" s="307"/>
      <c r="CAK1" s="306"/>
      <c r="CAL1" s="307"/>
      <c r="CAM1" s="307"/>
      <c r="CAN1" s="307"/>
      <c r="CAO1" s="307"/>
      <c r="CAP1" s="307"/>
      <c r="CAQ1" s="307"/>
      <c r="CAR1" s="307"/>
      <c r="CAS1" s="307"/>
      <c r="CAT1" s="307"/>
      <c r="CAU1" s="307"/>
      <c r="CAV1" s="307"/>
      <c r="CAW1" s="307"/>
      <c r="CAX1" s="307"/>
      <c r="CAY1" s="307"/>
      <c r="CAZ1" s="307"/>
      <c r="CBA1" s="306"/>
      <c r="CBB1" s="307"/>
      <c r="CBC1" s="307"/>
      <c r="CBD1" s="307"/>
      <c r="CBE1" s="307"/>
      <c r="CBF1" s="307"/>
      <c r="CBG1" s="307"/>
      <c r="CBH1" s="307"/>
      <c r="CBI1" s="307"/>
      <c r="CBJ1" s="307"/>
      <c r="CBK1" s="307"/>
      <c r="CBL1" s="307"/>
      <c r="CBM1" s="307"/>
      <c r="CBN1" s="307"/>
      <c r="CBO1" s="307"/>
      <c r="CBP1" s="307"/>
      <c r="CBQ1" s="306"/>
      <c r="CBR1" s="307"/>
      <c r="CBS1" s="307"/>
      <c r="CBT1" s="307"/>
      <c r="CBU1" s="307"/>
      <c r="CBV1" s="307"/>
      <c r="CBW1" s="307"/>
      <c r="CBX1" s="307"/>
      <c r="CBY1" s="307"/>
      <c r="CBZ1" s="307"/>
      <c r="CCA1" s="307"/>
      <c r="CCB1" s="307"/>
      <c r="CCC1" s="307"/>
      <c r="CCD1" s="307"/>
      <c r="CCE1" s="307"/>
      <c r="CCF1" s="307"/>
      <c r="CCG1" s="306"/>
      <c r="CCH1" s="307"/>
      <c r="CCI1" s="307"/>
      <c r="CCJ1" s="307"/>
      <c r="CCK1" s="307"/>
      <c r="CCL1" s="307"/>
      <c r="CCM1" s="307"/>
      <c r="CCN1" s="307"/>
      <c r="CCO1" s="307"/>
      <c r="CCP1" s="307"/>
      <c r="CCQ1" s="307"/>
      <c r="CCR1" s="307"/>
      <c r="CCS1" s="307"/>
      <c r="CCT1" s="307"/>
      <c r="CCU1" s="307"/>
      <c r="CCV1" s="307"/>
      <c r="CCW1" s="306"/>
      <c r="CCX1" s="307"/>
      <c r="CCY1" s="307"/>
      <c r="CCZ1" s="307"/>
      <c r="CDA1" s="307"/>
      <c r="CDB1" s="307"/>
      <c r="CDC1" s="307"/>
      <c r="CDD1" s="307"/>
      <c r="CDE1" s="307"/>
      <c r="CDF1" s="307"/>
      <c r="CDG1" s="307"/>
      <c r="CDH1" s="307"/>
      <c r="CDI1" s="307"/>
      <c r="CDJ1" s="307"/>
      <c r="CDK1" s="307"/>
      <c r="CDL1" s="307"/>
      <c r="CDM1" s="306"/>
      <c r="CDN1" s="307"/>
      <c r="CDO1" s="307"/>
      <c r="CDP1" s="307"/>
      <c r="CDQ1" s="307"/>
      <c r="CDR1" s="307"/>
      <c r="CDS1" s="307"/>
      <c r="CDT1" s="307"/>
      <c r="CDU1" s="307"/>
      <c r="CDV1" s="307"/>
      <c r="CDW1" s="307"/>
      <c r="CDX1" s="307"/>
      <c r="CDY1" s="307"/>
      <c r="CDZ1" s="307"/>
      <c r="CEA1" s="307"/>
      <c r="CEB1" s="307"/>
      <c r="CEC1" s="306"/>
      <c r="CED1" s="307"/>
      <c r="CEE1" s="307"/>
      <c r="CEF1" s="307"/>
      <c r="CEG1" s="307"/>
      <c r="CEH1" s="307"/>
      <c r="CEI1" s="307"/>
      <c r="CEJ1" s="307"/>
      <c r="CEK1" s="307"/>
      <c r="CEL1" s="307"/>
      <c r="CEM1" s="307"/>
      <c r="CEN1" s="307"/>
      <c r="CEO1" s="307"/>
      <c r="CEP1" s="307"/>
      <c r="CEQ1" s="307"/>
      <c r="CER1" s="307"/>
      <c r="CES1" s="306"/>
      <c r="CET1" s="307"/>
      <c r="CEU1" s="307"/>
      <c r="CEV1" s="307"/>
      <c r="CEW1" s="307"/>
      <c r="CEX1" s="307"/>
      <c r="CEY1" s="307"/>
      <c r="CEZ1" s="307"/>
      <c r="CFA1" s="307"/>
      <c r="CFB1" s="307"/>
      <c r="CFC1" s="307"/>
      <c r="CFD1" s="307"/>
      <c r="CFE1" s="307"/>
      <c r="CFF1" s="307"/>
      <c r="CFG1" s="307"/>
      <c r="CFH1" s="307"/>
      <c r="CFI1" s="306"/>
      <c r="CFJ1" s="307"/>
      <c r="CFK1" s="307"/>
      <c r="CFL1" s="307"/>
      <c r="CFM1" s="307"/>
      <c r="CFN1" s="307"/>
      <c r="CFO1" s="307"/>
      <c r="CFP1" s="307"/>
      <c r="CFQ1" s="307"/>
      <c r="CFR1" s="307"/>
      <c r="CFS1" s="307"/>
      <c r="CFT1" s="307"/>
      <c r="CFU1" s="307"/>
      <c r="CFV1" s="307"/>
      <c r="CFW1" s="307"/>
      <c r="CFX1" s="307"/>
      <c r="CFY1" s="306"/>
      <c r="CFZ1" s="307"/>
      <c r="CGA1" s="307"/>
      <c r="CGB1" s="307"/>
      <c r="CGC1" s="307"/>
      <c r="CGD1" s="307"/>
      <c r="CGE1" s="307"/>
      <c r="CGF1" s="307"/>
      <c r="CGG1" s="307"/>
      <c r="CGH1" s="307"/>
      <c r="CGI1" s="307"/>
      <c r="CGJ1" s="307"/>
      <c r="CGK1" s="307"/>
      <c r="CGL1" s="307"/>
      <c r="CGM1" s="307"/>
      <c r="CGN1" s="307"/>
      <c r="CGO1" s="306"/>
      <c r="CGP1" s="307"/>
      <c r="CGQ1" s="307"/>
      <c r="CGR1" s="307"/>
      <c r="CGS1" s="307"/>
      <c r="CGT1" s="307"/>
      <c r="CGU1" s="307"/>
      <c r="CGV1" s="307"/>
      <c r="CGW1" s="307"/>
      <c r="CGX1" s="307"/>
      <c r="CGY1" s="307"/>
      <c r="CGZ1" s="307"/>
      <c r="CHA1" s="307"/>
      <c r="CHB1" s="307"/>
      <c r="CHC1" s="307"/>
      <c r="CHD1" s="307"/>
      <c r="CHE1" s="306"/>
      <c r="CHF1" s="307"/>
      <c r="CHG1" s="307"/>
      <c r="CHH1" s="307"/>
      <c r="CHI1" s="307"/>
      <c r="CHJ1" s="307"/>
      <c r="CHK1" s="307"/>
      <c r="CHL1" s="307"/>
      <c r="CHM1" s="307"/>
      <c r="CHN1" s="307"/>
      <c r="CHO1" s="307"/>
      <c r="CHP1" s="307"/>
      <c r="CHQ1" s="307"/>
      <c r="CHR1" s="307"/>
      <c r="CHS1" s="307"/>
      <c r="CHT1" s="307"/>
      <c r="CHU1" s="306"/>
      <c r="CHV1" s="307"/>
      <c r="CHW1" s="307"/>
      <c r="CHX1" s="307"/>
      <c r="CHY1" s="307"/>
      <c r="CHZ1" s="307"/>
      <c r="CIA1" s="307"/>
      <c r="CIB1" s="307"/>
      <c r="CIC1" s="307"/>
      <c r="CID1" s="307"/>
      <c r="CIE1" s="307"/>
      <c r="CIF1" s="307"/>
      <c r="CIG1" s="307"/>
      <c r="CIH1" s="307"/>
      <c r="CII1" s="307"/>
      <c r="CIJ1" s="307"/>
      <c r="CIK1" s="306"/>
      <c r="CIL1" s="307"/>
      <c r="CIM1" s="307"/>
      <c r="CIN1" s="307"/>
      <c r="CIO1" s="307"/>
      <c r="CIP1" s="307"/>
      <c r="CIQ1" s="307"/>
      <c r="CIR1" s="307"/>
      <c r="CIS1" s="307"/>
      <c r="CIT1" s="307"/>
      <c r="CIU1" s="307"/>
      <c r="CIV1" s="307"/>
      <c r="CIW1" s="307"/>
      <c r="CIX1" s="307"/>
      <c r="CIY1" s="307"/>
      <c r="CIZ1" s="307"/>
      <c r="CJA1" s="306"/>
      <c r="CJB1" s="307"/>
      <c r="CJC1" s="307"/>
      <c r="CJD1" s="307"/>
      <c r="CJE1" s="307"/>
      <c r="CJF1" s="307"/>
      <c r="CJG1" s="307"/>
      <c r="CJH1" s="307"/>
      <c r="CJI1" s="307"/>
      <c r="CJJ1" s="307"/>
      <c r="CJK1" s="307"/>
      <c r="CJL1" s="307"/>
      <c r="CJM1" s="307"/>
      <c r="CJN1" s="307"/>
      <c r="CJO1" s="307"/>
      <c r="CJP1" s="307"/>
      <c r="CJQ1" s="306"/>
      <c r="CJR1" s="307"/>
      <c r="CJS1" s="307"/>
      <c r="CJT1" s="307"/>
      <c r="CJU1" s="307"/>
      <c r="CJV1" s="307"/>
      <c r="CJW1" s="307"/>
      <c r="CJX1" s="307"/>
      <c r="CJY1" s="307"/>
      <c r="CJZ1" s="307"/>
      <c r="CKA1" s="307"/>
      <c r="CKB1" s="307"/>
      <c r="CKC1" s="307"/>
      <c r="CKD1" s="307"/>
      <c r="CKE1" s="307"/>
      <c r="CKF1" s="307"/>
      <c r="CKG1" s="306"/>
      <c r="CKH1" s="307"/>
      <c r="CKI1" s="307"/>
      <c r="CKJ1" s="307"/>
      <c r="CKK1" s="307"/>
      <c r="CKL1" s="307"/>
      <c r="CKM1" s="307"/>
      <c r="CKN1" s="307"/>
      <c r="CKO1" s="307"/>
      <c r="CKP1" s="307"/>
      <c r="CKQ1" s="307"/>
      <c r="CKR1" s="307"/>
      <c r="CKS1" s="307"/>
      <c r="CKT1" s="307"/>
      <c r="CKU1" s="307"/>
      <c r="CKV1" s="307"/>
      <c r="CKW1" s="306"/>
      <c r="CKX1" s="307"/>
      <c r="CKY1" s="307"/>
      <c r="CKZ1" s="307"/>
      <c r="CLA1" s="307"/>
      <c r="CLB1" s="307"/>
      <c r="CLC1" s="307"/>
      <c r="CLD1" s="307"/>
      <c r="CLE1" s="307"/>
      <c r="CLF1" s="307"/>
      <c r="CLG1" s="307"/>
      <c r="CLH1" s="307"/>
      <c r="CLI1" s="307"/>
      <c r="CLJ1" s="307"/>
      <c r="CLK1" s="307"/>
      <c r="CLL1" s="307"/>
      <c r="CLM1" s="306"/>
      <c r="CLN1" s="307"/>
      <c r="CLO1" s="307"/>
      <c r="CLP1" s="307"/>
      <c r="CLQ1" s="307"/>
      <c r="CLR1" s="307"/>
      <c r="CLS1" s="307"/>
      <c r="CLT1" s="307"/>
      <c r="CLU1" s="307"/>
      <c r="CLV1" s="307"/>
      <c r="CLW1" s="307"/>
      <c r="CLX1" s="307"/>
      <c r="CLY1" s="307"/>
      <c r="CLZ1" s="307"/>
      <c r="CMA1" s="307"/>
      <c r="CMB1" s="307"/>
      <c r="CMC1" s="306"/>
      <c r="CMD1" s="307"/>
      <c r="CME1" s="307"/>
      <c r="CMF1" s="307"/>
      <c r="CMG1" s="307"/>
      <c r="CMH1" s="307"/>
      <c r="CMI1" s="307"/>
      <c r="CMJ1" s="307"/>
      <c r="CMK1" s="307"/>
      <c r="CML1" s="307"/>
      <c r="CMM1" s="307"/>
      <c r="CMN1" s="307"/>
      <c r="CMO1" s="307"/>
      <c r="CMP1" s="307"/>
      <c r="CMQ1" s="307"/>
      <c r="CMR1" s="307"/>
      <c r="CMS1" s="306"/>
      <c r="CMT1" s="307"/>
      <c r="CMU1" s="307"/>
      <c r="CMV1" s="307"/>
      <c r="CMW1" s="307"/>
      <c r="CMX1" s="307"/>
      <c r="CMY1" s="307"/>
      <c r="CMZ1" s="307"/>
      <c r="CNA1" s="307"/>
      <c r="CNB1" s="307"/>
      <c r="CNC1" s="307"/>
      <c r="CND1" s="307"/>
      <c r="CNE1" s="307"/>
      <c r="CNF1" s="307"/>
      <c r="CNG1" s="307"/>
      <c r="CNH1" s="307"/>
      <c r="CNI1" s="306"/>
      <c r="CNJ1" s="307"/>
      <c r="CNK1" s="307"/>
      <c r="CNL1" s="307"/>
      <c r="CNM1" s="307"/>
      <c r="CNN1" s="307"/>
      <c r="CNO1" s="307"/>
      <c r="CNP1" s="307"/>
      <c r="CNQ1" s="307"/>
      <c r="CNR1" s="307"/>
      <c r="CNS1" s="307"/>
      <c r="CNT1" s="307"/>
      <c r="CNU1" s="307"/>
      <c r="CNV1" s="307"/>
      <c r="CNW1" s="307"/>
      <c r="CNX1" s="307"/>
      <c r="CNY1" s="306"/>
      <c r="CNZ1" s="307"/>
      <c r="COA1" s="307"/>
      <c r="COB1" s="307"/>
      <c r="COC1" s="307"/>
      <c r="COD1" s="307"/>
      <c r="COE1" s="307"/>
      <c r="COF1" s="307"/>
      <c r="COG1" s="307"/>
      <c r="COH1" s="307"/>
      <c r="COI1" s="307"/>
      <c r="COJ1" s="307"/>
      <c r="COK1" s="307"/>
      <c r="COL1" s="307"/>
      <c r="COM1" s="307"/>
      <c r="CON1" s="307"/>
      <c r="COO1" s="306"/>
      <c r="COP1" s="307"/>
      <c r="COQ1" s="307"/>
      <c r="COR1" s="307"/>
      <c r="COS1" s="307"/>
      <c r="COT1" s="307"/>
      <c r="COU1" s="307"/>
      <c r="COV1" s="307"/>
      <c r="COW1" s="307"/>
      <c r="COX1" s="307"/>
      <c r="COY1" s="307"/>
      <c r="COZ1" s="307"/>
      <c r="CPA1" s="307"/>
      <c r="CPB1" s="307"/>
      <c r="CPC1" s="307"/>
      <c r="CPD1" s="307"/>
      <c r="CPE1" s="306"/>
      <c r="CPF1" s="307"/>
      <c r="CPG1" s="307"/>
      <c r="CPH1" s="307"/>
      <c r="CPI1" s="307"/>
      <c r="CPJ1" s="307"/>
      <c r="CPK1" s="307"/>
      <c r="CPL1" s="307"/>
      <c r="CPM1" s="307"/>
      <c r="CPN1" s="307"/>
      <c r="CPO1" s="307"/>
      <c r="CPP1" s="307"/>
      <c r="CPQ1" s="307"/>
      <c r="CPR1" s="307"/>
      <c r="CPS1" s="307"/>
      <c r="CPT1" s="307"/>
      <c r="CPU1" s="306"/>
      <c r="CPV1" s="307"/>
      <c r="CPW1" s="307"/>
      <c r="CPX1" s="307"/>
      <c r="CPY1" s="307"/>
      <c r="CPZ1" s="307"/>
      <c r="CQA1" s="307"/>
      <c r="CQB1" s="307"/>
      <c r="CQC1" s="307"/>
      <c r="CQD1" s="307"/>
      <c r="CQE1" s="307"/>
      <c r="CQF1" s="307"/>
      <c r="CQG1" s="307"/>
      <c r="CQH1" s="307"/>
      <c r="CQI1" s="307"/>
      <c r="CQJ1" s="307"/>
      <c r="CQK1" s="306"/>
      <c r="CQL1" s="307"/>
      <c r="CQM1" s="307"/>
      <c r="CQN1" s="307"/>
      <c r="CQO1" s="307"/>
      <c r="CQP1" s="307"/>
      <c r="CQQ1" s="307"/>
      <c r="CQR1" s="307"/>
      <c r="CQS1" s="307"/>
      <c r="CQT1" s="307"/>
      <c r="CQU1" s="307"/>
      <c r="CQV1" s="307"/>
      <c r="CQW1" s="307"/>
      <c r="CQX1" s="307"/>
      <c r="CQY1" s="307"/>
      <c r="CQZ1" s="307"/>
      <c r="CRA1" s="306"/>
      <c r="CRB1" s="307"/>
      <c r="CRC1" s="307"/>
      <c r="CRD1" s="307"/>
      <c r="CRE1" s="307"/>
      <c r="CRF1" s="307"/>
      <c r="CRG1" s="307"/>
      <c r="CRH1" s="307"/>
      <c r="CRI1" s="307"/>
      <c r="CRJ1" s="307"/>
      <c r="CRK1" s="307"/>
      <c r="CRL1" s="307"/>
      <c r="CRM1" s="307"/>
      <c r="CRN1" s="307"/>
      <c r="CRO1" s="307"/>
      <c r="CRP1" s="307"/>
      <c r="CRQ1" s="306"/>
      <c r="CRR1" s="307"/>
      <c r="CRS1" s="307"/>
      <c r="CRT1" s="307"/>
      <c r="CRU1" s="307"/>
      <c r="CRV1" s="307"/>
      <c r="CRW1" s="307"/>
      <c r="CRX1" s="307"/>
      <c r="CRY1" s="307"/>
      <c r="CRZ1" s="307"/>
      <c r="CSA1" s="307"/>
      <c r="CSB1" s="307"/>
      <c r="CSC1" s="307"/>
      <c r="CSD1" s="307"/>
      <c r="CSE1" s="307"/>
      <c r="CSF1" s="307"/>
      <c r="CSG1" s="306"/>
      <c r="CSH1" s="307"/>
      <c r="CSI1" s="307"/>
      <c r="CSJ1" s="307"/>
      <c r="CSK1" s="307"/>
      <c r="CSL1" s="307"/>
      <c r="CSM1" s="307"/>
      <c r="CSN1" s="307"/>
      <c r="CSO1" s="307"/>
      <c r="CSP1" s="307"/>
      <c r="CSQ1" s="307"/>
      <c r="CSR1" s="307"/>
      <c r="CSS1" s="307"/>
      <c r="CST1" s="307"/>
      <c r="CSU1" s="307"/>
      <c r="CSV1" s="307"/>
      <c r="CSW1" s="306"/>
      <c r="CSX1" s="307"/>
      <c r="CSY1" s="307"/>
      <c r="CSZ1" s="307"/>
      <c r="CTA1" s="307"/>
      <c r="CTB1" s="307"/>
      <c r="CTC1" s="307"/>
      <c r="CTD1" s="307"/>
      <c r="CTE1" s="307"/>
      <c r="CTF1" s="307"/>
      <c r="CTG1" s="307"/>
      <c r="CTH1" s="307"/>
      <c r="CTI1" s="307"/>
      <c r="CTJ1" s="307"/>
      <c r="CTK1" s="307"/>
      <c r="CTL1" s="307"/>
      <c r="CTM1" s="306"/>
      <c r="CTN1" s="307"/>
      <c r="CTO1" s="307"/>
      <c r="CTP1" s="307"/>
      <c r="CTQ1" s="307"/>
      <c r="CTR1" s="307"/>
      <c r="CTS1" s="307"/>
      <c r="CTT1" s="307"/>
      <c r="CTU1" s="307"/>
      <c r="CTV1" s="307"/>
      <c r="CTW1" s="307"/>
      <c r="CTX1" s="307"/>
      <c r="CTY1" s="307"/>
      <c r="CTZ1" s="307"/>
      <c r="CUA1" s="307"/>
      <c r="CUB1" s="307"/>
      <c r="CUC1" s="306"/>
      <c r="CUD1" s="307"/>
      <c r="CUE1" s="307"/>
      <c r="CUF1" s="307"/>
      <c r="CUG1" s="307"/>
      <c r="CUH1" s="307"/>
      <c r="CUI1" s="307"/>
      <c r="CUJ1" s="307"/>
      <c r="CUK1" s="307"/>
      <c r="CUL1" s="307"/>
      <c r="CUM1" s="307"/>
      <c r="CUN1" s="307"/>
      <c r="CUO1" s="307"/>
      <c r="CUP1" s="307"/>
      <c r="CUQ1" s="307"/>
      <c r="CUR1" s="307"/>
      <c r="CUS1" s="306"/>
      <c r="CUT1" s="307"/>
      <c r="CUU1" s="307"/>
      <c r="CUV1" s="307"/>
      <c r="CUW1" s="307"/>
      <c r="CUX1" s="307"/>
      <c r="CUY1" s="307"/>
      <c r="CUZ1" s="307"/>
      <c r="CVA1" s="307"/>
      <c r="CVB1" s="307"/>
      <c r="CVC1" s="307"/>
      <c r="CVD1" s="307"/>
      <c r="CVE1" s="307"/>
      <c r="CVF1" s="307"/>
      <c r="CVG1" s="307"/>
      <c r="CVH1" s="307"/>
      <c r="CVI1" s="306"/>
      <c r="CVJ1" s="307"/>
      <c r="CVK1" s="307"/>
      <c r="CVL1" s="307"/>
      <c r="CVM1" s="307"/>
      <c r="CVN1" s="307"/>
      <c r="CVO1" s="307"/>
      <c r="CVP1" s="307"/>
      <c r="CVQ1" s="307"/>
      <c r="CVR1" s="307"/>
      <c r="CVS1" s="307"/>
      <c r="CVT1" s="307"/>
      <c r="CVU1" s="307"/>
      <c r="CVV1" s="307"/>
      <c r="CVW1" s="307"/>
      <c r="CVX1" s="307"/>
      <c r="CVY1" s="306"/>
      <c r="CVZ1" s="307"/>
      <c r="CWA1" s="307"/>
      <c r="CWB1" s="307"/>
      <c r="CWC1" s="307"/>
      <c r="CWD1" s="307"/>
      <c r="CWE1" s="307"/>
      <c r="CWF1" s="307"/>
      <c r="CWG1" s="307"/>
      <c r="CWH1" s="307"/>
      <c r="CWI1" s="307"/>
      <c r="CWJ1" s="307"/>
      <c r="CWK1" s="307"/>
      <c r="CWL1" s="307"/>
      <c r="CWM1" s="307"/>
      <c r="CWN1" s="307"/>
      <c r="CWO1" s="306"/>
      <c r="CWP1" s="307"/>
      <c r="CWQ1" s="307"/>
      <c r="CWR1" s="307"/>
      <c r="CWS1" s="307"/>
      <c r="CWT1" s="307"/>
      <c r="CWU1" s="307"/>
      <c r="CWV1" s="307"/>
      <c r="CWW1" s="307"/>
      <c r="CWX1" s="307"/>
      <c r="CWY1" s="307"/>
      <c r="CWZ1" s="307"/>
      <c r="CXA1" s="307"/>
      <c r="CXB1" s="307"/>
      <c r="CXC1" s="307"/>
      <c r="CXD1" s="307"/>
      <c r="CXE1" s="306"/>
      <c r="CXF1" s="307"/>
      <c r="CXG1" s="307"/>
      <c r="CXH1" s="307"/>
      <c r="CXI1" s="307"/>
      <c r="CXJ1" s="307"/>
      <c r="CXK1" s="307"/>
      <c r="CXL1" s="307"/>
      <c r="CXM1" s="307"/>
      <c r="CXN1" s="307"/>
      <c r="CXO1" s="307"/>
      <c r="CXP1" s="307"/>
      <c r="CXQ1" s="307"/>
      <c r="CXR1" s="307"/>
      <c r="CXS1" s="307"/>
      <c r="CXT1" s="307"/>
      <c r="CXU1" s="306"/>
      <c r="CXV1" s="307"/>
      <c r="CXW1" s="307"/>
      <c r="CXX1" s="307"/>
      <c r="CXY1" s="307"/>
      <c r="CXZ1" s="307"/>
      <c r="CYA1" s="307"/>
      <c r="CYB1" s="307"/>
      <c r="CYC1" s="307"/>
      <c r="CYD1" s="307"/>
      <c r="CYE1" s="307"/>
      <c r="CYF1" s="307"/>
      <c r="CYG1" s="307"/>
      <c r="CYH1" s="307"/>
      <c r="CYI1" s="307"/>
      <c r="CYJ1" s="307"/>
      <c r="CYK1" s="306"/>
      <c r="CYL1" s="307"/>
      <c r="CYM1" s="307"/>
      <c r="CYN1" s="307"/>
      <c r="CYO1" s="307"/>
      <c r="CYP1" s="307"/>
      <c r="CYQ1" s="307"/>
      <c r="CYR1" s="307"/>
      <c r="CYS1" s="307"/>
      <c r="CYT1" s="307"/>
      <c r="CYU1" s="307"/>
      <c r="CYV1" s="307"/>
      <c r="CYW1" s="307"/>
      <c r="CYX1" s="307"/>
      <c r="CYY1" s="307"/>
      <c r="CYZ1" s="307"/>
      <c r="CZA1" s="306"/>
      <c r="CZB1" s="307"/>
      <c r="CZC1" s="307"/>
      <c r="CZD1" s="307"/>
      <c r="CZE1" s="307"/>
      <c r="CZF1" s="307"/>
      <c r="CZG1" s="307"/>
      <c r="CZH1" s="307"/>
      <c r="CZI1" s="307"/>
      <c r="CZJ1" s="307"/>
      <c r="CZK1" s="307"/>
      <c r="CZL1" s="307"/>
      <c r="CZM1" s="307"/>
      <c r="CZN1" s="307"/>
      <c r="CZO1" s="307"/>
      <c r="CZP1" s="307"/>
      <c r="CZQ1" s="306"/>
      <c r="CZR1" s="307"/>
      <c r="CZS1" s="307"/>
      <c r="CZT1" s="307"/>
      <c r="CZU1" s="307"/>
      <c r="CZV1" s="307"/>
      <c r="CZW1" s="307"/>
      <c r="CZX1" s="307"/>
      <c r="CZY1" s="307"/>
      <c r="CZZ1" s="307"/>
      <c r="DAA1" s="307"/>
      <c r="DAB1" s="307"/>
      <c r="DAC1" s="307"/>
      <c r="DAD1" s="307"/>
      <c r="DAE1" s="307"/>
      <c r="DAF1" s="307"/>
      <c r="DAG1" s="306"/>
      <c r="DAH1" s="307"/>
      <c r="DAI1" s="307"/>
      <c r="DAJ1" s="307"/>
      <c r="DAK1" s="307"/>
      <c r="DAL1" s="307"/>
      <c r="DAM1" s="307"/>
      <c r="DAN1" s="307"/>
      <c r="DAO1" s="307"/>
      <c r="DAP1" s="307"/>
      <c r="DAQ1" s="307"/>
      <c r="DAR1" s="307"/>
      <c r="DAS1" s="307"/>
      <c r="DAT1" s="307"/>
      <c r="DAU1" s="307"/>
      <c r="DAV1" s="307"/>
      <c r="DAW1" s="306"/>
      <c r="DAX1" s="307"/>
      <c r="DAY1" s="307"/>
      <c r="DAZ1" s="307"/>
      <c r="DBA1" s="307"/>
      <c r="DBB1" s="307"/>
      <c r="DBC1" s="307"/>
      <c r="DBD1" s="307"/>
      <c r="DBE1" s="307"/>
      <c r="DBF1" s="307"/>
      <c r="DBG1" s="307"/>
      <c r="DBH1" s="307"/>
      <c r="DBI1" s="307"/>
      <c r="DBJ1" s="307"/>
      <c r="DBK1" s="307"/>
      <c r="DBL1" s="307"/>
      <c r="DBM1" s="306"/>
      <c r="DBN1" s="307"/>
      <c r="DBO1" s="307"/>
      <c r="DBP1" s="307"/>
      <c r="DBQ1" s="307"/>
      <c r="DBR1" s="307"/>
      <c r="DBS1" s="307"/>
      <c r="DBT1" s="307"/>
      <c r="DBU1" s="307"/>
      <c r="DBV1" s="307"/>
      <c r="DBW1" s="307"/>
      <c r="DBX1" s="307"/>
      <c r="DBY1" s="307"/>
      <c r="DBZ1" s="307"/>
      <c r="DCA1" s="307"/>
      <c r="DCB1" s="307"/>
      <c r="DCC1" s="306"/>
      <c r="DCD1" s="307"/>
      <c r="DCE1" s="307"/>
      <c r="DCF1" s="307"/>
      <c r="DCG1" s="307"/>
      <c r="DCH1" s="307"/>
      <c r="DCI1" s="307"/>
      <c r="DCJ1" s="307"/>
      <c r="DCK1" s="307"/>
      <c r="DCL1" s="307"/>
      <c r="DCM1" s="307"/>
      <c r="DCN1" s="307"/>
      <c r="DCO1" s="307"/>
      <c r="DCP1" s="307"/>
      <c r="DCQ1" s="307"/>
      <c r="DCR1" s="307"/>
      <c r="DCS1" s="306"/>
      <c r="DCT1" s="307"/>
      <c r="DCU1" s="307"/>
      <c r="DCV1" s="307"/>
      <c r="DCW1" s="307"/>
      <c r="DCX1" s="307"/>
      <c r="DCY1" s="307"/>
      <c r="DCZ1" s="307"/>
      <c r="DDA1" s="307"/>
      <c r="DDB1" s="307"/>
      <c r="DDC1" s="307"/>
      <c r="DDD1" s="307"/>
      <c r="DDE1" s="307"/>
      <c r="DDF1" s="307"/>
      <c r="DDG1" s="307"/>
      <c r="DDH1" s="307"/>
      <c r="DDI1" s="306"/>
      <c r="DDJ1" s="307"/>
      <c r="DDK1" s="307"/>
      <c r="DDL1" s="307"/>
      <c r="DDM1" s="307"/>
      <c r="DDN1" s="307"/>
      <c r="DDO1" s="307"/>
      <c r="DDP1" s="307"/>
      <c r="DDQ1" s="307"/>
      <c r="DDR1" s="307"/>
      <c r="DDS1" s="307"/>
      <c r="DDT1" s="307"/>
      <c r="DDU1" s="307"/>
      <c r="DDV1" s="307"/>
      <c r="DDW1" s="307"/>
      <c r="DDX1" s="307"/>
      <c r="DDY1" s="306"/>
      <c r="DDZ1" s="307"/>
      <c r="DEA1" s="307"/>
      <c r="DEB1" s="307"/>
      <c r="DEC1" s="307"/>
      <c r="DED1" s="307"/>
      <c r="DEE1" s="307"/>
      <c r="DEF1" s="307"/>
      <c r="DEG1" s="307"/>
      <c r="DEH1" s="307"/>
      <c r="DEI1" s="307"/>
      <c r="DEJ1" s="307"/>
      <c r="DEK1" s="307"/>
      <c r="DEL1" s="307"/>
      <c r="DEM1" s="307"/>
      <c r="DEN1" s="307"/>
      <c r="DEO1" s="306"/>
      <c r="DEP1" s="307"/>
      <c r="DEQ1" s="307"/>
      <c r="DER1" s="307"/>
      <c r="DES1" s="307"/>
      <c r="DET1" s="307"/>
      <c r="DEU1" s="307"/>
      <c r="DEV1" s="307"/>
      <c r="DEW1" s="307"/>
      <c r="DEX1" s="307"/>
      <c r="DEY1" s="307"/>
      <c r="DEZ1" s="307"/>
      <c r="DFA1" s="307"/>
      <c r="DFB1" s="307"/>
      <c r="DFC1" s="307"/>
      <c r="DFD1" s="307"/>
      <c r="DFE1" s="306"/>
      <c r="DFF1" s="307"/>
      <c r="DFG1" s="307"/>
      <c r="DFH1" s="307"/>
      <c r="DFI1" s="307"/>
      <c r="DFJ1" s="307"/>
      <c r="DFK1" s="307"/>
      <c r="DFL1" s="307"/>
      <c r="DFM1" s="307"/>
      <c r="DFN1" s="307"/>
      <c r="DFO1" s="307"/>
      <c r="DFP1" s="307"/>
      <c r="DFQ1" s="307"/>
      <c r="DFR1" s="307"/>
      <c r="DFS1" s="307"/>
      <c r="DFT1" s="307"/>
      <c r="DFU1" s="306"/>
      <c r="DFV1" s="307"/>
      <c r="DFW1" s="307"/>
      <c r="DFX1" s="307"/>
      <c r="DFY1" s="307"/>
      <c r="DFZ1" s="307"/>
      <c r="DGA1" s="307"/>
      <c r="DGB1" s="307"/>
      <c r="DGC1" s="307"/>
      <c r="DGD1" s="307"/>
      <c r="DGE1" s="307"/>
      <c r="DGF1" s="307"/>
      <c r="DGG1" s="307"/>
      <c r="DGH1" s="307"/>
      <c r="DGI1" s="307"/>
      <c r="DGJ1" s="307"/>
      <c r="DGK1" s="306"/>
      <c r="DGL1" s="307"/>
      <c r="DGM1" s="307"/>
      <c r="DGN1" s="307"/>
      <c r="DGO1" s="307"/>
      <c r="DGP1" s="307"/>
      <c r="DGQ1" s="307"/>
      <c r="DGR1" s="307"/>
      <c r="DGS1" s="307"/>
      <c r="DGT1" s="307"/>
      <c r="DGU1" s="307"/>
      <c r="DGV1" s="307"/>
      <c r="DGW1" s="307"/>
      <c r="DGX1" s="307"/>
      <c r="DGY1" s="307"/>
      <c r="DGZ1" s="307"/>
      <c r="DHA1" s="306"/>
      <c r="DHB1" s="307"/>
      <c r="DHC1" s="307"/>
      <c r="DHD1" s="307"/>
      <c r="DHE1" s="307"/>
      <c r="DHF1" s="307"/>
      <c r="DHG1" s="307"/>
      <c r="DHH1" s="307"/>
      <c r="DHI1" s="307"/>
      <c r="DHJ1" s="307"/>
      <c r="DHK1" s="307"/>
      <c r="DHL1" s="307"/>
      <c r="DHM1" s="307"/>
      <c r="DHN1" s="307"/>
      <c r="DHO1" s="307"/>
      <c r="DHP1" s="307"/>
      <c r="DHQ1" s="306"/>
      <c r="DHR1" s="307"/>
      <c r="DHS1" s="307"/>
      <c r="DHT1" s="307"/>
      <c r="DHU1" s="307"/>
      <c r="DHV1" s="307"/>
      <c r="DHW1" s="307"/>
      <c r="DHX1" s="307"/>
      <c r="DHY1" s="307"/>
      <c r="DHZ1" s="307"/>
      <c r="DIA1" s="307"/>
      <c r="DIB1" s="307"/>
      <c r="DIC1" s="307"/>
      <c r="DID1" s="307"/>
      <c r="DIE1" s="307"/>
      <c r="DIF1" s="307"/>
      <c r="DIG1" s="306"/>
      <c r="DIH1" s="307"/>
      <c r="DII1" s="307"/>
      <c r="DIJ1" s="307"/>
      <c r="DIK1" s="307"/>
      <c r="DIL1" s="307"/>
      <c r="DIM1" s="307"/>
      <c r="DIN1" s="307"/>
      <c r="DIO1" s="307"/>
      <c r="DIP1" s="307"/>
      <c r="DIQ1" s="307"/>
      <c r="DIR1" s="307"/>
      <c r="DIS1" s="307"/>
      <c r="DIT1" s="307"/>
      <c r="DIU1" s="307"/>
      <c r="DIV1" s="307"/>
      <c r="DIW1" s="306"/>
      <c r="DIX1" s="307"/>
      <c r="DIY1" s="307"/>
      <c r="DIZ1" s="307"/>
      <c r="DJA1" s="307"/>
      <c r="DJB1" s="307"/>
      <c r="DJC1" s="307"/>
      <c r="DJD1" s="307"/>
      <c r="DJE1" s="307"/>
      <c r="DJF1" s="307"/>
      <c r="DJG1" s="307"/>
      <c r="DJH1" s="307"/>
      <c r="DJI1" s="307"/>
      <c r="DJJ1" s="307"/>
      <c r="DJK1" s="307"/>
      <c r="DJL1" s="307"/>
      <c r="DJM1" s="306"/>
      <c r="DJN1" s="307"/>
      <c r="DJO1" s="307"/>
      <c r="DJP1" s="307"/>
      <c r="DJQ1" s="307"/>
      <c r="DJR1" s="307"/>
      <c r="DJS1" s="307"/>
      <c r="DJT1" s="307"/>
      <c r="DJU1" s="307"/>
      <c r="DJV1" s="307"/>
      <c r="DJW1" s="307"/>
      <c r="DJX1" s="307"/>
      <c r="DJY1" s="307"/>
      <c r="DJZ1" s="307"/>
      <c r="DKA1" s="307"/>
      <c r="DKB1" s="307"/>
      <c r="DKC1" s="306"/>
      <c r="DKD1" s="307"/>
      <c r="DKE1" s="307"/>
      <c r="DKF1" s="307"/>
      <c r="DKG1" s="307"/>
      <c r="DKH1" s="307"/>
      <c r="DKI1" s="307"/>
      <c r="DKJ1" s="307"/>
      <c r="DKK1" s="307"/>
      <c r="DKL1" s="307"/>
      <c r="DKM1" s="307"/>
      <c r="DKN1" s="307"/>
      <c r="DKO1" s="307"/>
      <c r="DKP1" s="307"/>
      <c r="DKQ1" s="307"/>
      <c r="DKR1" s="307"/>
      <c r="DKS1" s="306"/>
      <c r="DKT1" s="307"/>
      <c r="DKU1" s="307"/>
      <c r="DKV1" s="307"/>
      <c r="DKW1" s="307"/>
      <c r="DKX1" s="307"/>
      <c r="DKY1" s="307"/>
      <c r="DKZ1" s="307"/>
      <c r="DLA1" s="307"/>
      <c r="DLB1" s="307"/>
      <c r="DLC1" s="307"/>
      <c r="DLD1" s="307"/>
      <c r="DLE1" s="307"/>
      <c r="DLF1" s="307"/>
      <c r="DLG1" s="307"/>
      <c r="DLH1" s="307"/>
      <c r="DLI1" s="306"/>
      <c r="DLJ1" s="307"/>
      <c r="DLK1" s="307"/>
      <c r="DLL1" s="307"/>
      <c r="DLM1" s="307"/>
      <c r="DLN1" s="307"/>
      <c r="DLO1" s="307"/>
      <c r="DLP1" s="307"/>
      <c r="DLQ1" s="307"/>
      <c r="DLR1" s="307"/>
      <c r="DLS1" s="307"/>
      <c r="DLT1" s="307"/>
      <c r="DLU1" s="307"/>
      <c r="DLV1" s="307"/>
      <c r="DLW1" s="307"/>
      <c r="DLX1" s="307"/>
      <c r="DLY1" s="306"/>
      <c r="DLZ1" s="307"/>
      <c r="DMA1" s="307"/>
      <c r="DMB1" s="307"/>
      <c r="DMC1" s="307"/>
      <c r="DMD1" s="307"/>
      <c r="DME1" s="307"/>
      <c r="DMF1" s="307"/>
      <c r="DMG1" s="307"/>
      <c r="DMH1" s="307"/>
      <c r="DMI1" s="307"/>
      <c r="DMJ1" s="307"/>
      <c r="DMK1" s="307"/>
      <c r="DML1" s="307"/>
      <c r="DMM1" s="307"/>
      <c r="DMN1" s="307"/>
      <c r="DMO1" s="306"/>
      <c r="DMP1" s="307"/>
      <c r="DMQ1" s="307"/>
      <c r="DMR1" s="307"/>
      <c r="DMS1" s="307"/>
      <c r="DMT1" s="307"/>
      <c r="DMU1" s="307"/>
      <c r="DMV1" s="307"/>
      <c r="DMW1" s="307"/>
      <c r="DMX1" s="307"/>
      <c r="DMY1" s="307"/>
      <c r="DMZ1" s="307"/>
      <c r="DNA1" s="307"/>
      <c r="DNB1" s="307"/>
      <c r="DNC1" s="307"/>
      <c r="DND1" s="307"/>
      <c r="DNE1" s="306"/>
      <c r="DNF1" s="307"/>
      <c r="DNG1" s="307"/>
      <c r="DNH1" s="307"/>
      <c r="DNI1" s="307"/>
      <c r="DNJ1" s="307"/>
      <c r="DNK1" s="307"/>
      <c r="DNL1" s="307"/>
      <c r="DNM1" s="307"/>
      <c r="DNN1" s="307"/>
      <c r="DNO1" s="307"/>
      <c r="DNP1" s="307"/>
      <c r="DNQ1" s="307"/>
      <c r="DNR1" s="307"/>
      <c r="DNS1" s="307"/>
      <c r="DNT1" s="307"/>
      <c r="DNU1" s="306"/>
      <c r="DNV1" s="307"/>
      <c r="DNW1" s="307"/>
      <c r="DNX1" s="307"/>
      <c r="DNY1" s="307"/>
      <c r="DNZ1" s="307"/>
      <c r="DOA1" s="307"/>
      <c r="DOB1" s="307"/>
      <c r="DOC1" s="307"/>
      <c r="DOD1" s="307"/>
      <c r="DOE1" s="307"/>
      <c r="DOF1" s="307"/>
      <c r="DOG1" s="307"/>
      <c r="DOH1" s="307"/>
      <c r="DOI1" s="307"/>
      <c r="DOJ1" s="307"/>
      <c r="DOK1" s="306"/>
      <c r="DOL1" s="307"/>
      <c r="DOM1" s="307"/>
      <c r="DON1" s="307"/>
      <c r="DOO1" s="307"/>
      <c r="DOP1" s="307"/>
      <c r="DOQ1" s="307"/>
      <c r="DOR1" s="307"/>
      <c r="DOS1" s="307"/>
      <c r="DOT1" s="307"/>
      <c r="DOU1" s="307"/>
      <c r="DOV1" s="307"/>
      <c r="DOW1" s="307"/>
      <c r="DOX1" s="307"/>
      <c r="DOY1" s="307"/>
      <c r="DOZ1" s="307"/>
      <c r="DPA1" s="306"/>
      <c r="DPB1" s="307"/>
      <c r="DPC1" s="307"/>
      <c r="DPD1" s="307"/>
      <c r="DPE1" s="307"/>
      <c r="DPF1" s="307"/>
      <c r="DPG1" s="307"/>
      <c r="DPH1" s="307"/>
      <c r="DPI1" s="307"/>
      <c r="DPJ1" s="307"/>
      <c r="DPK1" s="307"/>
      <c r="DPL1" s="307"/>
      <c r="DPM1" s="307"/>
      <c r="DPN1" s="307"/>
      <c r="DPO1" s="307"/>
      <c r="DPP1" s="307"/>
      <c r="DPQ1" s="306"/>
      <c r="DPR1" s="307"/>
      <c r="DPS1" s="307"/>
      <c r="DPT1" s="307"/>
      <c r="DPU1" s="307"/>
      <c r="DPV1" s="307"/>
      <c r="DPW1" s="307"/>
      <c r="DPX1" s="307"/>
      <c r="DPY1" s="307"/>
      <c r="DPZ1" s="307"/>
      <c r="DQA1" s="307"/>
      <c r="DQB1" s="307"/>
      <c r="DQC1" s="307"/>
      <c r="DQD1" s="307"/>
      <c r="DQE1" s="307"/>
      <c r="DQF1" s="307"/>
      <c r="DQG1" s="306"/>
      <c r="DQH1" s="307"/>
      <c r="DQI1" s="307"/>
      <c r="DQJ1" s="307"/>
      <c r="DQK1" s="307"/>
      <c r="DQL1" s="307"/>
      <c r="DQM1" s="307"/>
      <c r="DQN1" s="307"/>
      <c r="DQO1" s="307"/>
      <c r="DQP1" s="307"/>
      <c r="DQQ1" s="307"/>
      <c r="DQR1" s="307"/>
      <c r="DQS1" s="307"/>
      <c r="DQT1" s="307"/>
      <c r="DQU1" s="307"/>
      <c r="DQV1" s="307"/>
      <c r="DQW1" s="306"/>
      <c r="DQX1" s="307"/>
      <c r="DQY1" s="307"/>
      <c r="DQZ1" s="307"/>
      <c r="DRA1" s="307"/>
      <c r="DRB1" s="307"/>
      <c r="DRC1" s="307"/>
      <c r="DRD1" s="307"/>
      <c r="DRE1" s="307"/>
      <c r="DRF1" s="307"/>
      <c r="DRG1" s="307"/>
      <c r="DRH1" s="307"/>
      <c r="DRI1" s="307"/>
      <c r="DRJ1" s="307"/>
      <c r="DRK1" s="307"/>
      <c r="DRL1" s="307"/>
      <c r="DRM1" s="306"/>
      <c r="DRN1" s="307"/>
      <c r="DRO1" s="307"/>
      <c r="DRP1" s="307"/>
      <c r="DRQ1" s="307"/>
      <c r="DRR1" s="307"/>
      <c r="DRS1" s="307"/>
      <c r="DRT1" s="307"/>
      <c r="DRU1" s="307"/>
      <c r="DRV1" s="307"/>
      <c r="DRW1" s="307"/>
      <c r="DRX1" s="307"/>
      <c r="DRY1" s="307"/>
      <c r="DRZ1" s="307"/>
      <c r="DSA1" s="307"/>
      <c r="DSB1" s="307"/>
      <c r="DSC1" s="306"/>
      <c r="DSD1" s="307"/>
      <c r="DSE1" s="307"/>
      <c r="DSF1" s="307"/>
      <c r="DSG1" s="307"/>
      <c r="DSH1" s="307"/>
      <c r="DSI1" s="307"/>
      <c r="DSJ1" s="307"/>
      <c r="DSK1" s="307"/>
      <c r="DSL1" s="307"/>
      <c r="DSM1" s="307"/>
      <c r="DSN1" s="307"/>
      <c r="DSO1" s="307"/>
      <c r="DSP1" s="307"/>
      <c r="DSQ1" s="307"/>
      <c r="DSR1" s="307"/>
      <c r="DSS1" s="306"/>
      <c r="DST1" s="307"/>
      <c r="DSU1" s="307"/>
      <c r="DSV1" s="307"/>
      <c r="DSW1" s="307"/>
      <c r="DSX1" s="307"/>
      <c r="DSY1" s="307"/>
      <c r="DSZ1" s="307"/>
      <c r="DTA1" s="307"/>
      <c r="DTB1" s="307"/>
      <c r="DTC1" s="307"/>
      <c r="DTD1" s="307"/>
      <c r="DTE1" s="307"/>
      <c r="DTF1" s="307"/>
      <c r="DTG1" s="307"/>
      <c r="DTH1" s="307"/>
      <c r="DTI1" s="306"/>
      <c r="DTJ1" s="307"/>
      <c r="DTK1" s="307"/>
      <c r="DTL1" s="307"/>
      <c r="DTM1" s="307"/>
      <c r="DTN1" s="307"/>
      <c r="DTO1" s="307"/>
      <c r="DTP1" s="307"/>
      <c r="DTQ1" s="307"/>
      <c r="DTR1" s="307"/>
      <c r="DTS1" s="307"/>
      <c r="DTT1" s="307"/>
      <c r="DTU1" s="307"/>
      <c r="DTV1" s="307"/>
      <c r="DTW1" s="307"/>
      <c r="DTX1" s="307"/>
      <c r="DTY1" s="306"/>
      <c r="DTZ1" s="307"/>
      <c r="DUA1" s="307"/>
      <c r="DUB1" s="307"/>
      <c r="DUC1" s="307"/>
      <c r="DUD1" s="307"/>
      <c r="DUE1" s="307"/>
      <c r="DUF1" s="307"/>
      <c r="DUG1" s="307"/>
      <c r="DUH1" s="307"/>
      <c r="DUI1" s="307"/>
      <c r="DUJ1" s="307"/>
      <c r="DUK1" s="307"/>
      <c r="DUL1" s="307"/>
      <c r="DUM1" s="307"/>
      <c r="DUN1" s="307"/>
      <c r="DUO1" s="306"/>
      <c r="DUP1" s="307"/>
      <c r="DUQ1" s="307"/>
      <c r="DUR1" s="307"/>
      <c r="DUS1" s="307"/>
      <c r="DUT1" s="307"/>
      <c r="DUU1" s="307"/>
      <c r="DUV1" s="307"/>
      <c r="DUW1" s="307"/>
      <c r="DUX1" s="307"/>
      <c r="DUY1" s="307"/>
      <c r="DUZ1" s="307"/>
      <c r="DVA1" s="307"/>
      <c r="DVB1" s="307"/>
      <c r="DVC1" s="307"/>
      <c r="DVD1" s="307"/>
      <c r="DVE1" s="306"/>
      <c r="DVF1" s="307"/>
      <c r="DVG1" s="307"/>
      <c r="DVH1" s="307"/>
      <c r="DVI1" s="307"/>
      <c r="DVJ1" s="307"/>
      <c r="DVK1" s="307"/>
      <c r="DVL1" s="307"/>
      <c r="DVM1" s="307"/>
      <c r="DVN1" s="307"/>
      <c r="DVO1" s="307"/>
      <c r="DVP1" s="307"/>
      <c r="DVQ1" s="307"/>
      <c r="DVR1" s="307"/>
      <c r="DVS1" s="307"/>
      <c r="DVT1" s="307"/>
      <c r="DVU1" s="306"/>
      <c r="DVV1" s="307"/>
      <c r="DVW1" s="307"/>
      <c r="DVX1" s="307"/>
      <c r="DVY1" s="307"/>
      <c r="DVZ1" s="307"/>
      <c r="DWA1" s="307"/>
      <c r="DWB1" s="307"/>
      <c r="DWC1" s="307"/>
      <c r="DWD1" s="307"/>
      <c r="DWE1" s="307"/>
      <c r="DWF1" s="307"/>
      <c r="DWG1" s="307"/>
      <c r="DWH1" s="307"/>
      <c r="DWI1" s="307"/>
      <c r="DWJ1" s="307"/>
      <c r="DWK1" s="306"/>
      <c r="DWL1" s="307"/>
      <c r="DWM1" s="307"/>
      <c r="DWN1" s="307"/>
      <c r="DWO1" s="307"/>
      <c r="DWP1" s="307"/>
      <c r="DWQ1" s="307"/>
      <c r="DWR1" s="307"/>
      <c r="DWS1" s="307"/>
      <c r="DWT1" s="307"/>
      <c r="DWU1" s="307"/>
      <c r="DWV1" s="307"/>
      <c r="DWW1" s="307"/>
      <c r="DWX1" s="307"/>
      <c r="DWY1" s="307"/>
      <c r="DWZ1" s="307"/>
      <c r="DXA1" s="306"/>
      <c r="DXB1" s="307"/>
      <c r="DXC1" s="307"/>
      <c r="DXD1" s="307"/>
      <c r="DXE1" s="307"/>
      <c r="DXF1" s="307"/>
      <c r="DXG1" s="307"/>
      <c r="DXH1" s="307"/>
      <c r="DXI1" s="307"/>
      <c r="DXJ1" s="307"/>
      <c r="DXK1" s="307"/>
      <c r="DXL1" s="307"/>
      <c r="DXM1" s="307"/>
      <c r="DXN1" s="307"/>
      <c r="DXO1" s="307"/>
      <c r="DXP1" s="307"/>
      <c r="DXQ1" s="306"/>
      <c r="DXR1" s="307"/>
      <c r="DXS1" s="307"/>
      <c r="DXT1" s="307"/>
      <c r="DXU1" s="307"/>
      <c r="DXV1" s="307"/>
      <c r="DXW1" s="307"/>
      <c r="DXX1" s="307"/>
      <c r="DXY1" s="307"/>
      <c r="DXZ1" s="307"/>
      <c r="DYA1" s="307"/>
      <c r="DYB1" s="307"/>
      <c r="DYC1" s="307"/>
      <c r="DYD1" s="307"/>
      <c r="DYE1" s="307"/>
      <c r="DYF1" s="307"/>
      <c r="DYG1" s="306"/>
      <c r="DYH1" s="307"/>
      <c r="DYI1" s="307"/>
      <c r="DYJ1" s="307"/>
      <c r="DYK1" s="307"/>
      <c r="DYL1" s="307"/>
      <c r="DYM1" s="307"/>
      <c r="DYN1" s="307"/>
      <c r="DYO1" s="307"/>
      <c r="DYP1" s="307"/>
      <c r="DYQ1" s="307"/>
      <c r="DYR1" s="307"/>
      <c r="DYS1" s="307"/>
      <c r="DYT1" s="307"/>
      <c r="DYU1" s="307"/>
      <c r="DYV1" s="307"/>
      <c r="DYW1" s="306"/>
      <c r="DYX1" s="307"/>
      <c r="DYY1" s="307"/>
      <c r="DYZ1" s="307"/>
      <c r="DZA1" s="307"/>
      <c r="DZB1" s="307"/>
      <c r="DZC1" s="307"/>
      <c r="DZD1" s="307"/>
      <c r="DZE1" s="307"/>
      <c r="DZF1" s="307"/>
      <c r="DZG1" s="307"/>
      <c r="DZH1" s="307"/>
      <c r="DZI1" s="307"/>
      <c r="DZJ1" s="307"/>
      <c r="DZK1" s="307"/>
      <c r="DZL1" s="307"/>
      <c r="DZM1" s="306"/>
      <c r="DZN1" s="307"/>
      <c r="DZO1" s="307"/>
      <c r="DZP1" s="307"/>
      <c r="DZQ1" s="307"/>
      <c r="DZR1" s="307"/>
      <c r="DZS1" s="307"/>
      <c r="DZT1" s="307"/>
      <c r="DZU1" s="307"/>
      <c r="DZV1" s="307"/>
      <c r="DZW1" s="307"/>
      <c r="DZX1" s="307"/>
      <c r="DZY1" s="307"/>
      <c r="DZZ1" s="307"/>
      <c r="EAA1" s="307"/>
      <c r="EAB1" s="307"/>
      <c r="EAC1" s="306"/>
      <c r="EAD1" s="307"/>
      <c r="EAE1" s="307"/>
      <c r="EAF1" s="307"/>
      <c r="EAG1" s="307"/>
      <c r="EAH1" s="307"/>
      <c r="EAI1" s="307"/>
      <c r="EAJ1" s="307"/>
      <c r="EAK1" s="307"/>
      <c r="EAL1" s="307"/>
      <c r="EAM1" s="307"/>
      <c r="EAN1" s="307"/>
      <c r="EAO1" s="307"/>
      <c r="EAP1" s="307"/>
      <c r="EAQ1" s="307"/>
      <c r="EAR1" s="307"/>
      <c r="EAS1" s="306"/>
      <c r="EAT1" s="307"/>
      <c r="EAU1" s="307"/>
      <c r="EAV1" s="307"/>
      <c r="EAW1" s="307"/>
      <c r="EAX1" s="307"/>
      <c r="EAY1" s="307"/>
      <c r="EAZ1" s="307"/>
      <c r="EBA1" s="307"/>
      <c r="EBB1" s="307"/>
      <c r="EBC1" s="307"/>
      <c r="EBD1" s="307"/>
      <c r="EBE1" s="307"/>
      <c r="EBF1" s="307"/>
      <c r="EBG1" s="307"/>
      <c r="EBH1" s="307"/>
      <c r="EBI1" s="306"/>
      <c r="EBJ1" s="307"/>
      <c r="EBK1" s="307"/>
      <c r="EBL1" s="307"/>
      <c r="EBM1" s="307"/>
      <c r="EBN1" s="307"/>
      <c r="EBO1" s="307"/>
      <c r="EBP1" s="307"/>
      <c r="EBQ1" s="307"/>
      <c r="EBR1" s="307"/>
      <c r="EBS1" s="307"/>
      <c r="EBT1" s="307"/>
      <c r="EBU1" s="307"/>
      <c r="EBV1" s="307"/>
      <c r="EBW1" s="307"/>
      <c r="EBX1" s="307"/>
      <c r="EBY1" s="306"/>
      <c r="EBZ1" s="307"/>
      <c r="ECA1" s="307"/>
      <c r="ECB1" s="307"/>
      <c r="ECC1" s="307"/>
      <c r="ECD1" s="307"/>
      <c r="ECE1" s="307"/>
      <c r="ECF1" s="307"/>
      <c r="ECG1" s="307"/>
      <c r="ECH1" s="307"/>
      <c r="ECI1" s="307"/>
      <c r="ECJ1" s="307"/>
      <c r="ECK1" s="307"/>
      <c r="ECL1" s="307"/>
      <c r="ECM1" s="307"/>
      <c r="ECN1" s="307"/>
      <c r="ECO1" s="306"/>
      <c r="ECP1" s="307"/>
      <c r="ECQ1" s="307"/>
      <c r="ECR1" s="307"/>
      <c r="ECS1" s="307"/>
      <c r="ECT1" s="307"/>
      <c r="ECU1" s="307"/>
      <c r="ECV1" s="307"/>
      <c r="ECW1" s="307"/>
      <c r="ECX1" s="307"/>
      <c r="ECY1" s="307"/>
      <c r="ECZ1" s="307"/>
      <c r="EDA1" s="307"/>
      <c r="EDB1" s="307"/>
      <c r="EDC1" s="307"/>
      <c r="EDD1" s="307"/>
      <c r="EDE1" s="306"/>
      <c r="EDF1" s="307"/>
      <c r="EDG1" s="307"/>
      <c r="EDH1" s="307"/>
      <c r="EDI1" s="307"/>
      <c r="EDJ1" s="307"/>
      <c r="EDK1" s="307"/>
      <c r="EDL1" s="307"/>
      <c r="EDM1" s="307"/>
      <c r="EDN1" s="307"/>
      <c r="EDO1" s="307"/>
      <c r="EDP1" s="307"/>
      <c r="EDQ1" s="307"/>
      <c r="EDR1" s="307"/>
      <c r="EDS1" s="307"/>
      <c r="EDT1" s="307"/>
      <c r="EDU1" s="306"/>
      <c r="EDV1" s="307"/>
      <c r="EDW1" s="307"/>
      <c r="EDX1" s="307"/>
      <c r="EDY1" s="307"/>
      <c r="EDZ1" s="307"/>
      <c r="EEA1" s="307"/>
      <c r="EEB1" s="307"/>
      <c r="EEC1" s="307"/>
      <c r="EED1" s="307"/>
      <c r="EEE1" s="307"/>
      <c r="EEF1" s="307"/>
      <c r="EEG1" s="307"/>
      <c r="EEH1" s="307"/>
      <c r="EEI1" s="307"/>
      <c r="EEJ1" s="307"/>
      <c r="EEK1" s="306"/>
      <c r="EEL1" s="307"/>
      <c r="EEM1" s="307"/>
      <c r="EEN1" s="307"/>
      <c r="EEO1" s="307"/>
      <c r="EEP1" s="307"/>
      <c r="EEQ1" s="307"/>
      <c r="EER1" s="307"/>
      <c r="EES1" s="307"/>
      <c r="EET1" s="307"/>
      <c r="EEU1" s="307"/>
      <c r="EEV1" s="307"/>
      <c r="EEW1" s="307"/>
      <c r="EEX1" s="307"/>
      <c r="EEY1" s="307"/>
      <c r="EEZ1" s="307"/>
      <c r="EFA1" s="306"/>
      <c r="EFB1" s="307"/>
      <c r="EFC1" s="307"/>
      <c r="EFD1" s="307"/>
      <c r="EFE1" s="307"/>
      <c r="EFF1" s="307"/>
      <c r="EFG1" s="307"/>
      <c r="EFH1" s="307"/>
      <c r="EFI1" s="307"/>
      <c r="EFJ1" s="307"/>
      <c r="EFK1" s="307"/>
      <c r="EFL1" s="307"/>
      <c r="EFM1" s="307"/>
      <c r="EFN1" s="307"/>
      <c r="EFO1" s="307"/>
      <c r="EFP1" s="307"/>
      <c r="EFQ1" s="306"/>
      <c r="EFR1" s="307"/>
      <c r="EFS1" s="307"/>
      <c r="EFT1" s="307"/>
      <c r="EFU1" s="307"/>
      <c r="EFV1" s="307"/>
      <c r="EFW1" s="307"/>
      <c r="EFX1" s="307"/>
      <c r="EFY1" s="307"/>
      <c r="EFZ1" s="307"/>
      <c r="EGA1" s="307"/>
      <c r="EGB1" s="307"/>
      <c r="EGC1" s="307"/>
      <c r="EGD1" s="307"/>
      <c r="EGE1" s="307"/>
      <c r="EGF1" s="307"/>
      <c r="EGG1" s="306"/>
      <c r="EGH1" s="307"/>
      <c r="EGI1" s="307"/>
      <c r="EGJ1" s="307"/>
      <c r="EGK1" s="307"/>
      <c r="EGL1" s="307"/>
      <c r="EGM1" s="307"/>
      <c r="EGN1" s="307"/>
      <c r="EGO1" s="307"/>
      <c r="EGP1" s="307"/>
      <c r="EGQ1" s="307"/>
      <c r="EGR1" s="307"/>
      <c r="EGS1" s="307"/>
      <c r="EGT1" s="307"/>
      <c r="EGU1" s="307"/>
      <c r="EGV1" s="307"/>
      <c r="EGW1" s="306"/>
      <c r="EGX1" s="307"/>
      <c r="EGY1" s="307"/>
      <c r="EGZ1" s="307"/>
      <c r="EHA1" s="307"/>
      <c r="EHB1" s="307"/>
      <c r="EHC1" s="307"/>
      <c r="EHD1" s="307"/>
      <c r="EHE1" s="307"/>
      <c r="EHF1" s="307"/>
      <c r="EHG1" s="307"/>
      <c r="EHH1" s="307"/>
      <c r="EHI1" s="307"/>
      <c r="EHJ1" s="307"/>
      <c r="EHK1" s="307"/>
      <c r="EHL1" s="307"/>
      <c r="EHM1" s="306"/>
      <c r="EHN1" s="307"/>
      <c r="EHO1" s="307"/>
      <c r="EHP1" s="307"/>
      <c r="EHQ1" s="307"/>
      <c r="EHR1" s="307"/>
      <c r="EHS1" s="307"/>
      <c r="EHT1" s="307"/>
      <c r="EHU1" s="307"/>
      <c r="EHV1" s="307"/>
      <c r="EHW1" s="307"/>
      <c r="EHX1" s="307"/>
      <c r="EHY1" s="307"/>
      <c r="EHZ1" s="307"/>
      <c r="EIA1" s="307"/>
      <c r="EIB1" s="307"/>
      <c r="EIC1" s="306"/>
      <c r="EID1" s="307"/>
      <c r="EIE1" s="307"/>
      <c r="EIF1" s="307"/>
      <c r="EIG1" s="307"/>
      <c r="EIH1" s="307"/>
      <c r="EII1" s="307"/>
      <c r="EIJ1" s="307"/>
      <c r="EIK1" s="307"/>
      <c r="EIL1" s="307"/>
      <c r="EIM1" s="307"/>
      <c r="EIN1" s="307"/>
      <c r="EIO1" s="307"/>
      <c r="EIP1" s="307"/>
      <c r="EIQ1" s="307"/>
      <c r="EIR1" s="307"/>
      <c r="EIS1" s="306"/>
      <c r="EIT1" s="307"/>
      <c r="EIU1" s="307"/>
      <c r="EIV1" s="307"/>
      <c r="EIW1" s="307"/>
      <c r="EIX1" s="307"/>
      <c r="EIY1" s="307"/>
      <c r="EIZ1" s="307"/>
      <c r="EJA1" s="307"/>
      <c r="EJB1" s="307"/>
      <c r="EJC1" s="307"/>
      <c r="EJD1" s="307"/>
      <c r="EJE1" s="307"/>
      <c r="EJF1" s="307"/>
      <c r="EJG1" s="307"/>
      <c r="EJH1" s="307"/>
      <c r="EJI1" s="306"/>
      <c r="EJJ1" s="307"/>
      <c r="EJK1" s="307"/>
      <c r="EJL1" s="307"/>
      <c r="EJM1" s="307"/>
      <c r="EJN1" s="307"/>
      <c r="EJO1" s="307"/>
      <c r="EJP1" s="307"/>
      <c r="EJQ1" s="307"/>
      <c r="EJR1" s="307"/>
      <c r="EJS1" s="307"/>
      <c r="EJT1" s="307"/>
      <c r="EJU1" s="307"/>
      <c r="EJV1" s="307"/>
      <c r="EJW1" s="307"/>
      <c r="EJX1" s="307"/>
      <c r="EJY1" s="306"/>
      <c r="EJZ1" s="307"/>
      <c r="EKA1" s="307"/>
      <c r="EKB1" s="307"/>
      <c r="EKC1" s="307"/>
      <c r="EKD1" s="307"/>
      <c r="EKE1" s="307"/>
      <c r="EKF1" s="307"/>
      <c r="EKG1" s="307"/>
      <c r="EKH1" s="307"/>
      <c r="EKI1" s="307"/>
      <c r="EKJ1" s="307"/>
      <c r="EKK1" s="307"/>
      <c r="EKL1" s="307"/>
      <c r="EKM1" s="307"/>
      <c r="EKN1" s="307"/>
      <c r="EKO1" s="306"/>
      <c r="EKP1" s="307"/>
      <c r="EKQ1" s="307"/>
      <c r="EKR1" s="307"/>
      <c r="EKS1" s="307"/>
      <c r="EKT1" s="307"/>
      <c r="EKU1" s="307"/>
      <c r="EKV1" s="307"/>
      <c r="EKW1" s="307"/>
      <c r="EKX1" s="307"/>
      <c r="EKY1" s="307"/>
      <c r="EKZ1" s="307"/>
      <c r="ELA1" s="307"/>
      <c r="ELB1" s="307"/>
      <c r="ELC1" s="307"/>
      <c r="ELD1" s="307"/>
      <c r="ELE1" s="306"/>
      <c r="ELF1" s="307"/>
      <c r="ELG1" s="307"/>
      <c r="ELH1" s="307"/>
      <c r="ELI1" s="307"/>
      <c r="ELJ1" s="307"/>
      <c r="ELK1" s="307"/>
      <c r="ELL1" s="307"/>
      <c r="ELM1" s="307"/>
      <c r="ELN1" s="307"/>
      <c r="ELO1" s="307"/>
      <c r="ELP1" s="307"/>
      <c r="ELQ1" s="307"/>
      <c r="ELR1" s="307"/>
      <c r="ELS1" s="307"/>
      <c r="ELT1" s="307"/>
      <c r="ELU1" s="306"/>
      <c r="ELV1" s="307"/>
      <c r="ELW1" s="307"/>
      <c r="ELX1" s="307"/>
      <c r="ELY1" s="307"/>
      <c r="ELZ1" s="307"/>
      <c r="EMA1" s="307"/>
      <c r="EMB1" s="307"/>
      <c r="EMC1" s="307"/>
      <c r="EMD1" s="307"/>
      <c r="EME1" s="307"/>
      <c r="EMF1" s="307"/>
      <c r="EMG1" s="307"/>
      <c r="EMH1" s="307"/>
      <c r="EMI1" s="307"/>
      <c r="EMJ1" s="307"/>
      <c r="EMK1" s="306"/>
      <c r="EML1" s="307"/>
      <c r="EMM1" s="307"/>
      <c r="EMN1" s="307"/>
      <c r="EMO1" s="307"/>
      <c r="EMP1" s="307"/>
      <c r="EMQ1" s="307"/>
      <c r="EMR1" s="307"/>
      <c r="EMS1" s="307"/>
      <c r="EMT1" s="307"/>
      <c r="EMU1" s="307"/>
      <c r="EMV1" s="307"/>
      <c r="EMW1" s="307"/>
      <c r="EMX1" s="307"/>
      <c r="EMY1" s="307"/>
      <c r="EMZ1" s="307"/>
      <c r="ENA1" s="306"/>
      <c r="ENB1" s="307"/>
      <c r="ENC1" s="307"/>
      <c r="END1" s="307"/>
      <c r="ENE1" s="307"/>
      <c r="ENF1" s="307"/>
      <c r="ENG1" s="307"/>
      <c r="ENH1" s="307"/>
      <c r="ENI1" s="307"/>
      <c r="ENJ1" s="307"/>
      <c r="ENK1" s="307"/>
      <c r="ENL1" s="307"/>
      <c r="ENM1" s="307"/>
      <c r="ENN1" s="307"/>
      <c r="ENO1" s="307"/>
      <c r="ENP1" s="307"/>
      <c r="ENQ1" s="306"/>
      <c r="ENR1" s="307"/>
      <c r="ENS1" s="307"/>
      <c r="ENT1" s="307"/>
      <c r="ENU1" s="307"/>
      <c r="ENV1" s="307"/>
      <c r="ENW1" s="307"/>
      <c r="ENX1" s="307"/>
      <c r="ENY1" s="307"/>
      <c r="ENZ1" s="307"/>
      <c r="EOA1" s="307"/>
      <c r="EOB1" s="307"/>
      <c r="EOC1" s="307"/>
      <c r="EOD1" s="307"/>
      <c r="EOE1" s="307"/>
      <c r="EOF1" s="307"/>
      <c r="EOG1" s="306"/>
      <c r="EOH1" s="307"/>
      <c r="EOI1" s="307"/>
      <c r="EOJ1" s="307"/>
      <c r="EOK1" s="307"/>
      <c r="EOL1" s="307"/>
      <c r="EOM1" s="307"/>
      <c r="EON1" s="307"/>
      <c r="EOO1" s="307"/>
      <c r="EOP1" s="307"/>
      <c r="EOQ1" s="307"/>
      <c r="EOR1" s="307"/>
      <c r="EOS1" s="307"/>
      <c r="EOT1" s="307"/>
      <c r="EOU1" s="307"/>
      <c r="EOV1" s="307"/>
      <c r="EOW1" s="306"/>
      <c r="EOX1" s="307"/>
      <c r="EOY1" s="307"/>
      <c r="EOZ1" s="307"/>
      <c r="EPA1" s="307"/>
      <c r="EPB1" s="307"/>
      <c r="EPC1" s="307"/>
      <c r="EPD1" s="307"/>
      <c r="EPE1" s="307"/>
      <c r="EPF1" s="307"/>
      <c r="EPG1" s="307"/>
      <c r="EPH1" s="307"/>
      <c r="EPI1" s="307"/>
      <c r="EPJ1" s="307"/>
      <c r="EPK1" s="307"/>
      <c r="EPL1" s="307"/>
      <c r="EPM1" s="306"/>
      <c r="EPN1" s="307"/>
      <c r="EPO1" s="307"/>
      <c r="EPP1" s="307"/>
      <c r="EPQ1" s="307"/>
      <c r="EPR1" s="307"/>
      <c r="EPS1" s="307"/>
      <c r="EPT1" s="307"/>
      <c r="EPU1" s="307"/>
      <c r="EPV1" s="307"/>
      <c r="EPW1" s="307"/>
      <c r="EPX1" s="307"/>
      <c r="EPY1" s="307"/>
      <c r="EPZ1" s="307"/>
      <c r="EQA1" s="307"/>
      <c r="EQB1" s="307"/>
      <c r="EQC1" s="306"/>
      <c r="EQD1" s="307"/>
      <c r="EQE1" s="307"/>
      <c r="EQF1" s="307"/>
      <c r="EQG1" s="307"/>
      <c r="EQH1" s="307"/>
      <c r="EQI1" s="307"/>
      <c r="EQJ1" s="307"/>
      <c r="EQK1" s="307"/>
      <c r="EQL1" s="307"/>
      <c r="EQM1" s="307"/>
      <c r="EQN1" s="307"/>
      <c r="EQO1" s="307"/>
      <c r="EQP1" s="307"/>
      <c r="EQQ1" s="307"/>
      <c r="EQR1" s="307"/>
      <c r="EQS1" s="306"/>
      <c r="EQT1" s="307"/>
      <c r="EQU1" s="307"/>
      <c r="EQV1" s="307"/>
      <c r="EQW1" s="307"/>
      <c r="EQX1" s="307"/>
      <c r="EQY1" s="307"/>
      <c r="EQZ1" s="307"/>
      <c r="ERA1" s="307"/>
      <c r="ERB1" s="307"/>
      <c r="ERC1" s="307"/>
      <c r="ERD1" s="307"/>
      <c r="ERE1" s="307"/>
      <c r="ERF1" s="307"/>
      <c r="ERG1" s="307"/>
      <c r="ERH1" s="307"/>
      <c r="ERI1" s="306"/>
      <c r="ERJ1" s="307"/>
      <c r="ERK1" s="307"/>
      <c r="ERL1" s="307"/>
      <c r="ERM1" s="307"/>
      <c r="ERN1" s="307"/>
      <c r="ERO1" s="307"/>
      <c r="ERP1" s="307"/>
      <c r="ERQ1" s="307"/>
      <c r="ERR1" s="307"/>
      <c r="ERS1" s="307"/>
      <c r="ERT1" s="307"/>
      <c r="ERU1" s="307"/>
      <c r="ERV1" s="307"/>
      <c r="ERW1" s="307"/>
      <c r="ERX1" s="307"/>
      <c r="ERY1" s="306"/>
      <c r="ERZ1" s="307"/>
      <c r="ESA1" s="307"/>
      <c r="ESB1" s="307"/>
      <c r="ESC1" s="307"/>
      <c r="ESD1" s="307"/>
      <c r="ESE1" s="307"/>
      <c r="ESF1" s="307"/>
      <c r="ESG1" s="307"/>
      <c r="ESH1" s="307"/>
      <c r="ESI1" s="307"/>
      <c r="ESJ1" s="307"/>
      <c r="ESK1" s="307"/>
      <c r="ESL1" s="307"/>
      <c r="ESM1" s="307"/>
      <c r="ESN1" s="307"/>
      <c r="ESO1" s="306"/>
      <c r="ESP1" s="307"/>
      <c r="ESQ1" s="307"/>
      <c r="ESR1" s="307"/>
      <c r="ESS1" s="307"/>
      <c r="EST1" s="307"/>
      <c r="ESU1" s="307"/>
      <c r="ESV1" s="307"/>
      <c r="ESW1" s="307"/>
      <c r="ESX1" s="307"/>
      <c r="ESY1" s="307"/>
      <c r="ESZ1" s="307"/>
      <c r="ETA1" s="307"/>
      <c r="ETB1" s="307"/>
      <c r="ETC1" s="307"/>
      <c r="ETD1" s="307"/>
      <c r="ETE1" s="306"/>
      <c r="ETF1" s="307"/>
      <c r="ETG1" s="307"/>
      <c r="ETH1" s="307"/>
      <c r="ETI1" s="307"/>
      <c r="ETJ1" s="307"/>
      <c r="ETK1" s="307"/>
      <c r="ETL1" s="307"/>
      <c r="ETM1" s="307"/>
      <c r="ETN1" s="307"/>
      <c r="ETO1" s="307"/>
      <c r="ETP1" s="307"/>
      <c r="ETQ1" s="307"/>
      <c r="ETR1" s="307"/>
      <c r="ETS1" s="307"/>
      <c r="ETT1" s="307"/>
      <c r="ETU1" s="306"/>
      <c r="ETV1" s="307"/>
      <c r="ETW1" s="307"/>
      <c r="ETX1" s="307"/>
      <c r="ETY1" s="307"/>
      <c r="ETZ1" s="307"/>
      <c r="EUA1" s="307"/>
      <c r="EUB1" s="307"/>
      <c r="EUC1" s="307"/>
      <c r="EUD1" s="307"/>
      <c r="EUE1" s="307"/>
      <c r="EUF1" s="307"/>
      <c r="EUG1" s="307"/>
      <c r="EUH1" s="307"/>
      <c r="EUI1" s="307"/>
      <c r="EUJ1" s="307"/>
      <c r="EUK1" s="306"/>
      <c r="EUL1" s="307"/>
      <c r="EUM1" s="307"/>
      <c r="EUN1" s="307"/>
      <c r="EUO1" s="307"/>
      <c r="EUP1" s="307"/>
      <c r="EUQ1" s="307"/>
      <c r="EUR1" s="307"/>
      <c r="EUS1" s="307"/>
      <c r="EUT1" s="307"/>
      <c r="EUU1" s="307"/>
      <c r="EUV1" s="307"/>
      <c r="EUW1" s="307"/>
      <c r="EUX1" s="307"/>
      <c r="EUY1" s="307"/>
      <c r="EUZ1" s="307"/>
      <c r="EVA1" s="306"/>
      <c r="EVB1" s="307"/>
      <c r="EVC1" s="307"/>
      <c r="EVD1" s="307"/>
      <c r="EVE1" s="307"/>
      <c r="EVF1" s="307"/>
      <c r="EVG1" s="307"/>
      <c r="EVH1" s="307"/>
      <c r="EVI1" s="307"/>
      <c r="EVJ1" s="307"/>
      <c r="EVK1" s="307"/>
      <c r="EVL1" s="307"/>
      <c r="EVM1" s="307"/>
      <c r="EVN1" s="307"/>
      <c r="EVO1" s="307"/>
      <c r="EVP1" s="307"/>
      <c r="EVQ1" s="306"/>
      <c r="EVR1" s="307"/>
      <c r="EVS1" s="307"/>
      <c r="EVT1" s="307"/>
      <c r="EVU1" s="307"/>
      <c r="EVV1" s="307"/>
      <c r="EVW1" s="307"/>
      <c r="EVX1" s="307"/>
      <c r="EVY1" s="307"/>
      <c r="EVZ1" s="307"/>
      <c r="EWA1" s="307"/>
      <c r="EWB1" s="307"/>
      <c r="EWC1" s="307"/>
      <c r="EWD1" s="307"/>
      <c r="EWE1" s="307"/>
      <c r="EWF1" s="307"/>
      <c r="EWG1" s="306"/>
      <c r="EWH1" s="307"/>
      <c r="EWI1" s="307"/>
      <c r="EWJ1" s="307"/>
      <c r="EWK1" s="307"/>
      <c r="EWL1" s="307"/>
      <c r="EWM1" s="307"/>
      <c r="EWN1" s="307"/>
      <c r="EWO1" s="307"/>
      <c r="EWP1" s="307"/>
      <c r="EWQ1" s="307"/>
      <c r="EWR1" s="307"/>
      <c r="EWS1" s="307"/>
      <c r="EWT1" s="307"/>
      <c r="EWU1" s="307"/>
      <c r="EWV1" s="307"/>
      <c r="EWW1" s="306"/>
      <c r="EWX1" s="307"/>
      <c r="EWY1" s="307"/>
      <c r="EWZ1" s="307"/>
      <c r="EXA1" s="307"/>
      <c r="EXB1" s="307"/>
      <c r="EXC1" s="307"/>
      <c r="EXD1" s="307"/>
      <c r="EXE1" s="307"/>
      <c r="EXF1" s="307"/>
      <c r="EXG1" s="307"/>
      <c r="EXH1" s="307"/>
      <c r="EXI1" s="307"/>
      <c r="EXJ1" s="307"/>
      <c r="EXK1" s="307"/>
      <c r="EXL1" s="307"/>
      <c r="EXM1" s="306"/>
      <c r="EXN1" s="307"/>
      <c r="EXO1" s="307"/>
      <c r="EXP1" s="307"/>
      <c r="EXQ1" s="307"/>
      <c r="EXR1" s="307"/>
      <c r="EXS1" s="307"/>
      <c r="EXT1" s="307"/>
      <c r="EXU1" s="307"/>
      <c r="EXV1" s="307"/>
      <c r="EXW1" s="307"/>
      <c r="EXX1" s="307"/>
      <c r="EXY1" s="307"/>
      <c r="EXZ1" s="307"/>
      <c r="EYA1" s="307"/>
      <c r="EYB1" s="307"/>
      <c r="EYC1" s="306"/>
      <c r="EYD1" s="307"/>
      <c r="EYE1" s="307"/>
      <c r="EYF1" s="307"/>
      <c r="EYG1" s="307"/>
      <c r="EYH1" s="307"/>
      <c r="EYI1" s="307"/>
      <c r="EYJ1" s="307"/>
      <c r="EYK1" s="307"/>
      <c r="EYL1" s="307"/>
      <c r="EYM1" s="307"/>
      <c r="EYN1" s="307"/>
      <c r="EYO1" s="307"/>
      <c r="EYP1" s="307"/>
      <c r="EYQ1" s="307"/>
      <c r="EYR1" s="307"/>
      <c r="EYS1" s="306"/>
      <c r="EYT1" s="307"/>
      <c r="EYU1" s="307"/>
      <c r="EYV1" s="307"/>
      <c r="EYW1" s="307"/>
      <c r="EYX1" s="307"/>
      <c r="EYY1" s="307"/>
      <c r="EYZ1" s="307"/>
      <c r="EZA1" s="307"/>
      <c r="EZB1" s="307"/>
      <c r="EZC1" s="307"/>
      <c r="EZD1" s="307"/>
      <c r="EZE1" s="307"/>
      <c r="EZF1" s="307"/>
      <c r="EZG1" s="307"/>
      <c r="EZH1" s="307"/>
      <c r="EZI1" s="306"/>
      <c r="EZJ1" s="307"/>
      <c r="EZK1" s="307"/>
      <c r="EZL1" s="307"/>
      <c r="EZM1" s="307"/>
      <c r="EZN1" s="307"/>
      <c r="EZO1" s="307"/>
      <c r="EZP1" s="307"/>
      <c r="EZQ1" s="307"/>
      <c r="EZR1" s="307"/>
      <c r="EZS1" s="307"/>
      <c r="EZT1" s="307"/>
      <c r="EZU1" s="307"/>
      <c r="EZV1" s="307"/>
      <c r="EZW1" s="307"/>
      <c r="EZX1" s="307"/>
      <c r="EZY1" s="306"/>
      <c r="EZZ1" s="307"/>
      <c r="FAA1" s="307"/>
      <c r="FAB1" s="307"/>
      <c r="FAC1" s="307"/>
      <c r="FAD1" s="307"/>
      <c r="FAE1" s="307"/>
      <c r="FAF1" s="307"/>
      <c r="FAG1" s="307"/>
      <c r="FAH1" s="307"/>
      <c r="FAI1" s="307"/>
      <c r="FAJ1" s="307"/>
      <c r="FAK1" s="307"/>
      <c r="FAL1" s="307"/>
      <c r="FAM1" s="307"/>
      <c r="FAN1" s="307"/>
      <c r="FAO1" s="306"/>
      <c r="FAP1" s="307"/>
      <c r="FAQ1" s="307"/>
      <c r="FAR1" s="307"/>
      <c r="FAS1" s="307"/>
      <c r="FAT1" s="307"/>
      <c r="FAU1" s="307"/>
      <c r="FAV1" s="307"/>
      <c r="FAW1" s="307"/>
      <c r="FAX1" s="307"/>
      <c r="FAY1" s="307"/>
      <c r="FAZ1" s="307"/>
      <c r="FBA1" s="307"/>
      <c r="FBB1" s="307"/>
      <c r="FBC1" s="307"/>
      <c r="FBD1" s="307"/>
      <c r="FBE1" s="306"/>
      <c r="FBF1" s="307"/>
      <c r="FBG1" s="307"/>
      <c r="FBH1" s="307"/>
      <c r="FBI1" s="307"/>
      <c r="FBJ1" s="307"/>
      <c r="FBK1" s="307"/>
      <c r="FBL1" s="307"/>
      <c r="FBM1" s="307"/>
      <c r="FBN1" s="307"/>
      <c r="FBO1" s="307"/>
      <c r="FBP1" s="307"/>
      <c r="FBQ1" s="307"/>
      <c r="FBR1" s="307"/>
      <c r="FBS1" s="307"/>
      <c r="FBT1" s="307"/>
      <c r="FBU1" s="306"/>
      <c r="FBV1" s="307"/>
      <c r="FBW1" s="307"/>
      <c r="FBX1" s="307"/>
      <c r="FBY1" s="307"/>
      <c r="FBZ1" s="307"/>
      <c r="FCA1" s="307"/>
      <c r="FCB1" s="307"/>
      <c r="FCC1" s="307"/>
      <c r="FCD1" s="307"/>
      <c r="FCE1" s="307"/>
      <c r="FCF1" s="307"/>
      <c r="FCG1" s="307"/>
      <c r="FCH1" s="307"/>
      <c r="FCI1" s="307"/>
      <c r="FCJ1" s="307"/>
      <c r="FCK1" s="306"/>
      <c r="FCL1" s="307"/>
      <c r="FCM1" s="307"/>
      <c r="FCN1" s="307"/>
      <c r="FCO1" s="307"/>
      <c r="FCP1" s="307"/>
      <c r="FCQ1" s="307"/>
      <c r="FCR1" s="307"/>
      <c r="FCS1" s="307"/>
      <c r="FCT1" s="307"/>
      <c r="FCU1" s="307"/>
      <c r="FCV1" s="307"/>
      <c r="FCW1" s="307"/>
      <c r="FCX1" s="307"/>
      <c r="FCY1" s="307"/>
      <c r="FCZ1" s="307"/>
      <c r="FDA1" s="306"/>
      <c r="FDB1" s="307"/>
      <c r="FDC1" s="307"/>
      <c r="FDD1" s="307"/>
      <c r="FDE1" s="307"/>
      <c r="FDF1" s="307"/>
      <c r="FDG1" s="307"/>
      <c r="FDH1" s="307"/>
      <c r="FDI1" s="307"/>
      <c r="FDJ1" s="307"/>
      <c r="FDK1" s="307"/>
      <c r="FDL1" s="307"/>
      <c r="FDM1" s="307"/>
      <c r="FDN1" s="307"/>
      <c r="FDO1" s="307"/>
      <c r="FDP1" s="307"/>
      <c r="FDQ1" s="306"/>
      <c r="FDR1" s="307"/>
      <c r="FDS1" s="307"/>
      <c r="FDT1" s="307"/>
      <c r="FDU1" s="307"/>
      <c r="FDV1" s="307"/>
      <c r="FDW1" s="307"/>
      <c r="FDX1" s="307"/>
      <c r="FDY1" s="307"/>
      <c r="FDZ1" s="307"/>
      <c r="FEA1" s="307"/>
      <c r="FEB1" s="307"/>
      <c r="FEC1" s="307"/>
      <c r="FED1" s="307"/>
      <c r="FEE1" s="307"/>
      <c r="FEF1" s="307"/>
      <c r="FEG1" s="306"/>
      <c r="FEH1" s="307"/>
      <c r="FEI1" s="307"/>
      <c r="FEJ1" s="307"/>
      <c r="FEK1" s="307"/>
      <c r="FEL1" s="307"/>
      <c r="FEM1" s="307"/>
      <c r="FEN1" s="307"/>
      <c r="FEO1" s="307"/>
      <c r="FEP1" s="307"/>
      <c r="FEQ1" s="307"/>
      <c r="FER1" s="307"/>
      <c r="FES1" s="307"/>
      <c r="FET1" s="307"/>
      <c r="FEU1" s="307"/>
      <c r="FEV1" s="307"/>
      <c r="FEW1" s="306"/>
      <c r="FEX1" s="307"/>
      <c r="FEY1" s="307"/>
      <c r="FEZ1" s="307"/>
      <c r="FFA1" s="307"/>
      <c r="FFB1" s="307"/>
      <c r="FFC1" s="307"/>
      <c r="FFD1" s="307"/>
      <c r="FFE1" s="307"/>
      <c r="FFF1" s="307"/>
      <c r="FFG1" s="307"/>
      <c r="FFH1" s="307"/>
      <c r="FFI1" s="307"/>
      <c r="FFJ1" s="307"/>
      <c r="FFK1" s="307"/>
      <c r="FFL1" s="307"/>
      <c r="FFM1" s="306"/>
      <c r="FFN1" s="307"/>
      <c r="FFO1" s="307"/>
      <c r="FFP1" s="307"/>
      <c r="FFQ1" s="307"/>
      <c r="FFR1" s="307"/>
      <c r="FFS1" s="307"/>
      <c r="FFT1" s="307"/>
      <c r="FFU1" s="307"/>
      <c r="FFV1" s="307"/>
      <c r="FFW1" s="307"/>
      <c r="FFX1" s="307"/>
      <c r="FFY1" s="307"/>
      <c r="FFZ1" s="307"/>
      <c r="FGA1" s="307"/>
      <c r="FGB1" s="307"/>
      <c r="FGC1" s="306"/>
      <c r="FGD1" s="307"/>
      <c r="FGE1" s="307"/>
      <c r="FGF1" s="307"/>
      <c r="FGG1" s="307"/>
      <c r="FGH1" s="307"/>
      <c r="FGI1" s="307"/>
      <c r="FGJ1" s="307"/>
      <c r="FGK1" s="307"/>
      <c r="FGL1" s="307"/>
      <c r="FGM1" s="307"/>
      <c r="FGN1" s="307"/>
      <c r="FGO1" s="307"/>
      <c r="FGP1" s="307"/>
      <c r="FGQ1" s="307"/>
      <c r="FGR1" s="307"/>
      <c r="FGS1" s="306"/>
      <c r="FGT1" s="307"/>
      <c r="FGU1" s="307"/>
      <c r="FGV1" s="307"/>
      <c r="FGW1" s="307"/>
      <c r="FGX1" s="307"/>
      <c r="FGY1" s="307"/>
      <c r="FGZ1" s="307"/>
      <c r="FHA1" s="307"/>
      <c r="FHB1" s="307"/>
      <c r="FHC1" s="307"/>
      <c r="FHD1" s="307"/>
      <c r="FHE1" s="307"/>
      <c r="FHF1" s="307"/>
      <c r="FHG1" s="307"/>
      <c r="FHH1" s="307"/>
      <c r="FHI1" s="306"/>
      <c r="FHJ1" s="307"/>
      <c r="FHK1" s="307"/>
      <c r="FHL1" s="307"/>
      <c r="FHM1" s="307"/>
      <c r="FHN1" s="307"/>
      <c r="FHO1" s="307"/>
      <c r="FHP1" s="307"/>
      <c r="FHQ1" s="307"/>
      <c r="FHR1" s="307"/>
      <c r="FHS1" s="307"/>
      <c r="FHT1" s="307"/>
      <c r="FHU1" s="307"/>
      <c r="FHV1" s="307"/>
      <c r="FHW1" s="307"/>
      <c r="FHX1" s="307"/>
      <c r="FHY1" s="306"/>
      <c r="FHZ1" s="307"/>
      <c r="FIA1" s="307"/>
      <c r="FIB1" s="307"/>
      <c r="FIC1" s="307"/>
      <c r="FID1" s="307"/>
      <c r="FIE1" s="307"/>
      <c r="FIF1" s="307"/>
      <c r="FIG1" s="307"/>
      <c r="FIH1" s="307"/>
      <c r="FII1" s="307"/>
      <c r="FIJ1" s="307"/>
      <c r="FIK1" s="307"/>
      <c r="FIL1" s="307"/>
      <c r="FIM1" s="307"/>
      <c r="FIN1" s="307"/>
      <c r="FIO1" s="306"/>
      <c r="FIP1" s="307"/>
      <c r="FIQ1" s="307"/>
      <c r="FIR1" s="307"/>
      <c r="FIS1" s="307"/>
      <c r="FIT1" s="307"/>
      <c r="FIU1" s="307"/>
      <c r="FIV1" s="307"/>
      <c r="FIW1" s="307"/>
      <c r="FIX1" s="307"/>
      <c r="FIY1" s="307"/>
      <c r="FIZ1" s="307"/>
      <c r="FJA1" s="307"/>
      <c r="FJB1" s="307"/>
      <c r="FJC1" s="307"/>
      <c r="FJD1" s="307"/>
      <c r="FJE1" s="306"/>
      <c r="FJF1" s="307"/>
      <c r="FJG1" s="307"/>
      <c r="FJH1" s="307"/>
      <c r="FJI1" s="307"/>
      <c r="FJJ1" s="307"/>
      <c r="FJK1" s="307"/>
      <c r="FJL1" s="307"/>
      <c r="FJM1" s="307"/>
      <c r="FJN1" s="307"/>
      <c r="FJO1" s="307"/>
      <c r="FJP1" s="307"/>
      <c r="FJQ1" s="307"/>
      <c r="FJR1" s="307"/>
      <c r="FJS1" s="307"/>
      <c r="FJT1" s="307"/>
      <c r="FJU1" s="306"/>
      <c r="FJV1" s="307"/>
      <c r="FJW1" s="307"/>
      <c r="FJX1" s="307"/>
      <c r="FJY1" s="307"/>
      <c r="FJZ1" s="307"/>
      <c r="FKA1" s="307"/>
      <c r="FKB1" s="307"/>
      <c r="FKC1" s="307"/>
      <c r="FKD1" s="307"/>
      <c r="FKE1" s="307"/>
      <c r="FKF1" s="307"/>
      <c r="FKG1" s="307"/>
      <c r="FKH1" s="307"/>
      <c r="FKI1" s="307"/>
      <c r="FKJ1" s="307"/>
      <c r="FKK1" s="306"/>
      <c r="FKL1" s="307"/>
      <c r="FKM1" s="307"/>
      <c r="FKN1" s="307"/>
      <c r="FKO1" s="307"/>
      <c r="FKP1" s="307"/>
      <c r="FKQ1" s="307"/>
      <c r="FKR1" s="307"/>
      <c r="FKS1" s="307"/>
      <c r="FKT1" s="307"/>
      <c r="FKU1" s="307"/>
      <c r="FKV1" s="307"/>
      <c r="FKW1" s="307"/>
      <c r="FKX1" s="307"/>
      <c r="FKY1" s="307"/>
      <c r="FKZ1" s="307"/>
      <c r="FLA1" s="306"/>
      <c r="FLB1" s="307"/>
      <c r="FLC1" s="307"/>
      <c r="FLD1" s="307"/>
      <c r="FLE1" s="307"/>
      <c r="FLF1" s="307"/>
      <c r="FLG1" s="307"/>
      <c r="FLH1" s="307"/>
      <c r="FLI1" s="307"/>
      <c r="FLJ1" s="307"/>
      <c r="FLK1" s="307"/>
      <c r="FLL1" s="307"/>
      <c r="FLM1" s="307"/>
      <c r="FLN1" s="307"/>
      <c r="FLO1" s="307"/>
      <c r="FLP1" s="307"/>
      <c r="FLQ1" s="306"/>
      <c r="FLR1" s="307"/>
      <c r="FLS1" s="307"/>
      <c r="FLT1" s="307"/>
      <c r="FLU1" s="307"/>
      <c r="FLV1" s="307"/>
      <c r="FLW1" s="307"/>
      <c r="FLX1" s="307"/>
      <c r="FLY1" s="307"/>
      <c r="FLZ1" s="307"/>
      <c r="FMA1" s="307"/>
      <c r="FMB1" s="307"/>
      <c r="FMC1" s="307"/>
      <c r="FMD1" s="307"/>
      <c r="FME1" s="307"/>
      <c r="FMF1" s="307"/>
      <c r="FMG1" s="306"/>
      <c r="FMH1" s="307"/>
      <c r="FMI1" s="307"/>
      <c r="FMJ1" s="307"/>
      <c r="FMK1" s="307"/>
      <c r="FML1" s="307"/>
      <c r="FMM1" s="307"/>
      <c r="FMN1" s="307"/>
      <c r="FMO1" s="307"/>
      <c r="FMP1" s="307"/>
      <c r="FMQ1" s="307"/>
      <c r="FMR1" s="307"/>
      <c r="FMS1" s="307"/>
      <c r="FMT1" s="307"/>
      <c r="FMU1" s="307"/>
      <c r="FMV1" s="307"/>
      <c r="FMW1" s="306"/>
      <c r="FMX1" s="307"/>
      <c r="FMY1" s="307"/>
      <c r="FMZ1" s="307"/>
      <c r="FNA1" s="307"/>
      <c r="FNB1" s="307"/>
      <c r="FNC1" s="307"/>
      <c r="FND1" s="307"/>
      <c r="FNE1" s="307"/>
      <c r="FNF1" s="307"/>
      <c r="FNG1" s="307"/>
      <c r="FNH1" s="307"/>
      <c r="FNI1" s="307"/>
      <c r="FNJ1" s="307"/>
      <c r="FNK1" s="307"/>
      <c r="FNL1" s="307"/>
      <c r="FNM1" s="306"/>
      <c r="FNN1" s="307"/>
      <c r="FNO1" s="307"/>
      <c r="FNP1" s="307"/>
      <c r="FNQ1" s="307"/>
      <c r="FNR1" s="307"/>
      <c r="FNS1" s="307"/>
      <c r="FNT1" s="307"/>
      <c r="FNU1" s="307"/>
      <c r="FNV1" s="307"/>
      <c r="FNW1" s="307"/>
      <c r="FNX1" s="307"/>
      <c r="FNY1" s="307"/>
      <c r="FNZ1" s="307"/>
      <c r="FOA1" s="307"/>
      <c r="FOB1" s="307"/>
      <c r="FOC1" s="306"/>
      <c r="FOD1" s="307"/>
      <c r="FOE1" s="307"/>
      <c r="FOF1" s="307"/>
      <c r="FOG1" s="307"/>
      <c r="FOH1" s="307"/>
      <c r="FOI1" s="307"/>
      <c r="FOJ1" s="307"/>
      <c r="FOK1" s="307"/>
      <c r="FOL1" s="307"/>
      <c r="FOM1" s="307"/>
      <c r="FON1" s="307"/>
      <c r="FOO1" s="307"/>
      <c r="FOP1" s="307"/>
      <c r="FOQ1" s="307"/>
      <c r="FOR1" s="307"/>
      <c r="FOS1" s="306"/>
      <c r="FOT1" s="307"/>
      <c r="FOU1" s="307"/>
      <c r="FOV1" s="307"/>
      <c r="FOW1" s="307"/>
      <c r="FOX1" s="307"/>
      <c r="FOY1" s="307"/>
      <c r="FOZ1" s="307"/>
      <c r="FPA1" s="307"/>
      <c r="FPB1" s="307"/>
      <c r="FPC1" s="307"/>
      <c r="FPD1" s="307"/>
      <c r="FPE1" s="307"/>
      <c r="FPF1" s="307"/>
      <c r="FPG1" s="307"/>
      <c r="FPH1" s="307"/>
      <c r="FPI1" s="306"/>
      <c r="FPJ1" s="307"/>
      <c r="FPK1" s="307"/>
      <c r="FPL1" s="307"/>
      <c r="FPM1" s="307"/>
      <c r="FPN1" s="307"/>
      <c r="FPO1" s="307"/>
      <c r="FPP1" s="307"/>
      <c r="FPQ1" s="307"/>
      <c r="FPR1" s="307"/>
      <c r="FPS1" s="307"/>
      <c r="FPT1" s="307"/>
      <c r="FPU1" s="307"/>
      <c r="FPV1" s="307"/>
      <c r="FPW1" s="307"/>
      <c r="FPX1" s="307"/>
      <c r="FPY1" s="306"/>
      <c r="FPZ1" s="307"/>
      <c r="FQA1" s="307"/>
      <c r="FQB1" s="307"/>
      <c r="FQC1" s="307"/>
      <c r="FQD1" s="307"/>
      <c r="FQE1" s="307"/>
      <c r="FQF1" s="307"/>
      <c r="FQG1" s="307"/>
      <c r="FQH1" s="307"/>
      <c r="FQI1" s="307"/>
      <c r="FQJ1" s="307"/>
      <c r="FQK1" s="307"/>
      <c r="FQL1" s="307"/>
      <c r="FQM1" s="307"/>
      <c r="FQN1" s="307"/>
      <c r="FQO1" s="306"/>
      <c r="FQP1" s="307"/>
      <c r="FQQ1" s="307"/>
      <c r="FQR1" s="307"/>
      <c r="FQS1" s="307"/>
      <c r="FQT1" s="307"/>
      <c r="FQU1" s="307"/>
      <c r="FQV1" s="307"/>
      <c r="FQW1" s="307"/>
      <c r="FQX1" s="307"/>
      <c r="FQY1" s="307"/>
      <c r="FQZ1" s="307"/>
      <c r="FRA1" s="307"/>
      <c r="FRB1" s="307"/>
      <c r="FRC1" s="307"/>
      <c r="FRD1" s="307"/>
      <c r="FRE1" s="306"/>
      <c r="FRF1" s="307"/>
      <c r="FRG1" s="307"/>
      <c r="FRH1" s="307"/>
      <c r="FRI1" s="307"/>
      <c r="FRJ1" s="307"/>
      <c r="FRK1" s="307"/>
      <c r="FRL1" s="307"/>
      <c r="FRM1" s="307"/>
      <c r="FRN1" s="307"/>
      <c r="FRO1" s="307"/>
      <c r="FRP1" s="307"/>
      <c r="FRQ1" s="307"/>
      <c r="FRR1" s="307"/>
      <c r="FRS1" s="307"/>
      <c r="FRT1" s="307"/>
      <c r="FRU1" s="306"/>
      <c r="FRV1" s="307"/>
      <c r="FRW1" s="307"/>
      <c r="FRX1" s="307"/>
      <c r="FRY1" s="307"/>
      <c r="FRZ1" s="307"/>
      <c r="FSA1" s="307"/>
      <c r="FSB1" s="307"/>
      <c r="FSC1" s="307"/>
      <c r="FSD1" s="307"/>
      <c r="FSE1" s="307"/>
      <c r="FSF1" s="307"/>
      <c r="FSG1" s="307"/>
      <c r="FSH1" s="307"/>
      <c r="FSI1" s="307"/>
      <c r="FSJ1" s="307"/>
      <c r="FSK1" s="306"/>
      <c r="FSL1" s="307"/>
      <c r="FSM1" s="307"/>
      <c r="FSN1" s="307"/>
      <c r="FSO1" s="307"/>
      <c r="FSP1" s="307"/>
      <c r="FSQ1" s="307"/>
      <c r="FSR1" s="307"/>
      <c r="FSS1" s="307"/>
      <c r="FST1" s="307"/>
      <c r="FSU1" s="307"/>
      <c r="FSV1" s="307"/>
      <c r="FSW1" s="307"/>
      <c r="FSX1" s="307"/>
      <c r="FSY1" s="307"/>
      <c r="FSZ1" s="307"/>
      <c r="FTA1" s="306"/>
      <c r="FTB1" s="307"/>
      <c r="FTC1" s="307"/>
      <c r="FTD1" s="307"/>
      <c r="FTE1" s="307"/>
      <c r="FTF1" s="307"/>
      <c r="FTG1" s="307"/>
      <c r="FTH1" s="307"/>
      <c r="FTI1" s="307"/>
      <c r="FTJ1" s="307"/>
      <c r="FTK1" s="307"/>
      <c r="FTL1" s="307"/>
      <c r="FTM1" s="307"/>
      <c r="FTN1" s="307"/>
      <c r="FTO1" s="307"/>
      <c r="FTP1" s="307"/>
      <c r="FTQ1" s="306"/>
      <c r="FTR1" s="307"/>
      <c r="FTS1" s="307"/>
      <c r="FTT1" s="307"/>
      <c r="FTU1" s="307"/>
      <c r="FTV1" s="307"/>
      <c r="FTW1" s="307"/>
      <c r="FTX1" s="307"/>
      <c r="FTY1" s="307"/>
      <c r="FTZ1" s="307"/>
      <c r="FUA1" s="307"/>
      <c r="FUB1" s="307"/>
      <c r="FUC1" s="307"/>
      <c r="FUD1" s="307"/>
      <c r="FUE1" s="307"/>
      <c r="FUF1" s="307"/>
      <c r="FUG1" s="306"/>
      <c r="FUH1" s="307"/>
      <c r="FUI1" s="307"/>
      <c r="FUJ1" s="307"/>
      <c r="FUK1" s="307"/>
      <c r="FUL1" s="307"/>
      <c r="FUM1" s="307"/>
      <c r="FUN1" s="307"/>
      <c r="FUO1" s="307"/>
      <c r="FUP1" s="307"/>
      <c r="FUQ1" s="307"/>
      <c r="FUR1" s="307"/>
      <c r="FUS1" s="307"/>
      <c r="FUT1" s="307"/>
      <c r="FUU1" s="307"/>
      <c r="FUV1" s="307"/>
      <c r="FUW1" s="306"/>
      <c r="FUX1" s="307"/>
      <c r="FUY1" s="307"/>
      <c r="FUZ1" s="307"/>
      <c r="FVA1" s="307"/>
      <c r="FVB1" s="307"/>
      <c r="FVC1" s="307"/>
      <c r="FVD1" s="307"/>
      <c r="FVE1" s="307"/>
      <c r="FVF1" s="307"/>
      <c r="FVG1" s="307"/>
      <c r="FVH1" s="307"/>
      <c r="FVI1" s="307"/>
      <c r="FVJ1" s="307"/>
      <c r="FVK1" s="307"/>
      <c r="FVL1" s="307"/>
      <c r="FVM1" s="306"/>
      <c r="FVN1" s="307"/>
      <c r="FVO1" s="307"/>
      <c r="FVP1" s="307"/>
      <c r="FVQ1" s="307"/>
      <c r="FVR1" s="307"/>
      <c r="FVS1" s="307"/>
      <c r="FVT1" s="307"/>
      <c r="FVU1" s="307"/>
      <c r="FVV1" s="307"/>
      <c r="FVW1" s="307"/>
      <c r="FVX1" s="307"/>
      <c r="FVY1" s="307"/>
      <c r="FVZ1" s="307"/>
      <c r="FWA1" s="307"/>
      <c r="FWB1" s="307"/>
      <c r="FWC1" s="306"/>
      <c r="FWD1" s="307"/>
      <c r="FWE1" s="307"/>
      <c r="FWF1" s="307"/>
      <c r="FWG1" s="307"/>
      <c r="FWH1" s="307"/>
      <c r="FWI1" s="307"/>
      <c r="FWJ1" s="307"/>
      <c r="FWK1" s="307"/>
      <c r="FWL1" s="307"/>
      <c r="FWM1" s="307"/>
      <c r="FWN1" s="307"/>
      <c r="FWO1" s="307"/>
      <c r="FWP1" s="307"/>
      <c r="FWQ1" s="307"/>
      <c r="FWR1" s="307"/>
      <c r="FWS1" s="306"/>
      <c r="FWT1" s="307"/>
      <c r="FWU1" s="307"/>
      <c r="FWV1" s="307"/>
      <c r="FWW1" s="307"/>
      <c r="FWX1" s="307"/>
      <c r="FWY1" s="307"/>
      <c r="FWZ1" s="307"/>
      <c r="FXA1" s="307"/>
      <c r="FXB1" s="307"/>
      <c r="FXC1" s="307"/>
      <c r="FXD1" s="307"/>
      <c r="FXE1" s="307"/>
      <c r="FXF1" s="307"/>
      <c r="FXG1" s="307"/>
      <c r="FXH1" s="307"/>
      <c r="FXI1" s="306"/>
      <c r="FXJ1" s="307"/>
      <c r="FXK1" s="307"/>
      <c r="FXL1" s="307"/>
      <c r="FXM1" s="307"/>
      <c r="FXN1" s="307"/>
      <c r="FXO1" s="307"/>
      <c r="FXP1" s="307"/>
      <c r="FXQ1" s="307"/>
      <c r="FXR1" s="307"/>
      <c r="FXS1" s="307"/>
      <c r="FXT1" s="307"/>
      <c r="FXU1" s="307"/>
      <c r="FXV1" s="307"/>
      <c r="FXW1" s="307"/>
      <c r="FXX1" s="307"/>
      <c r="FXY1" s="306"/>
      <c r="FXZ1" s="307"/>
      <c r="FYA1" s="307"/>
      <c r="FYB1" s="307"/>
      <c r="FYC1" s="307"/>
      <c r="FYD1" s="307"/>
      <c r="FYE1" s="307"/>
      <c r="FYF1" s="307"/>
      <c r="FYG1" s="307"/>
      <c r="FYH1" s="307"/>
      <c r="FYI1" s="307"/>
      <c r="FYJ1" s="307"/>
      <c r="FYK1" s="307"/>
      <c r="FYL1" s="307"/>
      <c r="FYM1" s="307"/>
      <c r="FYN1" s="307"/>
      <c r="FYO1" s="306"/>
      <c r="FYP1" s="307"/>
      <c r="FYQ1" s="307"/>
      <c r="FYR1" s="307"/>
      <c r="FYS1" s="307"/>
      <c r="FYT1" s="307"/>
      <c r="FYU1" s="307"/>
      <c r="FYV1" s="307"/>
      <c r="FYW1" s="307"/>
      <c r="FYX1" s="307"/>
      <c r="FYY1" s="307"/>
      <c r="FYZ1" s="307"/>
      <c r="FZA1" s="307"/>
      <c r="FZB1" s="307"/>
      <c r="FZC1" s="307"/>
      <c r="FZD1" s="307"/>
      <c r="FZE1" s="306"/>
      <c r="FZF1" s="307"/>
      <c r="FZG1" s="307"/>
      <c r="FZH1" s="307"/>
      <c r="FZI1" s="307"/>
      <c r="FZJ1" s="307"/>
      <c r="FZK1" s="307"/>
      <c r="FZL1" s="307"/>
      <c r="FZM1" s="307"/>
      <c r="FZN1" s="307"/>
      <c r="FZO1" s="307"/>
      <c r="FZP1" s="307"/>
      <c r="FZQ1" s="307"/>
      <c r="FZR1" s="307"/>
      <c r="FZS1" s="307"/>
      <c r="FZT1" s="307"/>
      <c r="FZU1" s="306"/>
      <c r="FZV1" s="307"/>
      <c r="FZW1" s="307"/>
      <c r="FZX1" s="307"/>
      <c r="FZY1" s="307"/>
      <c r="FZZ1" s="307"/>
      <c r="GAA1" s="307"/>
      <c r="GAB1" s="307"/>
      <c r="GAC1" s="307"/>
      <c r="GAD1" s="307"/>
      <c r="GAE1" s="307"/>
      <c r="GAF1" s="307"/>
      <c r="GAG1" s="307"/>
      <c r="GAH1" s="307"/>
      <c r="GAI1" s="307"/>
      <c r="GAJ1" s="307"/>
      <c r="GAK1" s="306"/>
      <c r="GAL1" s="307"/>
      <c r="GAM1" s="307"/>
      <c r="GAN1" s="307"/>
      <c r="GAO1" s="307"/>
      <c r="GAP1" s="307"/>
      <c r="GAQ1" s="307"/>
      <c r="GAR1" s="307"/>
      <c r="GAS1" s="307"/>
      <c r="GAT1" s="307"/>
      <c r="GAU1" s="307"/>
      <c r="GAV1" s="307"/>
      <c r="GAW1" s="307"/>
      <c r="GAX1" s="307"/>
      <c r="GAY1" s="307"/>
      <c r="GAZ1" s="307"/>
      <c r="GBA1" s="306"/>
      <c r="GBB1" s="307"/>
      <c r="GBC1" s="307"/>
      <c r="GBD1" s="307"/>
      <c r="GBE1" s="307"/>
      <c r="GBF1" s="307"/>
      <c r="GBG1" s="307"/>
      <c r="GBH1" s="307"/>
      <c r="GBI1" s="307"/>
      <c r="GBJ1" s="307"/>
      <c r="GBK1" s="307"/>
      <c r="GBL1" s="307"/>
      <c r="GBM1" s="307"/>
      <c r="GBN1" s="307"/>
      <c r="GBO1" s="307"/>
      <c r="GBP1" s="307"/>
      <c r="GBQ1" s="306"/>
      <c r="GBR1" s="307"/>
      <c r="GBS1" s="307"/>
      <c r="GBT1" s="307"/>
      <c r="GBU1" s="307"/>
      <c r="GBV1" s="307"/>
      <c r="GBW1" s="307"/>
      <c r="GBX1" s="307"/>
      <c r="GBY1" s="307"/>
      <c r="GBZ1" s="307"/>
      <c r="GCA1" s="307"/>
      <c r="GCB1" s="307"/>
      <c r="GCC1" s="307"/>
      <c r="GCD1" s="307"/>
      <c r="GCE1" s="307"/>
      <c r="GCF1" s="307"/>
      <c r="GCG1" s="306"/>
      <c r="GCH1" s="307"/>
      <c r="GCI1" s="307"/>
      <c r="GCJ1" s="307"/>
      <c r="GCK1" s="307"/>
      <c r="GCL1" s="307"/>
      <c r="GCM1" s="307"/>
      <c r="GCN1" s="307"/>
      <c r="GCO1" s="307"/>
      <c r="GCP1" s="307"/>
      <c r="GCQ1" s="307"/>
      <c r="GCR1" s="307"/>
      <c r="GCS1" s="307"/>
      <c r="GCT1" s="307"/>
      <c r="GCU1" s="307"/>
      <c r="GCV1" s="307"/>
      <c r="GCW1" s="306"/>
      <c r="GCX1" s="307"/>
      <c r="GCY1" s="307"/>
      <c r="GCZ1" s="307"/>
      <c r="GDA1" s="307"/>
      <c r="GDB1" s="307"/>
      <c r="GDC1" s="307"/>
      <c r="GDD1" s="307"/>
      <c r="GDE1" s="307"/>
      <c r="GDF1" s="307"/>
      <c r="GDG1" s="307"/>
      <c r="GDH1" s="307"/>
      <c r="GDI1" s="307"/>
      <c r="GDJ1" s="307"/>
      <c r="GDK1" s="307"/>
      <c r="GDL1" s="307"/>
      <c r="GDM1" s="306"/>
      <c r="GDN1" s="307"/>
      <c r="GDO1" s="307"/>
      <c r="GDP1" s="307"/>
      <c r="GDQ1" s="307"/>
      <c r="GDR1" s="307"/>
      <c r="GDS1" s="307"/>
      <c r="GDT1" s="307"/>
      <c r="GDU1" s="307"/>
      <c r="GDV1" s="307"/>
      <c r="GDW1" s="307"/>
      <c r="GDX1" s="307"/>
      <c r="GDY1" s="307"/>
      <c r="GDZ1" s="307"/>
      <c r="GEA1" s="307"/>
      <c r="GEB1" s="307"/>
      <c r="GEC1" s="306"/>
      <c r="GED1" s="307"/>
      <c r="GEE1" s="307"/>
      <c r="GEF1" s="307"/>
      <c r="GEG1" s="307"/>
      <c r="GEH1" s="307"/>
      <c r="GEI1" s="307"/>
      <c r="GEJ1" s="307"/>
      <c r="GEK1" s="307"/>
      <c r="GEL1" s="307"/>
      <c r="GEM1" s="307"/>
      <c r="GEN1" s="307"/>
      <c r="GEO1" s="307"/>
      <c r="GEP1" s="307"/>
      <c r="GEQ1" s="307"/>
      <c r="GER1" s="307"/>
      <c r="GES1" s="306"/>
      <c r="GET1" s="307"/>
      <c r="GEU1" s="307"/>
      <c r="GEV1" s="307"/>
      <c r="GEW1" s="307"/>
      <c r="GEX1" s="307"/>
      <c r="GEY1" s="307"/>
      <c r="GEZ1" s="307"/>
      <c r="GFA1" s="307"/>
      <c r="GFB1" s="307"/>
      <c r="GFC1" s="307"/>
      <c r="GFD1" s="307"/>
      <c r="GFE1" s="307"/>
      <c r="GFF1" s="307"/>
      <c r="GFG1" s="307"/>
      <c r="GFH1" s="307"/>
      <c r="GFI1" s="306"/>
      <c r="GFJ1" s="307"/>
      <c r="GFK1" s="307"/>
      <c r="GFL1" s="307"/>
      <c r="GFM1" s="307"/>
      <c r="GFN1" s="307"/>
      <c r="GFO1" s="307"/>
      <c r="GFP1" s="307"/>
      <c r="GFQ1" s="307"/>
      <c r="GFR1" s="307"/>
      <c r="GFS1" s="307"/>
      <c r="GFT1" s="307"/>
      <c r="GFU1" s="307"/>
      <c r="GFV1" s="307"/>
      <c r="GFW1" s="307"/>
      <c r="GFX1" s="307"/>
      <c r="GFY1" s="306"/>
      <c r="GFZ1" s="307"/>
      <c r="GGA1" s="307"/>
      <c r="GGB1" s="307"/>
      <c r="GGC1" s="307"/>
      <c r="GGD1" s="307"/>
      <c r="GGE1" s="307"/>
      <c r="GGF1" s="307"/>
      <c r="GGG1" s="307"/>
      <c r="GGH1" s="307"/>
      <c r="GGI1" s="307"/>
      <c r="GGJ1" s="307"/>
      <c r="GGK1" s="307"/>
      <c r="GGL1" s="307"/>
      <c r="GGM1" s="307"/>
      <c r="GGN1" s="307"/>
      <c r="GGO1" s="306"/>
      <c r="GGP1" s="307"/>
      <c r="GGQ1" s="307"/>
      <c r="GGR1" s="307"/>
      <c r="GGS1" s="307"/>
      <c r="GGT1" s="307"/>
      <c r="GGU1" s="307"/>
      <c r="GGV1" s="307"/>
      <c r="GGW1" s="307"/>
      <c r="GGX1" s="307"/>
      <c r="GGY1" s="307"/>
      <c r="GGZ1" s="307"/>
      <c r="GHA1" s="307"/>
      <c r="GHB1" s="307"/>
      <c r="GHC1" s="307"/>
      <c r="GHD1" s="307"/>
      <c r="GHE1" s="306"/>
      <c r="GHF1" s="307"/>
      <c r="GHG1" s="307"/>
      <c r="GHH1" s="307"/>
      <c r="GHI1" s="307"/>
      <c r="GHJ1" s="307"/>
      <c r="GHK1" s="307"/>
      <c r="GHL1" s="307"/>
      <c r="GHM1" s="307"/>
      <c r="GHN1" s="307"/>
      <c r="GHO1" s="307"/>
      <c r="GHP1" s="307"/>
      <c r="GHQ1" s="307"/>
      <c r="GHR1" s="307"/>
      <c r="GHS1" s="307"/>
      <c r="GHT1" s="307"/>
      <c r="GHU1" s="306"/>
      <c r="GHV1" s="307"/>
      <c r="GHW1" s="307"/>
      <c r="GHX1" s="307"/>
      <c r="GHY1" s="307"/>
      <c r="GHZ1" s="307"/>
      <c r="GIA1" s="307"/>
      <c r="GIB1" s="307"/>
      <c r="GIC1" s="307"/>
      <c r="GID1" s="307"/>
      <c r="GIE1" s="307"/>
      <c r="GIF1" s="307"/>
      <c r="GIG1" s="307"/>
      <c r="GIH1" s="307"/>
      <c r="GII1" s="307"/>
      <c r="GIJ1" s="307"/>
      <c r="GIK1" s="306"/>
      <c r="GIL1" s="307"/>
      <c r="GIM1" s="307"/>
      <c r="GIN1" s="307"/>
      <c r="GIO1" s="307"/>
      <c r="GIP1" s="307"/>
      <c r="GIQ1" s="307"/>
      <c r="GIR1" s="307"/>
      <c r="GIS1" s="307"/>
      <c r="GIT1" s="307"/>
      <c r="GIU1" s="307"/>
      <c r="GIV1" s="307"/>
      <c r="GIW1" s="307"/>
      <c r="GIX1" s="307"/>
      <c r="GIY1" s="307"/>
      <c r="GIZ1" s="307"/>
      <c r="GJA1" s="306"/>
      <c r="GJB1" s="307"/>
      <c r="GJC1" s="307"/>
      <c r="GJD1" s="307"/>
      <c r="GJE1" s="307"/>
      <c r="GJF1" s="307"/>
      <c r="GJG1" s="307"/>
      <c r="GJH1" s="307"/>
      <c r="GJI1" s="307"/>
      <c r="GJJ1" s="307"/>
      <c r="GJK1" s="307"/>
      <c r="GJL1" s="307"/>
      <c r="GJM1" s="307"/>
      <c r="GJN1" s="307"/>
      <c r="GJO1" s="307"/>
      <c r="GJP1" s="307"/>
      <c r="GJQ1" s="306"/>
      <c r="GJR1" s="307"/>
      <c r="GJS1" s="307"/>
      <c r="GJT1" s="307"/>
      <c r="GJU1" s="307"/>
      <c r="GJV1" s="307"/>
      <c r="GJW1" s="307"/>
      <c r="GJX1" s="307"/>
      <c r="GJY1" s="307"/>
      <c r="GJZ1" s="307"/>
      <c r="GKA1" s="307"/>
      <c r="GKB1" s="307"/>
      <c r="GKC1" s="307"/>
      <c r="GKD1" s="307"/>
      <c r="GKE1" s="307"/>
      <c r="GKF1" s="307"/>
      <c r="GKG1" s="306"/>
      <c r="GKH1" s="307"/>
      <c r="GKI1" s="307"/>
      <c r="GKJ1" s="307"/>
      <c r="GKK1" s="307"/>
      <c r="GKL1" s="307"/>
      <c r="GKM1" s="307"/>
      <c r="GKN1" s="307"/>
      <c r="GKO1" s="307"/>
      <c r="GKP1" s="307"/>
      <c r="GKQ1" s="307"/>
      <c r="GKR1" s="307"/>
      <c r="GKS1" s="307"/>
      <c r="GKT1" s="307"/>
      <c r="GKU1" s="307"/>
      <c r="GKV1" s="307"/>
      <c r="GKW1" s="306"/>
      <c r="GKX1" s="307"/>
      <c r="GKY1" s="307"/>
      <c r="GKZ1" s="307"/>
      <c r="GLA1" s="307"/>
      <c r="GLB1" s="307"/>
      <c r="GLC1" s="307"/>
      <c r="GLD1" s="307"/>
      <c r="GLE1" s="307"/>
      <c r="GLF1" s="307"/>
      <c r="GLG1" s="307"/>
      <c r="GLH1" s="307"/>
      <c r="GLI1" s="307"/>
      <c r="GLJ1" s="307"/>
      <c r="GLK1" s="307"/>
      <c r="GLL1" s="307"/>
      <c r="GLM1" s="306"/>
      <c r="GLN1" s="307"/>
      <c r="GLO1" s="307"/>
      <c r="GLP1" s="307"/>
      <c r="GLQ1" s="307"/>
      <c r="GLR1" s="307"/>
      <c r="GLS1" s="307"/>
      <c r="GLT1" s="307"/>
      <c r="GLU1" s="307"/>
      <c r="GLV1" s="307"/>
      <c r="GLW1" s="307"/>
      <c r="GLX1" s="307"/>
      <c r="GLY1" s="307"/>
      <c r="GLZ1" s="307"/>
      <c r="GMA1" s="307"/>
      <c r="GMB1" s="307"/>
      <c r="GMC1" s="306"/>
      <c r="GMD1" s="307"/>
      <c r="GME1" s="307"/>
      <c r="GMF1" s="307"/>
      <c r="GMG1" s="307"/>
      <c r="GMH1" s="307"/>
      <c r="GMI1" s="307"/>
      <c r="GMJ1" s="307"/>
      <c r="GMK1" s="307"/>
      <c r="GML1" s="307"/>
      <c r="GMM1" s="307"/>
      <c r="GMN1" s="307"/>
      <c r="GMO1" s="307"/>
      <c r="GMP1" s="307"/>
      <c r="GMQ1" s="307"/>
      <c r="GMR1" s="307"/>
      <c r="GMS1" s="306"/>
      <c r="GMT1" s="307"/>
      <c r="GMU1" s="307"/>
      <c r="GMV1" s="307"/>
      <c r="GMW1" s="307"/>
      <c r="GMX1" s="307"/>
      <c r="GMY1" s="307"/>
      <c r="GMZ1" s="307"/>
      <c r="GNA1" s="307"/>
      <c r="GNB1" s="307"/>
      <c r="GNC1" s="307"/>
      <c r="GND1" s="307"/>
      <c r="GNE1" s="307"/>
      <c r="GNF1" s="307"/>
      <c r="GNG1" s="307"/>
      <c r="GNH1" s="307"/>
      <c r="GNI1" s="306"/>
      <c r="GNJ1" s="307"/>
      <c r="GNK1" s="307"/>
      <c r="GNL1" s="307"/>
      <c r="GNM1" s="307"/>
      <c r="GNN1" s="307"/>
      <c r="GNO1" s="307"/>
      <c r="GNP1" s="307"/>
      <c r="GNQ1" s="307"/>
      <c r="GNR1" s="307"/>
      <c r="GNS1" s="307"/>
      <c r="GNT1" s="307"/>
      <c r="GNU1" s="307"/>
      <c r="GNV1" s="307"/>
      <c r="GNW1" s="307"/>
      <c r="GNX1" s="307"/>
      <c r="GNY1" s="306"/>
      <c r="GNZ1" s="307"/>
      <c r="GOA1" s="307"/>
      <c r="GOB1" s="307"/>
      <c r="GOC1" s="307"/>
      <c r="GOD1" s="307"/>
      <c r="GOE1" s="307"/>
      <c r="GOF1" s="307"/>
      <c r="GOG1" s="307"/>
      <c r="GOH1" s="307"/>
      <c r="GOI1" s="307"/>
      <c r="GOJ1" s="307"/>
      <c r="GOK1" s="307"/>
      <c r="GOL1" s="307"/>
      <c r="GOM1" s="307"/>
      <c r="GON1" s="307"/>
      <c r="GOO1" s="306"/>
      <c r="GOP1" s="307"/>
      <c r="GOQ1" s="307"/>
      <c r="GOR1" s="307"/>
      <c r="GOS1" s="307"/>
      <c r="GOT1" s="307"/>
      <c r="GOU1" s="307"/>
      <c r="GOV1" s="307"/>
      <c r="GOW1" s="307"/>
      <c r="GOX1" s="307"/>
      <c r="GOY1" s="307"/>
      <c r="GOZ1" s="307"/>
      <c r="GPA1" s="307"/>
      <c r="GPB1" s="307"/>
      <c r="GPC1" s="307"/>
      <c r="GPD1" s="307"/>
      <c r="GPE1" s="306"/>
      <c r="GPF1" s="307"/>
      <c r="GPG1" s="307"/>
      <c r="GPH1" s="307"/>
      <c r="GPI1" s="307"/>
      <c r="GPJ1" s="307"/>
      <c r="GPK1" s="307"/>
      <c r="GPL1" s="307"/>
      <c r="GPM1" s="307"/>
      <c r="GPN1" s="307"/>
      <c r="GPO1" s="307"/>
      <c r="GPP1" s="307"/>
      <c r="GPQ1" s="307"/>
      <c r="GPR1" s="307"/>
      <c r="GPS1" s="307"/>
      <c r="GPT1" s="307"/>
      <c r="GPU1" s="306"/>
      <c r="GPV1" s="307"/>
      <c r="GPW1" s="307"/>
      <c r="GPX1" s="307"/>
      <c r="GPY1" s="307"/>
      <c r="GPZ1" s="307"/>
      <c r="GQA1" s="307"/>
      <c r="GQB1" s="307"/>
      <c r="GQC1" s="307"/>
      <c r="GQD1" s="307"/>
      <c r="GQE1" s="307"/>
      <c r="GQF1" s="307"/>
      <c r="GQG1" s="307"/>
      <c r="GQH1" s="307"/>
      <c r="GQI1" s="307"/>
      <c r="GQJ1" s="307"/>
      <c r="GQK1" s="306"/>
      <c r="GQL1" s="307"/>
      <c r="GQM1" s="307"/>
      <c r="GQN1" s="307"/>
      <c r="GQO1" s="307"/>
      <c r="GQP1" s="307"/>
      <c r="GQQ1" s="307"/>
      <c r="GQR1" s="307"/>
      <c r="GQS1" s="307"/>
      <c r="GQT1" s="307"/>
      <c r="GQU1" s="307"/>
      <c r="GQV1" s="307"/>
      <c r="GQW1" s="307"/>
      <c r="GQX1" s="307"/>
      <c r="GQY1" s="307"/>
      <c r="GQZ1" s="307"/>
      <c r="GRA1" s="306"/>
      <c r="GRB1" s="307"/>
      <c r="GRC1" s="307"/>
      <c r="GRD1" s="307"/>
      <c r="GRE1" s="307"/>
      <c r="GRF1" s="307"/>
      <c r="GRG1" s="307"/>
      <c r="GRH1" s="307"/>
      <c r="GRI1" s="307"/>
      <c r="GRJ1" s="307"/>
      <c r="GRK1" s="307"/>
      <c r="GRL1" s="307"/>
      <c r="GRM1" s="307"/>
      <c r="GRN1" s="307"/>
      <c r="GRO1" s="307"/>
      <c r="GRP1" s="307"/>
      <c r="GRQ1" s="306"/>
      <c r="GRR1" s="307"/>
      <c r="GRS1" s="307"/>
      <c r="GRT1" s="307"/>
      <c r="GRU1" s="307"/>
      <c r="GRV1" s="307"/>
      <c r="GRW1" s="307"/>
      <c r="GRX1" s="307"/>
      <c r="GRY1" s="307"/>
      <c r="GRZ1" s="307"/>
      <c r="GSA1" s="307"/>
      <c r="GSB1" s="307"/>
      <c r="GSC1" s="307"/>
      <c r="GSD1" s="307"/>
      <c r="GSE1" s="307"/>
      <c r="GSF1" s="307"/>
      <c r="GSG1" s="306"/>
      <c r="GSH1" s="307"/>
      <c r="GSI1" s="307"/>
      <c r="GSJ1" s="307"/>
      <c r="GSK1" s="307"/>
      <c r="GSL1" s="307"/>
      <c r="GSM1" s="307"/>
      <c r="GSN1" s="307"/>
      <c r="GSO1" s="307"/>
      <c r="GSP1" s="307"/>
      <c r="GSQ1" s="307"/>
      <c r="GSR1" s="307"/>
      <c r="GSS1" s="307"/>
      <c r="GST1" s="307"/>
      <c r="GSU1" s="307"/>
      <c r="GSV1" s="307"/>
      <c r="GSW1" s="306"/>
      <c r="GSX1" s="307"/>
      <c r="GSY1" s="307"/>
      <c r="GSZ1" s="307"/>
      <c r="GTA1" s="307"/>
      <c r="GTB1" s="307"/>
      <c r="GTC1" s="307"/>
      <c r="GTD1" s="307"/>
      <c r="GTE1" s="307"/>
      <c r="GTF1" s="307"/>
      <c r="GTG1" s="307"/>
      <c r="GTH1" s="307"/>
      <c r="GTI1" s="307"/>
      <c r="GTJ1" s="307"/>
      <c r="GTK1" s="307"/>
      <c r="GTL1" s="307"/>
      <c r="GTM1" s="306"/>
      <c r="GTN1" s="307"/>
      <c r="GTO1" s="307"/>
      <c r="GTP1" s="307"/>
      <c r="GTQ1" s="307"/>
      <c r="GTR1" s="307"/>
      <c r="GTS1" s="307"/>
      <c r="GTT1" s="307"/>
      <c r="GTU1" s="307"/>
      <c r="GTV1" s="307"/>
      <c r="GTW1" s="307"/>
      <c r="GTX1" s="307"/>
      <c r="GTY1" s="307"/>
      <c r="GTZ1" s="307"/>
      <c r="GUA1" s="307"/>
      <c r="GUB1" s="307"/>
      <c r="GUC1" s="306"/>
      <c r="GUD1" s="307"/>
      <c r="GUE1" s="307"/>
      <c r="GUF1" s="307"/>
      <c r="GUG1" s="307"/>
      <c r="GUH1" s="307"/>
      <c r="GUI1" s="307"/>
      <c r="GUJ1" s="307"/>
      <c r="GUK1" s="307"/>
      <c r="GUL1" s="307"/>
      <c r="GUM1" s="307"/>
      <c r="GUN1" s="307"/>
      <c r="GUO1" s="307"/>
      <c r="GUP1" s="307"/>
      <c r="GUQ1" s="307"/>
      <c r="GUR1" s="307"/>
      <c r="GUS1" s="306"/>
      <c r="GUT1" s="307"/>
      <c r="GUU1" s="307"/>
      <c r="GUV1" s="307"/>
      <c r="GUW1" s="307"/>
      <c r="GUX1" s="307"/>
      <c r="GUY1" s="307"/>
      <c r="GUZ1" s="307"/>
      <c r="GVA1" s="307"/>
      <c r="GVB1" s="307"/>
      <c r="GVC1" s="307"/>
      <c r="GVD1" s="307"/>
      <c r="GVE1" s="307"/>
      <c r="GVF1" s="307"/>
      <c r="GVG1" s="307"/>
      <c r="GVH1" s="307"/>
      <c r="GVI1" s="306"/>
      <c r="GVJ1" s="307"/>
      <c r="GVK1" s="307"/>
      <c r="GVL1" s="307"/>
      <c r="GVM1" s="307"/>
      <c r="GVN1" s="307"/>
      <c r="GVO1" s="307"/>
      <c r="GVP1" s="307"/>
      <c r="GVQ1" s="307"/>
      <c r="GVR1" s="307"/>
      <c r="GVS1" s="307"/>
      <c r="GVT1" s="307"/>
      <c r="GVU1" s="307"/>
      <c r="GVV1" s="307"/>
      <c r="GVW1" s="307"/>
      <c r="GVX1" s="307"/>
      <c r="GVY1" s="306"/>
      <c r="GVZ1" s="307"/>
      <c r="GWA1" s="307"/>
      <c r="GWB1" s="307"/>
      <c r="GWC1" s="307"/>
      <c r="GWD1" s="307"/>
      <c r="GWE1" s="307"/>
      <c r="GWF1" s="307"/>
      <c r="GWG1" s="307"/>
      <c r="GWH1" s="307"/>
      <c r="GWI1" s="307"/>
      <c r="GWJ1" s="307"/>
      <c r="GWK1" s="307"/>
      <c r="GWL1" s="307"/>
      <c r="GWM1" s="307"/>
      <c r="GWN1" s="307"/>
      <c r="GWO1" s="306"/>
      <c r="GWP1" s="307"/>
      <c r="GWQ1" s="307"/>
      <c r="GWR1" s="307"/>
      <c r="GWS1" s="307"/>
      <c r="GWT1" s="307"/>
      <c r="GWU1" s="307"/>
      <c r="GWV1" s="307"/>
      <c r="GWW1" s="307"/>
      <c r="GWX1" s="307"/>
      <c r="GWY1" s="307"/>
      <c r="GWZ1" s="307"/>
      <c r="GXA1" s="307"/>
      <c r="GXB1" s="307"/>
      <c r="GXC1" s="307"/>
      <c r="GXD1" s="307"/>
      <c r="GXE1" s="306"/>
      <c r="GXF1" s="307"/>
      <c r="GXG1" s="307"/>
      <c r="GXH1" s="307"/>
      <c r="GXI1" s="307"/>
      <c r="GXJ1" s="307"/>
      <c r="GXK1" s="307"/>
      <c r="GXL1" s="307"/>
      <c r="GXM1" s="307"/>
      <c r="GXN1" s="307"/>
      <c r="GXO1" s="307"/>
      <c r="GXP1" s="307"/>
      <c r="GXQ1" s="307"/>
      <c r="GXR1" s="307"/>
      <c r="GXS1" s="307"/>
      <c r="GXT1" s="307"/>
      <c r="GXU1" s="306"/>
      <c r="GXV1" s="307"/>
      <c r="GXW1" s="307"/>
      <c r="GXX1" s="307"/>
      <c r="GXY1" s="307"/>
      <c r="GXZ1" s="307"/>
      <c r="GYA1" s="307"/>
      <c r="GYB1" s="307"/>
      <c r="GYC1" s="307"/>
      <c r="GYD1" s="307"/>
      <c r="GYE1" s="307"/>
      <c r="GYF1" s="307"/>
      <c r="GYG1" s="307"/>
      <c r="GYH1" s="307"/>
      <c r="GYI1" s="307"/>
      <c r="GYJ1" s="307"/>
      <c r="GYK1" s="306"/>
      <c r="GYL1" s="307"/>
      <c r="GYM1" s="307"/>
      <c r="GYN1" s="307"/>
      <c r="GYO1" s="307"/>
      <c r="GYP1" s="307"/>
      <c r="GYQ1" s="307"/>
      <c r="GYR1" s="307"/>
      <c r="GYS1" s="307"/>
      <c r="GYT1" s="307"/>
      <c r="GYU1" s="307"/>
      <c r="GYV1" s="307"/>
      <c r="GYW1" s="307"/>
      <c r="GYX1" s="307"/>
      <c r="GYY1" s="307"/>
      <c r="GYZ1" s="307"/>
      <c r="GZA1" s="306"/>
      <c r="GZB1" s="307"/>
      <c r="GZC1" s="307"/>
      <c r="GZD1" s="307"/>
      <c r="GZE1" s="307"/>
      <c r="GZF1" s="307"/>
      <c r="GZG1" s="307"/>
      <c r="GZH1" s="307"/>
      <c r="GZI1" s="307"/>
      <c r="GZJ1" s="307"/>
      <c r="GZK1" s="307"/>
      <c r="GZL1" s="307"/>
      <c r="GZM1" s="307"/>
      <c r="GZN1" s="307"/>
      <c r="GZO1" s="307"/>
      <c r="GZP1" s="307"/>
      <c r="GZQ1" s="306"/>
      <c r="GZR1" s="307"/>
      <c r="GZS1" s="307"/>
      <c r="GZT1" s="307"/>
      <c r="GZU1" s="307"/>
      <c r="GZV1" s="307"/>
      <c r="GZW1" s="307"/>
      <c r="GZX1" s="307"/>
      <c r="GZY1" s="307"/>
      <c r="GZZ1" s="307"/>
      <c r="HAA1" s="307"/>
      <c r="HAB1" s="307"/>
      <c r="HAC1" s="307"/>
      <c r="HAD1" s="307"/>
      <c r="HAE1" s="307"/>
      <c r="HAF1" s="307"/>
      <c r="HAG1" s="306"/>
      <c r="HAH1" s="307"/>
      <c r="HAI1" s="307"/>
      <c r="HAJ1" s="307"/>
      <c r="HAK1" s="307"/>
      <c r="HAL1" s="307"/>
      <c r="HAM1" s="307"/>
      <c r="HAN1" s="307"/>
      <c r="HAO1" s="307"/>
      <c r="HAP1" s="307"/>
      <c r="HAQ1" s="307"/>
      <c r="HAR1" s="307"/>
      <c r="HAS1" s="307"/>
      <c r="HAT1" s="307"/>
      <c r="HAU1" s="307"/>
      <c r="HAV1" s="307"/>
      <c r="HAW1" s="306"/>
      <c r="HAX1" s="307"/>
      <c r="HAY1" s="307"/>
      <c r="HAZ1" s="307"/>
      <c r="HBA1" s="307"/>
      <c r="HBB1" s="307"/>
      <c r="HBC1" s="307"/>
      <c r="HBD1" s="307"/>
      <c r="HBE1" s="307"/>
      <c r="HBF1" s="307"/>
      <c r="HBG1" s="307"/>
      <c r="HBH1" s="307"/>
      <c r="HBI1" s="307"/>
      <c r="HBJ1" s="307"/>
      <c r="HBK1" s="307"/>
      <c r="HBL1" s="307"/>
      <c r="HBM1" s="306"/>
      <c r="HBN1" s="307"/>
      <c r="HBO1" s="307"/>
      <c r="HBP1" s="307"/>
      <c r="HBQ1" s="307"/>
      <c r="HBR1" s="307"/>
      <c r="HBS1" s="307"/>
      <c r="HBT1" s="307"/>
      <c r="HBU1" s="307"/>
      <c r="HBV1" s="307"/>
      <c r="HBW1" s="307"/>
      <c r="HBX1" s="307"/>
      <c r="HBY1" s="307"/>
      <c r="HBZ1" s="307"/>
      <c r="HCA1" s="307"/>
      <c r="HCB1" s="307"/>
      <c r="HCC1" s="306"/>
      <c r="HCD1" s="307"/>
      <c r="HCE1" s="307"/>
      <c r="HCF1" s="307"/>
      <c r="HCG1" s="307"/>
      <c r="HCH1" s="307"/>
      <c r="HCI1" s="307"/>
      <c r="HCJ1" s="307"/>
      <c r="HCK1" s="307"/>
      <c r="HCL1" s="307"/>
      <c r="HCM1" s="307"/>
      <c r="HCN1" s="307"/>
      <c r="HCO1" s="307"/>
      <c r="HCP1" s="307"/>
      <c r="HCQ1" s="307"/>
      <c r="HCR1" s="307"/>
      <c r="HCS1" s="306"/>
      <c r="HCT1" s="307"/>
      <c r="HCU1" s="307"/>
      <c r="HCV1" s="307"/>
      <c r="HCW1" s="307"/>
      <c r="HCX1" s="307"/>
      <c r="HCY1" s="307"/>
      <c r="HCZ1" s="307"/>
      <c r="HDA1" s="307"/>
      <c r="HDB1" s="307"/>
      <c r="HDC1" s="307"/>
      <c r="HDD1" s="307"/>
      <c r="HDE1" s="307"/>
      <c r="HDF1" s="307"/>
      <c r="HDG1" s="307"/>
      <c r="HDH1" s="307"/>
      <c r="HDI1" s="306"/>
      <c r="HDJ1" s="307"/>
      <c r="HDK1" s="307"/>
      <c r="HDL1" s="307"/>
      <c r="HDM1" s="307"/>
      <c r="HDN1" s="307"/>
      <c r="HDO1" s="307"/>
      <c r="HDP1" s="307"/>
      <c r="HDQ1" s="307"/>
      <c r="HDR1" s="307"/>
      <c r="HDS1" s="307"/>
      <c r="HDT1" s="307"/>
      <c r="HDU1" s="307"/>
      <c r="HDV1" s="307"/>
      <c r="HDW1" s="307"/>
      <c r="HDX1" s="307"/>
      <c r="HDY1" s="306"/>
      <c r="HDZ1" s="307"/>
      <c r="HEA1" s="307"/>
      <c r="HEB1" s="307"/>
      <c r="HEC1" s="307"/>
      <c r="HED1" s="307"/>
      <c r="HEE1" s="307"/>
      <c r="HEF1" s="307"/>
      <c r="HEG1" s="307"/>
      <c r="HEH1" s="307"/>
      <c r="HEI1" s="307"/>
      <c r="HEJ1" s="307"/>
      <c r="HEK1" s="307"/>
      <c r="HEL1" s="307"/>
      <c r="HEM1" s="307"/>
      <c r="HEN1" s="307"/>
      <c r="HEO1" s="306"/>
      <c r="HEP1" s="307"/>
      <c r="HEQ1" s="307"/>
      <c r="HER1" s="307"/>
      <c r="HES1" s="307"/>
      <c r="HET1" s="307"/>
      <c r="HEU1" s="307"/>
      <c r="HEV1" s="307"/>
      <c r="HEW1" s="307"/>
      <c r="HEX1" s="307"/>
      <c r="HEY1" s="307"/>
      <c r="HEZ1" s="307"/>
      <c r="HFA1" s="307"/>
      <c r="HFB1" s="307"/>
      <c r="HFC1" s="307"/>
      <c r="HFD1" s="307"/>
      <c r="HFE1" s="306"/>
      <c r="HFF1" s="307"/>
      <c r="HFG1" s="307"/>
      <c r="HFH1" s="307"/>
      <c r="HFI1" s="307"/>
      <c r="HFJ1" s="307"/>
      <c r="HFK1" s="307"/>
      <c r="HFL1" s="307"/>
      <c r="HFM1" s="307"/>
      <c r="HFN1" s="307"/>
      <c r="HFO1" s="307"/>
      <c r="HFP1" s="307"/>
      <c r="HFQ1" s="307"/>
      <c r="HFR1" s="307"/>
      <c r="HFS1" s="307"/>
      <c r="HFT1" s="307"/>
      <c r="HFU1" s="306"/>
      <c r="HFV1" s="307"/>
      <c r="HFW1" s="307"/>
      <c r="HFX1" s="307"/>
      <c r="HFY1" s="307"/>
      <c r="HFZ1" s="307"/>
      <c r="HGA1" s="307"/>
      <c r="HGB1" s="307"/>
      <c r="HGC1" s="307"/>
      <c r="HGD1" s="307"/>
      <c r="HGE1" s="307"/>
      <c r="HGF1" s="307"/>
      <c r="HGG1" s="307"/>
      <c r="HGH1" s="307"/>
      <c r="HGI1" s="307"/>
      <c r="HGJ1" s="307"/>
      <c r="HGK1" s="306"/>
      <c r="HGL1" s="307"/>
      <c r="HGM1" s="307"/>
      <c r="HGN1" s="307"/>
      <c r="HGO1" s="307"/>
      <c r="HGP1" s="307"/>
      <c r="HGQ1" s="307"/>
      <c r="HGR1" s="307"/>
      <c r="HGS1" s="307"/>
      <c r="HGT1" s="307"/>
      <c r="HGU1" s="307"/>
      <c r="HGV1" s="307"/>
      <c r="HGW1" s="307"/>
      <c r="HGX1" s="307"/>
      <c r="HGY1" s="307"/>
      <c r="HGZ1" s="307"/>
      <c r="HHA1" s="306"/>
      <c r="HHB1" s="307"/>
      <c r="HHC1" s="307"/>
      <c r="HHD1" s="307"/>
      <c r="HHE1" s="307"/>
      <c r="HHF1" s="307"/>
      <c r="HHG1" s="307"/>
      <c r="HHH1" s="307"/>
      <c r="HHI1" s="307"/>
      <c r="HHJ1" s="307"/>
      <c r="HHK1" s="307"/>
      <c r="HHL1" s="307"/>
      <c r="HHM1" s="307"/>
      <c r="HHN1" s="307"/>
      <c r="HHO1" s="307"/>
      <c r="HHP1" s="307"/>
      <c r="HHQ1" s="306"/>
      <c r="HHR1" s="307"/>
      <c r="HHS1" s="307"/>
      <c r="HHT1" s="307"/>
      <c r="HHU1" s="307"/>
      <c r="HHV1" s="307"/>
      <c r="HHW1" s="307"/>
      <c r="HHX1" s="307"/>
      <c r="HHY1" s="307"/>
      <c r="HHZ1" s="307"/>
      <c r="HIA1" s="307"/>
      <c r="HIB1" s="307"/>
      <c r="HIC1" s="307"/>
      <c r="HID1" s="307"/>
      <c r="HIE1" s="307"/>
      <c r="HIF1" s="307"/>
      <c r="HIG1" s="306"/>
      <c r="HIH1" s="307"/>
      <c r="HII1" s="307"/>
      <c r="HIJ1" s="307"/>
      <c r="HIK1" s="307"/>
      <c r="HIL1" s="307"/>
      <c r="HIM1" s="307"/>
      <c r="HIN1" s="307"/>
      <c r="HIO1" s="307"/>
      <c r="HIP1" s="307"/>
      <c r="HIQ1" s="307"/>
      <c r="HIR1" s="307"/>
      <c r="HIS1" s="307"/>
      <c r="HIT1" s="307"/>
      <c r="HIU1" s="307"/>
      <c r="HIV1" s="307"/>
      <c r="HIW1" s="306"/>
      <c r="HIX1" s="307"/>
      <c r="HIY1" s="307"/>
      <c r="HIZ1" s="307"/>
      <c r="HJA1" s="307"/>
      <c r="HJB1" s="307"/>
      <c r="HJC1" s="307"/>
      <c r="HJD1" s="307"/>
      <c r="HJE1" s="307"/>
      <c r="HJF1" s="307"/>
      <c r="HJG1" s="307"/>
      <c r="HJH1" s="307"/>
      <c r="HJI1" s="307"/>
      <c r="HJJ1" s="307"/>
      <c r="HJK1" s="307"/>
      <c r="HJL1" s="307"/>
      <c r="HJM1" s="306"/>
      <c r="HJN1" s="307"/>
      <c r="HJO1" s="307"/>
      <c r="HJP1" s="307"/>
      <c r="HJQ1" s="307"/>
      <c r="HJR1" s="307"/>
      <c r="HJS1" s="307"/>
      <c r="HJT1" s="307"/>
      <c r="HJU1" s="307"/>
      <c r="HJV1" s="307"/>
      <c r="HJW1" s="307"/>
      <c r="HJX1" s="307"/>
      <c r="HJY1" s="307"/>
      <c r="HJZ1" s="307"/>
      <c r="HKA1" s="307"/>
      <c r="HKB1" s="307"/>
      <c r="HKC1" s="306"/>
      <c r="HKD1" s="307"/>
      <c r="HKE1" s="307"/>
      <c r="HKF1" s="307"/>
      <c r="HKG1" s="307"/>
      <c r="HKH1" s="307"/>
      <c r="HKI1" s="307"/>
      <c r="HKJ1" s="307"/>
      <c r="HKK1" s="307"/>
      <c r="HKL1" s="307"/>
      <c r="HKM1" s="307"/>
      <c r="HKN1" s="307"/>
      <c r="HKO1" s="307"/>
      <c r="HKP1" s="307"/>
      <c r="HKQ1" s="307"/>
      <c r="HKR1" s="307"/>
      <c r="HKS1" s="306"/>
      <c r="HKT1" s="307"/>
      <c r="HKU1" s="307"/>
      <c r="HKV1" s="307"/>
      <c r="HKW1" s="307"/>
      <c r="HKX1" s="307"/>
      <c r="HKY1" s="307"/>
      <c r="HKZ1" s="307"/>
      <c r="HLA1" s="307"/>
      <c r="HLB1" s="307"/>
      <c r="HLC1" s="307"/>
      <c r="HLD1" s="307"/>
      <c r="HLE1" s="307"/>
      <c r="HLF1" s="307"/>
      <c r="HLG1" s="307"/>
      <c r="HLH1" s="307"/>
      <c r="HLI1" s="306"/>
      <c r="HLJ1" s="307"/>
      <c r="HLK1" s="307"/>
      <c r="HLL1" s="307"/>
      <c r="HLM1" s="307"/>
      <c r="HLN1" s="307"/>
      <c r="HLO1" s="307"/>
      <c r="HLP1" s="307"/>
      <c r="HLQ1" s="307"/>
      <c r="HLR1" s="307"/>
      <c r="HLS1" s="307"/>
      <c r="HLT1" s="307"/>
      <c r="HLU1" s="307"/>
      <c r="HLV1" s="307"/>
      <c r="HLW1" s="307"/>
      <c r="HLX1" s="307"/>
      <c r="HLY1" s="306"/>
      <c r="HLZ1" s="307"/>
      <c r="HMA1" s="307"/>
      <c r="HMB1" s="307"/>
      <c r="HMC1" s="307"/>
      <c r="HMD1" s="307"/>
      <c r="HME1" s="307"/>
      <c r="HMF1" s="307"/>
      <c r="HMG1" s="307"/>
      <c r="HMH1" s="307"/>
      <c r="HMI1" s="307"/>
      <c r="HMJ1" s="307"/>
      <c r="HMK1" s="307"/>
      <c r="HML1" s="307"/>
      <c r="HMM1" s="307"/>
      <c r="HMN1" s="307"/>
      <c r="HMO1" s="306"/>
      <c r="HMP1" s="307"/>
      <c r="HMQ1" s="307"/>
      <c r="HMR1" s="307"/>
      <c r="HMS1" s="307"/>
      <c r="HMT1" s="307"/>
      <c r="HMU1" s="307"/>
      <c r="HMV1" s="307"/>
      <c r="HMW1" s="307"/>
      <c r="HMX1" s="307"/>
      <c r="HMY1" s="307"/>
      <c r="HMZ1" s="307"/>
      <c r="HNA1" s="307"/>
      <c r="HNB1" s="307"/>
      <c r="HNC1" s="307"/>
      <c r="HND1" s="307"/>
      <c r="HNE1" s="306"/>
      <c r="HNF1" s="307"/>
      <c r="HNG1" s="307"/>
      <c r="HNH1" s="307"/>
      <c r="HNI1" s="307"/>
      <c r="HNJ1" s="307"/>
      <c r="HNK1" s="307"/>
      <c r="HNL1" s="307"/>
      <c r="HNM1" s="307"/>
      <c r="HNN1" s="307"/>
      <c r="HNO1" s="307"/>
      <c r="HNP1" s="307"/>
      <c r="HNQ1" s="307"/>
      <c r="HNR1" s="307"/>
      <c r="HNS1" s="307"/>
      <c r="HNT1" s="307"/>
      <c r="HNU1" s="306"/>
      <c r="HNV1" s="307"/>
      <c r="HNW1" s="307"/>
      <c r="HNX1" s="307"/>
      <c r="HNY1" s="307"/>
      <c r="HNZ1" s="307"/>
      <c r="HOA1" s="307"/>
      <c r="HOB1" s="307"/>
      <c r="HOC1" s="307"/>
      <c r="HOD1" s="307"/>
      <c r="HOE1" s="307"/>
      <c r="HOF1" s="307"/>
      <c r="HOG1" s="307"/>
      <c r="HOH1" s="307"/>
      <c r="HOI1" s="307"/>
      <c r="HOJ1" s="307"/>
      <c r="HOK1" s="306"/>
      <c r="HOL1" s="307"/>
      <c r="HOM1" s="307"/>
      <c r="HON1" s="307"/>
      <c r="HOO1" s="307"/>
      <c r="HOP1" s="307"/>
      <c r="HOQ1" s="307"/>
      <c r="HOR1" s="307"/>
      <c r="HOS1" s="307"/>
      <c r="HOT1" s="307"/>
      <c r="HOU1" s="307"/>
      <c r="HOV1" s="307"/>
      <c r="HOW1" s="307"/>
      <c r="HOX1" s="307"/>
      <c r="HOY1" s="307"/>
      <c r="HOZ1" s="307"/>
      <c r="HPA1" s="306"/>
      <c r="HPB1" s="307"/>
      <c r="HPC1" s="307"/>
      <c r="HPD1" s="307"/>
      <c r="HPE1" s="307"/>
      <c r="HPF1" s="307"/>
      <c r="HPG1" s="307"/>
      <c r="HPH1" s="307"/>
      <c r="HPI1" s="307"/>
      <c r="HPJ1" s="307"/>
      <c r="HPK1" s="307"/>
      <c r="HPL1" s="307"/>
      <c r="HPM1" s="307"/>
      <c r="HPN1" s="307"/>
      <c r="HPO1" s="307"/>
      <c r="HPP1" s="307"/>
      <c r="HPQ1" s="306"/>
      <c r="HPR1" s="307"/>
      <c r="HPS1" s="307"/>
      <c r="HPT1" s="307"/>
      <c r="HPU1" s="307"/>
      <c r="HPV1" s="307"/>
      <c r="HPW1" s="307"/>
      <c r="HPX1" s="307"/>
      <c r="HPY1" s="307"/>
      <c r="HPZ1" s="307"/>
      <c r="HQA1" s="307"/>
      <c r="HQB1" s="307"/>
      <c r="HQC1" s="307"/>
      <c r="HQD1" s="307"/>
      <c r="HQE1" s="307"/>
      <c r="HQF1" s="307"/>
      <c r="HQG1" s="306"/>
      <c r="HQH1" s="307"/>
      <c r="HQI1" s="307"/>
      <c r="HQJ1" s="307"/>
      <c r="HQK1" s="307"/>
      <c r="HQL1" s="307"/>
      <c r="HQM1" s="307"/>
      <c r="HQN1" s="307"/>
      <c r="HQO1" s="307"/>
      <c r="HQP1" s="307"/>
      <c r="HQQ1" s="307"/>
      <c r="HQR1" s="307"/>
      <c r="HQS1" s="307"/>
      <c r="HQT1" s="307"/>
      <c r="HQU1" s="307"/>
      <c r="HQV1" s="307"/>
      <c r="HQW1" s="306"/>
      <c r="HQX1" s="307"/>
      <c r="HQY1" s="307"/>
      <c r="HQZ1" s="307"/>
      <c r="HRA1" s="307"/>
      <c r="HRB1" s="307"/>
      <c r="HRC1" s="307"/>
      <c r="HRD1" s="307"/>
      <c r="HRE1" s="307"/>
      <c r="HRF1" s="307"/>
      <c r="HRG1" s="307"/>
      <c r="HRH1" s="307"/>
      <c r="HRI1" s="307"/>
      <c r="HRJ1" s="307"/>
      <c r="HRK1" s="307"/>
      <c r="HRL1" s="307"/>
      <c r="HRM1" s="306"/>
      <c r="HRN1" s="307"/>
      <c r="HRO1" s="307"/>
      <c r="HRP1" s="307"/>
      <c r="HRQ1" s="307"/>
      <c r="HRR1" s="307"/>
      <c r="HRS1" s="307"/>
      <c r="HRT1" s="307"/>
      <c r="HRU1" s="307"/>
      <c r="HRV1" s="307"/>
      <c r="HRW1" s="307"/>
      <c r="HRX1" s="307"/>
      <c r="HRY1" s="307"/>
      <c r="HRZ1" s="307"/>
      <c r="HSA1" s="307"/>
      <c r="HSB1" s="307"/>
      <c r="HSC1" s="306"/>
      <c r="HSD1" s="307"/>
      <c r="HSE1" s="307"/>
      <c r="HSF1" s="307"/>
      <c r="HSG1" s="307"/>
      <c r="HSH1" s="307"/>
      <c r="HSI1" s="307"/>
      <c r="HSJ1" s="307"/>
      <c r="HSK1" s="307"/>
      <c r="HSL1" s="307"/>
      <c r="HSM1" s="307"/>
      <c r="HSN1" s="307"/>
      <c r="HSO1" s="307"/>
      <c r="HSP1" s="307"/>
      <c r="HSQ1" s="307"/>
      <c r="HSR1" s="307"/>
      <c r="HSS1" s="306"/>
      <c r="HST1" s="307"/>
      <c r="HSU1" s="307"/>
      <c r="HSV1" s="307"/>
      <c r="HSW1" s="307"/>
      <c r="HSX1" s="307"/>
      <c r="HSY1" s="307"/>
      <c r="HSZ1" s="307"/>
      <c r="HTA1" s="307"/>
      <c r="HTB1" s="307"/>
      <c r="HTC1" s="307"/>
      <c r="HTD1" s="307"/>
      <c r="HTE1" s="307"/>
      <c r="HTF1" s="307"/>
      <c r="HTG1" s="307"/>
      <c r="HTH1" s="307"/>
      <c r="HTI1" s="306"/>
      <c r="HTJ1" s="307"/>
      <c r="HTK1" s="307"/>
      <c r="HTL1" s="307"/>
      <c r="HTM1" s="307"/>
      <c r="HTN1" s="307"/>
      <c r="HTO1" s="307"/>
      <c r="HTP1" s="307"/>
      <c r="HTQ1" s="307"/>
      <c r="HTR1" s="307"/>
      <c r="HTS1" s="307"/>
      <c r="HTT1" s="307"/>
      <c r="HTU1" s="307"/>
      <c r="HTV1" s="307"/>
      <c r="HTW1" s="307"/>
      <c r="HTX1" s="307"/>
      <c r="HTY1" s="306"/>
      <c r="HTZ1" s="307"/>
      <c r="HUA1" s="307"/>
      <c r="HUB1" s="307"/>
      <c r="HUC1" s="307"/>
      <c r="HUD1" s="307"/>
      <c r="HUE1" s="307"/>
      <c r="HUF1" s="307"/>
      <c r="HUG1" s="307"/>
      <c r="HUH1" s="307"/>
      <c r="HUI1" s="307"/>
      <c r="HUJ1" s="307"/>
      <c r="HUK1" s="307"/>
      <c r="HUL1" s="307"/>
      <c r="HUM1" s="307"/>
      <c r="HUN1" s="307"/>
      <c r="HUO1" s="306"/>
      <c r="HUP1" s="307"/>
      <c r="HUQ1" s="307"/>
      <c r="HUR1" s="307"/>
      <c r="HUS1" s="307"/>
      <c r="HUT1" s="307"/>
      <c r="HUU1" s="307"/>
      <c r="HUV1" s="307"/>
      <c r="HUW1" s="307"/>
      <c r="HUX1" s="307"/>
      <c r="HUY1" s="307"/>
      <c r="HUZ1" s="307"/>
      <c r="HVA1" s="307"/>
      <c r="HVB1" s="307"/>
      <c r="HVC1" s="307"/>
      <c r="HVD1" s="307"/>
      <c r="HVE1" s="306"/>
      <c r="HVF1" s="307"/>
      <c r="HVG1" s="307"/>
      <c r="HVH1" s="307"/>
      <c r="HVI1" s="307"/>
      <c r="HVJ1" s="307"/>
      <c r="HVK1" s="307"/>
      <c r="HVL1" s="307"/>
      <c r="HVM1" s="307"/>
      <c r="HVN1" s="307"/>
      <c r="HVO1" s="307"/>
      <c r="HVP1" s="307"/>
      <c r="HVQ1" s="307"/>
      <c r="HVR1" s="307"/>
      <c r="HVS1" s="307"/>
      <c r="HVT1" s="307"/>
      <c r="HVU1" s="306"/>
      <c r="HVV1" s="307"/>
      <c r="HVW1" s="307"/>
      <c r="HVX1" s="307"/>
      <c r="HVY1" s="307"/>
      <c r="HVZ1" s="307"/>
      <c r="HWA1" s="307"/>
      <c r="HWB1" s="307"/>
      <c r="HWC1" s="307"/>
      <c r="HWD1" s="307"/>
      <c r="HWE1" s="307"/>
      <c r="HWF1" s="307"/>
      <c r="HWG1" s="307"/>
      <c r="HWH1" s="307"/>
      <c r="HWI1" s="307"/>
      <c r="HWJ1" s="307"/>
      <c r="HWK1" s="306"/>
      <c r="HWL1" s="307"/>
      <c r="HWM1" s="307"/>
      <c r="HWN1" s="307"/>
      <c r="HWO1" s="307"/>
      <c r="HWP1" s="307"/>
      <c r="HWQ1" s="307"/>
      <c r="HWR1" s="307"/>
      <c r="HWS1" s="307"/>
      <c r="HWT1" s="307"/>
      <c r="HWU1" s="307"/>
      <c r="HWV1" s="307"/>
      <c r="HWW1" s="307"/>
      <c r="HWX1" s="307"/>
      <c r="HWY1" s="307"/>
      <c r="HWZ1" s="307"/>
      <c r="HXA1" s="306"/>
      <c r="HXB1" s="307"/>
      <c r="HXC1" s="307"/>
      <c r="HXD1" s="307"/>
      <c r="HXE1" s="307"/>
      <c r="HXF1" s="307"/>
      <c r="HXG1" s="307"/>
      <c r="HXH1" s="307"/>
      <c r="HXI1" s="307"/>
      <c r="HXJ1" s="307"/>
      <c r="HXK1" s="307"/>
      <c r="HXL1" s="307"/>
      <c r="HXM1" s="307"/>
      <c r="HXN1" s="307"/>
      <c r="HXO1" s="307"/>
      <c r="HXP1" s="307"/>
      <c r="HXQ1" s="306"/>
      <c r="HXR1" s="307"/>
      <c r="HXS1" s="307"/>
      <c r="HXT1" s="307"/>
      <c r="HXU1" s="307"/>
      <c r="HXV1" s="307"/>
      <c r="HXW1" s="307"/>
      <c r="HXX1" s="307"/>
      <c r="HXY1" s="307"/>
      <c r="HXZ1" s="307"/>
      <c r="HYA1" s="307"/>
      <c r="HYB1" s="307"/>
      <c r="HYC1" s="307"/>
      <c r="HYD1" s="307"/>
      <c r="HYE1" s="307"/>
      <c r="HYF1" s="307"/>
      <c r="HYG1" s="306"/>
      <c r="HYH1" s="307"/>
      <c r="HYI1" s="307"/>
      <c r="HYJ1" s="307"/>
      <c r="HYK1" s="307"/>
      <c r="HYL1" s="307"/>
      <c r="HYM1" s="307"/>
      <c r="HYN1" s="307"/>
      <c r="HYO1" s="307"/>
      <c r="HYP1" s="307"/>
      <c r="HYQ1" s="307"/>
      <c r="HYR1" s="307"/>
      <c r="HYS1" s="307"/>
      <c r="HYT1" s="307"/>
      <c r="HYU1" s="307"/>
      <c r="HYV1" s="307"/>
      <c r="HYW1" s="306"/>
      <c r="HYX1" s="307"/>
      <c r="HYY1" s="307"/>
      <c r="HYZ1" s="307"/>
      <c r="HZA1" s="307"/>
      <c r="HZB1" s="307"/>
      <c r="HZC1" s="307"/>
      <c r="HZD1" s="307"/>
      <c r="HZE1" s="307"/>
      <c r="HZF1" s="307"/>
      <c r="HZG1" s="307"/>
      <c r="HZH1" s="307"/>
      <c r="HZI1" s="307"/>
      <c r="HZJ1" s="307"/>
      <c r="HZK1" s="307"/>
      <c r="HZL1" s="307"/>
      <c r="HZM1" s="306"/>
      <c r="HZN1" s="307"/>
      <c r="HZO1" s="307"/>
      <c r="HZP1" s="307"/>
      <c r="HZQ1" s="307"/>
      <c r="HZR1" s="307"/>
      <c r="HZS1" s="307"/>
      <c r="HZT1" s="307"/>
      <c r="HZU1" s="307"/>
      <c r="HZV1" s="307"/>
      <c r="HZW1" s="307"/>
      <c r="HZX1" s="307"/>
      <c r="HZY1" s="307"/>
      <c r="HZZ1" s="307"/>
      <c r="IAA1" s="307"/>
      <c r="IAB1" s="307"/>
      <c r="IAC1" s="306"/>
      <c r="IAD1" s="307"/>
      <c r="IAE1" s="307"/>
      <c r="IAF1" s="307"/>
      <c r="IAG1" s="307"/>
      <c r="IAH1" s="307"/>
      <c r="IAI1" s="307"/>
      <c r="IAJ1" s="307"/>
      <c r="IAK1" s="307"/>
      <c r="IAL1" s="307"/>
      <c r="IAM1" s="307"/>
      <c r="IAN1" s="307"/>
      <c r="IAO1" s="307"/>
      <c r="IAP1" s="307"/>
      <c r="IAQ1" s="307"/>
      <c r="IAR1" s="307"/>
      <c r="IAS1" s="306"/>
      <c r="IAT1" s="307"/>
      <c r="IAU1" s="307"/>
      <c r="IAV1" s="307"/>
      <c r="IAW1" s="307"/>
      <c r="IAX1" s="307"/>
      <c r="IAY1" s="307"/>
      <c r="IAZ1" s="307"/>
      <c r="IBA1" s="307"/>
      <c r="IBB1" s="307"/>
      <c r="IBC1" s="307"/>
      <c r="IBD1" s="307"/>
      <c r="IBE1" s="307"/>
      <c r="IBF1" s="307"/>
      <c r="IBG1" s="307"/>
      <c r="IBH1" s="307"/>
      <c r="IBI1" s="306"/>
      <c r="IBJ1" s="307"/>
      <c r="IBK1" s="307"/>
      <c r="IBL1" s="307"/>
      <c r="IBM1" s="307"/>
      <c r="IBN1" s="307"/>
      <c r="IBO1" s="307"/>
      <c r="IBP1" s="307"/>
      <c r="IBQ1" s="307"/>
      <c r="IBR1" s="307"/>
      <c r="IBS1" s="307"/>
      <c r="IBT1" s="307"/>
      <c r="IBU1" s="307"/>
      <c r="IBV1" s="307"/>
      <c r="IBW1" s="307"/>
      <c r="IBX1" s="307"/>
      <c r="IBY1" s="306"/>
      <c r="IBZ1" s="307"/>
      <c r="ICA1" s="307"/>
      <c r="ICB1" s="307"/>
      <c r="ICC1" s="307"/>
      <c r="ICD1" s="307"/>
      <c r="ICE1" s="307"/>
      <c r="ICF1" s="307"/>
      <c r="ICG1" s="307"/>
      <c r="ICH1" s="307"/>
      <c r="ICI1" s="307"/>
      <c r="ICJ1" s="307"/>
      <c r="ICK1" s="307"/>
      <c r="ICL1" s="307"/>
      <c r="ICM1" s="307"/>
      <c r="ICN1" s="307"/>
      <c r="ICO1" s="306"/>
      <c r="ICP1" s="307"/>
      <c r="ICQ1" s="307"/>
      <c r="ICR1" s="307"/>
      <c r="ICS1" s="307"/>
      <c r="ICT1" s="307"/>
      <c r="ICU1" s="307"/>
      <c r="ICV1" s="307"/>
      <c r="ICW1" s="307"/>
      <c r="ICX1" s="307"/>
      <c r="ICY1" s="307"/>
      <c r="ICZ1" s="307"/>
      <c r="IDA1" s="307"/>
      <c r="IDB1" s="307"/>
      <c r="IDC1" s="307"/>
      <c r="IDD1" s="307"/>
      <c r="IDE1" s="306"/>
      <c r="IDF1" s="307"/>
      <c r="IDG1" s="307"/>
      <c r="IDH1" s="307"/>
      <c r="IDI1" s="307"/>
      <c r="IDJ1" s="307"/>
      <c r="IDK1" s="307"/>
      <c r="IDL1" s="307"/>
      <c r="IDM1" s="307"/>
      <c r="IDN1" s="307"/>
      <c r="IDO1" s="307"/>
      <c r="IDP1" s="307"/>
      <c r="IDQ1" s="307"/>
      <c r="IDR1" s="307"/>
      <c r="IDS1" s="307"/>
      <c r="IDT1" s="307"/>
      <c r="IDU1" s="306"/>
      <c r="IDV1" s="307"/>
      <c r="IDW1" s="307"/>
      <c r="IDX1" s="307"/>
      <c r="IDY1" s="307"/>
      <c r="IDZ1" s="307"/>
      <c r="IEA1" s="307"/>
      <c r="IEB1" s="307"/>
      <c r="IEC1" s="307"/>
      <c r="IED1" s="307"/>
      <c r="IEE1" s="307"/>
      <c r="IEF1" s="307"/>
      <c r="IEG1" s="307"/>
      <c r="IEH1" s="307"/>
      <c r="IEI1" s="307"/>
      <c r="IEJ1" s="307"/>
      <c r="IEK1" s="306"/>
      <c r="IEL1" s="307"/>
      <c r="IEM1" s="307"/>
      <c r="IEN1" s="307"/>
      <c r="IEO1" s="307"/>
      <c r="IEP1" s="307"/>
      <c r="IEQ1" s="307"/>
      <c r="IER1" s="307"/>
      <c r="IES1" s="307"/>
      <c r="IET1" s="307"/>
      <c r="IEU1" s="307"/>
      <c r="IEV1" s="307"/>
      <c r="IEW1" s="307"/>
      <c r="IEX1" s="307"/>
      <c r="IEY1" s="307"/>
      <c r="IEZ1" s="307"/>
      <c r="IFA1" s="306"/>
      <c r="IFB1" s="307"/>
      <c r="IFC1" s="307"/>
      <c r="IFD1" s="307"/>
      <c r="IFE1" s="307"/>
      <c r="IFF1" s="307"/>
      <c r="IFG1" s="307"/>
      <c r="IFH1" s="307"/>
      <c r="IFI1" s="307"/>
      <c r="IFJ1" s="307"/>
      <c r="IFK1" s="307"/>
      <c r="IFL1" s="307"/>
      <c r="IFM1" s="307"/>
      <c r="IFN1" s="307"/>
      <c r="IFO1" s="307"/>
      <c r="IFP1" s="307"/>
      <c r="IFQ1" s="306"/>
      <c r="IFR1" s="307"/>
      <c r="IFS1" s="307"/>
      <c r="IFT1" s="307"/>
      <c r="IFU1" s="307"/>
      <c r="IFV1" s="307"/>
      <c r="IFW1" s="307"/>
      <c r="IFX1" s="307"/>
      <c r="IFY1" s="307"/>
      <c r="IFZ1" s="307"/>
      <c r="IGA1" s="307"/>
      <c r="IGB1" s="307"/>
      <c r="IGC1" s="307"/>
      <c r="IGD1" s="307"/>
      <c r="IGE1" s="307"/>
      <c r="IGF1" s="307"/>
      <c r="IGG1" s="306"/>
      <c r="IGH1" s="307"/>
      <c r="IGI1" s="307"/>
      <c r="IGJ1" s="307"/>
      <c r="IGK1" s="307"/>
      <c r="IGL1" s="307"/>
      <c r="IGM1" s="307"/>
      <c r="IGN1" s="307"/>
      <c r="IGO1" s="307"/>
      <c r="IGP1" s="307"/>
      <c r="IGQ1" s="307"/>
      <c r="IGR1" s="307"/>
      <c r="IGS1" s="307"/>
      <c r="IGT1" s="307"/>
      <c r="IGU1" s="307"/>
      <c r="IGV1" s="307"/>
      <c r="IGW1" s="306"/>
      <c r="IGX1" s="307"/>
      <c r="IGY1" s="307"/>
      <c r="IGZ1" s="307"/>
      <c r="IHA1" s="307"/>
      <c r="IHB1" s="307"/>
      <c r="IHC1" s="307"/>
      <c r="IHD1" s="307"/>
      <c r="IHE1" s="307"/>
      <c r="IHF1" s="307"/>
      <c r="IHG1" s="307"/>
      <c r="IHH1" s="307"/>
      <c r="IHI1" s="307"/>
      <c r="IHJ1" s="307"/>
      <c r="IHK1" s="307"/>
      <c r="IHL1" s="307"/>
      <c r="IHM1" s="306"/>
      <c r="IHN1" s="307"/>
      <c r="IHO1" s="307"/>
      <c r="IHP1" s="307"/>
      <c r="IHQ1" s="307"/>
      <c r="IHR1" s="307"/>
      <c r="IHS1" s="307"/>
      <c r="IHT1" s="307"/>
      <c r="IHU1" s="307"/>
      <c r="IHV1" s="307"/>
      <c r="IHW1" s="307"/>
      <c r="IHX1" s="307"/>
      <c r="IHY1" s="307"/>
      <c r="IHZ1" s="307"/>
      <c r="IIA1" s="307"/>
      <c r="IIB1" s="307"/>
      <c r="IIC1" s="306"/>
      <c r="IID1" s="307"/>
      <c r="IIE1" s="307"/>
      <c r="IIF1" s="307"/>
      <c r="IIG1" s="307"/>
      <c r="IIH1" s="307"/>
      <c r="III1" s="307"/>
      <c r="IIJ1" s="307"/>
      <c r="IIK1" s="307"/>
      <c r="IIL1" s="307"/>
      <c r="IIM1" s="307"/>
      <c r="IIN1" s="307"/>
      <c r="IIO1" s="307"/>
      <c r="IIP1" s="307"/>
      <c r="IIQ1" s="307"/>
      <c r="IIR1" s="307"/>
      <c r="IIS1" s="306"/>
      <c r="IIT1" s="307"/>
      <c r="IIU1" s="307"/>
      <c r="IIV1" s="307"/>
      <c r="IIW1" s="307"/>
      <c r="IIX1" s="307"/>
      <c r="IIY1" s="307"/>
      <c r="IIZ1" s="307"/>
      <c r="IJA1" s="307"/>
      <c r="IJB1" s="307"/>
      <c r="IJC1" s="307"/>
      <c r="IJD1" s="307"/>
      <c r="IJE1" s="307"/>
      <c r="IJF1" s="307"/>
      <c r="IJG1" s="307"/>
      <c r="IJH1" s="307"/>
      <c r="IJI1" s="306"/>
      <c r="IJJ1" s="307"/>
      <c r="IJK1" s="307"/>
      <c r="IJL1" s="307"/>
      <c r="IJM1" s="307"/>
      <c r="IJN1" s="307"/>
      <c r="IJO1" s="307"/>
      <c r="IJP1" s="307"/>
      <c r="IJQ1" s="307"/>
      <c r="IJR1" s="307"/>
      <c r="IJS1" s="307"/>
      <c r="IJT1" s="307"/>
      <c r="IJU1" s="307"/>
      <c r="IJV1" s="307"/>
      <c r="IJW1" s="307"/>
      <c r="IJX1" s="307"/>
      <c r="IJY1" s="306"/>
      <c r="IJZ1" s="307"/>
      <c r="IKA1" s="307"/>
      <c r="IKB1" s="307"/>
      <c r="IKC1" s="307"/>
      <c r="IKD1" s="307"/>
      <c r="IKE1" s="307"/>
      <c r="IKF1" s="307"/>
      <c r="IKG1" s="307"/>
      <c r="IKH1" s="307"/>
      <c r="IKI1" s="307"/>
      <c r="IKJ1" s="307"/>
      <c r="IKK1" s="307"/>
      <c r="IKL1" s="307"/>
      <c r="IKM1" s="307"/>
      <c r="IKN1" s="307"/>
      <c r="IKO1" s="306"/>
      <c r="IKP1" s="307"/>
      <c r="IKQ1" s="307"/>
      <c r="IKR1" s="307"/>
      <c r="IKS1" s="307"/>
      <c r="IKT1" s="307"/>
      <c r="IKU1" s="307"/>
      <c r="IKV1" s="307"/>
      <c r="IKW1" s="307"/>
      <c r="IKX1" s="307"/>
      <c r="IKY1" s="307"/>
      <c r="IKZ1" s="307"/>
      <c r="ILA1" s="307"/>
      <c r="ILB1" s="307"/>
      <c r="ILC1" s="307"/>
      <c r="ILD1" s="307"/>
      <c r="ILE1" s="306"/>
      <c r="ILF1" s="307"/>
      <c r="ILG1" s="307"/>
      <c r="ILH1" s="307"/>
      <c r="ILI1" s="307"/>
      <c r="ILJ1" s="307"/>
      <c r="ILK1" s="307"/>
      <c r="ILL1" s="307"/>
      <c r="ILM1" s="307"/>
      <c r="ILN1" s="307"/>
      <c r="ILO1" s="307"/>
      <c r="ILP1" s="307"/>
      <c r="ILQ1" s="307"/>
      <c r="ILR1" s="307"/>
      <c r="ILS1" s="307"/>
      <c r="ILT1" s="307"/>
      <c r="ILU1" s="306"/>
      <c r="ILV1" s="307"/>
      <c r="ILW1" s="307"/>
      <c r="ILX1" s="307"/>
      <c r="ILY1" s="307"/>
      <c r="ILZ1" s="307"/>
      <c r="IMA1" s="307"/>
      <c r="IMB1" s="307"/>
      <c r="IMC1" s="307"/>
      <c r="IMD1" s="307"/>
      <c r="IME1" s="307"/>
      <c r="IMF1" s="307"/>
      <c r="IMG1" s="307"/>
      <c r="IMH1" s="307"/>
      <c r="IMI1" s="307"/>
      <c r="IMJ1" s="307"/>
      <c r="IMK1" s="306"/>
      <c r="IML1" s="307"/>
      <c r="IMM1" s="307"/>
      <c r="IMN1" s="307"/>
      <c r="IMO1" s="307"/>
      <c r="IMP1" s="307"/>
      <c r="IMQ1" s="307"/>
      <c r="IMR1" s="307"/>
      <c r="IMS1" s="307"/>
      <c r="IMT1" s="307"/>
      <c r="IMU1" s="307"/>
      <c r="IMV1" s="307"/>
      <c r="IMW1" s="307"/>
      <c r="IMX1" s="307"/>
      <c r="IMY1" s="307"/>
      <c r="IMZ1" s="307"/>
      <c r="INA1" s="306"/>
      <c r="INB1" s="307"/>
      <c r="INC1" s="307"/>
      <c r="IND1" s="307"/>
      <c r="INE1" s="307"/>
      <c r="INF1" s="307"/>
      <c r="ING1" s="307"/>
      <c r="INH1" s="307"/>
      <c r="INI1" s="307"/>
      <c r="INJ1" s="307"/>
      <c r="INK1" s="307"/>
      <c r="INL1" s="307"/>
      <c r="INM1" s="307"/>
      <c r="INN1" s="307"/>
      <c r="INO1" s="307"/>
      <c r="INP1" s="307"/>
      <c r="INQ1" s="306"/>
      <c r="INR1" s="307"/>
      <c r="INS1" s="307"/>
      <c r="INT1" s="307"/>
      <c r="INU1" s="307"/>
      <c r="INV1" s="307"/>
      <c r="INW1" s="307"/>
      <c r="INX1" s="307"/>
      <c r="INY1" s="307"/>
      <c r="INZ1" s="307"/>
      <c r="IOA1" s="307"/>
      <c r="IOB1" s="307"/>
      <c r="IOC1" s="307"/>
      <c r="IOD1" s="307"/>
      <c r="IOE1" s="307"/>
      <c r="IOF1" s="307"/>
      <c r="IOG1" s="306"/>
      <c r="IOH1" s="307"/>
      <c r="IOI1" s="307"/>
      <c r="IOJ1" s="307"/>
      <c r="IOK1" s="307"/>
      <c r="IOL1" s="307"/>
      <c r="IOM1" s="307"/>
      <c r="ION1" s="307"/>
      <c r="IOO1" s="307"/>
      <c r="IOP1" s="307"/>
      <c r="IOQ1" s="307"/>
      <c r="IOR1" s="307"/>
      <c r="IOS1" s="307"/>
      <c r="IOT1" s="307"/>
      <c r="IOU1" s="307"/>
      <c r="IOV1" s="307"/>
      <c r="IOW1" s="306"/>
      <c r="IOX1" s="307"/>
      <c r="IOY1" s="307"/>
      <c r="IOZ1" s="307"/>
      <c r="IPA1" s="307"/>
      <c r="IPB1" s="307"/>
      <c r="IPC1" s="307"/>
      <c r="IPD1" s="307"/>
      <c r="IPE1" s="307"/>
      <c r="IPF1" s="307"/>
      <c r="IPG1" s="307"/>
      <c r="IPH1" s="307"/>
      <c r="IPI1" s="307"/>
      <c r="IPJ1" s="307"/>
      <c r="IPK1" s="307"/>
      <c r="IPL1" s="307"/>
      <c r="IPM1" s="306"/>
      <c r="IPN1" s="307"/>
      <c r="IPO1" s="307"/>
      <c r="IPP1" s="307"/>
      <c r="IPQ1" s="307"/>
      <c r="IPR1" s="307"/>
      <c r="IPS1" s="307"/>
      <c r="IPT1" s="307"/>
      <c r="IPU1" s="307"/>
      <c r="IPV1" s="307"/>
      <c r="IPW1" s="307"/>
      <c r="IPX1" s="307"/>
      <c r="IPY1" s="307"/>
      <c r="IPZ1" s="307"/>
      <c r="IQA1" s="307"/>
      <c r="IQB1" s="307"/>
      <c r="IQC1" s="306"/>
      <c r="IQD1" s="307"/>
      <c r="IQE1" s="307"/>
      <c r="IQF1" s="307"/>
      <c r="IQG1" s="307"/>
      <c r="IQH1" s="307"/>
      <c r="IQI1" s="307"/>
      <c r="IQJ1" s="307"/>
      <c r="IQK1" s="307"/>
      <c r="IQL1" s="307"/>
      <c r="IQM1" s="307"/>
      <c r="IQN1" s="307"/>
      <c r="IQO1" s="307"/>
      <c r="IQP1" s="307"/>
      <c r="IQQ1" s="307"/>
      <c r="IQR1" s="307"/>
      <c r="IQS1" s="306"/>
      <c r="IQT1" s="307"/>
      <c r="IQU1" s="307"/>
      <c r="IQV1" s="307"/>
      <c r="IQW1" s="307"/>
      <c r="IQX1" s="307"/>
      <c r="IQY1" s="307"/>
      <c r="IQZ1" s="307"/>
      <c r="IRA1" s="307"/>
      <c r="IRB1" s="307"/>
      <c r="IRC1" s="307"/>
      <c r="IRD1" s="307"/>
      <c r="IRE1" s="307"/>
      <c r="IRF1" s="307"/>
      <c r="IRG1" s="307"/>
      <c r="IRH1" s="307"/>
      <c r="IRI1" s="306"/>
      <c r="IRJ1" s="307"/>
      <c r="IRK1" s="307"/>
      <c r="IRL1" s="307"/>
      <c r="IRM1" s="307"/>
      <c r="IRN1" s="307"/>
      <c r="IRO1" s="307"/>
      <c r="IRP1" s="307"/>
      <c r="IRQ1" s="307"/>
      <c r="IRR1" s="307"/>
      <c r="IRS1" s="307"/>
      <c r="IRT1" s="307"/>
      <c r="IRU1" s="307"/>
      <c r="IRV1" s="307"/>
      <c r="IRW1" s="307"/>
      <c r="IRX1" s="307"/>
      <c r="IRY1" s="306"/>
      <c r="IRZ1" s="307"/>
      <c r="ISA1" s="307"/>
      <c r="ISB1" s="307"/>
      <c r="ISC1" s="307"/>
      <c r="ISD1" s="307"/>
      <c r="ISE1" s="307"/>
      <c r="ISF1" s="307"/>
      <c r="ISG1" s="307"/>
      <c r="ISH1" s="307"/>
      <c r="ISI1" s="307"/>
      <c r="ISJ1" s="307"/>
      <c r="ISK1" s="307"/>
      <c r="ISL1" s="307"/>
      <c r="ISM1" s="307"/>
      <c r="ISN1" s="307"/>
      <c r="ISO1" s="306"/>
      <c r="ISP1" s="307"/>
      <c r="ISQ1" s="307"/>
      <c r="ISR1" s="307"/>
      <c r="ISS1" s="307"/>
      <c r="IST1" s="307"/>
      <c r="ISU1" s="307"/>
      <c r="ISV1" s="307"/>
      <c r="ISW1" s="307"/>
      <c r="ISX1" s="307"/>
      <c r="ISY1" s="307"/>
      <c r="ISZ1" s="307"/>
      <c r="ITA1" s="307"/>
      <c r="ITB1" s="307"/>
      <c r="ITC1" s="307"/>
      <c r="ITD1" s="307"/>
      <c r="ITE1" s="306"/>
      <c r="ITF1" s="307"/>
      <c r="ITG1" s="307"/>
      <c r="ITH1" s="307"/>
      <c r="ITI1" s="307"/>
      <c r="ITJ1" s="307"/>
      <c r="ITK1" s="307"/>
      <c r="ITL1" s="307"/>
      <c r="ITM1" s="307"/>
      <c r="ITN1" s="307"/>
      <c r="ITO1" s="307"/>
      <c r="ITP1" s="307"/>
      <c r="ITQ1" s="307"/>
      <c r="ITR1" s="307"/>
      <c r="ITS1" s="307"/>
      <c r="ITT1" s="307"/>
      <c r="ITU1" s="306"/>
      <c r="ITV1" s="307"/>
      <c r="ITW1" s="307"/>
      <c r="ITX1" s="307"/>
      <c r="ITY1" s="307"/>
      <c r="ITZ1" s="307"/>
      <c r="IUA1" s="307"/>
      <c r="IUB1" s="307"/>
      <c r="IUC1" s="307"/>
      <c r="IUD1" s="307"/>
      <c r="IUE1" s="307"/>
      <c r="IUF1" s="307"/>
      <c r="IUG1" s="307"/>
      <c r="IUH1" s="307"/>
      <c r="IUI1" s="307"/>
      <c r="IUJ1" s="307"/>
      <c r="IUK1" s="306"/>
      <c r="IUL1" s="307"/>
      <c r="IUM1" s="307"/>
      <c r="IUN1" s="307"/>
      <c r="IUO1" s="307"/>
      <c r="IUP1" s="307"/>
      <c r="IUQ1" s="307"/>
      <c r="IUR1" s="307"/>
      <c r="IUS1" s="307"/>
      <c r="IUT1" s="307"/>
      <c r="IUU1" s="307"/>
      <c r="IUV1" s="307"/>
      <c r="IUW1" s="307"/>
      <c r="IUX1" s="307"/>
      <c r="IUY1" s="307"/>
      <c r="IUZ1" s="307"/>
      <c r="IVA1" s="306"/>
      <c r="IVB1" s="307"/>
      <c r="IVC1" s="307"/>
      <c r="IVD1" s="307"/>
      <c r="IVE1" s="307"/>
      <c r="IVF1" s="307"/>
      <c r="IVG1" s="307"/>
      <c r="IVH1" s="307"/>
      <c r="IVI1" s="307"/>
      <c r="IVJ1" s="307"/>
      <c r="IVK1" s="307"/>
      <c r="IVL1" s="307"/>
      <c r="IVM1" s="307"/>
      <c r="IVN1" s="307"/>
      <c r="IVO1" s="307"/>
      <c r="IVP1" s="307"/>
      <c r="IVQ1" s="306"/>
      <c r="IVR1" s="307"/>
      <c r="IVS1" s="307"/>
      <c r="IVT1" s="307"/>
      <c r="IVU1" s="307"/>
      <c r="IVV1" s="307"/>
      <c r="IVW1" s="307"/>
      <c r="IVX1" s="307"/>
      <c r="IVY1" s="307"/>
      <c r="IVZ1" s="307"/>
      <c r="IWA1" s="307"/>
      <c r="IWB1" s="307"/>
      <c r="IWC1" s="307"/>
      <c r="IWD1" s="307"/>
      <c r="IWE1" s="307"/>
      <c r="IWF1" s="307"/>
      <c r="IWG1" s="306"/>
      <c r="IWH1" s="307"/>
      <c r="IWI1" s="307"/>
      <c r="IWJ1" s="307"/>
      <c r="IWK1" s="307"/>
      <c r="IWL1" s="307"/>
      <c r="IWM1" s="307"/>
      <c r="IWN1" s="307"/>
      <c r="IWO1" s="307"/>
      <c r="IWP1" s="307"/>
      <c r="IWQ1" s="307"/>
      <c r="IWR1" s="307"/>
      <c r="IWS1" s="307"/>
      <c r="IWT1" s="307"/>
      <c r="IWU1" s="307"/>
      <c r="IWV1" s="307"/>
      <c r="IWW1" s="306"/>
      <c r="IWX1" s="307"/>
      <c r="IWY1" s="307"/>
      <c r="IWZ1" s="307"/>
      <c r="IXA1" s="307"/>
      <c r="IXB1" s="307"/>
      <c r="IXC1" s="307"/>
      <c r="IXD1" s="307"/>
      <c r="IXE1" s="307"/>
      <c r="IXF1" s="307"/>
      <c r="IXG1" s="307"/>
      <c r="IXH1" s="307"/>
      <c r="IXI1" s="307"/>
      <c r="IXJ1" s="307"/>
      <c r="IXK1" s="307"/>
      <c r="IXL1" s="307"/>
      <c r="IXM1" s="306"/>
      <c r="IXN1" s="307"/>
      <c r="IXO1" s="307"/>
      <c r="IXP1" s="307"/>
      <c r="IXQ1" s="307"/>
      <c r="IXR1" s="307"/>
      <c r="IXS1" s="307"/>
      <c r="IXT1" s="307"/>
      <c r="IXU1" s="307"/>
      <c r="IXV1" s="307"/>
      <c r="IXW1" s="307"/>
      <c r="IXX1" s="307"/>
      <c r="IXY1" s="307"/>
      <c r="IXZ1" s="307"/>
      <c r="IYA1" s="307"/>
      <c r="IYB1" s="307"/>
      <c r="IYC1" s="306"/>
      <c r="IYD1" s="307"/>
      <c r="IYE1" s="307"/>
      <c r="IYF1" s="307"/>
      <c r="IYG1" s="307"/>
      <c r="IYH1" s="307"/>
      <c r="IYI1" s="307"/>
      <c r="IYJ1" s="307"/>
      <c r="IYK1" s="307"/>
      <c r="IYL1" s="307"/>
      <c r="IYM1" s="307"/>
      <c r="IYN1" s="307"/>
      <c r="IYO1" s="307"/>
      <c r="IYP1" s="307"/>
      <c r="IYQ1" s="307"/>
      <c r="IYR1" s="307"/>
      <c r="IYS1" s="306"/>
      <c r="IYT1" s="307"/>
      <c r="IYU1" s="307"/>
      <c r="IYV1" s="307"/>
      <c r="IYW1" s="307"/>
      <c r="IYX1" s="307"/>
      <c r="IYY1" s="307"/>
      <c r="IYZ1" s="307"/>
      <c r="IZA1" s="307"/>
      <c r="IZB1" s="307"/>
      <c r="IZC1" s="307"/>
      <c r="IZD1" s="307"/>
      <c r="IZE1" s="307"/>
      <c r="IZF1" s="307"/>
      <c r="IZG1" s="307"/>
      <c r="IZH1" s="307"/>
      <c r="IZI1" s="306"/>
      <c r="IZJ1" s="307"/>
      <c r="IZK1" s="307"/>
      <c r="IZL1" s="307"/>
      <c r="IZM1" s="307"/>
      <c r="IZN1" s="307"/>
      <c r="IZO1" s="307"/>
      <c r="IZP1" s="307"/>
      <c r="IZQ1" s="307"/>
      <c r="IZR1" s="307"/>
      <c r="IZS1" s="307"/>
      <c r="IZT1" s="307"/>
      <c r="IZU1" s="307"/>
      <c r="IZV1" s="307"/>
      <c r="IZW1" s="307"/>
      <c r="IZX1" s="307"/>
      <c r="IZY1" s="306"/>
      <c r="IZZ1" s="307"/>
      <c r="JAA1" s="307"/>
      <c r="JAB1" s="307"/>
      <c r="JAC1" s="307"/>
      <c r="JAD1" s="307"/>
      <c r="JAE1" s="307"/>
      <c r="JAF1" s="307"/>
      <c r="JAG1" s="307"/>
      <c r="JAH1" s="307"/>
      <c r="JAI1" s="307"/>
      <c r="JAJ1" s="307"/>
      <c r="JAK1" s="307"/>
      <c r="JAL1" s="307"/>
      <c r="JAM1" s="307"/>
      <c r="JAN1" s="307"/>
      <c r="JAO1" s="306"/>
      <c r="JAP1" s="307"/>
      <c r="JAQ1" s="307"/>
      <c r="JAR1" s="307"/>
      <c r="JAS1" s="307"/>
      <c r="JAT1" s="307"/>
      <c r="JAU1" s="307"/>
      <c r="JAV1" s="307"/>
      <c r="JAW1" s="307"/>
      <c r="JAX1" s="307"/>
      <c r="JAY1" s="307"/>
      <c r="JAZ1" s="307"/>
      <c r="JBA1" s="307"/>
      <c r="JBB1" s="307"/>
      <c r="JBC1" s="307"/>
      <c r="JBD1" s="307"/>
      <c r="JBE1" s="306"/>
      <c r="JBF1" s="307"/>
      <c r="JBG1" s="307"/>
      <c r="JBH1" s="307"/>
      <c r="JBI1" s="307"/>
      <c r="JBJ1" s="307"/>
      <c r="JBK1" s="307"/>
      <c r="JBL1" s="307"/>
      <c r="JBM1" s="307"/>
      <c r="JBN1" s="307"/>
      <c r="JBO1" s="307"/>
      <c r="JBP1" s="307"/>
      <c r="JBQ1" s="307"/>
      <c r="JBR1" s="307"/>
      <c r="JBS1" s="307"/>
      <c r="JBT1" s="307"/>
      <c r="JBU1" s="306"/>
      <c r="JBV1" s="307"/>
      <c r="JBW1" s="307"/>
      <c r="JBX1" s="307"/>
      <c r="JBY1" s="307"/>
      <c r="JBZ1" s="307"/>
      <c r="JCA1" s="307"/>
      <c r="JCB1" s="307"/>
      <c r="JCC1" s="307"/>
      <c r="JCD1" s="307"/>
      <c r="JCE1" s="307"/>
      <c r="JCF1" s="307"/>
      <c r="JCG1" s="307"/>
      <c r="JCH1" s="307"/>
      <c r="JCI1" s="307"/>
      <c r="JCJ1" s="307"/>
      <c r="JCK1" s="306"/>
      <c r="JCL1" s="307"/>
      <c r="JCM1" s="307"/>
      <c r="JCN1" s="307"/>
      <c r="JCO1" s="307"/>
      <c r="JCP1" s="307"/>
      <c r="JCQ1" s="307"/>
      <c r="JCR1" s="307"/>
      <c r="JCS1" s="307"/>
      <c r="JCT1" s="307"/>
      <c r="JCU1" s="307"/>
      <c r="JCV1" s="307"/>
      <c r="JCW1" s="307"/>
      <c r="JCX1" s="307"/>
      <c r="JCY1" s="307"/>
      <c r="JCZ1" s="307"/>
      <c r="JDA1" s="306"/>
      <c r="JDB1" s="307"/>
      <c r="JDC1" s="307"/>
      <c r="JDD1" s="307"/>
      <c r="JDE1" s="307"/>
      <c r="JDF1" s="307"/>
      <c r="JDG1" s="307"/>
      <c r="JDH1" s="307"/>
      <c r="JDI1" s="307"/>
      <c r="JDJ1" s="307"/>
      <c r="JDK1" s="307"/>
      <c r="JDL1" s="307"/>
      <c r="JDM1" s="307"/>
      <c r="JDN1" s="307"/>
      <c r="JDO1" s="307"/>
      <c r="JDP1" s="307"/>
      <c r="JDQ1" s="306"/>
      <c r="JDR1" s="307"/>
      <c r="JDS1" s="307"/>
      <c r="JDT1" s="307"/>
      <c r="JDU1" s="307"/>
      <c r="JDV1" s="307"/>
      <c r="JDW1" s="307"/>
      <c r="JDX1" s="307"/>
      <c r="JDY1" s="307"/>
      <c r="JDZ1" s="307"/>
      <c r="JEA1" s="307"/>
      <c r="JEB1" s="307"/>
      <c r="JEC1" s="307"/>
      <c r="JED1" s="307"/>
      <c r="JEE1" s="307"/>
      <c r="JEF1" s="307"/>
      <c r="JEG1" s="306"/>
      <c r="JEH1" s="307"/>
      <c r="JEI1" s="307"/>
      <c r="JEJ1" s="307"/>
      <c r="JEK1" s="307"/>
      <c r="JEL1" s="307"/>
      <c r="JEM1" s="307"/>
      <c r="JEN1" s="307"/>
      <c r="JEO1" s="307"/>
      <c r="JEP1" s="307"/>
      <c r="JEQ1" s="307"/>
      <c r="JER1" s="307"/>
      <c r="JES1" s="307"/>
      <c r="JET1" s="307"/>
      <c r="JEU1" s="307"/>
      <c r="JEV1" s="307"/>
      <c r="JEW1" s="306"/>
      <c r="JEX1" s="307"/>
      <c r="JEY1" s="307"/>
      <c r="JEZ1" s="307"/>
      <c r="JFA1" s="307"/>
      <c r="JFB1" s="307"/>
      <c r="JFC1" s="307"/>
      <c r="JFD1" s="307"/>
      <c r="JFE1" s="307"/>
      <c r="JFF1" s="307"/>
      <c r="JFG1" s="307"/>
      <c r="JFH1" s="307"/>
      <c r="JFI1" s="307"/>
      <c r="JFJ1" s="307"/>
      <c r="JFK1" s="307"/>
      <c r="JFL1" s="307"/>
      <c r="JFM1" s="306"/>
      <c r="JFN1" s="307"/>
      <c r="JFO1" s="307"/>
      <c r="JFP1" s="307"/>
      <c r="JFQ1" s="307"/>
      <c r="JFR1" s="307"/>
      <c r="JFS1" s="307"/>
      <c r="JFT1" s="307"/>
      <c r="JFU1" s="307"/>
      <c r="JFV1" s="307"/>
      <c r="JFW1" s="307"/>
      <c r="JFX1" s="307"/>
      <c r="JFY1" s="307"/>
      <c r="JFZ1" s="307"/>
      <c r="JGA1" s="307"/>
      <c r="JGB1" s="307"/>
      <c r="JGC1" s="306"/>
      <c r="JGD1" s="307"/>
      <c r="JGE1" s="307"/>
      <c r="JGF1" s="307"/>
      <c r="JGG1" s="307"/>
      <c r="JGH1" s="307"/>
      <c r="JGI1" s="307"/>
      <c r="JGJ1" s="307"/>
      <c r="JGK1" s="307"/>
      <c r="JGL1" s="307"/>
      <c r="JGM1" s="307"/>
      <c r="JGN1" s="307"/>
      <c r="JGO1" s="307"/>
      <c r="JGP1" s="307"/>
      <c r="JGQ1" s="307"/>
      <c r="JGR1" s="307"/>
      <c r="JGS1" s="306"/>
      <c r="JGT1" s="307"/>
      <c r="JGU1" s="307"/>
      <c r="JGV1" s="307"/>
      <c r="JGW1" s="307"/>
      <c r="JGX1" s="307"/>
      <c r="JGY1" s="307"/>
      <c r="JGZ1" s="307"/>
      <c r="JHA1" s="307"/>
      <c r="JHB1" s="307"/>
      <c r="JHC1" s="307"/>
      <c r="JHD1" s="307"/>
      <c r="JHE1" s="307"/>
      <c r="JHF1" s="307"/>
      <c r="JHG1" s="307"/>
      <c r="JHH1" s="307"/>
      <c r="JHI1" s="306"/>
      <c r="JHJ1" s="307"/>
      <c r="JHK1" s="307"/>
      <c r="JHL1" s="307"/>
      <c r="JHM1" s="307"/>
      <c r="JHN1" s="307"/>
      <c r="JHO1" s="307"/>
      <c r="JHP1" s="307"/>
      <c r="JHQ1" s="307"/>
      <c r="JHR1" s="307"/>
      <c r="JHS1" s="307"/>
      <c r="JHT1" s="307"/>
      <c r="JHU1" s="307"/>
      <c r="JHV1" s="307"/>
      <c r="JHW1" s="307"/>
      <c r="JHX1" s="307"/>
      <c r="JHY1" s="306"/>
      <c r="JHZ1" s="307"/>
      <c r="JIA1" s="307"/>
      <c r="JIB1" s="307"/>
      <c r="JIC1" s="307"/>
      <c r="JID1" s="307"/>
      <c r="JIE1" s="307"/>
      <c r="JIF1" s="307"/>
      <c r="JIG1" s="307"/>
      <c r="JIH1" s="307"/>
      <c r="JII1" s="307"/>
      <c r="JIJ1" s="307"/>
      <c r="JIK1" s="307"/>
      <c r="JIL1" s="307"/>
      <c r="JIM1" s="307"/>
      <c r="JIN1" s="307"/>
      <c r="JIO1" s="306"/>
      <c r="JIP1" s="307"/>
      <c r="JIQ1" s="307"/>
      <c r="JIR1" s="307"/>
      <c r="JIS1" s="307"/>
      <c r="JIT1" s="307"/>
      <c r="JIU1" s="307"/>
      <c r="JIV1" s="307"/>
      <c r="JIW1" s="307"/>
      <c r="JIX1" s="307"/>
      <c r="JIY1" s="307"/>
      <c r="JIZ1" s="307"/>
      <c r="JJA1" s="307"/>
      <c r="JJB1" s="307"/>
      <c r="JJC1" s="307"/>
      <c r="JJD1" s="307"/>
      <c r="JJE1" s="306"/>
      <c r="JJF1" s="307"/>
      <c r="JJG1" s="307"/>
      <c r="JJH1" s="307"/>
      <c r="JJI1" s="307"/>
      <c r="JJJ1" s="307"/>
      <c r="JJK1" s="307"/>
      <c r="JJL1" s="307"/>
      <c r="JJM1" s="307"/>
      <c r="JJN1" s="307"/>
      <c r="JJO1" s="307"/>
      <c r="JJP1" s="307"/>
      <c r="JJQ1" s="307"/>
      <c r="JJR1" s="307"/>
      <c r="JJS1" s="307"/>
      <c r="JJT1" s="307"/>
      <c r="JJU1" s="306"/>
      <c r="JJV1" s="307"/>
      <c r="JJW1" s="307"/>
      <c r="JJX1" s="307"/>
      <c r="JJY1" s="307"/>
      <c r="JJZ1" s="307"/>
      <c r="JKA1" s="307"/>
      <c r="JKB1" s="307"/>
      <c r="JKC1" s="307"/>
      <c r="JKD1" s="307"/>
      <c r="JKE1" s="307"/>
      <c r="JKF1" s="307"/>
      <c r="JKG1" s="307"/>
      <c r="JKH1" s="307"/>
      <c r="JKI1" s="307"/>
      <c r="JKJ1" s="307"/>
      <c r="JKK1" s="306"/>
      <c r="JKL1" s="307"/>
      <c r="JKM1" s="307"/>
      <c r="JKN1" s="307"/>
      <c r="JKO1" s="307"/>
      <c r="JKP1" s="307"/>
      <c r="JKQ1" s="307"/>
      <c r="JKR1" s="307"/>
      <c r="JKS1" s="307"/>
      <c r="JKT1" s="307"/>
      <c r="JKU1" s="307"/>
      <c r="JKV1" s="307"/>
      <c r="JKW1" s="307"/>
      <c r="JKX1" s="307"/>
      <c r="JKY1" s="307"/>
      <c r="JKZ1" s="307"/>
      <c r="JLA1" s="306"/>
      <c r="JLB1" s="307"/>
      <c r="JLC1" s="307"/>
      <c r="JLD1" s="307"/>
      <c r="JLE1" s="307"/>
      <c r="JLF1" s="307"/>
      <c r="JLG1" s="307"/>
      <c r="JLH1" s="307"/>
      <c r="JLI1" s="307"/>
      <c r="JLJ1" s="307"/>
      <c r="JLK1" s="307"/>
      <c r="JLL1" s="307"/>
      <c r="JLM1" s="307"/>
      <c r="JLN1" s="307"/>
      <c r="JLO1" s="307"/>
      <c r="JLP1" s="307"/>
      <c r="JLQ1" s="306"/>
      <c r="JLR1" s="307"/>
      <c r="JLS1" s="307"/>
      <c r="JLT1" s="307"/>
      <c r="JLU1" s="307"/>
      <c r="JLV1" s="307"/>
      <c r="JLW1" s="307"/>
      <c r="JLX1" s="307"/>
      <c r="JLY1" s="307"/>
      <c r="JLZ1" s="307"/>
      <c r="JMA1" s="307"/>
      <c r="JMB1" s="307"/>
      <c r="JMC1" s="307"/>
      <c r="JMD1" s="307"/>
      <c r="JME1" s="307"/>
      <c r="JMF1" s="307"/>
      <c r="JMG1" s="306"/>
      <c r="JMH1" s="307"/>
      <c r="JMI1" s="307"/>
      <c r="JMJ1" s="307"/>
      <c r="JMK1" s="307"/>
      <c r="JML1" s="307"/>
      <c r="JMM1" s="307"/>
      <c r="JMN1" s="307"/>
      <c r="JMO1" s="307"/>
      <c r="JMP1" s="307"/>
      <c r="JMQ1" s="307"/>
      <c r="JMR1" s="307"/>
      <c r="JMS1" s="307"/>
      <c r="JMT1" s="307"/>
      <c r="JMU1" s="307"/>
      <c r="JMV1" s="307"/>
      <c r="JMW1" s="306"/>
      <c r="JMX1" s="307"/>
      <c r="JMY1" s="307"/>
      <c r="JMZ1" s="307"/>
      <c r="JNA1" s="307"/>
      <c r="JNB1" s="307"/>
      <c r="JNC1" s="307"/>
      <c r="JND1" s="307"/>
      <c r="JNE1" s="307"/>
      <c r="JNF1" s="307"/>
      <c r="JNG1" s="307"/>
      <c r="JNH1" s="307"/>
      <c r="JNI1" s="307"/>
      <c r="JNJ1" s="307"/>
      <c r="JNK1" s="307"/>
      <c r="JNL1" s="307"/>
      <c r="JNM1" s="306"/>
      <c r="JNN1" s="307"/>
      <c r="JNO1" s="307"/>
      <c r="JNP1" s="307"/>
      <c r="JNQ1" s="307"/>
      <c r="JNR1" s="307"/>
      <c r="JNS1" s="307"/>
      <c r="JNT1" s="307"/>
      <c r="JNU1" s="307"/>
      <c r="JNV1" s="307"/>
      <c r="JNW1" s="307"/>
      <c r="JNX1" s="307"/>
      <c r="JNY1" s="307"/>
      <c r="JNZ1" s="307"/>
      <c r="JOA1" s="307"/>
      <c r="JOB1" s="307"/>
      <c r="JOC1" s="306"/>
      <c r="JOD1" s="307"/>
      <c r="JOE1" s="307"/>
      <c r="JOF1" s="307"/>
      <c r="JOG1" s="307"/>
      <c r="JOH1" s="307"/>
      <c r="JOI1" s="307"/>
      <c r="JOJ1" s="307"/>
      <c r="JOK1" s="307"/>
      <c r="JOL1" s="307"/>
      <c r="JOM1" s="307"/>
      <c r="JON1" s="307"/>
      <c r="JOO1" s="307"/>
      <c r="JOP1" s="307"/>
      <c r="JOQ1" s="307"/>
      <c r="JOR1" s="307"/>
      <c r="JOS1" s="306"/>
      <c r="JOT1" s="307"/>
      <c r="JOU1" s="307"/>
      <c r="JOV1" s="307"/>
      <c r="JOW1" s="307"/>
      <c r="JOX1" s="307"/>
      <c r="JOY1" s="307"/>
      <c r="JOZ1" s="307"/>
      <c r="JPA1" s="307"/>
      <c r="JPB1" s="307"/>
      <c r="JPC1" s="307"/>
      <c r="JPD1" s="307"/>
      <c r="JPE1" s="307"/>
      <c r="JPF1" s="307"/>
      <c r="JPG1" s="307"/>
      <c r="JPH1" s="307"/>
      <c r="JPI1" s="306"/>
      <c r="JPJ1" s="307"/>
      <c r="JPK1" s="307"/>
      <c r="JPL1" s="307"/>
      <c r="JPM1" s="307"/>
      <c r="JPN1" s="307"/>
      <c r="JPO1" s="307"/>
      <c r="JPP1" s="307"/>
      <c r="JPQ1" s="307"/>
      <c r="JPR1" s="307"/>
      <c r="JPS1" s="307"/>
      <c r="JPT1" s="307"/>
      <c r="JPU1" s="307"/>
      <c r="JPV1" s="307"/>
      <c r="JPW1" s="307"/>
      <c r="JPX1" s="307"/>
      <c r="JPY1" s="306"/>
      <c r="JPZ1" s="307"/>
      <c r="JQA1" s="307"/>
      <c r="JQB1" s="307"/>
      <c r="JQC1" s="307"/>
      <c r="JQD1" s="307"/>
      <c r="JQE1" s="307"/>
      <c r="JQF1" s="307"/>
      <c r="JQG1" s="307"/>
      <c r="JQH1" s="307"/>
      <c r="JQI1" s="307"/>
      <c r="JQJ1" s="307"/>
      <c r="JQK1" s="307"/>
      <c r="JQL1" s="307"/>
      <c r="JQM1" s="307"/>
      <c r="JQN1" s="307"/>
      <c r="JQO1" s="306"/>
      <c r="JQP1" s="307"/>
      <c r="JQQ1" s="307"/>
      <c r="JQR1" s="307"/>
      <c r="JQS1" s="307"/>
      <c r="JQT1" s="307"/>
      <c r="JQU1" s="307"/>
      <c r="JQV1" s="307"/>
      <c r="JQW1" s="307"/>
      <c r="JQX1" s="307"/>
      <c r="JQY1" s="307"/>
      <c r="JQZ1" s="307"/>
      <c r="JRA1" s="307"/>
      <c r="JRB1" s="307"/>
      <c r="JRC1" s="307"/>
      <c r="JRD1" s="307"/>
      <c r="JRE1" s="306"/>
      <c r="JRF1" s="307"/>
      <c r="JRG1" s="307"/>
      <c r="JRH1" s="307"/>
      <c r="JRI1" s="307"/>
      <c r="JRJ1" s="307"/>
      <c r="JRK1" s="307"/>
      <c r="JRL1" s="307"/>
      <c r="JRM1" s="307"/>
      <c r="JRN1" s="307"/>
      <c r="JRO1" s="307"/>
      <c r="JRP1" s="307"/>
      <c r="JRQ1" s="307"/>
      <c r="JRR1" s="307"/>
      <c r="JRS1" s="307"/>
      <c r="JRT1" s="307"/>
      <c r="JRU1" s="306"/>
      <c r="JRV1" s="307"/>
      <c r="JRW1" s="307"/>
      <c r="JRX1" s="307"/>
      <c r="JRY1" s="307"/>
      <c r="JRZ1" s="307"/>
      <c r="JSA1" s="307"/>
      <c r="JSB1" s="307"/>
      <c r="JSC1" s="307"/>
      <c r="JSD1" s="307"/>
      <c r="JSE1" s="307"/>
      <c r="JSF1" s="307"/>
      <c r="JSG1" s="307"/>
      <c r="JSH1" s="307"/>
      <c r="JSI1" s="307"/>
      <c r="JSJ1" s="307"/>
      <c r="JSK1" s="306"/>
      <c r="JSL1" s="307"/>
      <c r="JSM1" s="307"/>
      <c r="JSN1" s="307"/>
      <c r="JSO1" s="307"/>
      <c r="JSP1" s="307"/>
      <c r="JSQ1" s="307"/>
      <c r="JSR1" s="307"/>
      <c r="JSS1" s="307"/>
      <c r="JST1" s="307"/>
      <c r="JSU1" s="307"/>
      <c r="JSV1" s="307"/>
      <c r="JSW1" s="307"/>
      <c r="JSX1" s="307"/>
      <c r="JSY1" s="307"/>
      <c r="JSZ1" s="307"/>
      <c r="JTA1" s="306"/>
      <c r="JTB1" s="307"/>
      <c r="JTC1" s="307"/>
      <c r="JTD1" s="307"/>
      <c r="JTE1" s="307"/>
      <c r="JTF1" s="307"/>
      <c r="JTG1" s="307"/>
      <c r="JTH1" s="307"/>
      <c r="JTI1" s="307"/>
      <c r="JTJ1" s="307"/>
      <c r="JTK1" s="307"/>
      <c r="JTL1" s="307"/>
      <c r="JTM1" s="307"/>
      <c r="JTN1" s="307"/>
      <c r="JTO1" s="307"/>
      <c r="JTP1" s="307"/>
      <c r="JTQ1" s="306"/>
      <c r="JTR1" s="307"/>
      <c r="JTS1" s="307"/>
      <c r="JTT1" s="307"/>
      <c r="JTU1" s="307"/>
      <c r="JTV1" s="307"/>
      <c r="JTW1" s="307"/>
      <c r="JTX1" s="307"/>
      <c r="JTY1" s="307"/>
      <c r="JTZ1" s="307"/>
      <c r="JUA1" s="307"/>
      <c r="JUB1" s="307"/>
      <c r="JUC1" s="307"/>
      <c r="JUD1" s="307"/>
      <c r="JUE1" s="307"/>
      <c r="JUF1" s="307"/>
      <c r="JUG1" s="306"/>
      <c r="JUH1" s="307"/>
      <c r="JUI1" s="307"/>
      <c r="JUJ1" s="307"/>
      <c r="JUK1" s="307"/>
      <c r="JUL1" s="307"/>
      <c r="JUM1" s="307"/>
      <c r="JUN1" s="307"/>
      <c r="JUO1" s="307"/>
      <c r="JUP1" s="307"/>
      <c r="JUQ1" s="307"/>
      <c r="JUR1" s="307"/>
      <c r="JUS1" s="307"/>
      <c r="JUT1" s="307"/>
      <c r="JUU1" s="307"/>
      <c r="JUV1" s="307"/>
      <c r="JUW1" s="306"/>
      <c r="JUX1" s="307"/>
      <c r="JUY1" s="307"/>
      <c r="JUZ1" s="307"/>
      <c r="JVA1" s="307"/>
      <c r="JVB1" s="307"/>
      <c r="JVC1" s="307"/>
      <c r="JVD1" s="307"/>
      <c r="JVE1" s="307"/>
      <c r="JVF1" s="307"/>
      <c r="JVG1" s="307"/>
      <c r="JVH1" s="307"/>
      <c r="JVI1" s="307"/>
      <c r="JVJ1" s="307"/>
      <c r="JVK1" s="307"/>
      <c r="JVL1" s="307"/>
      <c r="JVM1" s="306"/>
      <c r="JVN1" s="307"/>
      <c r="JVO1" s="307"/>
      <c r="JVP1" s="307"/>
      <c r="JVQ1" s="307"/>
      <c r="JVR1" s="307"/>
      <c r="JVS1" s="307"/>
      <c r="JVT1" s="307"/>
      <c r="JVU1" s="307"/>
      <c r="JVV1" s="307"/>
      <c r="JVW1" s="307"/>
      <c r="JVX1" s="307"/>
      <c r="JVY1" s="307"/>
      <c r="JVZ1" s="307"/>
      <c r="JWA1" s="307"/>
      <c r="JWB1" s="307"/>
      <c r="JWC1" s="306"/>
      <c r="JWD1" s="307"/>
      <c r="JWE1" s="307"/>
      <c r="JWF1" s="307"/>
      <c r="JWG1" s="307"/>
      <c r="JWH1" s="307"/>
      <c r="JWI1" s="307"/>
      <c r="JWJ1" s="307"/>
      <c r="JWK1" s="307"/>
      <c r="JWL1" s="307"/>
      <c r="JWM1" s="307"/>
      <c r="JWN1" s="307"/>
      <c r="JWO1" s="307"/>
      <c r="JWP1" s="307"/>
      <c r="JWQ1" s="307"/>
      <c r="JWR1" s="307"/>
      <c r="JWS1" s="306"/>
      <c r="JWT1" s="307"/>
      <c r="JWU1" s="307"/>
      <c r="JWV1" s="307"/>
      <c r="JWW1" s="307"/>
      <c r="JWX1" s="307"/>
      <c r="JWY1" s="307"/>
      <c r="JWZ1" s="307"/>
      <c r="JXA1" s="307"/>
      <c r="JXB1" s="307"/>
      <c r="JXC1" s="307"/>
      <c r="JXD1" s="307"/>
      <c r="JXE1" s="307"/>
      <c r="JXF1" s="307"/>
      <c r="JXG1" s="307"/>
      <c r="JXH1" s="307"/>
      <c r="JXI1" s="306"/>
      <c r="JXJ1" s="307"/>
      <c r="JXK1" s="307"/>
      <c r="JXL1" s="307"/>
      <c r="JXM1" s="307"/>
      <c r="JXN1" s="307"/>
      <c r="JXO1" s="307"/>
      <c r="JXP1" s="307"/>
      <c r="JXQ1" s="307"/>
      <c r="JXR1" s="307"/>
      <c r="JXS1" s="307"/>
      <c r="JXT1" s="307"/>
      <c r="JXU1" s="307"/>
      <c r="JXV1" s="307"/>
      <c r="JXW1" s="307"/>
      <c r="JXX1" s="307"/>
      <c r="JXY1" s="306"/>
      <c r="JXZ1" s="307"/>
      <c r="JYA1" s="307"/>
      <c r="JYB1" s="307"/>
      <c r="JYC1" s="307"/>
      <c r="JYD1" s="307"/>
      <c r="JYE1" s="307"/>
      <c r="JYF1" s="307"/>
      <c r="JYG1" s="307"/>
      <c r="JYH1" s="307"/>
      <c r="JYI1" s="307"/>
      <c r="JYJ1" s="307"/>
      <c r="JYK1" s="307"/>
      <c r="JYL1" s="307"/>
      <c r="JYM1" s="307"/>
      <c r="JYN1" s="307"/>
      <c r="JYO1" s="306"/>
      <c r="JYP1" s="307"/>
      <c r="JYQ1" s="307"/>
      <c r="JYR1" s="307"/>
      <c r="JYS1" s="307"/>
      <c r="JYT1" s="307"/>
      <c r="JYU1" s="307"/>
      <c r="JYV1" s="307"/>
      <c r="JYW1" s="307"/>
      <c r="JYX1" s="307"/>
      <c r="JYY1" s="307"/>
      <c r="JYZ1" s="307"/>
      <c r="JZA1" s="307"/>
      <c r="JZB1" s="307"/>
      <c r="JZC1" s="307"/>
      <c r="JZD1" s="307"/>
      <c r="JZE1" s="306"/>
      <c r="JZF1" s="307"/>
      <c r="JZG1" s="307"/>
      <c r="JZH1" s="307"/>
      <c r="JZI1" s="307"/>
      <c r="JZJ1" s="307"/>
      <c r="JZK1" s="307"/>
      <c r="JZL1" s="307"/>
      <c r="JZM1" s="307"/>
      <c r="JZN1" s="307"/>
      <c r="JZO1" s="307"/>
      <c r="JZP1" s="307"/>
      <c r="JZQ1" s="307"/>
      <c r="JZR1" s="307"/>
      <c r="JZS1" s="307"/>
      <c r="JZT1" s="307"/>
      <c r="JZU1" s="306"/>
      <c r="JZV1" s="307"/>
      <c r="JZW1" s="307"/>
      <c r="JZX1" s="307"/>
      <c r="JZY1" s="307"/>
      <c r="JZZ1" s="307"/>
      <c r="KAA1" s="307"/>
      <c r="KAB1" s="307"/>
      <c r="KAC1" s="307"/>
      <c r="KAD1" s="307"/>
      <c r="KAE1" s="307"/>
      <c r="KAF1" s="307"/>
      <c r="KAG1" s="307"/>
      <c r="KAH1" s="307"/>
      <c r="KAI1" s="307"/>
      <c r="KAJ1" s="307"/>
      <c r="KAK1" s="306"/>
      <c r="KAL1" s="307"/>
      <c r="KAM1" s="307"/>
      <c r="KAN1" s="307"/>
      <c r="KAO1" s="307"/>
      <c r="KAP1" s="307"/>
      <c r="KAQ1" s="307"/>
      <c r="KAR1" s="307"/>
      <c r="KAS1" s="307"/>
      <c r="KAT1" s="307"/>
      <c r="KAU1" s="307"/>
      <c r="KAV1" s="307"/>
      <c r="KAW1" s="307"/>
      <c r="KAX1" s="307"/>
      <c r="KAY1" s="307"/>
      <c r="KAZ1" s="307"/>
      <c r="KBA1" s="306"/>
      <c r="KBB1" s="307"/>
      <c r="KBC1" s="307"/>
      <c r="KBD1" s="307"/>
      <c r="KBE1" s="307"/>
      <c r="KBF1" s="307"/>
      <c r="KBG1" s="307"/>
      <c r="KBH1" s="307"/>
      <c r="KBI1" s="307"/>
      <c r="KBJ1" s="307"/>
      <c r="KBK1" s="307"/>
      <c r="KBL1" s="307"/>
      <c r="KBM1" s="307"/>
      <c r="KBN1" s="307"/>
      <c r="KBO1" s="307"/>
      <c r="KBP1" s="307"/>
      <c r="KBQ1" s="306"/>
      <c r="KBR1" s="307"/>
      <c r="KBS1" s="307"/>
      <c r="KBT1" s="307"/>
      <c r="KBU1" s="307"/>
      <c r="KBV1" s="307"/>
      <c r="KBW1" s="307"/>
      <c r="KBX1" s="307"/>
      <c r="KBY1" s="307"/>
      <c r="KBZ1" s="307"/>
      <c r="KCA1" s="307"/>
      <c r="KCB1" s="307"/>
      <c r="KCC1" s="307"/>
      <c r="KCD1" s="307"/>
      <c r="KCE1" s="307"/>
      <c r="KCF1" s="307"/>
      <c r="KCG1" s="306"/>
      <c r="KCH1" s="307"/>
      <c r="KCI1" s="307"/>
      <c r="KCJ1" s="307"/>
      <c r="KCK1" s="307"/>
      <c r="KCL1" s="307"/>
      <c r="KCM1" s="307"/>
      <c r="KCN1" s="307"/>
      <c r="KCO1" s="307"/>
      <c r="KCP1" s="307"/>
      <c r="KCQ1" s="307"/>
      <c r="KCR1" s="307"/>
      <c r="KCS1" s="307"/>
      <c r="KCT1" s="307"/>
      <c r="KCU1" s="307"/>
      <c r="KCV1" s="307"/>
      <c r="KCW1" s="306"/>
      <c r="KCX1" s="307"/>
      <c r="KCY1" s="307"/>
      <c r="KCZ1" s="307"/>
      <c r="KDA1" s="307"/>
      <c r="KDB1" s="307"/>
      <c r="KDC1" s="307"/>
      <c r="KDD1" s="307"/>
      <c r="KDE1" s="307"/>
      <c r="KDF1" s="307"/>
      <c r="KDG1" s="307"/>
      <c r="KDH1" s="307"/>
      <c r="KDI1" s="307"/>
      <c r="KDJ1" s="307"/>
      <c r="KDK1" s="307"/>
      <c r="KDL1" s="307"/>
      <c r="KDM1" s="306"/>
      <c r="KDN1" s="307"/>
      <c r="KDO1" s="307"/>
      <c r="KDP1" s="307"/>
      <c r="KDQ1" s="307"/>
      <c r="KDR1" s="307"/>
      <c r="KDS1" s="307"/>
      <c r="KDT1" s="307"/>
      <c r="KDU1" s="307"/>
      <c r="KDV1" s="307"/>
      <c r="KDW1" s="307"/>
      <c r="KDX1" s="307"/>
      <c r="KDY1" s="307"/>
      <c r="KDZ1" s="307"/>
      <c r="KEA1" s="307"/>
      <c r="KEB1" s="307"/>
      <c r="KEC1" s="306"/>
      <c r="KED1" s="307"/>
      <c r="KEE1" s="307"/>
      <c r="KEF1" s="307"/>
      <c r="KEG1" s="307"/>
      <c r="KEH1" s="307"/>
      <c r="KEI1" s="307"/>
      <c r="KEJ1" s="307"/>
      <c r="KEK1" s="307"/>
      <c r="KEL1" s="307"/>
      <c r="KEM1" s="307"/>
      <c r="KEN1" s="307"/>
      <c r="KEO1" s="307"/>
      <c r="KEP1" s="307"/>
      <c r="KEQ1" s="307"/>
      <c r="KER1" s="307"/>
      <c r="KES1" s="306"/>
      <c r="KET1" s="307"/>
      <c r="KEU1" s="307"/>
      <c r="KEV1" s="307"/>
      <c r="KEW1" s="307"/>
      <c r="KEX1" s="307"/>
      <c r="KEY1" s="307"/>
      <c r="KEZ1" s="307"/>
      <c r="KFA1" s="307"/>
      <c r="KFB1" s="307"/>
      <c r="KFC1" s="307"/>
      <c r="KFD1" s="307"/>
      <c r="KFE1" s="307"/>
      <c r="KFF1" s="307"/>
      <c r="KFG1" s="307"/>
      <c r="KFH1" s="307"/>
      <c r="KFI1" s="306"/>
      <c r="KFJ1" s="307"/>
      <c r="KFK1" s="307"/>
      <c r="KFL1" s="307"/>
      <c r="KFM1" s="307"/>
      <c r="KFN1" s="307"/>
      <c r="KFO1" s="307"/>
      <c r="KFP1" s="307"/>
      <c r="KFQ1" s="307"/>
      <c r="KFR1" s="307"/>
      <c r="KFS1" s="307"/>
      <c r="KFT1" s="307"/>
      <c r="KFU1" s="307"/>
      <c r="KFV1" s="307"/>
      <c r="KFW1" s="307"/>
      <c r="KFX1" s="307"/>
      <c r="KFY1" s="306"/>
      <c r="KFZ1" s="307"/>
      <c r="KGA1" s="307"/>
      <c r="KGB1" s="307"/>
      <c r="KGC1" s="307"/>
      <c r="KGD1" s="307"/>
      <c r="KGE1" s="307"/>
      <c r="KGF1" s="307"/>
      <c r="KGG1" s="307"/>
      <c r="KGH1" s="307"/>
      <c r="KGI1" s="307"/>
      <c r="KGJ1" s="307"/>
      <c r="KGK1" s="307"/>
      <c r="KGL1" s="307"/>
      <c r="KGM1" s="307"/>
      <c r="KGN1" s="307"/>
      <c r="KGO1" s="306"/>
      <c r="KGP1" s="307"/>
      <c r="KGQ1" s="307"/>
      <c r="KGR1" s="307"/>
      <c r="KGS1" s="307"/>
      <c r="KGT1" s="307"/>
      <c r="KGU1" s="307"/>
      <c r="KGV1" s="307"/>
      <c r="KGW1" s="307"/>
      <c r="KGX1" s="307"/>
      <c r="KGY1" s="307"/>
      <c r="KGZ1" s="307"/>
      <c r="KHA1" s="307"/>
      <c r="KHB1" s="307"/>
      <c r="KHC1" s="307"/>
      <c r="KHD1" s="307"/>
      <c r="KHE1" s="306"/>
      <c r="KHF1" s="307"/>
      <c r="KHG1" s="307"/>
      <c r="KHH1" s="307"/>
      <c r="KHI1" s="307"/>
      <c r="KHJ1" s="307"/>
      <c r="KHK1" s="307"/>
      <c r="KHL1" s="307"/>
      <c r="KHM1" s="307"/>
      <c r="KHN1" s="307"/>
      <c r="KHO1" s="307"/>
      <c r="KHP1" s="307"/>
      <c r="KHQ1" s="307"/>
      <c r="KHR1" s="307"/>
      <c r="KHS1" s="307"/>
      <c r="KHT1" s="307"/>
      <c r="KHU1" s="306"/>
      <c r="KHV1" s="307"/>
      <c r="KHW1" s="307"/>
      <c r="KHX1" s="307"/>
      <c r="KHY1" s="307"/>
      <c r="KHZ1" s="307"/>
      <c r="KIA1" s="307"/>
      <c r="KIB1" s="307"/>
      <c r="KIC1" s="307"/>
      <c r="KID1" s="307"/>
      <c r="KIE1" s="307"/>
      <c r="KIF1" s="307"/>
      <c r="KIG1" s="307"/>
      <c r="KIH1" s="307"/>
      <c r="KII1" s="307"/>
      <c r="KIJ1" s="307"/>
      <c r="KIK1" s="306"/>
      <c r="KIL1" s="307"/>
      <c r="KIM1" s="307"/>
      <c r="KIN1" s="307"/>
      <c r="KIO1" s="307"/>
      <c r="KIP1" s="307"/>
      <c r="KIQ1" s="307"/>
      <c r="KIR1" s="307"/>
      <c r="KIS1" s="307"/>
      <c r="KIT1" s="307"/>
      <c r="KIU1" s="307"/>
      <c r="KIV1" s="307"/>
      <c r="KIW1" s="307"/>
      <c r="KIX1" s="307"/>
      <c r="KIY1" s="307"/>
      <c r="KIZ1" s="307"/>
      <c r="KJA1" s="306"/>
      <c r="KJB1" s="307"/>
      <c r="KJC1" s="307"/>
      <c r="KJD1" s="307"/>
      <c r="KJE1" s="307"/>
      <c r="KJF1" s="307"/>
      <c r="KJG1" s="307"/>
      <c r="KJH1" s="307"/>
      <c r="KJI1" s="307"/>
      <c r="KJJ1" s="307"/>
      <c r="KJK1" s="307"/>
      <c r="KJL1" s="307"/>
      <c r="KJM1" s="307"/>
      <c r="KJN1" s="307"/>
      <c r="KJO1" s="307"/>
      <c r="KJP1" s="307"/>
      <c r="KJQ1" s="306"/>
      <c r="KJR1" s="307"/>
      <c r="KJS1" s="307"/>
      <c r="KJT1" s="307"/>
      <c r="KJU1" s="307"/>
      <c r="KJV1" s="307"/>
      <c r="KJW1" s="307"/>
      <c r="KJX1" s="307"/>
      <c r="KJY1" s="307"/>
      <c r="KJZ1" s="307"/>
      <c r="KKA1" s="307"/>
      <c r="KKB1" s="307"/>
      <c r="KKC1" s="307"/>
      <c r="KKD1" s="307"/>
      <c r="KKE1" s="307"/>
      <c r="KKF1" s="307"/>
      <c r="KKG1" s="306"/>
      <c r="KKH1" s="307"/>
      <c r="KKI1" s="307"/>
      <c r="KKJ1" s="307"/>
      <c r="KKK1" s="307"/>
      <c r="KKL1" s="307"/>
      <c r="KKM1" s="307"/>
      <c r="KKN1" s="307"/>
      <c r="KKO1" s="307"/>
      <c r="KKP1" s="307"/>
      <c r="KKQ1" s="307"/>
      <c r="KKR1" s="307"/>
      <c r="KKS1" s="307"/>
      <c r="KKT1" s="307"/>
      <c r="KKU1" s="307"/>
      <c r="KKV1" s="307"/>
      <c r="KKW1" s="306"/>
      <c r="KKX1" s="307"/>
      <c r="KKY1" s="307"/>
      <c r="KKZ1" s="307"/>
      <c r="KLA1" s="307"/>
      <c r="KLB1" s="307"/>
      <c r="KLC1" s="307"/>
      <c r="KLD1" s="307"/>
      <c r="KLE1" s="307"/>
      <c r="KLF1" s="307"/>
      <c r="KLG1" s="307"/>
      <c r="KLH1" s="307"/>
      <c r="KLI1" s="307"/>
      <c r="KLJ1" s="307"/>
      <c r="KLK1" s="307"/>
      <c r="KLL1" s="307"/>
      <c r="KLM1" s="306"/>
      <c r="KLN1" s="307"/>
      <c r="KLO1" s="307"/>
      <c r="KLP1" s="307"/>
      <c r="KLQ1" s="307"/>
      <c r="KLR1" s="307"/>
      <c r="KLS1" s="307"/>
      <c r="KLT1" s="307"/>
      <c r="KLU1" s="307"/>
      <c r="KLV1" s="307"/>
      <c r="KLW1" s="307"/>
      <c r="KLX1" s="307"/>
      <c r="KLY1" s="307"/>
      <c r="KLZ1" s="307"/>
      <c r="KMA1" s="307"/>
      <c r="KMB1" s="307"/>
      <c r="KMC1" s="306"/>
      <c r="KMD1" s="307"/>
      <c r="KME1" s="307"/>
      <c r="KMF1" s="307"/>
      <c r="KMG1" s="307"/>
      <c r="KMH1" s="307"/>
      <c r="KMI1" s="307"/>
      <c r="KMJ1" s="307"/>
      <c r="KMK1" s="307"/>
      <c r="KML1" s="307"/>
      <c r="KMM1" s="307"/>
      <c r="KMN1" s="307"/>
      <c r="KMO1" s="307"/>
      <c r="KMP1" s="307"/>
      <c r="KMQ1" s="307"/>
      <c r="KMR1" s="307"/>
      <c r="KMS1" s="306"/>
      <c r="KMT1" s="307"/>
      <c r="KMU1" s="307"/>
      <c r="KMV1" s="307"/>
      <c r="KMW1" s="307"/>
      <c r="KMX1" s="307"/>
      <c r="KMY1" s="307"/>
      <c r="KMZ1" s="307"/>
      <c r="KNA1" s="307"/>
      <c r="KNB1" s="307"/>
      <c r="KNC1" s="307"/>
      <c r="KND1" s="307"/>
      <c r="KNE1" s="307"/>
      <c r="KNF1" s="307"/>
      <c r="KNG1" s="307"/>
      <c r="KNH1" s="307"/>
      <c r="KNI1" s="306"/>
      <c r="KNJ1" s="307"/>
      <c r="KNK1" s="307"/>
      <c r="KNL1" s="307"/>
      <c r="KNM1" s="307"/>
      <c r="KNN1" s="307"/>
      <c r="KNO1" s="307"/>
      <c r="KNP1" s="307"/>
      <c r="KNQ1" s="307"/>
      <c r="KNR1" s="307"/>
      <c r="KNS1" s="307"/>
      <c r="KNT1" s="307"/>
      <c r="KNU1" s="307"/>
      <c r="KNV1" s="307"/>
      <c r="KNW1" s="307"/>
      <c r="KNX1" s="307"/>
      <c r="KNY1" s="306"/>
      <c r="KNZ1" s="307"/>
      <c r="KOA1" s="307"/>
      <c r="KOB1" s="307"/>
      <c r="KOC1" s="307"/>
      <c r="KOD1" s="307"/>
      <c r="KOE1" s="307"/>
      <c r="KOF1" s="307"/>
      <c r="KOG1" s="307"/>
      <c r="KOH1" s="307"/>
      <c r="KOI1" s="307"/>
      <c r="KOJ1" s="307"/>
      <c r="KOK1" s="307"/>
      <c r="KOL1" s="307"/>
      <c r="KOM1" s="307"/>
      <c r="KON1" s="307"/>
      <c r="KOO1" s="306"/>
      <c r="KOP1" s="307"/>
      <c r="KOQ1" s="307"/>
      <c r="KOR1" s="307"/>
      <c r="KOS1" s="307"/>
      <c r="KOT1" s="307"/>
      <c r="KOU1" s="307"/>
      <c r="KOV1" s="307"/>
      <c r="KOW1" s="307"/>
      <c r="KOX1" s="307"/>
      <c r="KOY1" s="307"/>
      <c r="KOZ1" s="307"/>
      <c r="KPA1" s="307"/>
      <c r="KPB1" s="307"/>
      <c r="KPC1" s="307"/>
      <c r="KPD1" s="307"/>
      <c r="KPE1" s="306"/>
      <c r="KPF1" s="307"/>
      <c r="KPG1" s="307"/>
      <c r="KPH1" s="307"/>
      <c r="KPI1" s="307"/>
      <c r="KPJ1" s="307"/>
      <c r="KPK1" s="307"/>
      <c r="KPL1" s="307"/>
      <c r="KPM1" s="307"/>
      <c r="KPN1" s="307"/>
      <c r="KPO1" s="307"/>
      <c r="KPP1" s="307"/>
      <c r="KPQ1" s="307"/>
      <c r="KPR1" s="307"/>
      <c r="KPS1" s="307"/>
      <c r="KPT1" s="307"/>
      <c r="KPU1" s="306"/>
      <c r="KPV1" s="307"/>
      <c r="KPW1" s="307"/>
      <c r="KPX1" s="307"/>
      <c r="KPY1" s="307"/>
      <c r="KPZ1" s="307"/>
      <c r="KQA1" s="307"/>
      <c r="KQB1" s="307"/>
      <c r="KQC1" s="307"/>
      <c r="KQD1" s="307"/>
      <c r="KQE1" s="307"/>
      <c r="KQF1" s="307"/>
      <c r="KQG1" s="307"/>
      <c r="KQH1" s="307"/>
      <c r="KQI1" s="307"/>
      <c r="KQJ1" s="307"/>
      <c r="KQK1" s="306"/>
      <c r="KQL1" s="307"/>
      <c r="KQM1" s="307"/>
      <c r="KQN1" s="307"/>
      <c r="KQO1" s="307"/>
      <c r="KQP1" s="307"/>
      <c r="KQQ1" s="307"/>
      <c r="KQR1" s="307"/>
      <c r="KQS1" s="307"/>
      <c r="KQT1" s="307"/>
      <c r="KQU1" s="307"/>
      <c r="KQV1" s="307"/>
      <c r="KQW1" s="307"/>
      <c r="KQX1" s="307"/>
      <c r="KQY1" s="307"/>
      <c r="KQZ1" s="307"/>
      <c r="KRA1" s="306"/>
      <c r="KRB1" s="307"/>
      <c r="KRC1" s="307"/>
      <c r="KRD1" s="307"/>
      <c r="KRE1" s="307"/>
      <c r="KRF1" s="307"/>
      <c r="KRG1" s="307"/>
      <c r="KRH1" s="307"/>
      <c r="KRI1" s="307"/>
      <c r="KRJ1" s="307"/>
      <c r="KRK1" s="307"/>
      <c r="KRL1" s="307"/>
      <c r="KRM1" s="307"/>
      <c r="KRN1" s="307"/>
      <c r="KRO1" s="307"/>
      <c r="KRP1" s="307"/>
      <c r="KRQ1" s="306"/>
      <c r="KRR1" s="307"/>
      <c r="KRS1" s="307"/>
      <c r="KRT1" s="307"/>
      <c r="KRU1" s="307"/>
      <c r="KRV1" s="307"/>
      <c r="KRW1" s="307"/>
      <c r="KRX1" s="307"/>
      <c r="KRY1" s="307"/>
      <c r="KRZ1" s="307"/>
      <c r="KSA1" s="307"/>
      <c r="KSB1" s="307"/>
      <c r="KSC1" s="307"/>
      <c r="KSD1" s="307"/>
      <c r="KSE1" s="307"/>
      <c r="KSF1" s="307"/>
      <c r="KSG1" s="306"/>
      <c r="KSH1" s="307"/>
      <c r="KSI1" s="307"/>
      <c r="KSJ1" s="307"/>
      <c r="KSK1" s="307"/>
      <c r="KSL1" s="307"/>
      <c r="KSM1" s="307"/>
      <c r="KSN1" s="307"/>
      <c r="KSO1" s="307"/>
      <c r="KSP1" s="307"/>
      <c r="KSQ1" s="307"/>
      <c r="KSR1" s="307"/>
      <c r="KSS1" s="307"/>
      <c r="KST1" s="307"/>
      <c r="KSU1" s="307"/>
      <c r="KSV1" s="307"/>
      <c r="KSW1" s="306"/>
      <c r="KSX1" s="307"/>
      <c r="KSY1" s="307"/>
      <c r="KSZ1" s="307"/>
      <c r="KTA1" s="307"/>
      <c r="KTB1" s="307"/>
      <c r="KTC1" s="307"/>
      <c r="KTD1" s="307"/>
      <c r="KTE1" s="307"/>
      <c r="KTF1" s="307"/>
      <c r="KTG1" s="307"/>
      <c r="KTH1" s="307"/>
      <c r="KTI1" s="307"/>
      <c r="KTJ1" s="307"/>
      <c r="KTK1" s="307"/>
      <c r="KTL1" s="307"/>
      <c r="KTM1" s="306"/>
      <c r="KTN1" s="307"/>
      <c r="KTO1" s="307"/>
      <c r="KTP1" s="307"/>
      <c r="KTQ1" s="307"/>
      <c r="KTR1" s="307"/>
      <c r="KTS1" s="307"/>
      <c r="KTT1" s="307"/>
      <c r="KTU1" s="307"/>
      <c r="KTV1" s="307"/>
      <c r="KTW1" s="307"/>
      <c r="KTX1" s="307"/>
      <c r="KTY1" s="307"/>
      <c r="KTZ1" s="307"/>
      <c r="KUA1" s="307"/>
      <c r="KUB1" s="307"/>
      <c r="KUC1" s="306"/>
      <c r="KUD1" s="307"/>
      <c r="KUE1" s="307"/>
      <c r="KUF1" s="307"/>
      <c r="KUG1" s="307"/>
      <c r="KUH1" s="307"/>
      <c r="KUI1" s="307"/>
      <c r="KUJ1" s="307"/>
      <c r="KUK1" s="307"/>
      <c r="KUL1" s="307"/>
      <c r="KUM1" s="307"/>
      <c r="KUN1" s="307"/>
      <c r="KUO1" s="307"/>
      <c r="KUP1" s="307"/>
      <c r="KUQ1" s="307"/>
      <c r="KUR1" s="307"/>
      <c r="KUS1" s="306"/>
      <c r="KUT1" s="307"/>
      <c r="KUU1" s="307"/>
      <c r="KUV1" s="307"/>
      <c r="KUW1" s="307"/>
      <c r="KUX1" s="307"/>
      <c r="KUY1" s="307"/>
      <c r="KUZ1" s="307"/>
      <c r="KVA1" s="307"/>
      <c r="KVB1" s="307"/>
      <c r="KVC1" s="307"/>
      <c r="KVD1" s="307"/>
      <c r="KVE1" s="307"/>
      <c r="KVF1" s="307"/>
      <c r="KVG1" s="307"/>
      <c r="KVH1" s="307"/>
      <c r="KVI1" s="306"/>
      <c r="KVJ1" s="307"/>
      <c r="KVK1" s="307"/>
      <c r="KVL1" s="307"/>
      <c r="KVM1" s="307"/>
      <c r="KVN1" s="307"/>
      <c r="KVO1" s="307"/>
      <c r="KVP1" s="307"/>
      <c r="KVQ1" s="307"/>
      <c r="KVR1" s="307"/>
      <c r="KVS1" s="307"/>
      <c r="KVT1" s="307"/>
      <c r="KVU1" s="307"/>
      <c r="KVV1" s="307"/>
      <c r="KVW1" s="307"/>
      <c r="KVX1" s="307"/>
      <c r="KVY1" s="306"/>
      <c r="KVZ1" s="307"/>
      <c r="KWA1" s="307"/>
      <c r="KWB1" s="307"/>
      <c r="KWC1" s="307"/>
      <c r="KWD1" s="307"/>
      <c r="KWE1" s="307"/>
      <c r="KWF1" s="307"/>
      <c r="KWG1" s="307"/>
      <c r="KWH1" s="307"/>
      <c r="KWI1" s="307"/>
      <c r="KWJ1" s="307"/>
      <c r="KWK1" s="307"/>
      <c r="KWL1" s="307"/>
      <c r="KWM1" s="307"/>
      <c r="KWN1" s="307"/>
      <c r="KWO1" s="306"/>
      <c r="KWP1" s="307"/>
      <c r="KWQ1" s="307"/>
      <c r="KWR1" s="307"/>
      <c r="KWS1" s="307"/>
      <c r="KWT1" s="307"/>
      <c r="KWU1" s="307"/>
      <c r="KWV1" s="307"/>
      <c r="KWW1" s="307"/>
      <c r="KWX1" s="307"/>
      <c r="KWY1" s="307"/>
      <c r="KWZ1" s="307"/>
      <c r="KXA1" s="307"/>
      <c r="KXB1" s="307"/>
      <c r="KXC1" s="307"/>
      <c r="KXD1" s="307"/>
      <c r="KXE1" s="306"/>
      <c r="KXF1" s="307"/>
      <c r="KXG1" s="307"/>
      <c r="KXH1" s="307"/>
      <c r="KXI1" s="307"/>
      <c r="KXJ1" s="307"/>
      <c r="KXK1" s="307"/>
      <c r="KXL1" s="307"/>
      <c r="KXM1" s="307"/>
      <c r="KXN1" s="307"/>
      <c r="KXO1" s="307"/>
      <c r="KXP1" s="307"/>
      <c r="KXQ1" s="307"/>
      <c r="KXR1" s="307"/>
      <c r="KXS1" s="307"/>
      <c r="KXT1" s="307"/>
      <c r="KXU1" s="306"/>
      <c r="KXV1" s="307"/>
      <c r="KXW1" s="307"/>
      <c r="KXX1" s="307"/>
      <c r="KXY1" s="307"/>
      <c r="KXZ1" s="307"/>
      <c r="KYA1" s="307"/>
      <c r="KYB1" s="307"/>
      <c r="KYC1" s="307"/>
      <c r="KYD1" s="307"/>
      <c r="KYE1" s="307"/>
      <c r="KYF1" s="307"/>
      <c r="KYG1" s="307"/>
      <c r="KYH1" s="307"/>
      <c r="KYI1" s="307"/>
      <c r="KYJ1" s="307"/>
      <c r="KYK1" s="306"/>
      <c r="KYL1" s="307"/>
      <c r="KYM1" s="307"/>
      <c r="KYN1" s="307"/>
      <c r="KYO1" s="307"/>
      <c r="KYP1" s="307"/>
      <c r="KYQ1" s="307"/>
      <c r="KYR1" s="307"/>
      <c r="KYS1" s="307"/>
      <c r="KYT1" s="307"/>
      <c r="KYU1" s="307"/>
      <c r="KYV1" s="307"/>
      <c r="KYW1" s="307"/>
      <c r="KYX1" s="307"/>
      <c r="KYY1" s="307"/>
      <c r="KYZ1" s="307"/>
      <c r="KZA1" s="306"/>
      <c r="KZB1" s="307"/>
      <c r="KZC1" s="307"/>
      <c r="KZD1" s="307"/>
      <c r="KZE1" s="307"/>
      <c r="KZF1" s="307"/>
      <c r="KZG1" s="307"/>
      <c r="KZH1" s="307"/>
      <c r="KZI1" s="307"/>
      <c r="KZJ1" s="307"/>
      <c r="KZK1" s="307"/>
      <c r="KZL1" s="307"/>
      <c r="KZM1" s="307"/>
      <c r="KZN1" s="307"/>
      <c r="KZO1" s="307"/>
      <c r="KZP1" s="307"/>
      <c r="KZQ1" s="306"/>
      <c r="KZR1" s="307"/>
      <c r="KZS1" s="307"/>
      <c r="KZT1" s="307"/>
      <c r="KZU1" s="307"/>
      <c r="KZV1" s="307"/>
      <c r="KZW1" s="307"/>
      <c r="KZX1" s="307"/>
      <c r="KZY1" s="307"/>
      <c r="KZZ1" s="307"/>
      <c r="LAA1" s="307"/>
      <c r="LAB1" s="307"/>
      <c r="LAC1" s="307"/>
      <c r="LAD1" s="307"/>
      <c r="LAE1" s="307"/>
      <c r="LAF1" s="307"/>
      <c r="LAG1" s="306"/>
      <c r="LAH1" s="307"/>
      <c r="LAI1" s="307"/>
      <c r="LAJ1" s="307"/>
      <c r="LAK1" s="307"/>
      <c r="LAL1" s="307"/>
      <c r="LAM1" s="307"/>
      <c r="LAN1" s="307"/>
      <c r="LAO1" s="307"/>
      <c r="LAP1" s="307"/>
      <c r="LAQ1" s="307"/>
      <c r="LAR1" s="307"/>
      <c r="LAS1" s="307"/>
      <c r="LAT1" s="307"/>
      <c r="LAU1" s="307"/>
      <c r="LAV1" s="307"/>
      <c r="LAW1" s="306"/>
      <c r="LAX1" s="307"/>
      <c r="LAY1" s="307"/>
      <c r="LAZ1" s="307"/>
      <c r="LBA1" s="307"/>
      <c r="LBB1" s="307"/>
      <c r="LBC1" s="307"/>
      <c r="LBD1" s="307"/>
      <c r="LBE1" s="307"/>
      <c r="LBF1" s="307"/>
      <c r="LBG1" s="307"/>
      <c r="LBH1" s="307"/>
      <c r="LBI1" s="307"/>
      <c r="LBJ1" s="307"/>
      <c r="LBK1" s="307"/>
      <c r="LBL1" s="307"/>
      <c r="LBM1" s="306"/>
      <c r="LBN1" s="307"/>
      <c r="LBO1" s="307"/>
      <c r="LBP1" s="307"/>
      <c r="LBQ1" s="307"/>
      <c r="LBR1" s="307"/>
      <c r="LBS1" s="307"/>
      <c r="LBT1" s="307"/>
      <c r="LBU1" s="307"/>
      <c r="LBV1" s="307"/>
      <c r="LBW1" s="307"/>
      <c r="LBX1" s="307"/>
      <c r="LBY1" s="307"/>
      <c r="LBZ1" s="307"/>
      <c r="LCA1" s="307"/>
      <c r="LCB1" s="307"/>
      <c r="LCC1" s="306"/>
      <c r="LCD1" s="307"/>
      <c r="LCE1" s="307"/>
      <c r="LCF1" s="307"/>
      <c r="LCG1" s="307"/>
      <c r="LCH1" s="307"/>
      <c r="LCI1" s="307"/>
      <c r="LCJ1" s="307"/>
      <c r="LCK1" s="307"/>
      <c r="LCL1" s="307"/>
      <c r="LCM1" s="307"/>
      <c r="LCN1" s="307"/>
      <c r="LCO1" s="307"/>
      <c r="LCP1" s="307"/>
      <c r="LCQ1" s="307"/>
      <c r="LCR1" s="307"/>
      <c r="LCS1" s="306"/>
      <c r="LCT1" s="307"/>
      <c r="LCU1" s="307"/>
      <c r="LCV1" s="307"/>
      <c r="LCW1" s="307"/>
      <c r="LCX1" s="307"/>
      <c r="LCY1" s="307"/>
      <c r="LCZ1" s="307"/>
      <c r="LDA1" s="307"/>
      <c r="LDB1" s="307"/>
      <c r="LDC1" s="307"/>
      <c r="LDD1" s="307"/>
      <c r="LDE1" s="307"/>
      <c r="LDF1" s="307"/>
      <c r="LDG1" s="307"/>
      <c r="LDH1" s="307"/>
      <c r="LDI1" s="306"/>
      <c r="LDJ1" s="307"/>
      <c r="LDK1" s="307"/>
      <c r="LDL1" s="307"/>
      <c r="LDM1" s="307"/>
      <c r="LDN1" s="307"/>
      <c r="LDO1" s="307"/>
      <c r="LDP1" s="307"/>
      <c r="LDQ1" s="307"/>
      <c r="LDR1" s="307"/>
      <c r="LDS1" s="307"/>
      <c r="LDT1" s="307"/>
      <c r="LDU1" s="307"/>
      <c r="LDV1" s="307"/>
      <c r="LDW1" s="307"/>
      <c r="LDX1" s="307"/>
      <c r="LDY1" s="306"/>
      <c r="LDZ1" s="307"/>
      <c r="LEA1" s="307"/>
      <c r="LEB1" s="307"/>
      <c r="LEC1" s="307"/>
      <c r="LED1" s="307"/>
      <c r="LEE1" s="307"/>
      <c r="LEF1" s="307"/>
      <c r="LEG1" s="307"/>
      <c r="LEH1" s="307"/>
      <c r="LEI1" s="307"/>
      <c r="LEJ1" s="307"/>
      <c r="LEK1" s="307"/>
      <c r="LEL1" s="307"/>
      <c r="LEM1" s="307"/>
      <c r="LEN1" s="307"/>
      <c r="LEO1" s="306"/>
      <c r="LEP1" s="307"/>
      <c r="LEQ1" s="307"/>
      <c r="LER1" s="307"/>
      <c r="LES1" s="307"/>
      <c r="LET1" s="307"/>
      <c r="LEU1" s="307"/>
      <c r="LEV1" s="307"/>
      <c r="LEW1" s="307"/>
      <c r="LEX1" s="307"/>
      <c r="LEY1" s="307"/>
      <c r="LEZ1" s="307"/>
      <c r="LFA1" s="307"/>
      <c r="LFB1" s="307"/>
      <c r="LFC1" s="307"/>
      <c r="LFD1" s="307"/>
      <c r="LFE1" s="306"/>
      <c r="LFF1" s="307"/>
      <c r="LFG1" s="307"/>
      <c r="LFH1" s="307"/>
      <c r="LFI1" s="307"/>
      <c r="LFJ1" s="307"/>
      <c r="LFK1" s="307"/>
      <c r="LFL1" s="307"/>
      <c r="LFM1" s="307"/>
      <c r="LFN1" s="307"/>
      <c r="LFO1" s="307"/>
      <c r="LFP1" s="307"/>
      <c r="LFQ1" s="307"/>
      <c r="LFR1" s="307"/>
      <c r="LFS1" s="307"/>
      <c r="LFT1" s="307"/>
      <c r="LFU1" s="306"/>
      <c r="LFV1" s="307"/>
      <c r="LFW1" s="307"/>
      <c r="LFX1" s="307"/>
      <c r="LFY1" s="307"/>
      <c r="LFZ1" s="307"/>
      <c r="LGA1" s="307"/>
      <c r="LGB1" s="307"/>
      <c r="LGC1" s="307"/>
      <c r="LGD1" s="307"/>
      <c r="LGE1" s="307"/>
      <c r="LGF1" s="307"/>
      <c r="LGG1" s="307"/>
      <c r="LGH1" s="307"/>
      <c r="LGI1" s="307"/>
      <c r="LGJ1" s="307"/>
      <c r="LGK1" s="306"/>
      <c r="LGL1" s="307"/>
      <c r="LGM1" s="307"/>
      <c r="LGN1" s="307"/>
      <c r="LGO1" s="307"/>
      <c r="LGP1" s="307"/>
      <c r="LGQ1" s="307"/>
      <c r="LGR1" s="307"/>
      <c r="LGS1" s="307"/>
      <c r="LGT1" s="307"/>
      <c r="LGU1" s="307"/>
      <c r="LGV1" s="307"/>
      <c r="LGW1" s="307"/>
      <c r="LGX1" s="307"/>
      <c r="LGY1" s="307"/>
      <c r="LGZ1" s="307"/>
      <c r="LHA1" s="306"/>
      <c r="LHB1" s="307"/>
      <c r="LHC1" s="307"/>
      <c r="LHD1" s="307"/>
      <c r="LHE1" s="307"/>
      <c r="LHF1" s="307"/>
      <c r="LHG1" s="307"/>
      <c r="LHH1" s="307"/>
      <c r="LHI1" s="307"/>
      <c r="LHJ1" s="307"/>
      <c r="LHK1" s="307"/>
      <c r="LHL1" s="307"/>
      <c r="LHM1" s="307"/>
      <c r="LHN1" s="307"/>
      <c r="LHO1" s="307"/>
      <c r="LHP1" s="307"/>
      <c r="LHQ1" s="306"/>
      <c r="LHR1" s="307"/>
      <c r="LHS1" s="307"/>
      <c r="LHT1" s="307"/>
      <c r="LHU1" s="307"/>
      <c r="LHV1" s="307"/>
      <c r="LHW1" s="307"/>
      <c r="LHX1" s="307"/>
      <c r="LHY1" s="307"/>
      <c r="LHZ1" s="307"/>
      <c r="LIA1" s="307"/>
      <c r="LIB1" s="307"/>
      <c r="LIC1" s="307"/>
      <c r="LID1" s="307"/>
      <c r="LIE1" s="307"/>
      <c r="LIF1" s="307"/>
      <c r="LIG1" s="306"/>
      <c r="LIH1" s="307"/>
      <c r="LII1" s="307"/>
      <c r="LIJ1" s="307"/>
      <c r="LIK1" s="307"/>
      <c r="LIL1" s="307"/>
      <c r="LIM1" s="307"/>
      <c r="LIN1" s="307"/>
      <c r="LIO1" s="307"/>
      <c r="LIP1" s="307"/>
      <c r="LIQ1" s="307"/>
      <c r="LIR1" s="307"/>
      <c r="LIS1" s="307"/>
      <c r="LIT1" s="307"/>
      <c r="LIU1" s="307"/>
      <c r="LIV1" s="307"/>
      <c r="LIW1" s="306"/>
      <c r="LIX1" s="307"/>
      <c r="LIY1" s="307"/>
      <c r="LIZ1" s="307"/>
      <c r="LJA1" s="307"/>
      <c r="LJB1" s="307"/>
      <c r="LJC1" s="307"/>
      <c r="LJD1" s="307"/>
      <c r="LJE1" s="307"/>
      <c r="LJF1" s="307"/>
      <c r="LJG1" s="307"/>
      <c r="LJH1" s="307"/>
      <c r="LJI1" s="307"/>
      <c r="LJJ1" s="307"/>
      <c r="LJK1" s="307"/>
      <c r="LJL1" s="307"/>
      <c r="LJM1" s="306"/>
      <c r="LJN1" s="307"/>
      <c r="LJO1" s="307"/>
      <c r="LJP1" s="307"/>
      <c r="LJQ1" s="307"/>
      <c r="LJR1" s="307"/>
      <c r="LJS1" s="307"/>
      <c r="LJT1" s="307"/>
      <c r="LJU1" s="307"/>
      <c r="LJV1" s="307"/>
      <c r="LJW1" s="307"/>
      <c r="LJX1" s="307"/>
      <c r="LJY1" s="307"/>
      <c r="LJZ1" s="307"/>
      <c r="LKA1" s="307"/>
      <c r="LKB1" s="307"/>
      <c r="LKC1" s="306"/>
      <c r="LKD1" s="307"/>
      <c r="LKE1" s="307"/>
      <c r="LKF1" s="307"/>
      <c r="LKG1" s="307"/>
      <c r="LKH1" s="307"/>
      <c r="LKI1" s="307"/>
      <c r="LKJ1" s="307"/>
      <c r="LKK1" s="307"/>
      <c r="LKL1" s="307"/>
      <c r="LKM1" s="307"/>
      <c r="LKN1" s="307"/>
      <c r="LKO1" s="307"/>
      <c r="LKP1" s="307"/>
      <c r="LKQ1" s="307"/>
      <c r="LKR1" s="307"/>
      <c r="LKS1" s="306"/>
      <c r="LKT1" s="307"/>
      <c r="LKU1" s="307"/>
      <c r="LKV1" s="307"/>
      <c r="LKW1" s="307"/>
      <c r="LKX1" s="307"/>
      <c r="LKY1" s="307"/>
      <c r="LKZ1" s="307"/>
      <c r="LLA1" s="307"/>
      <c r="LLB1" s="307"/>
      <c r="LLC1" s="307"/>
      <c r="LLD1" s="307"/>
      <c r="LLE1" s="307"/>
      <c r="LLF1" s="307"/>
      <c r="LLG1" s="307"/>
      <c r="LLH1" s="307"/>
      <c r="LLI1" s="306"/>
      <c r="LLJ1" s="307"/>
      <c r="LLK1" s="307"/>
      <c r="LLL1" s="307"/>
      <c r="LLM1" s="307"/>
      <c r="LLN1" s="307"/>
      <c r="LLO1" s="307"/>
      <c r="LLP1" s="307"/>
      <c r="LLQ1" s="307"/>
      <c r="LLR1" s="307"/>
      <c r="LLS1" s="307"/>
      <c r="LLT1" s="307"/>
      <c r="LLU1" s="307"/>
      <c r="LLV1" s="307"/>
      <c r="LLW1" s="307"/>
      <c r="LLX1" s="307"/>
      <c r="LLY1" s="306"/>
      <c r="LLZ1" s="307"/>
      <c r="LMA1" s="307"/>
      <c r="LMB1" s="307"/>
      <c r="LMC1" s="307"/>
      <c r="LMD1" s="307"/>
      <c r="LME1" s="307"/>
      <c r="LMF1" s="307"/>
      <c r="LMG1" s="307"/>
      <c r="LMH1" s="307"/>
      <c r="LMI1" s="307"/>
      <c r="LMJ1" s="307"/>
      <c r="LMK1" s="307"/>
      <c r="LML1" s="307"/>
      <c r="LMM1" s="307"/>
      <c r="LMN1" s="307"/>
      <c r="LMO1" s="306"/>
      <c r="LMP1" s="307"/>
      <c r="LMQ1" s="307"/>
      <c r="LMR1" s="307"/>
      <c r="LMS1" s="307"/>
      <c r="LMT1" s="307"/>
      <c r="LMU1" s="307"/>
      <c r="LMV1" s="307"/>
      <c r="LMW1" s="307"/>
      <c r="LMX1" s="307"/>
      <c r="LMY1" s="307"/>
      <c r="LMZ1" s="307"/>
      <c r="LNA1" s="307"/>
      <c r="LNB1" s="307"/>
      <c r="LNC1" s="307"/>
      <c r="LND1" s="307"/>
      <c r="LNE1" s="306"/>
      <c r="LNF1" s="307"/>
      <c r="LNG1" s="307"/>
      <c r="LNH1" s="307"/>
      <c r="LNI1" s="307"/>
      <c r="LNJ1" s="307"/>
      <c r="LNK1" s="307"/>
      <c r="LNL1" s="307"/>
      <c r="LNM1" s="307"/>
      <c r="LNN1" s="307"/>
      <c r="LNO1" s="307"/>
      <c r="LNP1" s="307"/>
      <c r="LNQ1" s="307"/>
      <c r="LNR1" s="307"/>
      <c r="LNS1" s="307"/>
      <c r="LNT1" s="307"/>
      <c r="LNU1" s="306"/>
      <c r="LNV1" s="307"/>
      <c r="LNW1" s="307"/>
      <c r="LNX1" s="307"/>
      <c r="LNY1" s="307"/>
      <c r="LNZ1" s="307"/>
      <c r="LOA1" s="307"/>
      <c r="LOB1" s="307"/>
      <c r="LOC1" s="307"/>
      <c r="LOD1" s="307"/>
      <c r="LOE1" s="307"/>
      <c r="LOF1" s="307"/>
      <c r="LOG1" s="307"/>
      <c r="LOH1" s="307"/>
      <c r="LOI1" s="307"/>
      <c r="LOJ1" s="307"/>
      <c r="LOK1" s="306"/>
      <c r="LOL1" s="307"/>
      <c r="LOM1" s="307"/>
      <c r="LON1" s="307"/>
      <c r="LOO1" s="307"/>
      <c r="LOP1" s="307"/>
      <c r="LOQ1" s="307"/>
      <c r="LOR1" s="307"/>
      <c r="LOS1" s="307"/>
      <c r="LOT1" s="307"/>
      <c r="LOU1" s="307"/>
      <c r="LOV1" s="307"/>
      <c r="LOW1" s="307"/>
      <c r="LOX1" s="307"/>
      <c r="LOY1" s="307"/>
      <c r="LOZ1" s="307"/>
      <c r="LPA1" s="306"/>
      <c r="LPB1" s="307"/>
      <c r="LPC1" s="307"/>
      <c r="LPD1" s="307"/>
      <c r="LPE1" s="307"/>
      <c r="LPF1" s="307"/>
      <c r="LPG1" s="307"/>
      <c r="LPH1" s="307"/>
      <c r="LPI1" s="307"/>
      <c r="LPJ1" s="307"/>
      <c r="LPK1" s="307"/>
      <c r="LPL1" s="307"/>
      <c r="LPM1" s="307"/>
      <c r="LPN1" s="307"/>
      <c r="LPO1" s="307"/>
      <c r="LPP1" s="307"/>
      <c r="LPQ1" s="306"/>
      <c r="LPR1" s="307"/>
      <c r="LPS1" s="307"/>
      <c r="LPT1" s="307"/>
      <c r="LPU1" s="307"/>
      <c r="LPV1" s="307"/>
      <c r="LPW1" s="307"/>
      <c r="LPX1" s="307"/>
      <c r="LPY1" s="307"/>
      <c r="LPZ1" s="307"/>
      <c r="LQA1" s="307"/>
      <c r="LQB1" s="307"/>
      <c r="LQC1" s="307"/>
      <c r="LQD1" s="307"/>
      <c r="LQE1" s="307"/>
      <c r="LQF1" s="307"/>
      <c r="LQG1" s="306"/>
      <c r="LQH1" s="307"/>
      <c r="LQI1" s="307"/>
      <c r="LQJ1" s="307"/>
      <c r="LQK1" s="307"/>
      <c r="LQL1" s="307"/>
      <c r="LQM1" s="307"/>
      <c r="LQN1" s="307"/>
      <c r="LQO1" s="307"/>
      <c r="LQP1" s="307"/>
      <c r="LQQ1" s="307"/>
      <c r="LQR1" s="307"/>
      <c r="LQS1" s="307"/>
      <c r="LQT1" s="307"/>
      <c r="LQU1" s="307"/>
      <c r="LQV1" s="307"/>
      <c r="LQW1" s="306"/>
      <c r="LQX1" s="307"/>
      <c r="LQY1" s="307"/>
      <c r="LQZ1" s="307"/>
      <c r="LRA1" s="307"/>
      <c r="LRB1" s="307"/>
      <c r="LRC1" s="307"/>
      <c r="LRD1" s="307"/>
      <c r="LRE1" s="307"/>
      <c r="LRF1" s="307"/>
      <c r="LRG1" s="307"/>
      <c r="LRH1" s="307"/>
      <c r="LRI1" s="307"/>
      <c r="LRJ1" s="307"/>
      <c r="LRK1" s="307"/>
      <c r="LRL1" s="307"/>
      <c r="LRM1" s="306"/>
      <c r="LRN1" s="307"/>
      <c r="LRO1" s="307"/>
      <c r="LRP1" s="307"/>
      <c r="LRQ1" s="307"/>
      <c r="LRR1" s="307"/>
      <c r="LRS1" s="307"/>
      <c r="LRT1" s="307"/>
      <c r="LRU1" s="307"/>
      <c r="LRV1" s="307"/>
      <c r="LRW1" s="307"/>
      <c r="LRX1" s="307"/>
      <c r="LRY1" s="307"/>
      <c r="LRZ1" s="307"/>
      <c r="LSA1" s="307"/>
      <c r="LSB1" s="307"/>
      <c r="LSC1" s="306"/>
      <c r="LSD1" s="307"/>
      <c r="LSE1" s="307"/>
      <c r="LSF1" s="307"/>
      <c r="LSG1" s="307"/>
      <c r="LSH1" s="307"/>
      <c r="LSI1" s="307"/>
      <c r="LSJ1" s="307"/>
      <c r="LSK1" s="307"/>
      <c r="LSL1" s="307"/>
      <c r="LSM1" s="307"/>
      <c r="LSN1" s="307"/>
      <c r="LSO1" s="307"/>
      <c r="LSP1" s="307"/>
      <c r="LSQ1" s="307"/>
      <c r="LSR1" s="307"/>
      <c r="LSS1" s="306"/>
      <c r="LST1" s="307"/>
      <c r="LSU1" s="307"/>
      <c r="LSV1" s="307"/>
      <c r="LSW1" s="307"/>
      <c r="LSX1" s="307"/>
      <c r="LSY1" s="307"/>
      <c r="LSZ1" s="307"/>
      <c r="LTA1" s="307"/>
      <c r="LTB1" s="307"/>
      <c r="LTC1" s="307"/>
      <c r="LTD1" s="307"/>
      <c r="LTE1" s="307"/>
      <c r="LTF1" s="307"/>
      <c r="LTG1" s="307"/>
      <c r="LTH1" s="307"/>
      <c r="LTI1" s="306"/>
      <c r="LTJ1" s="307"/>
      <c r="LTK1" s="307"/>
      <c r="LTL1" s="307"/>
      <c r="LTM1" s="307"/>
      <c r="LTN1" s="307"/>
      <c r="LTO1" s="307"/>
      <c r="LTP1" s="307"/>
      <c r="LTQ1" s="307"/>
      <c r="LTR1" s="307"/>
      <c r="LTS1" s="307"/>
      <c r="LTT1" s="307"/>
      <c r="LTU1" s="307"/>
      <c r="LTV1" s="307"/>
      <c r="LTW1" s="307"/>
      <c r="LTX1" s="307"/>
      <c r="LTY1" s="306"/>
      <c r="LTZ1" s="307"/>
      <c r="LUA1" s="307"/>
      <c r="LUB1" s="307"/>
      <c r="LUC1" s="307"/>
      <c r="LUD1" s="307"/>
      <c r="LUE1" s="307"/>
      <c r="LUF1" s="307"/>
      <c r="LUG1" s="307"/>
      <c r="LUH1" s="307"/>
      <c r="LUI1" s="307"/>
      <c r="LUJ1" s="307"/>
      <c r="LUK1" s="307"/>
      <c r="LUL1" s="307"/>
      <c r="LUM1" s="307"/>
      <c r="LUN1" s="307"/>
      <c r="LUO1" s="306"/>
      <c r="LUP1" s="307"/>
      <c r="LUQ1" s="307"/>
      <c r="LUR1" s="307"/>
      <c r="LUS1" s="307"/>
      <c r="LUT1" s="307"/>
      <c r="LUU1" s="307"/>
      <c r="LUV1" s="307"/>
      <c r="LUW1" s="307"/>
      <c r="LUX1" s="307"/>
      <c r="LUY1" s="307"/>
      <c r="LUZ1" s="307"/>
      <c r="LVA1" s="307"/>
      <c r="LVB1" s="307"/>
      <c r="LVC1" s="307"/>
      <c r="LVD1" s="307"/>
      <c r="LVE1" s="306"/>
      <c r="LVF1" s="307"/>
      <c r="LVG1" s="307"/>
      <c r="LVH1" s="307"/>
      <c r="LVI1" s="307"/>
      <c r="LVJ1" s="307"/>
      <c r="LVK1" s="307"/>
      <c r="LVL1" s="307"/>
      <c r="LVM1" s="307"/>
      <c r="LVN1" s="307"/>
      <c r="LVO1" s="307"/>
      <c r="LVP1" s="307"/>
      <c r="LVQ1" s="307"/>
      <c r="LVR1" s="307"/>
      <c r="LVS1" s="307"/>
      <c r="LVT1" s="307"/>
      <c r="LVU1" s="306"/>
      <c r="LVV1" s="307"/>
      <c r="LVW1" s="307"/>
      <c r="LVX1" s="307"/>
      <c r="LVY1" s="307"/>
      <c r="LVZ1" s="307"/>
      <c r="LWA1" s="307"/>
      <c r="LWB1" s="307"/>
      <c r="LWC1" s="307"/>
      <c r="LWD1" s="307"/>
      <c r="LWE1" s="307"/>
      <c r="LWF1" s="307"/>
      <c r="LWG1" s="307"/>
      <c r="LWH1" s="307"/>
      <c r="LWI1" s="307"/>
      <c r="LWJ1" s="307"/>
      <c r="LWK1" s="306"/>
      <c r="LWL1" s="307"/>
      <c r="LWM1" s="307"/>
      <c r="LWN1" s="307"/>
      <c r="LWO1" s="307"/>
      <c r="LWP1" s="307"/>
      <c r="LWQ1" s="307"/>
      <c r="LWR1" s="307"/>
      <c r="LWS1" s="307"/>
      <c r="LWT1" s="307"/>
      <c r="LWU1" s="307"/>
      <c r="LWV1" s="307"/>
      <c r="LWW1" s="307"/>
      <c r="LWX1" s="307"/>
      <c r="LWY1" s="307"/>
      <c r="LWZ1" s="307"/>
      <c r="LXA1" s="306"/>
      <c r="LXB1" s="307"/>
      <c r="LXC1" s="307"/>
      <c r="LXD1" s="307"/>
      <c r="LXE1" s="307"/>
      <c r="LXF1" s="307"/>
      <c r="LXG1" s="307"/>
      <c r="LXH1" s="307"/>
      <c r="LXI1" s="307"/>
      <c r="LXJ1" s="307"/>
      <c r="LXK1" s="307"/>
      <c r="LXL1" s="307"/>
      <c r="LXM1" s="307"/>
      <c r="LXN1" s="307"/>
      <c r="LXO1" s="307"/>
      <c r="LXP1" s="307"/>
      <c r="LXQ1" s="306"/>
      <c r="LXR1" s="307"/>
      <c r="LXS1" s="307"/>
      <c r="LXT1" s="307"/>
      <c r="LXU1" s="307"/>
      <c r="LXV1" s="307"/>
      <c r="LXW1" s="307"/>
      <c r="LXX1" s="307"/>
      <c r="LXY1" s="307"/>
      <c r="LXZ1" s="307"/>
      <c r="LYA1" s="307"/>
      <c r="LYB1" s="307"/>
      <c r="LYC1" s="307"/>
      <c r="LYD1" s="307"/>
      <c r="LYE1" s="307"/>
      <c r="LYF1" s="307"/>
      <c r="LYG1" s="306"/>
      <c r="LYH1" s="307"/>
      <c r="LYI1" s="307"/>
      <c r="LYJ1" s="307"/>
      <c r="LYK1" s="307"/>
      <c r="LYL1" s="307"/>
      <c r="LYM1" s="307"/>
      <c r="LYN1" s="307"/>
      <c r="LYO1" s="307"/>
      <c r="LYP1" s="307"/>
      <c r="LYQ1" s="307"/>
      <c r="LYR1" s="307"/>
      <c r="LYS1" s="307"/>
      <c r="LYT1" s="307"/>
      <c r="LYU1" s="307"/>
      <c r="LYV1" s="307"/>
      <c r="LYW1" s="306"/>
      <c r="LYX1" s="307"/>
      <c r="LYY1" s="307"/>
      <c r="LYZ1" s="307"/>
      <c r="LZA1" s="307"/>
      <c r="LZB1" s="307"/>
      <c r="LZC1" s="307"/>
      <c r="LZD1" s="307"/>
      <c r="LZE1" s="307"/>
      <c r="LZF1" s="307"/>
      <c r="LZG1" s="307"/>
      <c r="LZH1" s="307"/>
      <c r="LZI1" s="307"/>
      <c r="LZJ1" s="307"/>
      <c r="LZK1" s="307"/>
      <c r="LZL1" s="307"/>
      <c r="LZM1" s="306"/>
      <c r="LZN1" s="307"/>
      <c r="LZO1" s="307"/>
      <c r="LZP1" s="307"/>
      <c r="LZQ1" s="307"/>
      <c r="LZR1" s="307"/>
      <c r="LZS1" s="307"/>
      <c r="LZT1" s="307"/>
      <c r="LZU1" s="307"/>
      <c r="LZV1" s="307"/>
      <c r="LZW1" s="307"/>
      <c r="LZX1" s="307"/>
      <c r="LZY1" s="307"/>
      <c r="LZZ1" s="307"/>
      <c r="MAA1" s="307"/>
      <c r="MAB1" s="307"/>
      <c r="MAC1" s="306"/>
      <c r="MAD1" s="307"/>
      <c r="MAE1" s="307"/>
      <c r="MAF1" s="307"/>
      <c r="MAG1" s="307"/>
      <c r="MAH1" s="307"/>
      <c r="MAI1" s="307"/>
      <c r="MAJ1" s="307"/>
      <c r="MAK1" s="307"/>
      <c r="MAL1" s="307"/>
      <c r="MAM1" s="307"/>
      <c r="MAN1" s="307"/>
      <c r="MAO1" s="307"/>
      <c r="MAP1" s="307"/>
      <c r="MAQ1" s="307"/>
      <c r="MAR1" s="307"/>
      <c r="MAS1" s="306"/>
      <c r="MAT1" s="307"/>
      <c r="MAU1" s="307"/>
      <c r="MAV1" s="307"/>
      <c r="MAW1" s="307"/>
      <c r="MAX1" s="307"/>
      <c r="MAY1" s="307"/>
      <c r="MAZ1" s="307"/>
      <c r="MBA1" s="307"/>
      <c r="MBB1" s="307"/>
      <c r="MBC1" s="307"/>
      <c r="MBD1" s="307"/>
      <c r="MBE1" s="307"/>
      <c r="MBF1" s="307"/>
      <c r="MBG1" s="307"/>
      <c r="MBH1" s="307"/>
      <c r="MBI1" s="306"/>
      <c r="MBJ1" s="307"/>
      <c r="MBK1" s="307"/>
      <c r="MBL1" s="307"/>
      <c r="MBM1" s="307"/>
      <c r="MBN1" s="307"/>
      <c r="MBO1" s="307"/>
      <c r="MBP1" s="307"/>
      <c r="MBQ1" s="307"/>
      <c r="MBR1" s="307"/>
      <c r="MBS1" s="307"/>
      <c r="MBT1" s="307"/>
      <c r="MBU1" s="307"/>
      <c r="MBV1" s="307"/>
      <c r="MBW1" s="307"/>
      <c r="MBX1" s="307"/>
      <c r="MBY1" s="306"/>
      <c r="MBZ1" s="307"/>
      <c r="MCA1" s="307"/>
      <c r="MCB1" s="307"/>
      <c r="MCC1" s="307"/>
      <c r="MCD1" s="307"/>
      <c r="MCE1" s="307"/>
      <c r="MCF1" s="307"/>
      <c r="MCG1" s="307"/>
      <c r="MCH1" s="307"/>
      <c r="MCI1" s="307"/>
      <c r="MCJ1" s="307"/>
      <c r="MCK1" s="307"/>
      <c r="MCL1" s="307"/>
      <c r="MCM1" s="307"/>
      <c r="MCN1" s="307"/>
      <c r="MCO1" s="306"/>
      <c r="MCP1" s="307"/>
      <c r="MCQ1" s="307"/>
      <c r="MCR1" s="307"/>
      <c r="MCS1" s="307"/>
      <c r="MCT1" s="307"/>
      <c r="MCU1" s="307"/>
      <c r="MCV1" s="307"/>
      <c r="MCW1" s="307"/>
      <c r="MCX1" s="307"/>
      <c r="MCY1" s="307"/>
      <c r="MCZ1" s="307"/>
      <c r="MDA1" s="307"/>
      <c r="MDB1" s="307"/>
      <c r="MDC1" s="307"/>
      <c r="MDD1" s="307"/>
      <c r="MDE1" s="306"/>
      <c r="MDF1" s="307"/>
      <c r="MDG1" s="307"/>
      <c r="MDH1" s="307"/>
      <c r="MDI1" s="307"/>
      <c r="MDJ1" s="307"/>
      <c r="MDK1" s="307"/>
      <c r="MDL1" s="307"/>
      <c r="MDM1" s="307"/>
      <c r="MDN1" s="307"/>
      <c r="MDO1" s="307"/>
      <c r="MDP1" s="307"/>
      <c r="MDQ1" s="307"/>
      <c r="MDR1" s="307"/>
      <c r="MDS1" s="307"/>
      <c r="MDT1" s="307"/>
      <c r="MDU1" s="306"/>
      <c r="MDV1" s="307"/>
      <c r="MDW1" s="307"/>
      <c r="MDX1" s="307"/>
      <c r="MDY1" s="307"/>
      <c r="MDZ1" s="307"/>
      <c r="MEA1" s="307"/>
      <c r="MEB1" s="307"/>
      <c r="MEC1" s="307"/>
      <c r="MED1" s="307"/>
      <c r="MEE1" s="307"/>
      <c r="MEF1" s="307"/>
      <c r="MEG1" s="307"/>
      <c r="MEH1" s="307"/>
      <c r="MEI1" s="307"/>
      <c r="MEJ1" s="307"/>
      <c r="MEK1" s="306"/>
      <c r="MEL1" s="307"/>
      <c r="MEM1" s="307"/>
      <c r="MEN1" s="307"/>
      <c r="MEO1" s="307"/>
      <c r="MEP1" s="307"/>
      <c r="MEQ1" s="307"/>
      <c r="MER1" s="307"/>
      <c r="MES1" s="307"/>
      <c r="MET1" s="307"/>
      <c r="MEU1" s="307"/>
      <c r="MEV1" s="307"/>
      <c r="MEW1" s="307"/>
      <c r="MEX1" s="307"/>
      <c r="MEY1" s="307"/>
      <c r="MEZ1" s="307"/>
      <c r="MFA1" s="306"/>
      <c r="MFB1" s="307"/>
      <c r="MFC1" s="307"/>
      <c r="MFD1" s="307"/>
      <c r="MFE1" s="307"/>
      <c r="MFF1" s="307"/>
      <c r="MFG1" s="307"/>
      <c r="MFH1" s="307"/>
      <c r="MFI1" s="307"/>
      <c r="MFJ1" s="307"/>
      <c r="MFK1" s="307"/>
      <c r="MFL1" s="307"/>
      <c r="MFM1" s="307"/>
      <c r="MFN1" s="307"/>
      <c r="MFO1" s="307"/>
      <c r="MFP1" s="307"/>
      <c r="MFQ1" s="306"/>
      <c r="MFR1" s="307"/>
      <c r="MFS1" s="307"/>
      <c r="MFT1" s="307"/>
      <c r="MFU1" s="307"/>
      <c r="MFV1" s="307"/>
      <c r="MFW1" s="307"/>
      <c r="MFX1" s="307"/>
      <c r="MFY1" s="307"/>
      <c r="MFZ1" s="307"/>
      <c r="MGA1" s="307"/>
      <c r="MGB1" s="307"/>
      <c r="MGC1" s="307"/>
      <c r="MGD1" s="307"/>
      <c r="MGE1" s="307"/>
      <c r="MGF1" s="307"/>
      <c r="MGG1" s="306"/>
      <c r="MGH1" s="307"/>
      <c r="MGI1" s="307"/>
      <c r="MGJ1" s="307"/>
      <c r="MGK1" s="307"/>
      <c r="MGL1" s="307"/>
      <c r="MGM1" s="307"/>
      <c r="MGN1" s="307"/>
      <c r="MGO1" s="307"/>
      <c r="MGP1" s="307"/>
      <c r="MGQ1" s="307"/>
      <c r="MGR1" s="307"/>
      <c r="MGS1" s="307"/>
      <c r="MGT1" s="307"/>
      <c r="MGU1" s="307"/>
      <c r="MGV1" s="307"/>
      <c r="MGW1" s="306"/>
      <c r="MGX1" s="307"/>
      <c r="MGY1" s="307"/>
      <c r="MGZ1" s="307"/>
      <c r="MHA1" s="307"/>
      <c r="MHB1" s="307"/>
      <c r="MHC1" s="307"/>
      <c r="MHD1" s="307"/>
      <c r="MHE1" s="307"/>
      <c r="MHF1" s="307"/>
      <c r="MHG1" s="307"/>
      <c r="MHH1" s="307"/>
      <c r="MHI1" s="307"/>
      <c r="MHJ1" s="307"/>
      <c r="MHK1" s="307"/>
      <c r="MHL1" s="307"/>
      <c r="MHM1" s="306"/>
      <c r="MHN1" s="307"/>
      <c r="MHO1" s="307"/>
      <c r="MHP1" s="307"/>
      <c r="MHQ1" s="307"/>
      <c r="MHR1" s="307"/>
      <c r="MHS1" s="307"/>
      <c r="MHT1" s="307"/>
      <c r="MHU1" s="307"/>
      <c r="MHV1" s="307"/>
      <c r="MHW1" s="307"/>
      <c r="MHX1" s="307"/>
      <c r="MHY1" s="307"/>
      <c r="MHZ1" s="307"/>
      <c r="MIA1" s="307"/>
      <c r="MIB1" s="307"/>
      <c r="MIC1" s="306"/>
      <c r="MID1" s="307"/>
      <c r="MIE1" s="307"/>
      <c r="MIF1" s="307"/>
      <c r="MIG1" s="307"/>
      <c r="MIH1" s="307"/>
      <c r="MII1" s="307"/>
      <c r="MIJ1" s="307"/>
      <c r="MIK1" s="307"/>
      <c r="MIL1" s="307"/>
      <c r="MIM1" s="307"/>
      <c r="MIN1" s="307"/>
      <c r="MIO1" s="307"/>
      <c r="MIP1" s="307"/>
      <c r="MIQ1" s="307"/>
      <c r="MIR1" s="307"/>
      <c r="MIS1" s="306"/>
      <c r="MIT1" s="307"/>
      <c r="MIU1" s="307"/>
      <c r="MIV1" s="307"/>
      <c r="MIW1" s="307"/>
      <c r="MIX1" s="307"/>
      <c r="MIY1" s="307"/>
      <c r="MIZ1" s="307"/>
      <c r="MJA1" s="307"/>
      <c r="MJB1" s="307"/>
      <c r="MJC1" s="307"/>
      <c r="MJD1" s="307"/>
      <c r="MJE1" s="307"/>
      <c r="MJF1" s="307"/>
      <c r="MJG1" s="307"/>
      <c r="MJH1" s="307"/>
      <c r="MJI1" s="306"/>
      <c r="MJJ1" s="307"/>
      <c r="MJK1" s="307"/>
      <c r="MJL1" s="307"/>
      <c r="MJM1" s="307"/>
      <c r="MJN1" s="307"/>
      <c r="MJO1" s="307"/>
      <c r="MJP1" s="307"/>
      <c r="MJQ1" s="307"/>
      <c r="MJR1" s="307"/>
      <c r="MJS1" s="307"/>
      <c r="MJT1" s="307"/>
      <c r="MJU1" s="307"/>
      <c r="MJV1" s="307"/>
      <c r="MJW1" s="307"/>
      <c r="MJX1" s="307"/>
      <c r="MJY1" s="306"/>
      <c r="MJZ1" s="307"/>
      <c r="MKA1" s="307"/>
      <c r="MKB1" s="307"/>
      <c r="MKC1" s="307"/>
      <c r="MKD1" s="307"/>
      <c r="MKE1" s="307"/>
      <c r="MKF1" s="307"/>
      <c r="MKG1" s="307"/>
      <c r="MKH1" s="307"/>
      <c r="MKI1" s="307"/>
      <c r="MKJ1" s="307"/>
      <c r="MKK1" s="307"/>
      <c r="MKL1" s="307"/>
      <c r="MKM1" s="307"/>
      <c r="MKN1" s="307"/>
      <c r="MKO1" s="306"/>
      <c r="MKP1" s="307"/>
      <c r="MKQ1" s="307"/>
      <c r="MKR1" s="307"/>
      <c r="MKS1" s="307"/>
      <c r="MKT1" s="307"/>
      <c r="MKU1" s="307"/>
      <c r="MKV1" s="307"/>
      <c r="MKW1" s="307"/>
      <c r="MKX1" s="307"/>
      <c r="MKY1" s="307"/>
      <c r="MKZ1" s="307"/>
      <c r="MLA1" s="307"/>
      <c r="MLB1" s="307"/>
      <c r="MLC1" s="307"/>
      <c r="MLD1" s="307"/>
      <c r="MLE1" s="306"/>
      <c r="MLF1" s="307"/>
      <c r="MLG1" s="307"/>
      <c r="MLH1" s="307"/>
      <c r="MLI1" s="307"/>
      <c r="MLJ1" s="307"/>
      <c r="MLK1" s="307"/>
      <c r="MLL1" s="307"/>
      <c r="MLM1" s="307"/>
      <c r="MLN1" s="307"/>
      <c r="MLO1" s="307"/>
      <c r="MLP1" s="307"/>
      <c r="MLQ1" s="307"/>
      <c r="MLR1" s="307"/>
      <c r="MLS1" s="307"/>
      <c r="MLT1" s="307"/>
      <c r="MLU1" s="306"/>
      <c r="MLV1" s="307"/>
      <c r="MLW1" s="307"/>
      <c r="MLX1" s="307"/>
      <c r="MLY1" s="307"/>
      <c r="MLZ1" s="307"/>
      <c r="MMA1" s="307"/>
      <c r="MMB1" s="307"/>
      <c r="MMC1" s="307"/>
      <c r="MMD1" s="307"/>
      <c r="MME1" s="307"/>
      <c r="MMF1" s="307"/>
      <c r="MMG1" s="307"/>
      <c r="MMH1" s="307"/>
      <c r="MMI1" s="307"/>
      <c r="MMJ1" s="307"/>
      <c r="MMK1" s="306"/>
      <c r="MML1" s="307"/>
      <c r="MMM1" s="307"/>
      <c r="MMN1" s="307"/>
      <c r="MMO1" s="307"/>
      <c r="MMP1" s="307"/>
      <c r="MMQ1" s="307"/>
      <c r="MMR1" s="307"/>
      <c r="MMS1" s="307"/>
      <c r="MMT1" s="307"/>
      <c r="MMU1" s="307"/>
      <c r="MMV1" s="307"/>
      <c r="MMW1" s="307"/>
      <c r="MMX1" s="307"/>
      <c r="MMY1" s="307"/>
      <c r="MMZ1" s="307"/>
      <c r="MNA1" s="306"/>
      <c r="MNB1" s="307"/>
      <c r="MNC1" s="307"/>
      <c r="MND1" s="307"/>
      <c r="MNE1" s="307"/>
      <c r="MNF1" s="307"/>
      <c r="MNG1" s="307"/>
      <c r="MNH1" s="307"/>
      <c r="MNI1" s="307"/>
      <c r="MNJ1" s="307"/>
      <c r="MNK1" s="307"/>
      <c r="MNL1" s="307"/>
      <c r="MNM1" s="307"/>
      <c r="MNN1" s="307"/>
      <c r="MNO1" s="307"/>
      <c r="MNP1" s="307"/>
      <c r="MNQ1" s="306"/>
      <c r="MNR1" s="307"/>
      <c r="MNS1" s="307"/>
      <c r="MNT1" s="307"/>
      <c r="MNU1" s="307"/>
      <c r="MNV1" s="307"/>
      <c r="MNW1" s="307"/>
      <c r="MNX1" s="307"/>
      <c r="MNY1" s="307"/>
      <c r="MNZ1" s="307"/>
      <c r="MOA1" s="307"/>
      <c r="MOB1" s="307"/>
      <c r="MOC1" s="307"/>
      <c r="MOD1" s="307"/>
      <c r="MOE1" s="307"/>
      <c r="MOF1" s="307"/>
      <c r="MOG1" s="306"/>
      <c r="MOH1" s="307"/>
      <c r="MOI1" s="307"/>
      <c r="MOJ1" s="307"/>
      <c r="MOK1" s="307"/>
      <c r="MOL1" s="307"/>
      <c r="MOM1" s="307"/>
      <c r="MON1" s="307"/>
      <c r="MOO1" s="307"/>
      <c r="MOP1" s="307"/>
      <c r="MOQ1" s="307"/>
      <c r="MOR1" s="307"/>
      <c r="MOS1" s="307"/>
      <c r="MOT1" s="307"/>
      <c r="MOU1" s="307"/>
      <c r="MOV1" s="307"/>
      <c r="MOW1" s="306"/>
      <c r="MOX1" s="307"/>
      <c r="MOY1" s="307"/>
      <c r="MOZ1" s="307"/>
      <c r="MPA1" s="307"/>
      <c r="MPB1" s="307"/>
      <c r="MPC1" s="307"/>
      <c r="MPD1" s="307"/>
      <c r="MPE1" s="307"/>
      <c r="MPF1" s="307"/>
      <c r="MPG1" s="307"/>
      <c r="MPH1" s="307"/>
      <c r="MPI1" s="307"/>
      <c r="MPJ1" s="307"/>
      <c r="MPK1" s="307"/>
      <c r="MPL1" s="307"/>
      <c r="MPM1" s="306"/>
      <c r="MPN1" s="307"/>
      <c r="MPO1" s="307"/>
      <c r="MPP1" s="307"/>
      <c r="MPQ1" s="307"/>
      <c r="MPR1" s="307"/>
      <c r="MPS1" s="307"/>
      <c r="MPT1" s="307"/>
      <c r="MPU1" s="307"/>
      <c r="MPV1" s="307"/>
      <c r="MPW1" s="307"/>
      <c r="MPX1" s="307"/>
      <c r="MPY1" s="307"/>
      <c r="MPZ1" s="307"/>
      <c r="MQA1" s="307"/>
      <c r="MQB1" s="307"/>
      <c r="MQC1" s="306"/>
      <c r="MQD1" s="307"/>
      <c r="MQE1" s="307"/>
      <c r="MQF1" s="307"/>
      <c r="MQG1" s="307"/>
      <c r="MQH1" s="307"/>
      <c r="MQI1" s="307"/>
      <c r="MQJ1" s="307"/>
      <c r="MQK1" s="307"/>
      <c r="MQL1" s="307"/>
      <c r="MQM1" s="307"/>
      <c r="MQN1" s="307"/>
      <c r="MQO1" s="307"/>
      <c r="MQP1" s="307"/>
      <c r="MQQ1" s="307"/>
      <c r="MQR1" s="307"/>
      <c r="MQS1" s="306"/>
      <c r="MQT1" s="307"/>
      <c r="MQU1" s="307"/>
      <c r="MQV1" s="307"/>
      <c r="MQW1" s="307"/>
      <c r="MQX1" s="307"/>
      <c r="MQY1" s="307"/>
      <c r="MQZ1" s="307"/>
      <c r="MRA1" s="307"/>
      <c r="MRB1" s="307"/>
      <c r="MRC1" s="307"/>
      <c r="MRD1" s="307"/>
      <c r="MRE1" s="307"/>
      <c r="MRF1" s="307"/>
      <c r="MRG1" s="307"/>
      <c r="MRH1" s="307"/>
      <c r="MRI1" s="306"/>
      <c r="MRJ1" s="307"/>
      <c r="MRK1" s="307"/>
      <c r="MRL1" s="307"/>
      <c r="MRM1" s="307"/>
      <c r="MRN1" s="307"/>
      <c r="MRO1" s="307"/>
      <c r="MRP1" s="307"/>
      <c r="MRQ1" s="307"/>
      <c r="MRR1" s="307"/>
      <c r="MRS1" s="307"/>
      <c r="MRT1" s="307"/>
      <c r="MRU1" s="307"/>
      <c r="MRV1" s="307"/>
      <c r="MRW1" s="307"/>
      <c r="MRX1" s="307"/>
      <c r="MRY1" s="306"/>
      <c r="MRZ1" s="307"/>
      <c r="MSA1" s="307"/>
      <c r="MSB1" s="307"/>
      <c r="MSC1" s="307"/>
      <c r="MSD1" s="307"/>
      <c r="MSE1" s="307"/>
      <c r="MSF1" s="307"/>
      <c r="MSG1" s="307"/>
      <c r="MSH1" s="307"/>
      <c r="MSI1" s="307"/>
      <c r="MSJ1" s="307"/>
      <c r="MSK1" s="307"/>
      <c r="MSL1" s="307"/>
      <c r="MSM1" s="307"/>
      <c r="MSN1" s="307"/>
      <c r="MSO1" s="306"/>
      <c r="MSP1" s="307"/>
      <c r="MSQ1" s="307"/>
      <c r="MSR1" s="307"/>
      <c r="MSS1" s="307"/>
      <c r="MST1" s="307"/>
      <c r="MSU1" s="307"/>
      <c r="MSV1" s="307"/>
      <c r="MSW1" s="307"/>
      <c r="MSX1" s="307"/>
      <c r="MSY1" s="307"/>
      <c r="MSZ1" s="307"/>
      <c r="MTA1" s="307"/>
      <c r="MTB1" s="307"/>
      <c r="MTC1" s="307"/>
      <c r="MTD1" s="307"/>
      <c r="MTE1" s="306"/>
      <c r="MTF1" s="307"/>
      <c r="MTG1" s="307"/>
      <c r="MTH1" s="307"/>
      <c r="MTI1" s="307"/>
      <c r="MTJ1" s="307"/>
      <c r="MTK1" s="307"/>
      <c r="MTL1" s="307"/>
      <c r="MTM1" s="307"/>
      <c r="MTN1" s="307"/>
      <c r="MTO1" s="307"/>
      <c r="MTP1" s="307"/>
      <c r="MTQ1" s="307"/>
      <c r="MTR1" s="307"/>
      <c r="MTS1" s="307"/>
      <c r="MTT1" s="307"/>
      <c r="MTU1" s="306"/>
      <c r="MTV1" s="307"/>
      <c r="MTW1" s="307"/>
      <c r="MTX1" s="307"/>
      <c r="MTY1" s="307"/>
      <c r="MTZ1" s="307"/>
      <c r="MUA1" s="307"/>
      <c r="MUB1" s="307"/>
      <c r="MUC1" s="307"/>
      <c r="MUD1" s="307"/>
      <c r="MUE1" s="307"/>
      <c r="MUF1" s="307"/>
      <c r="MUG1" s="307"/>
      <c r="MUH1" s="307"/>
      <c r="MUI1" s="307"/>
      <c r="MUJ1" s="307"/>
      <c r="MUK1" s="306"/>
      <c r="MUL1" s="307"/>
      <c r="MUM1" s="307"/>
      <c r="MUN1" s="307"/>
      <c r="MUO1" s="307"/>
      <c r="MUP1" s="307"/>
      <c r="MUQ1" s="307"/>
      <c r="MUR1" s="307"/>
      <c r="MUS1" s="307"/>
      <c r="MUT1" s="307"/>
      <c r="MUU1" s="307"/>
      <c r="MUV1" s="307"/>
      <c r="MUW1" s="307"/>
      <c r="MUX1" s="307"/>
      <c r="MUY1" s="307"/>
      <c r="MUZ1" s="307"/>
      <c r="MVA1" s="306"/>
      <c r="MVB1" s="307"/>
      <c r="MVC1" s="307"/>
      <c r="MVD1" s="307"/>
      <c r="MVE1" s="307"/>
      <c r="MVF1" s="307"/>
      <c r="MVG1" s="307"/>
      <c r="MVH1" s="307"/>
      <c r="MVI1" s="307"/>
      <c r="MVJ1" s="307"/>
      <c r="MVK1" s="307"/>
      <c r="MVL1" s="307"/>
      <c r="MVM1" s="307"/>
      <c r="MVN1" s="307"/>
      <c r="MVO1" s="307"/>
      <c r="MVP1" s="307"/>
      <c r="MVQ1" s="306"/>
      <c r="MVR1" s="307"/>
      <c r="MVS1" s="307"/>
      <c r="MVT1" s="307"/>
      <c r="MVU1" s="307"/>
      <c r="MVV1" s="307"/>
      <c r="MVW1" s="307"/>
      <c r="MVX1" s="307"/>
      <c r="MVY1" s="307"/>
      <c r="MVZ1" s="307"/>
      <c r="MWA1" s="307"/>
      <c r="MWB1" s="307"/>
      <c r="MWC1" s="307"/>
      <c r="MWD1" s="307"/>
      <c r="MWE1" s="307"/>
      <c r="MWF1" s="307"/>
      <c r="MWG1" s="306"/>
      <c r="MWH1" s="307"/>
      <c r="MWI1" s="307"/>
      <c r="MWJ1" s="307"/>
      <c r="MWK1" s="307"/>
      <c r="MWL1" s="307"/>
      <c r="MWM1" s="307"/>
      <c r="MWN1" s="307"/>
      <c r="MWO1" s="307"/>
      <c r="MWP1" s="307"/>
      <c r="MWQ1" s="307"/>
      <c r="MWR1" s="307"/>
      <c r="MWS1" s="307"/>
      <c r="MWT1" s="307"/>
      <c r="MWU1" s="307"/>
      <c r="MWV1" s="307"/>
      <c r="MWW1" s="306"/>
      <c r="MWX1" s="307"/>
      <c r="MWY1" s="307"/>
      <c r="MWZ1" s="307"/>
      <c r="MXA1" s="307"/>
      <c r="MXB1" s="307"/>
      <c r="MXC1" s="307"/>
      <c r="MXD1" s="307"/>
      <c r="MXE1" s="307"/>
      <c r="MXF1" s="307"/>
      <c r="MXG1" s="307"/>
      <c r="MXH1" s="307"/>
      <c r="MXI1" s="307"/>
      <c r="MXJ1" s="307"/>
      <c r="MXK1" s="307"/>
      <c r="MXL1" s="307"/>
      <c r="MXM1" s="306"/>
      <c r="MXN1" s="307"/>
      <c r="MXO1" s="307"/>
      <c r="MXP1" s="307"/>
      <c r="MXQ1" s="307"/>
      <c r="MXR1" s="307"/>
      <c r="MXS1" s="307"/>
      <c r="MXT1" s="307"/>
      <c r="MXU1" s="307"/>
      <c r="MXV1" s="307"/>
      <c r="MXW1" s="307"/>
      <c r="MXX1" s="307"/>
      <c r="MXY1" s="307"/>
      <c r="MXZ1" s="307"/>
      <c r="MYA1" s="307"/>
      <c r="MYB1" s="307"/>
      <c r="MYC1" s="306"/>
      <c r="MYD1" s="307"/>
      <c r="MYE1" s="307"/>
      <c r="MYF1" s="307"/>
      <c r="MYG1" s="307"/>
      <c r="MYH1" s="307"/>
      <c r="MYI1" s="307"/>
      <c r="MYJ1" s="307"/>
      <c r="MYK1" s="307"/>
      <c r="MYL1" s="307"/>
      <c r="MYM1" s="307"/>
      <c r="MYN1" s="307"/>
      <c r="MYO1" s="307"/>
      <c r="MYP1" s="307"/>
      <c r="MYQ1" s="307"/>
      <c r="MYR1" s="307"/>
      <c r="MYS1" s="306"/>
      <c r="MYT1" s="307"/>
      <c r="MYU1" s="307"/>
      <c r="MYV1" s="307"/>
      <c r="MYW1" s="307"/>
      <c r="MYX1" s="307"/>
      <c r="MYY1" s="307"/>
      <c r="MYZ1" s="307"/>
      <c r="MZA1" s="307"/>
      <c r="MZB1" s="307"/>
      <c r="MZC1" s="307"/>
      <c r="MZD1" s="307"/>
      <c r="MZE1" s="307"/>
      <c r="MZF1" s="307"/>
      <c r="MZG1" s="307"/>
      <c r="MZH1" s="307"/>
      <c r="MZI1" s="306"/>
      <c r="MZJ1" s="307"/>
      <c r="MZK1" s="307"/>
      <c r="MZL1" s="307"/>
      <c r="MZM1" s="307"/>
      <c r="MZN1" s="307"/>
      <c r="MZO1" s="307"/>
      <c r="MZP1" s="307"/>
      <c r="MZQ1" s="307"/>
      <c r="MZR1" s="307"/>
      <c r="MZS1" s="307"/>
      <c r="MZT1" s="307"/>
      <c r="MZU1" s="307"/>
      <c r="MZV1" s="307"/>
      <c r="MZW1" s="307"/>
      <c r="MZX1" s="307"/>
      <c r="MZY1" s="306"/>
      <c r="MZZ1" s="307"/>
      <c r="NAA1" s="307"/>
      <c r="NAB1" s="307"/>
      <c r="NAC1" s="307"/>
      <c r="NAD1" s="307"/>
      <c r="NAE1" s="307"/>
      <c r="NAF1" s="307"/>
      <c r="NAG1" s="307"/>
      <c r="NAH1" s="307"/>
      <c r="NAI1" s="307"/>
      <c r="NAJ1" s="307"/>
      <c r="NAK1" s="307"/>
      <c r="NAL1" s="307"/>
      <c r="NAM1" s="307"/>
      <c r="NAN1" s="307"/>
      <c r="NAO1" s="306"/>
      <c r="NAP1" s="307"/>
      <c r="NAQ1" s="307"/>
      <c r="NAR1" s="307"/>
      <c r="NAS1" s="307"/>
      <c r="NAT1" s="307"/>
      <c r="NAU1" s="307"/>
      <c r="NAV1" s="307"/>
      <c r="NAW1" s="307"/>
      <c r="NAX1" s="307"/>
      <c r="NAY1" s="307"/>
      <c r="NAZ1" s="307"/>
      <c r="NBA1" s="307"/>
      <c r="NBB1" s="307"/>
      <c r="NBC1" s="307"/>
      <c r="NBD1" s="307"/>
      <c r="NBE1" s="306"/>
      <c r="NBF1" s="307"/>
      <c r="NBG1" s="307"/>
      <c r="NBH1" s="307"/>
      <c r="NBI1" s="307"/>
      <c r="NBJ1" s="307"/>
      <c r="NBK1" s="307"/>
      <c r="NBL1" s="307"/>
      <c r="NBM1" s="307"/>
      <c r="NBN1" s="307"/>
      <c r="NBO1" s="307"/>
      <c r="NBP1" s="307"/>
      <c r="NBQ1" s="307"/>
      <c r="NBR1" s="307"/>
      <c r="NBS1" s="307"/>
      <c r="NBT1" s="307"/>
      <c r="NBU1" s="306"/>
      <c r="NBV1" s="307"/>
      <c r="NBW1" s="307"/>
      <c r="NBX1" s="307"/>
      <c r="NBY1" s="307"/>
      <c r="NBZ1" s="307"/>
      <c r="NCA1" s="307"/>
      <c r="NCB1" s="307"/>
      <c r="NCC1" s="307"/>
      <c r="NCD1" s="307"/>
      <c r="NCE1" s="307"/>
      <c r="NCF1" s="307"/>
      <c r="NCG1" s="307"/>
      <c r="NCH1" s="307"/>
      <c r="NCI1" s="307"/>
      <c r="NCJ1" s="307"/>
      <c r="NCK1" s="306"/>
      <c r="NCL1" s="307"/>
      <c r="NCM1" s="307"/>
      <c r="NCN1" s="307"/>
      <c r="NCO1" s="307"/>
      <c r="NCP1" s="307"/>
      <c r="NCQ1" s="307"/>
      <c r="NCR1" s="307"/>
      <c r="NCS1" s="307"/>
      <c r="NCT1" s="307"/>
      <c r="NCU1" s="307"/>
      <c r="NCV1" s="307"/>
      <c r="NCW1" s="307"/>
      <c r="NCX1" s="307"/>
      <c r="NCY1" s="307"/>
      <c r="NCZ1" s="307"/>
      <c r="NDA1" s="306"/>
      <c r="NDB1" s="307"/>
      <c r="NDC1" s="307"/>
      <c r="NDD1" s="307"/>
      <c r="NDE1" s="307"/>
      <c r="NDF1" s="307"/>
      <c r="NDG1" s="307"/>
      <c r="NDH1" s="307"/>
      <c r="NDI1" s="307"/>
      <c r="NDJ1" s="307"/>
      <c r="NDK1" s="307"/>
      <c r="NDL1" s="307"/>
      <c r="NDM1" s="307"/>
      <c r="NDN1" s="307"/>
      <c r="NDO1" s="307"/>
      <c r="NDP1" s="307"/>
      <c r="NDQ1" s="306"/>
      <c r="NDR1" s="307"/>
      <c r="NDS1" s="307"/>
      <c r="NDT1" s="307"/>
      <c r="NDU1" s="307"/>
      <c r="NDV1" s="307"/>
      <c r="NDW1" s="307"/>
      <c r="NDX1" s="307"/>
      <c r="NDY1" s="307"/>
      <c r="NDZ1" s="307"/>
      <c r="NEA1" s="307"/>
      <c r="NEB1" s="307"/>
      <c r="NEC1" s="307"/>
      <c r="NED1" s="307"/>
      <c r="NEE1" s="307"/>
      <c r="NEF1" s="307"/>
      <c r="NEG1" s="306"/>
      <c r="NEH1" s="307"/>
      <c r="NEI1" s="307"/>
      <c r="NEJ1" s="307"/>
      <c r="NEK1" s="307"/>
      <c r="NEL1" s="307"/>
      <c r="NEM1" s="307"/>
      <c r="NEN1" s="307"/>
      <c r="NEO1" s="307"/>
      <c r="NEP1" s="307"/>
      <c r="NEQ1" s="307"/>
      <c r="NER1" s="307"/>
      <c r="NES1" s="307"/>
      <c r="NET1" s="307"/>
      <c r="NEU1" s="307"/>
      <c r="NEV1" s="307"/>
      <c r="NEW1" s="306"/>
      <c r="NEX1" s="307"/>
      <c r="NEY1" s="307"/>
      <c r="NEZ1" s="307"/>
      <c r="NFA1" s="307"/>
      <c r="NFB1" s="307"/>
      <c r="NFC1" s="307"/>
      <c r="NFD1" s="307"/>
      <c r="NFE1" s="307"/>
      <c r="NFF1" s="307"/>
      <c r="NFG1" s="307"/>
      <c r="NFH1" s="307"/>
      <c r="NFI1" s="307"/>
      <c r="NFJ1" s="307"/>
      <c r="NFK1" s="307"/>
      <c r="NFL1" s="307"/>
      <c r="NFM1" s="306"/>
      <c r="NFN1" s="307"/>
      <c r="NFO1" s="307"/>
      <c r="NFP1" s="307"/>
      <c r="NFQ1" s="307"/>
      <c r="NFR1" s="307"/>
      <c r="NFS1" s="307"/>
      <c r="NFT1" s="307"/>
      <c r="NFU1" s="307"/>
      <c r="NFV1" s="307"/>
      <c r="NFW1" s="307"/>
      <c r="NFX1" s="307"/>
      <c r="NFY1" s="307"/>
      <c r="NFZ1" s="307"/>
      <c r="NGA1" s="307"/>
      <c r="NGB1" s="307"/>
      <c r="NGC1" s="306"/>
      <c r="NGD1" s="307"/>
      <c r="NGE1" s="307"/>
      <c r="NGF1" s="307"/>
      <c r="NGG1" s="307"/>
      <c r="NGH1" s="307"/>
      <c r="NGI1" s="307"/>
      <c r="NGJ1" s="307"/>
      <c r="NGK1" s="307"/>
      <c r="NGL1" s="307"/>
      <c r="NGM1" s="307"/>
      <c r="NGN1" s="307"/>
      <c r="NGO1" s="307"/>
      <c r="NGP1" s="307"/>
      <c r="NGQ1" s="307"/>
      <c r="NGR1" s="307"/>
      <c r="NGS1" s="306"/>
      <c r="NGT1" s="307"/>
      <c r="NGU1" s="307"/>
      <c r="NGV1" s="307"/>
      <c r="NGW1" s="307"/>
      <c r="NGX1" s="307"/>
      <c r="NGY1" s="307"/>
      <c r="NGZ1" s="307"/>
      <c r="NHA1" s="307"/>
      <c r="NHB1" s="307"/>
      <c r="NHC1" s="307"/>
      <c r="NHD1" s="307"/>
      <c r="NHE1" s="307"/>
      <c r="NHF1" s="307"/>
      <c r="NHG1" s="307"/>
      <c r="NHH1" s="307"/>
      <c r="NHI1" s="306"/>
      <c r="NHJ1" s="307"/>
      <c r="NHK1" s="307"/>
      <c r="NHL1" s="307"/>
      <c r="NHM1" s="307"/>
      <c r="NHN1" s="307"/>
      <c r="NHO1" s="307"/>
      <c r="NHP1" s="307"/>
      <c r="NHQ1" s="307"/>
      <c r="NHR1" s="307"/>
      <c r="NHS1" s="307"/>
      <c r="NHT1" s="307"/>
      <c r="NHU1" s="307"/>
      <c r="NHV1" s="307"/>
      <c r="NHW1" s="307"/>
      <c r="NHX1" s="307"/>
      <c r="NHY1" s="306"/>
      <c r="NHZ1" s="307"/>
      <c r="NIA1" s="307"/>
      <c r="NIB1" s="307"/>
      <c r="NIC1" s="307"/>
      <c r="NID1" s="307"/>
      <c r="NIE1" s="307"/>
      <c r="NIF1" s="307"/>
      <c r="NIG1" s="307"/>
      <c r="NIH1" s="307"/>
      <c r="NII1" s="307"/>
      <c r="NIJ1" s="307"/>
      <c r="NIK1" s="307"/>
      <c r="NIL1" s="307"/>
      <c r="NIM1" s="307"/>
      <c r="NIN1" s="307"/>
      <c r="NIO1" s="306"/>
      <c r="NIP1" s="307"/>
      <c r="NIQ1" s="307"/>
      <c r="NIR1" s="307"/>
      <c r="NIS1" s="307"/>
      <c r="NIT1" s="307"/>
      <c r="NIU1" s="307"/>
      <c r="NIV1" s="307"/>
      <c r="NIW1" s="307"/>
      <c r="NIX1" s="307"/>
      <c r="NIY1" s="307"/>
      <c r="NIZ1" s="307"/>
      <c r="NJA1" s="307"/>
      <c r="NJB1" s="307"/>
      <c r="NJC1" s="307"/>
      <c r="NJD1" s="307"/>
      <c r="NJE1" s="306"/>
      <c r="NJF1" s="307"/>
      <c r="NJG1" s="307"/>
      <c r="NJH1" s="307"/>
      <c r="NJI1" s="307"/>
      <c r="NJJ1" s="307"/>
      <c r="NJK1" s="307"/>
      <c r="NJL1" s="307"/>
      <c r="NJM1" s="307"/>
      <c r="NJN1" s="307"/>
      <c r="NJO1" s="307"/>
      <c r="NJP1" s="307"/>
      <c r="NJQ1" s="307"/>
      <c r="NJR1" s="307"/>
      <c r="NJS1" s="307"/>
      <c r="NJT1" s="307"/>
      <c r="NJU1" s="306"/>
      <c r="NJV1" s="307"/>
      <c r="NJW1" s="307"/>
      <c r="NJX1" s="307"/>
      <c r="NJY1" s="307"/>
      <c r="NJZ1" s="307"/>
      <c r="NKA1" s="307"/>
      <c r="NKB1" s="307"/>
      <c r="NKC1" s="307"/>
      <c r="NKD1" s="307"/>
      <c r="NKE1" s="307"/>
      <c r="NKF1" s="307"/>
      <c r="NKG1" s="307"/>
      <c r="NKH1" s="307"/>
      <c r="NKI1" s="307"/>
      <c r="NKJ1" s="307"/>
      <c r="NKK1" s="306"/>
      <c r="NKL1" s="307"/>
      <c r="NKM1" s="307"/>
      <c r="NKN1" s="307"/>
      <c r="NKO1" s="307"/>
      <c r="NKP1" s="307"/>
      <c r="NKQ1" s="307"/>
      <c r="NKR1" s="307"/>
      <c r="NKS1" s="307"/>
      <c r="NKT1" s="307"/>
      <c r="NKU1" s="307"/>
      <c r="NKV1" s="307"/>
      <c r="NKW1" s="307"/>
      <c r="NKX1" s="307"/>
      <c r="NKY1" s="307"/>
      <c r="NKZ1" s="307"/>
      <c r="NLA1" s="306"/>
      <c r="NLB1" s="307"/>
      <c r="NLC1" s="307"/>
      <c r="NLD1" s="307"/>
      <c r="NLE1" s="307"/>
      <c r="NLF1" s="307"/>
      <c r="NLG1" s="307"/>
      <c r="NLH1" s="307"/>
      <c r="NLI1" s="307"/>
      <c r="NLJ1" s="307"/>
      <c r="NLK1" s="307"/>
      <c r="NLL1" s="307"/>
      <c r="NLM1" s="307"/>
      <c r="NLN1" s="307"/>
      <c r="NLO1" s="307"/>
      <c r="NLP1" s="307"/>
      <c r="NLQ1" s="306"/>
      <c r="NLR1" s="307"/>
      <c r="NLS1" s="307"/>
      <c r="NLT1" s="307"/>
      <c r="NLU1" s="307"/>
      <c r="NLV1" s="307"/>
      <c r="NLW1" s="307"/>
      <c r="NLX1" s="307"/>
      <c r="NLY1" s="307"/>
      <c r="NLZ1" s="307"/>
      <c r="NMA1" s="307"/>
      <c r="NMB1" s="307"/>
      <c r="NMC1" s="307"/>
      <c r="NMD1" s="307"/>
      <c r="NME1" s="307"/>
      <c r="NMF1" s="307"/>
      <c r="NMG1" s="306"/>
      <c r="NMH1" s="307"/>
      <c r="NMI1" s="307"/>
      <c r="NMJ1" s="307"/>
      <c r="NMK1" s="307"/>
      <c r="NML1" s="307"/>
      <c r="NMM1" s="307"/>
      <c r="NMN1" s="307"/>
      <c r="NMO1" s="307"/>
      <c r="NMP1" s="307"/>
      <c r="NMQ1" s="307"/>
      <c r="NMR1" s="307"/>
      <c r="NMS1" s="307"/>
      <c r="NMT1" s="307"/>
      <c r="NMU1" s="307"/>
      <c r="NMV1" s="307"/>
      <c r="NMW1" s="306"/>
      <c r="NMX1" s="307"/>
      <c r="NMY1" s="307"/>
      <c r="NMZ1" s="307"/>
      <c r="NNA1" s="307"/>
      <c r="NNB1" s="307"/>
      <c r="NNC1" s="307"/>
      <c r="NND1" s="307"/>
      <c r="NNE1" s="307"/>
      <c r="NNF1" s="307"/>
      <c r="NNG1" s="307"/>
      <c r="NNH1" s="307"/>
      <c r="NNI1" s="307"/>
      <c r="NNJ1" s="307"/>
      <c r="NNK1" s="307"/>
      <c r="NNL1" s="307"/>
      <c r="NNM1" s="306"/>
      <c r="NNN1" s="307"/>
      <c r="NNO1" s="307"/>
      <c r="NNP1" s="307"/>
      <c r="NNQ1" s="307"/>
      <c r="NNR1" s="307"/>
      <c r="NNS1" s="307"/>
      <c r="NNT1" s="307"/>
      <c r="NNU1" s="307"/>
      <c r="NNV1" s="307"/>
      <c r="NNW1" s="307"/>
      <c r="NNX1" s="307"/>
      <c r="NNY1" s="307"/>
      <c r="NNZ1" s="307"/>
      <c r="NOA1" s="307"/>
      <c r="NOB1" s="307"/>
      <c r="NOC1" s="306"/>
      <c r="NOD1" s="307"/>
      <c r="NOE1" s="307"/>
      <c r="NOF1" s="307"/>
      <c r="NOG1" s="307"/>
      <c r="NOH1" s="307"/>
      <c r="NOI1" s="307"/>
      <c r="NOJ1" s="307"/>
      <c r="NOK1" s="307"/>
      <c r="NOL1" s="307"/>
      <c r="NOM1" s="307"/>
      <c r="NON1" s="307"/>
      <c r="NOO1" s="307"/>
      <c r="NOP1" s="307"/>
      <c r="NOQ1" s="307"/>
      <c r="NOR1" s="307"/>
      <c r="NOS1" s="306"/>
      <c r="NOT1" s="307"/>
      <c r="NOU1" s="307"/>
      <c r="NOV1" s="307"/>
      <c r="NOW1" s="307"/>
      <c r="NOX1" s="307"/>
      <c r="NOY1" s="307"/>
      <c r="NOZ1" s="307"/>
      <c r="NPA1" s="307"/>
      <c r="NPB1" s="307"/>
      <c r="NPC1" s="307"/>
      <c r="NPD1" s="307"/>
      <c r="NPE1" s="307"/>
      <c r="NPF1" s="307"/>
      <c r="NPG1" s="307"/>
      <c r="NPH1" s="307"/>
      <c r="NPI1" s="306"/>
      <c r="NPJ1" s="307"/>
      <c r="NPK1" s="307"/>
      <c r="NPL1" s="307"/>
      <c r="NPM1" s="307"/>
      <c r="NPN1" s="307"/>
      <c r="NPO1" s="307"/>
      <c r="NPP1" s="307"/>
      <c r="NPQ1" s="307"/>
      <c r="NPR1" s="307"/>
      <c r="NPS1" s="307"/>
      <c r="NPT1" s="307"/>
      <c r="NPU1" s="307"/>
      <c r="NPV1" s="307"/>
      <c r="NPW1" s="307"/>
      <c r="NPX1" s="307"/>
      <c r="NPY1" s="306"/>
      <c r="NPZ1" s="307"/>
      <c r="NQA1" s="307"/>
      <c r="NQB1" s="307"/>
      <c r="NQC1" s="307"/>
      <c r="NQD1" s="307"/>
      <c r="NQE1" s="307"/>
      <c r="NQF1" s="307"/>
      <c r="NQG1" s="307"/>
      <c r="NQH1" s="307"/>
      <c r="NQI1" s="307"/>
      <c r="NQJ1" s="307"/>
      <c r="NQK1" s="307"/>
      <c r="NQL1" s="307"/>
      <c r="NQM1" s="307"/>
      <c r="NQN1" s="307"/>
      <c r="NQO1" s="306"/>
      <c r="NQP1" s="307"/>
      <c r="NQQ1" s="307"/>
      <c r="NQR1" s="307"/>
      <c r="NQS1" s="307"/>
      <c r="NQT1" s="307"/>
      <c r="NQU1" s="307"/>
      <c r="NQV1" s="307"/>
      <c r="NQW1" s="307"/>
      <c r="NQX1" s="307"/>
      <c r="NQY1" s="307"/>
      <c r="NQZ1" s="307"/>
      <c r="NRA1" s="307"/>
      <c r="NRB1" s="307"/>
      <c r="NRC1" s="307"/>
      <c r="NRD1" s="307"/>
      <c r="NRE1" s="306"/>
      <c r="NRF1" s="307"/>
      <c r="NRG1" s="307"/>
      <c r="NRH1" s="307"/>
      <c r="NRI1" s="307"/>
      <c r="NRJ1" s="307"/>
      <c r="NRK1" s="307"/>
      <c r="NRL1" s="307"/>
      <c r="NRM1" s="307"/>
      <c r="NRN1" s="307"/>
      <c r="NRO1" s="307"/>
      <c r="NRP1" s="307"/>
      <c r="NRQ1" s="307"/>
      <c r="NRR1" s="307"/>
      <c r="NRS1" s="307"/>
      <c r="NRT1" s="307"/>
      <c r="NRU1" s="306"/>
      <c r="NRV1" s="307"/>
      <c r="NRW1" s="307"/>
      <c r="NRX1" s="307"/>
      <c r="NRY1" s="307"/>
      <c r="NRZ1" s="307"/>
      <c r="NSA1" s="307"/>
      <c r="NSB1" s="307"/>
      <c r="NSC1" s="307"/>
      <c r="NSD1" s="307"/>
      <c r="NSE1" s="307"/>
      <c r="NSF1" s="307"/>
      <c r="NSG1" s="307"/>
      <c r="NSH1" s="307"/>
      <c r="NSI1" s="307"/>
      <c r="NSJ1" s="307"/>
      <c r="NSK1" s="306"/>
      <c r="NSL1" s="307"/>
      <c r="NSM1" s="307"/>
      <c r="NSN1" s="307"/>
      <c r="NSO1" s="307"/>
      <c r="NSP1" s="307"/>
      <c r="NSQ1" s="307"/>
      <c r="NSR1" s="307"/>
      <c r="NSS1" s="307"/>
      <c r="NST1" s="307"/>
      <c r="NSU1" s="307"/>
      <c r="NSV1" s="307"/>
      <c r="NSW1" s="307"/>
      <c r="NSX1" s="307"/>
      <c r="NSY1" s="307"/>
      <c r="NSZ1" s="307"/>
      <c r="NTA1" s="306"/>
      <c r="NTB1" s="307"/>
      <c r="NTC1" s="307"/>
      <c r="NTD1" s="307"/>
      <c r="NTE1" s="307"/>
      <c r="NTF1" s="307"/>
      <c r="NTG1" s="307"/>
      <c r="NTH1" s="307"/>
      <c r="NTI1" s="307"/>
      <c r="NTJ1" s="307"/>
      <c r="NTK1" s="307"/>
      <c r="NTL1" s="307"/>
      <c r="NTM1" s="307"/>
      <c r="NTN1" s="307"/>
      <c r="NTO1" s="307"/>
      <c r="NTP1" s="307"/>
      <c r="NTQ1" s="306"/>
      <c r="NTR1" s="307"/>
      <c r="NTS1" s="307"/>
      <c r="NTT1" s="307"/>
      <c r="NTU1" s="307"/>
      <c r="NTV1" s="307"/>
      <c r="NTW1" s="307"/>
      <c r="NTX1" s="307"/>
      <c r="NTY1" s="307"/>
      <c r="NTZ1" s="307"/>
      <c r="NUA1" s="307"/>
      <c r="NUB1" s="307"/>
      <c r="NUC1" s="307"/>
      <c r="NUD1" s="307"/>
      <c r="NUE1" s="307"/>
      <c r="NUF1" s="307"/>
      <c r="NUG1" s="306"/>
      <c r="NUH1" s="307"/>
      <c r="NUI1" s="307"/>
      <c r="NUJ1" s="307"/>
      <c r="NUK1" s="307"/>
      <c r="NUL1" s="307"/>
      <c r="NUM1" s="307"/>
      <c r="NUN1" s="307"/>
      <c r="NUO1" s="307"/>
      <c r="NUP1" s="307"/>
      <c r="NUQ1" s="307"/>
      <c r="NUR1" s="307"/>
      <c r="NUS1" s="307"/>
      <c r="NUT1" s="307"/>
      <c r="NUU1" s="307"/>
      <c r="NUV1" s="307"/>
      <c r="NUW1" s="306"/>
      <c r="NUX1" s="307"/>
      <c r="NUY1" s="307"/>
      <c r="NUZ1" s="307"/>
      <c r="NVA1" s="307"/>
      <c r="NVB1" s="307"/>
      <c r="NVC1" s="307"/>
      <c r="NVD1" s="307"/>
      <c r="NVE1" s="307"/>
      <c r="NVF1" s="307"/>
      <c r="NVG1" s="307"/>
      <c r="NVH1" s="307"/>
      <c r="NVI1" s="307"/>
      <c r="NVJ1" s="307"/>
      <c r="NVK1" s="307"/>
      <c r="NVL1" s="307"/>
      <c r="NVM1" s="306"/>
      <c r="NVN1" s="307"/>
      <c r="NVO1" s="307"/>
      <c r="NVP1" s="307"/>
      <c r="NVQ1" s="307"/>
      <c r="NVR1" s="307"/>
      <c r="NVS1" s="307"/>
      <c r="NVT1" s="307"/>
      <c r="NVU1" s="307"/>
      <c r="NVV1" s="307"/>
      <c r="NVW1" s="307"/>
      <c r="NVX1" s="307"/>
      <c r="NVY1" s="307"/>
      <c r="NVZ1" s="307"/>
      <c r="NWA1" s="307"/>
      <c r="NWB1" s="307"/>
      <c r="NWC1" s="306"/>
      <c r="NWD1" s="307"/>
      <c r="NWE1" s="307"/>
      <c r="NWF1" s="307"/>
      <c r="NWG1" s="307"/>
      <c r="NWH1" s="307"/>
      <c r="NWI1" s="307"/>
      <c r="NWJ1" s="307"/>
      <c r="NWK1" s="307"/>
      <c r="NWL1" s="307"/>
      <c r="NWM1" s="307"/>
      <c r="NWN1" s="307"/>
      <c r="NWO1" s="307"/>
      <c r="NWP1" s="307"/>
      <c r="NWQ1" s="307"/>
      <c r="NWR1" s="307"/>
      <c r="NWS1" s="306"/>
      <c r="NWT1" s="307"/>
      <c r="NWU1" s="307"/>
      <c r="NWV1" s="307"/>
      <c r="NWW1" s="307"/>
      <c r="NWX1" s="307"/>
      <c r="NWY1" s="307"/>
      <c r="NWZ1" s="307"/>
      <c r="NXA1" s="307"/>
      <c r="NXB1" s="307"/>
      <c r="NXC1" s="307"/>
      <c r="NXD1" s="307"/>
      <c r="NXE1" s="307"/>
      <c r="NXF1" s="307"/>
      <c r="NXG1" s="307"/>
      <c r="NXH1" s="307"/>
      <c r="NXI1" s="306"/>
      <c r="NXJ1" s="307"/>
      <c r="NXK1" s="307"/>
      <c r="NXL1" s="307"/>
      <c r="NXM1" s="307"/>
      <c r="NXN1" s="307"/>
      <c r="NXO1" s="307"/>
      <c r="NXP1" s="307"/>
      <c r="NXQ1" s="307"/>
      <c r="NXR1" s="307"/>
      <c r="NXS1" s="307"/>
      <c r="NXT1" s="307"/>
      <c r="NXU1" s="307"/>
      <c r="NXV1" s="307"/>
      <c r="NXW1" s="307"/>
      <c r="NXX1" s="307"/>
      <c r="NXY1" s="306"/>
      <c r="NXZ1" s="307"/>
      <c r="NYA1" s="307"/>
      <c r="NYB1" s="307"/>
      <c r="NYC1" s="307"/>
      <c r="NYD1" s="307"/>
      <c r="NYE1" s="307"/>
      <c r="NYF1" s="307"/>
      <c r="NYG1" s="307"/>
      <c r="NYH1" s="307"/>
      <c r="NYI1" s="307"/>
      <c r="NYJ1" s="307"/>
      <c r="NYK1" s="307"/>
      <c r="NYL1" s="307"/>
      <c r="NYM1" s="307"/>
      <c r="NYN1" s="307"/>
      <c r="NYO1" s="306"/>
      <c r="NYP1" s="307"/>
      <c r="NYQ1" s="307"/>
      <c r="NYR1" s="307"/>
      <c r="NYS1" s="307"/>
      <c r="NYT1" s="307"/>
      <c r="NYU1" s="307"/>
      <c r="NYV1" s="307"/>
      <c r="NYW1" s="307"/>
      <c r="NYX1" s="307"/>
      <c r="NYY1" s="307"/>
      <c r="NYZ1" s="307"/>
      <c r="NZA1" s="307"/>
      <c r="NZB1" s="307"/>
      <c r="NZC1" s="307"/>
      <c r="NZD1" s="307"/>
      <c r="NZE1" s="306"/>
      <c r="NZF1" s="307"/>
      <c r="NZG1" s="307"/>
      <c r="NZH1" s="307"/>
      <c r="NZI1" s="307"/>
      <c r="NZJ1" s="307"/>
      <c r="NZK1" s="307"/>
      <c r="NZL1" s="307"/>
      <c r="NZM1" s="307"/>
      <c r="NZN1" s="307"/>
      <c r="NZO1" s="307"/>
      <c r="NZP1" s="307"/>
      <c r="NZQ1" s="307"/>
      <c r="NZR1" s="307"/>
      <c r="NZS1" s="307"/>
      <c r="NZT1" s="307"/>
      <c r="NZU1" s="306"/>
      <c r="NZV1" s="307"/>
      <c r="NZW1" s="307"/>
      <c r="NZX1" s="307"/>
      <c r="NZY1" s="307"/>
      <c r="NZZ1" s="307"/>
      <c r="OAA1" s="307"/>
      <c r="OAB1" s="307"/>
      <c r="OAC1" s="307"/>
      <c r="OAD1" s="307"/>
      <c r="OAE1" s="307"/>
      <c r="OAF1" s="307"/>
      <c r="OAG1" s="307"/>
      <c r="OAH1" s="307"/>
      <c r="OAI1" s="307"/>
      <c r="OAJ1" s="307"/>
      <c r="OAK1" s="306"/>
      <c r="OAL1" s="307"/>
      <c r="OAM1" s="307"/>
      <c r="OAN1" s="307"/>
      <c r="OAO1" s="307"/>
      <c r="OAP1" s="307"/>
      <c r="OAQ1" s="307"/>
      <c r="OAR1" s="307"/>
      <c r="OAS1" s="307"/>
      <c r="OAT1" s="307"/>
      <c r="OAU1" s="307"/>
      <c r="OAV1" s="307"/>
      <c r="OAW1" s="307"/>
      <c r="OAX1" s="307"/>
      <c r="OAY1" s="307"/>
      <c r="OAZ1" s="307"/>
      <c r="OBA1" s="306"/>
      <c r="OBB1" s="307"/>
      <c r="OBC1" s="307"/>
      <c r="OBD1" s="307"/>
      <c r="OBE1" s="307"/>
      <c r="OBF1" s="307"/>
      <c r="OBG1" s="307"/>
      <c r="OBH1" s="307"/>
      <c r="OBI1" s="307"/>
      <c r="OBJ1" s="307"/>
      <c r="OBK1" s="307"/>
      <c r="OBL1" s="307"/>
      <c r="OBM1" s="307"/>
      <c r="OBN1" s="307"/>
      <c r="OBO1" s="307"/>
      <c r="OBP1" s="307"/>
      <c r="OBQ1" s="306"/>
      <c r="OBR1" s="307"/>
      <c r="OBS1" s="307"/>
      <c r="OBT1" s="307"/>
      <c r="OBU1" s="307"/>
      <c r="OBV1" s="307"/>
      <c r="OBW1" s="307"/>
      <c r="OBX1" s="307"/>
      <c r="OBY1" s="307"/>
      <c r="OBZ1" s="307"/>
      <c r="OCA1" s="307"/>
      <c r="OCB1" s="307"/>
      <c r="OCC1" s="307"/>
      <c r="OCD1" s="307"/>
      <c r="OCE1" s="307"/>
      <c r="OCF1" s="307"/>
      <c r="OCG1" s="306"/>
      <c r="OCH1" s="307"/>
      <c r="OCI1" s="307"/>
      <c r="OCJ1" s="307"/>
      <c r="OCK1" s="307"/>
      <c r="OCL1" s="307"/>
      <c r="OCM1" s="307"/>
      <c r="OCN1" s="307"/>
      <c r="OCO1" s="307"/>
      <c r="OCP1" s="307"/>
      <c r="OCQ1" s="307"/>
      <c r="OCR1" s="307"/>
      <c r="OCS1" s="307"/>
      <c r="OCT1" s="307"/>
      <c r="OCU1" s="307"/>
      <c r="OCV1" s="307"/>
      <c r="OCW1" s="306"/>
      <c r="OCX1" s="307"/>
      <c r="OCY1" s="307"/>
      <c r="OCZ1" s="307"/>
      <c r="ODA1" s="307"/>
      <c r="ODB1" s="307"/>
      <c r="ODC1" s="307"/>
      <c r="ODD1" s="307"/>
      <c r="ODE1" s="307"/>
      <c r="ODF1" s="307"/>
      <c r="ODG1" s="307"/>
      <c r="ODH1" s="307"/>
      <c r="ODI1" s="307"/>
      <c r="ODJ1" s="307"/>
      <c r="ODK1" s="307"/>
      <c r="ODL1" s="307"/>
      <c r="ODM1" s="306"/>
      <c r="ODN1" s="307"/>
      <c r="ODO1" s="307"/>
      <c r="ODP1" s="307"/>
      <c r="ODQ1" s="307"/>
      <c r="ODR1" s="307"/>
      <c r="ODS1" s="307"/>
      <c r="ODT1" s="307"/>
      <c r="ODU1" s="307"/>
      <c r="ODV1" s="307"/>
      <c r="ODW1" s="307"/>
      <c r="ODX1" s="307"/>
      <c r="ODY1" s="307"/>
      <c r="ODZ1" s="307"/>
      <c r="OEA1" s="307"/>
      <c r="OEB1" s="307"/>
      <c r="OEC1" s="306"/>
      <c r="OED1" s="307"/>
      <c r="OEE1" s="307"/>
      <c r="OEF1" s="307"/>
      <c r="OEG1" s="307"/>
      <c r="OEH1" s="307"/>
      <c r="OEI1" s="307"/>
      <c r="OEJ1" s="307"/>
      <c r="OEK1" s="307"/>
      <c r="OEL1" s="307"/>
      <c r="OEM1" s="307"/>
      <c r="OEN1" s="307"/>
      <c r="OEO1" s="307"/>
      <c r="OEP1" s="307"/>
      <c r="OEQ1" s="307"/>
      <c r="OER1" s="307"/>
      <c r="OES1" s="306"/>
      <c r="OET1" s="307"/>
      <c r="OEU1" s="307"/>
      <c r="OEV1" s="307"/>
      <c r="OEW1" s="307"/>
      <c r="OEX1" s="307"/>
      <c r="OEY1" s="307"/>
      <c r="OEZ1" s="307"/>
      <c r="OFA1" s="307"/>
      <c r="OFB1" s="307"/>
      <c r="OFC1" s="307"/>
      <c r="OFD1" s="307"/>
      <c r="OFE1" s="307"/>
      <c r="OFF1" s="307"/>
      <c r="OFG1" s="307"/>
      <c r="OFH1" s="307"/>
      <c r="OFI1" s="306"/>
      <c r="OFJ1" s="307"/>
      <c r="OFK1" s="307"/>
      <c r="OFL1" s="307"/>
      <c r="OFM1" s="307"/>
      <c r="OFN1" s="307"/>
      <c r="OFO1" s="307"/>
      <c r="OFP1" s="307"/>
      <c r="OFQ1" s="307"/>
      <c r="OFR1" s="307"/>
      <c r="OFS1" s="307"/>
      <c r="OFT1" s="307"/>
      <c r="OFU1" s="307"/>
      <c r="OFV1" s="307"/>
      <c r="OFW1" s="307"/>
      <c r="OFX1" s="307"/>
      <c r="OFY1" s="306"/>
      <c r="OFZ1" s="307"/>
      <c r="OGA1" s="307"/>
      <c r="OGB1" s="307"/>
      <c r="OGC1" s="307"/>
      <c r="OGD1" s="307"/>
      <c r="OGE1" s="307"/>
      <c r="OGF1" s="307"/>
      <c r="OGG1" s="307"/>
      <c r="OGH1" s="307"/>
      <c r="OGI1" s="307"/>
      <c r="OGJ1" s="307"/>
      <c r="OGK1" s="307"/>
      <c r="OGL1" s="307"/>
      <c r="OGM1" s="307"/>
      <c r="OGN1" s="307"/>
      <c r="OGO1" s="306"/>
      <c r="OGP1" s="307"/>
      <c r="OGQ1" s="307"/>
      <c r="OGR1" s="307"/>
      <c r="OGS1" s="307"/>
      <c r="OGT1" s="307"/>
      <c r="OGU1" s="307"/>
      <c r="OGV1" s="307"/>
      <c r="OGW1" s="307"/>
      <c r="OGX1" s="307"/>
      <c r="OGY1" s="307"/>
      <c r="OGZ1" s="307"/>
      <c r="OHA1" s="307"/>
      <c r="OHB1" s="307"/>
      <c r="OHC1" s="307"/>
      <c r="OHD1" s="307"/>
      <c r="OHE1" s="306"/>
      <c r="OHF1" s="307"/>
      <c r="OHG1" s="307"/>
      <c r="OHH1" s="307"/>
      <c r="OHI1" s="307"/>
      <c r="OHJ1" s="307"/>
      <c r="OHK1" s="307"/>
      <c r="OHL1" s="307"/>
      <c r="OHM1" s="307"/>
      <c r="OHN1" s="307"/>
      <c r="OHO1" s="307"/>
      <c r="OHP1" s="307"/>
      <c r="OHQ1" s="307"/>
      <c r="OHR1" s="307"/>
      <c r="OHS1" s="307"/>
      <c r="OHT1" s="307"/>
      <c r="OHU1" s="306"/>
      <c r="OHV1" s="307"/>
      <c r="OHW1" s="307"/>
      <c r="OHX1" s="307"/>
      <c r="OHY1" s="307"/>
      <c r="OHZ1" s="307"/>
      <c r="OIA1" s="307"/>
      <c r="OIB1" s="307"/>
      <c r="OIC1" s="307"/>
      <c r="OID1" s="307"/>
      <c r="OIE1" s="307"/>
      <c r="OIF1" s="307"/>
      <c r="OIG1" s="307"/>
      <c r="OIH1" s="307"/>
      <c r="OII1" s="307"/>
      <c r="OIJ1" s="307"/>
      <c r="OIK1" s="306"/>
      <c r="OIL1" s="307"/>
      <c r="OIM1" s="307"/>
      <c r="OIN1" s="307"/>
      <c r="OIO1" s="307"/>
      <c r="OIP1" s="307"/>
      <c r="OIQ1" s="307"/>
      <c r="OIR1" s="307"/>
      <c r="OIS1" s="307"/>
      <c r="OIT1" s="307"/>
      <c r="OIU1" s="307"/>
      <c r="OIV1" s="307"/>
      <c r="OIW1" s="307"/>
      <c r="OIX1" s="307"/>
      <c r="OIY1" s="307"/>
      <c r="OIZ1" s="307"/>
      <c r="OJA1" s="306"/>
      <c r="OJB1" s="307"/>
      <c r="OJC1" s="307"/>
      <c r="OJD1" s="307"/>
      <c r="OJE1" s="307"/>
      <c r="OJF1" s="307"/>
      <c r="OJG1" s="307"/>
      <c r="OJH1" s="307"/>
      <c r="OJI1" s="307"/>
      <c r="OJJ1" s="307"/>
      <c r="OJK1" s="307"/>
      <c r="OJL1" s="307"/>
      <c r="OJM1" s="307"/>
      <c r="OJN1" s="307"/>
      <c r="OJO1" s="307"/>
      <c r="OJP1" s="307"/>
      <c r="OJQ1" s="306"/>
      <c r="OJR1" s="307"/>
      <c r="OJS1" s="307"/>
      <c r="OJT1" s="307"/>
      <c r="OJU1" s="307"/>
      <c r="OJV1" s="307"/>
      <c r="OJW1" s="307"/>
      <c r="OJX1" s="307"/>
      <c r="OJY1" s="307"/>
      <c r="OJZ1" s="307"/>
      <c r="OKA1" s="307"/>
      <c r="OKB1" s="307"/>
      <c r="OKC1" s="307"/>
      <c r="OKD1" s="307"/>
      <c r="OKE1" s="307"/>
      <c r="OKF1" s="307"/>
      <c r="OKG1" s="306"/>
      <c r="OKH1" s="307"/>
      <c r="OKI1" s="307"/>
      <c r="OKJ1" s="307"/>
      <c r="OKK1" s="307"/>
      <c r="OKL1" s="307"/>
      <c r="OKM1" s="307"/>
      <c r="OKN1" s="307"/>
      <c r="OKO1" s="307"/>
      <c r="OKP1" s="307"/>
      <c r="OKQ1" s="307"/>
      <c r="OKR1" s="307"/>
      <c r="OKS1" s="307"/>
      <c r="OKT1" s="307"/>
      <c r="OKU1" s="307"/>
      <c r="OKV1" s="307"/>
      <c r="OKW1" s="306"/>
      <c r="OKX1" s="307"/>
      <c r="OKY1" s="307"/>
      <c r="OKZ1" s="307"/>
      <c r="OLA1" s="307"/>
      <c r="OLB1" s="307"/>
      <c r="OLC1" s="307"/>
      <c r="OLD1" s="307"/>
      <c r="OLE1" s="307"/>
      <c r="OLF1" s="307"/>
      <c r="OLG1" s="307"/>
      <c r="OLH1" s="307"/>
      <c r="OLI1" s="307"/>
      <c r="OLJ1" s="307"/>
      <c r="OLK1" s="307"/>
      <c r="OLL1" s="307"/>
      <c r="OLM1" s="306"/>
      <c r="OLN1" s="307"/>
      <c r="OLO1" s="307"/>
      <c r="OLP1" s="307"/>
      <c r="OLQ1" s="307"/>
      <c r="OLR1" s="307"/>
      <c r="OLS1" s="307"/>
      <c r="OLT1" s="307"/>
      <c r="OLU1" s="307"/>
      <c r="OLV1" s="307"/>
      <c r="OLW1" s="307"/>
      <c r="OLX1" s="307"/>
      <c r="OLY1" s="307"/>
      <c r="OLZ1" s="307"/>
      <c r="OMA1" s="307"/>
      <c r="OMB1" s="307"/>
      <c r="OMC1" s="306"/>
      <c r="OMD1" s="307"/>
      <c r="OME1" s="307"/>
      <c r="OMF1" s="307"/>
      <c r="OMG1" s="307"/>
      <c r="OMH1" s="307"/>
      <c r="OMI1" s="307"/>
      <c r="OMJ1" s="307"/>
      <c r="OMK1" s="307"/>
      <c r="OML1" s="307"/>
      <c r="OMM1" s="307"/>
      <c r="OMN1" s="307"/>
      <c r="OMO1" s="307"/>
      <c r="OMP1" s="307"/>
      <c r="OMQ1" s="307"/>
      <c r="OMR1" s="307"/>
      <c r="OMS1" s="306"/>
      <c r="OMT1" s="307"/>
      <c r="OMU1" s="307"/>
      <c r="OMV1" s="307"/>
      <c r="OMW1" s="307"/>
      <c r="OMX1" s="307"/>
      <c r="OMY1" s="307"/>
      <c r="OMZ1" s="307"/>
      <c r="ONA1" s="307"/>
      <c r="ONB1" s="307"/>
      <c r="ONC1" s="307"/>
      <c r="OND1" s="307"/>
      <c r="ONE1" s="307"/>
      <c r="ONF1" s="307"/>
      <c r="ONG1" s="307"/>
      <c r="ONH1" s="307"/>
      <c r="ONI1" s="306"/>
      <c r="ONJ1" s="307"/>
      <c r="ONK1" s="307"/>
      <c r="ONL1" s="307"/>
      <c r="ONM1" s="307"/>
      <c r="ONN1" s="307"/>
      <c r="ONO1" s="307"/>
      <c r="ONP1" s="307"/>
      <c r="ONQ1" s="307"/>
      <c r="ONR1" s="307"/>
      <c r="ONS1" s="307"/>
      <c r="ONT1" s="307"/>
      <c r="ONU1" s="307"/>
      <c r="ONV1" s="307"/>
      <c r="ONW1" s="307"/>
      <c r="ONX1" s="307"/>
      <c r="ONY1" s="306"/>
      <c r="ONZ1" s="307"/>
      <c r="OOA1" s="307"/>
      <c r="OOB1" s="307"/>
      <c r="OOC1" s="307"/>
      <c r="OOD1" s="307"/>
      <c r="OOE1" s="307"/>
      <c r="OOF1" s="307"/>
      <c r="OOG1" s="307"/>
      <c r="OOH1" s="307"/>
      <c r="OOI1" s="307"/>
      <c r="OOJ1" s="307"/>
      <c r="OOK1" s="307"/>
      <c r="OOL1" s="307"/>
      <c r="OOM1" s="307"/>
      <c r="OON1" s="307"/>
      <c r="OOO1" s="306"/>
      <c r="OOP1" s="307"/>
      <c r="OOQ1" s="307"/>
      <c r="OOR1" s="307"/>
      <c r="OOS1" s="307"/>
      <c r="OOT1" s="307"/>
      <c r="OOU1" s="307"/>
      <c r="OOV1" s="307"/>
      <c r="OOW1" s="307"/>
      <c r="OOX1" s="307"/>
      <c r="OOY1" s="307"/>
      <c r="OOZ1" s="307"/>
      <c r="OPA1" s="307"/>
      <c r="OPB1" s="307"/>
      <c r="OPC1" s="307"/>
      <c r="OPD1" s="307"/>
      <c r="OPE1" s="306"/>
      <c r="OPF1" s="307"/>
      <c r="OPG1" s="307"/>
      <c r="OPH1" s="307"/>
      <c r="OPI1" s="307"/>
      <c r="OPJ1" s="307"/>
      <c r="OPK1" s="307"/>
      <c r="OPL1" s="307"/>
      <c r="OPM1" s="307"/>
      <c r="OPN1" s="307"/>
      <c r="OPO1" s="307"/>
      <c r="OPP1" s="307"/>
      <c r="OPQ1" s="307"/>
      <c r="OPR1" s="307"/>
      <c r="OPS1" s="307"/>
      <c r="OPT1" s="307"/>
      <c r="OPU1" s="306"/>
      <c r="OPV1" s="307"/>
      <c r="OPW1" s="307"/>
      <c r="OPX1" s="307"/>
      <c r="OPY1" s="307"/>
      <c r="OPZ1" s="307"/>
      <c r="OQA1" s="307"/>
      <c r="OQB1" s="307"/>
      <c r="OQC1" s="307"/>
      <c r="OQD1" s="307"/>
      <c r="OQE1" s="307"/>
      <c r="OQF1" s="307"/>
      <c r="OQG1" s="307"/>
      <c r="OQH1" s="307"/>
      <c r="OQI1" s="307"/>
      <c r="OQJ1" s="307"/>
      <c r="OQK1" s="306"/>
      <c r="OQL1" s="307"/>
      <c r="OQM1" s="307"/>
      <c r="OQN1" s="307"/>
      <c r="OQO1" s="307"/>
      <c r="OQP1" s="307"/>
      <c r="OQQ1" s="307"/>
      <c r="OQR1" s="307"/>
      <c r="OQS1" s="307"/>
      <c r="OQT1" s="307"/>
      <c r="OQU1" s="307"/>
      <c r="OQV1" s="307"/>
      <c r="OQW1" s="307"/>
      <c r="OQX1" s="307"/>
      <c r="OQY1" s="307"/>
      <c r="OQZ1" s="307"/>
      <c r="ORA1" s="306"/>
      <c r="ORB1" s="307"/>
      <c r="ORC1" s="307"/>
      <c r="ORD1" s="307"/>
      <c r="ORE1" s="307"/>
      <c r="ORF1" s="307"/>
      <c r="ORG1" s="307"/>
      <c r="ORH1" s="307"/>
      <c r="ORI1" s="307"/>
      <c r="ORJ1" s="307"/>
      <c r="ORK1" s="307"/>
      <c r="ORL1" s="307"/>
      <c r="ORM1" s="307"/>
      <c r="ORN1" s="307"/>
      <c r="ORO1" s="307"/>
      <c r="ORP1" s="307"/>
      <c r="ORQ1" s="306"/>
      <c r="ORR1" s="307"/>
      <c r="ORS1" s="307"/>
      <c r="ORT1" s="307"/>
      <c r="ORU1" s="307"/>
      <c r="ORV1" s="307"/>
      <c r="ORW1" s="307"/>
      <c r="ORX1" s="307"/>
      <c r="ORY1" s="307"/>
      <c r="ORZ1" s="307"/>
      <c r="OSA1" s="307"/>
      <c r="OSB1" s="307"/>
      <c r="OSC1" s="307"/>
      <c r="OSD1" s="307"/>
      <c r="OSE1" s="307"/>
      <c r="OSF1" s="307"/>
      <c r="OSG1" s="306"/>
      <c r="OSH1" s="307"/>
      <c r="OSI1" s="307"/>
      <c r="OSJ1" s="307"/>
      <c r="OSK1" s="307"/>
      <c r="OSL1" s="307"/>
      <c r="OSM1" s="307"/>
      <c r="OSN1" s="307"/>
      <c r="OSO1" s="307"/>
      <c r="OSP1" s="307"/>
      <c r="OSQ1" s="307"/>
      <c r="OSR1" s="307"/>
      <c r="OSS1" s="307"/>
      <c r="OST1" s="307"/>
      <c r="OSU1" s="307"/>
      <c r="OSV1" s="307"/>
      <c r="OSW1" s="306"/>
      <c r="OSX1" s="307"/>
      <c r="OSY1" s="307"/>
      <c r="OSZ1" s="307"/>
      <c r="OTA1" s="307"/>
      <c r="OTB1" s="307"/>
      <c r="OTC1" s="307"/>
      <c r="OTD1" s="307"/>
      <c r="OTE1" s="307"/>
      <c r="OTF1" s="307"/>
      <c r="OTG1" s="307"/>
      <c r="OTH1" s="307"/>
      <c r="OTI1" s="307"/>
      <c r="OTJ1" s="307"/>
      <c r="OTK1" s="307"/>
      <c r="OTL1" s="307"/>
      <c r="OTM1" s="306"/>
      <c r="OTN1" s="307"/>
      <c r="OTO1" s="307"/>
      <c r="OTP1" s="307"/>
      <c r="OTQ1" s="307"/>
      <c r="OTR1" s="307"/>
      <c r="OTS1" s="307"/>
      <c r="OTT1" s="307"/>
      <c r="OTU1" s="307"/>
      <c r="OTV1" s="307"/>
      <c r="OTW1" s="307"/>
      <c r="OTX1" s="307"/>
      <c r="OTY1" s="307"/>
      <c r="OTZ1" s="307"/>
      <c r="OUA1" s="307"/>
      <c r="OUB1" s="307"/>
      <c r="OUC1" s="306"/>
      <c r="OUD1" s="307"/>
      <c r="OUE1" s="307"/>
      <c r="OUF1" s="307"/>
      <c r="OUG1" s="307"/>
      <c r="OUH1" s="307"/>
      <c r="OUI1" s="307"/>
      <c r="OUJ1" s="307"/>
      <c r="OUK1" s="307"/>
      <c r="OUL1" s="307"/>
      <c r="OUM1" s="307"/>
      <c r="OUN1" s="307"/>
      <c r="OUO1" s="307"/>
      <c r="OUP1" s="307"/>
      <c r="OUQ1" s="307"/>
      <c r="OUR1" s="307"/>
      <c r="OUS1" s="306"/>
      <c r="OUT1" s="307"/>
      <c r="OUU1" s="307"/>
      <c r="OUV1" s="307"/>
      <c r="OUW1" s="307"/>
      <c r="OUX1" s="307"/>
      <c r="OUY1" s="307"/>
      <c r="OUZ1" s="307"/>
      <c r="OVA1" s="307"/>
      <c r="OVB1" s="307"/>
      <c r="OVC1" s="307"/>
      <c r="OVD1" s="307"/>
      <c r="OVE1" s="307"/>
      <c r="OVF1" s="307"/>
      <c r="OVG1" s="307"/>
      <c r="OVH1" s="307"/>
      <c r="OVI1" s="306"/>
      <c r="OVJ1" s="307"/>
      <c r="OVK1" s="307"/>
      <c r="OVL1" s="307"/>
      <c r="OVM1" s="307"/>
      <c r="OVN1" s="307"/>
      <c r="OVO1" s="307"/>
      <c r="OVP1" s="307"/>
      <c r="OVQ1" s="307"/>
      <c r="OVR1" s="307"/>
      <c r="OVS1" s="307"/>
      <c r="OVT1" s="307"/>
      <c r="OVU1" s="307"/>
      <c r="OVV1" s="307"/>
      <c r="OVW1" s="307"/>
      <c r="OVX1" s="307"/>
      <c r="OVY1" s="306"/>
      <c r="OVZ1" s="307"/>
      <c r="OWA1" s="307"/>
      <c r="OWB1" s="307"/>
      <c r="OWC1" s="307"/>
      <c r="OWD1" s="307"/>
      <c r="OWE1" s="307"/>
      <c r="OWF1" s="307"/>
      <c r="OWG1" s="307"/>
      <c r="OWH1" s="307"/>
      <c r="OWI1" s="307"/>
      <c r="OWJ1" s="307"/>
      <c r="OWK1" s="307"/>
      <c r="OWL1" s="307"/>
      <c r="OWM1" s="307"/>
      <c r="OWN1" s="307"/>
      <c r="OWO1" s="306"/>
      <c r="OWP1" s="307"/>
      <c r="OWQ1" s="307"/>
      <c r="OWR1" s="307"/>
      <c r="OWS1" s="307"/>
      <c r="OWT1" s="307"/>
      <c r="OWU1" s="307"/>
      <c r="OWV1" s="307"/>
      <c r="OWW1" s="307"/>
      <c r="OWX1" s="307"/>
      <c r="OWY1" s="307"/>
      <c r="OWZ1" s="307"/>
      <c r="OXA1" s="307"/>
      <c r="OXB1" s="307"/>
      <c r="OXC1" s="307"/>
      <c r="OXD1" s="307"/>
      <c r="OXE1" s="306"/>
      <c r="OXF1" s="307"/>
      <c r="OXG1" s="307"/>
      <c r="OXH1" s="307"/>
      <c r="OXI1" s="307"/>
      <c r="OXJ1" s="307"/>
      <c r="OXK1" s="307"/>
      <c r="OXL1" s="307"/>
      <c r="OXM1" s="307"/>
      <c r="OXN1" s="307"/>
      <c r="OXO1" s="307"/>
      <c r="OXP1" s="307"/>
      <c r="OXQ1" s="307"/>
      <c r="OXR1" s="307"/>
      <c r="OXS1" s="307"/>
      <c r="OXT1" s="307"/>
      <c r="OXU1" s="306"/>
      <c r="OXV1" s="307"/>
      <c r="OXW1" s="307"/>
      <c r="OXX1" s="307"/>
      <c r="OXY1" s="307"/>
      <c r="OXZ1" s="307"/>
      <c r="OYA1" s="307"/>
      <c r="OYB1" s="307"/>
      <c r="OYC1" s="307"/>
      <c r="OYD1" s="307"/>
      <c r="OYE1" s="307"/>
      <c r="OYF1" s="307"/>
      <c r="OYG1" s="307"/>
      <c r="OYH1" s="307"/>
      <c r="OYI1" s="307"/>
      <c r="OYJ1" s="307"/>
      <c r="OYK1" s="306"/>
      <c r="OYL1" s="307"/>
      <c r="OYM1" s="307"/>
      <c r="OYN1" s="307"/>
      <c r="OYO1" s="307"/>
      <c r="OYP1" s="307"/>
      <c r="OYQ1" s="307"/>
      <c r="OYR1" s="307"/>
      <c r="OYS1" s="307"/>
      <c r="OYT1" s="307"/>
      <c r="OYU1" s="307"/>
      <c r="OYV1" s="307"/>
      <c r="OYW1" s="307"/>
      <c r="OYX1" s="307"/>
      <c r="OYY1" s="307"/>
      <c r="OYZ1" s="307"/>
      <c r="OZA1" s="306"/>
      <c r="OZB1" s="307"/>
      <c r="OZC1" s="307"/>
      <c r="OZD1" s="307"/>
      <c r="OZE1" s="307"/>
      <c r="OZF1" s="307"/>
      <c r="OZG1" s="307"/>
      <c r="OZH1" s="307"/>
      <c r="OZI1" s="307"/>
      <c r="OZJ1" s="307"/>
      <c r="OZK1" s="307"/>
      <c r="OZL1" s="307"/>
      <c r="OZM1" s="307"/>
      <c r="OZN1" s="307"/>
      <c r="OZO1" s="307"/>
      <c r="OZP1" s="307"/>
      <c r="OZQ1" s="306"/>
      <c r="OZR1" s="307"/>
      <c r="OZS1" s="307"/>
      <c r="OZT1" s="307"/>
      <c r="OZU1" s="307"/>
      <c r="OZV1" s="307"/>
      <c r="OZW1" s="307"/>
      <c r="OZX1" s="307"/>
      <c r="OZY1" s="307"/>
      <c r="OZZ1" s="307"/>
      <c r="PAA1" s="307"/>
      <c r="PAB1" s="307"/>
      <c r="PAC1" s="307"/>
      <c r="PAD1" s="307"/>
      <c r="PAE1" s="307"/>
      <c r="PAF1" s="307"/>
      <c r="PAG1" s="306"/>
      <c r="PAH1" s="307"/>
      <c r="PAI1" s="307"/>
      <c r="PAJ1" s="307"/>
      <c r="PAK1" s="307"/>
      <c r="PAL1" s="307"/>
      <c r="PAM1" s="307"/>
      <c r="PAN1" s="307"/>
      <c r="PAO1" s="307"/>
      <c r="PAP1" s="307"/>
      <c r="PAQ1" s="307"/>
      <c r="PAR1" s="307"/>
      <c r="PAS1" s="307"/>
      <c r="PAT1" s="307"/>
      <c r="PAU1" s="307"/>
      <c r="PAV1" s="307"/>
      <c r="PAW1" s="306"/>
      <c r="PAX1" s="307"/>
      <c r="PAY1" s="307"/>
      <c r="PAZ1" s="307"/>
      <c r="PBA1" s="307"/>
      <c r="PBB1" s="307"/>
      <c r="PBC1" s="307"/>
      <c r="PBD1" s="307"/>
      <c r="PBE1" s="307"/>
      <c r="PBF1" s="307"/>
      <c r="PBG1" s="307"/>
      <c r="PBH1" s="307"/>
      <c r="PBI1" s="307"/>
      <c r="PBJ1" s="307"/>
      <c r="PBK1" s="307"/>
      <c r="PBL1" s="307"/>
      <c r="PBM1" s="306"/>
      <c r="PBN1" s="307"/>
      <c r="PBO1" s="307"/>
      <c r="PBP1" s="307"/>
      <c r="PBQ1" s="307"/>
      <c r="PBR1" s="307"/>
      <c r="PBS1" s="307"/>
      <c r="PBT1" s="307"/>
      <c r="PBU1" s="307"/>
      <c r="PBV1" s="307"/>
      <c r="PBW1" s="307"/>
      <c r="PBX1" s="307"/>
      <c r="PBY1" s="307"/>
      <c r="PBZ1" s="307"/>
      <c r="PCA1" s="307"/>
      <c r="PCB1" s="307"/>
      <c r="PCC1" s="306"/>
      <c r="PCD1" s="307"/>
      <c r="PCE1" s="307"/>
      <c r="PCF1" s="307"/>
      <c r="PCG1" s="307"/>
      <c r="PCH1" s="307"/>
      <c r="PCI1" s="307"/>
      <c r="PCJ1" s="307"/>
      <c r="PCK1" s="307"/>
      <c r="PCL1" s="307"/>
      <c r="PCM1" s="307"/>
      <c r="PCN1" s="307"/>
      <c r="PCO1" s="307"/>
      <c r="PCP1" s="307"/>
      <c r="PCQ1" s="307"/>
      <c r="PCR1" s="307"/>
      <c r="PCS1" s="306"/>
      <c r="PCT1" s="307"/>
      <c r="PCU1" s="307"/>
      <c r="PCV1" s="307"/>
      <c r="PCW1" s="307"/>
      <c r="PCX1" s="307"/>
      <c r="PCY1" s="307"/>
      <c r="PCZ1" s="307"/>
      <c r="PDA1" s="307"/>
      <c r="PDB1" s="307"/>
      <c r="PDC1" s="307"/>
      <c r="PDD1" s="307"/>
      <c r="PDE1" s="307"/>
      <c r="PDF1" s="307"/>
      <c r="PDG1" s="307"/>
      <c r="PDH1" s="307"/>
      <c r="PDI1" s="306"/>
      <c r="PDJ1" s="307"/>
      <c r="PDK1" s="307"/>
      <c r="PDL1" s="307"/>
      <c r="PDM1" s="307"/>
      <c r="PDN1" s="307"/>
      <c r="PDO1" s="307"/>
      <c r="PDP1" s="307"/>
      <c r="PDQ1" s="307"/>
      <c r="PDR1" s="307"/>
      <c r="PDS1" s="307"/>
      <c r="PDT1" s="307"/>
      <c r="PDU1" s="307"/>
      <c r="PDV1" s="307"/>
      <c r="PDW1" s="307"/>
      <c r="PDX1" s="307"/>
      <c r="PDY1" s="306"/>
      <c r="PDZ1" s="307"/>
      <c r="PEA1" s="307"/>
      <c r="PEB1" s="307"/>
      <c r="PEC1" s="307"/>
      <c r="PED1" s="307"/>
      <c r="PEE1" s="307"/>
      <c r="PEF1" s="307"/>
      <c r="PEG1" s="307"/>
      <c r="PEH1" s="307"/>
      <c r="PEI1" s="307"/>
      <c r="PEJ1" s="307"/>
      <c r="PEK1" s="307"/>
      <c r="PEL1" s="307"/>
      <c r="PEM1" s="307"/>
      <c r="PEN1" s="307"/>
      <c r="PEO1" s="306"/>
      <c r="PEP1" s="307"/>
      <c r="PEQ1" s="307"/>
      <c r="PER1" s="307"/>
      <c r="PES1" s="307"/>
      <c r="PET1" s="307"/>
      <c r="PEU1" s="307"/>
      <c r="PEV1" s="307"/>
      <c r="PEW1" s="307"/>
      <c r="PEX1" s="307"/>
      <c r="PEY1" s="307"/>
      <c r="PEZ1" s="307"/>
      <c r="PFA1" s="307"/>
      <c r="PFB1" s="307"/>
      <c r="PFC1" s="307"/>
      <c r="PFD1" s="307"/>
      <c r="PFE1" s="306"/>
      <c r="PFF1" s="307"/>
      <c r="PFG1" s="307"/>
      <c r="PFH1" s="307"/>
      <c r="PFI1" s="307"/>
      <c r="PFJ1" s="307"/>
      <c r="PFK1" s="307"/>
      <c r="PFL1" s="307"/>
      <c r="PFM1" s="307"/>
      <c r="PFN1" s="307"/>
      <c r="PFO1" s="307"/>
      <c r="PFP1" s="307"/>
      <c r="PFQ1" s="307"/>
      <c r="PFR1" s="307"/>
      <c r="PFS1" s="307"/>
      <c r="PFT1" s="307"/>
      <c r="PFU1" s="306"/>
      <c r="PFV1" s="307"/>
      <c r="PFW1" s="307"/>
      <c r="PFX1" s="307"/>
      <c r="PFY1" s="307"/>
      <c r="PFZ1" s="307"/>
      <c r="PGA1" s="307"/>
      <c r="PGB1" s="307"/>
      <c r="PGC1" s="307"/>
      <c r="PGD1" s="307"/>
      <c r="PGE1" s="307"/>
      <c r="PGF1" s="307"/>
      <c r="PGG1" s="307"/>
      <c r="PGH1" s="307"/>
      <c r="PGI1" s="307"/>
      <c r="PGJ1" s="307"/>
      <c r="PGK1" s="306"/>
      <c r="PGL1" s="307"/>
      <c r="PGM1" s="307"/>
      <c r="PGN1" s="307"/>
      <c r="PGO1" s="307"/>
      <c r="PGP1" s="307"/>
      <c r="PGQ1" s="307"/>
      <c r="PGR1" s="307"/>
      <c r="PGS1" s="307"/>
      <c r="PGT1" s="307"/>
      <c r="PGU1" s="307"/>
      <c r="PGV1" s="307"/>
      <c r="PGW1" s="307"/>
      <c r="PGX1" s="307"/>
      <c r="PGY1" s="307"/>
      <c r="PGZ1" s="307"/>
      <c r="PHA1" s="306"/>
      <c r="PHB1" s="307"/>
      <c r="PHC1" s="307"/>
      <c r="PHD1" s="307"/>
      <c r="PHE1" s="307"/>
      <c r="PHF1" s="307"/>
      <c r="PHG1" s="307"/>
      <c r="PHH1" s="307"/>
      <c r="PHI1" s="307"/>
      <c r="PHJ1" s="307"/>
      <c r="PHK1" s="307"/>
      <c r="PHL1" s="307"/>
      <c r="PHM1" s="307"/>
      <c r="PHN1" s="307"/>
      <c r="PHO1" s="307"/>
      <c r="PHP1" s="307"/>
      <c r="PHQ1" s="306"/>
      <c r="PHR1" s="307"/>
      <c r="PHS1" s="307"/>
      <c r="PHT1" s="307"/>
      <c r="PHU1" s="307"/>
      <c r="PHV1" s="307"/>
      <c r="PHW1" s="307"/>
      <c r="PHX1" s="307"/>
      <c r="PHY1" s="307"/>
      <c r="PHZ1" s="307"/>
      <c r="PIA1" s="307"/>
      <c r="PIB1" s="307"/>
      <c r="PIC1" s="307"/>
      <c r="PID1" s="307"/>
      <c r="PIE1" s="307"/>
      <c r="PIF1" s="307"/>
      <c r="PIG1" s="306"/>
      <c r="PIH1" s="307"/>
      <c r="PII1" s="307"/>
      <c r="PIJ1" s="307"/>
      <c r="PIK1" s="307"/>
      <c r="PIL1" s="307"/>
      <c r="PIM1" s="307"/>
      <c r="PIN1" s="307"/>
      <c r="PIO1" s="307"/>
      <c r="PIP1" s="307"/>
      <c r="PIQ1" s="307"/>
      <c r="PIR1" s="307"/>
      <c r="PIS1" s="307"/>
      <c r="PIT1" s="307"/>
      <c r="PIU1" s="307"/>
      <c r="PIV1" s="307"/>
      <c r="PIW1" s="306"/>
      <c r="PIX1" s="307"/>
      <c r="PIY1" s="307"/>
      <c r="PIZ1" s="307"/>
      <c r="PJA1" s="307"/>
      <c r="PJB1" s="307"/>
      <c r="PJC1" s="307"/>
      <c r="PJD1" s="307"/>
      <c r="PJE1" s="307"/>
      <c r="PJF1" s="307"/>
      <c r="PJG1" s="307"/>
      <c r="PJH1" s="307"/>
      <c r="PJI1" s="307"/>
      <c r="PJJ1" s="307"/>
      <c r="PJK1" s="307"/>
      <c r="PJL1" s="307"/>
      <c r="PJM1" s="306"/>
      <c r="PJN1" s="307"/>
      <c r="PJO1" s="307"/>
      <c r="PJP1" s="307"/>
      <c r="PJQ1" s="307"/>
      <c r="PJR1" s="307"/>
      <c r="PJS1" s="307"/>
      <c r="PJT1" s="307"/>
      <c r="PJU1" s="307"/>
      <c r="PJV1" s="307"/>
      <c r="PJW1" s="307"/>
      <c r="PJX1" s="307"/>
      <c r="PJY1" s="307"/>
      <c r="PJZ1" s="307"/>
      <c r="PKA1" s="307"/>
      <c r="PKB1" s="307"/>
      <c r="PKC1" s="306"/>
      <c r="PKD1" s="307"/>
      <c r="PKE1" s="307"/>
      <c r="PKF1" s="307"/>
      <c r="PKG1" s="307"/>
      <c r="PKH1" s="307"/>
      <c r="PKI1" s="307"/>
      <c r="PKJ1" s="307"/>
      <c r="PKK1" s="307"/>
      <c r="PKL1" s="307"/>
      <c r="PKM1" s="307"/>
      <c r="PKN1" s="307"/>
      <c r="PKO1" s="307"/>
      <c r="PKP1" s="307"/>
      <c r="PKQ1" s="307"/>
      <c r="PKR1" s="307"/>
      <c r="PKS1" s="306"/>
      <c r="PKT1" s="307"/>
      <c r="PKU1" s="307"/>
      <c r="PKV1" s="307"/>
      <c r="PKW1" s="307"/>
      <c r="PKX1" s="307"/>
      <c r="PKY1" s="307"/>
      <c r="PKZ1" s="307"/>
      <c r="PLA1" s="307"/>
      <c r="PLB1" s="307"/>
      <c r="PLC1" s="307"/>
      <c r="PLD1" s="307"/>
      <c r="PLE1" s="307"/>
      <c r="PLF1" s="307"/>
      <c r="PLG1" s="307"/>
      <c r="PLH1" s="307"/>
      <c r="PLI1" s="306"/>
      <c r="PLJ1" s="307"/>
      <c r="PLK1" s="307"/>
      <c r="PLL1" s="307"/>
      <c r="PLM1" s="307"/>
      <c r="PLN1" s="307"/>
      <c r="PLO1" s="307"/>
      <c r="PLP1" s="307"/>
      <c r="PLQ1" s="307"/>
      <c r="PLR1" s="307"/>
      <c r="PLS1" s="307"/>
      <c r="PLT1" s="307"/>
      <c r="PLU1" s="307"/>
      <c r="PLV1" s="307"/>
      <c r="PLW1" s="307"/>
      <c r="PLX1" s="307"/>
      <c r="PLY1" s="306"/>
      <c r="PLZ1" s="307"/>
      <c r="PMA1" s="307"/>
      <c r="PMB1" s="307"/>
      <c r="PMC1" s="307"/>
      <c r="PMD1" s="307"/>
      <c r="PME1" s="307"/>
      <c r="PMF1" s="307"/>
      <c r="PMG1" s="307"/>
      <c r="PMH1" s="307"/>
      <c r="PMI1" s="307"/>
      <c r="PMJ1" s="307"/>
      <c r="PMK1" s="307"/>
      <c r="PML1" s="307"/>
      <c r="PMM1" s="307"/>
      <c r="PMN1" s="307"/>
      <c r="PMO1" s="306"/>
      <c r="PMP1" s="307"/>
      <c r="PMQ1" s="307"/>
      <c r="PMR1" s="307"/>
      <c r="PMS1" s="307"/>
      <c r="PMT1" s="307"/>
      <c r="PMU1" s="307"/>
      <c r="PMV1" s="307"/>
      <c r="PMW1" s="307"/>
      <c r="PMX1" s="307"/>
      <c r="PMY1" s="307"/>
      <c r="PMZ1" s="307"/>
      <c r="PNA1" s="307"/>
      <c r="PNB1" s="307"/>
      <c r="PNC1" s="307"/>
      <c r="PND1" s="307"/>
      <c r="PNE1" s="306"/>
      <c r="PNF1" s="307"/>
      <c r="PNG1" s="307"/>
      <c r="PNH1" s="307"/>
      <c r="PNI1" s="307"/>
      <c r="PNJ1" s="307"/>
      <c r="PNK1" s="307"/>
      <c r="PNL1" s="307"/>
      <c r="PNM1" s="307"/>
      <c r="PNN1" s="307"/>
      <c r="PNO1" s="307"/>
      <c r="PNP1" s="307"/>
      <c r="PNQ1" s="307"/>
      <c r="PNR1" s="307"/>
      <c r="PNS1" s="307"/>
      <c r="PNT1" s="307"/>
      <c r="PNU1" s="306"/>
      <c r="PNV1" s="307"/>
      <c r="PNW1" s="307"/>
      <c r="PNX1" s="307"/>
      <c r="PNY1" s="307"/>
      <c r="PNZ1" s="307"/>
      <c r="POA1" s="307"/>
      <c r="POB1" s="307"/>
      <c r="POC1" s="307"/>
      <c r="POD1" s="307"/>
      <c r="POE1" s="307"/>
      <c r="POF1" s="307"/>
      <c r="POG1" s="307"/>
      <c r="POH1" s="307"/>
      <c r="POI1" s="307"/>
      <c r="POJ1" s="307"/>
      <c r="POK1" s="306"/>
      <c r="POL1" s="307"/>
      <c r="POM1" s="307"/>
      <c r="PON1" s="307"/>
      <c r="POO1" s="307"/>
      <c r="POP1" s="307"/>
      <c r="POQ1" s="307"/>
      <c r="POR1" s="307"/>
      <c r="POS1" s="307"/>
      <c r="POT1" s="307"/>
      <c r="POU1" s="307"/>
      <c r="POV1" s="307"/>
      <c r="POW1" s="307"/>
      <c r="POX1" s="307"/>
      <c r="POY1" s="307"/>
      <c r="POZ1" s="307"/>
      <c r="PPA1" s="306"/>
      <c r="PPB1" s="307"/>
      <c r="PPC1" s="307"/>
      <c r="PPD1" s="307"/>
      <c r="PPE1" s="307"/>
      <c r="PPF1" s="307"/>
      <c r="PPG1" s="307"/>
      <c r="PPH1" s="307"/>
      <c r="PPI1" s="307"/>
      <c r="PPJ1" s="307"/>
      <c r="PPK1" s="307"/>
      <c r="PPL1" s="307"/>
      <c r="PPM1" s="307"/>
      <c r="PPN1" s="307"/>
      <c r="PPO1" s="307"/>
      <c r="PPP1" s="307"/>
      <c r="PPQ1" s="306"/>
      <c r="PPR1" s="307"/>
      <c r="PPS1" s="307"/>
      <c r="PPT1" s="307"/>
      <c r="PPU1" s="307"/>
      <c r="PPV1" s="307"/>
      <c r="PPW1" s="307"/>
      <c r="PPX1" s="307"/>
      <c r="PPY1" s="307"/>
      <c r="PPZ1" s="307"/>
      <c r="PQA1" s="307"/>
      <c r="PQB1" s="307"/>
      <c r="PQC1" s="307"/>
      <c r="PQD1" s="307"/>
      <c r="PQE1" s="307"/>
      <c r="PQF1" s="307"/>
      <c r="PQG1" s="306"/>
      <c r="PQH1" s="307"/>
      <c r="PQI1" s="307"/>
      <c r="PQJ1" s="307"/>
      <c r="PQK1" s="307"/>
      <c r="PQL1" s="307"/>
      <c r="PQM1" s="307"/>
      <c r="PQN1" s="307"/>
      <c r="PQO1" s="307"/>
      <c r="PQP1" s="307"/>
      <c r="PQQ1" s="307"/>
      <c r="PQR1" s="307"/>
      <c r="PQS1" s="307"/>
      <c r="PQT1" s="307"/>
      <c r="PQU1" s="307"/>
      <c r="PQV1" s="307"/>
      <c r="PQW1" s="306"/>
      <c r="PQX1" s="307"/>
      <c r="PQY1" s="307"/>
      <c r="PQZ1" s="307"/>
      <c r="PRA1" s="307"/>
      <c r="PRB1" s="307"/>
      <c r="PRC1" s="307"/>
      <c r="PRD1" s="307"/>
      <c r="PRE1" s="307"/>
      <c r="PRF1" s="307"/>
      <c r="PRG1" s="307"/>
      <c r="PRH1" s="307"/>
      <c r="PRI1" s="307"/>
      <c r="PRJ1" s="307"/>
      <c r="PRK1" s="307"/>
      <c r="PRL1" s="307"/>
      <c r="PRM1" s="306"/>
      <c r="PRN1" s="307"/>
      <c r="PRO1" s="307"/>
      <c r="PRP1" s="307"/>
      <c r="PRQ1" s="307"/>
      <c r="PRR1" s="307"/>
      <c r="PRS1" s="307"/>
      <c r="PRT1" s="307"/>
      <c r="PRU1" s="307"/>
      <c r="PRV1" s="307"/>
      <c r="PRW1" s="307"/>
      <c r="PRX1" s="307"/>
      <c r="PRY1" s="307"/>
      <c r="PRZ1" s="307"/>
      <c r="PSA1" s="307"/>
      <c r="PSB1" s="307"/>
      <c r="PSC1" s="306"/>
      <c r="PSD1" s="307"/>
      <c r="PSE1" s="307"/>
      <c r="PSF1" s="307"/>
      <c r="PSG1" s="307"/>
      <c r="PSH1" s="307"/>
      <c r="PSI1" s="307"/>
      <c r="PSJ1" s="307"/>
      <c r="PSK1" s="307"/>
      <c r="PSL1" s="307"/>
      <c r="PSM1" s="307"/>
      <c r="PSN1" s="307"/>
      <c r="PSO1" s="307"/>
      <c r="PSP1" s="307"/>
      <c r="PSQ1" s="307"/>
      <c r="PSR1" s="307"/>
      <c r="PSS1" s="306"/>
      <c r="PST1" s="307"/>
      <c r="PSU1" s="307"/>
      <c r="PSV1" s="307"/>
      <c r="PSW1" s="307"/>
      <c r="PSX1" s="307"/>
      <c r="PSY1" s="307"/>
      <c r="PSZ1" s="307"/>
      <c r="PTA1" s="307"/>
      <c r="PTB1" s="307"/>
      <c r="PTC1" s="307"/>
      <c r="PTD1" s="307"/>
      <c r="PTE1" s="307"/>
      <c r="PTF1" s="307"/>
      <c r="PTG1" s="307"/>
      <c r="PTH1" s="307"/>
      <c r="PTI1" s="306"/>
      <c r="PTJ1" s="307"/>
      <c r="PTK1" s="307"/>
      <c r="PTL1" s="307"/>
      <c r="PTM1" s="307"/>
      <c r="PTN1" s="307"/>
      <c r="PTO1" s="307"/>
      <c r="PTP1" s="307"/>
      <c r="PTQ1" s="307"/>
      <c r="PTR1" s="307"/>
      <c r="PTS1" s="307"/>
      <c r="PTT1" s="307"/>
      <c r="PTU1" s="307"/>
      <c r="PTV1" s="307"/>
      <c r="PTW1" s="307"/>
      <c r="PTX1" s="307"/>
      <c r="PTY1" s="306"/>
      <c r="PTZ1" s="307"/>
      <c r="PUA1" s="307"/>
      <c r="PUB1" s="307"/>
      <c r="PUC1" s="307"/>
      <c r="PUD1" s="307"/>
      <c r="PUE1" s="307"/>
      <c r="PUF1" s="307"/>
      <c r="PUG1" s="307"/>
      <c r="PUH1" s="307"/>
      <c r="PUI1" s="307"/>
      <c r="PUJ1" s="307"/>
      <c r="PUK1" s="307"/>
      <c r="PUL1" s="307"/>
      <c r="PUM1" s="307"/>
      <c r="PUN1" s="307"/>
      <c r="PUO1" s="306"/>
      <c r="PUP1" s="307"/>
      <c r="PUQ1" s="307"/>
      <c r="PUR1" s="307"/>
      <c r="PUS1" s="307"/>
      <c r="PUT1" s="307"/>
      <c r="PUU1" s="307"/>
      <c r="PUV1" s="307"/>
      <c r="PUW1" s="307"/>
      <c r="PUX1" s="307"/>
      <c r="PUY1" s="307"/>
      <c r="PUZ1" s="307"/>
      <c r="PVA1" s="307"/>
      <c r="PVB1" s="307"/>
      <c r="PVC1" s="307"/>
      <c r="PVD1" s="307"/>
      <c r="PVE1" s="306"/>
      <c r="PVF1" s="307"/>
      <c r="PVG1" s="307"/>
      <c r="PVH1" s="307"/>
      <c r="PVI1" s="307"/>
      <c r="PVJ1" s="307"/>
      <c r="PVK1" s="307"/>
      <c r="PVL1" s="307"/>
      <c r="PVM1" s="307"/>
      <c r="PVN1" s="307"/>
      <c r="PVO1" s="307"/>
      <c r="PVP1" s="307"/>
      <c r="PVQ1" s="307"/>
      <c r="PVR1" s="307"/>
      <c r="PVS1" s="307"/>
      <c r="PVT1" s="307"/>
      <c r="PVU1" s="306"/>
      <c r="PVV1" s="307"/>
      <c r="PVW1" s="307"/>
      <c r="PVX1" s="307"/>
      <c r="PVY1" s="307"/>
      <c r="PVZ1" s="307"/>
      <c r="PWA1" s="307"/>
      <c r="PWB1" s="307"/>
      <c r="PWC1" s="307"/>
      <c r="PWD1" s="307"/>
      <c r="PWE1" s="307"/>
      <c r="PWF1" s="307"/>
      <c r="PWG1" s="307"/>
      <c r="PWH1" s="307"/>
      <c r="PWI1" s="307"/>
      <c r="PWJ1" s="307"/>
      <c r="PWK1" s="306"/>
      <c r="PWL1" s="307"/>
      <c r="PWM1" s="307"/>
      <c r="PWN1" s="307"/>
      <c r="PWO1" s="307"/>
      <c r="PWP1" s="307"/>
      <c r="PWQ1" s="307"/>
      <c r="PWR1" s="307"/>
      <c r="PWS1" s="307"/>
      <c r="PWT1" s="307"/>
      <c r="PWU1" s="307"/>
      <c r="PWV1" s="307"/>
      <c r="PWW1" s="307"/>
      <c r="PWX1" s="307"/>
      <c r="PWY1" s="307"/>
      <c r="PWZ1" s="307"/>
      <c r="PXA1" s="306"/>
      <c r="PXB1" s="307"/>
      <c r="PXC1" s="307"/>
      <c r="PXD1" s="307"/>
      <c r="PXE1" s="307"/>
      <c r="PXF1" s="307"/>
      <c r="PXG1" s="307"/>
      <c r="PXH1" s="307"/>
      <c r="PXI1" s="307"/>
      <c r="PXJ1" s="307"/>
      <c r="PXK1" s="307"/>
      <c r="PXL1" s="307"/>
      <c r="PXM1" s="307"/>
      <c r="PXN1" s="307"/>
      <c r="PXO1" s="307"/>
      <c r="PXP1" s="307"/>
      <c r="PXQ1" s="306"/>
      <c r="PXR1" s="307"/>
      <c r="PXS1" s="307"/>
      <c r="PXT1" s="307"/>
      <c r="PXU1" s="307"/>
      <c r="PXV1" s="307"/>
      <c r="PXW1" s="307"/>
      <c r="PXX1" s="307"/>
      <c r="PXY1" s="307"/>
      <c r="PXZ1" s="307"/>
      <c r="PYA1" s="307"/>
      <c r="PYB1" s="307"/>
      <c r="PYC1" s="307"/>
      <c r="PYD1" s="307"/>
      <c r="PYE1" s="307"/>
      <c r="PYF1" s="307"/>
      <c r="PYG1" s="306"/>
      <c r="PYH1" s="307"/>
      <c r="PYI1" s="307"/>
      <c r="PYJ1" s="307"/>
      <c r="PYK1" s="307"/>
      <c r="PYL1" s="307"/>
      <c r="PYM1" s="307"/>
      <c r="PYN1" s="307"/>
      <c r="PYO1" s="307"/>
      <c r="PYP1" s="307"/>
      <c r="PYQ1" s="307"/>
      <c r="PYR1" s="307"/>
      <c r="PYS1" s="307"/>
      <c r="PYT1" s="307"/>
      <c r="PYU1" s="307"/>
      <c r="PYV1" s="307"/>
      <c r="PYW1" s="306"/>
      <c r="PYX1" s="307"/>
      <c r="PYY1" s="307"/>
      <c r="PYZ1" s="307"/>
      <c r="PZA1" s="307"/>
      <c r="PZB1" s="307"/>
      <c r="PZC1" s="307"/>
      <c r="PZD1" s="307"/>
      <c r="PZE1" s="307"/>
      <c r="PZF1" s="307"/>
      <c r="PZG1" s="307"/>
      <c r="PZH1" s="307"/>
      <c r="PZI1" s="307"/>
      <c r="PZJ1" s="307"/>
      <c r="PZK1" s="307"/>
      <c r="PZL1" s="307"/>
      <c r="PZM1" s="306"/>
      <c r="PZN1" s="307"/>
      <c r="PZO1" s="307"/>
      <c r="PZP1" s="307"/>
      <c r="PZQ1" s="307"/>
      <c r="PZR1" s="307"/>
      <c r="PZS1" s="307"/>
      <c r="PZT1" s="307"/>
      <c r="PZU1" s="307"/>
      <c r="PZV1" s="307"/>
      <c r="PZW1" s="307"/>
      <c r="PZX1" s="307"/>
      <c r="PZY1" s="307"/>
      <c r="PZZ1" s="307"/>
      <c r="QAA1" s="307"/>
      <c r="QAB1" s="307"/>
      <c r="QAC1" s="306"/>
      <c r="QAD1" s="307"/>
      <c r="QAE1" s="307"/>
      <c r="QAF1" s="307"/>
      <c r="QAG1" s="307"/>
      <c r="QAH1" s="307"/>
      <c r="QAI1" s="307"/>
      <c r="QAJ1" s="307"/>
      <c r="QAK1" s="307"/>
      <c r="QAL1" s="307"/>
      <c r="QAM1" s="307"/>
      <c r="QAN1" s="307"/>
      <c r="QAO1" s="307"/>
      <c r="QAP1" s="307"/>
      <c r="QAQ1" s="307"/>
      <c r="QAR1" s="307"/>
      <c r="QAS1" s="306"/>
      <c r="QAT1" s="307"/>
      <c r="QAU1" s="307"/>
      <c r="QAV1" s="307"/>
      <c r="QAW1" s="307"/>
      <c r="QAX1" s="307"/>
      <c r="QAY1" s="307"/>
      <c r="QAZ1" s="307"/>
      <c r="QBA1" s="307"/>
      <c r="QBB1" s="307"/>
      <c r="QBC1" s="307"/>
      <c r="QBD1" s="307"/>
      <c r="QBE1" s="307"/>
      <c r="QBF1" s="307"/>
      <c r="QBG1" s="307"/>
      <c r="QBH1" s="307"/>
      <c r="QBI1" s="306"/>
      <c r="QBJ1" s="307"/>
      <c r="QBK1" s="307"/>
      <c r="QBL1" s="307"/>
      <c r="QBM1" s="307"/>
      <c r="QBN1" s="307"/>
      <c r="QBO1" s="307"/>
      <c r="QBP1" s="307"/>
      <c r="QBQ1" s="307"/>
      <c r="QBR1" s="307"/>
      <c r="QBS1" s="307"/>
      <c r="QBT1" s="307"/>
      <c r="QBU1" s="307"/>
      <c r="QBV1" s="307"/>
      <c r="QBW1" s="307"/>
      <c r="QBX1" s="307"/>
      <c r="QBY1" s="306"/>
      <c r="QBZ1" s="307"/>
      <c r="QCA1" s="307"/>
      <c r="QCB1" s="307"/>
      <c r="QCC1" s="307"/>
      <c r="QCD1" s="307"/>
      <c r="QCE1" s="307"/>
      <c r="QCF1" s="307"/>
      <c r="QCG1" s="307"/>
      <c r="QCH1" s="307"/>
      <c r="QCI1" s="307"/>
      <c r="QCJ1" s="307"/>
      <c r="QCK1" s="307"/>
      <c r="QCL1" s="307"/>
      <c r="QCM1" s="307"/>
      <c r="QCN1" s="307"/>
      <c r="QCO1" s="306"/>
      <c r="QCP1" s="307"/>
      <c r="QCQ1" s="307"/>
      <c r="QCR1" s="307"/>
      <c r="QCS1" s="307"/>
      <c r="QCT1" s="307"/>
      <c r="QCU1" s="307"/>
      <c r="QCV1" s="307"/>
      <c r="QCW1" s="307"/>
      <c r="QCX1" s="307"/>
      <c r="QCY1" s="307"/>
      <c r="QCZ1" s="307"/>
      <c r="QDA1" s="307"/>
      <c r="QDB1" s="307"/>
      <c r="QDC1" s="307"/>
      <c r="QDD1" s="307"/>
      <c r="QDE1" s="306"/>
      <c r="QDF1" s="307"/>
      <c r="QDG1" s="307"/>
      <c r="QDH1" s="307"/>
      <c r="QDI1" s="307"/>
      <c r="QDJ1" s="307"/>
      <c r="QDK1" s="307"/>
      <c r="QDL1" s="307"/>
      <c r="QDM1" s="307"/>
      <c r="QDN1" s="307"/>
      <c r="QDO1" s="307"/>
      <c r="QDP1" s="307"/>
      <c r="QDQ1" s="307"/>
      <c r="QDR1" s="307"/>
      <c r="QDS1" s="307"/>
      <c r="QDT1" s="307"/>
      <c r="QDU1" s="306"/>
      <c r="QDV1" s="307"/>
      <c r="QDW1" s="307"/>
      <c r="QDX1" s="307"/>
      <c r="QDY1" s="307"/>
      <c r="QDZ1" s="307"/>
      <c r="QEA1" s="307"/>
      <c r="QEB1" s="307"/>
      <c r="QEC1" s="307"/>
      <c r="QED1" s="307"/>
      <c r="QEE1" s="307"/>
      <c r="QEF1" s="307"/>
      <c r="QEG1" s="307"/>
      <c r="QEH1" s="307"/>
      <c r="QEI1" s="307"/>
      <c r="QEJ1" s="307"/>
      <c r="QEK1" s="306"/>
      <c r="QEL1" s="307"/>
      <c r="QEM1" s="307"/>
      <c r="QEN1" s="307"/>
      <c r="QEO1" s="307"/>
      <c r="QEP1" s="307"/>
      <c r="QEQ1" s="307"/>
      <c r="QER1" s="307"/>
      <c r="QES1" s="307"/>
      <c r="QET1" s="307"/>
      <c r="QEU1" s="307"/>
      <c r="QEV1" s="307"/>
      <c r="QEW1" s="307"/>
      <c r="QEX1" s="307"/>
      <c r="QEY1" s="307"/>
      <c r="QEZ1" s="307"/>
      <c r="QFA1" s="306"/>
      <c r="QFB1" s="307"/>
      <c r="QFC1" s="307"/>
      <c r="QFD1" s="307"/>
      <c r="QFE1" s="307"/>
      <c r="QFF1" s="307"/>
      <c r="QFG1" s="307"/>
      <c r="QFH1" s="307"/>
      <c r="QFI1" s="307"/>
      <c r="QFJ1" s="307"/>
      <c r="QFK1" s="307"/>
      <c r="QFL1" s="307"/>
      <c r="QFM1" s="307"/>
      <c r="QFN1" s="307"/>
      <c r="QFO1" s="307"/>
      <c r="QFP1" s="307"/>
      <c r="QFQ1" s="306"/>
      <c r="QFR1" s="307"/>
      <c r="QFS1" s="307"/>
      <c r="QFT1" s="307"/>
      <c r="QFU1" s="307"/>
      <c r="QFV1" s="307"/>
      <c r="QFW1" s="307"/>
      <c r="QFX1" s="307"/>
      <c r="QFY1" s="307"/>
      <c r="QFZ1" s="307"/>
      <c r="QGA1" s="307"/>
      <c r="QGB1" s="307"/>
      <c r="QGC1" s="307"/>
      <c r="QGD1" s="307"/>
      <c r="QGE1" s="307"/>
      <c r="QGF1" s="307"/>
      <c r="QGG1" s="306"/>
      <c r="QGH1" s="307"/>
      <c r="QGI1" s="307"/>
      <c r="QGJ1" s="307"/>
      <c r="QGK1" s="307"/>
      <c r="QGL1" s="307"/>
      <c r="QGM1" s="307"/>
      <c r="QGN1" s="307"/>
      <c r="QGO1" s="307"/>
      <c r="QGP1" s="307"/>
      <c r="QGQ1" s="307"/>
      <c r="QGR1" s="307"/>
      <c r="QGS1" s="307"/>
      <c r="QGT1" s="307"/>
      <c r="QGU1" s="307"/>
      <c r="QGV1" s="307"/>
      <c r="QGW1" s="306"/>
      <c r="QGX1" s="307"/>
      <c r="QGY1" s="307"/>
      <c r="QGZ1" s="307"/>
      <c r="QHA1" s="307"/>
      <c r="QHB1" s="307"/>
      <c r="QHC1" s="307"/>
      <c r="QHD1" s="307"/>
      <c r="QHE1" s="307"/>
      <c r="QHF1" s="307"/>
      <c r="QHG1" s="307"/>
      <c r="QHH1" s="307"/>
      <c r="QHI1" s="307"/>
      <c r="QHJ1" s="307"/>
      <c r="QHK1" s="307"/>
      <c r="QHL1" s="307"/>
      <c r="QHM1" s="306"/>
      <c r="QHN1" s="307"/>
      <c r="QHO1" s="307"/>
      <c r="QHP1" s="307"/>
      <c r="QHQ1" s="307"/>
      <c r="QHR1" s="307"/>
      <c r="QHS1" s="307"/>
      <c r="QHT1" s="307"/>
      <c r="QHU1" s="307"/>
      <c r="QHV1" s="307"/>
      <c r="QHW1" s="307"/>
      <c r="QHX1" s="307"/>
      <c r="QHY1" s="307"/>
      <c r="QHZ1" s="307"/>
      <c r="QIA1" s="307"/>
      <c r="QIB1" s="307"/>
      <c r="QIC1" s="306"/>
      <c r="QID1" s="307"/>
      <c r="QIE1" s="307"/>
      <c r="QIF1" s="307"/>
      <c r="QIG1" s="307"/>
      <c r="QIH1" s="307"/>
      <c r="QII1" s="307"/>
      <c r="QIJ1" s="307"/>
      <c r="QIK1" s="307"/>
      <c r="QIL1" s="307"/>
      <c r="QIM1" s="307"/>
      <c r="QIN1" s="307"/>
      <c r="QIO1" s="307"/>
      <c r="QIP1" s="307"/>
      <c r="QIQ1" s="307"/>
      <c r="QIR1" s="307"/>
      <c r="QIS1" s="306"/>
      <c r="QIT1" s="307"/>
      <c r="QIU1" s="307"/>
      <c r="QIV1" s="307"/>
      <c r="QIW1" s="307"/>
      <c r="QIX1" s="307"/>
      <c r="QIY1" s="307"/>
      <c r="QIZ1" s="307"/>
      <c r="QJA1" s="307"/>
      <c r="QJB1" s="307"/>
      <c r="QJC1" s="307"/>
      <c r="QJD1" s="307"/>
      <c r="QJE1" s="307"/>
      <c r="QJF1" s="307"/>
      <c r="QJG1" s="307"/>
      <c r="QJH1" s="307"/>
      <c r="QJI1" s="306"/>
      <c r="QJJ1" s="307"/>
      <c r="QJK1" s="307"/>
      <c r="QJL1" s="307"/>
      <c r="QJM1" s="307"/>
      <c r="QJN1" s="307"/>
      <c r="QJO1" s="307"/>
      <c r="QJP1" s="307"/>
      <c r="QJQ1" s="307"/>
      <c r="QJR1" s="307"/>
      <c r="QJS1" s="307"/>
      <c r="QJT1" s="307"/>
      <c r="QJU1" s="307"/>
      <c r="QJV1" s="307"/>
      <c r="QJW1" s="307"/>
      <c r="QJX1" s="307"/>
      <c r="QJY1" s="306"/>
      <c r="QJZ1" s="307"/>
      <c r="QKA1" s="307"/>
      <c r="QKB1" s="307"/>
      <c r="QKC1" s="307"/>
      <c r="QKD1" s="307"/>
      <c r="QKE1" s="307"/>
      <c r="QKF1" s="307"/>
      <c r="QKG1" s="307"/>
      <c r="QKH1" s="307"/>
      <c r="QKI1" s="307"/>
      <c r="QKJ1" s="307"/>
      <c r="QKK1" s="307"/>
      <c r="QKL1" s="307"/>
      <c r="QKM1" s="307"/>
      <c r="QKN1" s="307"/>
      <c r="QKO1" s="306"/>
      <c r="QKP1" s="307"/>
      <c r="QKQ1" s="307"/>
      <c r="QKR1" s="307"/>
      <c r="QKS1" s="307"/>
      <c r="QKT1" s="307"/>
      <c r="QKU1" s="307"/>
      <c r="QKV1" s="307"/>
      <c r="QKW1" s="307"/>
      <c r="QKX1" s="307"/>
      <c r="QKY1" s="307"/>
      <c r="QKZ1" s="307"/>
      <c r="QLA1" s="307"/>
      <c r="QLB1" s="307"/>
      <c r="QLC1" s="307"/>
      <c r="QLD1" s="307"/>
      <c r="QLE1" s="306"/>
      <c r="QLF1" s="307"/>
      <c r="QLG1" s="307"/>
      <c r="QLH1" s="307"/>
      <c r="QLI1" s="307"/>
      <c r="QLJ1" s="307"/>
      <c r="QLK1" s="307"/>
      <c r="QLL1" s="307"/>
      <c r="QLM1" s="307"/>
      <c r="QLN1" s="307"/>
      <c r="QLO1" s="307"/>
      <c r="QLP1" s="307"/>
      <c r="QLQ1" s="307"/>
      <c r="QLR1" s="307"/>
      <c r="QLS1" s="307"/>
      <c r="QLT1" s="307"/>
      <c r="QLU1" s="306"/>
      <c r="QLV1" s="307"/>
      <c r="QLW1" s="307"/>
      <c r="QLX1" s="307"/>
      <c r="QLY1" s="307"/>
      <c r="QLZ1" s="307"/>
      <c r="QMA1" s="307"/>
      <c r="QMB1" s="307"/>
      <c r="QMC1" s="307"/>
      <c r="QMD1" s="307"/>
      <c r="QME1" s="307"/>
      <c r="QMF1" s="307"/>
      <c r="QMG1" s="307"/>
      <c r="QMH1" s="307"/>
      <c r="QMI1" s="307"/>
      <c r="QMJ1" s="307"/>
      <c r="QMK1" s="306"/>
      <c r="QML1" s="307"/>
      <c r="QMM1" s="307"/>
      <c r="QMN1" s="307"/>
      <c r="QMO1" s="307"/>
      <c r="QMP1" s="307"/>
      <c r="QMQ1" s="307"/>
      <c r="QMR1" s="307"/>
      <c r="QMS1" s="307"/>
      <c r="QMT1" s="307"/>
      <c r="QMU1" s="307"/>
      <c r="QMV1" s="307"/>
      <c r="QMW1" s="307"/>
      <c r="QMX1" s="307"/>
      <c r="QMY1" s="307"/>
      <c r="QMZ1" s="307"/>
      <c r="QNA1" s="306"/>
      <c r="QNB1" s="307"/>
      <c r="QNC1" s="307"/>
      <c r="QND1" s="307"/>
      <c r="QNE1" s="307"/>
      <c r="QNF1" s="307"/>
      <c r="QNG1" s="307"/>
      <c r="QNH1" s="307"/>
      <c r="QNI1" s="307"/>
      <c r="QNJ1" s="307"/>
      <c r="QNK1" s="307"/>
      <c r="QNL1" s="307"/>
      <c r="QNM1" s="307"/>
      <c r="QNN1" s="307"/>
      <c r="QNO1" s="307"/>
      <c r="QNP1" s="307"/>
      <c r="QNQ1" s="306"/>
      <c r="QNR1" s="307"/>
      <c r="QNS1" s="307"/>
      <c r="QNT1" s="307"/>
      <c r="QNU1" s="307"/>
      <c r="QNV1" s="307"/>
      <c r="QNW1" s="307"/>
      <c r="QNX1" s="307"/>
      <c r="QNY1" s="307"/>
      <c r="QNZ1" s="307"/>
      <c r="QOA1" s="307"/>
      <c r="QOB1" s="307"/>
      <c r="QOC1" s="307"/>
      <c r="QOD1" s="307"/>
      <c r="QOE1" s="307"/>
      <c r="QOF1" s="307"/>
      <c r="QOG1" s="306"/>
      <c r="QOH1" s="307"/>
      <c r="QOI1" s="307"/>
      <c r="QOJ1" s="307"/>
      <c r="QOK1" s="307"/>
      <c r="QOL1" s="307"/>
      <c r="QOM1" s="307"/>
      <c r="QON1" s="307"/>
      <c r="QOO1" s="307"/>
      <c r="QOP1" s="307"/>
      <c r="QOQ1" s="307"/>
      <c r="QOR1" s="307"/>
      <c r="QOS1" s="307"/>
      <c r="QOT1" s="307"/>
      <c r="QOU1" s="307"/>
      <c r="QOV1" s="307"/>
      <c r="QOW1" s="306"/>
      <c r="QOX1" s="307"/>
      <c r="QOY1" s="307"/>
      <c r="QOZ1" s="307"/>
      <c r="QPA1" s="307"/>
      <c r="QPB1" s="307"/>
      <c r="QPC1" s="307"/>
      <c r="QPD1" s="307"/>
      <c r="QPE1" s="307"/>
      <c r="QPF1" s="307"/>
      <c r="QPG1" s="307"/>
      <c r="QPH1" s="307"/>
      <c r="QPI1" s="307"/>
      <c r="QPJ1" s="307"/>
      <c r="QPK1" s="307"/>
      <c r="QPL1" s="307"/>
      <c r="QPM1" s="306"/>
      <c r="QPN1" s="307"/>
      <c r="QPO1" s="307"/>
      <c r="QPP1" s="307"/>
      <c r="QPQ1" s="307"/>
      <c r="QPR1" s="307"/>
      <c r="QPS1" s="307"/>
      <c r="QPT1" s="307"/>
      <c r="QPU1" s="307"/>
      <c r="QPV1" s="307"/>
      <c r="QPW1" s="307"/>
      <c r="QPX1" s="307"/>
      <c r="QPY1" s="307"/>
      <c r="QPZ1" s="307"/>
      <c r="QQA1" s="307"/>
      <c r="QQB1" s="307"/>
      <c r="QQC1" s="306"/>
      <c r="QQD1" s="307"/>
      <c r="QQE1" s="307"/>
      <c r="QQF1" s="307"/>
      <c r="QQG1" s="307"/>
      <c r="QQH1" s="307"/>
      <c r="QQI1" s="307"/>
      <c r="QQJ1" s="307"/>
      <c r="QQK1" s="307"/>
      <c r="QQL1" s="307"/>
      <c r="QQM1" s="307"/>
      <c r="QQN1" s="307"/>
      <c r="QQO1" s="307"/>
      <c r="QQP1" s="307"/>
      <c r="QQQ1" s="307"/>
      <c r="QQR1" s="307"/>
      <c r="QQS1" s="306"/>
      <c r="QQT1" s="307"/>
      <c r="QQU1" s="307"/>
      <c r="QQV1" s="307"/>
      <c r="QQW1" s="307"/>
      <c r="QQX1" s="307"/>
      <c r="QQY1" s="307"/>
      <c r="QQZ1" s="307"/>
      <c r="QRA1" s="307"/>
      <c r="QRB1" s="307"/>
      <c r="QRC1" s="307"/>
      <c r="QRD1" s="307"/>
      <c r="QRE1" s="307"/>
      <c r="QRF1" s="307"/>
      <c r="QRG1" s="307"/>
      <c r="QRH1" s="307"/>
      <c r="QRI1" s="306"/>
      <c r="QRJ1" s="307"/>
      <c r="QRK1" s="307"/>
      <c r="QRL1" s="307"/>
      <c r="QRM1" s="307"/>
      <c r="QRN1" s="307"/>
      <c r="QRO1" s="307"/>
      <c r="QRP1" s="307"/>
      <c r="QRQ1" s="307"/>
      <c r="QRR1" s="307"/>
      <c r="QRS1" s="307"/>
      <c r="QRT1" s="307"/>
      <c r="QRU1" s="307"/>
      <c r="QRV1" s="307"/>
      <c r="QRW1" s="307"/>
      <c r="QRX1" s="307"/>
      <c r="QRY1" s="306"/>
      <c r="QRZ1" s="307"/>
      <c r="QSA1" s="307"/>
      <c r="QSB1" s="307"/>
      <c r="QSC1" s="307"/>
      <c r="QSD1" s="307"/>
      <c r="QSE1" s="307"/>
      <c r="QSF1" s="307"/>
      <c r="QSG1" s="307"/>
      <c r="QSH1" s="307"/>
      <c r="QSI1" s="307"/>
      <c r="QSJ1" s="307"/>
      <c r="QSK1" s="307"/>
      <c r="QSL1" s="307"/>
      <c r="QSM1" s="307"/>
      <c r="QSN1" s="307"/>
      <c r="QSO1" s="306"/>
      <c r="QSP1" s="307"/>
      <c r="QSQ1" s="307"/>
      <c r="QSR1" s="307"/>
      <c r="QSS1" s="307"/>
      <c r="QST1" s="307"/>
      <c r="QSU1" s="307"/>
      <c r="QSV1" s="307"/>
      <c r="QSW1" s="307"/>
      <c r="QSX1" s="307"/>
      <c r="QSY1" s="307"/>
      <c r="QSZ1" s="307"/>
      <c r="QTA1" s="307"/>
      <c r="QTB1" s="307"/>
      <c r="QTC1" s="307"/>
      <c r="QTD1" s="307"/>
      <c r="QTE1" s="306"/>
      <c r="QTF1" s="307"/>
      <c r="QTG1" s="307"/>
      <c r="QTH1" s="307"/>
      <c r="QTI1" s="307"/>
      <c r="QTJ1" s="307"/>
      <c r="QTK1" s="307"/>
      <c r="QTL1" s="307"/>
      <c r="QTM1" s="307"/>
      <c r="QTN1" s="307"/>
      <c r="QTO1" s="307"/>
      <c r="QTP1" s="307"/>
      <c r="QTQ1" s="307"/>
      <c r="QTR1" s="307"/>
      <c r="QTS1" s="307"/>
      <c r="QTT1" s="307"/>
      <c r="QTU1" s="306"/>
      <c r="QTV1" s="307"/>
      <c r="QTW1" s="307"/>
      <c r="QTX1" s="307"/>
      <c r="QTY1" s="307"/>
      <c r="QTZ1" s="307"/>
      <c r="QUA1" s="307"/>
      <c r="QUB1" s="307"/>
      <c r="QUC1" s="307"/>
      <c r="QUD1" s="307"/>
      <c r="QUE1" s="307"/>
      <c r="QUF1" s="307"/>
      <c r="QUG1" s="307"/>
      <c r="QUH1" s="307"/>
      <c r="QUI1" s="307"/>
      <c r="QUJ1" s="307"/>
      <c r="QUK1" s="306"/>
      <c r="QUL1" s="307"/>
      <c r="QUM1" s="307"/>
      <c r="QUN1" s="307"/>
      <c r="QUO1" s="307"/>
      <c r="QUP1" s="307"/>
      <c r="QUQ1" s="307"/>
      <c r="QUR1" s="307"/>
      <c r="QUS1" s="307"/>
      <c r="QUT1" s="307"/>
      <c r="QUU1" s="307"/>
      <c r="QUV1" s="307"/>
      <c r="QUW1" s="307"/>
      <c r="QUX1" s="307"/>
      <c r="QUY1" s="307"/>
      <c r="QUZ1" s="307"/>
      <c r="QVA1" s="306"/>
      <c r="QVB1" s="307"/>
      <c r="QVC1" s="307"/>
      <c r="QVD1" s="307"/>
      <c r="QVE1" s="307"/>
      <c r="QVF1" s="307"/>
      <c r="QVG1" s="307"/>
      <c r="QVH1" s="307"/>
      <c r="QVI1" s="307"/>
      <c r="QVJ1" s="307"/>
      <c r="QVK1" s="307"/>
      <c r="QVL1" s="307"/>
      <c r="QVM1" s="307"/>
      <c r="QVN1" s="307"/>
      <c r="QVO1" s="307"/>
      <c r="QVP1" s="307"/>
      <c r="QVQ1" s="306"/>
      <c r="QVR1" s="307"/>
      <c r="QVS1" s="307"/>
      <c r="QVT1" s="307"/>
      <c r="QVU1" s="307"/>
      <c r="QVV1" s="307"/>
      <c r="QVW1" s="307"/>
      <c r="QVX1" s="307"/>
      <c r="QVY1" s="307"/>
      <c r="QVZ1" s="307"/>
      <c r="QWA1" s="307"/>
      <c r="QWB1" s="307"/>
      <c r="QWC1" s="307"/>
      <c r="QWD1" s="307"/>
      <c r="QWE1" s="307"/>
      <c r="QWF1" s="307"/>
      <c r="QWG1" s="306"/>
      <c r="QWH1" s="307"/>
      <c r="QWI1" s="307"/>
      <c r="QWJ1" s="307"/>
      <c r="QWK1" s="307"/>
      <c r="QWL1" s="307"/>
      <c r="QWM1" s="307"/>
      <c r="QWN1" s="307"/>
      <c r="QWO1" s="307"/>
      <c r="QWP1" s="307"/>
      <c r="QWQ1" s="307"/>
      <c r="QWR1" s="307"/>
      <c r="QWS1" s="307"/>
      <c r="QWT1" s="307"/>
      <c r="QWU1" s="307"/>
      <c r="QWV1" s="307"/>
      <c r="QWW1" s="306"/>
      <c r="QWX1" s="307"/>
      <c r="QWY1" s="307"/>
      <c r="QWZ1" s="307"/>
      <c r="QXA1" s="307"/>
      <c r="QXB1" s="307"/>
      <c r="QXC1" s="307"/>
      <c r="QXD1" s="307"/>
      <c r="QXE1" s="307"/>
      <c r="QXF1" s="307"/>
      <c r="QXG1" s="307"/>
      <c r="QXH1" s="307"/>
      <c r="QXI1" s="307"/>
      <c r="QXJ1" s="307"/>
      <c r="QXK1" s="307"/>
      <c r="QXL1" s="307"/>
      <c r="QXM1" s="306"/>
      <c r="QXN1" s="307"/>
      <c r="QXO1" s="307"/>
      <c r="QXP1" s="307"/>
      <c r="QXQ1" s="307"/>
      <c r="QXR1" s="307"/>
      <c r="QXS1" s="307"/>
      <c r="QXT1" s="307"/>
      <c r="QXU1" s="307"/>
      <c r="QXV1" s="307"/>
      <c r="QXW1" s="307"/>
      <c r="QXX1" s="307"/>
      <c r="QXY1" s="307"/>
      <c r="QXZ1" s="307"/>
      <c r="QYA1" s="307"/>
      <c r="QYB1" s="307"/>
      <c r="QYC1" s="306"/>
      <c r="QYD1" s="307"/>
      <c r="QYE1" s="307"/>
      <c r="QYF1" s="307"/>
      <c r="QYG1" s="307"/>
      <c r="QYH1" s="307"/>
      <c r="QYI1" s="307"/>
      <c r="QYJ1" s="307"/>
      <c r="QYK1" s="307"/>
      <c r="QYL1" s="307"/>
      <c r="QYM1" s="307"/>
      <c r="QYN1" s="307"/>
      <c r="QYO1" s="307"/>
      <c r="QYP1" s="307"/>
      <c r="QYQ1" s="307"/>
      <c r="QYR1" s="307"/>
      <c r="QYS1" s="306"/>
      <c r="QYT1" s="307"/>
      <c r="QYU1" s="307"/>
      <c r="QYV1" s="307"/>
      <c r="QYW1" s="307"/>
      <c r="QYX1" s="307"/>
      <c r="QYY1" s="307"/>
      <c r="QYZ1" s="307"/>
      <c r="QZA1" s="307"/>
      <c r="QZB1" s="307"/>
      <c r="QZC1" s="307"/>
      <c r="QZD1" s="307"/>
      <c r="QZE1" s="307"/>
      <c r="QZF1" s="307"/>
      <c r="QZG1" s="307"/>
      <c r="QZH1" s="307"/>
      <c r="QZI1" s="306"/>
      <c r="QZJ1" s="307"/>
      <c r="QZK1" s="307"/>
      <c r="QZL1" s="307"/>
      <c r="QZM1" s="307"/>
      <c r="QZN1" s="307"/>
      <c r="QZO1" s="307"/>
      <c r="QZP1" s="307"/>
      <c r="QZQ1" s="307"/>
      <c r="QZR1" s="307"/>
      <c r="QZS1" s="307"/>
      <c r="QZT1" s="307"/>
      <c r="QZU1" s="307"/>
      <c r="QZV1" s="307"/>
      <c r="QZW1" s="307"/>
      <c r="QZX1" s="307"/>
      <c r="QZY1" s="306"/>
      <c r="QZZ1" s="307"/>
      <c r="RAA1" s="307"/>
      <c r="RAB1" s="307"/>
      <c r="RAC1" s="307"/>
      <c r="RAD1" s="307"/>
      <c r="RAE1" s="307"/>
      <c r="RAF1" s="307"/>
      <c r="RAG1" s="307"/>
      <c r="RAH1" s="307"/>
      <c r="RAI1" s="307"/>
      <c r="RAJ1" s="307"/>
      <c r="RAK1" s="307"/>
      <c r="RAL1" s="307"/>
      <c r="RAM1" s="307"/>
      <c r="RAN1" s="307"/>
      <c r="RAO1" s="306"/>
      <c r="RAP1" s="307"/>
      <c r="RAQ1" s="307"/>
      <c r="RAR1" s="307"/>
      <c r="RAS1" s="307"/>
      <c r="RAT1" s="307"/>
      <c r="RAU1" s="307"/>
      <c r="RAV1" s="307"/>
      <c r="RAW1" s="307"/>
      <c r="RAX1" s="307"/>
      <c r="RAY1" s="307"/>
      <c r="RAZ1" s="307"/>
      <c r="RBA1" s="307"/>
      <c r="RBB1" s="307"/>
      <c r="RBC1" s="307"/>
      <c r="RBD1" s="307"/>
      <c r="RBE1" s="306"/>
      <c r="RBF1" s="307"/>
      <c r="RBG1" s="307"/>
      <c r="RBH1" s="307"/>
      <c r="RBI1" s="307"/>
      <c r="RBJ1" s="307"/>
      <c r="RBK1" s="307"/>
      <c r="RBL1" s="307"/>
      <c r="RBM1" s="307"/>
      <c r="RBN1" s="307"/>
      <c r="RBO1" s="307"/>
      <c r="RBP1" s="307"/>
      <c r="RBQ1" s="307"/>
      <c r="RBR1" s="307"/>
      <c r="RBS1" s="307"/>
      <c r="RBT1" s="307"/>
      <c r="RBU1" s="306"/>
      <c r="RBV1" s="307"/>
      <c r="RBW1" s="307"/>
      <c r="RBX1" s="307"/>
      <c r="RBY1" s="307"/>
      <c r="RBZ1" s="307"/>
      <c r="RCA1" s="307"/>
      <c r="RCB1" s="307"/>
      <c r="RCC1" s="307"/>
      <c r="RCD1" s="307"/>
      <c r="RCE1" s="307"/>
      <c r="RCF1" s="307"/>
      <c r="RCG1" s="307"/>
      <c r="RCH1" s="307"/>
      <c r="RCI1" s="307"/>
      <c r="RCJ1" s="307"/>
      <c r="RCK1" s="306"/>
      <c r="RCL1" s="307"/>
      <c r="RCM1" s="307"/>
      <c r="RCN1" s="307"/>
      <c r="RCO1" s="307"/>
      <c r="RCP1" s="307"/>
      <c r="RCQ1" s="307"/>
      <c r="RCR1" s="307"/>
      <c r="RCS1" s="307"/>
      <c r="RCT1" s="307"/>
      <c r="RCU1" s="307"/>
      <c r="RCV1" s="307"/>
      <c r="RCW1" s="307"/>
      <c r="RCX1" s="307"/>
      <c r="RCY1" s="307"/>
      <c r="RCZ1" s="307"/>
      <c r="RDA1" s="306"/>
      <c r="RDB1" s="307"/>
      <c r="RDC1" s="307"/>
      <c r="RDD1" s="307"/>
      <c r="RDE1" s="307"/>
      <c r="RDF1" s="307"/>
      <c r="RDG1" s="307"/>
      <c r="RDH1" s="307"/>
      <c r="RDI1" s="307"/>
      <c r="RDJ1" s="307"/>
      <c r="RDK1" s="307"/>
      <c r="RDL1" s="307"/>
      <c r="RDM1" s="307"/>
      <c r="RDN1" s="307"/>
      <c r="RDO1" s="307"/>
      <c r="RDP1" s="307"/>
      <c r="RDQ1" s="306"/>
      <c r="RDR1" s="307"/>
      <c r="RDS1" s="307"/>
      <c r="RDT1" s="307"/>
      <c r="RDU1" s="307"/>
      <c r="RDV1" s="307"/>
      <c r="RDW1" s="307"/>
      <c r="RDX1" s="307"/>
      <c r="RDY1" s="307"/>
      <c r="RDZ1" s="307"/>
      <c r="REA1" s="307"/>
      <c r="REB1" s="307"/>
      <c r="REC1" s="307"/>
      <c r="RED1" s="307"/>
      <c r="REE1" s="307"/>
      <c r="REF1" s="307"/>
      <c r="REG1" s="306"/>
      <c r="REH1" s="307"/>
      <c r="REI1" s="307"/>
      <c r="REJ1" s="307"/>
      <c r="REK1" s="307"/>
      <c r="REL1" s="307"/>
      <c r="REM1" s="307"/>
      <c r="REN1" s="307"/>
      <c r="REO1" s="307"/>
      <c r="REP1" s="307"/>
      <c r="REQ1" s="307"/>
      <c r="RER1" s="307"/>
      <c r="RES1" s="307"/>
      <c r="RET1" s="307"/>
      <c r="REU1" s="307"/>
      <c r="REV1" s="307"/>
      <c r="REW1" s="306"/>
      <c r="REX1" s="307"/>
      <c r="REY1" s="307"/>
      <c r="REZ1" s="307"/>
      <c r="RFA1" s="307"/>
      <c r="RFB1" s="307"/>
      <c r="RFC1" s="307"/>
      <c r="RFD1" s="307"/>
      <c r="RFE1" s="307"/>
      <c r="RFF1" s="307"/>
      <c r="RFG1" s="307"/>
      <c r="RFH1" s="307"/>
      <c r="RFI1" s="307"/>
      <c r="RFJ1" s="307"/>
      <c r="RFK1" s="307"/>
      <c r="RFL1" s="307"/>
      <c r="RFM1" s="306"/>
      <c r="RFN1" s="307"/>
      <c r="RFO1" s="307"/>
      <c r="RFP1" s="307"/>
      <c r="RFQ1" s="307"/>
      <c r="RFR1" s="307"/>
      <c r="RFS1" s="307"/>
      <c r="RFT1" s="307"/>
      <c r="RFU1" s="307"/>
      <c r="RFV1" s="307"/>
      <c r="RFW1" s="307"/>
      <c r="RFX1" s="307"/>
      <c r="RFY1" s="307"/>
      <c r="RFZ1" s="307"/>
      <c r="RGA1" s="307"/>
      <c r="RGB1" s="307"/>
      <c r="RGC1" s="306"/>
      <c r="RGD1" s="307"/>
      <c r="RGE1" s="307"/>
      <c r="RGF1" s="307"/>
      <c r="RGG1" s="307"/>
      <c r="RGH1" s="307"/>
      <c r="RGI1" s="307"/>
      <c r="RGJ1" s="307"/>
      <c r="RGK1" s="307"/>
      <c r="RGL1" s="307"/>
      <c r="RGM1" s="307"/>
      <c r="RGN1" s="307"/>
      <c r="RGO1" s="307"/>
      <c r="RGP1" s="307"/>
      <c r="RGQ1" s="307"/>
      <c r="RGR1" s="307"/>
      <c r="RGS1" s="306"/>
      <c r="RGT1" s="307"/>
      <c r="RGU1" s="307"/>
      <c r="RGV1" s="307"/>
      <c r="RGW1" s="307"/>
      <c r="RGX1" s="307"/>
      <c r="RGY1" s="307"/>
      <c r="RGZ1" s="307"/>
      <c r="RHA1" s="307"/>
      <c r="RHB1" s="307"/>
      <c r="RHC1" s="307"/>
      <c r="RHD1" s="307"/>
      <c r="RHE1" s="307"/>
      <c r="RHF1" s="307"/>
      <c r="RHG1" s="307"/>
      <c r="RHH1" s="307"/>
      <c r="RHI1" s="306"/>
      <c r="RHJ1" s="307"/>
      <c r="RHK1" s="307"/>
      <c r="RHL1" s="307"/>
      <c r="RHM1" s="307"/>
      <c r="RHN1" s="307"/>
      <c r="RHO1" s="307"/>
      <c r="RHP1" s="307"/>
      <c r="RHQ1" s="307"/>
      <c r="RHR1" s="307"/>
      <c r="RHS1" s="307"/>
      <c r="RHT1" s="307"/>
      <c r="RHU1" s="307"/>
      <c r="RHV1" s="307"/>
      <c r="RHW1" s="307"/>
      <c r="RHX1" s="307"/>
      <c r="RHY1" s="306"/>
      <c r="RHZ1" s="307"/>
      <c r="RIA1" s="307"/>
      <c r="RIB1" s="307"/>
      <c r="RIC1" s="307"/>
      <c r="RID1" s="307"/>
      <c r="RIE1" s="307"/>
      <c r="RIF1" s="307"/>
      <c r="RIG1" s="307"/>
      <c r="RIH1" s="307"/>
      <c r="RII1" s="307"/>
      <c r="RIJ1" s="307"/>
      <c r="RIK1" s="307"/>
      <c r="RIL1" s="307"/>
      <c r="RIM1" s="307"/>
      <c r="RIN1" s="307"/>
      <c r="RIO1" s="306"/>
      <c r="RIP1" s="307"/>
      <c r="RIQ1" s="307"/>
      <c r="RIR1" s="307"/>
      <c r="RIS1" s="307"/>
      <c r="RIT1" s="307"/>
      <c r="RIU1" s="307"/>
      <c r="RIV1" s="307"/>
      <c r="RIW1" s="307"/>
      <c r="RIX1" s="307"/>
      <c r="RIY1" s="307"/>
      <c r="RIZ1" s="307"/>
      <c r="RJA1" s="307"/>
      <c r="RJB1" s="307"/>
      <c r="RJC1" s="307"/>
      <c r="RJD1" s="307"/>
      <c r="RJE1" s="306"/>
      <c r="RJF1" s="307"/>
      <c r="RJG1" s="307"/>
      <c r="RJH1" s="307"/>
      <c r="RJI1" s="307"/>
      <c r="RJJ1" s="307"/>
      <c r="RJK1" s="307"/>
      <c r="RJL1" s="307"/>
      <c r="RJM1" s="307"/>
      <c r="RJN1" s="307"/>
      <c r="RJO1" s="307"/>
      <c r="RJP1" s="307"/>
      <c r="RJQ1" s="307"/>
      <c r="RJR1" s="307"/>
      <c r="RJS1" s="307"/>
      <c r="RJT1" s="307"/>
      <c r="RJU1" s="306"/>
      <c r="RJV1" s="307"/>
      <c r="RJW1" s="307"/>
      <c r="RJX1" s="307"/>
      <c r="RJY1" s="307"/>
      <c r="RJZ1" s="307"/>
      <c r="RKA1" s="307"/>
      <c r="RKB1" s="307"/>
      <c r="RKC1" s="307"/>
      <c r="RKD1" s="307"/>
      <c r="RKE1" s="307"/>
      <c r="RKF1" s="307"/>
      <c r="RKG1" s="307"/>
      <c r="RKH1" s="307"/>
      <c r="RKI1" s="307"/>
      <c r="RKJ1" s="307"/>
      <c r="RKK1" s="306"/>
      <c r="RKL1" s="307"/>
      <c r="RKM1" s="307"/>
      <c r="RKN1" s="307"/>
      <c r="RKO1" s="307"/>
      <c r="RKP1" s="307"/>
      <c r="RKQ1" s="307"/>
      <c r="RKR1" s="307"/>
      <c r="RKS1" s="307"/>
      <c r="RKT1" s="307"/>
      <c r="RKU1" s="307"/>
      <c r="RKV1" s="307"/>
      <c r="RKW1" s="307"/>
      <c r="RKX1" s="307"/>
      <c r="RKY1" s="307"/>
      <c r="RKZ1" s="307"/>
      <c r="RLA1" s="306"/>
      <c r="RLB1" s="307"/>
      <c r="RLC1" s="307"/>
      <c r="RLD1" s="307"/>
      <c r="RLE1" s="307"/>
      <c r="RLF1" s="307"/>
      <c r="RLG1" s="307"/>
      <c r="RLH1" s="307"/>
      <c r="RLI1" s="307"/>
      <c r="RLJ1" s="307"/>
      <c r="RLK1" s="307"/>
      <c r="RLL1" s="307"/>
      <c r="RLM1" s="307"/>
      <c r="RLN1" s="307"/>
      <c r="RLO1" s="307"/>
      <c r="RLP1" s="307"/>
      <c r="RLQ1" s="306"/>
      <c r="RLR1" s="307"/>
      <c r="RLS1" s="307"/>
      <c r="RLT1" s="307"/>
      <c r="RLU1" s="307"/>
      <c r="RLV1" s="307"/>
      <c r="RLW1" s="307"/>
      <c r="RLX1" s="307"/>
      <c r="RLY1" s="307"/>
      <c r="RLZ1" s="307"/>
      <c r="RMA1" s="307"/>
      <c r="RMB1" s="307"/>
      <c r="RMC1" s="307"/>
      <c r="RMD1" s="307"/>
      <c r="RME1" s="307"/>
      <c r="RMF1" s="307"/>
      <c r="RMG1" s="306"/>
      <c r="RMH1" s="307"/>
      <c r="RMI1" s="307"/>
      <c r="RMJ1" s="307"/>
      <c r="RMK1" s="307"/>
      <c r="RML1" s="307"/>
      <c r="RMM1" s="307"/>
      <c r="RMN1" s="307"/>
      <c r="RMO1" s="307"/>
      <c r="RMP1" s="307"/>
      <c r="RMQ1" s="307"/>
      <c r="RMR1" s="307"/>
      <c r="RMS1" s="307"/>
      <c r="RMT1" s="307"/>
      <c r="RMU1" s="307"/>
      <c r="RMV1" s="307"/>
      <c r="RMW1" s="306"/>
      <c r="RMX1" s="307"/>
      <c r="RMY1" s="307"/>
      <c r="RMZ1" s="307"/>
      <c r="RNA1" s="307"/>
      <c r="RNB1" s="307"/>
      <c r="RNC1" s="307"/>
      <c r="RND1" s="307"/>
      <c r="RNE1" s="307"/>
      <c r="RNF1" s="307"/>
      <c r="RNG1" s="307"/>
      <c r="RNH1" s="307"/>
      <c r="RNI1" s="307"/>
      <c r="RNJ1" s="307"/>
      <c r="RNK1" s="307"/>
      <c r="RNL1" s="307"/>
      <c r="RNM1" s="306"/>
      <c r="RNN1" s="307"/>
      <c r="RNO1" s="307"/>
      <c r="RNP1" s="307"/>
      <c r="RNQ1" s="307"/>
      <c r="RNR1" s="307"/>
      <c r="RNS1" s="307"/>
      <c r="RNT1" s="307"/>
      <c r="RNU1" s="307"/>
      <c r="RNV1" s="307"/>
      <c r="RNW1" s="307"/>
      <c r="RNX1" s="307"/>
      <c r="RNY1" s="307"/>
      <c r="RNZ1" s="307"/>
      <c r="ROA1" s="307"/>
      <c r="ROB1" s="307"/>
      <c r="ROC1" s="306"/>
      <c r="ROD1" s="307"/>
      <c r="ROE1" s="307"/>
      <c r="ROF1" s="307"/>
      <c r="ROG1" s="307"/>
      <c r="ROH1" s="307"/>
      <c r="ROI1" s="307"/>
      <c r="ROJ1" s="307"/>
      <c r="ROK1" s="307"/>
      <c r="ROL1" s="307"/>
      <c r="ROM1" s="307"/>
      <c r="RON1" s="307"/>
      <c r="ROO1" s="307"/>
      <c r="ROP1" s="307"/>
      <c r="ROQ1" s="307"/>
      <c r="ROR1" s="307"/>
      <c r="ROS1" s="306"/>
      <c r="ROT1" s="307"/>
      <c r="ROU1" s="307"/>
      <c r="ROV1" s="307"/>
      <c r="ROW1" s="307"/>
      <c r="ROX1" s="307"/>
      <c r="ROY1" s="307"/>
      <c r="ROZ1" s="307"/>
      <c r="RPA1" s="307"/>
      <c r="RPB1" s="307"/>
      <c r="RPC1" s="307"/>
      <c r="RPD1" s="307"/>
      <c r="RPE1" s="307"/>
      <c r="RPF1" s="307"/>
      <c r="RPG1" s="307"/>
      <c r="RPH1" s="307"/>
      <c r="RPI1" s="306"/>
      <c r="RPJ1" s="307"/>
      <c r="RPK1" s="307"/>
      <c r="RPL1" s="307"/>
      <c r="RPM1" s="307"/>
      <c r="RPN1" s="307"/>
      <c r="RPO1" s="307"/>
      <c r="RPP1" s="307"/>
      <c r="RPQ1" s="307"/>
      <c r="RPR1" s="307"/>
      <c r="RPS1" s="307"/>
      <c r="RPT1" s="307"/>
      <c r="RPU1" s="307"/>
      <c r="RPV1" s="307"/>
      <c r="RPW1" s="307"/>
      <c r="RPX1" s="307"/>
      <c r="RPY1" s="306"/>
      <c r="RPZ1" s="307"/>
      <c r="RQA1" s="307"/>
      <c r="RQB1" s="307"/>
      <c r="RQC1" s="307"/>
      <c r="RQD1" s="307"/>
      <c r="RQE1" s="307"/>
      <c r="RQF1" s="307"/>
      <c r="RQG1" s="307"/>
      <c r="RQH1" s="307"/>
      <c r="RQI1" s="307"/>
      <c r="RQJ1" s="307"/>
      <c r="RQK1" s="307"/>
      <c r="RQL1" s="307"/>
      <c r="RQM1" s="307"/>
      <c r="RQN1" s="307"/>
      <c r="RQO1" s="306"/>
      <c r="RQP1" s="307"/>
      <c r="RQQ1" s="307"/>
      <c r="RQR1" s="307"/>
      <c r="RQS1" s="307"/>
      <c r="RQT1" s="307"/>
      <c r="RQU1" s="307"/>
      <c r="RQV1" s="307"/>
      <c r="RQW1" s="307"/>
      <c r="RQX1" s="307"/>
      <c r="RQY1" s="307"/>
      <c r="RQZ1" s="307"/>
      <c r="RRA1" s="307"/>
      <c r="RRB1" s="307"/>
      <c r="RRC1" s="307"/>
      <c r="RRD1" s="307"/>
      <c r="RRE1" s="306"/>
      <c r="RRF1" s="307"/>
      <c r="RRG1" s="307"/>
      <c r="RRH1" s="307"/>
      <c r="RRI1" s="307"/>
      <c r="RRJ1" s="307"/>
      <c r="RRK1" s="307"/>
      <c r="RRL1" s="307"/>
      <c r="RRM1" s="307"/>
      <c r="RRN1" s="307"/>
      <c r="RRO1" s="307"/>
      <c r="RRP1" s="307"/>
      <c r="RRQ1" s="307"/>
      <c r="RRR1" s="307"/>
      <c r="RRS1" s="307"/>
      <c r="RRT1" s="307"/>
      <c r="RRU1" s="306"/>
      <c r="RRV1" s="307"/>
      <c r="RRW1" s="307"/>
      <c r="RRX1" s="307"/>
      <c r="RRY1" s="307"/>
      <c r="RRZ1" s="307"/>
      <c r="RSA1" s="307"/>
      <c r="RSB1" s="307"/>
      <c r="RSC1" s="307"/>
      <c r="RSD1" s="307"/>
      <c r="RSE1" s="307"/>
      <c r="RSF1" s="307"/>
      <c r="RSG1" s="307"/>
      <c r="RSH1" s="307"/>
      <c r="RSI1" s="307"/>
      <c r="RSJ1" s="307"/>
      <c r="RSK1" s="306"/>
      <c r="RSL1" s="307"/>
      <c r="RSM1" s="307"/>
      <c r="RSN1" s="307"/>
      <c r="RSO1" s="307"/>
      <c r="RSP1" s="307"/>
      <c r="RSQ1" s="307"/>
      <c r="RSR1" s="307"/>
      <c r="RSS1" s="307"/>
      <c r="RST1" s="307"/>
      <c r="RSU1" s="307"/>
      <c r="RSV1" s="307"/>
      <c r="RSW1" s="307"/>
      <c r="RSX1" s="307"/>
      <c r="RSY1" s="307"/>
      <c r="RSZ1" s="307"/>
      <c r="RTA1" s="306"/>
      <c r="RTB1" s="307"/>
      <c r="RTC1" s="307"/>
      <c r="RTD1" s="307"/>
      <c r="RTE1" s="307"/>
      <c r="RTF1" s="307"/>
      <c r="RTG1" s="307"/>
      <c r="RTH1" s="307"/>
      <c r="RTI1" s="307"/>
      <c r="RTJ1" s="307"/>
      <c r="RTK1" s="307"/>
      <c r="RTL1" s="307"/>
      <c r="RTM1" s="307"/>
      <c r="RTN1" s="307"/>
      <c r="RTO1" s="307"/>
      <c r="RTP1" s="307"/>
      <c r="RTQ1" s="306"/>
      <c r="RTR1" s="307"/>
      <c r="RTS1" s="307"/>
      <c r="RTT1" s="307"/>
      <c r="RTU1" s="307"/>
      <c r="RTV1" s="307"/>
      <c r="RTW1" s="307"/>
      <c r="RTX1" s="307"/>
      <c r="RTY1" s="307"/>
      <c r="RTZ1" s="307"/>
      <c r="RUA1" s="307"/>
      <c r="RUB1" s="307"/>
      <c r="RUC1" s="307"/>
      <c r="RUD1" s="307"/>
      <c r="RUE1" s="307"/>
      <c r="RUF1" s="307"/>
      <c r="RUG1" s="306"/>
      <c r="RUH1" s="307"/>
      <c r="RUI1" s="307"/>
      <c r="RUJ1" s="307"/>
      <c r="RUK1" s="307"/>
      <c r="RUL1" s="307"/>
      <c r="RUM1" s="307"/>
      <c r="RUN1" s="307"/>
      <c r="RUO1" s="307"/>
      <c r="RUP1" s="307"/>
      <c r="RUQ1" s="307"/>
      <c r="RUR1" s="307"/>
      <c r="RUS1" s="307"/>
      <c r="RUT1" s="307"/>
      <c r="RUU1" s="307"/>
      <c r="RUV1" s="307"/>
      <c r="RUW1" s="306"/>
      <c r="RUX1" s="307"/>
      <c r="RUY1" s="307"/>
      <c r="RUZ1" s="307"/>
      <c r="RVA1" s="307"/>
      <c r="RVB1" s="307"/>
      <c r="RVC1" s="307"/>
      <c r="RVD1" s="307"/>
      <c r="RVE1" s="307"/>
      <c r="RVF1" s="307"/>
      <c r="RVG1" s="307"/>
      <c r="RVH1" s="307"/>
      <c r="RVI1" s="307"/>
      <c r="RVJ1" s="307"/>
      <c r="RVK1" s="307"/>
      <c r="RVL1" s="307"/>
      <c r="RVM1" s="306"/>
      <c r="RVN1" s="307"/>
      <c r="RVO1" s="307"/>
      <c r="RVP1" s="307"/>
      <c r="RVQ1" s="307"/>
      <c r="RVR1" s="307"/>
      <c r="RVS1" s="307"/>
      <c r="RVT1" s="307"/>
      <c r="RVU1" s="307"/>
      <c r="RVV1" s="307"/>
      <c r="RVW1" s="307"/>
      <c r="RVX1" s="307"/>
      <c r="RVY1" s="307"/>
      <c r="RVZ1" s="307"/>
      <c r="RWA1" s="307"/>
      <c r="RWB1" s="307"/>
      <c r="RWC1" s="306"/>
      <c r="RWD1" s="307"/>
      <c r="RWE1" s="307"/>
      <c r="RWF1" s="307"/>
      <c r="RWG1" s="307"/>
      <c r="RWH1" s="307"/>
      <c r="RWI1" s="307"/>
      <c r="RWJ1" s="307"/>
      <c r="RWK1" s="307"/>
      <c r="RWL1" s="307"/>
      <c r="RWM1" s="307"/>
      <c r="RWN1" s="307"/>
      <c r="RWO1" s="307"/>
      <c r="RWP1" s="307"/>
      <c r="RWQ1" s="307"/>
      <c r="RWR1" s="307"/>
      <c r="RWS1" s="306"/>
      <c r="RWT1" s="307"/>
      <c r="RWU1" s="307"/>
      <c r="RWV1" s="307"/>
      <c r="RWW1" s="307"/>
      <c r="RWX1" s="307"/>
      <c r="RWY1" s="307"/>
      <c r="RWZ1" s="307"/>
      <c r="RXA1" s="307"/>
      <c r="RXB1" s="307"/>
      <c r="RXC1" s="307"/>
      <c r="RXD1" s="307"/>
      <c r="RXE1" s="307"/>
      <c r="RXF1" s="307"/>
      <c r="RXG1" s="307"/>
      <c r="RXH1" s="307"/>
      <c r="RXI1" s="306"/>
      <c r="RXJ1" s="307"/>
      <c r="RXK1" s="307"/>
      <c r="RXL1" s="307"/>
      <c r="RXM1" s="307"/>
      <c r="RXN1" s="307"/>
      <c r="RXO1" s="307"/>
      <c r="RXP1" s="307"/>
      <c r="RXQ1" s="307"/>
      <c r="RXR1" s="307"/>
      <c r="RXS1" s="307"/>
      <c r="RXT1" s="307"/>
      <c r="RXU1" s="307"/>
      <c r="RXV1" s="307"/>
      <c r="RXW1" s="307"/>
      <c r="RXX1" s="307"/>
      <c r="RXY1" s="306"/>
      <c r="RXZ1" s="307"/>
      <c r="RYA1" s="307"/>
      <c r="RYB1" s="307"/>
      <c r="RYC1" s="307"/>
      <c r="RYD1" s="307"/>
      <c r="RYE1" s="307"/>
      <c r="RYF1" s="307"/>
      <c r="RYG1" s="307"/>
      <c r="RYH1" s="307"/>
      <c r="RYI1" s="307"/>
      <c r="RYJ1" s="307"/>
      <c r="RYK1" s="307"/>
      <c r="RYL1" s="307"/>
      <c r="RYM1" s="307"/>
      <c r="RYN1" s="307"/>
      <c r="RYO1" s="306"/>
      <c r="RYP1" s="307"/>
      <c r="RYQ1" s="307"/>
      <c r="RYR1" s="307"/>
      <c r="RYS1" s="307"/>
      <c r="RYT1" s="307"/>
      <c r="RYU1" s="307"/>
      <c r="RYV1" s="307"/>
      <c r="RYW1" s="307"/>
      <c r="RYX1" s="307"/>
      <c r="RYY1" s="307"/>
      <c r="RYZ1" s="307"/>
      <c r="RZA1" s="307"/>
      <c r="RZB1" s="307"/>
      <c r="RZC1" s="307"/>
      <c r="RZD1" s="307"/>
      <c r="RZE1" s="306"/>
      <c r="RZF1" s="307"/>
      <c r="RZG1" s="307"/>
      <c r="RZH1" s="307"/>
      <c r="RZI1" s="307"/>
      <c r="RZJ1" s="307"/>
      <c r="RZK1" s="307"/>
      <c r="RZL1" s="307"/>
      <c r="RZM1" s="307"/>
      <c r="RZN1" s="307"/>
      <c r="RZO1" s="307"/>
      <c r="RZP1" s="307"/>
      <c r="RZQ1" s="307"/>
      <c r="RZR1" s="307"/>
      <c r="RZS1" s="307"/>
      <c r="RZT1" s="307"/>
      <c r="RZU1" s="306"/>
      <c r="RZV1" s="307"/>
      <c r="RZW1" s="307"/>
      <c r="RZX1" s="307"/>
      <c r="RZY1" s="307"/>
      <c r="RZZ1" s="307"/>
      <c r="SAA1" s="307"/>
      <c r="SAB1" s="307"/>
      <c r="SAC1" s="307"/>
      <c r="SAD1" s="307"/>
      <c r="SAE1" s="307"/>
      <c r="SAF1" s="307"/>
      <c r="SAG1" s="307"/>
      <c r="SAH1" s="307"/>
      <c r="SAI1" s="307"/>
      <c r="SAJ1" s="307"/>
      <c r="SAK1" s="306"/>
      <c r="SAL1" s="307"/>
      <c r="SAM1" s="307"/>
      <c r="SAN1" s="307"/>
      <c r="SAO1" s="307"/>
      <c r="SAP1" s="307"/>
      <c r="SAQ1" s="307"/>
      <c r="SAR1" s="307"/>
      <c r="SAS1" s="307"/>
      <c r="SAT1" s="307"/>
      <c r="SAU1" s="307"/>
      <c r="SAV1" s="307"/>
      <c r="SAW1" s="307"/>
      <c r="SAX1" s="307"/>
      <c r="SAY1" s="307"/>
      <c r="SAZ1" s="307"/>
      <c r="SBA1" s="306"/>
      <c r="SBB1" s="307"/>
      <c r="SBC1" s="307"/>
      <c r="SBD1" s="307"/>
      <c r="SBE1" s="307"/>
      <c r="SBF1" s="307"/>
      <c r="SBG1" s="307"/>
      <c r="SBH1" s="307"/>
      <c r="SBI1" s="307"/>
      <c r="SBJ1" s="307"/>
      <c r="SBK1" s="307"/>
      <c r="SBL1" s="307"/>
      <c r="SBM1" s="307"/>
      <c r="SBN1" s="307"/>
      <c r="SBO1" s="307"/>
      <c r="SBP1" s="307"/>
      <c r="SBQ1" s="306"/>
      <c r="SBR1" s="307"/>
      <c r="SBS1" s="307"/>
      <c r="SBT1" s="307"/>
      <c r="SBU1" s="307"/>
      <c r="SBV1" s="307"/>
      <c r="SBW1" s="307"/>
      <c r="SBX1" s="307"/>
      <c r="SBY1" s="307"/>
      <c r="SBZ1" s="307"/>
      <c r="SCA1" s="307"/>
      <c r="SCB1" s="307"/>
      <c r="SCC1" s="307"/>
      <c r="SCD1" s="307"/>
      <c r="SCE1" s="307"/>
      <c r="SCF1" s="307"/>
      <c r="SCG1" s="306"/>
      <c r="SCH1" s="307"/>
      <c r="SCI1" s="307"/>
      <c r="SCJ1" s="307"/>
      <c r="SCK1" s="307"/>
      <c r="SCL1" s="307"/>
      <c r="SCM1" s="307"/>
      <c r="SCN1" s="307"/>
      <c r="SCO1" s="307"/>
      <c r="SCP1" s="307"/>
      <c r="SCQ1" s="307"/>
      <c r="SCR1" s="307"/>
      <c r="SCS1" s="307"/>
      <c r="SCT1" s="307"/>
      <c r="SCU1" s="307"/>
      <c r="SCV1" s="307"/>
      <c r="SCW1" s="306"/>
      <c r="SCX1" s="307"/>
      <c r="SCY1" s="307"/>
      <c r="SCZ1" s="307"/>
      <c r="SDA1" s="307"/>
      <c r="SDB1" s="307"/>
      <c r="SDC1" s="307"/>
      <c r="SDD1" s="307"/>
      <c r="SDE1" s="307"/>
      <c r="SDF1" s="307"/>
      <c r="SDG1" s="307"/>
      <c r="SDH1" s="307"/>
      <c r="SDI1" s="307"/>
      <c r="SDJ1" s="307"/>
      <c r="SDK1" s="307"/>
      <c r="SDL1" s="307"/>
      <c r="SDM1" s="306"/>
      <c r="SDN1" s="307"/>
      <c r="SDO1" s="307"/>
      <c r="SDP1" s="307"/>
      <c r="SDQ1" s="307"/>
      <c r="SDR1" s="307"/>
      <c r="SDS1" s="307"/>
      <c r="SDT1" s="307"/>
      <c r="SDU1" s="307"/>
      <c r="SDV1" s="307"/>
      <c r="SDW1" s="307"/>
      <c r="SDX1" s="307"/>
      <c r="SDY1" s="307"/>
      <c r="SDZ1" s="307"/>
      <c r="SEA1" s="307"/>
      <c r="SEB1" s="307"/>
      <c r="SEC1" s="306"/>
      <c r="SED1" s="307"/>
      <c r="SEE1" s="307"/>
      <c r="SEF1" s="307"/>
      <c r="SEG1" s="307"/>
      <c r="SEH1" s="307"/>
      <c r="SEI1" s="307"/>
      <c r="SEJ1" s="307"/>
      <c r="SEK1" s="307"/>
      <c r="SEL1" s="307"/>
      <c r="SEM1" s="307"/>
      <c r="SEN1" s="307"/>
      <c r="SEO1" s="307"/>
      <c r="SEP1" s="307"/>
      <c r="SEQ1" s="307"/>
      <c r="SER1" s="307"/>
      <c r="SES1" s="306"/>
      <c r="SET1" s="307"/>
      <c r="SEU1" s="307"/>
      <c r="SEV1" s="307"/>
      <c r="SEW1" s="307"/>
      <c r="SEX1" s="307"/>
      <c r="SEY1" s="307"/>
      <c r="SEZ1" s="307"/>
      <c r="SFA1" s="307"/>
      <c r="SFB1" s="307"/>
      <c r="SFC1" s="307"/>
      <c r="SFD1" s="307"/>
      <c r="SFE1" s="307"/>
      <c r="SFF1" s="307"/>
      <c r="SFG1" s="307"/>
      <c r="SFH1" s="307"/>
      <c r="SFI1" s="306"/>
      <c r="SFJ1" s="307"/>
      <c r="SFK1" s="307"/>
      <c r="SFL1" s="307"/>
      <c r="SFM1" s="307"/>
      <c r="SFN1" s="307"/>
      <c r="SFO1" s="307"/>
      <c r="SFP1" s="307"/>
      <c r="SFQ1" s="307"/>
      <c r="SFR1" s="307"/>
      <c r="SFS1" s="307"/>
      <c r="SFT1" s="307"/>
      <c r="SFU1" s="307"/>
      <c r="SFV1" s="307"/>
      <c r="SFW1" s="307"/>
      <c r="SFX1" s="307"/>
      <c r="SFY1" s="306"/>
      <c r="SFZ1" s="307"/>
      <c r="SGA1" s="307"/>
      <c r="SGB1" s="307"/>
      <c r="SGC1" s="307"/>
      <c r="SGD1" s="307"/>
      <c r="SGE1" s="307"/>
      <c r="SGF1" s="307"/>
      <c r="SGG1" s="307"/>
      <c r="SGH1" s="307"/>
      <c r="SGI1" s="307"/>
      <c r="SGJ1" s="307"/>
      <c r="SGK1" s="307"/>
      <c r="SGL1" s="307"/>
      <c r="SGM1" s="307"/>
      <c r="SGN1" s="307"/>
      <c r="SGO1" s="306"/>
      <c r="SGP1" s="307"/>
      <c r="SGQ1" s="307"/>
      <c r="SGR1" s="307"/>
      <c r="SGS1" s="307"/>
      <c r="SGT1" s="307"/>
      <c r="SGU1" s="307"/>
      <c r="SGV1" s="307"/>
      <c r="SGW1" s="307"/>
      <c r="SGX1" s="307"/>
      <c r="SGY1" s="307"/>
      <c r="SGZ1" s="307"/>
      <c r="SHA1" s="307"/>
      <c r="SHB1" s="307"/>
      <c r="SHC1" s="307"/>
      <c r="SHD1" s="307"/>
      <c r="SHE1" s="306"/>
      <c r="SHF1" s="307"/>
      <c r="SHG1" s="307"/>
      <c r="SHH1" s="307"/>
      <c r="SHI1" s="307"/>
      <c r="SHJ1" s="307"/>
      <c r="SHK1" s="307"/>
      <c r="SHL1" s="307"/>
      <c r="SHM1" s="307"/>
      <c r="SHN1" s="307"/>
      <c r="SHO1" s="307"/>
      <c r="SHP1" s="307"/>
      <c r="SHQ1" s="307"/>
      <c r="SHR1" s="307"/>
      <c r="SHS1" s="307"/>
      <c r="SHT1" s="307"/>
      <c r="SHU1" s="306"/>
      <c r="SHV1" s="307"/>
      <c r="SHW1" s="307"/>
      <c r="SHX1" s="307"/>
      <c r="SHY1" s="307"/>
      <c r="SHZ1" s="307"/>
      <c r="SIA1" s="307"/>
      <c r="SIB1" s="307"/>
      <c r="SIC1" s="307"/>
      <c r="SID1" s="307"/>
      <c r="SIE1" s="307"/>
      <c r="SIF1" s="307"/>
      <c r="SIG1" s="307"/>
      <c r="SIH1" s="307"/>
      <c r="SII1" s="307"/>
      <c r="SIJ1" s="307"/>
      <c r="SIK1" s="306"/>
      <c r="SIL1" s="307"/>
      <c r="SIM1" s="307"/>
      <c r="SIN1" s="307"/>
      <c r="SIO1" s="307"/>
      <c r="SIP1" s="307"/>
      <c r="SIQ1" s="307"/>
      <c r="SIR1" s="307"/>
      <c r="SIS1" s="307"/>
      <c r="SIT1" s="307"/>
      <c r="SIU1" s="307"/>
      <c r="SIV1" s="307"/>
      <c r="SIW1" s="307"/>
      <c r="SIX1" s="307"/>
      <c r="SIY1" s="307"/>
      <c r="SIZ1" s="307"/>
      <c r="SJA1" s="306"/>
      <c r="SJB1" s="307"/>
      <c r="SJC1" s="307"/>
      <c r="SJD1" s="307"/>
      <c r="SJE1" s="307"/>
      <c r="SJF1" s="307"/>
      <c r="SJG1" s="307"/>
      <c r="SJH1" s="307"/>
      <c r="SJI1" s="307"/>
      <c r="SJJ1" s="307"/>
      <c r="SJK1" s="307"/>
      <c r="SJL1" s="307"/>
      <c r="SJM1" s="307"/>
      <c r="SJN1" s="307"/>
      <c r="SJO1" s="307"/>
      <c r="SJP1" s="307"/>
      <c r="SJQ1" s="306"/>
      <c r="SJR1" s="307"/>
      <c r="SJS1" s="307"/>
      <c r="SJT1" s="307"/>
      <c r="SJU1" s="307"/>
      <c r="SJV1" s="307"/>
      <c r="SJW1" s="307"/>
      <c r="SJX1" s="307"/>
      <c r="SJY1" s="307"/>
      <c r="SJZ1" s="307"/>
      <c r="SKA1" s="307"/>
      <c r="SKB1" s="307"/>
      <c r="SKC1" s="307"/>
      <c r="SKD1" s="307"/>
      <c r="SKE1" s="307"/>
      <c r="SKF1" s="307"/>
      <c r="SKG1" s="306"/>
      <c r="SKH1" s="307"/>
      <c r="SKI1" s="307"/>
      <c r="SKJ1" s="307"/>
      <c r="SKK1" s="307"/>
      <c r="SKL1" s="307"/>
      <c r="SKM1" s="307"/>
      <c r="SKN1" s="307"/>
      <c r="SKO1" s="307"/>
      <c r="SKP1" s="307"/>
      <c r="SKQ1" s="307"/>
      <c r="SKR1" s="307"/>
      <c r="SKS1" s="307"/>
      <c r="SKT1" s="307"/>
      <c r="SKU1" s="307"/>
      <c r="SKV1" s="307"/>
      <c r="SKW1" s="306"/>
      <c r="SKX1" s="307"/>
      <c r="SKY1" s="307"/>
      <c r="SKZ1" s="307"/>
      <c r="SLA1" s="307"/>
      <c r="SLB1" s="307"/>
      <c r="SLC1" s="307"/>
      <c r="SLD1" s="307"/>
      <c r="SLE1" s="307"/>
      <c r="SLF1" s="307"/>
      <c r="SLG1" s="307"/>
      <c r="SLH1" s="307"/>
      <c r="SLI1" s="307"/>
      <c r="SLJ1" s="307"/>
      <c r="SLK1" s="307"/>
      <c r="SLL1" s="307"/>
      <c r="SLM1" s="306"/>
      <c r="SLN1" s="307"/>
      <c r="SLO1" s="307"/>
      <c r="SLP1" s="307"/>
      <c r="SLQ1" s="307"/>
      <c r="SLR1" s="307"/>
      <c r="SLS1" s="307"/>
      <c r="SLT1" s="307"/>
      <c r="SLU1" s="307"/>
      <c r="SLV1" s="307"/>
      <c r="SLW1" s="307"/>
      <c r="SLX1" s="307"/>
      <c r="SLY1" s="307"/>
      <c r="SLZ1" s="307"/>
      <c r="SMA1" s="307"/>
      <c r="SMB1" s="307"/>
      <c r="SMC1" s="306"/>
      <c r="SMD1" s="307"/>
      <c r="SME1" s="307"/>
      <c r="SMF1" s="307"/>
      <c r="SMG1" s="307"/>
      <c r="SMH1" s="307"/>
      <c r="SMI1" s="307"/>
      <c r="SMJ1" s="307"/>
      <c r="SMK1" s="307"/>
      <c r="SML1" s="307"/>
      <c r="SMM1" s="307"/>
      <c r="SMN1" s="307"/>
      <c r="SMO1" s="307"/>
      <c r="SMP1" s="307"/>
      <c r="SMQ1" s="307"/>
      <c r="SMR1" s="307"/>
      <c r="SMS1" s="306"/>
      <c r="SMT1" s="307"/>
      <c r="SMU1" s="307"/>
      <c r="SMV1" s="307"/>
      <c r="SMW1" s="307"/>
      <c r="SMX1" s="307"/>
      <c r="SMY1" s="307"/>
      <c r="SMZ1" s="307"/>
      <c r="SNA1" s="307"/>
      <c r="SNB1" s="307"/>
      <c r="SNC1" s="307"/>
      <c r="SND1" s="307"/>
      <c r="SNE1" s="307"/>
      <c r="SNF1" s="307"/>
      <c r="SNG1" s="307"/>
      <c r="SNH1" s="307"/>
      <c r="SNI1" s="306"/>
      <c r="SNJ1" s="307"/>
      <c r="SNK1" s="307"/>
      <c r="SNL1" s="307"/>
      <c r="SNM1" s="307"/>
      <c r="SNN1" s="307"/>
      <c r="SNO1" s="307"/>
      <c r="SNP1" s="307"/>
      <c r="SNQ1" s="307"/>
      <c r="SNR1" s="307"/>
      <c r="SNS1" s="307"/>
      <c r="SNT1" s="307"/>
      <c r="SNU1" s="307"/>
      <c r="SNV1" s="307"/>
      <c r="SNW1" s="307"/>
      <c r="SNX1" s="307"/>
      <c r="SNY1" s="306"/>
      <c r="SNZ1" s="307"/>
      <c r="SOA1" s="307"/>
      <c r="SOB1" s="307"/>
      <c r="SOC1" s="307"/>
      <c r="SOD1" s="307"/>
      <c r="SOE1" s="307"/>
      <c r="SOF1" s="307"/>
      <c r="SOG1" s="307"/>
      <c r="SOH1" s="307"/>
      <c r="SOI1" s="307"/>
      <c r="SOJ1" s="307"/>
      <c r="SOK1" s="307"/>
      <c r="SOL1" s="307"/>
      <c r="SOM1" s="307"/>
      <c r="SON1" s="307"/>
      <c r="SOO1" s="306"/>
      <c r="SOP1" s="307"/>
      <c r="SOQ1" s="307"/>
      <c r="SOR1" s="307"/>
      <c r="SOS1" s="307"/>
      <c r="SOT1" s="307"/>
      <c r="SOU1" s="307"/>
      <c r="SOV1" s="307"/>
      <c r="SOW1" s="307"/>
      <c r="SOX1" s="307"/>
      <c r="SOY1" s="307"/>
      <c r="SOZ1" s="307"/>
      <c r="SPA1" s="307"/>
      <c r="SPB1" s="307"/>
      <c r="SPC1" s="307"/>
      <c r="SPD1" s="307"/>
      <c r="SPE1" s="306"/>
      <c r="SPF1" s="307"/>
      <c r="SPG1" s="307"/>
      <c r="SPH1" s="307"/>
      <c r="SPI1" s="307"/>
      <c r="SPJ1" s="307"/>
      <c r="SPK1" s="307"/>
      <c r="SPL1" s="307"/>
      <c r="SPM1" s="307"/>
      <c r="SPN1" s="307"/>
      <c r="SPO1" s="307"/>
      <c r="SPP1" s="307"/>
      <c r="SPQ1" s="307"/>
      <c r="SPR1" s="307"/>
      <c r="SPS1" s="307"/>
      <c r="SPT1" s="307"/>
      <c r="SPU1" s="306"/>
      <c r="SPV1" s="307"/>
      <c r="SPW1" s="307"/>
      <c r="SPX1" s="307"/>
      <c r="SPY1" s="307"/>
      <c r="SPZ1" s="307"/>
      <c r="SQA1" s="307"/>
      <c r="SQB1" s="307"/>
      <c r="SQC1" s="307"/>
      <c r="SQD1" s="307"/>
      <c r="SQE1" s="307"/>
      <c r="SQF1" s="307"/>
      <c r="SQG1" s="307"/>
      <c r="SQH1" s="307"/>
      <c r="SQI1" s="307"/>
      <c r="SQJ1" s="307"/>
      <c r="SQK1" s="306"/>
      <c r="SQL1" s="307"/>
      <c r="SQM1" s="307"/>
      <c r="SQN1" s="307"/>
      <c r="SQO1" s="307"/>
      <c r="SQP1" s="307"/>
      <c r="SQQ1" s="307"/>
      <c r="SQR1" s="307"/>
      <c r="SQS1" s="307"/>
      <c r="SQT1" s="307"/>
      <c r="SQU1" s="307"/>
      <c r="SQV1" s="307"/>
      <c r="SQW1" s="307"/>
      <c r="SQX1" s="307"/>
      <c r="SQY1" s="307"/>
      <c r="SQZ1" s="307"/>
      <c r="SRA1" s="306"/>
      <c r="SRB1" s="307"/>
      <c r="SRC1" s="307"/>
      <c r="SRD1" s="307"/>
      <c r="SRE1" s="307"/>
      <c r="SRF1" s="307"/>
      <c r="SRG1" s="307"/>
      <c r="SRH1" s="307"/>
      <c r="SRI1" s="307"/>
      <c r="SRJ1" s="307"/>
      <c r="SRK1" s="307"/>
      <c r="SRL1" s="307"/>
      <c r="SRM1" s="307"/>
      <c r="SRN1" s="307"/>
      <c r="SRO1" s="307"/>
      <c r="SRP1" s="307"/>
      <c r="SRQ1" s="306"/>
      <c r="SRR1" s="307"/>
      <c r="SRS1" s="307"/>
      <c r="SRT1" s="307"/>
      <c r="SRU1" s="307"/>
      <c r="SRV1" s="307"/>
      <c r="SRW1" s="307"/>
      <c r="SRX1" s="307"/>
      <c r="SRY1" s="307"/>
      <c r="SRZ1" s="307"/>
      <c r="SSA1" s="307"/>
      <c r="SSB1" s="307"/>
      <c r="SSC1" s="307"/>
      <c r="SSD1" s="307"/>
      <c r="SSE1" s="307"/>
      <c r="SSF1" s="307"/>
      <c r="SSG1" s="306"/>
      <c r="SSH1" s="307"/>
      <c r="SSI1" s="307"/>
      <c r="SSJ1" s="307"/>
      <c r="SSK1" s="307"/>
      <c r="SSL1" s="307"/>
      <c r="SSM1" s="307"/>
      <c r="SSN1" s="307"/>
      <c r="SSO1" s="307"/>
      <c r="SSP1" s="307"/>
      <c r="SSQ1" s="307"/>
      <c r="SSR1" s="307"/>
      <c r="SSS1" s="307"/>
      <c r="SST1" s="307"/>
      <c r="SSU1" s="307"/>
      <c r="SSV1" s="307"/>
      <c r="SSW1" s="306"/>
      <c r="SSX1" s="307"/>
      <c r="SSY1" s="307"/>
      <c r="SSZ1" s="307"/>
      <c r="STA1" s="307"/>
      <c r="STB1" s="307"/>
      <c r="STC1" s="307"/>
      <c r="STD1" s="307"/>
      <c r="STE1" s="307"/>
      <c r="STF1" s="307"/>
      <c r="STG1" s="307"/>
      <c r="STH1" s="307"/>
      <c r="STI1" s="307"/>
      <c r="STJ1" s="307"/>
      <c r="STK1" s="307"/>
      <c r="STL1" s="307"/>
      <c r="STM1" s="306"/>
      <c r="STN1" s="307"/>
      <c r="STO1" s="307"/>
      <c r="STP1" s="307"/>
      <c r="STQ1" s="307"/>
      <c r="STR1" s="307"/>
      <c r="STS1" s="307"/>
      <c r="STT1" s="307"/>
      <c r="STU1" s="307"/>
      <c r="STV1" s="307"/>
      <c r="STW1" s="307"/>
      <c r="STX1" s="307"/>
      <c r="STY1" s="307"/>
      <c r="STZ1" s="307"/>
      <c r="SUA1" s="307"/>
      <c r="SUB1" s="307"/>
      <c r="SUC1" s="306"/>
      <c r="SUD1" s="307"/>
      <c r="SUE1" s="307"/>
      <c r="SUF1" s="307"/>
      <c r="SUG1" s="307"/>
      <c r="SUH1" s="307"/>
      <c r="SUI1" s="307"/>
      <c r="SUJ1" s="307"/>
      <c r="SUK1" s="307"/>
      <c r="SUL1" s="307"/>
      <c r="SUM1" s="307"/>
      <c r="SUN1" s="307"/>
      <c r="SUO1" s="307"/>
      <c r="SUP1" s="307"/>
      <c r="SUQ1" s="307"/>
      <c r="SUR1" s="307"/>
      <c r="SUS1" s="306"/>
      <c r="SUT1" s="307"/>
      <c r="SUU1" s="307"/>
      <c r="SUV1" s="307"/>
      <c r="SUW1" s="307"/>
      <c r="SUX1" s="307"/>
      <c r="SUY1" s="307"/>
      <c r="SUZ1" s="307"/>
      <c r="SVA1" s="307"/>
      <c r="SVB1" s="307"/>
      <c r="SVC1" s="307"/>
      <c r="SVD1" s="307"/>
      <c r="SVE1" s="307"/>
      <c r="SVF1" s="307"/>
      <c r="SVG1" s="307"/>
      <c r="SVH1" s="307"/>
      <c r="SVI1" s="306"/>
      <c r="SVJ1" s="307"/>
      <c r="SVK1" s="307"/>
      <c r="SVL1" s="307"/>
      <c r="SVM1" s="307"/>
      <c r="SVN1" s="307"/>
      <c r="SVO1" s="307"/>
      <c r="SVP1" s="307"/>
      <c r="SVQ1" s="307"/>
      <c r="SVR1" s="307"/>
      <c r="SVS1" s="307"/>
      <c r="SVT1" s="307"/>
      <c r="SVU1" s="307"/>
      <c r="SVV1" s="307"/>
      <c r="SVW1" s="307"/>
      <c r="SVX1" s="307"/>
      <c r="SVY1" s="306"/>
      <c r="SVZ1" s="307"/>
      <c r="SWA1" s="307"/>
      <c r="SWB1" s="307"/>
      <c r="SWC1" s="307"/>
      <c r="SWD1" s="307"/>
      <c r="SWE1" s="307"/>
      <c r="SWF1" s="307"/>
      <c r="SWG1" s="307"/>
      <c r="SWH1" s="307"/>
      <c r="SWI1" s="307"/>
      <c r="SWJ1" s="307"/>
      <c r="SWK1" s="307"/>
      <c r="SWL1" s="307"/>
      <c r="SWM1" s="307"/>
      <c r="SWN1" s="307"/>
      <c r="SWO1" s="306"/>
      <c r="SWP1" s="307"/>
      <c r="SWQ1" s="307"/>
      <c r="SWR1" s="307"/>
      <c r="SWS1" s="307"/>
      <c r="SWT1" s="307"/>
      <c r="SWU1" s="307"/>
      <c r="SWV1" s="307"/>
      <c r="SWW1" s="307"/>
      <c r="SWX1" s="307"/>
      <c r="SWY1" s="307"/>
      <c r="SWZ1" s="307"/>
      <c r="SXA1" s="307"/>
      <c r="SXB1" s="307"/>
      <c r="SXC1" s="307"/>
      <c r="SXD1" s="307"/>
      <c r="SXE1" s="306"/>
      <c r="SXF1" s="307"/>
      <c r="SXG1" s="307"/>
      <c r="SXH1" s="307"/>
      <c r="SXI1" s="307"/>
      <c r="SXJ1" s="307"/>
      <c r="SXK1" s="307"/>
      <c r="SXL1" s="307"/>
      <c r="SXM1" s="307"/>
      <c r="SXN1" s="307"/>
      <c r="SXO1" s="307"/>
      <c r="SXP1" s="307"/>
      <c r="SXQ1" s="307"/>
      <c r="SXR1" s="307"/>
      <c r="SXS1" s="307"/>
      <c r="SXT1" s="307"/>
      <c r="SXU1" s="306"/>
      <c r="SXV1" s="307"/>
      <c r="SXW1" s="307"/>
      <c r="SXX1" s="307"/>
      <c r="SXY1" s="307"/>
      <c r="SXZ1" s="307"/>
      <c r="SYA1" s="307"/>
      <c r="SYB1" s="307"/>
      <c r="SYC1" s="307"/>
      <c r="SYD1" s="307"/>
      <c r="SYE1" s="307"/>
      <c r="SYF1" s="307"/>
      <c r="SYG1" s="307"/>
      <c r="SYH1" s="307"/>
      <c r="SYI1" s="307"/>
      <c r="SYJ1" s="307"/>
      <c r="SYK1" s="306"/>
      <c r="SYL1" s="307"/>
      <c r="SYM1" s="307"/>
      <c r="SYN1" s="307"/>
      <c r="SYO1" s="307"/>
      <c r="SYP1" s="307"/>
      <c r="SYQ1" s="307"/>
      <c r="SYR1" s="307"/>
      <c r="SYS1" s="307"/>
      <c r="SYT1" s="307"/>
      <c r="SYU1" s="307"/>
      <c r="SYV1" s="307"/>
      <c r="SYW1" s="307"/>
      <c r="SYX1" s="307"/>
      <c r="SYY1" s="307"/>
      <c r="SYZ1" s="307"/>
      <c r="SZA1" s="306"/>
      <c r="SZB1" s="307"/>
      <c r="SZC1" s="307"/>
      <c r="SZD1" s="307"/>
      <c r="SZE1" s="307"/>
      <c r="SZF1" s="307"/>
      <c r="SZG1" s="307"/>
      <c r="SZH1" s="307"/>
      <c r="SZI1" s="307"/>
      <c r="SZJ1" s="307"/>
      <c r="SZK1" s="307"/>
      <c r="SZL1" s="307"/>
      <c r="SZM1" s="307"/>
      <c r="SZN1" s="307"/>
      <c r="SZO1" s="307"/>
      <c r="SZP1" s="307"/>
      <c r="SZQ1" s="306"/>
      <c r="SZR1" s="307"/>
      <c r="SZS1" s="307"/>
      <c r="SZT1" s="307"/>
      <c r="SZU1" s="307"/>
      <c r="SZV1" s="307"/>
      <c r="SZW1" s="307"/>
      <c r="SZX1" s="307"/>
      <c r="SZY1" s="307"/>
      <c r="SZZ1" s="307"/>
      <c r="TAA1" s="307"/>
      <c r="TAB1" s="307"/>
      <c r="TAC1" s="307"/>
      <c r="TAD1" s="307"/>
      <c r="TAE1" s="307"/>
      <c r="TAF1" s="307"/>
      <c r="TAG1" s="306"/>
      <c r="TAH1" s="307"/>
      <c r="TAI1" s="307"/>
      <c r="TAJ1" s="307"/>
      <c r="TAK1" s="307"/>
      <c r="TAL1" s="307"/>
      <c r="TAM1" s="307"/>
      <c r="TAN1" s="307"/>
      <c r="TAO1" s="307"/>
      <c r="TAP1" s="307"/>
      <c r="TAQ1" s="307"/>
      <c r="TAR1" s="307"/>
      <c r="TAS1" s="307"/>
      <c r="TAT1" s="307"/>
      <c r="TAU1" s="307"/>
      <c r="TAV1" s="307"/>
      <c r="TAW1" s="306"/>
      <c r="TAX1" s="307"/>
      <c r="TAY1" s="307"/>
      <c r="TAZ1" s="307"/>
      <c r="TBA1" s="307"/>
      <c r="TBB1" s="307"/>
      <c r="TBC1" s="307"/>
      <c r="TBD1" s="307"/>
      <c r="TBE1" s="307"/>
      <c r="TBF1" s="307"/>
      <c r="TBG1" s="307"/>
      <c r="TBH1" s="307"/>
      <c r="TBI1" s="307"/>
      <c r="TBJ1" s="307"/>
      <c r="TBK1" s="307"/>
      <c r="TBL1" s="307"/>
      <c r="TBM1" s="306"/>
      <c r="TBN1" s="307"/>
      <c r="TBO1" s="307"/>
      <c r="TBP1" s="307"/>
      <c r="TBQ1" s="307"/>
      <c r="TBR1" s="307"/>
      <c r="TBS1" s="307"/>
      <c r="TBT1" s="307"/>
      <c r="TBU1" s="307"/>
      <c r="TBV1" s="307"/>
      <c r="TBW1" s="307"/>
      <c r="TBX1" s="307"/>
      <c r="TBY1" s="307"/>
      <c r="TBZ1" s="307"/>
      <c r="TCA1" s="307"/>
      <c r="TCB1" s="307"/>
      <c r="TCC1" s="306"/>
      <c r="TCD1" s="307"/>
      <c r="TCE1" s="307"/>
      <c r="TCF1" s="307"/>
      <c r="TCG1" s="307"/>
      <c r="TCH1" s="307"/>
      <c r="TCI1" s="307"/>
      <c r="TCJ1" s="307"/>
      <c r="TCK1" s="307"/>
      <c r="TCL1" s="307"/>
      <c r="TCM1" s="307"/>
      <c r="TCN1" s="307"/>
      <c r="TCO1" s="307"/>
      <c r="TCP1" s="307"/>
      <c r="TCQ1" s="307"/>
      <c r="TCR1" s="307"/>
      <c r="TCS1" s="306"/>
      <c r="TCT1" s="307"/>
      <c r="TCU1" s="307"/>
      <c r="TCV1" s="307"/>
      <c r="TCW1" s="307"/>
      <c r="TCX1" s="307"/>
      <c r="TCY1" s="307"/>
      <c r="TCZ1" s="307"/>
      <c r="TDA1" s="307"/>
      <c r="TDB1" s="307"/>
      <c r="TDC1" s="307"/>
      <c r="TDD1" s="307"/>
      <c r="TDE1" s="307"/>
      <c r="TDF1" s="307"/>
      <c r="TDG1" s="307"/>
      <c r="TDH1" s="307"/>
      <c r="TDI1" s="306"/>
      <c r="TDJ1" s="307"/>
      <c r="TDK1" s="307"/>
      <c r="TDL1" s="307"/>
      <c r="TDM1" s="307"/>
      <c r="TDN1" s="307"/>
      <c r="TDO1" s="307"/>
      <c r="TDP1" s="307"/>
      <c r="TDQ1" s="307"/>
      <c r="TDR1" s="307"/>
      <c r="TDS1" s="307"/>
      <c r="TDT1" s="307"/>
      <c r="TDU1" s="307"/>
      <c r="TDV1" s="307"/>
      <c r="TDW1" s="307"/>
      <c r="TDX1" s="307"/>
      <c r="TDY1" s="306"/>
      <c r="TDZ1" s="307"/>
      <c r="TEA1" s="307"/>
      <c r="TEB1" s="307"/>
      <c r="TEC1" s="307"/>
      <c r="TED1" s="307"/>
      <c r="TEE1" s="307"/>
      <c r="TEF1" s="307"/>
      <c r="TEG1" s="307"/>
      <c r="TEH1" s="307"/>
      <c r="TEI1" s="307"/>
      <c r="TEJ1" s="307"/>
      <c r="TEK1" s="307"/>
      <c r="TEL1" s="307"/>
      <c r="TEM1" s="307"/>
      <c r="TEN1" s="307"/>
      <c r="TEO1" s="306"/>
      <c r="TEP1" s="307"/>
      <c r="TEQ1" s="307"/>
      <c r="TER1" s="307"/>
      <c r="TES1" s="307"/>
      <c r="TET1" s="307"/>
      <c r="TEU1" s="307"/>
      <c r="TEV1" s="307"/>
      <c r="TEW1" s="307"/>
      <c r="TEX1" s="307"/>
      <c r="TEY1" s="307"/>
      <c r="TEZ1" s="307"/>
      <c r="TFA1" s="307"/>
      <c r="TFB1" s="307"/>
      <c r="TFC1" s="307"/>
      <c r="TFD1" s="307"/>
      <c r="TFE1" s="306"/>
      <c r="TFF1" s="307"/>
      <c r="TFG1" s="307"/>
      <c r="TFH1" s="307"/>
      <c r="TFI1" s="307"/>
      <c r="TFJ1" s="307"/>
      <c r="TFK1" s="307"/>
      <c r="TFL1" s="307"/>
      <c r="TFM1" s="307"/>
      <c r="TFN1" s="307"/>
      <c r="TFO1" s="307"/>
      <c r="TFP1" s="307"/>
      <c r="TFQ1" s="307"/>
      <c r="TFR1" s="307"/>
      <c r="TFS1" s="307"/>
      <c r="TFT1" s="307"/>
      <c r="TFU1" s="306"/>
      <c r="TFV1" s="307"/>
      <c r="TFW1" s="307"/>
      <c r="TFX1" s="307"/>
      <c r="TFY1" s="307"/>
      <c r="TFZ1" s="307"/>
      <c r="TGA1" s="307"/>
      <c r="TGB1" s="307"/>
      <c r="TGC1" s="307"/>
      <c r="TGD1" s="307"/>
      <c r="TGE1" s="307"/>
      <c r="TGF1" s="307"/>
      <c r="TGG1" s="307"/>
      <c r="TGH1" s="307"/>
      <c r="TGI1" s="307"/>
      <c r="TGJ1" s="307"/>
      <c r="TGK1" s="306"/>
      <c r="TGL1" s="307"/>
      <c r="TGM1" s="307"/>
      <c r="TGN1" s="307"/>
      <c r="TGO1" s="307"/>
      <c r="TGP1" s="307"/>
      <c r="TGQ1" s="307"/>
      <c r="TGR1" s="307"/>
      <c r="TGS1" s="307"/>
      <c r="TGT1" s="307"/>
      <c r="TGU1" s="307"/>
      <c r="TGV1" s="307"/>
      <c r="TGW1" s="307"/>
      <c r="TGX1" s="307"/>
      <c r="TGY1" s="307"/>
      <c r="TGZ1" s="307"/>
      <c r="THA1" s="306"/>
      <c r="THB1" s="307"/>
      <c r="THC1" s="307"/>
      <c r="THD1" s="307"/>
      <c r="THE1" s="307"/>
      <c r="THF1" s="307"/>
      <c r="THG1" s="307"/>
      <c r="THH1" s="307"/>
      <c r="THI1" s="307"/>
      <c r="THJ1" s="307"/>
      <c r="THK1" s="307"/>
      <c r="THL1" s="307"/>
      <c r="THM1" s="307"/>
      <c r="THN1" s="307"/>
      <c r="THO1" s="307"/>
      <c r="THP1" s="307"/>
      <c r="THQ1" s="306"/>
      <c r="THR1" s="307"/>
      <c r="THS1" s="307"/>
      <c r="THT1" s="307"/>
      <c r="THU1" s="307"/>
      <c r="THV1" s="307"/>
      <c r="THW1" s="307"/>
      <c r="THX1" s="307"/>
      <c r="THY1" s="307"/>
      <c r="THZ1" s="307"/>
      <c r="TIA1" s="307"/>
      <c r="TIB1" s="307"/>
      <c r="TIC1" s="307"/>
      <c r="TID1" s="307"/>
      <c r="TIE1" s="307"/>
      <c r="TIF1" s="307"/>
      <c r="TIG1" s="306"/>
      <c r="TIH1" s="307"/>
      <c r="TII1" s="307"/>
      <c r="TIJ1" s="307"/>
      <c r="TIK1" s="307"/>
      <c r="TIL1" s="307"/>
      <c r="TIM1" s="307"/>
      <c r="TIN1" s="307"/>
      <c r="TIO1" s="307"/>
      <c r="TIP1" s="307"/>
      <c r="TIQ1" s="307"/>
      <c r="TIR1" s="307"/>
      <c r="TIS1" s="307"/>
      <c r="TIT1" s="307"/>
      <c r="TIU1" s="307"/>
      <c r="TIV1" s="307"/>
      <c r="TIW1" s="306"/>
      <c r="TIX1" s="307"/>
      <c r="TIY1" s="307"/>
      <c r="TIZ1" s="307"/>
      <c r="TJA1" s="307"/>
      <c r="TJB1" s="307"/>
      <c r="TJC1" s="307"/>
      <c r="TJD1" s="307"/>
      <c r="TJE1" s="307"/>
      <c r="TJF1" s="307"/>
      <c r="TJG1" s="307"/>
      <c r="TJH1" s="307"/>
      <c r="TJI1" s="307"/>
      <c r="TJJ1" s="307"/>
      <c r="TJK1" s="307"/>
      <c r="TJL1" s="307"/>
      <c r="TJM1" s="306"/>
      <c r="TJN1" s="307"/>
      <c r="TJO1" s="307"/>
      <c r="TJP1" s="307"/>
      <c r="TJQ1" s="307"/>
      <c r="TJR1" s="307"/>
      <c r="TJS1" s="307"/>
      <c r="TJT1" s="307"/>
      <c r="TJU1" s="307"/>
      <c r="TJV1" s="307"/>
      <c r="TJW1" s="307"/>
      <c r="TJX1" s="307"/>
      <c r="TJY1" s="307"/>
      <c r="TJZ1" s="307"/>
      <c r="TKA1" s="307"/>
      <c r="TKB1" s="307"/>
      <c r="TKC1" s="306"/>
      <c r="TKD1" s="307"/>
      <c r="TKE1" s="307"/>
      <c r="TKF1" s="307"/>
      <c r="TKG1" s="307"/>
      <c r="TKH1" s="307"/>
      <c r="TKI1" s="307"/>
      <c r="TKJ1" s="307"/>
      <c r="TKK1" s="307"/>
      <c r="TKL1" s="307"/>
      <c r="TKM1" s="307"/>
      <c r="TKN1" s="307"/>
      <c r="TKO1" s="307"/>
      <c r="TKP1" s="307"/>
      <c r="TKQ1" s="307"/>
      <c r="TKR1" s="307"/>
      <c r="TKS1" s="306"/>
      <c r="TKT1" s="307"/>
      <c r="TKU1" s="307"/>
      <c r="TKV1" s="307"/>
      <c r="TKW1" s="307"/>
      <c r="TKX1" s="307"/>
      <c r="TKY1" s="307"/>
      <c r="TKZ1" s="307"/>
      <c r="TLA1" s="307"/>
      <c r="TLB1" s="307"/>
      <c r="TLC1" s="307"/>
      <c r="TLD1" s="307"/>
      <c r="TLE1" s="307"/>
      <c r="TLF1" s="307"/>
      <c r="TLG1" s="307"/>
      <c r="TLH1" s="307"/>
      <c r="TLI1" s="306"/>
      <c r="TLJ1" s="307"/>
      <c r="TLK1" s="307"/>
      <c r="TLL1" s="307"/>
      <c r="TLM1" s="307"/>
      <c r="TLN1" s="307"/>
      <c r="TLO1" s="307"/>
      <c r="TLP1" s="307"/>
      <c r="TLQ1" s="307"/>
      <c r="TLR1" s="307"/>
      <c r="TLS1" s="307"/>
      <c r="TLT1" s="307"/>
      <c r="TLU1" s="307"/>
      <c r="TLV1" s="307"/>
      <c r="TLW1" s="307"/>
      <c r="TLX1" s="307"/>
      <c r="TLY1" s="306"/>
      <c r="TLZ1" s="307"/>
      <c r="TMA1" s="307"/>
      <c r="TMB1" s="307"/>
      <c r="TMC1" s="307"/>
      <c r="TMD1" s="307"/>
      <c r="TME1" s="307"/>
      <c r="TMF1" s="307"/>
      <c r="TMG1" s="307"/>
      <c r="TMH1" s="307"/>
      <c r="TMI1" s="307"/>
      <c r="TMJ1" s="307"/>
      <c r="TMK1" s="307"/>
      <c r="TML1" s="307"/>
      <c r="TMM1" s="307"/>
      <c r="TMN1" s="307"/>
      <c r="TMO1" s="306"/>
      <c r="TMP1" s="307"/>
      <c r="TMQ1" s="307"/>
      <c r="TMR1" s="307"/>
      <c r="TMS1" s="307"/>
      <c r="TMT1" s="307"/>
      <c r="TMU1" s="307"/>
      <c r="TMV1" s="307"/>
      <c r="TMW1" s="307"/>
      <c r="TMX1" s="307"/>
      <c r="TMY1" s="307"/>
      <c r="TMZ1" s="307"/>
      <c r="TNA1" s="307"/>
      <c r="TNB1" s="307"/>
      <c r="TNC1" s="307"/>
      <c r="TND1" s="307"/>
      <c r="TNE1" s="306"/>
      <c r="TNF1" s="307"/>
      <c r="TNG1" s="307"/>
      <c r="TNH1" s="307"/>
      <c r="TNI1" s="307"/>
      <c r="TNJ1" s="307"/>
      <c r="TNK1" s="307"/>
      <c r="TNL1" s="307"/>
      <c r="TNM1" s="307"/>
      <c r="TNN1" s="307"/>
      <c r="TNO1" s="307"/>
      <c r="TNP1" s="307"/>
      <c r="TNQ1" s="307"/>
      <c r="TNR1" s="307"/>
      <c r="TNS1" s="307"/>
      <c r="TNT1" s="307"/>
      <c r="TNU1" s="306"/>
      <c r="TNV1" s="307"/>
      <c r="TNW1" s="307"/>
      <c r="TNX1" s="307"/>
      <c r="TNY1" s="307"/>
      <c r="TNZ1" s="307"/>
      <c r="TOA1" s="307"/>
      <c r="TOB1" s="307"/>
      <c r="TOC1" s="307"/>
      <c r="TOD1" s="307"/>
      <c r="TOE1" s="307"/>
      <c r="TOF1" s="307"/>
      <c r="TOG1" s="307"/>
      <c r="TOH1" s="307"/>
      <c r="TOI1" s="307"/>
      <c r="TOJ1" s="307"/>
      <c r="TOK1" s="306"/>
      <c r="TOL1" s="307"/>
      <c r="TOM1" s="307"/>
      <c r="TON1" s="307"/>
      <c r="TOO1" s="307"/>
      <c r="TOP1" s="307"/>
      <c r="TOQ1" s="307"/>
      <c r="TOR1" s="307"/>
      <c r="TOS1" s="307"/>
      <c r="TOT1" s="307"/>
      <c r="TOU1" s="307"/>
      <c r="TOV1" s="307"/>
      <c r="TOW1" s="307"/>
      <c r="TOX1" s="307"/>
      <c r="TOY1" s="307"/>
      <c r="TOZ1" s="307"/>
      <c r="TPA1" s="306"/>
      <c r="TPB1" s="307"/>
      <c r="TPC1" s="307"/>
      <c r="TPD1" s="307"/>
      <c r="TPE1" s="307"/>
      <c r="TPF1" s="307"/>
      <c r="TPG1" s="307"/>
      <c r="TPH1" s="307"/>
      <c r="TPI1" s="307"/>
      <c r="TPJ1" s="307"/>
      <c r="TPK1" s="307"/>
      <c r="TPL1" s="307"/>
      <c r="TPM1" s="307"/>
      <c r="TPN1" s="307"/>
      <c r="TPO1" s="307"/>
      <c r="TPP1" s="307"/>
      <c r="TPQ1" s="306"/>
      <c r="TPR1" s="307"/>
      <c r="TPS1" s="307"/>
      <c r="TPT1" s="307"/>
      <c r="TPU1" s="307"/>
      <c r="TPV1" s="307"/>
      <c r="TPW1" s="307"/>
      <c r="TPX1" s="307"/>
      <c r="TPY1" s="307"/>
      <c r="TPZ1" s="307"/>
      <c r="TQA1" s="307"/>
      <c r="TQB1" s="307"/>
      <c r="TQC1" s="307"/>
      <c r="TQD1" s="307"/>
      <c r="TQE1" s="307"/>
      <c r="TQF1" s="307"/>
      <c r="TQG1" s="306"/>
      <c r="TQH1" s="307"/>
      <c r="TQI1" s="307"/>
      <c r="TQJ1" s="307"/>
      <c r="TQK1" s="307"/>
      <c r="TQL1" s="307"/>
      <c r="TQM1" s="307"/>
      <c r="TQN1" s="307"/>
      <c r="TQO1" s="307"/>
      <c r="TQP1" s="307"/>
      <c r="TQQ1" s="307"/>
      <c r="TQR1" s="307"/>
      <c r="TQS1" s="307"/>
      <c r="TQT1" s="307"/>
      <c r="TQU1" s="307"/>
      <c r="TQV1" s="307"/>
      <c r="TQW1" s="306"/>
      <c r="TQX1" s="307"/>
      <c r="TQY1" s="307"/>
      <c r="TQZ1" s="307"/>
      <c r="TRA1" s="307"/>
      <c r="TRB1" s="307"/>
      <c r="TRC1" s="307"/>
      <c r="TRD1" s="307"/>
      <c r="TRE1" s="307"/>
      <c r="TRF1" s="307"/>
      <c r="TRG1" s="307"/>
      <c r="TRH1" s="307"/>
      <c r="TRI1" s="307"/>
      <c r="TRJ1" s="307"/>
      <c r="TRK1" s="307"/>
      <c r="TRL1" s="307"/>
      <c r="TRM1" s="306"/>
      <c r="TRN1" s="307"/>
      <c r="TRO1" s="307"/>
      <c r="TRP1" s="307"/>
      <c r="TRQ1" s="307"/>
      <c r="TRR1" s="307"/>
      <c r="TRS1" s="307"/>
      <c r="TRT1" s="307"/>
      <c r="TRU1" s="307"/>
      <c r="TRV1" s="307"/>
      <c r="TRW1" s="307"/>
      <c r="TRX1" s="307"/>
      <c r="TRY1" s="307"/>
      <c r="TRZ1" s="307"/>
      <c r="TSA1" s="307"/>
      <c r="TSB1" s="307"/>
      <c r="TSC1" s="306"/>
      <c r="TSD1" s="307"/>
      <c r="TSE1" s="307"/>
      <c r="TSF1" s="307"/>
      <c r="TSG1" s="307"/>
      <c r="TSH1" s="307"/>
      <c r="TSI1" s="307"/>
      <c r="TSJ1" s="307"/>
      <c r="TSK1" s="307"/>
      <c r="TSL1" s="307"/>
      <c r="TSM1" s="307"/>
      <c r="TSN1" s="307"/>
      <c r="TSO1" s="307"/>
      <c r="TSP1" s="307"/>
      <c r="TSQ1" s="307"/>
      <c r="TSR1" s="307"/>
      <c r="TSS1" s="306"/>
      <c r="TST1" s="307"/>
      <c r="TSU1" s="307"/>
      <c r="TSV1" s="307"/>
      <c r="TSW1" s="307"/>
      <c r="TSX1" s="307"/>
      <c r="TSY1" s="307"/>
      <c r="TSZ1" s="307"/>
      <c r="TTA1" s="307"/>
      <c r="TTB1" s="307"/>
      <c r="TTC1" s="307"/>
      <c r="TTD1" s="307"/>
      <c r="TTE1" s="307"/>
      <c r="TTF1" s="307"/>
      <c r="TTG1" s="307"/>
      <c r="TTH1" s="307"/>
      <c r="TTI1" s="306"/>
      <c r="TTJ1" s="307"/>
      <c r="TTK1" s="307"/>
      <c r="TTL1" s="307"/>
      <c r="TTM1" s="307"/>
      <c r="TTN1" s="307"/>
      <c r="TTO1" s="307"/>
      <c r="TTP1" s="307"/>
      <c r="TTQ1" s="307"/>
      <c r="TTR1" s="307"/>
      <c r="TTS1" s="307"/>
      <c r="TTT1" s="307"/>
      <c r="TTU1" s="307"/>
      <c r="TTV1" s="307"/>
      <c r="TTW1" s="307"/>
      <c r="TTX1" s="307"/>
      <c r="TTY1" s="306"/>
      <c r="TTZ1" s="307"/>
      <c r="TUA1" s="307"/>
      <c r="TUB1" s="307"/>
      <c r="TUC1" s="307"/>
      <c r="TUD1" s="307"/>
      <c r="TUE1" s="307"/>
      <c r="TUF1" s="307"/>
      <c r="TUG1" s="307"/>
      <c r="TUH1" s="307"/>
      <c r="TUI1" s="307"/>
      <c r="TUJ1" s="307"/>
      <c r="TUK1" s="307"/>
      <c r="TUL1" s="307"/>
      <c r="TUM1" s="307"/>
      <c r="TUN1" s="307"/>
      <c r="TUO1" s="306"/>
      <c r="TUP1" s="307"/>
      <c r="TUQ1" s="307"/>
      <c r="TUR1" s="307"/>
      <c r="TUS1" s="307"/>
      <c r="TUT1" s="307"/>
      <c r="TUU1" s="307"/>
      <c r="TUV1" s="307"/>
      <c r="TUW1" s="307"/>
      <c r="TUX1" s="307"/>
      <c r="TUY1" s="307"/>
      <c r="TUZ1" s="307"/>
      <c r="TVA1" s="307"/>
      <c r="TVB1" s="307"/>
      <c r="TVC1" s="307"/>
      <c r="TVD1" s="307"/>
      <c r="TVE1" s="306"/>
      <c r="TVF1" s="307"/>
      <c r="TVG1" s="307"/>
      <c r="TVH1" s="307"/>
      <c r="TVI1" s="307"/>
      <c r="TVJ1" s="307"/>
      <c r="TVK1" s="307"/>
      <c r="TVL1" s="307"/>
      <c r="TVM1" s="307"/>
      <c r="TVN1" s="307"/>
      <c r="TVO1" s="307"/>
      <c r="TVP1" s="307"/>
      <c r="TVQ1" s="307"/>
      <c r="TVR1" s="307"/>
      <c r="TVS1" s="307"/>
      <c r="TVT1" s="307"/>
      <c r="TVU1" s="306"/>
      <c r="TVV1" s="307"/>
      <c r="TVW1" s="307"/>
      <c r="TVX1" s="307"/>
      <c r="TVY1" s="307"/>
      <c r="TVZ1" s="307"/>
      <c r="TWA1" s="307"/>
      <c r="TWB1" s="307"/>
      <c r="TWC1" s="307"/>
      <c r="TWD1" s="307"/>
      <c r="TWE1" s="307"/>
      <c r="TWF1" s="307"/>
      <c r="TWG1" s="307"/>
      <c r="TWH1" s="307"/>
      <c r="TWI1" s="307"/>
      <c r="TWJ1" s="307"/>
      <c r="TWK1" s="306"/>
      <c r="TWL1" s="307"/>
      <c r="TWM1" s="307"/>
      <c r="TWN1" s="307"/>
      <c r="TWO1" s="307"/>
      <c r="TWP1" s="307"/>
      <c r="TWQ1" s="307"/>
      <c r="TWR1" s="307"/>
      <c r="TWS1" s="307"/>
      <c r="TWT1" s="307"/>
      <c r="TWU1" s="307"/>
      <c r="TWV1" s="307"/>
      <c r="TWW1" s="307"/>
      <c r="TWX1" s="307"/>
      <c r="TWY1" s="307"/>
      <c r="TWZ1" s="307"/>
      <c r="TXA1" s="306"/>
      <c r="TXB1" s="307"/>
      <c r="TXC1" s="307"/>
      <c r="TXD1" s="307"/>
      <c r="TXE1" s="307"/>
      <c r="TXF1" s="307"/>
      <c r="TXG1" s="307"/>
      <c r="TXH1" s="307"/>
      <c r="TXI1" s="307"/>
      <c r="TXJ1" s="307"/>
      <c r="TXK1" s="307"/>
      <c r="TXL1" s="307"/>
      <c r="TXM1" s="307"/>
      <c r="TXN1" s="307"/>
      <c r="TXO1" s="307"/>
      <c r="TXP1" s="307"/>
      <c r="TXQ1" s="306"/>
      <c r="TXR1" s="307"/>
      <c r="TXS1" s="307"/>
      <c r="TXT1" s="307"/>
      <c r="TXU1" s="307"/>
      <c r="TXV1" s="307"/>
      <c r="TXW1" s="307"/>
      <c r="TXX1" s="307"/>
      <c r="TXY1" s="307"/>
      <c r="TXZ1" s="307"/>
      <c r="TYA1" s="307"/>
      <c r="TYB1" s="307"/>
      <c r="TYC1" s="307"/>
      <c r="TYD1" s="307"/>
      <c r="TYE1" s="307"/>
      <c r="TYF1" s="307"/>
      <c r="TYG1" s="306"/>
      <c r="TYH1" s="307"/>
      <c r="TYI1" s="307"/>
      <c r="TYJ1" s="307"/>
      <c r="TYK1" s="307"/>
      <c r="TYL1" s="307"/>
      <c r="TYM1" s="307"/>
      <c r="TYN1" s="307"/>
      <c r="TYO1" s="307"/>
      <c r="TYP1" s="307"/>
      <c r="TYQ1" s="307"/>
      <c r="TYR1" s="307"/>
      <c r="TYS1" s="307"/>
      <c r="TYT1" s="307"/>
      <c r="TYU1" s="307"/>
      <c r="TYV1" s="307"/>
      <c r="TYW1" s="306"/>
      <c r="TYX1" s="307"/>
      <c r="TYY1" s="307"/>
      <c r="TYZ1" s="307"/>
      <c r="TZA1" s="307"/>
      <c r="TZB1" s="307"/>
      <c r="TZC1" s="307"/>
      <c r="TZD1" s="307"/>
      <c r="TZE1" s="307"/>
      <c r="TZF1" s="307"/>
      <c r="TZG1" s="307"/>
      <c r="TZH1" s="307"/>
      <c r="TZI1" s="307"/>
      <c r="TZJ1" s="307"/>
      <c r="TZK1" s="307"/>
      <c r="TZL1" s="307"/>
      <c r="TZM1" s="306"/>
      <c r="TZN1" s="307"/>
      <c r="TZO1" s="307"/>
      <c r="TZP1" s="307"/>
      <c r="TZQ1" s="307"/>
      <c r="TZR1" s="307"/>
      <c r="TZS1" s="307"/>
      <c r="TZT1" s="307"/>
      <c r="TZU1" s="307"/>
      <c r="TZV1" s="307"/>
      <c r="TZW1" s="307"/>
      <c r="TZX1" s="307"/>
      <c r="TZY1" s="307"/>
      <c r="TZZ1" s="307"/>
      <c r="UAA1" s="307"/>
      <c r="UAB1" s="307"/>
      <c r="UAC1" s="306"/>
      <c r="UAD1" s="307"/>
      <c r="UAE1" s="307"/>
      <c r="UAF1" s="307"/>
      <c r="UAG1" s="307"/>
      <c r="UAH1" s="307"/>
      <c r="UAI1" s="307"/>
      <c r="UAJ1" s="307"/>
      <c r="UAK1" s="307"/>
      <c r="UAL1" s="307"/>
      <c r="UAM1" s="307"/>
      <c r="UAN1" s="307"/>
      <c r="UAO1" s="307"/>
      <c r="UAP1" s="307"/>
      <c r="UAQ1" s="307"/>
      <c r="UAR1" s="307"/>
      <c r="UAS1" s="306"/>
      <c r="UAT1" s="307"/>
      <c r="UAU1" s="307"/>
      <c r="UAV1" s="307"/>
      <c r="UAW1" s="307"/>
      <c r="UAX1" s="307"/>
      <c r="UAY1" s="307"/>
      <c r="UAZ1" s="307"/>
      <c r="UBA1" s="307"/>
      <c r="UBB1" s="307"/>
      <c r="UBC1" s="307"/>
      <c r="UBD1" s="307"/>
      <c r="UBE1" s="307"/>
      <c r="UBF1" s="307"/>
      <c r="UBG1" s="307"/>
      <c r="UBH1" s="307"/>
      <c r="UBI1" s="306"/>
      <c r="UBJ1" s="307"/>
      <c r="UBK1" s="307"/>
      <c r="UBL1" s="307"/>
      <c r="UBM1" s="307"/>
      <c r="UBN1" s="307"/>
      <c r="UBO1" s="307"/>
      <c r="UBP1" s="307"/>
      <c r="UBQ1" s="307"/>
      <c r="UBR1" s="307"/>
      <c r="UBS1" s="307"/>
      <c r="UBT1" s="307"/>
      <c r="UBU1" s="307"/>
      <c r="UBV1" s="307"/>
      <c r="UBW1" s="307"/>
      <c r="UBX1" s="307"/>
      <c r="UBY1" s="306"/>
      <c r="UBZ1" s="307"/>
      <c r="UCA1" s="307"/>
      <c r="UCB1" s="307"/>
      <c r="UCC1" s="307"/>
      <c r="UCD1" s="307"/>
      <c r="UCE1" s="307"/>
      <c r="UCF1" s="307"/>
      <c r="UCG1" s="307"/>
      <c r="UCH1" s="307"/>
      <c r="UCI1" s="307"/>
      <c r="UCJ1" s="307"/>
      <c r="UCK1" s="307"/>
      <c r="UCL1" s="307"/>
      <c r="UCM1" s="307"/>
      <c r="UCN1" s="307"/>
      <c r="UCO1" s="306"/>
      <c r="UCP1" s="307"/>
      <c r="UCQ1" s="307"/>
      <c r="UCR1" s="307"/>
      <c r="UCS1" s="307"/>
      <c r="UCT1" s="307"/>
      <c r="UCU1" s="307"/>
      <c r="UCV1" s="307"/>
      <c r="UCW1" s="307"/>
      <c r="UCX1" s="307"/>
      <c r="UCY1" s="307"/>
      <c r="UCZ1" s="307"/>
      <c r="UDA1" s="307"/>
      <c r="UDB1" s="307"/>
      <c r="UDC1" s="307"/>
      <c r="UDD1" s="307"/>
      <c r="UDE1" s="306"/>
      <c r="UDF1" s="307"/>
      <c r="UDG1" s="307"/>
      <c r="UDH1" s="307"/>
      <c r="UDI1" s="307"/>
      <c r="UDJ1" s="307"/>
      <c r="UDK1" s="307"/>
      <c r="UDL1" s="307"/>
      <c r="UDM1" s="307"/>
      <c r="UDN1" s="307"/>
      <c r="UDO1" s="307"/>
      <c r="UDP1" s="307"/>
      <c r="UDQ1" s="307"/>
      <c r="UDR1" s="307"/>
      <c r="UDS1" s="307"/>
      <c r="UDT1" s="307"/>
      <c r="UDU1" s="306"/>
      <c r="UDV1" s="307"/>
      <c r="UDW1" s="307"/>
      <c r="UDX1" s="307"/>
      <c r="UDY1" s="307"/>
      <c r="UDZ1" s="307"/>
      <c r="UEA1" s="307"/>
      <c r="UEB1" s="307"/>
      <c r="UEC1" s="307"/>
      <c r="UED1" s="307"/>
      <c r="UEE1" s="307"/>
      <c r="UEF1" s="307"/>
      <c r="UEG1" s="307"/>
      <c r="UEH1" s="307"/>
      <c r="UEI1" s="307"/>
      <c r="UEJ1" s="307"/>
      <c r="UEK1" s="306"/>
      <c r="UEL1" s="307"/>
      <c r="UEM1" s="307"/>
      <c r="UEN1" s="307"/>
      <c r="UEO1" s="307"/>
      <c r="UEP1" s="307"/>
      <c r="UEQ1" s="307"/>
      <c r="UER1" s="307"/>
      <c r="UES1" s="307"/>
      <c r="UET1" s="307"/>
      <c r="UEU1" s="307"/>
      <c r="UEV1" s="307"/>
      <c r="UEW1" s="307"/>
      <c r="UEX1" s="307"/>
      <c r="UEY1" s="307"/>
      <c r="UEZ1" s="307"/>
      <c r="UFA1" s="306"/>
      <c r="UFB1" s="307"/>
      <c r="UFC1" s="307"/>
      <c r="UFD1" s="307"/>
      <c r="UFE1" s="307"/>
      <c r="UFF1" s="307"/>
      <c r="UFG1" s="307"/>
      <c r="UFH1" s="307"/>
      <c r="UFI1" s="307"/>
      <c r="UFJ1" s="307"/>
      <c r="UFK1" s="307"/>
      <c r="UFL1" s="307"/>
      <c r="UFM1" s="307"/>
      <c r="UFN1" s="307"/>
      <c r="UFO1" s="307"/>
      <c r="UFP1" s="307"/>
      <c r="UFQ1" s="306"/>
      <c r="UFR1" s="307"/>
      <c r="UFS1" s="307"/>
      <c r="UFT1" s="307"/>
      <c r="UFU1" s="307"/>
      <c r="UFV1" s="307"/>
      <c r="UFW1" s="307"/>
      <c r="UFX1" s="307"/>
      <c r="UFY1" s="307"/>
      <c r="UFZ1" s="307"/>
      <c r="UGA1" s="307"/>
      <c r="UGB1" s="307"/>
      <c r="UGC1" s="307"/>
      <c r="UGD1" s="307"/>
      <c r="UGE1" s="307"/>
      <c r="UGF1" s="307"/>
      <c r="UGG1" s="306"/>
      <c r="UGH1" s="307"/>
      <c r="UGI1" s="307"/>
      <c r="UGJ1" s="307"/>
      <c r="UGK1" s="307"/>
      <c r="UGL1" s="307"/>
      <c r="UGM1" s="307"/>
      <c r="UGN1" s="307"/>
      <c r="UGO1" s="307"/>
      <c r="UGP1" s="307"/>
      <c r="UGQ1" s="307"/>
      <c r="UGR1" s="307"/>
      <c r="UGS1" s="307"/>
      <c r="UGT1" s="307"/>
      <c r="UGU1" s="307"/>
      <c r="UGV1" s="307"/>
      <c r="UGW1" s="306"/>
      <c r="UGX1" s="307"/>
      <c r="UGY1" s="307"/>
      <c r="UGZ1" s="307"/>
      <c r="UHA1" s="307"/>
      <c r="UHB1" s="307"/>
      <c r="UHC1" s="307"/>
      <c r="UHD1" s="307"/>
      <c r="UHE1" s="307"/>
      <c r="UHF1" s="307"/>
      <c r="UHG1" s="307"/>
      <c r="UHH1" s="307"/>
      <c r="UHI1" s="307"/>
      <c r="UHJ1" s="307"/>
      <c r="UHK1" s="307"/>
      <c r="UHL1" s="307"/>
      <c r="UHM1" s="306"/>
      <c r="UHN1" s="307"/>
      <c r="UHO1" s="307"/>
      <c r="UHP1" s="307"/>
      <c r="UHQ1" s="307"/>
      <c r="UHR1" s="307"/>
      <c r="UHS1" s="307"/>
      <c r="UHT1" s="307"/>
      <c r="UHU1" s="307"/>
      <c r="UHV1" s="307"/>
      <c r="UHW1" s="307"/>
      <c r="UHX1" s="307"/>
      <c r="UHY1" s="307"/>
      <c r="UHZ1" s="307"/>
      <c r="UIA1" s="307"/>
      <c r="UIB1" s="307"/>
      <c r="UIC1" s="306"/>
      <c r="UID1" s="307"/>
      <c r="UIE1" s="307"/>
      <c r="UIF1" s="307"/>
      <c r="UIG1" s="307"/>
      <c r="UIH1" s="307"/>
      <c r="UII1" s="307"/>
      <c r="UIJ1" s="307"/>
      <c r="UIK1" s="307"/>
      <c r="UIL1" s="307"/>
      <c r="UIM1" s="307"/>
      <c r="UIN1" s="307"/>
      <c r="UIO1" s="307"/>
      <c r="UIP1" s="307"/>
      <c r="UIQ1" s="307"/>
      <c r="UIR1" s="307"/>
      <c r="UIS1" s="306"/>
      <c r="UIT1" s="307"/>
      <c r="UIU1" s="307"/>
      <c r="UIV1" s="307"/>
      <c r="UIW1" s="307"/>
      <c r="UIX1" s="307"/>
      <c r="UIY1" s="307"/>
      <c r="UIZ1" s="307"/>
      <c r="UJA1" s="307"/>
      <c r="UJB1" s="307"/>
      <c r="UJC1" s="307"/>
      <c r="UJD1" s="307"/>
      <c r="UJE1" s="307"/>
      <c r="UJF1" s="307"/>
      <c r="UJG1" s="307"/>
      <c r="UJH1" s="307"/>
      <c r="UJI1" s="306"/>
      <c r="UJJ1" s="307"/>
      <c r="UJK1" s="307"/>
      <c r="UJL1" s="307"/>
      <c r="UJM1" s="307"/>
      <c r="UJN1" s="307"/>
      <c r="UJO1" s="307"/>
      <c r="UJP1" s="307"/>
      <c r="UJQ1" s="307"/>
      <c r="UJR1" s="307"/>
      <c r="UJS1" s="307"/>
      <c r="UJT1" s="307"/>
      <c r="UJU1" s="307"/>
      <c r="UJV1" s="307"/>
      <c r="UJW1" s="307"/>
      <c r="UJX1" s="307"/>
      <c r="UJY1" s="306"/>
      <c r="UJZ1" s="307"/>
      <c r="UKA1" s="307"/>
      <c r="UKB1" s="307"/>
      <c r="UKC1" s="307"/>
      <c r="UKD1" s="307"/>
      <c r="UKE1" s="307"/>
      <c r="UKF1" s="307"/>
      <c r="UKG1" s="307"/>
      <c r="UKH1" s="307"/>
      <c r="UKI1" s="307"/>
      <c r="UKJ1" s="307"/>
      <c r="UKK1" s="307"/>
      <c r="UKL1" s="307"/>
      <c r="UKM1" s="307"/>
      <c r="UKN1" s="307"/>
      <c r="UKO1" s="306"/>
      <c r="UKP1" s="307"/>
      <c r="UKQ1" s="307"/>
      <c r="UKR1" s="307"/>
      <c r="UKS1" s="307"/>
      <c r="UKT1" s="307"/>
      <c r="UKU1" s="307"/>
      <c r="UKV1" s="307"/>
      <c r="UKW1" s="307"/>
      <c r="UKX1" s="307"/>
      <c r="UKY1" s="307"/>
      <c r="UKZ1" s="307"/>
      <c r="ULA1" s="307"/>
      <c r="ULB1" s="307"/>
      <c r="ULC1" s="307"/>
      <c r="ULD1" s="307"/>
      <c r="ULE1" s="306"/>
      <c r="ULF1" s="307"/>
      <c r="ULG1" s="307"/>
      <c r="ULH1" s="307"/>
      <c r="ULI1" s="307"/>
      <c r="ULJ1" s="307"/>
      <c r="ULK1" s="307"/>
      <c r="ULL1" s="307"/>
      <c r="ULM1" s="307"/>
      <c r="ULN1" s="307"/>
      <c r="ULO1" s="307"/>
      <c r="ULP1" s="307"/>
      <c r="ULQ1" s="307"/>
      <c r="ULR1" s="307"/>
      <c r="ULS1" s="307"/>
      <c r="ULT1" s="307"/>
      <c r="ULU1" s="306"/>
      <c r="ULV1" s="307"/>
      <c r="ULW1" s="307"/>
      <c r="ULX1" s="307"/>
      <c r="ULY1" s="307"/>
      <c r="ULZ1" s="307"/>
      <c r="UMA1" s="307"/>
      <c r="UMB1" s="307"/>
      <c r="UMC1" s="307"/>
      <c r="UMD1" s="307"/>
      <c r="UME1" s="307"/>
      <c r="UMF1" s="307"/>
      <c r="UMG1" s="307"/>
      <c r="UMH1" s="307"/>
      <c r="UMI1" s="307"/>
      <c r="UMJ1" s="307"/>
      <c r="UMK1" s="306"/>
      <c r="UML1" s="307"/>
      <c r="UMM1" s="307"/>
      <c r="UMN1" s="307"/>
      <c r="UMO1" s="307"/>
      <c r="UMP1" s="307"/>
      <c r="UMQ1" s="307"/>
      <c r="UMR1" s="307"/>
      <c r="UMS1" s="307"/>
      <c r="UMT1" s="307"/>
      <c r="UMU1" s="307"/>
      <c r="UMV1" s="307"/>
      <c r="UMW1" s="307"/>
      <c r="UMX1" s="307"/>
      <c r="UMY1" s="307"/>
      <c r="UMZ1" s="307"/>
      <c r="UNA1" s="306"/>
      <c r="UNB1" s="307"/>
      <c r="UNC1" s="307"/>
      <c r="UND1" s="307"/>
      <c r="UNE1" s="307"/>
      <c r="UNF1" s="307"/>
      <c r="UNG1" s="307"/>
      <c r="UNH1" s="307"/>
      <c r="UNI1" s="307"/>
      <c r="UNJ1" s="307"/>
      <c r="UNK1" s="307"/>
      <c r="UNL1" s="307"/>
      <c r="UNM1" s="307"/>
      <c r="UNN1" s="307"/>
      <c r="UNO1" s="307"/>
      <c r="UNP1" s="307"/>
      <c r="UNQ1" s="306"/>
      <c r="UNR1" s="307"/>
      <c r="UNS1" s="307"/>
      <c r="UNT1" s="307"/>
      <c r="UNU1" s="307"/>
      <c r="UNV1" s="307"/>
      <c r="UNW1" s="307"/>
      <c r="UNX1" s="307"/>
      <c r="UNY1" s="307"/>
      <c r="UNZ1" s="307"/>
      <c r="UOA1" s="307"/>
      <c r="UOB1" s="307"/>
      <c r="UOC1" s="307"/>
      <c r="UOD1" s="307"/>
      <c r="UOE1" s="307"/>
      <c r="UOF1" s="307"/>
      <c r="UOG1" s="306"/>
      <c r="UOH1" s="307"/>
      <c r="UOI1" s="307"/>
      <c r="UOJ1" s="307"/>
      <c r="UOK1" s="307"/>
      <c r="UOL1" s="307"/>
      <c r="UOM1" s="307"/>
      <c r="UON1" s="307"/>
      <c r="UOO1" s="307"/>
      <c r="UOP1" s="307"/>
      <c r="UOQ1" s="307"/>
      <c r="UOR1" s="307"/>
      <c r="UOS1" s="307"/>
      <c r="UOT1" s="307"/>
      <c r="UOU1" s="307"/>
      <c r="UOV1" s="307"/>
      <c r="UOW1" s="306"/>
      <c r="UOX1" s="307"/>
      <c r="UOY1" s="307"/>
      <c r="UOZ1" s="307"/>
      <c r="UPA1" s="307"/>
      <c r="UPB1" s="307"/>
      <c r="UPC1" s="307"/>
      <c r="UPD1" s="307"/>
      <c r="UPE1" s="307"/>
      <c r="UPF1" s="307"/>
      <c r="UPG1" s="307"/>
      <c r="UPH1" s="307"/>
      <c r="UPI1" s="307"/>
      <c r="UPJ1" s="307"/>
      <c r="UPK1" s="307"/>
      <c r="UPL1" s="307"/>
      <c r="UPM1" s="306"/>
      <c r="UPN1" s="307"/>
      <c r="UPO1" s="307"/>
      <c r="UPP1" s="307"/>
      <c r="UPQ1" s="307"/>
      <c r="UPR1" s="307"/>
      <c r="UPS1" s="307"/>
      <c r="UPT1" s="307"/>
      <c r="UPU1" s="307"/>
      <c r="UPV1" s="307"/>
      <c r="UPW1" s="307"/>
      <c r="UPX1" s="307"/>
      <c r="UPY1" s="307"/>
      <c r="UPZ1" s="307"/>
      <c r="UQA1" s="307"/>
      <c r="UQB1" s="307"/>
      <c r="UQC1" s="306"/>
      <c r="UQD1" s="307"/>
      <c r="UQE1" s="307"/>
      <c r="UQF1" s="307"/>
      <c r="UQG1" s="307"/>
      <c r="UQH1" s="307"/>
      <c r="UQI1" s="307"/>
      <c r="UQJ1" s="307"/>
      <c r="UQK1" s="307"/>
      <c r="UQL1" s="307"/>
      <c r="UQM1" s="307"/>
      <c r="UQN1" s="307"/>
      <c r="UQO1" s="307"/>
      <c r="UQP1" s="307"/>
      <c r="UQQ1" s="307"/>
      <c r="UQR1" s="307"/>
      <c r="UQS1" s="306"/>
      <c r="UQT1" s="307"/>
      <c r="UQU1" s="307"/>
      <c r="UQV1" s="307"/>
      <c r="UQW1" s="307"/>
      <c r="UQX1" s="307"/>
      <c r="UQY1" s="307"/>
      <c r="UQZ1" s="307"/>
      <c r="URA1" s="307"/>
      <c r="URB1" s="307"/>
      <c r="URC1" s="307"/>
      <c r="URD1" s="307"/>
      <c r="URE1" s="307"/>
      <c r="URF1" s="307"/>
      <c r="URG1" s="307"/>
      <c r="URH1" s="307"/>
      <c r="URI1" s="306"/>
      <c r="URJ1" s="307"/>
      <c r="URK1" s="307"/>
      <c r="URL1" s="307"/>
      <c r="URM1" s="307"/>
      <c r="URN1" s="307"/>
      <c r="URO1" s="307"/>
      <c r="URP1" s="307"/>
      <c r="URQ1" s="307"/>
      <c r="URR1" s="307"/>
      <c r="URS1" s="307"/>
      <c r="URT1" s="307"/>
      <c r="URU1" s="307"/>
      <c r="URV1" s="307"/>
      <c r="URW1" s="307"/>
      <c r="URX1" s="307"/>
      <c r="URY1" s="306"/>
      <c r="URZ1" s="307"/>
      <c r="USA1" s="307"/>
      <c r="USB1" s="307"/>
      <c r="USC1" s="307"/>
      <c r="USD1" s="307"/>
      <c r="USE1" s="307"/>
      <c r="USF1" s="307"/>
      <c r="USG1" s="307"/>
      <c r="USH1" s="307"/>
      <c r="USI1" s="307"/>
      <c r="USJ1" s="307"/>
      <c r="USK1" s="307"/>
      <c r="USL1" s="307"/>
      <c r="USM1" s="307"/>
      <c r="USN1" s="307"/>
      <c r="USO1" s="306"/>
      <c r="USP1" s="307"/>
      <c r="USQ1" s="307"/>
      <c r="USR1" s="307"/>
      <c r="USS1" s="307"/>
      <c r="UST1" s="307"/>
      <c r="USU1" s="307"/>
      <c r="USV1" s="307"/>
      <c r="USW1" s="307"/>
      <c r="USX1" s="307"/>
      <c r="USY1" s="307"/>
      <c r="USZ1" s="307"/>
      <c r="UTA1" s="307"/>
      <c r="UTB1" s="307"/>
      <c r="UTC1" s="307"/>
      <c r="UTD1" s="307"/>
      <c r="UTE1" s="306"/>
      <c r="UTF1" s="307"/>
      <c r="UTG1" s="307"/>
      <c r="UTH1" s="307"/>
      <c r="UTI1" s="307"/>
      <c r="UTJ1" s="307"/>
      <c r="UTK1" s="307"/>
      <c r="UTL1" s="307"/>
      <c r="UTM1" s="307"/>
      <c r="UTN1" s="307"/>
      <c r="UTO1" s="307"/>
      <c r="UTP1" s="307"/>
      <c r="UTQ1" s="307"/>
      <c r="UTR1" s="307"/>
      <c r="UTS1" s="307"/>
      <c r="UTT1" s="307"/>
      <c r="UTU1" s="306"/>
      <c r="UTV1" s="307"/>
      <c r="UTW1" s="307"/>
      <c r="UTX1" s="307"/>
      <c r="UTY1" s="307"/>
      <c r="UTZ1" s="307"/>
      <c r="UUA1" s="307"/>
      <c r="UUB1" s="307"/>
      <c r="UUC1" s="307"/>
      <c r="UUD1" s="307"/>
      <c r="UUE1" s="307"/>
      <c r="UUF1" s="307"/>
      <c r="UUG1" s="307"/>
      <c r="UUH1" s="307"/>
      <c r="UUI1" s="307"/>
      <c r="UUJ1" s="307"/>
      <c r="UUK1" s="306"/>
      <c r="UUL1" s="307"/>
      <c r="UUM1" s="307"/>
      <c r="UUN1" s="307"/>
      <c r="UUO1" s="307"/>
      <c r="UUP1" s="307"/>
      <c r="UUQ1" s="307"/>
      <c r="UUR1" s="307"/>
      <c r="UUS1" s="307"/>
      <c r="UUT1" s="307"/>
      <c r="UUU1" s="307"/>
      <c r="UUV1" s="307"/>
      <c r="UUW1" s="307"/>
      <c r="UUX1" s="307"/>
      <c r="UUY1" s="307"/>
      <c r="UUZ1" s="307"/>
      <c r="UVA1" s="306"/>
      <c r="UVB1" s="307"/>
      <c r="UVC1" s="307"/>
      <c r="UVD1" s="307"/>
      <c r="UVE1" s="307"/>
      <c r="UVF1" s="307"/>
      <c r="UVG1" s="307"/>
      <c r="UVH1" s="307"/>
      <c r="UVI1" s="307"/>
      <c r="UVJ1" s="307"/>
      <c r="UVK1" s="307"/>
      <c r="UVL1" s="307"/>
      <c r="UVM1" s="307"/>
      <c r="UVN1" s="307"/>
      <c r="UVO1" s="307"/>
      <c r="UVP1" s="307"/>
      <c r="UVQ1" s="306"/>
      <c r="UVR1" s="307"/>
      <c r="UVS1" s="307"/>
      <c r="UVT1" s="307"/>
      <c r="UVU1" s="307"/>
      <c r="UVV1" s="307"/>
      <c r="UVW1" s="307"/>
      <c r="UVX1" s="307"/>
      <c r="UVY1" s="307"/>
      <c r="UVZ1" s="307"/>
      <c r="UWA1" s="307"/>
      <c r="UWB1" s="307"/>
      <c r="UWC1" s="307"/>
      <c r="UWD1" s="307"/>
      <c r="UWE1" s="307"/>
      <c r="UWF1" s="307"/>
      <c r="UWG1" s="306"/>
      <c r="UWH1" s="307"/>
      <c r="UWI1" s="307"/>
      <c r="UWJ1" s="307"/>
      <c r="UWK1" s="307"/>
      <c r="UWL1" s="307"/>
      <c r="UWM1" s="307"/>
      <c r="UWN1" s="307"/>
      <c r="UWO1" s="307"/>
      <c r="UWP1" s="307"/>
      <c r="UWQ1" s="307"/>
      <c r="UWR1" s="307"/>
      <c r="UWS1" s="307"/>
      <c r="UWT1" s="307"/>
      <c r="UWU1" s="307"/>
      <c r="UWV1" s="307"/>
      <c r="UWW1" s="306"/>
      <c r="UWX1" s="307"/>
      <c r="UWY1" s="307"/>
      <c r="UWZ1" s="307"/>
      <c r="UXA1" s="307"/>
      <c r="UXB1" s="307"/>
      <c r="UXC1" s="307"/>
      <c r="UXD1" s="307"/>
      <c r="UXE1" s="307"/>
      <c r="UXF1" s="307"/>
      <c r="UXG1" s="307"/>
      <c r="UXH1" s="307"/>
      <c r="UXI1" s="307"/>
      <c r="UXJ1" s="307"/>
      <c r="UXK1" s="307"/>
      <c r="UXL1" s="307"/>
      <c r="UXM1" s="306"/>
      <c r="UXN1" s="307"/>
      <c r="UXO1" s="307"/>
      <c r="UXP1" s="307"/>
      <c r="UXQ1" s="307"/>
      <c r="UXR1" s="307"/>
      <c r="UXS1" s="307"/>
      <c r="UXT1" s="307"/>
      <c r="UXU1" s="307"/>
      <c r="UXV1" s="307"/>
      <c r="UXW1" s="307"/>
      <c r="UXX1" s="307"/>
      <c r="UXY1" s="307"/>
      <c r="UXZ1" s="307"/>
      <c r="UYA1" s="307"/>
      <c r="UYB1" s="307"/>
      <c r="UYC1" s="306"/>
      <c r="UYD1" s="307"/>
      <c r="UYE1" s="307"/>
      <c r="UYF1" s="307"/>
      <c r="UYG1" s="307"/>
      <c r="UYH1" s="307"/>
      <c r="UYI1" s="307"/>
      <c r="UYJ1" s="307"/>
      <c r="UYK1" s="307"/>
      <c r="UYL1" s="307"/>
      <c r="UYM1" s="307"/>
      <c r="UYN1" s="307"/>
      <c r="UYO1" s="307"/>
      <c r="UYP1" s="307"/>
      <c r="UYQ1" s="307"/>
      <c r="UYR1" s="307"/>
      <c r="UYS1" s="306"/>
      <c r="UYT1" s="307"/>
      <c r="UYU1" s="307"/>
      <c r="UYV1" s="307"/>
      <c r="UYW1" s="307"/>
      <c r="UYX1" s="307"/>
      <c r="UYY1" s="307"/>
      <c r="UYZ1" s="307"/>
      <c r="UZA1" s="307"/>
      <c r="UZB1" s="307"/>
      <c r="UZC1" s="307"/>
      <c r="UZD1" s="307"/>
      <c r="UZE1" s="307"/>
      <c r="UZF1" s="307"/>
      <c r="UZG1" s="307"/>
      <c r="UZH1" s="307"/>
      <c r="UZI1" s="306"/>
      <c r="UZJ1" s="307"/>
      <c r="UZK1" s="307"/>
      <c r="UZL1" s="307"/>
      <c r="UZM1" s="307"/>
      <c r="UZN1" s="307"/>
      <c r="UZO1" s="307"/>
      <c r="UZP1" s="307"/>
      <c r="UZQ1" s="307"/>
      <c r="UZR1" s="307"/>
      <c r="UZS1" s="307"/>
      <c r="UZT1" s="307"/>
      <c r="UZU1" s="307"/>
      <c r="UZV1" s="307"/>
      <c r="UZW1" s="307"/>
      <c r="UZX1" s="307"/>
      <c r="UZY1" s="306"/>
      <c r="UZZ1" s="307"/>
      <c r="VAA1" s="307"/>
      <c r="VAB1" s="307"/>
      <c r="VAC1" s="307"/>
      <c r="VAD1" s="307"/>
      <c r="VAE1" s="307"/>
      <c r="VAF1" s="307"/>
      <c r="VAG1" s="307"/>
      <c r="VAH1" s="307"/>
      <c r="VAI1" s="307"/>
      <c r="VAJ1" s="307"/>
      <c r="VAK1" s="307"/>
      <c r="VAL1" s="307"/>
      <c r="VAM1" s="307"/>
      <c r="VAN1" s="307"/>
      <c r="VAO1" s="306"/>
      <c r="VAP1" s="307"/>
      <c r="VAQ1" s="307"/>
      <c r="VAR1" s="307"/>
      <c r="VAS1" s="307"/>
      <c r="VAT1" s="307"/>
      <c r="VAU1" s="307"/>
      <c r="VAV1" s="307"/>
      <c r="VAW1" s="307"/>
      <c r="VAX1" s="307"/>
      <c r="VAY1" s="307"/>
      <c r="VAZ1" s="307"/>
      <c r="VBA1" s="307"/>
      <c r="VBB1" s="307"/>
      <c r="VBC1" s="307"/>
      <c r="VBD1" s="307"/>
      <c r="VBE1" s="306"/>
      <c r="VBF1" s="307"/>
      <c r="VBG1" s="307"/>
      <c r="VBH1" s="307"/>
      <c r="VBI1" s="307"/>
      <c r="VBJ1" s="307"/>
      <c r="VBK1" s="307"/>
      <c r="VBL1" s="307"/>
      <c r="VBM1" s="307"/>
      <c r="VBN1" s="307"/>
      <c r="VBO1" s="307"/>
      <c r="VBP1" s="307"/>
      <c r="VBQ1" s="307"/>
      <c r="VBR1" s="307"/>
      <c r="VBS1" s="307"/>
      <c r="VBT1" s="307"/>
      <c r="VBU1" s="306"/>
      <c r="VBV1" s="307"/>
      <c r="VBW1" s="307"/>
      <c r="VBX1" s="307"/>
      <c r="VBY1" s="307"/>
      <c r="VBZ1" s="307"/>
      <c r="VCA1" s="307"/>
      <c r="VCB1" s="307"/>
      <c r="VCC1" s="307"/>
      <c r="VCD1" s="307"/>
      <c r="VCE1" s="307"/>
      <c r="VCF1" s="307"/>
      <c r="VCG1" s="307"/>
      <c r="VCH1" s="307"/>
      <c r="VCI1" s="307"/>
      <c r="VCJ1" s="307"/>
      <c r="VCK1" s="306"/>
      <c r="VCL1" s="307"/>
      <c r="VCM1" s="307"/>
      <c r="VCN1" s="307"/>
      <c r="VCO1" s="307"/>
      <c r="VCP1" s="307"/>
      <c r="VCQ1" s="307"/>
      <c r="VCR1" s="307"/>
      <c r="VCS1" s="307"/>
      <c r="VCT1" s="307"/>
      <c r="VCU1" s="307"/>
      <c r="VCV1" s="307"/>
      <c r="VCW1" s="307"/>
      <c r="VCX1" s="307"/>
      <c r="VCY1" s="307"/>
      <c r="VCZ1" s="307"/>
      <c r="VDA1" s="306"/>
      <c r="VDB1" s="307"/>
      <c r="VDC1" s="307"/>
      <c r="VDD1" s="307"/>
      <c r="VDE1" s="307"/>
      <c r="VDF1" s="307"/>
      <c r="VDG1" s="307"/>
      <c r="VDH1" s="307"/>
      <c r="VDI1" s="307"/>
      <c r="VDJ1" s="307"/>
      <c r="VDK1" s="307"/>
      <c r="VDL1" s="307"/>
      <c r="VDM1" s="307"/>
      <c r="VDN1" s="307"/>
      <c r="VDO1" s="307"/>
      <c r="VDP1" s="307"/>
      <c r="VDQ1" s="306"/>
      <c r="VDR1" s="307"/>
      <c r="VDS1" s="307"/>
      <c r="VDT1" s="307"/>
      <c r="VDU1" s="307"/>
      <c r="VDV1" s="307"/>
      <c r="VDW1" s="307"/>
      <c r="VDX1" s="307"/>
      <c r="VDY1" s="307"/>
      <c r="VDZ1" s="307"/>
      <c r="VEA1" s="307"/>
      <c r="VEB1" s="307"/>
      <c r="VEC1" s="307"/>
      <c r="VED1" s="307"/>
      <c r="VEE1" s="307"/>
      <c r="VEF1" s="307"/>
      <c r="VEG1" s="306"/>
      <c r="VEH1" s="307"/>
      <c r="VEI1" s="307"/>
      <c r="VEJ1" s="307"/>
      <c r="VEK1" s="307"/>
      <c r="VEL1" s="307"/>
      <c r="VEM1" s="307"/>
      <c r="VEN1" s="307"/>
      <c r="VEO1" s="307"/>
      <c r="VEP1" s="307"/>
      <c r="VEQ1" s="307"/>
      <c r="VER1" s="307"/>
      <c r="VES1" s="307"/>
      <c r="VET1" s="307"/>
      <c r="VEU1" s="307"/>
      <c r="VEV1" s="307"/>
      <c r="VEW1" s="306"/>
      <c r="VEX1" s="307"/>
      <c r="VEY1" s="307"/>
      <c r="VEZ1" s="307"/>
      <c r="VFA1" s="307"/>
      <c r="VFB1" s="307"/>
      <c r="VFC1" s="307"/>
      <c r="VFD1" s="307"/>
      <c r="VFE1" s="307"/>
      <c r="VFF1" s="307"/>
      <c r="VFG1" s="307"/>
      <c r="VFH1" s="307"/>
      <c r="VFI1" s="307"/>
      <c r="VFJ1" s="307"/>
      <c r="VFK1" s="307"/>
      <c r="VFL1" s="307"/>
      <c r="VFM1" s="306"/>
      <c r="VFN1" s="307"/>
      <c r="VFO1" s="307"/>
      <c r="VFP1" s="307"/>
      <c r="VFQ1" s="307"/>
      <c r="VFR1" s="307"/>
      <c r="VFS1" s="307"/>
      <c r="VFT1" s="307"/>
      <c r="VFU1" s="307"/>
      <c r="VFV1" s="307"/>
      <c r="VFW1" s="307"/>
      <c r="VFX1" s="307"/>
      <c r="VFY1" s="307"/>
      <c r="VFZ1" s="307"/>
      <c r="VGA1" s="307"/>
      <c r="VGB1" s="307"/>
      <c r="VGC1" s="306"/>
      <c r="VGD1" s="307"/>
      <c r="VGE1" s="307"/>
      <c r="VGF1" s="307"/>
      <c r="VGG1" s="307"/>
      <c r="VGH1" s="307"/>
      <c r="VGI1" s="307"/>
      <c r="VGJ1" s="307"/>
      <c r="VGK1" s="307"/>
      <c r="VGL1" s="307"/>
      <c r="VGM1" s="307"/>
      <c r="VGN1" s="307"/>
      <c r="VGO1" s="307"/>
      <c r="VGP1" s="307"/>
      <c r="VGQ1" s="307"/>
      <c r="VGR1" s="307"/>
      <c r="VGS1" s="306"/>
      <c r="VGT1" s="307"/>
      <c r="VGU1" s="307"/>
      <c r="VGV1" s="307"/>
      <c r="VGW1" s="307"/>
      <c r="VGX1" s="307"/>
      <c r="VGY1" s="307"/>
      <c r="VGZ1" s="307"/>
      <c r="VHA1" s="307"/>
      <c r="VHB1" s="307"/>
      <c r="VHC1" s="307"/>
      <c r="VHD1" s="307"/>
      <c r="VHE1" s="307"/>
      <c r="VHF1" s="307"/>
      <c r="VHG1" s="307"/>
      <c r="VHH1" s="307"/>
      <c r="VHI1" s="306"/>
      <c r="VHJ1" s="307"/>
      <c r="VHK1" s="307"/>
      <c r="VHL1" s="307"/>
      <c r="VHM1" s="307"/>
      <c r="VHN1" s="307"/>
      <c r="VHO1" s="307"/>
      <c r="VHP1" s="307"/>
      <c r="VHQ1" s="307"/>
      <c r="VHR1" s="307"/>
      <c r="VHS1" s="307"/>
      <c r="VHT1" s="307"/>
      <c r="VHU1" s="307"/>
      <c r="VHV1" s="307"/>
      <c r="VHW1" s="307"/>
      <c r="VHX1" s="307"/>
      <c r="VHY1" s="306"/>
      <c r="VHZ1" s="307"/>
      <c r="VIA1" s="307"/>
      <c r="VIB1" s="307"/>
      <c r="VIC1" s="307"/>
      <c r="VID1" s="307"/>
      <c r="VIE1" s="307"/>
      <c r="VIF1" s="307"/>
      <c r="VIG1" s="307"/>
      <c r="VIH1" s="307"/>
      <c r="VII1" s="307"/>
      <c r="VIJ1" s="307"/>
      <c r="VIK1" s="307"/>
      <c r="VIL1" s="307"/>
      <c r="VIM1" s="307"/>
      <c r="VIN1" s="307"/>
      <c r="VIO1" s="306"/>
      <c r="VIP1" s="307"/>
      <c r="VIQ1" s="307"/>
      <c r="VIR1" s="307"/>
      <c r="VIS1" s="307"/>
      <c r="VIT1" s="307"/>
      <c r="VIU1" s="307"/>
      <c r="VIV1" s="307"/>
      <c r="VIW1" s="307"/>
      <c r="VIX1" s="307"/>
      <c r="VIY1" s="307"/>
      <c r="VIZ1" s="307"/>
      <c r="VJA1" s="307"/>
      <c r="VJB1" s="307"/>
      <c r="VJC1" s="307"/>
      <c r="VJD1" s="307"/>
      <c r="VJE1" s="306"/>
      <c r="VJF1" s="307"/>
      <c r="VJG1" s="307"/>
      <c r="VJH1" s="307"/>
      <c r="VJI1" s="307"/>
      <c r="VJJ1" s="307"/>
      <c r="VJK1" s="307"/>
      <c r="VJL1" s="307"/>
      <c r="VJM1" s="307"/>
      <c r="VJN1" s="307"/>
      <c r="VJO1" s="307"/>
      <c r="VJP1" s="307"/>
      <c r="VJQ1" s="307"/>
      <c r="VJR1" s="307"/>
      <c r="VJS1" s="307"/>
      <c r="VJT1" s="307"/>
      <c r="VJU1" s="306"/>
      <c r="VJV1" s="307"/>
      <c r="VJW1" s="307"/>
      <c r="VJX1" s="307"/>
      <c r="VJY1" s="307"/>
      <c r="VJZ1" s="307"/>
      <c r="VKA1" s="307"/>
      <c r="VKB1" s="307"/>
      <c r="VKC1" s="307"/>
      <c r="VKD1" s="307"/>
      <c r="VKE1" s="307"/>
      <c r="VKF1" s="307"/>
      <c r="VKG1" s="307"/>
      <c r="VKH1" s="307"/>
      <c r="VKI1" s="307"/>
      <c r="VKJ1" s="307"/>
      <c r="VKK1" s="306"/>
      <c r="VKL1" s="307"/>
      <c r="VKM1" s="307"/>
      <c r="VKN1" s="307"/>
      <c r="VKO1" s="307"/>
      <c r="VKP1" s="307"/>
      <c r="VKQ1" s="307"/>
      <c r="VKR1" s="307"/>
      <c r="VKS1" s="307"/>
      <c r="VKT1" s="307"/>
      <c r="VKU1" s="307"/>
      <c r="VKV1" s="307"/>
      <c r="VKW1" s="307"/>
      <c r="VKX1" s="307"/>
      <c r="VKY1" s="307"/>
      <c r="VKZ1" s="307"/>
      <c r="VLA1" s="306"/>
      <c r="VLB1" s="307"/>
      <c r="VLC1" s="307"/>
      <c r="VLD1" s="307"/>
      <c r="VLE1" s="307"/>
      <c r="VLF1" s="307"/>
      <c r="VLG1" s="307"/>
      <c r="VLH1" s="307"/>
      <c r="VLI1" s="307"/>
      <c r="VLJ1" s="307"/>
      <c r="VLK1" s="307"/>
      <c r="VLL1" s="307"/>
      <c r="VLM1" s="307"/>
      <c r="VLN1" s="307"/>
      <c r="VLO1" s="307"/>
      <c r="VLP1" s="307"/>
      <c r="VLQ1" s="306"/>
      <c r="VLR1" s="307"/>
      <c r="VLS1" s="307"/>
      <c r="VLT1" s="307"/>
      <c r="VLU1" s="307"/>
      <c r="VLV1" s="307"/>
      <c r="VLW1" s="307"/>
      <c r="VLX1" s="307"/>
      <c r="VLY1" s="307"/>
      <c r="VLZ1" s="307"/>
      <c r="VMA1" s="307"/>
      <c r="VMB1" s="307"/>
      <c r="VMC1" s="307"/>
      <c r="VMD1" s="307"/>
      <c r="VME1" s="307"/>
      <c r="VMF1" s="307"/>
      <c r="VMG1" s="306"/>
      <c r="VMH1" s="307"/>
      <c r="VMI1" s="307"/>
      <c r="VMJ1" s="307"/>
      <c r="VMK1" s="307"/>
      <c r="VML1" s="307"/>
      <c r="VMM1" s="307"/>
      <c r="VMN1" s="307"/>
      <c r="VMO1" s="307"/>
      <c r="VMP1" s="307"/>
      <c r="VMQ1" s="307"/>
      <c r="VMR1" s="307"/>
      <c r="VMS1" s="307"/>
      <c r="VMT1" s="307"/>
      <c r="VMU1" s="307"/>
      <c r="VMV1" s="307"/>
      <c r="VMW1" s="306"/>
      <c r="VMX1" s="307"/>
      <c r="VMY1" s="307"/>
      <c r="VMZ1" s="307"/>
      <c r="VNA1" s="307"/>
      <c r="VNB1" s="307"/>
      <c r="VNC1" s="307"/>
      <c r="VND1" s="307"/>
      <c r="VNE1" s="307"/>
      <c r="VNF1" s="307"/>
      <c r="VNG1" s="307"/>
      <c r="VNH1" s="307"/>
      <c r="VNI1" s="307"/>
      <c r="VNJ1" s="307"/>
      <c r="VNK1" s="307"/>
      <c r="VNL1" s="307"/>
      <c r="VNM1" s="306"/>
      <c r="VNN1" s="307"/>
      <c r="VNO1" s="307"/>
      <c r="VNP1" s="307"/>
      <c r="VNQ1" s="307"/>
      <c r="VNR1" s="307"/>
      <c r="VNS1" s="307"/>
      <c r="VNT1" s="307"/>
      <c r="VNU1" s="307"/>
      <c r="VNV1" s="307"/>
      <c r="VNW1" s="307"/>
      <c r="VNX1" s="307"/>
      <c r="VNY1" s="307"/>
      <c r="VNZ1" s="307"/>
      <c r="VOA1" s="307"/>
      <c r="VOB1" s="307"/>
      <c r="VOC1" s="306"/>
      <c r="VOD1" s="307"/>
      <c r="VOE1" s="307"/>
      <c r="VOF1" s="307"/>
      <c r="VOG1" s="307"/>
      <c r="VOH1" s="307"/>
      <c r="VOI1" s="307"/>
      <c r="VOJ1" s="307"/>
      <c r="VOK1" s="307"/>
      <c r="VOL1" s="307"/>
      <c r="VOM1" s="307"/>
      <c r="VON1" s="307"/>
      <c r="VOO1" s="307"/>
      <c r="VOP1" s="307"/>
      <c r="VOQ1" s="307"/>
      <c r="VOR1" s="307"/>
      <c r="VOS1" s="306"/>
      <c r="VOT1" s="307"/>
      <c r="VOU1" s="307"/>
      <c r="VOV1" s="307"/>
      <c r="VOW1" s="307"/>
      <c r="VOX1" s="307"/>
      <c r="VOY1" s="307"/>
      <c r="VOZ1" s="307"/>
      <c r="VPA1" s="307"/>
      <c r="VPB1" s="307"/>
      <c r="VPC1" s="307"/>
      <c r="VPD1" s="307"/>
      <c r="VPE1" s="307"/>
      <c r="VPF1" s="307"/>
      <c r="VPG1" s="307"/>
      <c r="VPH1" s="307"/>
      <c r="VPI1" s="306"/>
      <c r="VPJ1" s="307"/>
      <c r="VPK1" s="307"/>
      <c r="VPL1" s="307"/>
      <c r="VPM1" s="307"/>
      <c r="VPN1" s="307"/>
      <c r="VPO1" s="307"/>
      <c r="VPP1" s="307"/>
      <c r="VPQ1" s="307"/>
      <c r="VPR1" s="307"/>
      <c r="VPS1" s="307"/>
      <c r="VPT1" s="307"/>
      <c r="VPU1" s="307"/>
      <c r="VPV1" s="307"/>
      <c r="VPW1" s="307"/>
      <c r="VPX1" s="307"/>
      <c r="VPY1" s="306"/>
      <c r="VPZ1" s="307"/>
      <c r="VQA1" s="307"/>
      <c r="VQB1" s="307"/>
      <c r="VQC1" s="307"/>
      <c r="VQD1" s="307"/>
      <c r="VQE1" s="307"/>
      <c r="VQF1" s="307"/>
      <c r="VQG1" s="307"/>
      <c r="VQH1" s="307"/>
      <c r="VQI1" s="307"/>
      <c r="VQJ1" s="307"/>
      <c r="VQK1" s="307"/>
      <c r="VQL1" s="307"/>
      <c r="VQM1" s="307"/>
      <c r="VQN1" s="307"/>
      <c r="VQO1" s="306"/>
      <c r="VQP1" s="307"/>
      <c r="VQQ1" s="307"/>
      <c r="VQR1" s="307"/>
      <c r="VQS1" s="307"/>
      <c r="VQT1" s="307"/>
      <c r="VQU1" s="307"/>
      <c r="VQV1" s="307"/>
      <c r="VQW1" s="307"/>
      <c r="VQX1" s="307"/>
      <c r="VQY1" s="307"/>
      <c r="VQZ1" s="307"/>
      <c r="VRA1" s="307"/>
      <c r="VRB1" s="307"/>
      <c r="VRC1" s="307"/>
      <c r="VRD1" s="307"/>
      <c r="VRE1" s="306"/>
      <c r="VRF1" s="307"/>
      <c r="VRG1" s="307"/>
      <c r="VRH1" s="307"/>
      <c r="VRI1" s="307"/>
      <c r="VRJ1" s="307"/>
      <c r="VRK1" s="307"/>
      <c r="VRL1" s="307"/>
      <c r="VRM1" s="307"/>
      <c r="VRN1" s="307"/>
      <c r="VRO1" s="307"/>
      <c r="VRP1" s="307"/>
      <c r="VRQ1" s="307"/>
      <c r="VRR1" s="307"/>
      <c r="VRS1" s="307"/>
      <c r="VRT1" s="307"/>
      <c r="VRU1" s="306"/>
      <c r="VRV1" s="307"/>
      <c r="VRW1" s="307"/>
      <c r="VRX1" s="307"/>
      <c r="VRY1" s="307"/>
      <c r="VRZ1" s="307"/>
      <c r="VSA1" s="307"/>
      <c r="VSB1" s="307"/>
      <c r="VSC1" s="307"/>
      <c r="VSD1" s="307"/>
      <c r="VSE1" s="307"/>
      <c r="VSF1" s="307"/>
      <c r="VSG1" s="307"/>
      <c r="VSH1" s="307"/>
      <c r="VSI1" s="307"/>
      <c r="VSJ1" s="307"/>
      <c r="VSK1" s="306"/>
      <c r="VSL1" s="307"/>
      <c r="VSM1" s="307"/>
      <c r="VSN1" s="307"/>
      <c r="VSO1" s="307"/>
      <c r="VSP1" s="307"/>
      <c r="VSQ1" s="307"/>
      <c r="VSR1" s="307"/>
      <c r="VSS1" s="307"/>
      <c r="VST1" s="307"/>
      <c r="VSU1" s="307"/>
      <c r="VSV1" s="307"/>
      <c r="VSW1" s="307"/>
      <c r="VSX1" s="307"/>
      <c r="VSY1" s="307"/>
      <c r="VSZ1" s="307"/>
      <c r="VTA1" s="306"/>
      <c r="VTB1" s="307"/>
      <c r="VTC1" s="307"/>
      <c r="VTD1" s="307"/>
      <c r="VTE1" s="307"/>
      <c r="VTF1" s="307"/>
      <c r="VTG1" s="307"/>
      <c r="VTH1" s="307"/>
      <c r="VTI1" s="307"/>
      <c r="VTJ1" s="307"/>
      <c r="VTK1" s="307"/>
      <c r="VTL1" s="307"/>
      <c r="VTM1" s="307"/>
      <c r="VTN1" s="307"/>
      <c r="VTO1" s="307"/>
      <c r="VTP1" s="307"/>
      <c r="VTQ1" s="306"/>
      <c r="VTR1" s="307"/>
      <c r="VTS1" s="307"/>
      <c r="VTT1" s="307"/>
      <c r="VTU1" s="307"/>
      <c r="VTV1" s="307"/>
      <c r="VTW1" s="307"/>
      <c r="VTX1" s="307"/>
      <c r="VTY1" s="307"/>
      <c r="VTZ1" s="307"/>
      <c r="VUA1" s="307"/>
      <c r="VUB1" s="307"/>
      <c r="VUC1" s="307"/>
      <c r="VUD1" s="307"/>
      <c r="VUE1" s="307"/>
      <c r="VUF1" s="307"/>
      <c r="VUG1" s="306"/>
      <c r="VUH1" s="307"/>
      <c r="VUI1" s="307"/>
      <c r="VUJ1" s="307"/>
      <c r="VUK1" s="307"/>
      <c r="VUL1" s="307"/>
      <c r="VUM1" s="307"/>
      <c r="VUN1" s="307"/>
      <c r="VUO1" s="307"/>
      <c r="VUP1" s="307"/>
      <c r="VUQ1" s="307"/>
      <c r="VUR1" s="307"/>
      <c r="VUS1" s="307"/>
      <c r="VUT1" s="307"/>
      <c r="VUU1" s="307"/>
      <c r="VUV1" s="307"/>
      <c r="VUW1" s="306"/>
      <c r="VUX1" s="307"/>
      <c r="VUY1" s="307"/>
      <c r="VUZ1" s="307"/>
      <c r="VVA1" s="307"/>
      <c r="VVB1" s="307"/>
      <c r="VVC1" s="307"/>
      <c r="VVD1" s="307"/>
      <c r="VVE1" s="307"/>
      <c r="VVF1" s="307"/>
      <c r="VVG1" s="307"/>
      <c r="VVH1" s="307"/>
      <c r="VVI1" s="307"/>
      <c r="VVJ1" s="307"/>
      <c r="VVK1" s="307"/>
      <c r="VVL1" s="307"/>
      <c r="VVM1" s="306"/>
      <c r="VVN1" s="307"/>
      <c r="VVO1" s="307"/>
      <c r="VVP1" s="307"/>
      <c r="VVQ1" s="307"/>
      <c r="VVR1" s="307"/>
      <c r="VVS1" s="307"/>
      <c r="VVT1" s="307"/>
      <c r="VVU1" s="307"/>
      <c r="VVV1" s="307"/>
      <c r="VVW1" s="307"/>
      <c r="VVX1" s="307"/>
      <c r="VVY1" s="307"/>
      <c r="VVZ1" s="307"/>
      <c r="VWA1" s="307"/>
      <c r="VWB1" s="307"/>
      <c r="VWC1" s="306"/>
      <c r="VWD1" s="307"/>
      <c r="VWE1" s="307"/>
      <c r="VWF1" s="307"/>
      <c r="VWG1" s="307"/>
      <c r="VWH1" s="307"/>
      <c r="VWI1" s="307"/>
      <c r="VWJ1" s="307"/>
      <c r="VWK1" s="307"/>
      <c r="VWL1" s="307"/>
      <c r="VWM1" s="307"/>
      <c r="VWN1" s="307"/>
      <c r="VWO1" s="307"/>
      <c r="VWP1" s="307"/>
      <c r="VWQ1" s="307"/>
      <c r="VWR1" s="307"/>
      <c r="VWS1" s="306"/>
      <c r="VWT1" s="307"/>
      <c r="VWU1" s="307"/>
      <c r="VWV1" s="307"/>
      <c r="VWW1" s="307"/>
      <c r="VWX1" s="307"/>
      <c r="VWY1" s="307"/>
      <c r="VWZ1" s="307"/>
      <c r="VXA1" s="307"/>
      <c r="VXB1" s="307"/>
      <c r="VXC1" s="307"/>
      <c r="VXD1" s="307"/>
      <c r="VXE1" s="307"/>
      <c r="VXF1" s="307"/>
      <c r="VXG1" s="307"/>
      <c r="VXH1" s="307"/>
      <c r="VXI1" s="306"/>
      <c r="VXJ1" s="307"/>
      <c r="VXK1" s="307"/>
      <c r="VXL1" s="307"/>
      <c r="VXM1" s="307"/>
      <c r="VXN1" s="307"/>
      <c r="VXO1" s="307"/>
      <c r="VXP1" s="307"/>
      <c r="VXQ1" s="307"/>
      <c r="VXR1" s="307"/>
      <c r="VXS1" s="307"/>
      <c r="VXT1" s="307"/>
      <c r="VXU1" s="307"/>
      <c r="VXV1" s="307"/>
      <c r="VXW1" s="307"/>
      <c r="VXX1" s="307"/>
      <c r="VXY1" s="306"/>
      <c r="VXZ1" s="307"/>
      <c r="VYA1" s="307"/>
      <c r="VYB1" s="307"/>
      <c r="VYC1" s="307"/>
      <c r="VYD1" s="307"/>
      <c r="VYE1" s="307"/>
      <c r="VYF1" s="307"/>
      <c r="VYG1" s="307"/>
      <c r="VYH1" s="307"/>
      <c r="VYI1" s="307"/>
      <c r="VYJ1" s="307"/>
      <c r="VYK1" s="307"/>
      <c r="VYL1" s="307"/>
      <c r="VYM1" s="307"/>
      <c r="VYN1" s="307"/>
      <c r="VYO1" s="306"/>
      <c r="VYP1" s="307"/>
      <c r="VYQ1" s="307"/>
      <c r="VYR1" s="307"/>
      <c r="VYS1" s="307"/>
      <c r="VYT1" s="307"/>
      <c r="VYU1" s="307"/>
      <c r="VYV1" s="307"/>
      <c r="VYW1" s="307"/>
      <c r="VYX1" s="307"/>
      <c r="VYY1" s="307"/>
      <c r="VYZ1" s="307"/>
      <c r="VZA1" s="307"/>
      <c r="VZB1" s="307"/>
      <c r="VZC1" s="307"/>
      <c r="VZD1" s="307"/>
      <c r="VZE1" s="306"/>
      <c r="VZF1" s="307"/>
      <c r="VZG1" s="307"/>
      <c r="VZH1" s="307"/>
      <c r="VZI1" s="307"/>
      <c r="VZJ1" s="307"/>
      <c r="VZK1" s="307"/>
      <c r="VZL1" s="307"/>
      <c r="VZM1" s="307"/>
      <c r="VZN1" s="307"/>
      <c r="VZO1" s="307"/>
      <c r="VZP1" s="307"/>
      <c r="VZQ1" s="307"/>
      <c r="VZR1" s="307"/>
      <c r="VZS1" s="307"/>
      <c r="VZT1" s="307"/>
      <c r="VZU1" s="306"/>
      <c r="VZV1" s="307"/>
      <c r="VZW1" s="307"/>
      <c r="VZX1" s="307"/>
      <c r="VZY1" s="307"/>
      <c r="VZZ1" s="307"/>
      <c r="WAA1" s="307"/>
      <c r="WAB1" s="307"/>
      <c r="WAC1" s="307"/>
      <c r="WAD1" s="307"/>
      <c r="WAE1" s="307"/>
      <c r="WAF1" s="307"/>
      <c r="WAG1" s="307"/>
      <c r="WAH1" s="307"/>
      <c r="WAI1" s="307"/>
      <c r="WAJ1" s="307"/>
      <c r="WAK1" s="306"/>
      <c r="WAL1" s="307"/>
      <c r="WAM1" s="307"/>
      <c r="WAN1" s="307"/>
      <c r="WAO1" s="307"/>
      <c r="WAP1" s="307"/>
      <c r="WAQ1" s="307"/>
      <c r="WAR1" s="307"/>
      <c r="WAS1" s="307"/>
      <c r="WAT1" s="307"/>
      <c r="WAU1" s="307"/>
      <c r="WAV1" s="307"/>
      <c r="WAW1" s="307"/>
      <c r="WAX1" s="307"/>
      <c r="WAY1" s="307"/>
      <c r="WAZ1" s="307"/>
      <c r="WBA1" s="306"/>
      <c r="WBB1" s="307"/>
      <c r="WBC1" s="307"/>
      <c r="WBD1" s="307"/>
      <c r="WBE1" s="307"/>
      <c r="WBF1" s="307"/>
      <c r="WBG1" s="307"/>
      <c r="WBH1" s="307"/>
      <c r="WBI1" s="307"/>
      <c r="WBJ1" s="307"/>
      <c r="WBK1" s="307"/>
      <c r="WBL1" s="307"/>
      <c r="WBM1" s="307"/>
      <c r="WBN1" s="307"/>
      <c r="WBO1" s="307"/>
      <c r="WBP1" s="307"/>
      <c r="WBQ1" s="306"/>
      <c r="WBR1" s="307"/>
      <c r="WBS1" s="307"/>
      <c r="WBT1" s="307"/>
      <c r="WBU1" s="307"/>
      <c r="WBV1" s="307"/>
      <c r="WBW1" s="307"/>
      <c r="WBX1" s="307"/>
      <c r="WBY1" s="307"/>
      <c r="WBZ1" s="307"/>
      <c r="WCA1" s="307"/>
      <c r="WCB1" s="307"/>
      <c r="WCC1" s="307"/>
      <c r="WCD1" s="307"/>
      <c r="WCE1" s="307"/>
      <c r="WCF1" s="307"/>
      <c r="WCG1" s="306"/>
      <c r="WCH1" s="307"/>
      <c r="WCI1" s="307"/>
      <c r="WCJ1" s="307"/>
      <c r="WCK1" s="307"/>
      <c r="WCL1" s="307"/>
      <c r="WCM1" s="307"/>
      <c r="WCN1" s="307"/>
      <c r="WCO1" s="307"/>
      <c r="WCP1" s="307"/>
      <c r="WCQ1" s="307"/>
      <c r="WCR1" s="307"/>
      <c r="WCS1" s="307"/>
      <c r="WCT1" s="307"/>
      <c r="WCU1" s="307"/>
      <c r="WCV1" s="307"/>
      <c r="WCW1" s="306"/>
      <c r="WCX1" s="307"/>
      <c r="WCY1" s="307"/>
      <c r="WCZ1" s="307"/>
      <c r="WDA1" s="307"/>
      <c r="WDB1" s="307"/>
      <c r="WDC1" s="307"/>
      <c r="WDD1" s="307"/>
      <c r="WDE1" s="307"/>
      <c r="WDF1" s="307"/>
      <c r="WDG1" s="307"/>
      <c r="WDH1" s="307"/>
      <c r="WDI1" s="307"/>
      <c r="WDJ1" s="307"/>
      <c r="WDK1" s="307"/>
      <c r="WDL1" s="307"/>
      <c r="WDM1" s="306"/>
      <c r="WDN1" s="307"/>
      <c r="WDO1" s="307"/>
      <c r="WDP1" s="307"/>
      <c r="WDQ1" s="307"/>
      <c r="WDR1" s="307"/>
      <c r="WDS1" s="307"/>
      <c r="WDT1" s="307"/>
      <c r="WDU1" s="307"/>
      <c r="WDV1" s="307"/>
      <c r="WDW1" s="307"/>
      <c r="WDX1" s="307"/>
      <c r="WDY1" s="307"/>
      <c r="WDZ1" s="307"/>
      <c r="WEA1" s="307"/>
      <c r="WEB1" s="307"/>
      <c r="WEC1" s="306"/>
      <c r="WED1" s="307"/>
      <c r="WEE1" s="307"/>
      <c r="WEF1" s="307"/>
      <c r="WEG1" s="307"/>
      <c r="WEH1" s="307"/>
      <c r="WEI1" s="307"/>
      <c r="WEJ1" s="307"/>
      <c r="WEK1" s="307"/>
      <c r="WEL1" s="307"/>
      <c r="WEM1" s="307"/>
      <c r="WEN1" s="307"/>
      <c r="WEO1" s="307"/>
      <c r="WEP1" s="307"/>
      <c r="WEQ1" s="307"/>
      <c r="WER1" s="307"/>
      <c r="WES1" s="306"/>
      <c r="WET1" s="307"/>
      <c r="WEU1" s="307"/>
      <c r="WEV1" s="307"/>
      <c r="WEW1" s="307"/>
      <c r="WEX1" s="307"/>
      <c r="WEY1" s="307"/>
      <c r="WEZ1" s="307"/>
      <c r="WFA1" s="307"/>
      <c r="WFB1" s="307"/>
      <c r="WFC1" s="307"/>
      <c r="WFD1" s="307"/>
      <c r="WFE1" s="307"/>
      <c r="WFF1" s="307"/>
      <c r="WFG1" s="307"/>
      <c r="WFH1" s="307"/>
      <c r="WFI1" s="306"/>
      <c r="WFJ1" s="307"/>
      <c r="WFK1" s="307"/>
      <c r="WFL1" s="307"/>
      <c r="WFM1" s="307"/>
      <c r="WFN1" s="307"/>
      <c r="WFO1" s="307"/>
      <c r="WFP1" s="307"/>
      <c r="WFQ1" s="307"/>
      <c r="WFR1" s="307"/>
      <c r="WFS1" s="307"/>
      <c r="WFT1" s="307"/>
      <c r="WFU1" s="307"/>
      <c r="WFV1" s="307"/>
      <c r="WFW1" s="307"/>
      <c r="WFX1" s="307"/>
      <c r="WFY1" s="306"/>
      <c r="WFZ1" s="307"/>
      <c r="WGA1" s="307"/>
      <c r="WGB1" s="307"/>
      <c r="WGC1" s="307"/>
      <c r="WGD1" s="307"/>
      <c r="WGE1" s="307"/>
      <c r="WGF1" s="307"/>
      <c r="WGG1" s="307"/>
      <c r="WGH1" s="307"/>
      <c r="WGI1" s="307"/>
      <c r="WGJ1" s="307"/>
      <c r="WGK1" s="307"/>
      <c r="WGL1" s="307"/>
      <c r="WGM1" s="307"/>
      <c r="WGN1" s="307"/>
      <c r="WGO1" s="306"/>
      <c r="WGP1" s="307"/>
      <c r="WGQ1" s="307"/>
      <c r="WGR1" s="307"/>
      <c r="WGS1" s="307"/>
      <c r="WGT1" s="307"/>
      <c r="WGU1" s="307"/>
      <c r="WGV1" s="307"/>
      <c r="WGW1" s="307"/>
      <c r="WGX1" s="307"/>
      <c r="WGY1" s="307"/>
      <c r="WGZ1" s="307"/>
      <c r="WHA1" s="307"/>
      <c r="WHB1" s="307"/>
      <c r="WHC1" s="307"/>
      <c r="WHD1" s="307"/>
      <c r="WHE1" s="306"/>
      <c r="WHF1" s="307"/>
      <c r="WHG1" s="307"/>
      <c r="WHH1" s="307"/>
      <c r="WHI1" s="307"/>
      <c r="WHJ1" s="307"/>
      <c r="WHK1" s="307"/>
      <c r="WHL1" s="307"/>
      <c r="WHM1" s="307"/>
      <c r="WHN1" s="307"/>
      <c r="WHO1" s="307"/>
      <c r="WHP1" s="307"/>
      <c r="WHQ1" s="307"/>
      <c r="WHR1" s="307"/>
      <c r="WHS1" s="307"/>
      <c r="WHT1" s="307"/>
      <c r="WHU1" s="306"/>
      <c r="WHV1" s="307"/>
      <c r="WHW1" s="307"/>
      <c r="WHX1" s="307"/>
      <c r="WHY1" s="307"/>
      <c r="WHZ1" s="307"/>
      <c r="WIA1" s="307"/>
      <c r="WIB1" s="307"/>
      <c r="WIC1" s="307"/>
      <c r="WID1" s="307"/>
      <c r="WIE1" s="307"/>
      <c r="WIF1" s="307"/>
      <c r="WIG1" s="307"/>
      <c r="WIH1" s="307"/>
      <c r="WII1" s="307"/>
      <c r="WIJ1" s="307"/>
      <c r="WIK1" s="306"/>
      <c r="WIL1" s="307"/>
      <c r="WIM1" s="307"/>
      <c r="WIN1" s="307"/>
      <c r="WIO1" s="307"/>
      <c r="WIP1" s="307"/>
      <c r="WIQ1" s="307"/>
      <c r="WIR1" s="307"/>
      <c r="WIS1" s="307"/>
      <c r="WIT1" s="307"/>
      <c r="WIU1" s="307"/>
      <c r="WIV1" s="307"/>
      <c r="WIW1" s="307"/>
      <c r="WIX1" s="307"/>
      <c r="WIY1" s="307"/>
      <c r="WIZ1" s="307"/>
      <c r="WJA1" s="306"/>
      <c r="WJB1" s="307"/>
      <c r="WJC1" s="307"/>
      <c r="WJD1" s="307"/>
      <c r="WJE1" s="307"/>
      <c r="WJF1" s="307"/>
      <c r="WJG1" s="307"/>
      <c r="WJH1" s="307"/>
      <c r="WJI1" s="307"/>
      <c r="WJJ1" s="307"/>
      <c r="WJK1" s="307"/>
      <c r="WJL1" s="307"/>
      <c r="WJM1" s="307"/>
      <c r="WJN1" s="307"/>
      <c r="WJO1" s="307"/>
      <c r="WJP1" s="307"/>
      <c r="WJQ1" s="306"/>
      <c r="WJR1" s="307"/>
      <c r="WJS1" s="307"/>
      <c r="WJT1" s="307"/>
      <c r="WJU1" s="307"/>
      <c r="WJV1" s="307"/>
      <c r="WJW1" s="307"/>
      <c r="WJX1" s="307"/>
      <c r="WJY1" s="307"/>
      <c r="WJZ1" s="307"/>
      <c r="WKA1" s="307"/>
      <c r="WKB1" s="307"/>
      <c r="WKC1" s="307"/>
      <c r="WKD1" s="307"/>
      <c r="WKE1" s="307"/>
      <c r="WKF1" s="307"/>
      <c r="WKG1" s="306"/>
      <c r="WKH1" s="307"/>
      <c r="WKI1" s="307"/>
      <c r="WKJ1" s="307"/>
      <c r="WKK1" s="307"/>
      <c r="WKL1" s="307"/>
      <c r="WKM1" s="307"/>
      <c r="WKN1" s="307"/>
      <c r="WKO1" s="307"/>
      <c r="WKP1" s="307"/>
      <c r="WKQ1" s="307"/>
      <c r="WKR1" s="307"/>
      <c r="WKS1" s="307"/>
      <c r="WKT1" s="307"/>
      <c r="WKU1" s="307"/>
      <c r="WKV1" s="307"/>
      <c r="WKW1" s="306"/>
      <c r="WKX1" s="307"/>
      <c r="WKY1" s="307"/>
      <c r="WKZ1" s="307"/>
      <c r="WLA1" s="307"/>
      <c r="WLB1" s="307"/>
      <c r="WLC1" s="307"/>
      <c r="WLD1" s="307"/>
      <c r="WLE1" s="307"/>
      <c r="WLF1" s="307"/>
      <c r="WLG1" s="307"/>
      <c r="WLH1" s="307"/>
      <c r="WLI1" s="307"/>
      <c r="WLJ1" s="307"/>
      <c r="WLK1" s="307"/>
      <c r="WLL1" s="307"/>
      <c r="WLM1" s="306"/>
      <c r="WLN1" s="307"/>
      <c r="WLO1" s="307"/>
      <c r="WLP1" s="307"/>
      <c r="WLQ1" s="307"/>
      <c r="WLR1" s="307"/>
      <c r="WLS1" s="307"/>
      <c r="WLT1" s="307"/>
      <c r="WLU1" s="307"/>
      <c r="WLV1" s="307"/>
      <c r="WLW1" s="307"/>
      <c r="WLX1" s="307"/>
      <c r="WLY1" s="307"/>
      <c r="WLZ1" s="307"/>
      <c r="WMA1" s="307"/>
      <c r="WMB1" s="307"/>
      <c r="WMC1" s="306"/>
      <c r="WMD1" s="307"/>
      <c r="WME1" s="307"/>
      <c r="WMF1" s="307"/>
      <c r="WMG1" s="307"/>
      <c r="WMH1" s="307"/>
      <c r="WMI1" s="307"/>
      <c r="WMJ1" s="307"/>
      <c r="WMK1" s="307"/>
      <c r="WML1" s="307"/>
      <c r="WMM1" s="307"/>
      <c r="WMN1" s="307"/>
      <c r="WMO1" s="307"/>
      <c r="WMP1" s="307"/>
      <c r="WMQ1" s="307"/>
      <c r="WMR1" s="307"/>
      <c r="WMS1" s="306"/>
      <c r="WMT1" s="307"/>
      <c r="WMU1" s="307"/>
      <c r="WMV1" s="307"/>
      <c r="WMW1" s="307"/>
      <c r="WMX1" s="307"/>
      <c r="WMY1" s="307"/>
      <c r="WMZ1" s="307"/>
      <c r="WNA1" s="307"/>
      <c r="WNB1" s="307"/>
      <c r="WNC1" s="307"/>
      <c r="WND1" s="307"/>
      <c r="WNE1" s="307"/>
      <c r="WNF1" s="307"/>
      <c r="WNG1" s="307"/>
      <c r="WNH1" s="307"/>
      <c r="WNI1" s="306"/>
      <c r="WNJ1" s="307"/>
      <c r="WNK1" s="307"/>
      <c r="WNL1" s="307"/>
      <c r="WNM1" s="307"/>
      <c r="WNN1" s="307"/>
      <c r="WNO1" s="307"/>
      <c r="WNP1" s="307"/>
      <c r="WNQ1" s="307"/>
      <c r="WNR1" s="307"/>
      <c r="WNS1" s="307"/>
      <c r="WNT1" s="307"/>
      <c r="WNU1" s="307"/>
      <c r="WNV1" s="307"/>
      <c r="WNW1" s="307"/>
      <c r="WNX1" s="307"/>
      <c r="WNY1" s="306"/>
      <c r="WNZ1" s="307"/>
      <c r="WOA1" s="307"/>
      <c r="WOB1" s="307"/>
      <c r="WOC1" s="307"/>
      <c r="WOD1" s="307"/>
      <c r="WOE1" s="307"/>
      <c r="WOF1" s="307"/>
      <c r="WOG1" s="307"/>
      <c r="WOH1" s="307"/>
      <c r="WOI1" s="307"/>
      <c r="WOJ1" s="307"/>
      <c r="WOK1" s="307"/>
      <c r="WOL1" s="307"/>
      <c r="WOM1" s="307"/>
      <c r="WON1" s="307"/>
      <c r="WOO1" s="306"/>
      <c r="WOP1" s="307"/>
      <c r="WOQ1" s="307"/>
      <c r="WOR1" s="307"/>
      <c r="WOS1" s="307"/>
      <c r="WOT1" s="307"/>
      <c r="WOU1" s="307"/>
      <c r="WOV1" s="307"/>
      <c r="WOW1" s="307"/>
      <c r="WOX1" s="307"/>
      <c r="WOY1" s="307"/>
      <c r="WOZ1" s="307"/>
      <c r="WPA1" s="307"/>
      <c r="WPB1" s="307"/>
      <c r="WPC1" s="307"/>
      <c r="WPD1" s="307"/>
      <c r="WPE1" s="306"/>
      <c r="WPF1" s="307"/>
      <c r="WPG1" s="307"/>
      <c r="WPH1" s="307"/>
      <c r="WPI1" s="307"/>
      <c r="WPJ1" s="307"/>
      <c r="WPK1" s="307"/>
      <c r="WPL1" s="307"/>
      <c r="WPM1" s="307"/>
      <c r="WPN1" s="307"/>
      <c r="WPO1" s="307"/>
      <c r="WPP1" s="307"/>
      <c r="WPQ1" s="307"/>
      <c r="WPR1" s="307"/>
      <c r="WPS1" s="307"/>
      <c r="WPT1" s="307"/>
      <c r="WPU1" s="306"/>
      <c r="WPV1" s="307"/>
      <c r="WPW1" s="307"/>
      <c r="WPX1" s="307"/>
      <c r="WPY1" s="307"/>
      <c r="WPZ1" s="307"/>
      <c r="WQA1" s="307"/>
      <c r="WQB1" s="307"/>
      <c r="WQC1" s="307"/>
      <c r="WQD1" s="307"/>
      <c r="WQE1" s="307"/>
      <c r="WQF1" s="307"/>
      <c r="WQG1" s="307"/>
      <c r="WQH1" s="307"/>
      <c r="WQI1" s="307"/>
      <c r="WQJ1" s="307"/>
      <c r="WQK1" s="306"/>
      <c r="WQL1" s="307"/>
      <c r="WQM1" s="307"/>
      <c r="WQN1" s="307"/>
      <c r="WQO1" s="307"/>
      <c r="WQP1" s="307"/>
      <c r="WQQ1" s="307"/>
      <c r="WQR1" s="307"/>
      <c r="WQS1" s="307"/>
      <c r="WQT1" s="307"/>
      <c r="WQU1" s="307"/>
      <c r="WQV1" s="307"/>
      <c r="WQW1" s="307"/>
      <c r="WQX1" s="307"/>
      <c r="WQY1" s="307"/>
      <c r="WQZ1" s="307"/>
      <c r="WRA1" s="306"/>
      <c r="WRB1" s="307"/>
      <c r="WRC1" s="307"/>
      <c r="WRD1" s="307"/>
      <c r="WRE1" s="307"/>
      <c r="WRF1" s="307"/>
      <c r="WRG1" s="307"/>
      <c r="WRH1" s="307"/>
      <c r="WRI1" s="307"/>
      <c r="WRJ1" s="307"/>
      <c r="WRK1" s="307"/>
      <c r="WRL1" s="307"/>
      <c r="WRM1" s="307"/>
      <c r="WRN1" s="307"/>
      <c r="WRO1" s="307"/>
      <c r="WRP1" s="307"/>
      <c r="WRQ1" s="306"/>
      <c r="WRR1" s="307"/>
      <c r="WRS1" s="307"/>
      <c r="WRT1" s="307"/>
      <c r="WRU1" s="307"/>
      <c r="WRV1" s="307"/>
      <c r="WRW1" s="307"/>
      <c r="WRX1" s="307"/>
      <c r="WRY1" s="307"/>
      <c r="WRZ1" s="307"/>
      <c r="WSA1" s="307"/>
      <c r="WSB1" s="307"/>
      <c r="WSC1" s="307"/>
      <c r="WSD1" s="307"/>
      <c r="WSE1" s="307"/>
      <c r="WSF1" s="307"/>
      <c r="WSG1" s="306"/>
      <c r="WSH1" s="307"/>
      <c r="WSI1" s="307"/>
      <c r="WSJ1" s="307"/>
      <c r="WSK1" s="307"/>
      <c r="WSL1" s="307"/>
      <c r="WSM1" s="307"/>
      <c r="WSN1" s="307"/>
      <c r="WSO1" s="307"/>
      <c r="WSP1" s="307"/>
      <c r="WSQ1" s="307"/>
      <c r="WSR1" s="307"/>
      <c r="WSS1" s="307"/>
      <c r="WST1" s="307"/>
      <c r="WSU1" s="307"/>
      <c r="WSV1" s="307"/>
      <c r="WSW1" s="306"/>
      <c r="WSX1" s="307"/>
      <c r="WSY1" s="307"/>
      <c r="WSZ1" s="307"/>
      <c r="WTA1" s="307"/>
      <c r="WTB1" s="307"/>
      <c r="WTC1" s="307"/>
      <c r="WTD1" s="307"/>
      <c r="WTE1" s="307"/>
      <c r="WTF1" s="307"/>
      <c r="WTG1" s="307"/>
      <c r="WTH1" s="307"/>
      <c r="WTI1" s="307"/>
      <c r="WTJ1" s="307"/>
      <c r="WTK1" s="307"/>
      <c r="WTL1" s="307"/>
      <c r="WTM1" s="306"/>
      <c r="WTN1" s="307"/>
      <c r="WTO1" s="307"/>
      <c r="WTP1" s="307"/>
      <c r="WTQ1" s="307"/>
      <c r="WTR1" s="307"/>
      <c r="WTS1" s="307"/>
      <c r="WTT1" s="307"/>
      <c r="WTU1" s="307"/>
      <c r="WTV1" s="307"/>
      <c r="WTW1" s="307"/>
      <c r="WTX1" s="307"/>
      <c r="WTY1" s="307"/>
      <c r="WTZ1" s="307"/>
      <c r="WUA1" s="307"/>
      <c r="WUB1" s="307"/>
      <c r="WUC1" s="306"/>
      <c r="WUD1" s="307"/>
      <c r="WUE1" s="307"/>
      <c r="WUF1" s="307"/>
      <c r="WUG1" s="307"/>
      <c r="WUH1" s="307"/>
      <c r="WUI1" s="307"/>
      <c r="WUJ1" s="307"/>
      <c r="WUK1" s="307"/>
      <c r="WUL1" s="307"/>
      <c r="WUM1" s="307"/>
      <c r="WUN1" s="307"/>
      <c r="WUO1" s="307"/>
      <c r="WUP1" s="307"/>
      <c r="WUQ1" s="307"/>
      <c r="WUR1" s="307"/>
      <c r="WUS1" s="306"/>
      <c r="WUT1" s="307"/>
      <c r="WUU1" s="307"/>
      <c r="WUV1" s="307"/>
      <c r="WUW1" s="307"/>
      <c r="WUX1" s="307"/>
      <c r="WUY1" s="307"/>
      <c r="WUZ1" s="307"/>
      <c r="WVA1" s="307"/>
      <c r="WVB1" s="307"/>
      <c r="WVC1" s="307"/>
      <c r="WVD1" s="307"/>
      <c r="WVE1" s="307"/>
      <c r="WVF1" s="307"/>
      <c r="WVG1" s="307"/>
      <c r="WVH1" s="307"/>
      <c r="WVI1" s="306"/>
      <c r="WVJ1" s="307"/>
      <c r="WVK1" s="307"/>
      <c r="WVL1" s="307"/>
      <c r="WVM1" s="307"/>
      <c r="WVN1" s="307"/>
      <c r="WVO1" s="307"/>
      <c r="WVP1" s="307"/>
      <c r="WVQ1" s="307"/>
      <c r="WVR1" s="307"/>
      <c r="WVS1" s="307"/>
      <c r="WVT1" s="307"/>
      <c r="WVU1" s="307"/>
      <c r="WVV1" s="307"/>
      <c r="WVW1" s="307"/>
      <c r="WVX1" s="307"/>
      <c r="WVY1" s="306"/>
      <c r="WVZ1" s="307"/>
      <c r="WWA1" s="307"/>
      <c r="WWB1" s="307"/>
      <c r="WWC1" s="307"/>
      <c r="WWD1" s="307"/>
      <c r="WWE1" s="307"/>
      <c r="WWF1" s="307"/>
      <c r="WWG1" s="307"/>
      <c r="WWH1" s="307"/>
      <c r="WWI1" s="307"/>
      <c r="WWJ1" s="307"/>
      <c r="WWK1" s="307"/>
      <c r="WWL1" s="307"/>
      <c r="WWM1" s="307"/>
      <c r="WWN1" s="307"/>
      <c r="WWO1" s="306"/>
      <c r="WWP1" s="307"/>
      <c r="WWQ1" s="307"/>
      <c r="WWR1" s="307"/>
      <c r="WWS1" s="307"/>
      <c r="WWT1" s="307"/>
      <c r="WWU1" s="307"/>
      <c r="WWV1" s="307"/>
      <c r="WWW1" s="307"/>
      <c r="WWX1" s="307"/>
      <c r="WWY1" s="307"/>
      <c r="WWZ1" s="307"/>
      <c r="WXA1" s="307"/>
      <c r="WXB1" s="307"/>
      <c r="WXC1" s="307"/>
      <c r="WXD1" s="307"/>
      <c r="WXE1" s="306"/>
      <c r="WXF1" s="307"/>
      <c r="WXG1" s="307"/>
      <c r="WXH1" s="307"/>
      <c r="WXI1" s="307"/>
      <c r="WXJ1" s="307"/>
      <c r="WXK1" s="307"/>
      <c r="WXL1" s="307"/>
      <c r="WXM1" s="307"/>
      <c r="WXN1" s="307"/>
      <c r="WXO1" s="307"/>
      <c r="WXP1" s="307"/>
      <c r="WXQ1" s="307"/>
      <c r="WXR1" s="307"/>
      <c r="WXS1" s="307"/>
      <c r="WXT1" s="307"/>
      <c r="WXU1" s="306"/>
      <c r="WXV1" s="307"/>
      <c r="WXW1" s="307"/>
      <c r="WXX1" s="307"/>
      <c r="WXY1" s="307"/>
      <c r="WXZ1" s="307"/>
      <c r="WYA1" s="307"/>
      <c r="WYB1" s="307"/>
      <c r="WYC1" s="307"/>
      <c r="WYD1" s="307"/>
      <c r="WYE1" s="307"/>
      <c r="WYF1" s="307"/>
      <c r="WYG1" s="307"/>
      <c r="WYH1" s="307"/>
      <c r="WYI1" s="307"/>
      <c r="WYJ1" s="307"/>
      <c r="WYK1" s="306"/>
      <c r="WYL1" s="307"/>
      <c r="WYM1" s="307"/>
      <c r="WYN1" s="307"/>
      <c r="WYO1" s="307"/>
      <c r="WYP1" s="307"/>
      <c r="WYQ1" s="307"/>
      <c r="WYR1" s="307"/>
      <c r="WYS1" s="307"/>
      <c r="WYT1" s="307"/>
      <c r="WYU1" s="307"/>
      <c r="WYV1" s="307"/>
      <c r="WYW1" s="307"/>
      <c r="WYX1" s="307"/>
      <c r="WYY1" s="307"/>
      <c r="WYZ1" s="307"/>
      <c r="WZA1" s="306"/>
      <c r="WZB1" s="307"/>
      <c r="WZC1" s="307"/>
      <c r="WZD1" s="307"/>
      <c r="WZE1" s="307"/>
      <c r="WZF1" s="307"/>
      <c r="WZG1" s="307"/>
      <c r="WZH1" s="307"/>
      <c r="WZI1" s="307"/>
      <c r="WZJ1" s="307"/>
      <c r="WZK1" s="307"/>
      <c r="WZL1" s="307"/>
      <c r="WZM1" s="307"/>
      <c r="WZN1" s="307"/>
      <c r="WZO1" s="307"/>
      <c r="WZP1" s="307"/>
      <c r="WZQ1" s="306"/>
      <c r="WZR1" s="307"/>
      <c r="WZS1" s="307"/>
      <c r="WZT1" s="307"/>
      <c r="WZU1" s="307"/>
      <c r="WZV1" s="307"/>
      <c r="WZW1" s="307"/>
      <c r="WZX1" s="307"/>
      <c r="WZY1" s="307"/>
      <c r="WZZ1" s="307"/>
      <c r="XAA1" s="307"/>
      <c r="XAB1" s="307"/>
      <c r="XAC1" s="307"/>
      <c r="XAD1" s="307"/>
      <c r="XAE1" s="307"/>
      <c r="XAF1" s="307"/>
      <c r="XAG1" s="306"/>
      <c r="XAH1" s="307"/>
      <c r="XAI1" s="307"/>
      <c r="XAJ1" s="307"/>
      <c r="XAK1" s="307"/>
      <c r="XAL1" s="307"/>
      <c r="XAM1" s="307"/>
      <c r="XAN1" s="307"/>
      <c r="XAO1" s="307"/>
      <c r="XAP1" s="307"/>
      <c r="XAQ1" s="307"/>
      <c r="XAR1" s="307"/>
      <c r="XAS1" s="307"/>
      <c r="XAT1" s="307"/>
      <c r="XAU1" s="307"/>
      <c r="XAV1" s="307"/>
      <c r="XAW1" s="306"/>
      <c r="XAX1" s="307"/>
      <c r="XAY1" s="307"/>
      <c r="XAZ1" s="307"/>
      <c r="XBA1" s="307"/>
      <c r="XBB1" s="307"/>
      <c r="XBC1" s="307"/>
      <c r="XBD1" s="307"/>
      <c r="XBE1" s="307"/>
      <c r="XBF1" s="307"/>
      <c r="XBG1" s="307"/>
      <c r="XBH1" s="307"/>
      <c r="XBI1" s="307"/>
      <c r="XBJ1" s="307"/>
      <c r="XBK1" s="307"/>
      <c r="XBL1" s="307"/>
      <c r="XBM1" s="306"/>
      <c r="XBN1" s="307"/>
      <c r="XBO1" s="307"/>
      <c r="XBP1" s="307"/>
      <c r="XBQ1" s="307"/>
      <c r="XBR1" s="307"/>
      <c r="XBS1" s="307"/>
      <c r="XBT1" s="307"/>
      <c r="XBU1" s="307"/>
      <c r="XBV1" s="307"/>
      <c r="XBW1" s="307"/>
      <c r="XBX1" s="307"/>
      <c r="XBY1" s="307"/>
      <c r="XBZ1" s="307"/>
      <c r="XCA1" s="307"/>
      <c r="XCB1" s="307"/>
      <c r="XCC1" s="306"/>
      <c r="XCD1" s="307"/>
      <c r="XCE1" s="307"/>
      <c r="XCF1" s="307"/>
      <c r="XCG1" s="307"/>
      <c r="XCH1" s="307"/>
      <c r="XCI1" s="307"/>
      <c r="XCJ1" s="307"/>
      <c r="XCK1" s="307"/>
      <c r="XCL1" s="307"/>
      <c r="XCM1" s="307"/>
      <c r="XCN1" s="307"/>
      <c r="XCO1" s="307"/>
      <c r="XCP1" s="307"/>
      <c r="XCQ1" s="307"/>
      <c r="XCR1" s="307"/>
      <c r="XCS1" s="306"/>
      <c r="XCT1" s="307"/>
      <c r="XCU1" s="307"/>
      <c r="XCV1" s="307"/>
      <c r="XCW1" s="307"/>
      <c r="XCX1" s="307"/>
      <c r="XCY1" s="307"/>
      <c r="XCZ1" s="307"/>
      <c r="XDA1" s="307"/>
      <c r="XDB1" s="307"/>
      <c r="XDC1" s="307"/>
      <c r="XDD1" s="307"/>
      <c r="XDE1" s="307"/>
      <c r="XDF1" s="307"/>
      <c r="XDG1" s="307"/>
      <c r="XDH1" s="307"/>
      <c r="XDI1" s="306"/>
      <c r="XDJ1" s="307"/>
      <c r="XDK1" s="307"/>
      <c r="XDL1" s="307"/>
      <c r="XDM1" s="307"/>
      <c r="XDN1" s="307"/>
      <c r="XDO1" s="307"/>
      <c r="XDP1" s="307"/>
      <c r="XDQ1" s="307"/>
      <c r="XDR1" s="307"/>
      <c r="XDS1" s="307"/>
      <c r="XDT1" s="307"/>
      <c r="XDU1" s="307"/>
      <c r="XDV1" s="307"/>
      <c r="XDW1" s="307"/>
      <c r="XDX1" s="307"/>
      <c r="XDY1" s="306"/>
      <c r="XDZ1" s="307"/>
      <c r="XEA1" s="307"/>
      <c r="XEB1" s="307"/>
      <c r="XEC1" s="307"/>
      <c r="XED1" s="307"/>
      <c r="XEE1" s="307"/>
      <c r="XEF1" s="307"/>
      <c r="XEG1" s="307"/>
      <c r="XEH1" s="307"/>
      <c r="XEI1" s="307"/>
      <c r="XEJ1" s="307"/>
      <c r="XEK1" s="307"/>
      <c r="XEL1" s="307"/>
      <c r="XEM1" s="307"/>
      <c r="XEN1" s="307"/>
      <c r="XEO1" s="306"/>
      <c r="XEP1" s="307"/>
      <c r="XEQ1" s="307"/>
      <c r="XER1" s="307"/>
      <c r="XES1" s="307"/>
      <c r="XET1" s="307"/>
      <c r="XEU1" s="307"/>
      <c r="XEV1" s="307"/>
      <c r="XEW1" s="307"/>
      <c r="XEX1" s="307"/>
      <c r="XEY1" s="307"/>
      <c r="XEZ1" s="307"/>
      <c r="XFA1" s="307"/>
      <c r="XFB1" s="307"/>
      <c r="XFC1" s="307"/>
      <c r="XFD1" s="307"/>
    </row>
    <row r="2" spans="1:16384" s="149" customFormat="1" ht="12.75" x14ac:dyDescent="0.2">
      <c r="A2" s="306" t="str">
        <f>'Rate Case Constants'!C10</f>
        <v>CASE NO. 2016-00371 - GAS OPERATIONS</v>
      </c>
      <c r="B2" s="307"/>
      <c r="C2" s="307"/>
      <c r="D2" s="307"/>
      <c r="E2" s="307"/>
      <c r="F2" s="307"/>
      <c r="G2" s="307"/>
      <c r="H2" s="307"/>
      <c r="I2" s="307"/>
      <c r="J2" s="307"/>
      <c r="K2" s="307"/>
      <c r="L2" s="307"/>
      <c r="M2" s="307"/>
      <c r="N2" s="307"/>
      <c r="O2" s="307"/>
      <c r="P2" s="307"/>
      <c r="Q2" s="306"/>
      <c r="R2" s="307"/>
      <c r="S2" s="307"/>
      <c r="T2" s="307"/>
      <c r="U2" s="307"/>
      <c r="V2" s="307"/>
      <c r="W2" s="307"/>
      <c r="X2" s="307"/>
      <c r="Y2" s="307"/>
      <c r="Z2" s="307"/>
      <c r="AA2" s="307"/>
      <c r="AB2" s="307"/>
      <c r="AC2" s="307"/>
      <c r="AD2" s="307"/>
      <c r="AE2" s="307"/>
      <c r="AF2" s="307"/>
      <c r="AG2" s="306"/>
      <c r="AH2" s="307"/>
      <c r="AI2" s="307"/>
      <c r="AJ2" s="307"/>
      <c r="AK2" s="307"/>
      <c r="AL2" s="307"/>
      <c r="AM2" s="307"/>
      <c r="AN2" s="307"/>
      <c r="AO2" s="307"/>
      <c r="AP2" s="307"/>
      <c r="AQ2" s="307"/>
      <c r="AR2" s="307"/>
      <c r="AS2" s="307"/>
      <c r="AT2" s="307"/>
      <c r="AU2" s="307"/>
      <c r="AV2" s="307"/>
      <c r="AW2" s="306"/>
      <c r="AX2" s="307"/>
      <c r="AY2" s="307"/>
      <c r="AZ2" s="307"/>
      <c r="BA2" s="307"/>
      <c r="BB2" s="307"/>
      <c r="BC2" s="307"/>
      <c r="BD2" s="307"/>
      <c r="BE2" s="307"/>
      <c r="BF2" s="307"/>
      <c r="BG2" s="307"/>
      <c r="BH2" s="307"/>
      <c r="BI2" s="307"/>
      <c r="BJ2" s="307"/>
      <c r="BK2" s="307"/>
      <c r="BL2" s="307"/>
      <c r="BM2" s="306"/>
      <c r="BN2" s="307"/>
      <c r="BO2" s="307"/>
      <c r="BP2" s="307"/>
      <c r="BQ2" s="307"/>
      <c r="BR2" s="307"/>
      <c r="BS2" s="307"/>
      <c r="BT2" s="307"/>
      <c r="BU2" s="307"/>
      <c r="BV2" s="307"/>
      <c r="BW2" s="307"/>
      <c r="BX2" s="307"/>
      <c r="BY2" s="307"/>
      <c r="BZ2" s="307"/>
      <c r="CA2" s="307"/>
      <c r="CB2" s="307"/>
      <c r="CC2" s="306"/>
      <c r="CD2" s="307"/>
      <c r="CE2" s="307"/>
      <c r="CF2" s="307"/>
      <c r="CG2" s="307"/>
      <c r="CH2" s="307"/>
      <c r="CI2" s="307"/>
      <c r="CJ2" s="307"/>
      <c r="CK2" s="307"/>
      <c r="CL2" s="307"/>
      <c r="CM2" s="307"/>
      <c r="CN2" s="307"/>
      <c r="CO2" s="307"/>
      <c r="CP2" s="307"/>
      <c r="CQ2" s="307"/>
      <c r="CR2" s="307"/>
      <c r="CS2" s="306"/>
      <c r="CT2" s="307"/>
      <c r="CU2" s="307"/>
      <c r="CV2" s="307"/>
      <c r="CW2" s="307"/>
      <c r="CX2" s="307"/>
      <c r="CY2" s="307"/>
      <c r="CZ2" s="307"/>
      <c r="DA2" s="307"/>
      <c r="DB2" s="307"/>
      <c r="DC2" s="307"/>
      <c r="DD2" s="307"/>
      <c r="DE2" s="307"/>
      <c r="DF2" s="307"/>
      <c r="DG2" s="307"/>
      <c r="DH2" s="307"/>
      <c r="DI2" s="306"/>
      <c r="DJ2" s="307"/>
      <c r="DK2" s="307"/>
      <c r="DL2" s="307"/>
      <c r="DM2" s="307"/>
      <c r="DN2" s="307"/>
      <c r="DO2" s="307"/>
      <c r="DP2" s="307"/>
      <c r="DQ2" s="307"/>
      <c r="DR2" s="307"/>
      <c r="DS2" s="307"/>
      <c r="DT2" s="307"/>
      <c r="DU2" s="307"/>
      <c r="DV2" s="307"/>
      <c r="DW2" s="307"/>
      <c r="DX2" s="307"/>
      <c r="DY2" s="306"/>
      <c r="DZ2" s="307"/>
      <c r="EA2" s="307"/>
      <c r="EB2" s="307"/>
      <c r="EC2" s="307"/>
      <c r="ED2" s="307"/>
      <c r="EE2" s="307"/>
      <c r="EF2" s="307"/>
      <c r="EG2" s="307"/>
      <c r="EH2" s="307"/>
      <c r="EI2" s="307"/>
      <c r="EJ2" s="307"/>
      <c r="EK2" s="307"/>
      <c r="EL2" s="307"/>
      <c r="EM2" s="307"/>
      <c r="EN2" s="307"/>
      <c r="EO2" s="306"/>
      <c r="EP2" s="307"/>
      <c r="EQ2" s="307"/>
      <c r="ER2" s="307"/>
      <c r="ES2" s="307"/>
      <c r="ET2" s="307"/>
      <c r="EU2" s="307"/>
      <c r="EV2" s="307"/>
      <c r="EW2" s="307"/>
      <c r="EX2" s="307"/>
      <c r="EY2" s="307"/>
      <c r="EZ2" s="307"/>
      <c r="FA2" s="307"/>
      <c r="FB2" s="307"/>
      <c r="FC2" s="307"/>
      <c r="FD2" s="307"/>
      <c r="FE2" s="306"/>
      <c r="FF2" s="307"/>
      <c r="FG2" s="307"/>
      <c r="FH2" s="307"/>
      <c r="FI2" s="307"/>
      <c r="FJ2" s="307"/>
      <c r="FK2" s="307"/>
      <c r="FL2" s="307"/>
      <c r="FM2" s="307"/>
      <c r="FN2" s="307"/>
      <c r="FO2" s="307"/>
      <c r="FP2" s="307"/>
      <c r="FQ2" s="307"/>
      <c r="FR2" s="307"/>
      <c r="FS2" s="307"/>
      <c r="FT2" s="307"/>
      <c r="FU2" s="306"/>
      <c r="FV2" s="307"/>
      <c r="FW2" s="307"/>
      <c r="FX2" s="307"/>
      <c r="FY2" s="307"/>
      <c r="FZ2" s="307"/>
      <c r="GA2" s="307"/>
      <c r="GB2" s="307"/>
      <c r="GC2" s="307"/>
      <c r="GD2" s="307"/>
      <c r="GE2" s="307"/>
      <c r="GF2" s="307"/>
      <c r="GG2" s="307"/>
      <c r="GH2" s="307"/>
      <c r="GI2" s="307"/>
      <c r="GJ2" s="307"/>
      <c r="GK2" s="306"/>
      <c r="GL2" s="307"/>
      <c r="GM2" s="307"/>
      <c r="GN2" s="307"/>
      <c r="GO2" s="307"/>
      <c r="GP2" s="307"/>
      <c r="GQ2" s="307"/>
      <c r="GR2" s="307"/>
      <c r="GS2" s="307"/>
      <c r="GT2" s="307"/>
      <c r="GU2" s="307"/>
      <c r="GV2" s="307"/>
      <c r="GW2" s="307"/>
      <c r="GX2" s="307"/>
      <c r="GY2" s="307"/>
      <c r="GZ2" s="307"/>
      <c r="HA2" s="306"/>
      <c r="HB2" s="307"/>
      <c r="HC2" s="307"/>
      <c r="HD2" s="307"/>
      <c r="HE2" s="307"/>
      <c r="HF2" s="307"/>
      <c r="HG2" s="307"/>
      <c r="HH2" s="307"/>
      <c r="HI2" s="307"/>
      <c r="HJ2" s="307"/>
      <c r="HK2" s="307"/>
      <c r="HL2" s="307"/>
      <c r="HM2" s="307"/>
      <c r="HN2" s="307"/>
      <c r="HO2" s="307"/>
      <c r="HP2" s="307"/>
      <c r="HQ2" s="306"/>
      <c r="HR2" s="307"/>
      <c r="HS2" s="307"/>
      <c r="HT2" s="307"/>
      <c r="HU2" s="307"/>
      <c r="HV2" s="307"/>
      <c r="HW2" s="307"/>
      <c r="HX2" s="307"/>
      <c r="HY2" s="307"/>
      <c r="HZ2" s="307"/>
      <c r="IA2" s="307"/>
      <c r="IB2" s="307"/>
      <c r="IC2" s="307"/>
      <c r="ID2" s="307"/>
      <c r="IE2" s="307"/>
      <c r="IF2" s="307"/>
      <c r="IG2" s="306"/>
      <c r="IH2" s="307"/>
      <c r="II2" s="307"/>
      <c r="IJ2" s="307"/>
      <c r="IK2" s="307"/>
      <c r="IL2" s="307"/>
      <c r="IM2" s="307"/>
      <c r="IN2" s="307"/>
      <c r="IO2" s="307"/>
      <c r="IP2" s="307"/>
      <c r="IQ2" s="307"/>
      <c r="IR2" s="307"/>
      <c r="IS2" s="307"/>
      <c r="IT2" s="307"/>
      <c r="IU2" s="307"/>
      <c r="IV2" s="307"/>
      <c r="IW2" s="306"/>
      <c r="IX2" s="307"/>
      <c r="IY2" s="307"/>
      <c r="IZ2" s="307"/>
      <c r="JA2" s="307"/>
      <c r="JB2" s="307"/>
      <c r="JC2" s="307"/>
      <c r="JD2" s="307"/>
      <c r="JE2" s="307"/>
      <c r="JF2" s="307"/>
      <c r="JG2" s="307"/>
      <c r="JH2" s="307"/>
      <c r="JI2" s="307"/>
      <c r="JJ2" s="307"/>
      <c r="JK2" s="307"/>
      <c r="JL2" s="307"/>
      <c r="JM2" s="306"/>
      <c r="JN2" s="307"/>
      <c r="JO2" s="307"/>
      <c r="JP2" s="307"/>
      <c r="JQ2" s="307"/>
      <c r="JR2" s="307"/>
      <c r="JS2" s="307"/>
      <c r="JT2" s="307"/>
      <c r="JU2" s="307"/>
      <c r="JV2" s="307"/>
      <c r="JW2" s="307"/>
      <c r="JX2" s="307"/>
      <c r="JY2" s="307"/>
      <c r="JZ2" s="307"/>
      <c r="KA2" s="307"/>
      <c r="KB2" s="307"/>
      <c r="KC2" s="306"/>
      <c r="KD2" s="307"/>
      <c r="KE2" s="307"/>
      <c r="KF2" s="307"/>
      <c r="KG2" s="307"/>
      <c r="KH2" s="307"/>
      <c r="KI2" s="307"/>
      <c r="KJ2" s="307"/>
      <c r="KK2" s="307"/>
      <c r="KL2" s="307"/>
      <c r="KM2" s="307"/>
      <c r="KN2" s="307"/>
      <c r="KO2" s="307"/>
      <c r="KP2" s="307"/>
      <c r="KQ2" s="307"/>
      <c r="KR2" s="307"/>
      <c r="KS2" s="306"/>
      <c r="KT2" s="307"/>
      <c r="KU2" s="307"/>
      <c r="KV2" s="307"/>
      <c r="KW2" s="307"/>
      <c r="KX2" s="307"/>
      <c r="KY2" s="307"/>
      <c r="KZ2" s="307"/>
      <c r="LA2" s="307"/>
      <c r="LB2" s="307"/>
      <c r="LC2" s="307"/>
      <c r="LD2" s="307"/>
      <c r="LE2" s="307"/>
      <c r="LF2" s="307"/>
      <c r="LG2" s="307"/>
      <c r="LH2" s="307"/>
      <c r="LI2" s="306"/>
      <c r="LJ2" s="307"/>
      <c r="LK2" s="307"/>
      <c r="LL2" s="307"/>
      <c r="LM2" s="307"/>
      <c r="LN2" s="307"/>
      <c r="LO2" s="307"/>
      <c r="LP2" s="307"/>
      <c r="LQ2" s="307"/>
      <c r="LR2" s="307"/>
      <c r="LS2" s="307"/>
      <c r="LT2" s="307"/>
      <c r="LU2" s="307"/>
      <c r="LV2" s="307"/>
      <c r="LW2" s="307"/>
      <c r="LX2" s="307"/>
      <c r="LY2" s="306"/>
      <c r="LZ2" s="307"/>
      <c r="MA2" s="307"/>
      <c r="MB2" s="307"/>
      <c r="MC2" s="307"/>
      <c r="MD2" s="307"/>
      <c r="ME2" s="307"/>
      <c r="MF2" s="307"/>
      <c r="MG2" s="307"/>
      <c r="MH2" s="307"/>
      <c r="MI2" s="307"/>
      <c r="MJ2" s="307"/>
      <c r="MK2" s="307"/>
      <c r="ML2" s="307"/>
      <c r="MM2" s="307"/>
      <c r="MN2" s="307"/>
      <c r="MO2" s="306"/>
      <c r="MP2" s="307"/>
      <c r="MQ2" s="307"/>
      <c r="MR2" s="307"/>
      <c r="MS2" s="307"/>
      <c r="MT2" s="307"/>
      <c r="MU2" s="307"/>
      <c r="MV2" s="307"/>
      <c r="MW2" s="307"/>
      <c r="MX2" s="307"/>
      <c r="MY2" s="307"/>
      <c r="MZ2" s="307"/>
      <c r="NA2" s="307"/>
      <c r="NB2" s="307"/>
      <c r="NC2" s="307"/>
      <c r="ND2" s="307"/>
      <c r="NE2" s="306"/>
      <c r="NF2" s="307"/>
      <c r="NG2" s="307"/>
      <c r="NH2" s="307"/>
      <c r="NI2" s="307"/>
      <c r="NJ2" s="307"/>
      <c r="NK2" s="307"/>
      <c r="NL2" s="307"/>
      <c r="NM2" s="307"/>
      <c r="NN2" s="307"/>
      <c r="NO2" s="307"/>
      <c r="NP2" s="307"/>
      <c r="NQ2" s="307"/>
      <c r="NR2" s="307"/>
      <c r="NS2" s="307"/>
      <c r="NT2" s="307"/>
      <c r="NU2" s="306"/>
      <c r="NV2" s="307"/>
      <c r="NW2" s="307"/>
      <c r="NX2" s="307"/>
      <c r="NY2" s="307"/>
      <c r="NZ2" s="307"/>
      <c r="OA2" s="307"/>
      <c r="OB2" s="307"/>
      <c r="OC2" s="307"/>
      <c r="OD2" s="307"/>
      <c r="OE2" s="307"/>
      <c r="OF2" s="307"/>
      <c r="OG2" s="307"/>
      <c r="OH2" s="307"/>
      <c r="OI2" s="307"/>
      <c r="OJ2" s="307"/>
      <c r="OK2" s="306"/>
      <c r="OL2" s="307"/>
      <c r="OM2" s="307"/>
      <c r="ON2" s="307"/>
      <c r="OO2" s="307"/>
      <c r="OP2" s="307"/>
      <c r="OQ2" s="307"/>
      <c r="OR2" s="307"/>
      <c r="OS2" s="307"/>
      <c r="OT2" s="307"/>
      <c r="OU2" s="307"/>
      <c r="OV2" s="307"/>
      <c r="OW2" s="307"/>
      <c r="OX2" s="307"/>
      <c r="OY2" s="307"/>
      <c r="OZ2" s="307"/>
      <c r="PA2" s="306"/>
      <c r="PB2" s="307"/>
      <c r="PC2" s="307"/>
      <c r="PD2" s="307"/>
      <c r="PE2" s="307"/>
      <c r="PF2" s="307"/>
      <c r="PG2" s="307"/>
      <c r="PH2" s="307"/>
      <c r="PI2" s="307"/>
      <c r="PJ2" s="307"/>
      <c r="PK2" s="307"/>
      <c r="PL2" s="307"/>
      <c r="PM2" s="307"/>
      <c r="PN2" s="307"/>
      <c r="PO2" s="307"/>
      <c r="PP2" s="307"/>
      <c r="PQ2" s="306"/>
      <c r="PR2" s="307"/>
      <c r="PS2" s="307"/>
      <c r="PT2" s="307"/>
      <c r="PU2" s="307"/>
      <c r="PV2" s="307"/>
      <c r="PW2" s="307"/>
      <c r="PX2" s="307"/>
      <c r="PY2" s="307"/>
      <c r="PZ2" s="307"/>
      <c r="QA2" s="307"/>
      <c r="QB2" s="307"/>
      <c r="QC2" s="307"/>
      <c r="QD2" s="307"/>
      <c r="QE2" s="307"/>
      <c r="QF2" s="307"/>
      <c r="QG2" s="306"/>
      <c r="QH2" s="307"/>
      <c r="QI2" s="307"/>
      <c r="QJ2" s="307"/>
      <c r="QK2" s="307"/>
      <c r="QL2" s="307"/>
      <c r="QM2" s="307"/>
      <c r="QN2" s="307"/>
      <c r="QO2" s="307"/>
      <c r="QP2" s="307"/>
      <c r="QQ2" s="307"/>
      <c r="QR2" s="307"/>
      <c r="QS2" s="307"/>
      <c r="QT2" s="307"/>
      <c r="QU2" s="307"/>
      <c r="QV2" s="307"/>
      <c r="QW2" s="306"/>
      <c r="QX2" s="307"/>
      <c r="QY2" s="307"/>
      <c r="QZ2" s="307"/>
      <c r="RA2" s="307"/>
      <c r="RB2" s="307"/>
      <c r="RC2" s="307"/>
      <c r="RD2" s="307"/>
      <c r="RE2" s="307"/>
      <c r="RF2" s="307"/>
      <c r="RG2" s="307"/>
      <c r="RH2" s="307"/>
      <c r="RI2" s="307"/>
      <c r="RJ2" s="307"/>
      <c r="RK2" s="307"/>
      <c r="RL2" s="307"/>
      <c r="RM2" s="306"/>
      <c r="RN2" s="307"/>
      <c r="RO2" s="307"/>
      <c r="RP2" s="307"/>
      <c r="RQ2" s="307"/>
      <c r="RR2" s="307"/>
      <c r="RS2" s="307"/>
      <c r="RT2" s="307"/>
      <c r="RU2" s="307"/>
      <c r="RV2" s="307"/>
      <c r="RW2" s="307"/>
      <c r="RX2" s="307"/>
      <c r="RY2" s="307"/>
      <c r="RZ2" s="307"/>
      <c r="SA2" s="307"/>
      <c r="SB2" s="307"/>
      <c r="SC2" s="306"/>
      <c r="SD2" s="307"/>
      <c r="SE2" s="307"/>
      <c r="SF2" s="307"/>
      <c r="SG2" s="307"/>
      <c r="SH2" s="307"/>
      <c r="SI2" s="307"/>
      <c r="SJ2" s="307"/>
      <c r="SK2" s="307"/>
      <c r="SL2" s="307"/>
      <c r="SM2" s="307"/>
      <c r="SN2" s="307"/>
      <c r="SO2" s="307"/>
      <c r="SP2" s="307"/>
      <c r="SQ2" s="307"/>
      <c r="SR2" s="307"/>
      <c r="SS2" s="306"/>
      <c r="ST2" s="307"/>
      <c r="SU2" s="307"/>
      <c r="SV2" s="307"/>
      <c r="SW2" s="307"/>
      <c r="SX2" s="307"/>
      <c r="SY2" s="307"/>
      <c r="SZ2" s="307"/>
      <c r="TA2" s="307"/>
      <c r="TB2" s="307"/>
      <c r="TC2" s="307"/>
      <c r="TD2" s="307"/>
      <c r="TE2" s="307"/>
      <c r="TF2" s="307"/>
      <c r="TG2" s="307"/>
      <c r="TH2" s="307"/>
      <c r="TI2" s="306"/>
      <c r="TJ2" s="307"/>
      <c r="TK2" s="307"/>
      <c r="TL2" s="307"/>
      <c r="TM2" s="307"/>
      <c r="TN2" s="307"/>
      <c r="TO2" s="307"/>
      <c r="TP2" s="307"/>
      <c r="TQ2" s="307"/>
      <c r="TR2" s="307"/>
      <c r="TS2" s="307"/>
      <c r="TT2" s="307"/>
      <c r="TU2" s="307"/>
      <c r="TV2" s="307"/>
      <c r="TW2" s="307"/>
      <c r="TX2" s="307"/>
      <c r="TY2" s="306"/>
      <c r="TZ2" s="307"/>
      <c r="UA2" s="307"/>
      <c r="UB2" s="307"/>
      <c r="UC2" s="307"/>
      <c r="UD2" s="307"/>
      <c r="UE2" s="307"/>
      <c r="UF2" s="307"/>
      <c r="UG2" s="307"/>
      <c r="UH2" s="307"/>
      <c r="UI2" s="307"/>
      <c r="UJ2" s="307"/>
      <c r="UK2" s="307"/>
      <c r="UL2" s="307"/>
      <c r="UM2" s="307"/>
      <c r="UN2" s="307"/>
      <c r="UO2" s="306"/>
      <c r="UP2" s="307"/>
      <c r="UQ2" s="307"/>
      <c r="UR2" s="307"/>
      <c r="US2" s="307"/>
      <c r="UT2" s="307"/>
      <c r="UU2" s="307"/>
      <c r="UV2" s="307"/>
      <c r="UW2" s="307"/>
      <c r="UX2" s="307"/>
      <c r="UY2" s="307"/>
      <c r="UZ2" s="307"/>
      <c r="VA2" s="307"/>
      <c r="VB2" s="307"/>
      <c r="VC2" s="307"/>
      <c r="VD2" s="307"/>
      <c r="VE2" s="306"/>
      <c r="VF2" s="307"/>
      <c r="VG2" s="307"/>
      <c r="VH2" s="307"/>
      <c r="VI2" s="307"/>
      <c r="VJ2" s="307"/>
      <c r="VK2" s="307"/>
      <c r="VL2" s="307"/>
      <c r="VM2" s="307"/>
      <c r="VN2" s="307"/>
      <c r="VO2" s="307"/>
      <c r="VP2" s="307"/>
      <c r="VQ2" s="307"/>
      <c r="VR2" s="307"/>
      <c r="VS2" s="307"/>
      <c r="VT2" s="307"/>
      <c r="VU2" s="306"/>
      <c r="VV2" s="307"/>
      <c r="VW2" s="307"/>
      <c r="VX2" s="307"/>
      <c r="VY2" s="307"/>
      <c r="VZ2" s="307"/>
      <c r="WA2" s="307"/>
      <c r="WB2" s="307"/>
      <c r="WC2" s="307"/>
      <c r="WD2" s="307"/>
      <c r="WE2" s="307"/>
      <c r="WF2" s="307"/>
      <c r="WG2" s="307"/>
      <c r="WH2" s="307"/>
      <c r="WI2" s="307"/>
      <c r="WJ2" s="307"/>
      <c r="WK2" s="306"/>
      <c r="WL2" s="307"/>
      <c r="WM2" s="307"/>
      <c r="WN2" s="307"/>
      <c r="WO2" s="307"/>
      <c r="WP2" s="307"/>
      <c r="WQ2" s="307"/>
      <c r="WR2" s="307"/>
      <c r="WS2" s="307"/>
      <c r="WT2" s="307"/>
      <c r="WU2" s="307"/>
      <c r="WV2" s="307"/>
      <c r="WW2" s="307"/>
      <c r="WX2" s="307"/>
      <c r="WY2" s="307"/>
      <c r="WZ2" s="307"/>
      <c r="XA2" s="306"/>
      <c r="XB2" s="307"/>
      <c r="XC2" s="307"/>
      <c r="XD2" s="307"/>
      <c r="XE2" s="307"/>
      <c r="XF2" s="307"/>
      <c r="XG2" s="307"/>
      <c r="XH2" s="307"/>
      <c r="XI2" s="307"/>
      <c r="XJ2" s="307"/>
      <c r="XK2" s="307"/>
      <c r="XL2" s="307"/>
      <c r="XM2" s="307"/>
      <c r="XN2" s="307"/>
      <c r="XO2" s="307"/>
      <c r="XP2" s="307"/>
      <c r="XQ2" s="306"/>
      <c r="XR2" s="307"/>
      <c r="XS2" s="307"/>
      <c r="XT2" s="307"/>
      <c r="XU2" s="307"/>
      <c r="XV2" s="307"/>
      <c r="XW2" s="307"/>
      <c r="XX2" s="307"/>
      <c r="XY2" s="307"/>
      <c r="XZ2" s="307"/>
      <c r="YA2" s="307"/>
      <c r="YB2" s="307"/>
      <c r="YC2" s="307"/>
      <c r="YD2" s="307"/>
      <c r="YE2" s="307"/>
      <c r="YF2" s="307"/>
      <c r="YG2" s="306"/>
      <c r="YH2" s="307"/>
      <c r="YI2" s="307"/>
      <c r="YJ2" s="307"/>
      <c r="YK2" s="307"/>
      <c r="YL2" s="307"/>
      <c r="YM2" s="307"/>
      <c r="YN2" s="307"/>
      <c r="YO2" s="307"/>
      <c r="YP2" s="307"/>
      <c r="YQ2" s="307"/>
      <c r="YR2" s="307"/>
      <c r="YS2" s="307"/>
      <c r="YT2" s="307"/>
      <c r="YU2" s="307"/>
      <c r="YV2" s="307"/>
      <c r="YW2" s="306"/>
      <c r="YX2" s="307"/>
      <c r="YY2" s="307"/>
      <c r="YZ2" s="307"/>
      <c r="ZA2" s="307"/>
      <c r="ZB2" s="307"/>
      <c r="ZC2" s="307"/>
      <c r="ZD2" s="307"/>
      <c r="ZE2" s="307"/>
      <c r="ZF2" s="307"/>
      <c r="ZG2" s="307"/>
      <c r="ZH2" s="307"/>
      <c r="ZI2" s="307"/>
      <c r="ZJ2" s="307"/>
      <c r="ZK2" s="307"/>
      <c r="ZL2" s="307"/>
      <c r="ZM2" s="306"/>
      <c r="ZN2" s="307"/>
      <c r="ZO2" s="307"/>
      <c r="ZP2" s="307"/>
      <c r="ZQ2" s="307"/>
      <c r="ZR2" s="307"/>
      <c r="ZS2" s="307"/>
      <c r="ZT2" s="307"/>
      <c r="ZU2" s="307"/>
      <c r="ZV2" s="307"/>
      <c r="ZW2" s="307"/>
      <c r="ZX2" s="307"/>
      <c r="ZY2" s="307"/>
      <c r="ZZ2" s="307"/>
      <c r="AAA2" s="307"/>
      <c r="AAB2" s="307"/>
      <c r="AAC2" s="306"/>
      <c r="AAD2" s="307"/>
      <c r="AAE2" s="307"/>
      <c r="AAF2" s="307"/>
      <c r="AAG2" s="307"/>
      <c r="AAH2" s="307"/>
      <c r="AAI2" s="307"/>
      <c r="AAJ2" s="307"/>
      <c r="AAK2" s="307"/>
      <c r="AAL2" s="307"/>
      <c r="AAM2" s="307"/>
      <c r="AAN2" s="307"/>
      <c r="AAO2" s="307"/>
      <c r="AAP2" s="307"/>
      <c r="AAQ2" s="307"/>
      <c r="AAR2" s="307"/>
      <c r="AAS2" s="306"/>
      <c r="AAT2" s="307"/>
      <c r="AAU2" s="307"/>
      <c r="AAV2" s="307"/>
      <c r="AAW2" s="307"/>
      <c r="AAX2" s="307"/>
      <c r="AAY2" s="307"/>
      <c r="AAZ2" s="307"/>
      <c r="ABA2" s="307"/>
      <c r="ABB2" s="307"/>
      <c r="ABC2" s="307"/>
      <c r="ABD2" s="307"/>
      <c r="ABE2" s="307"/>
      <c r="ABF2" s="307"/>
      <c r="ABG2" s="307"/>
      <c r="ABH2" s="307"/>
      <c r="ABI2" s="306"/>
      <c r="ABJ2" s="307"/>
      <c r="ABK2" s="307"/>
      <c r="ABL2" s="307"/>
      <c r="ABM2" s="307"/>
      <c r="ABN2" s="307"/>
      <c r="ABO2" s="307"/>
      <c r="ABP2" s="307"/>
      <c r="ABQ2" s="307"/>
      <c r="ABR2" s="307"/>
      <c r="ABS2" s="307"/>
      <c r="ABT2" s="307"/>
      <c r="ABU2" s="307"/>
      <c r="ABV2" s="307"/>
      <c r="ABW2" s="307"/>
      <c r="ABX2" s="307"/>
      <c r="ABY2" s="306"/>
      <c r="ABZ2" s="307"/>
      <c r="ACA2" s="307"/>
      <c r="ACB2" s="307"/>
      <c r="ACC2" s="307"/>
      <c r="ACD2" s="307"/>
      <c r="ACE2" s="307"/>
      <c r="ACF2" s="307"/>
      <c r="ACG2" s="307"/>
      <c r="ACH2" s="307"/>
      <c r="ACI2" s="307"/>
      <c r="ACJ2" s="307"/>
      <c r="ACK2" s="307"/>
      <c r="ACL2" s="307"/>
      <c r="ACM2" s="307"/>
      <c r="ACN2" s="307"/>
      <c r="ACO2" s="306"/>
      <c r="ACP2" s="307"/>
      <c r="ACQ2" s="307"/>
      <c r="ACR2" s="307"/>
      <c r="ACS2" s="307"/>
      <c r="ACT2" s="307"/>
      <c r="ACU2" s="307"/>
      <c r="ACV2" s="307"/>
      <c r="ACW2" s="307"/>
      <c r="ACX2" s="307"/>
      <c r="ACY2" s="307"/>
      <c r="ACZ2" s="307"/>
      <c r="ADA2" s="307"/>
      <c r="ADB2" s="307"/>
      <c r="ADC2" s="307"/>
      <c r="ADD2" s="307"/>
      <c r="ADE2" s="306"/>
      <c r="ADF2" s="307"/>
      <c r="ADG2" s="307"/>
      <c r="ADH2" s="307"/>
      <c r="ADI2" s="307"/>
      <c r="ADJ2" s="307"/>
      <c r="ADK2" s="307"/>
      <c r="ADL2" s="307"/>
      <c r="ADM2" s="307"/>
      <c r="ADN2" s="307"/>
      <c r="ADO2" s="307"/>
      <c r="ADP2" s="307"/>
      <c r="ADQ2" s="307"/>
      <c r="ADR2" s="307"/>
      <c r="ADS2" s="307"/>
      <c r="ADT2" s="307"/>
      <c r="ADU2" s="306"/>
      <c r="ADV2" s="307"/>
      <c r="ADW2" s="307"/>
      <c r="ADX2" s="307"/>
      <c r="ADY2" s="307"/>
      <c r="ADZ2" s="307"/>
      <c r="AEA2" s="307"/>
      <c r="AEB2" s="307"/>
      <c r="AEC2" s="307"/>
      <c r="AED2" s="307"/>
      <c r="AEE2" s="307"/>
      <c r="AEF2" s="307"/>
      <c r="AEG2" s="307"/>
      <c r="AEH2" s="307"/>
      <c r="AEI2" s="307"/>
      <c r="AEJ2" s="307"/>
      <c r="AEK2" s="306"/>
      <c r="AEL2" s="307"/>
      <c r="AEM2" s="307"/>
      <c r="AEN2" s="307"/>
      <c r="AEO2" s="307"/>
      <c r="AEP2" s="307"/>
      <c r="AEQ2" s="307"/>
      <c r="AER2" s="307"/>
      <c r="AES2" s="307"/>
      <c r="AET2" s="307"/>
      <c r="AEU2" s="307"/>
      <c r="AEV2" s="307"/>
      <c r="AEW2" s="307"/>
      <c r="AEX2" s="307"/>
      <c r="AEY2" s="307"/>
      <c r="AEZ2" s="307"/>
      <c r="AFA2" s="306"/>
      <c r="AFB2" s="307"/>
      <c r="AFC2" s="307"/>
      <c r="AFD2" s="307"/>
      <c r="AFE2" s="307"/>
      <c r="AFF2" s="307"/>
      <c r="AFG2" s="307"/>
      <c r="AFH2" s="307"/>
      <c r="AFI2" s="307"/>
      <c r="AFJ2" s="307"/>
      <c r="AFK2" s="307"/>
      <c r="AFL2" s="307"/>
      <c r="AFM2" s="307"/>
      <c r="AFN2" s="307"/>
      <c r="AFO2" s="307"/>
      <c r="AFP2" s="307"/>
      <c r="AFQ2" s="306"/>
      <c r="AFR2" s="307"/>
      <c r="AFS2" s="307"/>
      <c r="AFT2" s="307"/>
      <c r="AFU2" s="307"/>
      <c r="AFV2" s="307"/>
      <c r="AFW2" s="307"/>
      <c r="AFX2" s="307"/>
      <c r="AFY2" s="307"/>
      <c r="AFZ2" s="307"/>
      <c r="AGA2" s="307"/>
      <c r="AGB2" s="307"/>
      <c r="AGC2" s="307"/>
      <c r="AGD2" s="307"/>
      <c r="AGE2" s="307"/>
      <c r="AGF2" s="307"/>
      <c r="AGG2" s="306"/>
      <c r="AGH2" s="307"/>
      <c r="AGI2" s="307"/>
      <c r="AGJ2" s="307"/>
      <c r="AGK2" s="307"/>
      <c r="AGL2" s="307"/>
      <c r="AGM2" s="307"/>
      <c r="AGN2" s="307"/>
      <c r="AGO2" s="307"/>
      <c r="AGP2" s="307"/>
      <c r="AGQ2" s="307"/>
      <c r="AGR2" s="307"/>
      <c r="AGS2" s="307"/>
      <c r="AGT2" s="307"/>
      <c r="AGU2" s="307"/>
      <c r="AGV2" s="307"/>
      <c r="AGW2" s="306"/>
      <c r="AGX2" s="307"/>
      <c r="AGY2" s="307"/>
      <c r="AGZ2" s="307"/>
      <c r="AHA2" s="307"/>
      <c r="AHB2" s="307"/>
      <c r="AHC2" s="307"/>
      <c r="AHD2" s="307"/>
      <c r="AHE2" s="307"/>
      <c r="AHF2" s="307"/>
      <c r="AHG2" s="307"/>
      <c r="AHH2" s="307"/>
      <c r="AHI2" s="307"/>
      <c r="AHJ2" s="307"/>
      <c r="AHK2" s="307"/>
      <c r="AHL2" s="307"/>
      <c r="AHM2" s="306"/>
      <c r="AHN2" s="307"/>
      <c r="AHO2" s="307"/>
      <c r="AHP2" s="307"/>
      <c r="AHQ2" s="307"/>
      <c r="AHR2" s="307"/>
      <c r="AHS2" s="307"/>
      <c r="AHT2" s="307"/>
      <c r="AHU2" s="307"/>
      <c r="AHV2" s="307"/>
      <c r="AHW2" s="307"/>
      <c r="AHX2" s="307"/>
      <c r="AHY2" s="307"/>
      <c r="AHZ2" s="307"/>
      <c r="AIA2" s="307"/>
      <c r="AIB2" s="307"/>
      <c r="AIC2" s="306"/>
      <c r="AID2" s="307"/>
      <c r="AIE2" s="307"/>
      <c r="AIF2" s="307"/>
      <c r="AIG2" s="307"/>
      <c r="AIH2" s="307"/>
      <c r="AII2" s="307"/>
      <c r="AIJ2" s="307"/>
      <c r="AIK2" s="307"/>
      <c r="AIL2" s="307"/>
      <c r="AIM2" s="307"/>
      <c r="AIN2" s="307"/>
      <c r="AIO2" s="307"/>
      <c r="AIP2" s="307"/>
      <c r="AIQ2" s="307"/>
      <c r="AIR2" s="307"/>
      <c r="AIS2" s="306"/>
      <c r="AIT2" s="307"/>
      <c r="AIU2" s="307"/>
      <c r="AIV2" s="307"/>
      <c r="AIW2" s="307"/>
      <c r="AIX2" s="307"/>
      <c r="AIY2" s="307"/>
      <c r="AIZ2" s="307"/>
      <c r="AJA2" s="307"/>
      <c r="AJB2" s="307"/>
      <c r="AJC2" s="307"/>
      <c r="AJD2" s="307"/>
      <c r="AJE2" s="307"/>
      <c r="AJF2" s="307"/>
      <c r="AJG2" s="307"/>
      <c r="AJH2" s="307"/>
      <c r="AJI2" s="306"/>
      <c r="AJJ2" s="307"/>
      <c r="AJK2" s="307"/>
      <c r="AJL2" s="307"/>
      <c r="AJM2" s="307"/>
      <c r="AJN2" s="307"/>
      <c r="AJO2" s="307"/>
      <c r="AJP2" s="307"/>
      <c r="AJQ2" s="307"/>
      <c r="AJR2" s="307"/>
      <c r="AJS2" s="307"/>
      <c r="AJT2" s="307"/>
      <c r="AJU2" s="307"/>
      <c r="AJV2" s="307"/>
      <c r="AJW2" s="307"/>
      <c r="AJX2" s="307"/>
      <c r="AJY2" s="306"/>
      <c r="AJZ2" s="307"/>
      <c r="AKA2" s="307"/>
      <c r="AKB2" s="307"/>
      <c r="AKC2" s="307"/>
      <c r="AKD2" s="307"/>
      <c r="AKE2" s="307"/>
      <c r="AKF2" s="307"/>
      <c r="AKG2" s="307"/>
      <c r="AKH2" s="307"/>
      <c r="AKI2" s="307"/>
      <c r="AKJ2" s="307"/>
      <c r="AKK2" s="307"/>
      <c r="AKL2" s="307"/>
      <c r="AKM2" s="307"/>
      <c r="AKN2" s="307"/>
      <c r="AKO2" s="306"/>
      <c r="AKP2" s="307"/>
      <c r="AKQ2" s="307"/>
      <c r="AKR2" s="307"/>
      <c r="AKS2" s="307"/>
      <c r="AKT2" s="307"/>
      <c r="AKU2" s="307"/>
      <c r="AKV2" s="307"/>
      <c r="AKW2" s="307"/>
      <c r="AKX2" s="307"/>
      <c r="AKY2" s="307"/>
      <c r="AKZ2" s="307"/>
      <c r="ALA2" s="307"/>
      <c r="ALB2" s="307"/>
      <c r="ALC2" s="307"/>
      <c r="ALD2" s="307"/>
      <c r="ALE2" s="306"/>
      <c r="ALF2" s="307"/>
      <c r="ALG2" s="307"/>
      <c r="ALH2" s="307"/>
      <c r="ALI2" s="307"/>
      <c r="ALJ2" s="307"/>
      <c r="ALK2" s="307"/>
      <c r="ALL2" s="307"/>
      <c r="ALM2" s="307"/>
      <c r="ALN2" s="307"/>
      <c r="ALO2" s="307"/>
      <c r="ALP2" s="307"/>
      <c r="ALQ2" s="307"/>
      <c r="ALR2" s="307"/>
      <c r="ALS2" s="307"/>
      <c r="ALT2" s="307"/>
      <c r="ALU2" s="306"/>
      <c r="ALV2" s="307"/>
      <c r="ALW2" s="307"/>
      <c r="ALX2" s="307"/>
      <c r="ALY2" s="307"/>
      <c r="ALZ2" s="307"/>
      <c r="AMA2" s="307"/>
      <c r="AMB2" s="307"/>
      <c r="AMC2" s="307"/>
      <c r="AMD2" s="307"/>
      <c r="AME2" s="307"/>
      <c r="AMF2" s="307"/>
      <c r="AMG2" s="307"/>
      <c r="AMH2" s="307"/>
      <c r="AMI2" s="307"/>
      <c r="AMJ2" s="307"/>
      <c r="AMK2" s="306"/>
      <c r="AML2" s="307"/>
      <c r="AMM2" s="307"/>
      <c r="AMN2" s="307"/>
      <c r="AMO2" s="307"/>
      <c r="AMP2" s="307"/>
      <c r="AMQ2" s="307"/>
      <c r="AMR2" s="307"/>
      <c r="AMS2" s="307"/>
      <c r="AMT2" s="307"/>
      <c r="AMU2" s="307"/>
      <c r="AMV2" s="307"/>
      <c r="AMW2" s="307"/>
      <c r="AMX2" s="307"/>
      <c r="AMY2" s="307"/>
      <c r="AMZ2" s="307"/>
      <c r="ANA2" s="306"/>
      <c r="ANB2" s="307"/>
      <c r="ANC2" s="307"/>
      <c r="AND2" s="307"/>
      <c r="ANE2" s="307"/>
      <c r="ANF2" s="307"/>
      <c r="ANG2" s="307"/>
      <c r="ANH2" s="307"/>
      <c r="ANI2" s="307"/>
      <c r="ANJ2" s="307"/>
      <c r="ANK2" s="307"/>
      <c r="ANL2" s="307"/>
      <c r="ANM2" s="307"/>
      <c r="ANN2" s="307"/>
      <c r="ANO2" s="307"/>
      <c r="ANP2" s="307"/>
      <c r="ANQ2" s="306"/>
      <c r="ANR2" s="307"/>
      <c r="ANS2" s="307"/>
      <c r="ANT2" s="307"/>
      <c r="ANU2" s="307"/>
      <c r="ANV2" s="307"/>
      <c r="ANW2" s="307"/>
      <c r="ANX2" s="307"/>
      <c r="ANY2" s="307"/>
      <c r="ANZ2" s="307"/>
      <c r="AOA2" s="307"/>
      <c r="AOB2" s="307"/>
      <c r="AOC2" s="307"/>
      <c r="AOD2" s="307"/>
      <c r="AOE2" s="307"/>
      <c r="AOF2" s="307"/>
      <c r="AOG2" s="306"/>
      <c r="AOH2" s="307"/>
      <c r="AOI2" s="307"/>
      <c r="AOJ2" s="307"/>
      <c r="AOK2" s="307"/>
      <c r="AOL2" s="307"/>
      <c r="AOM2" s="307"/>
      <c r="AON2" s="307"/>
      <c r="AOO2" s="307"/>
      <c r="AOP2" s="307"/>
      <c r="AOQ2" s="307"/>
      <c r="AOR2" s="307"/>
      <c r="AOS2" s="307"/>
      <c r="AOT2" s="307"/>
      <c r="AOU2" s="307"/>
      <c r="AOV2" s="307"/>
      <c r="AOW2" s="306"/>
      <c r="AOX2" s="307"/>
      <c r="AOY2" s="307"/>
      <c r="AOZ2" s="307"/>
      <c r="APA2" s="307"/>
      <c r="APB2" s="307"/>
      <c r="APC2" s="307"/>
      <c r="APD2" s="307"/>
      <c r="APE2" s="307"/>
      <c r="APF2" s="307"/>
      <c r="APG2" s="307"/>
      <c r="APH2" s="307"/>
      <c r="API2" s="307"/>
      <c r="APJ2" s="307"/>
      <c r="APK2" s="307"/>
      <c r="APL2" s="307"/>
      <c r="APM2" s="306"/>
      <c r="APN2" s="307"/>
      <c r="APO2" s="307"/>
      <c r="APP2" s="307"/>
      <c r="APQ2" s="307"/>
      <c r="APR2" s="307"/>
      <c r="APS2" s="307"/>
      <c r="APT2" s="307"/>
      <c r="APU2" s="307"/>
      <c r="APV2" s="307"/>
      <c r="APW2" s="307"/>
      <c r="APX2" s="307"/>
      <c r="APY2" s="307"/>
      <c r="APZ2" s="307"/>
      <c r="AQA2" s="307"/>
      <c r="AQB2" s="307"/>
      <c r="AQC2" s="306"/>
      <c r="AQD2" s="307"/>
      <c r="AQE2" s="307"/>
      <c r="AQF2" s="307"/>
      <c r="AQG2" s="307"/>
      <c r="AQH2" s="307"/>
      <c r="AQI2" s="307"/>
      <c r="AQJ2" s="307"/>
      <c r="AQK2" s="307"/>
      <c r="AQL2" s="307"/>
      <c r="AQM2" s="307"/>
      <c r="AQN2" s="307"/>
      <c r="AQO2" s="307"/>
      <c r="AQP2" s="307"/>
      <c r="AQQ2" s="307"/>
      <c r="AQR2" s="307"/>
      <c r="AQS2" s="306"/>
      <c r="AQT2" s="307"/>
      <c r="AQU2" s="307"/>
      <c r="AQV2" s="307"/>
      <c r="AQW2" s="307"/>
      <c r="AQX2" s="307"/>
      <c r="AQY2" s="307"/>
      <c r="AQZ2" s="307"/>
      <c r="ARA2" s="307"/>
      <c r="ARB2" s="307"/>
      <c r="ARC2" s="307"/>
      <c r="ARD2" s="307"/>
      <c r="ARE2" s="307"/>
      <c r="ARF2" s="307"/>
      <c r="ARG2" s="307"/>
      <c r="ARH2" s="307"/>
      <c r="ARI2" s="306"/>
      <c r="ARJ2" s="307"/>
      <c r="ARK2" s="307"/>
      <c r="ARL2" s="307"/>
      <c r="ARM2" s="307"/>
      <c r="ARN2" s="307"/>
      <c r="ARO2" s="307"/>
      <c r="ARP2" s="307"/>
      <c r="ARQ2" s="307"/>
      <c r="ARR2" s="307"/>
      <c r="ARS2" s="307"/>
      <c r="ART2" s="307"/>
      <c r="ARU2" s="307"/>
      <c r="ARV2" s="307"/>
      <c r="ARW2" s="307"/>
      <c r="ARX2" s="307"/>
      <c r="ARY2" s="306"/>
      <c r="ARZ2" s="307"/>
      <c r="ASA2" s="307"/>
      <c r="ASB2" s="307"/>
      <c r="ASC2" s="307"/>
      <c r="ASD2" s="307"/>
      <c r="ASE2" s="307"/>
      <c r="ASF2" s="307"/>
      <c r="ASG2" s="307"/>
      <c r="ASH2" s="307"/>
      <c r="ASI2" s="307"/>
      <c r="ASJ2" s="307"/>
      <c r="ASK2" s="307"/>
      <c r="ASL2" s="307"/>
      <c r="ASM2" s="307"/>
      <c r="ASN2" s="307"/>
      <c r="ASO2" s="306"/>
      <c r="ASP2" s="307"/>
      <c r="ASQ2" s="307"/>
      <c r="ASR2" s="307"/>
      <c r="ASS2" s="307"/>
      <c r="AST2" s="307"/>
      <c r="ASU2" s="307"/>
      <c r="ASV2" s="307"/>
      <c r="ASW2" s="307"/>
      <c r="ASX2" s="307"/>
      <c r="ASY2" s="307"/>
      <c r="ASZ2" s="307"/>
      <c r="ATA2" s="307"/>
      <c r="ATB2" s="307"/>
      <c r="ATC2" s="307"/>
      <c r="ATD2" s="307"/>
      <c r="ATE2" s="306"/>
      <c r="ATF2" s="307"/>
      <c r="ATG2" s="307"/>
      <c r="ATH2" s="307"/>
      <c r="ATI2" s="307"/>
      <c r="ATJ2" s="307"/>
      <c r="ATK2" s="307"/>
      <c r="ATL2" s="307"/>
      <c r="ATM2" s="307"/>
      <c r="ATN2" s="307"/>
      <c r="ATO2" s="307"/>
      <c r="ATP2" s="307"/>
      <c r="ATQ2" s="307"/>
      <c r="ATR2" s="307"/>
      <c r="ATS2" s="307"/>
      <c r="ATT2" s="307"/>
      <c r="ATU2" s="306"/>
      <c r="ATV2" s="307"/>
      <c r="ATW2" s="307"/>
      <c r="ATX2" s="307"/>
      <c r="ATY2" s="307"/>
      <c r="ATZ2" s="307"/>
      <c r="AUA2" s="307"/>
      <c r="AUB2" s="307"/>
      <c r="AUC2" s="307"/>
      <c r="AUD2" s="307"/>
      <c r="AUE2" s="307"/>
      <c r="AUF2" s="307"/>
      <c r="AUG2" s="307"/>
      <c r="AUH2" s="307"/>
      <c r="AUI2" s="307"/>
      <c r="AUJ2" s="307"/>
      <c r="AUK2" s="306"/>
      <c r="AUL2" s="307"/>
      <c r="AUM2" s="307"/>
      <c r="AUN2" s="307"/>
      <c r="AUO2" s="307"/>
      <c r="AUP2" s="307"/>
      <c r="AUQ2" s="307"/>
      <c r="AUR2" s="307"/>
      <c r="AUS2" s="307"/>
      <c r="AUT2" s="307"/>
      <c r="AUU2" s="307"/>
      <c r="AUV2" s="307"/>
      <c r="AUW2" s="307"/>
      <c r="AUX2" s="307"/>
      <c r="AUY2" s="307"/>
      <c r="AUZ2" s="307"/>
      <c r="AVA2" s="306"/>
      <c r="AVB2" s="307"/>
      <c r="AVC2" s="307"/>
      <c r="AVD2" s="307"/>
      <c r="AVE2" s="307"/>
      <c r="AVF2" s="307"/>
      <c r="AVG2" s="307"/>
      <c r="AVH2" s="307"/>
      <c r="AVI2" s="307"/>
      <c r="AVJ2" s="307"/>
      <c r="AVK2" s="307"/>
      <c r="AVL2" s="307"/>
      <c r="AVM2" s="307"/>
      <c r="AVN2" s="307"/>
      <c r="AVO2" s="307"/>
      <c r="AVP2" s="307"/>
      <c r="AVQ2" s="306"/>
      <c r="AVR2" s="307"/>
      <c r="AVS2" s="307"/>
      <c r="AVT2" s="307"/>
      <c r="AVU2" s="307"/>
      <c r="AVV2" s="307"/>
      <c r="AVW2" s="307"/>
      <c r="AVX2" s="307"/>
      <c r="AVY2" s="307"/>
      <c r="AVZ2" s="307"/>
      <c r="AWA2" s="307"/>
      <c r="AWB2" s="307"/>
      <c r="AWC2" s="307"/>
      <c r="AWD2" s="307"/>
      <c r="AWE2" s="307"/>
      <c r="AWF2" s="307"/>
      <c r="AWG2" s="306"/>
      <c r="AWH2" s="307"/>
      <c r="AWI2" s="307"/>
      <c r="AWJ2" s="307"/>
      <c r="AWK2" s="307"/>
      <c r="AWL2" s="307"/>
      <c r="AWM2" s="307"/>
      <c r="AWN2" s="307"/>
      <c r="AWO2" s="307"/>
      <c r="AWP2" s="307"/>
      <c r="AWQ2" s="307"/>
      <c r="AWR2" s="307"/>
      <c r="AWS2" s="307"/>
      <c r="AWT2" s="307"/>
      <c r="AWU2" s="307"/>
      <c r="AWV2" s="307"/>
      <c r="AWW2" s="306"/>
      <c r="AWX2" s="307"/>
      <c r="AWY2" s="307"/>
      <c r="AWZ2" s="307"/>
      <c r="AXA2" s="307"/>
      <c r="AXB2" s="307"/>
      <c r="AXC2" s="307"/>
      <c r="AXD2" s="307"/>
      <c r="AXE2" s="307"/>
      <c r="AXF2" s="307"/>
      <c r="AXG2" s="307"/>
      <c r="AXH2" s="307"/>
      <c r="AXI2" s="307"/>
      <c r="AXJ2" s="307"/>
      <c r="AXK2" s="307"/>
      <c r="AXL2" s="307"/>
      <c r="AXM2" s="306"/>
      <c r="AXN2" s="307"/>
      <c r="AXO2" s="307"/>
      <c r="AXP2" s="307"/>
      <c r="AXQ2" s="307"/>
      <c r="AXR2" s="307"/>
      <c r="AXS2" s="307"/>
      <c r="AXT2" s="307"/>
      <c r="AXU2" s="307"/>
      <c r="AXV2" s="307"/>
      <c r="AXW2" s="307"/>
      <c r="AXX2" s="307"/>
      <c r="AXY2" s="307"/>
      <c r="AXZ2" s="307"/>
      <c r="AYA2" s="307"/>
      <c r="AYB2" s="307"/>
      <c r="AYC2" s="306"/>
      <c r="AYD2" s="307"/>
      <c r="AYE2" s="307"/>
      <c r="AYF2" s="307"/>
      <c r="AYG2" s="307"/>
      <c r="AYH2" s="307"/>
      <c r="AYI2" s="307"/>
      <c r="AYJ2" s="307"/>
      <c r="AYK2" s="307"/>
      <c r="AYL2" s="307"/>
      <c r="AYM2" s="307"/>
      <c r="AYN2" s="307"/>
      <c r="AYO2" s="307"/>
      <c r="AYP2" s="307"/>
      <c r="AYQ2" s="307"/>
      <c r="AYR2" s="307"/>
      <c r="AYS2" s="306"/>
      <c r="AYT2" s="307"/>
      <c r="AYU2" s="307"/>
      <c r="AYV2" s="307"/>
      <c r="AYW2" s="307"/>
      <c r="AYX2" s="307"/>
      <c r="AYY2" s="307"/>
      <c r="AYZ2" s="307"/>
      <c r="AZA2" s="307"/>
      <c r="AZB2" s="307"/>
      <c r="AZC2" s="307"/>
      <c r="AZD2" s="307"/>
      <c r="AZE2" s="307"/>
      <c r="AZF2" s="307"/>
      <c r="AZG2" s="307"/>
      <c r="AZH2" s="307"/>
      <c r="AZI2" s="306"/>
      <c r="AZJ2" s="307"/>
      <c r="AZK2" s="307"/>
      <c r="AZL2" s="307"/>
      <c r="AZM2" s="307"/>
      <c r="AZN2" s="307"/>
      <c r="AZO2" s="307"/>
      <c r="AZP2" s="307"/>
      <c r="AZQ2" s="307"/>
      <c r="AZR2" s="307"/>
      <c r="AZS2" s="307"/>
      <c r="AZT2" s="307"/>
      <c r="AZU2" s="307"/>
      <c r="AZV2" s="307"/>
      <c r="AZW2" s="307"/>
      <c r="AZX2" s="307"/>
      <c r="AZY2" s="306"/>
      <c r="AZZ2" s="307"/>
      <c r="BAA2" s="307"/>
      <c r="BAB2" s="307"/>
      <c r="BAC2" s="307"/>
      <c r="BAD2" s="307"/>
      <c r="BAE2" s="307"/>
      <c r="BAF2" s="307"/>
      <c r="BAG2" s="307"/>
      <c r="BAH2" s="307"/>
      <c r="BAI2" s="307"/>
      <c r="BAJ2" s="307"/>
      <c r="BAK2" s="307"/>
      <c r="BAL2" s="307"/>
      <c r="BAM2" s="307"/>
      <c r="BAN2" s="307"/>
      <c r="BAO2" s="306"/>
      <c r="BAP2" s="307"/>
      <c r="BAQ2" s="307"/>
      <c r="BAR2" s="307"/>
      <c r="BAS2" s="307"/>
      <c r="BAT2" s="307"/>
      <c r="BAU2" s="307"/>
      <c r="BAV2" s="307"/>
      <c r="BAW2" s="307"/>
      <c r="BAX2" s="307"/>
      <c r="BAY2" s="307"/>
      <c r="BAZ2" s="307"/>
      <c r="BBA2" s="307"/>
      <c r="BBB2" s="307"/>
      <c r="BBC2" s="307"/>
      <c r="BBD2" s="307"/>
      <c r="BBE2" s="306"/>
      <c r="BBF2" s="307"/>
      <c r="BBG2" s="307"/>
      <c r="BBH2" s="307"/>
      <c r="BBI2" s="307"/>
      <c r="BBJ2" s="307"/>
      <c r="BBK2" s="307"/>
      <c r="BBL2" s="307"/>
      <c r="BBM2" s="307"/>
      <c r="BBN2" s="307"/>
      <c r="BBO2" s="307"/>
      <c r="BBP2" s="307"/>
      <c r="BBQ2" s="307"/>
      <c r="BBR2" s="307"/>
      <c r="BBS2" s="307"/>
      <c r="BBT2" s="307"/>
      <c r="BBU2" s="306"/>
      <c r="BBV2" s="307"/>
      <c r="BBW2" s="307"/>
      <c r="BBX2" s="307"/>
      <c r="BBY2" s="307"/>
      <c r="BBZ2" s="307"/>
      <c r="BCA2" s="307"/>
      <c r="BCB2" s="307"/>
      <c r="BCC2" s="307"/>
      <c r="BCD2" s="307"/>
      <c r="BCE2" s="307"/>
      <c r="BCF2" s="307"/>
      <c r="BCG2" s="307"/>
      <c r="BCH2" s="307"/>
      <c r="BCI2" s="307"/>
      <c r="BCJ2" s="307"/>
      <c r="BCK2" s="306"/>
      <c r="BCL2" s="307"/>
      <c r="BCM2" s="307"/>
      <c r="BCN2" s="307"/>
      <c r="BCO2" s="307"/>
      <c r="BCP2" s="307"/>
      <c r="BCQ2" s="307"/>
      <c r="BCR2" s="307"/>
      <c r="BCS2" s="307"/>
      <c r="BCT2" s="307"/>
      <c r="BCU2" s="307"/>
      <c r="BCV2" s="307"/>
      <c r="BCW2" s="307"/>
      <c r="BCX2" s="307"/>
      <c r="BCY2" s="307"/>
      <c r="BCZ2" s="307"/>
      <c r="BDA2" s="306"/>
      <c r="BDB2" s="307"/>
      <c r="BDC2" s="307"/>
      <c r="BDD2" s="307"/>
      <c r="BDE2" s="307"/>
      <c r="BDF2" s="307"/>
      <c r="BDG2" s="307"/>
      <c r="BDH2" s="307"/>
      <c r="BDI2" s="307"/>
      <c r="BDJ2" s="307"/>
      <c r="BDK2" s="307"/>
      <c r="BDL2" s="307"/>
      <c r="BDM2" s="307"/>
      <c r="BDN2" s="307"/>
      <c r="BDO2" s="307"/>
      <c r="BDP2" s="307"/>
      <c r="BDQ2" s="306"/>
      <c r="BDR2" s="307"/>
      <c r="BDS2" s="307"/>
      <c r="BDT2" s="307"/>
      <c r="BDU2" s="307"/>
      <c r="BDV2" s="307"/>
      <c r="BDW2" s="307"/>
      <c r="BDX2" s="307"/>
      <c r="BDY2" s="307"/>
      <c r="BDZ2" s="307"/>
      <c r="BEA2" s="307"/>
      <c r="BEB2" s="307"/>
      <c r="BEC2" s="307"/>
      <c r="BED2" s="307"/>
      <c r="BEE2" s="307"/>
      <c r="BEF2" s="307"/>
      <c r="BEG2" s="306"/>
      <c r="BEH2" s="307"/>
      <c r="BEI2" s="307"/>
      <c r="BEJ2" s="307"/>
      <c r="BEK2" s="307"/>
      <c r="BEL2" s="307"/>
      <c r="BEM2" s="307"/>
      <c r="BEN2" s="307"/>
      <c r="BEO2" s="307"/>
      <c r="BEP2" s="307"/>
      <c r="BEQ2" s="307"/>
      <c r="BER2" s="307"/>
      <c r="BES2" s="307"/>
      <c r="BET2" s="307"/>
      <c r="BEU2" s="307"/>
      <c r="BEV2" s="307"/>
      <c r="BEW2" s="306"/>
      <c r="BEX2" s="307"/>
      <c r="BEY2" s="307"/>
      <c r="BEZ2" s="307"/>
      <c r="BFA2" s="307"/>
      <c r="BFB2" s="307"/>
      <c r="BFC2" s="307"/>
      <c r="BFD2" s="307"/>
      <c r="BFE2" s="307"/>
      <c r="BFF2" s="307"/>
      <c r="BFG2" s="307"/>
      <c r="BFH2" s="307"/>
      <c r="BFI2" s="307"/>
      <c r="BFJ2" s="307"/>
      <c r="BFK2" s="307"/>
      <c r="BFL2" s="307"/>
      <c r="BFM2" s="306"/>
      <c r="BFN2" s="307"/>
      <c r="BFO2" s="307"/>
      <c r="BFP2" s="307"/>
      <c r="BFQ2" s="307"/>
      <c r="BFR2" s="307"/>
      <c r="BFS2" s="307"/>
      <c r="BFT2" s="307"/>
      <c r="BFU2" s="307"/>
      <c r="BFV2" s="307"/>
      <c r="BFW2" s="307"/>
      <c r="BFX2" s="307"/>
      <c r="BFY2" s="307"/>
      <c r="BFZ2" s="307"/>
      <c r="BGA2" s="307"/>
      <c r="BGB2" s="307"/>
      <c r="BGC2" s="306"/>
      <c r="BGD2" s="307"/>
      <c r="BGE2" s="307"/>
      <c r="BGF2" s="307"/>
      <c r="BGG2" s="307"/>
      <c r="BGH2" s="307"/>
      <c r="BGI2" s="307"/>
      <c r="BGJ2" s="307"/>
      <c r="BGK2" s="307"/>
      <c r="BGL2" s="307"/>
      <c r="BGM2" s="307"/>
      <c r="BGN2" s="307"/>
      <c r="BGO2" s="307"/>
      <c r="BGP2" s="307"/>
      <c r="BGQ2" s="307"/>
      <c r="BGR2" s="307"/>
      <c r="BGS2" s="306"/>
      <c r="BGT2" s="307"/>
      <c r="BGU2" s="307"/>
      <c r="BGV2" s="307"/>
      <c r="BGW2" s="307"/>
      <c r="BGX2" s="307"/>
      <c r="BGY2" s="307"/>
      <c r="BGZ2" s="307"/>
      <c r="BHA2" s="307"/>
      <c r="BHB2" s="307"/>
      <c r="BHC2" s="307"/>
      <c r="BHD2" s="307"/>
      <c r="BHE2" s="307"/>
      <c r="BHF2" s="307"/>
      <c r="BHG2" s="307"/>
      <c r="BHH2" s="307"/>
      <c r="BHI2" s="306"/>
      <c r="BHJ2" s="307"/>
      <c r="BHK2" s="307"/>
      <c r="BHL2" s="307"/>
      <c r="BHM2" s="307"/>
      <c r="BHN2" s="307"/>
      <c r="BHO2" s="307"/>
      <c r="BHP2" s="307"/>
      <c r="BHQ2" s="307"/>
      <c r="BHR2" s="307"/>
      <c r="BHS2" s="307"/>
      <c r="BHT2" s="307"/>
      <c r="BHU2" s="307"/>
      <c r="BHV2" s="307"/>
      <c r="BHW2" s="307"/>
      <c r="BHX2" s="307"/>
      <c r="BHY2" s="306"/>
      <c r="BHZ2" s="307"/>
      <c r="BIA2" s="307"/>
      <c r="BIB2" s="307"/>
      <c r="BIC2" s="307"/>
      <c r="BID2" s="307"/>
      <c r="BIE2" s="307"/>
      <c r="BIF2" s="307"/>
      <c r="BIG2" s="307"/>
      <c r="BIH2" s="307"/>
      <c r="BII2" s="307"/>
      <c r="BIJ2" s="307"/>
      <c r="BIK2" s="307"/>
      <c r="BIL2" s="307"/>
      <c r="BIM2" s="307"/>
      <c r="BIN2" s="307"/>
      <c r="BIO2" s="306"/>
      <c r="BIP2" s="307"/>
      <c r="BIQ2" s="307"/>
      <c r="BIR2" s="307"/>
      <c r="BIS2" s="307"/>
      <c r="BIT2" s="307"/>
      <c r="BIU2" s="307"/>
      <c r="BIV2" s="307"/>
      <c r="BIW2" s="307"/>
      <c r="BIX2" s="307"/>
      <c r="BIY2" s="307"/>
      <c r="BIZ2" s="307"/>
      <c r="BJA2" s="307"/>
      <c r="BJB2" s="307"/>
      <c r="BJC2" s="307"/>
      <c r="BJD2" s="307"/>
      <c r="BJE2" s="306"/>
      <c r="BJF2" s="307"/>
      <c r="BJG2" s="307"/>
      <c r="BJH2" s="307"/>
      <c r="BJI2" s="307"/>
      <c r="BJJ2" s="307"/>
      <c r="BJK2" s="307"/>
      <c r="BJL2" s="307"/>
      <c r="BJM2" s="307"/>
      <c r="BJN2" s="307"/>
      <c r="BJO2" s="307"/>
      <c r="BJP2" s="307"/>
      <c r="BJQ2" s="307"/>
      <c r="BJR2" s="307"/>
      <c r="BJS2" s="307"/>
      <c r="BJT2" s="307"/>
      <c r="BJU2" s="306"/>
      <c r="BJV2" s="307"/>
      <c r="BJW2" s="307"/>
      <c r="BJX2" s="307"/>
      <c r="BJY2" s="307"/>
      <c r="BJZ2" s="307"/>
      <c r="BKA2" s="307"/>
      <c r="BKB2" s="307"/>
      <c r="BKC2" s="307"/>
      <c r="BKD2" s="307"/>
      <c r="BKE2" s="307"/>
      <c r="BKF2" s="307"/>
      <c r="BKG2" s="307"/>
      <c r="BKH2" s="307"/>
      <c r="BKI2" s="307"/>
      <c r="BKJ2" s="307"/>
      <c r="BKK2" s="306"/>
      <c r="BKL2" s="307"/>
      <c r="BKM2" s="307"/>
      <c r="BKN2" s="307"/>
      <c r="BKO2" s="307"/>
      <c r="BKP2" s="307"/>
      <c r="BKQ2" s="307"/>
      <c r="BKR2" s="307"/>
      <c r="BKS2" s="307"/>
      <c r="BKT2" s="307"/>
      <c r="BKU2" s="307"/>
      <c r="BKV2" s="307"/>
      <c r="BKW2" s="307"/>
      <c r="BKX2" s="307"/>
      <c r="BKY2" s="307"/>
      <c r="BKZ2" s="307"/>
      <c r="BLA2" s="306"/>
      <c r="BLB2" s="307"/>
      <c r="BLC2" s="307"/>
      <c r="BLD2" s="307"/>
      <c r="BLE2" s="307"/>
      <c r="BLF2" s="307"/>
      <c r="BLG2" s="307"/>
      <c r="BLH2" s="307"/>
      <c r="BLI2" s="307"/>
      <c r="BLJ2" s="307"/>
      <c r="BLK2" s="307"/>
      <c r="BLL2" s="307"/>
      <c r="BLM2" s="307"/>
      <c r="BLN2" s="307"/>
      <c r="BLO2" s="307"/>
      <c r="BLP2" s="307"/>
      <c r="BLQ2" s="306"/>
      <c r="BLR2" s="307"/>
      <c r="BLS2" s="307"/>
      <c r="BLT2" s="307"/>
      <c r="BLU2" s="307"/>
      <c r="BLV2" s="307"/>
      <c r="BLW2" s="307"/>
      <c r="BLX2" s="307"/>
      <c r="BLY2" s="307"/>
      <c r="BLZ2" s="307"/>
      <c r="BMA2" s="307"/>
      <c r="BMB2" s="307"/>
      <c r="BMC2" s="307"/>
      <c r="BMD2" s="307"/>
      <c r="BME2" s="307"/>
      <c r="BMF2" s="307"/>
      <c r="BMG2" s="306"/>
      <c r="BMH2" s="307"/>
      <c r="BMI2" s="307"/>
      <c r="BMJ2" s="307"/>
      <c r="BMK2" s="307"/>
      <c r="BML2" s="307"/>
      <c r="BMM2" s="307"/>
      <c r="BMN2" s="307"/>
      <c r="BMO2" s="307"/>
      <c r="BMP2" s="307"/>
      <c r="BMQ2" s="307"/>
      <c r="BMR2" s="307"/>
      <c r="BMS2" s="307"/>
      <c r="BMT2" s="307"/>
      <c r="BMU2" s="307"/>
      <c r="BMV2" s="307"/>
      <c r="BMW2" s="306"/>
      <c r="BMX2" s="307"/>
      <c r="BMY2" s="307"/>
      <c r="BMZ2" s="307"/>
      <c r="BNA2" s="307"/>
      <c r="BNB2" s="307"/>
      <c r="BNC2" s="307"/>
      <c r="BND2" s="307"/>
      <c r="BNE2" s="307"/>
      <c r="BNF2" s="307"/>
      <c r="BNG2" s="307"/>
      <c r="BNH2" s="307"/>
      <c r="BNI2" s="307"/>
      <c r="BNJ2" s="307"/>
      <c r="BNK2" s="307"/>
      <c r="BNL2" s="307"/>
      <c r="BNM2" s="306"/>
      <c r="BNN2" s="307"/>
      <c r="BNO2" s="307"/>
      <c r="BNP2" s="307"/>
      <c r="BNQ2" s="307"/>
      <c r="BNR2" s="307"/>
      <c r="BNS2" s="307"/>
      <c r="BNT2" s="307"/>
      <c r="BNU2" s="307"/>
      <c r="BNV2" s="307"/>
      <c r="BNW2" s="307"/>
      <c r="BNX2" s="307"/>
      <c r="BNY2" s="307"/>
      <c r="BNZ2" s="307"/>
      <c r="BOA2" s="307"/>
      <c r="BOB2" s="307"/>
      <c r="BOC2" s="306"/>
      <c r="BOD2" s="307"/>
      <c r="BOE2" s="307"/>
      <c r="BOF2" s="307"/>
      <c r="BOG2" s="307"/>
      <c r="BOH2" s="307"/>
      <c r="BOI2" s="307"/>
      <c r="BOJ2" s="307"/>
      <c r="BOK2" s="307"/>
      <c r="BOL2" s="307"/>
      <c r="BOM2" s="307"/>
      <c r="BON2" s="307"/>
      <c r="BOO2" s="307"/>
      <c r="BOP2" s="307"/>
      <c r="BOQ2" s="307"/>
      <c r="BOR2" s="307"/>
      <c r="BOS2" s="306"/>
      <c r="BOT2" s="307"/>
      <c r="BOU2" s="307"/>
      <c r="BOV2" s="307"/>
      <c r="BOW2" s="307"/>
      <c r="BOX2" s="307"/>
      <c r="BOY2" s="307"/>
      <c r="BOZ2" s="307"/>
      <c r="BPA2" s="307"/>
      <c r="BPB2" s="307"/>
      <c r="BPC2" s="307"/>
      <c r="BPD2" s="307"/>
      <c r="BPE2" s="307"/>
      <c r="BPF2" s="307"/>
      <c r="BPG2" s="307"/>
      <c r="BPH2" s="307"/>
      <c r="BPI2" s="306"/>
      <c r="BPJ2" s="307"/>
      <c r="BPK2" s="307"/>
      <c r="BPL2" s="307"/>
      <c r="BPM2" s="307"/>
      <c r="BPN2" s="307"/>
      <c r="BPO2" s="307"/>
      <c r="BPP2" s="307"/>
      <c r="BPQ2" s="307"/>
      <c r="BPR2" s="307"/>
      <c r="BPS2" s="307"/>
      <c r="BPT2" s="307"/>
      <c r="BPU2" s="307"/>
      <c r="BPV2" s="307"/>
      <c r="BPW2" s="307"/>
      <c r="BPX2" s="307"/>
      <c r="BPY2" s="306"/>
      <c r="BPZ2" s="307"/>
      <c r="BQA2" s="307"/>
      <c r="BQB2" s="307"/>
      <c r="BQC2" s="307"/>
      <c r="BQD2" s="307"/>
      <c r="BQE2" s="307"/>
      <c r="BQF2" s="307"/>
      <c r="BQG2" s="307"/>
      <c r="BQH2" s="307"/>
      <c r="BQI2" s="307"/>
      <c r="BQJ2" s="307"/>
      <c r="BQK2" s="307"/>
      <c r="BQL2" s="307"/>
      <c r="BQM2" s="307"/>
      <c r="BQN2" s="307"/>
      <c r="BQO2" s="306"/>
      <c r="BQP2" s="307"/>
      <c r="BQQ2" s="307"/>
      <c r="BQR2" s="307"/>
      <c r="BQS2" s="307"/>
      <c r="BQT2" s="307"/>
      <c r="BQU2" s="307"/>
      <c r="BQV2" s="307"/>
      <c r="BQW2" s="307"/>
      <c r="BQX2" s="307"/>
      <c r="BQY2" s="307"/>
      <c r="BQZ2" s="307"/>
      <c r="BRA2" s="307"/>
      <c r="BRB2" s="307"/>
      <c r="BRC2" s="307"/>
      <c r="BRD2" s="307"/>
      <c r="BRE2" s="306"/>
      <c r="BRF2" s="307"/>
      <c r="BRG2" s="307"/>
      <c r="BRH2" s="307"/>
      <c r="BRI2" s="307"/>
      <c r="BRJ2" s="307"/>
      <c r="BRK2" s="307"/>
      <c r="BRL2" s="307"/>
      <c r="BRM2" s="307"/>
      <c r="BRN2" s="307"/>
      <c r="BRO2" s="307"/>
      <c r="BRP2" s="307"/>
      <c r="BRQ2" s="307"/>
      <c r="BRR2" s="307"/>
      <c r="BRS2" s="307"/>
      <c r="BRT2" s="307"/>
      <c r="BRU2" s="306"/>
      <c r="BRV2" s="307"/>
      <c r="BRW2" s="307"/>
      <c r="BRX2" s="307"/>
      <c r="BRY2" s="307"/>
      <c r="BRZ2" s="307"/>
      <c r="BSA2" s="307"/>
      <c r="BSB2" s="307"/>
      <c r="BSC2" s="307"/>
      <c r="BSD2" s="307"/>
      <c r="BSE2" s="307"/>
      <c r="BSF2" s="307"/>
      <c r="BSG2" s="307"/>
      <c r="BSH2" s="307"/>
      <c r="BSI2" s="307"/>
      <c r="BSJ2" s="307"/>
      <c r="BSK2" s="306"/>
      <c r="BSL2" s="307"/>
      <c r="BSM2" s="307"/>
      <c r="BSN2" s="307"/>
      <c r="BSO2" s="307"/>
      <c r="BSP2" s="307"/>
      <c r="BSQ2" s="307"/>
      <c r="BSR2" s="307"/>
      <c r="BSS2" s="307"/>
      <c r="BST2" s="307"/>
      <c r="BSU2" s="307"/>
      <c r="BSV2" s="307"/>
      <c r="BSW2" s="307"/>
      <c r="BSX2" s="307"/>
      <c r="BSY2" s="307"/>
      <c r="BSZ2" s="307"/>
      <c r="BTA2" s="306"/>
      <c r="BTB2" s="307"/>
      <c r="BTC2" s="307"/>
      <c r="BTD2" s="307"/>
      <c r="BTE2" s="307"/>
      <c r="BTF2" s="307"/>
      <c r="BTG2" s="307"/>
      <c r="BTH2" s="307"/>
      <c r="BTI2" s="307"/>
      <c r="BTJ2" s="307"/>
      <c r="BTK2" s="307"/>
      <c r="BTL2" s="307"/>
      <c r="BTM2" s="307"/>
      <c r="BTN2" s="307"/>
      <c r="BTO2" s="307"/>
      <c r="BTP2" s="307"/>
      <c r="BTQ2" s="306"/>
      <c r="BTR2" s="307"/>
      <c r="BTS2" s="307"/>
      <c r="BTT2" s="307"/>
      <c r="BTU2" s="307"/>
      <c r="BTV2" s="307"/>
      <c r="BTW2" s="307"/>
      <c r="BTX2" s="307"/>
      <c r="BTY2" s="307"/>
      <c r="BTZ2" s="307"/>
      <c r="BUA2" s="307"/>
      <c r="BUB2" s="307"/>
      <c r="BUC2" s="307"/>
      <c r="BUD2" s="307"/>
      <c r="BUE2" s="307"/>
      <c r="BUF2" s="307"/>
      <c r="BUG2" s="306"/>
      <c r="BUH2" s="307"/>
      <c r="BUI2" s="307"/>
      <c r="BUJ2" s="307"/>
      <c r="BUK2" s="307"/>
      <c r="BUL2" s="307"/>
      <c r="BUM2" s="307"/>
      <c r="BUN2" s="307"/>
      <c r="BUO2" s="307"/>
      <c r="BUP2" s="307"/>
      <c r="BUQ2" s="307"/>
      <c r="BUR2" s="307"/>
      <c r="BUS2" s="307"/>
      <c r="BUT2" s="307"/>
      <c r="BUU2" s="307"/>
      <c r="BUV2" s="307"/>
      <c r="BUW2" s="306"/>
      <c r="BUX2" s="307"/>
      <c r="BUY2" s="307"/>
      <c r="BUZ2" s="307"/>
      <c r="BVA2" s="307"/>
      <c r="BVB2" s="307"/>
      <c r="BVC2" s="307"/>
      <c r="BVD2" s="307"/>
      <c r="BVE2" s="307"/>
      <c r="BVF2" s="307"/>
      <c r="BVG2" s="307"/>
      <c r="BVH2" s="307"/>
      <c r="BVI2" s="307"/>
      <c r="BVJ2" s="307"/>
      <c r="BVK2" s="307"/>
      <c r="BVL2" s="307"/>
      <c r="BVM2" s="306"/>
      <c r="BVN2" s="307"/>
      <c r="BVO2" s="307"/>
      <c r="BVP2" s="307"/>
      <c r="BVQ2" s="307"/>
      <c r="BVR2" s="307"/>
      <c r="BVS2" s="307"/>
      <c r="BVT2" s="307"/>
      <c r="BVU2" s="307"/>
      <c r="BVV2" s="307"/>
      <c r="BVW2" s="307"/>
      <c r="BVX2" s="307"/>
      <c r="BVY2" s="307"/>
      <c r="BVZ2" s="307"/>
      <c r="BWA2" s="307"/>
      <c r="BWB2" s="307"/>
      <c r="BWC2" s="306"/>
      <c r="BWD2" s="307"/>
      <c r="BWE2" s="307"/>
      <c r="BWF2" s="307"/>
      <c r="BWG2" s="307"/>
      <c r="BWH2" s="307"/>
      <c r="BWI2" s="307"/>
      <c r="BWJ2" s="307"/>
      <c r="BWK2" s="307"/>
      <c r="BWL2" s="307"/>
      <c r="BWM2" s="307"/>
      <c r="BWN2" s="307"/>
      <c r="BWO2" s="307"/>
      <c r="BWP2" s="307"/>
      <c r="BWQ2" s="307"/>
      <c r="BWR2" s="307"/>
      <c r="BWS2" s="306"/>
      <c r="BWT2" s="307"/>
      <c r="BWU2" s="307"/>
      <c r="BWV2" s="307"/>
      <c r="BWW2" s="307"/>
      <c r="BWX2" s="307"/>
      <c r="BWY2" s="307"/>
      <c r="BWZ2" s="307"/>
      <c r="BXA2" s="307"/>
      <c r="BXB2" s="307"/>
      <c r="BXC2" s="307"/>
      <c r="BXD2" s="307"/>
      <c r="BXE2" s="307"/>
      <c r="BXF2" s="307"/>
      <c r="BXG2" s="307"/>
      <c r="BXH2" s="307"/>
      <c r="BXI2" s="306"/>
      <c r="BXJ2" s="307"/>
      <c r="BXK2" s="307"/>
      <c r="BXL2" s="307"/>
      <c r="BXM2" s="307"/>
      <c r="BXN2" s="307"/>
      <c r="BXO2" s="307"/>
      <c r="BXP2" s="307"/>
      <c r="BXQ2" s="307"/>
      <c r="BXR2" s="307"/>
      <c r="BXS2" s="307"/>
      <c r="BXT2" s="307"/>
      <c r="BXU2" s="307"/>
      <c r="BXV2" s="307"/>
      <c r="BXW2" s="307"/>
      <c r="BXX2" s="307"/>
      <c r="BXY2" s="306"/>
      <c r="BXZ2" s="307"/>
      <c r="BYA2" s="307"/>
      <c r="BYB2" s="307"/>
      <c r="BYC2" s="307"/>
      <c r="BYD2" s="307"/>
      <c r="BYE2" s="307"/>
      <c r="BYF2" s="307"/>
      <c r="BYG2" s="307"/>
      <c r="BYH2" s="307"/>
      <c r="BYI2" s="307"/>
      <c r="BYJ2" s="307"/>
      <c r="BYK2" s="307"/>
      <c r="BYL2" s="307"/>
      <c r="BYM2" s="307"/>
      <c r="BYN2" s="307"/>
      <c r="BYO2" s="306"/>
      <c r="BYP2" s="307"/>
      <c r="BYQ2" s="307"/>
      <c r="BYR2" s="307"/>
      <c r="BYS2" s="307"/>
      <c r="BYT2" s="307"/>
      <c r="BYU2" s="307"/>
      <c r="BYV2" s="307"/>
      <c r="BYW2" s="307"/>
      <c r="BYX2" s="307"/>
      <c r="BYY2" s="307"/>
      <c r="BYZ2" s="307"/>
      <c r="BZA2" s="307"/>
      <c r="BZB2" s="307"/>
      <c r="BZC2" s="307"/>
      <c r="BZD2" s="307"/>
      <c r="BZE2" s="306"/>
      <c r="BZF2" s="307"/>
      <c r="BZG2" s="307"/>
      <c r="BZH2" s="307"/>
      <c r="BZI2" s="307"/>
      <c r="BZJ2" s="307"/>
      <c r="BZK2" s="307"/>
      <c r="BZL2" s="307"/>
      <c r="BZM2" s="307"/>
      <c r="BZN2" s="307"/>
      <c r="BZO2" s="307"/>
      <c r="BZP2" s="307"/>
      <c r="BZQ2" s="307"/>
      <c r="BZR2" s="307"/>
      <c r="BZS2" s="307"/>
      <c r="BZT2" s="307"/>
      <c r="BZU2" s="306"/>
      <c r="BZV2" s="307"/>
      <c r="BZW2" s="307"/>
      <c r="BZX2" s="307"/>
      <c r="BZY2" s="307"/>
      <c r="BZZ2" s="307"/>
      <c r="CAA2" s="307"/>
      <c r="CAB2" s="307"/>
      <c r="CAC2" s="307"/>
      <c r="CAD2" s="307"/>
      <c r="CAE2" s="307"/>
      <c r="CAF2" s="307"/>
      <c r="CAG2" s="307"/>
      <c r="CAH2" s="307"/>
      <c r="CAI2" s="307"/>
      <c r="CAJ2" s="307"/>
      <c r="CAK2" s="306"/>
      <c r="CAL2" s="307"/>
      <c r="CAM2" s="307"/>
      <c r="CAN2" s="307"/>
      <c r="CAO2" s="307"/>
      <c r="CAP2" s="307"/>
      <c r="CAQ2" s="307"/>
      <c r="CAR2" s="307"/>
      <c r="CAS2" s="307"/>
      <c r="CAT2" s="307"/>
      <c r="CAU2" s="307"/>
      <c r="CAV2" s="307"/>
      <c r="CAW2" s="307"/>
      <c r="CAX2" s="307"/>
      <c r="CAY2" s="307"/>
      <c r="CAZ2" s="307"/>
      <c r="CBA2" s="306"/>
      <c r="CBB2" s="307"/>
      <c r="CBC2" s="307"/>
      <c r="CBD2" s="307"/>
      <c r="CBE2" s="307"/>
      <c r="CBF2" s="307"/>
      <c r="CBG2" s="307"/>
      <c r="CBH2" s="307"/>
      <c r="CBI2" s="307"/>
      <c r="CBJ2" s="307"/>
      <c r="CBK2" s="307"/>
      <c r="CBL2" s="307"/>
      <c r="CBM2" s="307"/>
      <c r="CBN2" s="307"/>
      <c r="CBO2" s="307"/>
      <c r="CBP2" s="307"/>
      <c r="CBQ2" s="306"/>
      <c r="CBR2" s="307"/>
      <c r="CBS2" s="307"/>
      <c r="CBT2" s="307"/>
      <c r="CBU2" s="307"/>
      <c r="CBV2" s="307"/>
      <c r="CBW2" s="307"/>
      <c r="CBX2" s="307"/>
      <c r="CBY2" s="307"/>
      <c r="CBZ2" s="307"/>
      <c r="CCA2" s="307"/>
      <c r="CCB2" s="307"/>
      <c r="CCC2" s="307"/>
      <c r="CCD2" s="307"/>
      <c r="CCE2" s="307"/>
      <c r="CCF2" s="307"/>
      <c r="CCG2" s="306"/>
      <c r="CCH2" s="307"/>
      <c r="CCI2" s="307"/>
      <c r="CCJ2" s="307"/>
      <c r="CCK2" s="307"/>
      <c r="CCL2" s="307"/>
      <c r="CCM2" s="307"/>
      <c r="CCN2" s="307"/>
      <c r="CCO2" s="307"/>
      <c r="CCP2" s="307"/>
      <c r="CCQ2" s="307"/>
      <c r="CCR2" s="307"/>
      <c r="CCS2" s="307"/>
      <c r="CCT2" s="307"/>
      <c r="CCU2" s="307"/>
      <c r="CCV2" s="307"/>
      <c r="CCW2" s="306"/>
      <c r="CCX2" s="307"/>
      <c r="CCY2" s="307"/>
      <c r="CCZ2" s="307"/>
      <c r="CDA2" s="307"/>
      <c r="CDB2" s="307"/>
      <c r="CDC2" s="307"/>
      <c r="CDD2" s="307"/>
      <c r="CDE2" s="307"/>
      <c r="CDF2" s="307"/>
      <c r="CDG2" s="307"/>
      <c r="CDH2" s="307"/>
      <c r="CDI2" s="307"/>
      <c r="CDJ2" s="307"/>
      <c r="CDK2" s="307"/>
      <c r="CDL2" s="307"/>
      <c r="CDM2" s="306"/>
      <c r="CDN2" s="307"/>
      <c r="CDO2" s="307"/>
      <c r="CDP2" s="307"/>
      <c r="CDQ2" s="307"/>
      <c r="CDR2" s="307"/>
      <c r="CDS2" s="307"/>
      <c r="CDT2" s="307"/>
      <c r="CDU2" s="307"/>
      <c r="CDV2" s="307"/>
      <c r="CDW2" s="307"/>
      <c r="CDX2" s="307"/>
      <c r="CDY2" s="307"/>
      <c r="CDZ2" s="307"/>
      <c r="CEA2" s="307"/>
      <c r="CEB2" s="307"/>
      <c r="CEC2" s="306"/>
      <c r="CED2" s="307"/>
      <c r="CEE2" s="307"/>
      <c r="CEF2" s="307"/>
      <c r="CEG2" s="307"/>
      <c r="CEH2" s="307"/>
      <c r="CEI2" s="307"/>
      <c r="CEJ2" s="307"/>
      <c r="CEK2" s="307"/>
      <c r="CEL2" s="307"/>
      <c r="CEM2" s="307"/>
      <c r="CEN2" s="307"/>
      <c r="CEO2" s="307"/>
      <c r="CEP2" s="307"/>
      <c r="CEQ2" s="307"/>
      <c r="CER2" s="307"/>
      <c r="CES2" s="306"/>
      <c r="CET2" s="307"/>
      <c r="CEU2" s="307"/>
      <c r="CEV2" s="307"/>
      <c r="CEW2" s="307"/>
      <c r="CEX2" s="307"/>
      <c r="CEY2" s="307"/>
      <c r="CEZ2" s="307"/>
      <c r="CFA2" s="307"/>
      <c r="CFB2" s="307"/>
      <c r="CFC2" s="307"/>
      <c r="CFD2" s="307"/>
      <c r="CFE2" s="307"/>
      <c r="CFF2" s="307"/>
      <c r="CFG2" s="307"/>
      <c r="CFH2" s="307"/>
      <c r="CFI2" s="306"/>
      <c r="CFJ2" s="307"/>
      <c r="CFK2" s="307"/>
      <c r="CFL2" s="307"/>
      <c r="CFM2" s="307"/>
      <c r="CFN2" s="307"/>
      <c r="CFO2" s="307"/>
      <c r="CFP2" s="307"/>
      <c r="CFQ2" s="307"/>
      <c r="CFR2" s="307"/>
      <c r="CFS2" s="307"/>
      <c r="CFT2" s="307"/>
      <c r="CFU2" s="307"/>
      <c r="CFV2" s="307"/>
      <c r="CFW2" s="307"/>
      <c r="CFX2" s="307"/>
      <c r="CFY2" s="306"/>
      <c r="CFZ2" s="307"/>
      <c r="CGA2" s="307"/>
      <c r="CGB2" s="307"/>
      <c r="CGC2" s="307"/>
      <c r="CGD2" s="307"/>
      <c r="CGE2" s="307"/>
      <c r="CGF2" s="307"/>
      <c r="CGG2" s="307"/>
      <c r="CGH2" s="307"/>
      <c r="CGI2" s="307"/>
      <c r="CGJ2" s="307"/>
      <c r="CGK2" s="307"/>
      <c r="CGL2" s="307"/>
      <c r="CGM2" s="307"/>
      <c r="CGN2" s="307"/>
      <c r="CGO2" s="306"/>
      <c r="CGP2" s="307"/>
      <c r="CGQ2" s="307"/>
      <c r="CGR2" s="307"/>
      <c r="CGS2" s="307"/>
      <c r="CGT2" s="307"/>
      <c r="CGU2" s="307"/>
      <c r="CGV2" s="307"/>
      <c r="CGW2" s="307"/>
      <c r="CGX2" s="307"/>
      <c r="CGY2" s="307"/>
      <c r="CGZ2" s="307"/>
      <c r="CHA2" s="307"/>
      <c r="CHB2" s="307"/>
      <c r="CHC2" s="307"/>
      <c r="CHD2" s="307"/>
      <c r="CHE2" s="306"/>
      <c r="CHF2" s="307"/>
      <c r="CHG2" s="307"/>
      <c r="CHH2" s="307"/>
      <c r="CHI2" s="307"/>
      <c r="CHJ2" s="307"/>
      <c r="CHK2" s="307"/>
      <c r="CHL2" s="307"/>
      <c r="CHM2" s="307"/>
      <c r="CHN2" s="307"/>
      <c r="CHO2" s="307"/>
      <c r="CHP2" s="307"/>
      <c r="CHQ2" s="307"/>
      <c r="CHR2" s="307"/>
      <c r="CHS2" s="307"/>
      <c r="CHT2" s="307"/>
      <c r="CHU2" s="306"/>
      <c r="CHV2" s="307"/>
      <c r="CHW2" s="307"/>
      <c r="CHX2" s="307"/>
      <c r="CHY2" s="307"/>
      <c r="CHZ2" s="307"/>
      <c r="CIA2" s="307"/>
      <c r="CIB2" s="307"/>
      <c r="CIC2" s="307"/>
      <c r="CID2" s="307"/>
      <c r="CIE2" s="307"/>
      <c r="CIF2" s="307"/>
      <c r="CIG2" s="307"/>
      <c r="CIH2" s="307"/>
      <c r="CII2" s="307"/>
      <c r="CIJ2" s="307"/>
      <c r="CIK2" s="306"/>
      <c r="CIL2" s="307"/>
      <c r="CIM2" s="307"/>
      <c r="CIN2" s="307"/>
      <c r="CIO2" s="307"/>
      <c r="CIP2" s="307"/>
      <c r="CIQ2" s="307"/>
      <c r="CIR2" s="307"/>
      <c r="CIS2" s="307"/>
      <c r="CIT2" s="307"/>
      <c r="CIU2" s="307"/>
      <c r="CIV2" s="307"/>
      <c r="CIW2" s="307"/>
      <c r="CIX2" s="307"/>
      <c r="CIY2" s="307"/>
      <c r="CIZ2" s="307"/>
      <c r="CJA2" s="306"/>
      <c r="CJB2" s="307"/>
      <c r="CJC2" s="307"/>
      <c r="CJD2" s="307"/>
      <c r="CJE2" s="307"/>
      <c r="CJF2" s="307"/>
      <c r="CJG2" s="307"/>
      <c r="CJH2" s="307"/>
      <c r="CJI2" s="307"/>
      <c r="CJJ2" s="307"/>
      <c r="CJK2" s="307"/>
      <c r="CJL2" s="307"/>
      <c r="CJM2" s="307"/>
      <c r="CJN2" s="307"/>
      <c r="CJO2" s="307"/>
      <c r="CJP2" s="307"/>
      <c r="CJQ2" s="306"/>
      <c r="CJR2" s="307"/>
      <c r="CJS2" s="307"/>
      <c r="CJT2" s="307"/>
      <c r="CJU2" s="307"/>
      <c r="CJV2" s="307"/>
      <c r="CJW2" s="307"/>
      <c r="CJX2" s="307"/>
      <c r="CJY2" s="307"/>
      <c r="CJZ2" s="307"/>
      <c r="CKA2" s="307"/>
      <c r="CKB2" s="307"/>
      <c r="CKC2" s="307"/>
      <c r="CKD2" s="307"/>
      <c r="CKE2" s="307"/>
      <c r="CKF2" s="307"/>
      <c r="CKG2" s="306"/>
      <c r="CKH2" s="307"/>
      <c r="CKI2" s="307"/>
      <c r="CKJ2" s="307"/>
      <c r="CKK2" s="307"/>
      <c r="CKL2" s="307"/>
      <c r="CKM2" s="307"/>
      <c r="CKN2" s="307"/>
      <c r="CKO2" s="307"/>
      <c r="CKP2" s="307"/>
      <c r="CKQ2" s="307"/>
      <c r="CKR2" s="307"/>
      <c r="CKS2" s="307"/>
      <c r="CKT2" s="307"/>
      <c r="CKU2" s="307"/>
      <c r="CKV2" s="307"/>
      <c r="CKW2" s="306"/>
      <c r="CKX2" s="307"/>
      <c r="CKY2" s="307"/>
      <c r="CKZ2" s="307"/>
      <c r="CLA2" s="307"/>
      <c r="CLB2" s="307"/>
      <c r="CLC2" s="307"/>
      <c r="CLD2" s="307"/>
      <c r="CLE2" s="307"/>
      <c r="CLF2" s="307"/>
      <c r="CLG2" s="307"/>
      <c r="CLH2" s="307"/>
      <c r="CLI2" s="307"/>
      <c r="CLJ2" s="307"/>
      <c r="CLK2" s="307"/>
      <c r="CLL2" s="307"/>
      <c r="CLM2" s="306"/>
      <c r="CLN2" s="307"/>
      <c r="CLO2" s="307"/>
      <c r="CLP2" s="307"/>
      <c r="CLQ2" s="307"/>
      <c r="CLR2" s="307"/>
      <c r="CLS2" s="307"/>
      <c r="CLT2" s="307"/>
      <c r="CLU2" s="307"/>
      <c r="CLV2" s="307"/>
      <c r="CLW2" s="307"/>
      <c r="CLX2" s="307"/>
      <c r="CLY2" s="307"/>
      <c r="CLZ2" s="307"/>
      <c r="CMA2" s="307"/>
      <c r="CMB2" s="307"/>
      <c r="CMC2" s="306"/>
      <c r="CMD2" s="307"/>
      <c r="CME2" s="307"/>
      <c r="CMF2" s="307"/>
      <c r="CMG2" s="307"/>
      <c r="CMH2" s="307"/>
      <c r="CMI2" s="307"/>
      <c r="CMJ2" s="307"/>
      <c r="CMK2" s="307"/>
      <c r="CML2" s="307"/>
      <c r="CMM2" s="307"/>
      <c r="CMN2" s="307"/>
      <c r="CMO2" s="307"/>
      <c r="CMP2" s="307"/>
      <c r="CMQ2" s="307"/>
      <c r="CMR2" s="307"/>
      <c r="CMS2" s="306"/>
      <c r="CMT2" s="307"/>
      <c r="CMU2" s="307"/>
      <c r="CMV2" s="307"/>
      <c r="CMW2" s="307"/>
      <c r="CMX2" s="307"/>
      <c r="CMY2" s="307"/>
      <c r="CMZ2" s="307"/>
      <c r="CNA2" s="307"/>
      <c r="CNB2" s="307"/>
      <c r="CNC2" s="307"/>
      <c r="CND2" s="307"/>
      <c r="CNE2" s="307"/>
      <c r="CNF2" s="307"/>
      <c r="CNG2" s="307"/>
      <c r="CNH2" s="307"/>
      <c r="CNI2" s="306"/>
      <c r="CNJ2" s="307"/>
      <c r="CNK2" s="307"/>
      <c r="CNL2" s="307"/>
      <c r="CNM2" s="307"/>
      <c r="CNN2" s="307"/>
      <c r="CNO2" s="307"/>
      <c r="CNP2" s="307"/>
      <c r="CNQ2" s="307"/>
      <c r="CNR2" s="307"/>
      <c r="CNS2" s="307"/>
      <c r="CNT2" s="307"/>
      <c r="CNU2" s="307"/>
      <c r="CNV2" s="307"/>
      <c r="CNW2" s="307"/>
      <c r="CNX2" s="307"/>
      <c r="CNY2" s="306"/>
      <c r="CNZ2" s="307"/>
      <c r="COA2" s="307"/>
      <c r="COB2" s="307"/>
      <c r="COC2" s="307"/>
      <c r="COD2" s="307"/>
      <c r="COE2" s="307"/>
      <c r="COF2" s="307"/>
      <c r="COG2" s="307"/>
      <c r="COH2" s="307"/>
      <c r="COI2" s="307"/>
      <c r="COJ2" s="307"/>
      <c r="COK2" s="307"/>
      <c r="COL2" s="307"/>
      <c r="COM2" s="307"/>
      <c r="CON2" s="307"/>
      <c r="COO2" s="306"/>
      <c r="COP2" s="307"/>
      <c r="COQ2" s="307"/>
      <c r="COR2" s="307"/>
      <c r="COS2" s="307"/>
      <c r="COT2" s="307"/>
      <c r="COU2" s="307"/>
      <c r="COV2" s="307"/>
      <c r="COW2" s="307"/>
      <c r="COX2" s="307"/>
      <c r="COY2" s="307"/>
      <c r="COZ2" s="307"/>
      <c r="CPA2" s="307"/>
      <c r="CPB2" s="307"/>
      <c r="CPC2" s="307"/>
      <c r="CPD2" s="307"/>
      <c r="CPE2" s="306"/>
      <c r="CPF2" s="307"/>
      <c r="CPG2" s="307"/>
      <c r="CPH2" s="307"/>
      <c r="CPI2" s="307"/>
      <c r="CPJ2" s="307"/>
      <c r="CPK2" s="307"/>
      <c r="CPL2" s="307"/>
      <c r="CPM2" s="307"/>
      <c r="CPN2" s="307"/>
      <c r="CPO2" s="307"/>
      <c r="CPP2" s="307"/>
      <c r="CPQ2" s="307"/>
      <c r="CPR2" s="307"/>
      <c r="CPS2" s="307"/>
      <c r="CPT2" s="307"/>
      <c r="CPU2" s="306"/>
      <c r="CPV2" s="307"/>
      <c r="CPW2" s="307"/>
      <c r="CPX2" s="307"/>
      <c r="CPY2" s="307"/>
      <c r="CPZ2" s="307"/>
      <c r="CQA2" s="307"/>
      <c r="CQB2" s="307"/>
      <c r="CQC2" s="307"/>
      <c r="CQD2" s="307"/>
      <c r="CQE2" s="307"/>
      <c r="CQF2" s="307"/>
      <c r="CQG2" s="307"/>
      <c r="CQH2" s="307"/>
      <c r="CQI2" s="307"/>
      <c r="CQJ2" s="307"/>
      <c r="CQK2" s="306"/>
      <c r="CQL2" s="307"/>
      <c r="CQM2" s="307"/>
      <c r="CQN2" s="307"/>
      <c r="CQO2" s="307"/>
      <c r="CQP2" s="307"/>
      <c r="CQQ2" s="307"/>
      <c r="CQR2" s="307"/>
      <c r="CQS2" s="307"/>
      <c r="CQT2" s="307"/>
      <c r="CQU2" s="307"/>
      <c r="CQV2" s="307"/>
      <c r="CQW2" s="307"/>
      <c r="CQX2" s="307"/>
      <c r="CQY2" s="307"/>
      <c r="CQZ2" s="307"/>
      <c r="CRA2" s="306"/>
      <c r="CRB2" s="307"/>
      <c r="CRC2" s="307"/>
      <c r="CRD2" s="307"/>
      <c r="CRE2" s="307"/>
      <c r="CRF2" s="307"/>
      <c r="CRG2" s="307"/>
      <c r="CRH2" s="307"/>
      <c r="CRI2" s="307"/>
      <c r="CRJ2" s="307"/>
      <c r="CRK2" s="307"/>
      <c r="CRL2" s="307"/>
      <c r="CRM2" s="307"/>
      <c r="CRN2" s="307"/>
      <c r="CRO2" s="307"/>
      <c r="CRP2" s="307"/>
      <c r="CRQ2" s="306"/>
      <c r="CRR2" s="307"/>
      <c r="CRS2" s="307"/>
      <c r="CRT2" s="307"/>
      <c r="CRU2" s="307"/>
      <c r="CRV2" s="307"/>
      <c r="CRW2" s="307"/>
      <c r="CRX2" s="307"/>
      <c r="CRY2" s="307"/>
      <c r="CRZ2" s="307"/>
      <c r="CSA2" s="307"/>
      <c r="CSB2" s="307"/>
      <c r="CSC2" s="307"/>
      <c r="CSD2" s="307"/>
      <c r="CSE2" s="307"/>
      <c r="CSF2" s="307"/>
      <c r="CSG2" s="306"/>
      <c r="CSH2" s="307"/>
      <c r="CSI2" s="307"/>
      <c r="CSJ2" s="307"/>
      <c r="CSK2" s="307"/>
      <c r="CSL2" s="307"/>
      <c r="CSM2" s="307"/>
      <c r="CSN2" s="307"/>
      <c r="CSO2" s="307"/>
      <c r="CSP2" s="307"/>
      <c r="CSQ2" s="307"/>
      <c r="CSR2" s="307"/>
      <c r="CSS2" s="307"/>
      <c r="CST2" s="307"/>
      <c r="CSU2" s="307"/>
      <c r="CSV2" s="307"/>
      <c r="CSW2" s="306"/>
      <c r="CSX2" s="307"/>
      <c r="CSY2" s="307"/>
      <c r="CSZ2" s="307"/>
      <c r="CTA2" s="307"/>
      <c r="CTB2" s="307"/>
      <c r="CTC2" s="307"/>
      <c r="CTD2" s="307"/>
      <c r="CTE2" s="307"/>
      <c r="CTF2" s="307"/>
      <c r="CTG2" s="307"/>
      <c r="CTH2" s="307"/>
      <c r="CTI2" s="307"/>
      <c r="CTJ2" s="307"/>
      <c r="CTK2" s="307"/>
      <c r="CTL2" s="307"/>
      <c r="CTM2" s="306"/>
      <c r="CTN2" s="307"/>
      <c r="CTO2" s="307"/>
      <c r="CTP2" s="307"/>
      <c r="CTQ2" s="307"/>
      <c r="CTR2" s="307"/>
      <c r="CTS2" s="307"/>
      <c r="CTT2" s="307"/>
      <c r="CTU2" s="307"/>
      <c r="CTV2" s="307"/>
      <c r="CTW2" s="307"/>
      <c r="CTX2" s="307"/>
      <c r="CTY2" s="307"/>
      <c r="CTZ2" s="307"/>
      <c r="CUA2" s="307"/>
      <c r="CUB2" s="307"/>
      <c r="CUC2" s="306"/>
      <c r="CUD2" s="307"/>
      <c r="CUE2" s="307"/>
      <c r="CUF2" s="307"/>
      <c r="CUG2" s="307"/>
      <c r="CUH2" s="307"/>
      <c r="CUI2" s="307"/>
      <c r="CUJ2" s="307"/>
      <c r="CUK2" s="307"/>
      <c r="CUL2" s="307"/>
      <c r="CUM2" s="307"/>
      <c r="CUN2" s="307"/>
      <c r="CUO2" s="307"/>
      <c r="CUP2" s="307"/>
      <c r="CUQ2" s="307"/>
      <c r="CUR2" s="307"/>
      <c r="CUS2" s="306"/>
      <c r="CUT2" s="307"/>
      <c r="CUU2" s="307"/>
      <c r="CUV2" s="307"/>
      <c r="CUW2" s="307"/>
      <c r="CUX2" s="307"/>
      <c r="CUY2" s="307"/>
      <c r="CUZ2" s="307"/>
      <c r="CVA2" s="307"/>
      <c r="CVB2" s="307"/>
      <c r="CVC2" s="307"/>
      <c r="CVD2" s="307"/>
      <c r="CVE2" s="307"/>
      <c r="CVF2" s="307"/>
      <c r="CVG2" s="307"/>
      <c r="CVH2" s="307"/>
      <c r="CVI2" s="306"/>
      <c r="CVJ2" s="307"/>
      <c r="CVK2" s="307"/>
      <c r="CVL2" s="307"/>
      <c r="CVM2" s="307"/>
      <c r="CVN2" s="307"/>
      <c r="CVO2" s="307"/>
      <c r="CVP2" s="307"/>
      <c r="CVQ2" s="307"/>
      <c r="CVR2" s="307"/>
      <c r="CVS2" s="307"/>
      <c r="CVT2" s="307"/>
      <c r="CVU2" s="307"/>
      <c r="CVV2" s="307"/>
      <c r="CVW2" s="307"/>
      <c r="CVX2" s="307"/>
      <c r="CVY2" s="306"/>
      <c r="CVZ2" s="307"/>
      <c r="CWA2" s="307"/>
      <c r="CWB2" s="307"/>
      <c r="CWC2" s="307"/>
      <c r="CWD2" s="307"/>
      <c r="CWE2" s="307"/>
      <c r="CWF2" s="307"/>
      <c r="CWG2" s="307"/>
      <c r="CWH2" s="307"/>
      <c r="CWI2" s="307"/>
      <c r="CWJ2" s="307"/>
      <c r="CWK2" s="307"/>
      <c r="CWL2" s="307"/>
      <c r="CWM2" s="307"/>
      <c r="CWN2" s="307"/>
      <c r="CWO2" s="306"/>
      <c r="CWP2" s="307"/>
      <c r="CWQ2" s="307"/>
      <c r="CWR2" s="307"/>
      <c r="CWS2" s="307"/>
      <c r="CWT2" s="307"/>
      <c r="CWU2" s="307"/>
      <c r="CWV2" s="307"/>
      <c r="CWW2" s="307"/>
      <c r="CWX2" s="307"/>
      <c r="CWY2" s="307"/>
      <c r="CWZ2" s="307"/>
      <c r="CXA2" s="307"/>
      <c r="CXB2" s="307"/>
      <c r="CXC2" s="307"/>
      <c r="CXD2" s="307"/>
      <c r="CXE2" s="306"/>
      <c r="CXF2" s="307"/>
      <c r="CXG2" s="307"/>
      <c r="CXH2" s="307"/>
      <c r="CXI2" s="307"/>
      <c r="CXJ2" s="307"/>
      <c r="CXK2" s="307"/>
      <c r="CXL2" s="307"/>
      <c r="CXM2" s="307"/>
      <c r="CXN2" s="307"/>
      <c r="CXO2" s="307"/>
      <c r="CXP2" s="307"/>
      <c r="CXQ2" s="307"/>
      <c r="CXR2" s="307"/>
      <c r="CXS2" s="307"/>
      <c r="CXT2" s="307"/>
      <c r="CXU2" s="306"/>
      <c r="CXV2" s="307"/>
      <c r="CXW2" s="307"/>
      <c r="CXX2" s="307"/>
      <c r="CXY2" s="307"/>
      <c r="CXZ2" s="307"/>
      <c r="CYA2" s="307"/>
      <c r="CYB2" s="307"/>
      <c r="CYC2" s="307"/>
      <c r="CYD2" s="307"/>
      <c r="CYE2" s="307"/>
      <c r="CYF2" s="307"/>
      <c r="CYG2" s="307"/>
      <c r="CYH2" s="307"/>
      <c r="CYI2" s="307"/>
      <c r="CYJ2" s="307"/>
      <c r="CYK2" s="306"/>
      <c r="CYL2" s="307"/>
      <c r="CYM2" s="307"/>
      <c r="CYN2" s="307"/>
      <c r="CYO2" s="307"/>
      <c r="CYP2" s="307"/>
      <c r="CYQ2" s="307"/>
      <c r="CYR2" s="307"/>
      <c r="CYS2" s="307"/>
      <c r="CYT2" s="307"/>
      <c r="CYU2" s="307"/>
      <c r="CYV2" s="307"/>
      <c r="CYW2" s="307"/>
      <c r="CYX2" s="307"/>
      <c r="CYY2" s="307"/>
      <c r="CYZ2" s="307"/>
      <c r="CZA2" s="306"/>
      <c r="CZB2" s="307"/>
      <c r="CZC2" s="307"/>
      <c r="CZD2" s="307"/>
      <c r="CZE2" s="307"/>
      <c r="CZF2" s="307"/>
      <c r="CZG2" s="307"/>
      <c r="CZH2" s="307"/>
      <c r="CZI2" s="307"/>
      <c r="CZJ2" s="307"/>
      <c r="CZK2" s="307"/>
      <c r="CZL2" s="307"/>
      <c r="CZM2" s="307"/>
      <c r="CZN2" s="307"/>
      <c r="CZO2" s="307"/>
      <c r="CZP2" s="307"/>
      <c r="CZQ2" s="306"/>
      <c r="CZR2" s="307"/>
      <c r="CZS2" s="307"/>
      <c r="CZT2" s="307"/>
      <c r="CZU2" s="307"/>
      <c r="CZV2" s="307"/>
      <c r="CZW2" s="307"/>
      <c r="CZX2" s="307"/>
      <c r="CZY2" s="307"/>
      <c r="CZZ2" s="307"/>
      <c r="DAA2" s="307"/>
      <c r="DAB2" s="307"/>
      <c r="DAC2" s="307"/>
      <c r="DAD2" s="307"/>
      <c r="DAE2" s="307"/>
      <c r="DAF2" s="307"/>
      <c r="DAG2" s="306"/>
      <c r="DAH2" s="307"/>
      <c r="DAI2" s="307"/>
      <c r="DAJ2" s="307"/>
      <c r="DAK2" s="307"/>
      <c r="DAL2" s="307"/>
      <c r="DAM2" s="307"/>
      <c r="DAN2" s="307"/>
      <c r="DAO2" s="307"/>
      <c r="DAP2" s="307"/>
      <c r="DAQ2" s="307"/>
      <c r="DAR2" s="307"/>
      <c r="DAS2" s="307"/>
      <c r="DAT2" s="307"/>
      <c r="DAU2" s="307"/>
      <c r="DAV2" s="307"/>
      <c r="DAW2" s="306"/>
      <c r="DAX2" s="307"/>
      <c r="DAY2" s="307"/>
      <c r="DAZ2" s="307"/>
      <c r="DBA2" s="307"/>
      <c r="DBB2" s="307"/>
      <c r="DBC2" s="307"/>
      <c r="DBD2" s="307"/>
      <c r="DBE2" s="307"/>
      <c r="DBF2" s="307"/>
      <c r="DBG2" s="307"/>
      <c r="DBH2" s="307"/>
      <c r="DBI2" s="307"/>
      <c r="DBJ2" s="307"/>
      <c r="DBK2" s="307"/>
      <c r="DBL2" s="307"/>
      <c r="DBM2" s="306"/>
      <c r="DBN2" s="307"/>
      <c r="DBO2" s="307"/>
      <c r="DBP2" s="307"/>
      <c r="DBQ2" s="307"/>
      <c r="DBR2" s="307"/>
      <c r="DBS2" s="307"/>
      <c r="DBT2" s="307"/>
      <c r="DBU2" s="307"/>
      <c r="DBV2" s="307"/>
      <c r="DBW2" s="307"/>
      <c r="DBX2" s="307"/>
      <c r="DBY2" s="307"/>
      <c r="DBZ2" s="307"/>
      <c r="DCA2" s="307"/>
      <c r="DCB2" s="307"/>
      <c r="DCC2" s="306"/>
      <c r="DCD2" s="307"/>
      <c r="DCE2" s="307"/>
      <c r="DCF2" s="307"/>
      <c r="DCG2" s="307"/>
      <c r="DCH2" s="307"/>
      <c r="DCI2" s="307"/>
      <c r="DCJ2" s="307"/>
      <c r="DCK2" s="307"/>
      <c r="DCL2" s="307"/>
      <c r="DCM2" s="307"/>
      <c r="DCN2" s="307"/>
      <c r="DCO2" s="307"/>
      <c r="DCP2" s="307"/>
      <c r="DCQ2" s="307"/>
      <c r="DCR2" s="307"/>
      <c r="DCS2" s="306"/>
      <c r="DCT2" s="307"/>
      <c r="DCU2" s="307"/>
      <c r="DCV2" s="307"/>
      <c r="DCW2" s="307"/>
      <c r="DCX2" s="307"/>
      <c r="DCY2" s="307"/>
      <c r="DCZ2" s="307"/>
      <c r="DDA2" s="307"/>
      <c r="DDB2" s="307"/>
      <c r="DDC2" s="307"/>
      <c r="DDD2" s="307"/>
      <c r="DDE2" s="307"/>
      <c r="DDF2" s="307"/>
      <c r="DDG2" s="307"/>
      <c r="DDH2" s="307"/>
      <c r="DDI2" s="306"/>
      <c r="DDJ2" s="307"/>
      <c r="DDK2" s="307"/>
      <c r="DDL2" s="307"/>
      <c r="DDM2" s="307"/>
      <c r="DDN2" s="307"/>
      <c r="DDO2" s="307"/>
      <c r="DDP2" s="307"/>
      <c r="DDQ2" s="307"/>
      <c r="DDR2" s="307"/>
      <c r="DDS2" s="307"/>
      <c r="DDT2" s="307"/>
      <c r="DDU2" s="307"/>
      <c r="DDV2" s="307"/>
      <c r="DDW2" s="307"/>
      <c r="DDX2" s="307"/>
      <c r="DDY2" s="306"/>
      <c r="DDZ2" s="307"/>
      <c r="DEA2" s="307"/>
      <c r="DEB2" s="307"/>
      <c r="DEC2" s="307"/>
      <c r="DED2" s="307"/>
      <c r="DEE2" s="307"/>
      <c r="DEF2" s="307"/>
      <c r="DEG2" s="307"/>
      <c r="DEH2" s="307"/>
      <c r="DEI2" s="307"/>
      <c r="DEJ2" s="307"/>
      <c r="DEK2" s="307"/>
      <c r="DEL2" s="307"/>
      <c r="DEM2" s="307"/>
      <c r="DEN2" s="307"/>
      <c r="DEO2" s="306"/>
      <c r="DEP2" s="307"/>
      <c r="DEQ2" s="307"/>
      <c r="DER2" s="307"/>
      <c r="DES2" s="307"/>
      <c r="DET2" s="307"/>
      <c r="DEU2" s="307"/>
      <c r="DEV2" s="307"/>
      <c r="DEW2" s="307"/>
      <c r="DEX2" s="307"/>
      <c r="DEY2" s="307"/>
      <c r="DEZ2" s="307"/>
      <c r="DFA2" s="307"/>
      <c r="DFB2" s="307"/>
      <c r="DFC2" s="307"/>
      <c r="DFD2" s="307"/>
      <c r="DFE2" s="306"/>
      <c r="DFF2" s="307"/>
      <c r="DFG2" s="307"/>
      <c r="DFH2" s="307"/>
      <c r="DFI2" s="307"/>
      <c r="DFJ2" s="307"/>
      <c r="DFK2" s="307"/>
      <c r="DFL2" s="307"/>
      <c r="DFM2" s="307"/>
      <c r="DFN2" s="307"/>
      <c r="DFO2" s="307"/>
      <c r="DFP2" s="307"/>
      <c r="DFQ2" s="307"/>
      <c r="DFR2" s="307"/>
      <c r="DFS2" s="307"/>
      <c r="DFT2" s="307"/>
      <c r="DFU2" s="306"/>
      <c r="DFV2" s="307"/>
      <c r="DFW2" s="307"/>
      <c r="DFX2" s="307"/>
      <c r="DFY2" s="307"/>
      <c r="DFZ2" s="307"/>
      <c r="DGA2" s="307"/>
      <c r="DGB2" s="307"/>
      <c r="DGC2" s="307"/>
      <c r="DGD2" s="307"/>
      <c r="DGE2" s="307"/>
      <c r="DGF2" s="307"/>
      <c r="DGG2" s="307"/>
      <c r="DGH2" s="307"/>
      <c r="DGI2" s="307"/>
      <c r="DGJ2" s="307"/>
      <c r="DGK2" s="306"/>
      <c r="DGL2" s="307"/>
      <c r="DGM2" s="307"/>
      <c r="DGN2" s="307"/>
      <c r="DGO2" s="307"/>
      <c r="DGP2" s="307"/>
      <c r="DGQ2" s="307"/>
      <c r="DGR2" s="307"/>
      <c r="DGS2" s="307"/>
      <c r="DGT2" s="307"/>
      <c r="DGU2" s="307"/>
      <c r="DGV2" s="307"/>
      <c r="DGW2" s="307"/>
      <c r="DGX2" s="307"/>
      <c r="DGY2" s="307"/>
      <c r="DGZ2" s="307"/>
      <c r="DHA2" s="306"/>
      <c r="DHB2" s="307"/>
      <c r="DHC2" s="307"/>
      <c r="DHD2" s="307"/>
      <c r="DHE2" s="307"/>
      <c r="DHF2" s="307"/>
      <c r="DHG2" s="307"/>
      <c r="DHH2" s="307"/>
      <c r="DHI2" s="307"/>
      <c r="DHJ2" s="307"/>
      <c r="DHK2" s="307"/>
      <c r="DHL2" s="307"/>
      <c r="DHM2" s="307"/>
      <c r="DHN2" s="307"/>
      <c r="DHO2" s="307"/>
      <c r="DHP2" s="307"/>
      <c r="DHQ2" s="306"/>
      <c r="DHR2" s="307"/>
      <c r="DHS2" s="307"/>
      <c r="DHT2" s="307"/>
      <c r="DHU2" s="307"/>
      <c r="DHV2" s="307"/>
      <c r="DHW2" s="307"/>
      <c r="DHX2" s="307"/>
      <c r="DHY2" s="307"/>
      <c r="DHZ2" s="307"/>
      <c r="DIA2" s="307"/>
      <c r="DIB2" s="307"/>
      <c r="DIC2" s="307"/>
      <c r="DID2" s="307"/>
      <c r="DIE2" s="307"/>
      <c r="DIF2" s="307"/>
      <c r="DIG2" s="306"/>
      <c r="DIH2" s="307"/>
      <c r="DII2" s="307"/>
      <c r="DIJ2" s="307"/>
      <c r="DIK2" s="307"/>
      <c r="DIL2" s="307"/>
      <c r="DIM2" s="307"/>
      <c r="DIN2" s="307"/>
      <c r="DIO2" s="307"/>
      <c r="DIP2" s="307"/>
      <c r="DIQ2" s="307"/>
      <c r="DIR2" s="307"/>
      <c r="DIS2" s="307"/>
      <c r="DIT2" s="307"/>
      <c r="DIU2" s="307"/>
      <c r="DIV2" s="307"/>
      <c r="DIW2" s="306"/>
      <c r="DIX2" s="307"/>
      <c r="DIY2" s="307"/>
      <c r="DIZ2" s="307"/>
      <c r="DJA2" s="307"/>
      <c r="DJB2" s="307"/>
      <c r="DJC2" s="307"/>
      <c r="DJD2" s="307"/>
      <c r="DJE2" s="307"/>
      <c r="DJF2" s="307"/>
      <c r="DJG2" s="307"/>
      <c r="DJH2" s="307"/>
      <c r="DJI2" s="307"/>
      <c r="DJJ2" s="307"/>
      <c r="DJK2" s="307"/>
      <c r="DJL2" s="307"/>
      <c r="DJM2" s="306"/>
      <c r="DJN2" s="307"/>
      <c r="DJO2" s="307"/>
      <c r="DJP2" s="307"/>
      <c r="DJQ2" s="307"/>
      <c r="DJR2" s="307"/>
      <c r="DJS2" s="307"/>
      <c r="DJT2" s="307"/>
      <c r="DJU2" s="307"/>
      <c r="DJV2" s="307"/>
      <c r="DJW2" s="307"/>
      <c r="DJX2" s="307"/>
      <c r="DJY2" s="307"/>
      <c r="DJZ2" s="307"/>
      <c r="DKA2" s="307"/>
      <c r="DKB2" s="307"/>
      <c r="DKC2" s="306"/>
      <c r="DKD2" s="307"/>
      <c r="DKE2" s="307"/>
      <c r="DKF2" s="307"/>
      <c r="DKG2" s="307"/>
      <c r="DKH2" s="307"/>
      <c r="DKI2" s="307"/>
      <c r="DKJ2" s="307"/>
      <c r="DKK2" s="307"/>
      <c r="DKL2" s="307"/>
      <c r="DKM2" s="307"/>
      <c r="DKN2" s="307"/>
      <c r="DKO2" s="307"/>
      <c r="DKP2" s="307"/>
      <c r="DKQ2" s="307"/>
      <c r="DKR2" s="307"/>
      <c r="DKS2" s="306"/>
      <c r="DKT2" s="307"/>
      <c r="DKU2" s="307"/>
      <c r="DKV2" s="307"/>
      <c r="DKW2" s="307"/>
      <c r="DKX2" s="307"/>
      <c r="DKY2" s="307"/>
      <c r="DKZ2" s="307"/>
      <c r="DLA2" s="307"/>
      <c r="DLB2" s="307"/>
      <c r="DLC2" s="307"/>
      <c r="DLD2" s="307"/>
      <c r="DLE2" s="307"/>
      <c r="DLF2" s="307"/>
      <c r="DLG2" s="307"/>
      <c r="DLH2" s="307"/>
      <c r="DLI2" s="306"/>
      <c r="DLJ2" s="307"/>
      <c r="DLK2" s="307"/>
      <c r="DLL2" s="307"/>
      <c r="DLM2" s="307"/>
      <c r="DLN2" s="307"/>
      <c r="DLO2" s="307"/>
      <c r="DLP2" s="307"/>
      <c r="DLQ2" s="307"/>
      <c r="DLR2" s="307"/>
      <c r="DLS2" s="307"/>
      <c r="DLT2" s="307"/>
      <c r="DLU2" s="307"/>
      <c r="DLV2" s="307"/>
      <c r="DLW2" s="307"/>
      <c r="DLX2" s="307"/>
      <c r="DLY2" s="306"/>
      <c r="DLZ2" s="307"/>
      <c r="DMA2" s="307"/>
      <c r="DMB2" s="307"/>
      <c r="DMC2" s="307"/>
      <c r="DMD2" s="307"/>
      <c r="DME2" s="307"/>
      <c r="DMF2" s="307"/>
      <c r="DMG2" s="307"/>
      <c r="DMH2" s="307"/>
      <c r="DMI2" s="307"/>
      <c r="DMJ2" s="307"/>
      <c r="DMK2" s="307"/>
      <c r="DML2" s="307"/>
      <c r="DMM2" s="307"/>
      <c r="DMN2" s="307"/>
      <c r="DMO2" s="306"/>
      <c r="DMP2" s="307"/>
      <c r="DMQ2" s="307"/>
      <c r="DMR2" s="307"/>
      <c r="DMS2" s="307"/>
      <c r="DMT2" s="307"/>
      <c r="DMU2" s="307"/>
      <c r="DMV2" s="307"/>
      <c r="DMW2" s="307"/>
      <c r="DMX2" s="307"/>
      <c r="DMY2" s="307"/>
      <c r="DMZ2" s="307"/>
      <c r="DNA2" s="307"/>
      <c r="DNB2" s="307"/>
      <c r="DNC2" s="307"/>
      <c r="DND2" s="307"/>
      <c r="DNE2" s="306"/>
      <c r="DNF2" s="307"/>
      <c r="DNG2" s="307"/>
      <c r="DNH2" s="307"/>
      <c r="DNI2" s="307"/>
      <c r="DNJ2" s="307"/>
      <c r="DNK2" s="307"/>
      <c r="DNL2" s="307"/>
      <c r="DNM2" s="307"/>
      <c r="DNN2" s="307"/>
      <c r="DNO2" s="307"/>
      <c r="DNP2" s="307"/>
      <c r="DNQ2" s="307"/>
      <c r="DNR2" s="307"/>
      <c r="DNS2" s="307"/>
      <c r="DNT2" s="307"/>
      <c r="DNU2" s="306"/>
      <c r="DNV2" s="307"/>
      <c r="DNW2" s="307"/>
      <c r="DNX2" s="307"/>
      <c r="DNY2" s="307"/>
      <c r="DNZ2" s="307"/>
      <c r="DOA2" s="307"/>
      <c r="DOB2" s="307"/>
      <c r="DOC2" s="307"/>
      <c r="DOD2" s="307"/>
      <c r="DOE2" s="307"/>
      <c r="DOF2" s="307"/>
      <c r="DOG2" s="307"/>
      <c r="DOH2" s="307"/>
      <c r="DOI2" s="307"/>
      <c r="DOJ2" s="307"/>
      <c r="DOK2" s="306"/>
      <c r="DOL2" s="307"/>
      <c r="DOM2" s="307"/>
      <c r="DON2" s="307"/>
      <c r="DOO2" s="307"/>
      <c r="DOP2" s="307"/>
      <c r="DOQ2" s="307"/>
      <c r="DOR2" s="307"/>
      <c r="DOS2" s="307"/>
      <c r="DOT2" s="307"/>
      <c r="DOU2" s="307"/>
      <c r="DOV2" s="307"/>
      <c r="DOW2" s="307"/>
      <c r="DOX2" s="307"/>
      <c r="DOY2" s="307"/>
      <c r="DOZ2" s="307"/>
      <c r="DPA2" s="306"/>
      <c r="DPB2" s="307"/>
      <c r="DPC2" s="307"/>
      <c r="DPD2" s="307"/>
      <c r="DPE2" s="307"/>
      <c r="DPF2" s="307"/>
      <c r="DPG2" s="307"/>
      <c r="DPH2" s="307"/>
      <c r="DPI2" s="307"/>
      <c r="DPJ2" s="307"/>
      <c r="DPK2" s="307"/>
      <c r="DPL2" s="307"/>
      <c r="DPM2" s="307"/>
      <c r="DPN2" s="307"/>
      <c r="DPO2" s="307"/>
      <c r="DPP2" s="307"/>
      <c r="DPQ2" s="306"/>
      <c r="DPR2" s="307"/>
      <c r="DPS2" s="307"/>
      <c r="DPT2" s="307"/>
      <c r="DPU2" s="307"/>
      <c r="DPV2" s="307"/>
      <c r="DPW2" s="307"/>
      <c r="DPX2" s="307"/>
      <c r="DPY2" s="307"/>
      <c r="DPZ2" s="307"/>
      <c r="DQA2" s="307"/>
      <c r="DQB2" s="307"/>
      <c r="DQC2" s="307"/>
      <c r="DQD2" s="307"/>
      <c r="DQE2" s="307"/>
      <c r="DQF2" s="307"/>
      <c r="DQG2" s="306"/>
      <c r="DQH2" s="307"/>
      <c r="DQI2" s="307"/>
      <c r="DQJ2" s="307"/>
      <c r="DQK2" s="307"/>
      <c r="DQL2" s="307"/>
      <c r="DQM2" s="307"/>
      <c r="DQN2" s="307"/>
      <c r="DQO2" s="307"/>
      <c r="DQP2" s="307"/>
      <c r="DQQ2" s="307"/>
      <c r="DQR2" s="307"/>
      <c r="DQS2" s="307"/>
      <c r="DQT2" s="307"/>
      <c r="DQU2" s="307"/>
      <c r="DQV2" s="307"/>
      <c r="DQW2" s="306"/>
      <c r="DQX2" s="307"/>
      <c r="DQY2" s="307"/>
      <c r="DQZ2" s="307"/>
      <c r="DRA2" s="307"/>
      <c r="DRB2" s="307"/>
      <c r="DRC2" s="307"/>
      <c r="DRD2" s="307"/>
      <c r="DRE2" s="307"/>
      <c r="DRF2" s="307"/>
      <c r="DRG2" s="307"/>
      <c r="DRH2" s="307"/>
      <c r="DRI2" s="307"/>
      <c r="DRJ2" s="307"/>
      <c r="DRK2" s="307"/>
      <c r="DRL2" s="307"/>
      <c r="DRM2" s="306"/>
      <c r="DRN2" s="307"/>
      <c r="DRO2" s="307"/>
      <c r="DRP2" s="307"/>
      <c r="DRQ2" s="307"/>
      <c r="DRR2" s="307"/>
      <c r="DRS2" s="307"/>
      <c r="DRT2" s="307"/>
      <c r="DRU2" s="307"/>
      <c r="DRV2" s="307"/>
      <c r="DRW2" s="307"/>
      <c r="DRX2" s="307"/>
      <c r="DRY2" s="307"/>
      <c r="DRZ2" s="307"/>
      <c r="DSA2" s="307"/>
      <c r="DSB2" s="307"/>
      <c r="DSC2" s="306"/>
      <c r="DSD2" s="307"/>
      <c r="DSE2" s="307"/>
      <c r="DSF2" s="307"/>
      <c r="DSG2" s="307"/>
      <c r="DSH2" s="307"/>
      <c r="DSI2" s="307"/>
      <c r="DSJ2" s="307"/>
      <c r="DSK2" s="307"/>
      <c r="DSL2" s="307"/>
      <c r="DSM2" s="307"/>
      <c r="DSN2" s="307"/>
      <c r="DSO2" s="307"/>
      <c r="DSP2" s="307"/>
      <c r="DSQ2" s="307"/>
      <c r="DSR2" s="307"/>
      <c r="DSS2" s="306"/>
      <c r="DST2" s="307"/>
      <c r="DSU2" s="307"/>
      <c r="DSV2" s="307"/>
      <c r="DSW2" s="307"/>
      <c r="DSX2" s="307"/>
      <c r="DSY2" s="307"/>
      <c r="DSZ2" s="307"/>
      <c r="DTA2" s="307"/>
      <c r="DTB2" s="307"/>
      <c r="DTC2" s="307"/>
      <c r="DTD2" s="307"/>
      <c r="DTE2" s="307"/>
      <c r="DTF2" s="307"/>
      <c r="DTG2" s="307"/>
      <c r="DTH2" s="307"/>
      <c r="DTI2" s="306"/>
      <c r="DTJ2" s="307"/>
      <c r="DTK2" s="307"/>
      <c r="DTL2" s="307"/>
      <c r="DTM2" s="307"/>
      <c r="DTN2" s="307"/>
      <c r="DTO2" s="307"/>
      <c r="DTP2" s="307"/>
      <c r="DTQ2" s="307"/>
      <c r="DTR2" s="307"/>
      <c r="DTS2" s="307"/>
      <c r="DTT2" s="307"/>
      <c r="DTU2" s="307"/>
      <c r="DTV2" s="307"/>
      <c r="DTW2" s="307"/>
      <c r="DTX2" s="307"/>
      <c r="DTY2" s="306"/>
      <c r="DTZ2" s="307"/>
      <c r="DUA2" s="307"/>
      <c r="DUB2" s="307"/>
      <c r="DUC2" s="307"/>
      <c r="DUD2" s="307"/>
      <c r="DUE2" s="307"/>
      <c r="DUF2" s="307"/>
      <c r="DUG2" s="307"/>
      <c r="DUH2" s="307"/>
      <c r="DUI2" s="307"/>
      <c r="DUJ2" s="307"/>
      <c r="DUK2" s="307"/>
      <c r="DUL2" s="307"/>
      <c r="DUM2" s="307"/>
      <c r="DUN2" s="307"/>
      <c r="DUO2" s="306"/>
      <c r="DUP2" s="307"/>
      <c r="DUQ2" s="307"/>
      <c r="DUR2" s="307"/>
      <c r="DUS2" s="307"/>
      <c r="DUT2" s="307"/>
      <c r="DUU2" s="307"/>
      <c r="DUV2" s="307"/>
      <c r="DUW2" s="307"/>
      <c r="DUX2" s="307"/>
      <c r="DUY2" s="307"/>
      <c r="DUZ2" s="307"/>
      <c r="DVA2" s="307"/>
      <c r="DVB2" s="307"/>
      <c r="DVC2" s="307"/>
      <c r="DVD2" s="307"/>
      <c r="DVE2" s="306"/>
      <c r="DVF2" s="307"/>
      <c r="DVG2" s="307"/>
      <c r="DVH2" s="307"/>
      <c r="DVI2" s="307"/>
      <c r="DVJ2" s="307"/>
      <c r="DVK2" s="307"/>
      <c r="DVL2" s="307"/>
      <c r="DVM2" s="307"/>
      <c r="DVN2" s="307"/>
      <c r="DVO2" s="307"/>
      <c r="DVP2" s="307"/>
      <c r="DVQ2" s="307"/>
      <c r="DVR2" s="307"/>
      <c r="DVS2" s="307"/>
      <c r="DVT2" s="307"/>
      <c r="DVU2" s="306"/>
      <c r="DVV2" s="307"/>
      <c r="DVW2" s="307"/>
      <c r="DVX2" s="307"/>
      <c r="DVY2" s="307"/>
      <c r="DVZ2" s="307"/>
      <c r="DWA2" s="307"/>
      <c r="DWB2" s="307"/>
      <c r="DWC2" s="307"/>
      <c r="DWD2" s="307"/>
      <c r="DWE2" s="307"/>
      <c r="DWF2" s="307"/>
      <c r="DWG2" s="307"/>
      <c r="DWH2" s="307"/>
      <c r="DWI2" s="307"/>
      <c r="DWJ2" s="307"/>
      <c r="DWK2" s="306"/>
      <c r="DWL2" s="307"/>
      <c r="DWM2" s="307"/>
      <c r="DWN2" s="307"/>
      <c r="DWO2" s="307"/>
      <c r="DWP2" s="307"/>
      <c r="DWQ2" s="307"/>
      <c r="DWR2" s="307"/>
      <c r="DWS2" s="307"/>
      <c r="DWT2" s="307"/>
      <c r="DWU2" s="307"/>
      <c r="DWV2" s="307"/>
      <c r="DWW2" s="307"/>
      <c r="DWX2" s="307"/>
      <c r="DWY2" s="307"/>
      <c r="DWZ2" s="307"/>
      <c r="DXA2" s="306"/>
      <c r="DXB2" s="307"/>
      <c r="DXC2" s="307"/>
      <c r="DXD2" s="307"/>
      <c r="DXE2" s="307"/>
      <c r="DXF2" s="307"/>
      <c r="DXG2" s="307"/>
      <c r="DXH2" s="307"/>
      <c r="DXI2" s="307"/>
      <c r="DXJ2" s="307"/>
      <c r="DXK2" s="307"/>
      <c r="DXL2" s="307"/>
      <c r="DXM2" s="307"/>
      <c r="DXN2" s="307"/>
      <c r="DXO2" s="307"/>
      <c r="DXP2" s="307"/>
      <c r="DXQ2" s="306"/>
      <c r="DXR2" s="307"/>
      <c r="DXS2" s="307"/>
      <c r="DXT2" s="307"/>
      <c r="DXU2" s="307"/>
      <c r="DXV2" s="307"/>
      <c r="DXW2" s="307"/>
      <c r="DXX2" s="307"/>
      <c r="DXY2" s="307"/>
      <c r="DXZ2" s="307"/>
      <c r="DYA2" s="307"/>
      <c r="DYB2" s="307"/>
      <c r="DYC2" s="307"/>
      <c r="DYD2" s="307"/>
      <c r="DYE2" s="307"/>
      <c r="DYF2" s="307"/>
      <c r="DYG2" s="306"/>
      <c r="DYH2" s="307"/>
      <c r="DYI2" s="307"/>
      <c r="DYJ2" s="307"/>
      <c r="DYK2" s="307"/>
      <c r="DYL2" s="307"/>
      <c r="DYM2" s="307"/>
      <c r="DYN2" s="307"/>
      <c r="DYO2" s="307"/>
      <c r="DYP2" s="307"/>
      <c r="DYQ2" s="307"/>
      <c r="DYR2" s="307"/>
      <c r="DYS2" s="307"/>
      <c r="DYT2" s="307"/>
      <c r="DYU2" s="307"/>
      <c r="DYV2" s="307"/>
      <c r="DYW2" s="306"/>
      <c r="DYX2" s="307"/>
      <c r="DYY2" s="307"/>
      <c r="DYZ2" s="307"/>
      <c r="DZA2" s="307"/>
      <c r="DZB2" s="307"/>
      <c r="DZC2" s="307"/>
      <c r="DZD2" s="307"/>
      <c r="DZE2" s="307"/>
      <c r="DZF2" s="307"/>
      <c r="DZG2" s="307"/>
      <c r="DZH2" s="307"/>
      <c r="DZI2" s="307"/>
      <c r="DZJ2" s="307"/>
      <c r="DZK2" s="307"/>
      <c r="DZL2" s="307"/>
      <c r="DZM2" s="306"/>
      <c r="DZN2" s="307"/>
      <c r="DZO2" s="307"/>
      <c r="DZP2" s="307"/>
      <c r="DZQ2" s="307"/>
      <c r="DZR2" s="307"/>
      <c r="DZS2" s="307"/>
      <c r="DZT2" s="307"/>
      <c r="DZU2" s="307"/>
      <c r="DZV2" s="307"/>
      <c r="DZW2" s="307"/>
      <c r="DZX2" s="307"/>
      <c r="DZY2" s="307"/>
      <c r="DZZ2" s="307"/>
      <c r="EAA2" s="307"/>
      <c r="EAB2" s="307"/>
      <c r="EAC2" s="306"/>
      <c r="EAD2" s="307"/>
      <c r="EAE2" s="307"/>
      <c r="EAF2" s="307"/>
      <c r="EAG2" s="307"/>
      <c r="EAH2" s="307"/>
      <c r="EAI2" s="307"/>
      <c r="EAJ2" s="307"/>
      <c r="EAK2" s="307"/>
      <c r="EAL2" s="307"/>
      <c r="EAM2" s="307"/>
      <c r="EAN2" s="307"/>
      <c r="EAO2" s="307"/>
      <c r="EAP2" s="307"/>
      <c r="EAQ2" s="307"/>
      <c r="EAR2" s="307"/>
      <c r="EAS2" s="306"/>
      <c r="EAT2" s="307"/>
      <c r="EAU2" s="307"/>
      <c r="EAV2" s="307"/>
      <c r="EAW2" s="307"/>
      <c r="EAX2" s="307"/>
      <c r="EAY2" s="307"/>
      <c r="EAZ2" s="307"/>
      <c r="EBA2" s="307"/>
      <c r="EBB2" s="307"/>
      <c r="EBC2" s="307"/>
      <c r="EBD2" s="307"/>
      <c r="EBE2" s="307"/>
      <c r="EBF2" s="307"/>
      <c r="EBG2" s="307"/>
      <c r="EBH2" s="307"/>
      <c r="EBI2" s="306"/>
      <c r="EBJ2" s="307"/>
      <c r="EBK2" s="307"/>
      <c r="EBL2" s="307"/>
      <c r="EBM2" s="307"/>
      <c r="EBN2" s="307"/>
      <c r="EBO2" s="307"/>
      <c r="EBP2" s="307"/>
      <c r="EBQ2" s="307"/>
      <c r="EBR2" s="307"/>
      <c r="EBS2" s="307"/>
      <c r="EBT2" s="307"/>
      <c r="EBU2" s="307"/>
      <c r="EBV2" s="307"/>
      <c r="EBW2" s="307"/>
      <c r="EBX2" s="307"/>
      <c r="EBY2" s="306"/>
      <c r="EBZ2" s="307"/>
      <c r="ECA2" s="307"/>
      <c r="ECB2" s="307"/>
      <c r="ECC2" s="307"/>
      <c r="ECD2" s="307"/>
      <c r="ECE2" s="307"/>
      <c r="ECF2" s="307"/>
      <c r="ECG2" s="307"/>
      <c r="ECH2" s="307"/>
      <c r="ECI2" s="307"/>
      <c r="ECJ2" s="307"/>
      <c r="ECK2" s="307"/>
      <c r="ECL2" s="307"/>
      <c r="ECM2" s="307"/>
      <c r="ECN2" s="307"/>
      <c r="ECO2" s="306"/>
      <c r="ECP2" s="307"/>
      <c r="ECQ2" s="307"/>
      <c r="ECR2" s="307"/>
      <c r="ECS2" s="307"/>
      <c r="ECT2" s="307"/>
      <c r="ECU2" s="307"/>
      <c r="ECV2" s="307"/>
      <c r="ECW2" s="307"/>
      <c r="ECX2" s="307"/>
      <c r="ECY2" s="307"/>
      <c r="ECZ2" s="307"/>
      <c r="EDA2" s="307"/>
      <c r="EDB2" s="307"/>
      <c r="EDC2" s="307"/>
      <c r="EDD2" s="307"/>
      <c r="EDE2" s="306"/>
      <c r="EDF2" s="307"/>
      <c r="EDG2" s="307"/>
      <c r="EDH2" s="307"/>
      <c r="EDI2" s="307"/>
      <c r="EDJ2" s="307"/>
      <c r="EDK2" s="307"/>
      <c r="EDL2" s="307"/>
      <c r="EDM2" s="307"/>
      <c r="EDN2" s="307"/>
      <c r="EDO2" s="307"/>
      <c r="EDP2" s="307"/>
      <c r="EDQ2" s="307"/>
      <c r="EDR2" s="307"/>
      <c r="EDS2" s="307"/>
      <c r="EDT2" s="307"/>
      <c r="EDU2" s="306"/>
      <c r="EDV2" s="307"/>
      <c r="EDW2" s="307"/>
      <c r="EDX2" s="307"/>
      <c r="EDY2" s="307"/>
      <c r="EDZ2" s="307"/>
      <c r="EEA2" s="307"/>
      <c r="EEB2" s="307"/>
      <c r="EEC2" s="307"/>
      <c r="EED2" s="307"/>
      <c r="EEE2" s="307"/>
      <c r="EEF2" s="307"/>
      <c r="EEG2" s="307"/>
      <c r="EEH2" s="307"/>
      <c r="EEI2" s="307"/>
      <c r="EEJ2" s="307"/>
      <c r="EEK2" s="306"/>
      <c r="EEL2" s="307"/>
      <c r="EEM2" s="307"/>
      <c r="EEN2" s="307"/>
      <c r="EEO2" s="307"/>
      <c r="EEP2" s="307"/>
      <c r="EEQ2" s="307"/>
      <c r="EER2" s="307"/>
      <c r="EES2" s="307"/>
      <c r="EET2" s="307"/>
      <c r="EEU2" s="307"/>
      <c r="EEV2" s="307"/>
      <c r="EEW2" s="307"/>
      <c r="EEX2" s="307"/>
      <c r="EEY2" s="307"/>
      <c r="EEZ2" s="307"/>
      <c r="EFA2" s="306"/>
      <c r="EFB2" s="307"/>
      <c r="EFC2" s="307"/>
      <c r="EFD2" s="307"/>
      <c r="EFE2" s="307"/>
      <c r="EFF2" s="307"/>
      <c r="EFG2" s="307"/>
      <c r="EFH2" s="307"/>
      <c r="EFI2" s="307"/>
      <c r="EFJ2" s="307"/>
      <c r="EFK2" s="307"/>
      <c r="EFL2" s="307"/>
      <c r="EFM2" s="307"/>
      <c r="EFN2" s="307"/>
      <c r="EFO2" s="307"/>
      <c r="EFP2" s="307"/>
      <c r="EFQ2" s="306"/>
      <c r="EFR2" s="307"/>
      <c r="EFS2" s="307"/>
      <c r="EFT2" s="307"/>
      <c r="EFU2" s="307"/>
      <c r="EFV2" s="307"/>
      <c r="EFW2" s="307"/>
      <c r="EFX2" s="307"/>
      <c r="EFY2" s="307"/>
      <c r="EFZ2" s="307"/>
      <c r="EGA2" s="307"/>
      <c r="EGB2" s="307"/>
      <c r="EGC2" s="307"/>
      <c r="EGD2" s="307"/>
      <c r="EGE2" s="307"/>
      <c r="EGF2" s="307"/>
      <c r="EGG2" s="306"/>
      <c r="EGH2" s="307"/>
      <c r="EGI2" s="307"/>
      <c r="EGJ2" s="307"/>
      <c r="EGK2" s="307"/>
      <c r="EGL2" s="307"/>
      <c r="EGM2" s="307"/>
      <c r="EGN2" s="307"/>
      <c r="EGO2" s="307"/>
      <c r="EGP2" s="307"/>
      <c r="EGQ2" s="307"/>
      <c r="EGR2" s="307"/>
      <c r="EGS2" s="307"/>
      <c r="EGT2" s="307"/>
      <c r="EGU2" s="307"/>
      <c r="EGV2" s="307"/>
      <c r="EGW2" s="306"/>
      <c r="EGX2" s="307"/>
      <c r="EGY2" s="307"/>
      <c r="EGZ2" s="307"/>
      <c r="EHA2" s="307"/>
      <c r="EHB2" s="307"/>
      <c r="EHC2" s="307"/>
      <c r="EHD2" s="307"/>
      <c r="EHE2" s="307"/>
      <c r="EHF2" s="307"/>
      <c r="EHG2" s="307"/>
      <c r="EHH2" s="307"/>
      <c r="EHI2" s="307"/>
      <c r="EHJ2" s="307"/>
      <c r="EHK2" s="307"/>
      <c r="EHL2" s="307"/>
      <c r="EHM2" s="306"/>
      <c r="EHN2" s="307"/>
      <c r="EHO2" s="307"/>
      <c r="EHP2" s="307"/>
      <c r="EHQ2" s="307"/>
      <c r="EHR2" s="307"/>
      <c r="EHS2" s="307"/>
      <c r="EHT2" s="307"/>
      <c r="EHU2" s="307"/>
      <c r="EHV2" s="307"/>
      <c r="EHW2" s="307"/>
      <c r="EHX2" s="307"/>
      <c r="EHY2" s="307"/>
      <c r="EHZ2" s="307"/>
      <c r="EIA2" s="307"/>
      <c r="EIB2" s="307"/>
      <c r="EIC2" s="306"/>
      <c r="EID2" s="307"/>
      <c r="EIE2" s="307"/>
      <c r="EIF2" s="307"/>
      <c r="EIG2" s="307"/>
      <c r="EIH2" s="307"/>
      <c r="EII2" s="307"/>
      <c r="EIJ2" s="307"/>
      <c r="EIK2" s="307"/>
      <c r="EIL2" s="307"/>
      <c r="EIM2" s="307"/>
      <c r="EIN2" s="307"/>
      <c r="EIO2" s="307"/>
      <c r="EIP2" s="307"/>
      <c r="EIQ2" s="307"/>
      <c r="EIR2" s="307"/>
      <c r="EIS2" s="306"/>
      <c r="EIT2" s="307"/>
      <c r="EIU2" s="307"/>
      <c r="EIV2" s="307"/>
      <c r="EIW2" s="307"/>
      <c r="EIX2" s="307"/>
      <c r="EIY2" s="307"/>
      <c r="EIZ2" s="307"/>
      <c r="EJA2" s="307"/>
      <c r="EJB2" s="307"/>
      <c r="EJC2" s="307"/>
      <c r="EJD2" s="307"/>
      <c r="EJE2" s="307"/>
      <c r="EJF2" s="307"/>
      <c r="EJG2" s="307"/>
      <c r="EJH2" s="307"/>
      <c r="EJI2" s="306"/>
      <c r="EJJ2" s="307"/>
      <c r="EJK2" s="307"/>
      <c r="EJL2" s="307"/>
      <c r="EJM2" s="307"/>
      <c r="EJN2" s="307"/>
      <c r="EJO2" s="307"/>
      <c r="EJP2" s="307"/>
      <c r="EJQ2" s="307"/>
      <c r="EJR2" s="307"/>
      <c r="EJS2" s="307"/>
      <c r="EJT2" s="307"/>
      <c r="EJU2" s="307"/>
      <c r="EJV2" s="307"/>
      <c r="EJW2" s="307"/>
      <c r="EJX2" s="307"/>
      <c r="EJY2" s="306"/>
      <c r="EJZ2" s="307"/>
      <c r="EKA2" s="307"/>
      <c r="EKB2" s="307"/>
      <c r="EKC2" s="307"/>
      <c r="EKD2" s="307"/>
      <c r="EKE2" s="307"/>
      <c r="EKF2" s="307"/>
      <c r="EKG2" s="307"/>
      <c r="EKH2" s="307"/>
      <c r="EKI2" s="307"/>
      <c r="EKJ2" s="307"/>
      <c r="EKK2" s="307"/>
      <c r="EKL2" s="307"/>
      <c r="EKM2" s="307"/>
      <c r="EKN2" s="307"/>
      <c r="EKO2" s="306"/>
      <c r="EKP2" s="307"/>
      <c r="EKQ2" s="307"/>
      <c r="EKR2" s="307"/>
      <c r="EKS2" s="307"/>
      <c r="EKT2" s="307"/>
      <c r="EKU2" s="307"/>
      <c r="EKV2" s="307"/>
      <c r="EKW2" s="307"/>
      <c r="EKX2" s="307"/>
      <c r="EKY2" s="307"/>
      <c r="EKZ2" s="307"/>
      <c r="ELA2" s="307"/>
      <c r="ELB2" s="307"/>
      <c r="ELC2" s="307"/>
      <c r="ELD2" s="307"/>
      <c r="ELE2" s="306"/>
      <c r="ELF2" s="307"/>
      <c r="ELG2" s="307"/>
      <c r="ELH2" s="307"/>
      <c r="ELI2" s="307"/>
      <c r="ELJ2" s="307"/>
      <c r="ELK2" s="307"/>
      <c r="ELL2" s="307"/>
      <c r="ELM2" s="307"/>
      <c r="ELN2" s="307"/>
      <c r="ELO2" s="307"/>
      <c r="ELP2" s="307"/>
      <c r="ELQ2" s="307"/>
      <c r="ELR2" s="307"/>
      <c r="ELS2" s="307"/>
      <c r="ELT2" s="307"/>
      <c r="ELU2" s="306"/>
      <c r="ELV2" s="307"/>
      <c r="ELW2" s="307"/>
      <c r="ELX2" s="307"/>
      <c r="ELY2" s="307"/>
      <c r="ELZ2" s="307"/>
      <c r="EMA2" s="307"/>
      <c r="EMB2" s="307"/>
      <c r="EMC2" s="307"/>
      <c r="EMD2" s="307"/>
      <c r="EME2" s="307"/>
      <c r="EMF2" s="307"/>
      <c r="EMG2" s="307"/>
      <c r="EMH2" s="307"/>
      <c r="EMI2" s="307"/>
      <c r="EMJ2" s="307"/>
      <c r="EMK2" s="306"/>
      <c r="EML2" s="307"/>
      <c r="EMM2" s="307"/>
      <c r="EMN2" s="307"/>
      <c r="EMO2" s="307"/>
      <c r="EMP2" s="307"/>
      <c r="EMQ2" s="307"/>
      <c r="EMR2" s="307"/>
      <c r="EMS2" s="307"/>
      <c r="EMT2" s="307"/>
      <c r="EMU2" s="307"/>
      <c r="EMV2" s="307"/>
      <c r="EMW2" s="307"/>
      <c r="EMX2" s="307"/>
      <c r="EMY2" s="307"/>
      <c r="EMZ2" s="307"/>
      <c r="ENA2" s="306"/>
      <c r="ENB2" s="307"/>
      <c r="ENC2" s="307"/>
      <c r="END2" s="307"/>
      <c r="ENE2" s="307"/>
      <c r="ENF2" s="307"/>
      <c r="ENG2" s="307"/>
      <c r="ENH2" s="307"/>
      <c r="ENI2" s="307"/>
      <c r="ENJ2" s="307"/>
      <c r="ENK2" s="307"/>
      <c r="ENL2" s="307"/>
      <c r="ENM2" s="307"/>
      <c r="ENN2" s="307"/>
      <c r="ENO2" s="307"/>
      <c r="ENP2" s="307"/>
      <c r="ENQ2" s="306"/>
      <c r="ENR2" s="307"/>
      <c r="ENS2" s="307"/>
      <c r="ENT2" s="307"/>
      <c r="ENU2" s="307"/>
      <c r="ENV2" s="307"/>
      <c r="ENW2" s="307"/>
      <c r="ENX2" s="307"/>
      <c r="ENY2" s="307"/>
      <c r="ENZ2" s="307"/>
      <c r="EOA2" s="307"/>
      <c r="EOB2" s="307"/>
      <c r="EOC2" s="307"/>
      <c r="EOD2" s="307"/>
      <c r="EOE2" s="307"/>
      <c r="EOF2" s="307"/>
      <c r="EOG2" s="306"/>
      <c r="EOH2" s="307"/>
      <c r="EOI2" s="307"/>
      <c r="EOJ2" s="307"/>
      <c r="EOK2" s="307"/>
      <c r="EOL2" s="307"/>
      <c r="EOM2" s="307"/>
      <c r="EON2" s="307"/>
      <c r="EOO2" s="307"/>
      <c r="EOP2" s="307"/>
      <c r="EOQ2" s="307"/>
      <c r="EOR2" s="307"/>
      <c r="EOS2" s="307"/>
      <c r="EOT2" s="307"/>
      <c r="EOU2" s="307"/>
      <c r="EOV2" s="307"/>
      <c r="EOW2" s="306"/>
      <c r="EOX2" s="307"/>
      <c r="EOY2" s="307"/>
      <c r="EOZ2" s="307"/>
      <c r="EPA2" s="307"/>
      <c r="EPB2" s="307"/>
      <c r="EPC2" s="307"/>
      <c r="EPD2" s="307"/>
      <c r="EPE2" s="307"/>
      <c r="EPF2" s="307"/>
      <c r="EPG2" s="307"/>
      <c r="EPH2" s="307"/>
      <c r="EPI2" s="307"/>
      <c r="EPJ2" s="307"/>
      <c r="EPK2" s="307"/>
      <c r="EPL2" s="307"/>
      <c r="EPM2" s="306"/>
      <c r="EPN2" s="307"/>
      <c r="EPO2" s="307"/>
      <c r="EPP2" s="307"/>
      <c r="EPQ2" s="307"/>
      <c r="EPR2" s="307"/>
      <c r="EPS2" s="307"/>
      <c r="EPT2" s="307"/>
      <c r="EPU2" s="307"/>
      <c r="EPV2" s="307"/>
      <c r="EPW2" s="307"/>
      <c r="EPX2" s="307"/>
      <c r="EPY2" s="307"/>
      <c r="EPZ2" s="307"/>
      <c r="EQA2" s="307"/>
      <c r="EQB2" s="307"/>
      <c r="EQC2" s="306"/>
      <c r="EQD2" s="307"/>
      <c r="EQE2" s="307"/>
      <c r="EQF2" s="307"/>
      <c r="EQG2" s="307"/>
      <c r="EQH2" s="307"/>
      <c r="EQI2" s="307"/>
      <c r="EQJ2" s="307"/>
      <c r="EQK2" s="307"/>
      <c r="EQL2" s="307"/>
      <c r="EQM2" s="307"/>
      <c r="EQN2" s="307"/>
      <c r="EQO2" s="307"/>
      <c r="EQP2" s="307"/>
      <c r="EQQ2" s="307"/>
      <c r="EQR2" s="307"/>
      <c r="EQS2" s="306"/>
      <c r="EQT2" s="307"/>
      <c r="EQU2" s="307"/>
      <c r="EQV2" s="307"/>
      <c r="EQW2" s="307"/>
      <c r="EQX2" s="307"/>
      <c r="EQY2" s="307"/>
      <c r="EQZ2" s="307"/>
      <c r="ERA2" s="307"/>
      <c r="ERB2" s="307"/>
      <c r="ERC2" s="307"/>
      <c r="ERD2" s="307"/>
      <c r="ERE2" s="307"/>
      <c r="ERF2" s="307"/>
      <c r="ERG2" s="307"/>
      <c r="ERH2" s="307"/>
      <c r="ERI2" s="306"/>
      <c r="ERJ2" s="307"/>
      <c r="ERK2" s="307"/>
      <c r="ERL2" s="307"/>
      <c r="ERM2" s="307"/>
      <c r="ERN2" s="307"/>
      <c r="ERO2" s="307"/>
      <c r="ERP2" s="307"/>
      <c r="ERQ2" s="307"/>
      <c r="ERR2" s="307"/>
      <c r="ERS2" s="307"/>
      <c r="ERT2" s="307"/>
      <c r="ERU2" s="307"/>
      <c r="ERV2" s="307"/>
      <c r="ERW2" s="307"/>
      <c r="ERX2" s="307"/>
      <c r="ERY2" s="306"/>
      <c r="ERZ2" s="307"/>
      <c r="ESA2" s="307"/>
      <c r="ESB2" s="307"/>
      <c r="ESC2" s="307"/>
      <c r="ESD2" s="307"/>
      <c r="ESE2" s="307"/>
      <c r="ESF2" s="307"/>
      <c r="ESG2" s="307"/>
      <c r="ESH2" s="307"/>
      <c r="ESI2" s="307"/>
      <c r="ESJ2" s="307"/>
      <c r="ESK2" s="307"/>
      <c r="ESL2" s="307"/>
      <c r="ESM2" s="307"/>
      <c r="ESN2" s="307"/>
      <c r="ESO2" s="306"/>
      <c r="ESP2" s="307"/>
      <c r="ESQ2" s="307"/>
      <c r="ESR2" s="307"/>
      <c r="ESS2" s="307"/>
      <c r="EST2" s="307"/>
      <c r="ESU2" s="307"/>
      <c r="ESV2" s="307"/>
      <c r="ESW2" s="307"/>
      <c r="ESX2" s="307"/>
      <c r="ESY2" s="307"/>
      <c r="ESZ2" s="307"/>
      <c r="ETA2" s="307"/>
      <c r="ETB2" s="307"/>
      <c r="ETC2" s="307"/>
      <c r="ETD2" s="307"/>
      <c r="ETE2" s="306"/>
      <c r="ETF2" s="307"/>
      <c r="ETG2" s="307"/>
      <c r="ETH2" s="307"/>
      <c r="ETI2" s="307"/>
      <c r="ETJ2" s="307"/>
      <c r="ETK2" s="307"/>
      <c r="ETL2" s="307"/>
      <c r="ETM2" s="307"/>
      <c r="ETN2" s="307"/>
      <c r="ETO2" s="307"/>
      <c r="ETP2" s="307"/>
      <c r="ETQ2" s="307"/>
      <c r="ETR2" s="307"/>
      <c r="ETS2" s="307"/>
      <c r="ETT2" s="307"/>
      <c r="ETU2" s="306"/>
      <c r="ETV2" s="307"/>
      <c r="ETW2" s="307"/>
      <c r="ETX2" s="307"/>
      <c r="ETY2" s="307"/>
      <c r="ETZ2" s="307"/>
      <c r="EUA2" s="307"/>
      <c r="EUB2" s="307"/>
      <c r="EUC2" s="307"/>
      <c r="EUD2" s="307"/>
      <c r="EUE2" s="307"/>
      <c r="EUF2" s="307"/>
      <c r="EUG2" s="307"/>
      <c r="EUH2" s="307"/>
      <c r="EUI2" s="307"/>
      <c r="EUJ2" s="307"/>
      <c r="EUK2" s="306"/>
      <c r="EUL2" s="307"/>
      <c r="EUM2" s="307"/>
      <c r="EUN2" s="307"/>
      <c r="EUO2" s="307"/>
      <c r="EUP2" s="307"/>
      <c r="EUQ2" s="307"/>
      <c r="EUR2" s="307"/>
      <c r="EUS2" s="307"/>
      <c r="EUT2" s="307"/>
      <c r="EUU2" s="307"/>
      <c r="EUV2" s="307"/>
      <c r="EUW2" s="307"/>
      <c r="EUX2" s="307"/>
      <c r="EUY2" s="307"/>
      <c r="EUZ2" s="307"/>
      <c r="EVA2" s="306"/>
      <c r="EVB2" s="307"/>
      <c r="EVC2" s="307"/>
      <c r="EVD2" s="307"/>
      <c r="EVE2" s="307"/>
      <c r="EVF2" s="307"/>
      <c r="EVG2" s="307"/>
      <c r="EVH2" s="307"/>
      <c r="EVI2" s="307"/>
      <c r="EVJ2" s="307"/>
      <c r="EVK2" s="307"/>
      <c r="EVL2" s="307"/>
      <c r="EVM2" s="307"/>
      <c r="EVN2" s="307"/>
      <c r="EVO2" s="307"/>
      <c r="EVP2" s="307"/>
      <c r="EVQ2" s="306"/>
      <c r="EVR2" s="307"/>
      <c r="EVS2" s="307"/>
      <c r="EVT2" s="307"/>
      <c r="EVU2" s="307"/>
      <c r="EVV2" s="307"/>
      <c r="EVW2" s="307"/>
      <c r="EVX2" s="307"/>
      <c r="EVY2" s="307"/>
      <c r="EVZ2" s="307"/>
      <c r="EWA2" s="307"/>
      <c r="EWB2" s="307"/>
      <c r="EWC2" s="307"/>
      <c r="EWD2" s="307"/>
      <c r="EWE2" s="307"/>
      <c r="EWF2" s="307"/>
      <c r="EWG2" s="306"/>
      <c r="EWH2" s="307"/>
      <c r="EWI2" s="307"/>
      <c r="EWJ2" s="307"/>
      <c r="EWK2" s="307"/>
      <c r="EWL2" s="307"/>
      <c r="EWM2" s="307"/>
      <c r="EWN2" s="307"/>
      <c r="EWO2" s="307"/>
      <c r="EWP2" s="307"/>
      <c r="EWQ2" s="307"/>
      <c r="EWR2" s="307"/>
      <c r="EWS2" s="307"/>
      <c r="EWT2" s="307"/>
      <c r="EWU2" s="307"/>
      <c r="EWV2" s="307"/>
      <c r="EWW2" s="306"/>
      <c r="EWX2" s="307"/>
      <c r="EWY2" s="307"/>
      <c r="EWZ2" s="307"/>
      <c r="EXA2" s="307"/>
      <c r="EXB2" s="307"/>
      <c r="EXC2" s="307"/>
      <c r="EXD2" s="307"/>
      <c r="EXE2" s="307"/>
      <c r="EXF2" s="307"/>
      <c r="EXG2" s="307"/>
      <c r="EXH2" s="307"/>
      <c r="EXI2" s="307"/>
      <c r="EXJ2" s="307"/>
      <c r="EXK2" s="307"/>
      <c r="EXL2" s="307"/>
      <c r="EXM2" s="306"/>
      <c r="EXN2" s="307"/>
      <c r="EXO2" s="307"/>
      <c r="EXP2" s="307"/>
      <c r="EXQ2" s="307"/>
      <c r="EXR2" s="307"/>
      <c r="EXS2" s="307"/>
      <c r="EXT2" s="307"/>
      <c r="EXU2" s="307"/>
      <c r="EXV2" s="307"/>
      <c r="EXW2" s="307"/>
      <c r="EXX2" s="307"/>
      <c r="EXY2" s="307"/>
      <c r="EXZ2" s="307"/>
      <c r="EYA2" s="307"/>
      <c r="EYB2" s="307"/>
      <c r="EYC2" s="306"/>
      <c r="EYD2" s="307"/>
      <c r="EYE2" s="307"/>
      <c r="EYF2" s="307"/>
      <c r="EYG2" s="307"/>
      <c r="EYH2" s="307"/>
      <c r="EYI2" s="307"/>
      <c r="EYJ2" s="307"/>
      <c r="EYK2" s="307"/>
      <c r="EYL2" s="307"/>
      <c r="EYM2" s="307"/>
      <c r="EYN2" s="307"/>
      <c r="EYO2" s="307"/>
      <c r="EYP2" s="307"/>
      <c r="EYQ2" s="307"/>
      <c r="EYR2" s="307"/>
      <c r="EYS2" s="306"/>
      <c r="EYT2" s="307"/>
      <c r="EYU2" s="307"/>
      <c r="EYV2" s="307"/>
      <c r="EYW2" s="307"/>
      <c r="EYX2" s="307"/>
      <c r="EYY2" s="307"/>
      <c r="EYZ2" s="307"/>
      <c r="EZA2" s="307"/>
      <c r="EZB2" s="307"/>
      <c r="EZC2" s="307"/>
      <c r="EZD2" s="307"/>
      <c r="EZE2" s="307"/>
      <c r="EZF2" s="307"/>
      <c r="EZG2" s="307"/>
      <c r="EZH2" s="307"/>
      <c r="EZI2" s="306"/>
      <c r="EZJ2" s="307"/>
      <c r="EZK2" s="307"/>
      <c r="EZL2" s="307"/>
      <c r="EZM2" s="307"/>
      <c r="EZN2" s="307"/>
      <c r="EZO2" s="307"/>
      <c r="EZP2" s="307"/>
      <c r="EZQ2" s="307"/>
      <c r="EZR2" s="307"/>
      <c r="EZS2" s="307"/>
      <c r="EZT2" s="307"/>
      <c r="EZU2" s="307"/>
      <c r="EZV2" s="307"/>
      <c r="EZW2" s="307"/>
      <c r="EZX2" s="307"/>
      <c r="EZY2" s="306"/>
      <c r="EZZ2" s="307"/>
      <c r="FAA2" s="307"/>
      <c r="FAB2" s="307"/>
      <c r="FAC2" s="307"/>
      <c r="FAD2" s="307"/>
      <c r="FAE2" s="307"/>
      <c r="FAF2" s="307"/>
      <c r="FAG2" s="307"/>
      <c r="FAH2" s="307"/>
      <c r="FAI2" s="307"/>
      <c r="FAJ2" s="307"/>
      <c r="FAK2" s="307"/>
      <c r="FAL2" s="307"/>
      <c r="FAM2" s="307"/>
      <c r="FAN2" s="307"/>
      <c r="FAO2" s="306"/>
      <c r="FAP2" s="307"/>
      <c r="FAQ2" s="307"/>
      <c r="FAR2" s="307"/>
      <c r="FAS2" s="307"/>
      <c r="FAT2" s="307"/>
      <c r="FAU2" s="307"/>
      <c r="FAV2" s="307"/>
      <c r="FAW2" s="307"/>
      <c r="FAX2" s="307"/>
      <c r="FAY2" s="307"/>
      <c r="FAZ2" s="307"/>
      <c r="FBA2" s="307"/>
      <c r="FBB2" s="307"/>
      <c r="FBC2" s="307"/>
      <c r="FBD2" s="307"/>
      <c r="FBE2" s="306"/>
      <c r="FBF2" s="307"/>
      <c r="FBG2" s="307"/>
      <c r="FBH2" s="307"/>
      <c r="FBI2" s="307"/>
      <c r="FBJ2" s="307"/>
      <c r="FBK2" s="307"/>
      <c r="FBL2" s="307"/>
      <c r="FBM2" s="307"/>
      <c r="FBN2" s="307"/>
      <c r="FBO2" s="307"/>
      <c r="FBP2" s="307"/>
      <c r="FBQ2" s="307"/>
      <c r="FBR2" s="307"/>
      <c r="FBS2" s="307"/>
      <c r="FBT2" s="307"/>
      <c r="FBU2" s="306"/>
      <c r="FBV2" s="307"/>
      <c r="FBW2" s="307"/>
      <c r="FBX2" s="307"/>
      <c r="FBY2" s="307"/>
      <c r="FBZ2" s="307"/>
      <c r="FCA2" s="307"/>
      <c r="FCB2" s="307"/>
      <c r="FCC2" s="307"/>
      <c r="FCD2" s="307"/>
      <c r="FCE2" s="307"/>
      <c r="FCF2" s="307"/>
      <c r="FCG2" s="307"/>
      <c r="FCH2" s="307"/>
      <c r="FCI2" s="307"/>
      <c r="FCJ2" s="307"/>
      <c r="FCK2" s="306"/>
      <c r="FCL2" s="307"/>
      <c r="FCM2" s="307"/>
      <c r="FCN2" s="307"/>
      <c r="FCO2" s="307"/>
      <c r="FCP2" s="307"/>
      <c r="FCQ2" s="307"/>
      <c r="FCR2" s="307"/>
      <c r="FCS2" s="307"/>
      <c r="FCT2" s="307"/>
      <c r="FCU2" s="307"/>
      <c r="FCV2" s="307"/>
      <c r="FCW2" s="307"/>
      <c r="FCX2" s="307"/>
      <c r="FCY2" s="307"/>
      <c r="FCZ2" s="307"/>
      <c r="FDA2" s="306"/>
      <c r="FDB2" s="307"/>
      <c r="FDC2" s="307"/>
      <c r="FDD2" s="307"/>
      <c r="FDE2" s="307"/>
      <c r="FDF2" s="307"/>
      <c r="FDG2" s="307"/>
      <c r="FDH2" s="307"/>
      <c r="FDI2" s="307"/>
      <c r="FDJ2" s="307"/>
      <c r="FDK2" s="307"/>
      <c r="FDL2" s="307"/>
      <c r="FDM2" s="307"/>
      <c r="FDN2" s="307"/>
      <c r="FDO2" s="307"/>
      <c r="FDP2" s="307"/>
      <c r="FDQ2" s="306"/>
      <c r="FDR2" s="307"/>
      <c r="FDS2" s="307"/>
      <c r="FDT2" s="307"/>
      <c r="FDU2" s="307"/>
      <c r="FDV2" s="307"/>
      <c r="FDW2" s="307"/>
      <c r="FDX2" s="307"/>
      <c r="FDY2" s="307"/>
      <c r="FDZ2" s="307"/>
      <c r="FEA2" s="307"/>
      <c r="FEB2" s="307"/>
      <c r="FEC2" s="307"/>
      <c r="FED2" s="307"/>
      <c r="FEE2" s="307"/>
      <c r="FEF2" s="307"/>
      <c r="FEG2" s="306"/>
      <c r="FEH2" s="307"/>
      <c r="FEI2" s="307"/>
      <c r="FEJ2" s="307"/>
      <c r="FEK2" s="307"/>
      <c r="FEL2" s="307"/>
      <c r="FEM2" s="307"/>
      <c r="FEN2" s="307"/>
      <c r="FEO2" s="307"/>
      <c r="FEP2" s="307"/>
      <c r="FEQ2" s="307"/>
      <c r="FER2" s="307"/>
      <c r="FES2" s="307"/>
      <c r="FET2" s="307"/>
      <c r="FEU2" s="307"/>
      <c r="FEV2" s="307"/>
      <c r="FEW2" s="306"/>
      <c r="FEX2" s="307"/>
      <c r="FEY2" s="307"/>
      <c r="FEZ2" s="307"/>
      <c r="FFA2" s="307"/>
      <c r="FFB2" s="307"/>
      <c r="FFC2" s="307"/>
      <c r="FFD2" s="307"/>
      <c r="FFE2" s="307"/>
      <c r="FFF2" s="307"/>
      <c r="FFG2" s="307"/>
      <c r="FFH2" s="307"/>
      <c r="FFI2" s="307"/>
      <c r="FFJ2" s="307"/>
      <c r="FFK2" s="307"/>
      <c r="FFL2" s="307"/>
      <c r="FFM2" s="306"/>
      <c r="FFN2" s="307"/>
      <c r="FFO2" s="307"/>
      <c r="FFP2" s="307"/>
      <c r="FFQ2" s="307"/>
      <c r="FFR2" s="307"/>
      <c r="FFS2" s="307"/>
      <c r="FFT2" s="307"/>
      <c r="FFU2" s="307"/>
      <c r="FFV2" s="307"/>
      <c r="FFW2" s="307"/>
      <c r="FFX2" s="307"/>
      <c r="FFY2" s="307"/>
      <c r="FFZ2" s="307"/>
      <c r="FGA2" s="307"/>
      <c r="FGB2" s="307"/>
      <c r="FGC2" s="306"/>
      <c r="FGD2" s="307"/>
      <c r="FGE2" s="307"/>
      <c r="FGF2" s="307"/>
      <c r="FGG2" s="307"/>
      <c r="FGH2" s="307"/>
      <c r="FGI2" s="307"/>
      <c r="FGJ2" s="307"/>
      <c r="FGK2" s="307"/>
      <c r="FGL2" s="307"/>
      <c r="FGM2" s="307"/>
      <c r="FGN2" s="307"/>
      <c r="FGO2" s="307"/>
      <c r="FGP2" s="307"/>
      <c r="FGQ2" s="307"/>
      <c r="FGR2" s="307"/>
      <c r="FGS2" s="306"/>
      <c r="FGT2" s="307"/>
      <c r="FGU2" s="307"/>
      <c r="FGV2" s="307"/>
      <c r="FGW2" s="307"/>
      <c r="FGX2" s="307"/>
      <c r="FGY2" s="307"/>
      <c r="FGZ2" s="307"/>
      <c r="FHA2" s="307"/>
      <c r="FHB2" s="307"/>
      <c r="FHC2" s="307"/>
      <c r="FHD2" s="307"/>
      <c r="FHE2" s="307"/>
      <c r="FHF2" s="307"/>
      <c r="FHG2" s="307"/>
      <c r="FHH2" s="307"/>
      <c r="FHI2" s="306"/>
      <c r="FHJ2" s="307"/>
      <c r="FHK2" s="307"/>
      <c r="FHL2" s="307"/>
      <c r="FHM2" s="307"/>
      <c r="FHN2" s="307"/>
      <c r="FHO2" s="307"/>
      <c r="FHP2" s="307"/>
      <c r="FHQ2" s="307"/>
      <c r="FHR2" s="307"/>
      <c r="FHS2" s="307"/>
      <c r="FHT2" s="307"/>
      <c r="FHU2" s="307"/>
      <c r="FHV2" s="307"/>
      <c r="FHW2" s="307"/>
      <c r="FHX2" s="307"/>
      <c r="FHY2" s="306"/>
      <c r="FHZ2" s="307"/>
      <c r="FIA2" s="307"/>
      <c r="FIB2" s="307"/>
      <c r="FIC2" s="307"/>
      <c r="FID2" s="307"/>
      <c r="FIE2" s="307"/>
      <c r="FIF2" s="307"/>
      <c r="FIG2" s="307"/>
      <c r="FIH2" s="307"/>
      <c r="FII2" s="307"/>
      <c r="FIJ2" s="307"/>
      <c r="FIK2" s="307"/>
      <c r="FIL2" s="307"/>
      <c r="FIM2" s="307"/>
      <c r="FIN2" s="307"/>
      <c r="FIO2" s="306"/>
      <c r="FIP2" s="307"/>
      <c r="FIQ2" s="307"/>
      <c r="FIR2" s="307"/>
      <c r="FIS2" s="307"/>
      <c r="FIT2" s="307"/>
      <c r="FIU2" s="307"/>
      <c r="FIV2" s="307"/>
      <c r="FIW2" s="307"/>
      <c r="FIX2" s="307"/>
      <c r="FIY2" s="307"/>
      <c r="FIZ2" s="307"/>
      <c r="FJA2" s="307"/>
      <c r="FJB2" s="307"/>
      <c r="FJC2" s="307"/>
      <c r="FJD2" s="307"/>
      <c r="FJE2" s="306"/>
      <c r="FJF2" s="307"/>
      <c r="FJG2" s="307"/>
      <c r="FJH2" s="307"/>
      <c r="FJI2" s="307"/>
      <c r="FJJ2" s="307"/>
      <c r="FJK2" s="307"/>
      <c r="FJL2" s="307"/>
      <c r="FJM2" s="307"/>
      <c r="FJN2" s="307"/>
      <c r="FJO2" s="307"/>
      <c r="FJP2" s="307"/>
      <c r="FJQ2" s="307"/>
      <c r="FJR2" s="307"/>
      <c r="FJS2" s="307"/>
      <c r="FJT2" s="307"/>
      <c r="FJU2" s="306"/>
      <c r="FJV2" s="307"/>
      <c r="FJW2" s="307"/>
      <c r="FJX2" s="307"/>
      <c r="FJY2" s="307"/>
      <c r="FJZ2" s="307"/>
      <c r="FKA2" s="307"/>
      <c r="FKB2" s="307"/>
      <c r="FKC2" s="307"/>
      <c r="FKD2" s="307"/>
      <c r="FKE2" s="307"/>
      <c r="FKF2" s="307"/>
      <c r="FKG2" s="307"/>
      <c r="FKH2" s="307"/>
      <c r="FKI2" s="307"/>
      <c r="FKJ2" s="307"/>
      <c r="FKK2" s="306"/>
      <c r="FKL2" s="307"/>
      <c r="FKM2" s="307"/>
      <c r="FKN2" s="307"/>
      <c r="FKO2" s="307"/>
      <c r="FKP2" s="307"/>
      <c r="FKQ2" s="307"/>
      <c r="FKR2" s="307"/>
      <c r="FKS2" s="307"/>
      <c r="FKT2" s="307"/>
      <c r="FKU2" s="307"/>
      <c r="FKV2" s="307"/>
      <c r="FKW2" s="307"/>
      <c r="FKX2" s="307"/>
      <c r="FKY2" s="307"/>
      <c r="FKZ2" s="307"/>
      <c r="FLA2" s="306"/>
      <c r="FLB2" s="307"/>
      <c r="FLC2" s="307"/>
      <c r="FLD2" s="307"/>
      <c r="FLE2" s="307"/>
      <c r="FLF2" s="307"/>
      <c r="FLG2" s="307"/>
      <c r="FLH2" s="307"/>
      <c r="FLI2" s="307"/>
      <c r="FLJ2" s="307"/>
      <c r="FLK2" s="307"/>
      <c r="FLL2" s="307"/>
      <c r="FLM2" s="307"/>
      <c r="FLN2" s="307"/>
      <c r="FLO2" s="307"/>
      <c r="FLP2" s="307"/>
      <c r="FLQ2" s="306"/>
      <c r="FLR2" s="307"/>
      <c r="FLS2" s="307"/>
      <c r="FLT2" s="307"/>
      <c r="FLU2" s="307"/>
      <c r="FLV2" s="307"/>
      <c r="FLW2" s="307"/>
      <c r="FLX2" s="307"/>
      <c r="FLY2" s="307"/>
      <c r="FLZ2" s="307"/>
      <c r="FMA2" s="307"/>
      <c r="FMB2" s="307"/>
      <c r="FMC2" s="307"/>
      <c r="FMD2" s="307"/>
      <c r="FME2" s="307"/>
      <c r="FMF2" s="307"/>
      <c r="FMG2" s="306"/>
      <c r="FMH2" s="307"/>
      <c r="FMI2" s="307"/>
      <c r="FMJ2" s="307"/>
      <c r="FMK2" s="307"/>
      <c r="FML2" s="307"/>
      <c r="FMM2" s="307"/>
      <c r="FMN2" s="307"/>
      <c r="FMO2" s="307"/>
      <c r="FMP2" s="307"/>
      <c r="FMQ2" s="307"/>
      <c r="FMR2" s="307"/>
      <c r="FMS2" s="307"/>
      <c r="FMT2" s="307"/>
      <c r="FMU2" s="307"/>
      <c r="FMV2" s="307"/>
      <c r="FMW2" s="306"/>
      <c r="FMX2" s="307"/>
      <c r="FMY2" s="307"/>
      <c r="FMZ2" s="307"/>
      <c r="FNA2" s="307"/>
      <c r="FNB2" s="307"/>
      <c r="FNC2" s="307"/>
      <c r="FND2" s="307"/>
      <c r="FNE2" s="307"/>
      <c r="FNF2" s="307"/>
      <c r="FNG2" s="307"/>
      <c r="FNH2" s="307"/>
      <c r="FNI2" s="307"/>
      <c r="FNJ2" s="307"/>
      <c r="FNK2" s="307"/>
      <c r="FNL2" s="307"/>
      <c r="FNM2" s="306"/>
      <c r="FNN2" s="307"/>
      <c r="FNO2" s="307"/>
      <c r="FNP2" s="307"/>
      <c r="FNQ2" s="307"/>
      <c r="FNR2" s="307"/>
      <c r="FNS2" s="307"/>
      <c r="FNT2" s="307"/>
      <c r="FNU2" s="307"/>
      <c r="FNV2" s="307"/>
      <c r="FNW2" s="307"/>
      <c r="FNX2" s="307"/>
      <c r="FNY2" s="307"/>
      <c r="FNZ2" s="307"/>
      <c r="FOA2" s="307"/>
      <c r="FOB2" s="307"/>
      <c r="FOC2" s="306"/>
      <c r="FOD2" s="307"/>
      <c r="FOE2" s="307"/>
      <c r="FOF2" s="307"/>
      <c r="FOG2" s="307"/>
      <c r="FOH2" s="307"/>
      <c r="FOI2" s="307"/>
      <c r="FOJ2" s="307"/>
      <c r="FOK2" s="307"/>
      <c r="FOL2" s="307"/>
      <c r="FOM2" s="307"/>
      <c r="FON2" s="307"/>
      <c r="FOO2" s="307"/>
      <c r="FOP2" s="307"/>
      <c r="FOQ2" s="307"/>
      <c r="FOR2" s="307"/>
      <c r="FOS2" s="306"/>
      <c r="FOT2" s="307"/>
      <c r="FOU2" s="307"/>
      <c r="FOV2" s="307"/>
      <c r="FOW2" s="307"/>
      <c r="FOX2" s="307"/>
      <c r="FOY2" s="307"/>
      <c r="FOZ2" s="307"/>
      <c r="FPA2" s="307"/>
      <c r="FPB2" s="307"/>
      <c r="FPC2" s="307"/>
      <c r="FPD2" s="307"/>
      <c r="FPE2" s="307"/>
      <c r="FPF2" s="307"/>
      <c r="FPG2" s="307"/>
      <c r="FPH2" s="307"/>
      <c r="FPI2" s="306"/>
      <c r="FPJ2" s="307"/>
      <c r="FPK2" s="307"/>
      <c r="FPL2" s="307"/>
      <c r="FPM2" s="307"/>
      <c r="FPN2" s="307"/>
      <c r="FPO2" s="307"/>
      <c r="FPP2" s="307"/>
      <c r="FPQ2" s="307"/>
      <c r="FPR2" s="307"/>
      <c r="FPS2" s="307"/>
      <c r="FPT2" s="307"/>
      <c r="FPU2" s="307"/>
      <c r="FPV2" s="307"/>
      <c r="FPW2" s="307"/>
      <c r="FPX2" s="307"/>
      <c r="FPY2" s="306"/>
      <c r="FPZ2" s="307"/>
      <c r="FQA2" s="307"/>
      <c r="FQB2" s="307"/>
      <c r="FQC2" s="307"/>
      <c r="FQD2" s="307"/>
      <c r="FQE2" s="307"/>
      <c r="FQF2" s="307"/>
      <c r="FQG2" s="307"/>
      <c r="FQH2" s="307"/>
      <c r="FQI2" s="307"/>
      <c r="FQJ2" s="307"/>
      <c r="FQK2" s="307"/>
      <c r="FQL2" s="307"/>
      <c r="FQM2" s="307"/>
      <c r="FQN2" s="307"/>
      <c r="FQO2" s="306"/>
      <c r="FQP2" s="307"/>
      <c r="FQQ2" s="307"/>
      <c r="FQR2" s="307"/>
      <c r="FQS2" s="307"/>
      <c r="FQT2" s="307"/>
      <c r="FQU2" s="307"/>
      <c r="FQV2" s="307"/>
      <c r="FQW2" s="307"/>
      <c r="FQX2" s="307"/>
      <c r="FQY2" s="307"/>
      <c r="FQZ2" s="307"/>
      <c r="FRA2" s="307"/>
      <c r="FRB2" s="307"/>
      <c r="FRC2" s="307"/>
      <c r="FRD2" s="307"/>
      <c r="FRE2" s="306"/>
      <c r="FRF2" s="307"/>
      <c r="FRG2" s="307"/>
      <c r="FRH2" s="307"/>
      <c r="FRI2" s="307"/>
      <c r="FRJ2" s="307"/>
      <c r="FRK2" s="307"/>
      <c r="FRL2" s="307"/>
      <c r="FRM2" s="307"/>
      <c r="FRN2" s="307"/>
      <c r="FRO2" s="307"/>
      <c r="FRP2" s="307"/>
      <c r="FRQ2" s="307"/>
      <c r="FRR2" s="307"/>
      <c r="FRS2" s="307"/>
      <c r="FRT2" s="307"/>
      <c r="FRU2" s="306"/>
      <c r="FRV2" s="307"/>
      <c r="FRW2" s="307"/>
      <c r="FRX2" s="307"/>
      <c r="FRY2" s="307"/>
      <c r="FRZ2" s="307"/>
      <c r="FSA2" s="307"/>
      <c r="FSB2" s="307"/>
      <c r="FSC2" s="307"/>
      <c r="FSD2" s="307"/>
      <c r="FSE2" s="307"/>
      <c r="FSF2" s="307"/>
      <c r="FSG2" s="307"/>
      <c r="FSH2" s="307"/>
      <c r="FSI2" s="307"/>
      <c r="FSJ2" s="307"/>
      <c r="FSK2" s="306"/>
      <c r="FSL2" s="307"/>
      <c r="FSM2" s="307"/>
      <c r="FSN2" s="307"/>
      <c r="FSO2" s="307"/>
      <c r="FSP2" s="307"/>
      <c r="FSQ2" s="307"/>
      <c r="FSR2" s="307"/>
      <c r="FSS2" s="307"/>
      <c r="FST2" s="307"/>
      <c r="FSU2" s="307"/>
      <c r="FSV2" s="307"/>
      <c r="FSW2" s="307"/>
      <c r="FSX2" s="307"/>
      <c r="FSY2" s="307"/>
      <c r="FSZ2" s="307"/>
      <c r="FTA2" s="306"/>
      <c r="FTB2" s="307"/>
      <c r="FTC2" s="307"/>
      <c r="FTD2" s="307"/>
      <c r="FTE2" s="307"/>
      <c r="FTF2" s="307"/>
      <c r="FTG2" s="307"/>
      <c r="FTH2" s="307"/>
      <c r="FTI2" s="307"/>
      <c r="FTJ2" s="307"/>
      <c r="FTK2" s="307"/>
      <c r="FTL2" s="307"/>
      <c r="FTM2" s="307"/>
      <c r="FTN2" s="307"/>
      <c r="FTO2" s="307"/>
      <c r="FTP2" s="307"/>
      <c r="FTQ2" s="306"/>
      <c r="FTR2" s="307"/>
      <c r="FTS2" s="307"/>
      <c r="FTT2" s="307"/>
      <c r="FTU2" s="307"/>
      <c r="FTV2" s="307"/>
      <c r="FTW2" s="307"/>
      <c r="FTX2" s="307"/>
      <c r="FTY2" s="307"/>
      <c r="FTZ2" s="307"/>
      <c r="FUA2" s="307"/>
      <c r="FUB2" s="307"/>
      <c r="FUC2" s="307"/>
      <c r="FUD2" s="307"/>
      <c r="FUE2" s="307"/>
      <c r="FUF2" s="307"/>
      <c r="FUG2" s="306"/>
      <c r="FUH2" s="307"/>
      <c r="FUI2" s="307"/>
      <c r="FUJ2" s="307"/>
      <c r="FUK2" s="307"/>
      <c r="FUL2" s="307"/>
      <c r="FUM2" s="307"/>
      <c r="FUN2" s="307"/>
      <c r="FUO2" s="307"/>
      <c r="FUP2" s="307"/>
      <c r="FUQ2" s="307"/>
      <c r="FUR2" s="307"/>
      <c r="FUS2" s="307"/>
      <c r="FUT2" s="307"/>
      <c r="FUU2" s="307"/>
      <c r="FUV2" s="307"/>
      <c r="FUW2" s="306"/>
      <c r="FUX2" s="307"/>
      <c r="FUY2" s="307"/>
      <c r="FUZ2" s="307"/>
      <c r="FVA2" s="307"/>
      <c r="FVB2" s="307"/>
      <c r="FVC2" s="307"/>
      <c r="FVD2" s="307"/>
      <c r="FVE2" s="307"/>
      <c r="FVF2" s="307"/>
      <c r="FVG2" s="307"/>
      <c r="FVH2" s="307"/>
      <c r="FVI2" s="307"/>
      <c r="FVJ2" s="307"/>
      <c r="FVK2" s="307"/>
      <c r="FVL2" s="307"/>
      <c r="FVM2" s="306"/>
      <c r="FVN2" s="307"/>
      <c r="FVO2" s="307"/>
      <c r="FVP2" s="307"/>
      <c r="FVQ2" s="307"/>
      <c r="FVR2" s="307"/>
      <c r="FVS2" s="307"/>
      <c r="FVT2" s="307"/>
      <c r="FVU2" s="307"/>
      <c r="FVV2" s="307"/>
      <c r="FVW2" s="307"/>
      <c r="FVX2" s="307"/>
      <c r="FVY2" s="307"/>
      <c r="FVZ2" s="307"/>
      <c r="FWA2" s="307"/>
      <c r="FWB2" s="307"/>
      <c r="FWC2" s="306"/>
      <c r="FWD2" s="307"/>
      <c r="FWE2" s="307"/>
      <c r="FWF2" s="307"/>
      <c r="FWG2" s="307"/>
      <c r="FWH2" s="307"/>
      <c r="FWI2" s="307"/>
      <c r="FWJ2" s="307"/>
      <c r="FWK2" s="307"/>
      <c r="FWL2" s="307"/>
      <c r="FWM2" s="307"/>
      <c r="FWN2" s="307"/>
      <c r="FWO2" s="307"/>
      <c r="FWP2" s="307"/>
      <c r="FWQ2" s="307"/>
      <c r="FWR2" s="307"/>
      <c r="FWS2" s="306"/>
      <c r="FWT2" s="307"/>
      <c r="FWU2" s="307"/>
      <c r="FWV2" s="307"/>
      <c r="FWW2" s="307"/>
      <c r="FWX2" s="307"/>
      <c r="FWY2" s="307"/>
      <c r="FWZ2" s="307"/>
      <c r="FXA2" s="307"/>
      <c r="FXB2" s="307"/>
      <c r="FXC2" s="307"/>
      <c r="FXD2" s="307"/>
      <c r="FXE2" s="307"/>
      <c r="FXF2" s="307"/>
      <c r="FXG2" s="307"/>
      <c r="FXH2" s="307"/>
      <c r="FXI2" s="306"/>
      <c r="FXJ2" s="307"/>
      <c r="FXK2" s="307"/>
      <c r="FXL2" s="307"/>
      <c r="FXM2" s="307"/>
      <c r="FXN2" s="307"/>
      <c r="FXO2" s="307"/>
      <c r="FXP2" s="307"/>
      <c r="FXQ2" s="307"/>
      <c r="FXR2" s="307"/>
      <c r="FXS2" s="307"/>
      <c r="FXT2" s="307"/>
      <c r="FXU2" s="307"/>
      <c r="FXV2" s="307"/>
      <c r="FXW2" s="307"/>
      <c r="FXX2" s="307"/>
      <c r="FXY2" s="306"/>
      <c r="FXZ2" s="307"/>
      <c r="FYA2" s="307"/>
      <c r="FYB2" s="307"/>
      <c r="FYC2" s="307"/>
      <c r="FYD2" s="307"/>
      <c r="FYE2" s="307"/>
      <c r="FYF2" s="307"/>
      <c r="FYG2" s="307"/>
      <c r="FYH2" s="307"/>
      <c r="FYI2" s="307"/>
      <c r="FYJ2" s="307"/>
      <c r="FYK2" s="307"/>
      <c r="FYL2" s="307"/>
      <c r="FYM2" s="307"/>
      <c r="FYN2" s="307"/>
      <c r="FYO2" s="306"/>
      <c r="FYP2" s="307"/>
      <c r="FYQ2" s="307"/>
      <c r="FYR2" s="307"/>
      <c r="FYS2" s="307"/>
      <c r="FYT2" s="307"/>
      <c r="FYU2" s="307"/>
      <c r="FYV2" s="307"/>
      <c r="FYW2" s="307"/>
      <c r="FYX2" s="307"/>
      <c r="FYY2" s="307"/>
      <c r="FYZ2" s="307"/>
      <c r="FZA2" s="307"/>
      <c r="FZB2" s="307"/>
      <c r="FZC2" s="307"/>
      <c r="FZD2" s="307"/>
      <c r="FZE2" s="306"/>
      <c r="FZF2" s="307"/>
      <c r="FZG2" s="307"/>
      <c r="FZH2" s="307"/>
      <c r="FZI2" s="307"/>
      <c r="FZJ2" s="307"/>
      <c r="FZK2" s="307"/>
      <c r="FZL2" s="307"/>
      <c r="FZM2" s="307"/>
      <c r="FZN2" s="307"/>
      <c r="FZO2" s="307"/>
      <c r="FZP2" s="307"/>
      <c r="FZQ2" s="307"/>
      <c r="FZR2" s="307"/>
      <c r="FZS2" s="307"/>
      <c r="FZT2" s="307"/>
      <c r="FZU2" s="306"/>
      <c r="FZV2" s="307"/>
      <c r="FZW2" s="307"/>
      <c r="FZX2" s="307"/>
      <c r="FZY2" s="307"/>
      <c r="FZZ2" s="307"/>
      <c r="GAA2" s="307"/>
      <c r="GAB2" s="307"/>
      <c r="GAC2" s="307"/>
      <c r="GAD2" s="307"/>
      <c r="GAE2" s="307"/>
      <c r="GAF2" s="307"/>
      <c r="GAG2" s="307"/>
      <c r="GAH2" s="307"/>
      <c r="GAI2" s="307"/>
      <c r="GAJ2" s="307"/>
      <c r="GAK2" s="306"/>
      <c r="GAL2" s="307"/>
      <c r="GAM2" s="307"/>
      <c r="GAN2" s="307"/>
      <c r="GAO2" s="307"/>
      <c r="GAP2" s="307"/>
      <c r="GAQ2" s="307"/>
      <c r="GAR2" s="307"/>
      <c r="GAS2" s="307"/>
      <c r="GAT2" s="307"/>
      <c r="GAU2" s="307"/>
      <c r="GAV2" s="307"/>
      <c r="GAW2" s="307"/>
      <c r="GAX2" s="307"/>
      <c r="GAY2" s="307"/>
      <c r="GAZ2" s="307"/>
      <c r="GBA2" s="306"/>
      <c r="GBB2" s="307"/>
      <c r="GBC2" s="307"/>
      <c r="GBD2" s="307"/>
      <c r="GBE2" s="307"/>
      <c r="GBF2" s="307"/>
      <c r="GBG2" s="307"/>
      <c r="GBH2" s="307"/>
      <c r="GBI2" s="307"/>
      <c r="GBJ2" s="307"/>
      <c r="GBK2" s="307"/>
      <c r="GBL2" s="307"/>
      <c r="GBM2" s="307"/>
      <c r="GBN2" s="307"/>
      <c r="GBO2" s="307"/>
      <c r="GBP2" s="307"/>
      <c r="GBQ2" s="306"/>
      <c r="GBR2" s="307"/>
      <c r="GBS2" s="307"/>
      <c r="GBT2" s="307"/>
      <c r="GBU2" s="307"/>
      <c r="GBV2" s="307"/>
      <c r="GBW2" s="307"/>
      <c r="GBX2" s="307"/>
      <c r="GBY2" s="307"/>
      <c r="GBZ2" s="307"/>
      <c r="GCA2" s="307"/>
      <c r="GCB2" s="307"/>
      <c r="GCC2" s="307"/>
      <c r="GCD2" s="307"/>
      <c r="GCE2" s="307"/>
      <c r="GCF2" s="307"/>
      <c r="GCG2" s="306"/>
      <c r="GCH2" s="307"/>
      <c r="GCI2" s="307"/>
      <c r="GCJ2" s="307"/>
      <c r="GCK2" s="307"/>
      <c r="GCL2" s="307"/>
      <c r="GCM2" s="307"/>
      <c r="GCN2" s="307"/>
      <c r="GCO2" s="307"/>
      <c r="GCP2" s="307"/>
      <c r="GCQ2" s="307"/>
      <c r="GCR2" s="307"/>
      <c r="GCS2" s="307"/>
      <c r="GCT2" s="307"/>
      <c r="GCU2" s="307"/>
      <c r="GCV2" s="307"/>
      <c r="GCW2" s="306"/>
      <c r="GCX2" s="307"/>
      <c r="GCY2" s="307"/>
      <c r="GCZ2" s="307"/>
      <c r="GDA2" s="307"/>
      <c r="GDB2" s="307"/>
      <c r="GDC2" s="307"/>
      <c r="GDD2" s="307"/>
      <c r="GDE2" s="307"/>
      <c r="GDF2" s="307"/>
      <c r="GDG2" s="307"/>
      <c r="GDH2" s="307"/>
      <c r="GDI2" s="307"/>
      <c r="GDJ2" s="307"/>
      <c r="GDK2" s="307"/>
      <c r="GDL2" s="307"/>
      <c r="GDM2" s="306"/>
      <c r="GDN2" s="307"/>
      <c r="GDO2" s="307"/>
      <c r="GDP2" s="307"/>
      <c r="GDQ2" s="307"/>
      <c r="GDR2" s="307"/>
      <c r="GDS2" s="307"/>
      <c r="GDT2" s="307"/>
      <c r="GDU2" s="307"/>
      <c r="GDV2" s="307"/>
      <c r="GDW2" s="307"/>
      <c r="GDX2" s="307"/>
      <c r="GDY2" s="307"/>
      <c r="GDZ2" s="307"/>
      <c r="GEA2" s="307"/>
      <c r="GEB2" s="307"/>
      <c r="GEC2" s="306"/>
      <c r="GED2" s="307"/>
      <c r="GEE2" s="307"/>
      <c r="GEF2" s="307"/>
      <c r="GEG2" s="307"/>
      <c r="GEH2" s="307"/>
      <c r="GEI2" s="307"/>
      <c r="GEJ2" s="307"/>
      <c r="GEK2" s="307"/>
      <c r="GEL2" s="307"/>
      <c r="GEM2" s="307"/>
      <c r="GEN2" s="307"/>
      <c r="GEO2" s="307"/>
      <c r="GEP2" s="307"/>
      <c r="GEQ2" s="307"/>
      <c r="GER2" s="307"/>
      <c r="GES2" s="306"/>
      <c r="GET2" s="307"/>
      <c r="GEU2" s="307"/>
      <c r="GEV2" s="307"/>
      <c r="GEW2" s="307"/>
      <c r="GEX2" s="307"/>
      <c r="GEY2" s="307"/>
      <c r="GEZ2" s="307"/>
      <c r="GFA2" s="307"/>
      <c r="GFB2" s="307"/>
      <c r="GFC2" s="307"/>
      <c r="GFD2" s="307"/>
      <c r="GFE2" s="307"/>
      <c r="GFF2" s="307"/>
      <c r="GFG2" s="307"/>
      <c r="GFH2" s="307"/>
      <c r="GFI2" s="306"/>
      <c r="GFJ2" s="307"/>
      <c r="GFK2" s="307"/>
      <c r="GFL2" s="307"/>
      <c r="GFM2" s="307"/>
      <c r="GFN2" s="307"/>
      <c r="GFO2" s="307"/>
      <c r="GFP2" s="307"/>
      <c r="GFQ2" s="307"/>
      <c r="GFR2" s="307"/>
      <c r="GFS2" s="307"/>
      <c r="GFT2" s="307"/>
      <c r="GFU2" s="307"/>
      <c r="GFV2" s="307"/>
      <c r="GFW2" s="307"/>
      <c r="GFX2" s="307"/>
      <c r="GFY2" s="306"/>
      <c r="GFZ2" s="307"/>
      <c r="GGA2" s="307"/>
      <c r="GGB2" s="307"/>
      <c r="GGC2" s="307"/>
      <c r="GGD2" s="307"/>
      <c r="GGE2" s="307"/>
      <c r="GGF2" s="307"/>
      <c r="GGG2" s="307"/>
      <c r="GGH2" s="307"/>
      <c r="GGI2" s="307"/>
      <c r="GGJ2" s="307"/>
      <c r="GGK2" s="307"/>
      <c r="GGL2" s="307"/>
      <c r="GGM2" s="307"/>
      <c r="GGN2" s="307"/>
      <c r="GGO2" s="306"/>
      <c r="GGP2" s="307"/>
      <c r="GGQ2" s="307"/>
      <c r="GGR2" s="307"/>
      <c r="GGS2" s="307"/>
      <c r="GGT2" s="307"/>
      <c r="GGU2" s="307"/>
      <c r="GGV2" s="307"/>
      <c r="GGW2" s="307"/>
      <c r="GGX2" s="307"/>
      <c r="GGY2" s="307"/>
      <c r="GGZ2" s="307"/>
      <c r="GHA2" s="307"/>
      <c r="GHB2" s="307"/>
      <c r="GHC2" s="307"/>
      <c r="GHD2" s="307"/>
      <c r="GHE2" s="306"/>
      <c r="GHF2" s="307"/>
      <c r="GHG2" s="307"/>
      <c r="GHH2" s="307"/>
      <c r="GHI2" s="307"/>
      <c r="GHJ2" s="307"/>
      <c r="GHK2" s="307"/>
      <c r="GHL2" s="307"/>
      <c r="GHM2" s="307"/>
      <c r="GHN2" s="307"/>
      <c r="GHO2" s="307"/>
      <c r="GHP2" s="307"/>
      <c r="GHQ2" s="307"/>
      <c r="GHR2" s="307"/>
      <c r="GHS2" s="307"/>
      <c r="GHT2" s="307"/>
      <c r="GHU2" s="306"/>
      <c r="GHV2" s="307"/>
      <c r="GHW2" s="307"/>
      <c r="GHX2" s="307"/>
      <c r="GHY2" s="307"/>
      <c r="GHZ2" s="307"/>
      <c r="GIA2" s="307"/>
      <c r="GIB2" s="307"/>
      <c r="GIC2" s="307"/>
      <c r="GID2" s="307"/>
      <c r="GIE2" s="307"/>
      <c r="GIF2" s="307"/>
      <c r="GIG2" s="307"/>
      <c r="GIH2" s="307"/>
      <c r="GII2" s="307"/>
      <c r="GIJ2" s="307"/>
      <c r="GIK2" s="306"/>
      <c r="GIL2" s="307"/>
      <c r="GIM2" s="307"/>
      <c r="GIN2" s="307"/>
      <c r="GIO2" s="307"/>
      <c r="GIP2" s="307"/>
      <c r="GIQ2" s="307"/>
      <c r="GIR2" s="307"/>
      <c r="GIS2" s="307"/>
      <c r="GIT2" s="307"/>
      <c r="GIU2" s="307"/>
      <c r="GIV2" s="307"/>
      <c r="GIW2" s="307"/>
      <c r="GIX2" s="307"/>
      <c r="GIY2" s="307"/>
      <c r="GIZ2" s="307"/>
      <c r="GJA2" s="306"/>
      <c r="GJB2" s="307"/>
      <c r="GJC2" s="307"/>
      <c r="GJD2" s="307"/>
      <c r="GJE2" s="307"/>
      <c r="GJF2" s="307"/>
      <c r="GJG2" s="307"/>
      <c r="GJH2" s="307"/>
      <c r="GJI2" s="307"/>
      <c r="GJJ2" s="307"/>
      <c r="GJK2" s="307"/>
      <c r="GJL2" s="307"/>
      <c r="GJM2" s="307"/>
      <c r="GJN2" s="307"/>
      <c r="GJO2" s="307"/>
      <c r="GJP2" s="307"/>
      <c r="GJQ2" s="306"/>
      <c r="GJR2" s="307"/>
      <c r="GJS2" s="307"/>
      <c r="GJT2" s="307"/>
      <c r="GJU2" s="307"/>
      <c r="GJV2" s="307"/>
      <c r="GJW2" s="307"/>
      <c r="GJX2" s="307"/>
      <c r="GJY2" s="307"/>
      <c r="GJZ2" s="307"/>
      <c r="GKA2" s="307"/>
      <c r="GKB2" s="307"/>
      <c r="GKC2" s="307"/>
      <c r="GKD2" s="307"/>
      <c r="GKE2" s="307"/>
      <c r="GKF2" s="307"/>
      <c r="GKG2" s="306"/>
      <c r="GKH2" s="307"/>
      <c r="GKI2" s="307"/>
      <c r="GKJ2" s="307"/>
      <c r="GKK2" s="307"/>
      <c r="GKL2" s="307"/>
      <c r="GKM2" s="307"/>
      <c r="GKN2" s="307"/>
      <c r="GKO2" s="307"/>
      <c r="GKP2" s="307"/>
      <c r="GKQ2" s="307"/>
      <c r="GKR2" s="307"/>
      <c r="GKS2" s="307"/>
      <c r="GKT2" s="307"/>
      <c r="GKU2" s="307"/>
      <c r="GKV2" s="307"/>
      <c r="GKW2" s="306"/>
      <c r="GKX2" s="307"/>
      <c r="GKY2" s="307"/>
      <c r="GKZ2" s="307"/>
      <c r="GLA2" s="307"/>
      <c r="GLB2" s="307"/>
      <c r="GLC2" s="307"/>
      <c r="GLD2" s="307"/>
      <c r="GLE2" s="307"/>
      <c r="GLF2" s="307"/>
      <c r="GLG2" s="307"/>
      <c r="GLH2" s="307"/>
      <c r="GLI2" s="307"/>
      <c r="GLJ2" s="307"/>
      <c r="GLK2" s="307"/>
      <c r="GLL2" s="307"/>
      <c r="GLM2" s="306"/>
      <c r="GLN2" s="307"/>
      <c r="GLO2" s="307"/>
      <c r="GLP2" s="307"/>
      <c r="GLQ2" s="307"/>
      <c r="GLR2" s="307"/>
      <c r="GLS2" s="307"/>
      <c r="GLT2" s="307"/>
      <c r="GLU2" s="307"/>
      <c r="GLV2" s="307"/>
      <c r="GLW2" s="307"/>
      <c r="GLX2" s="307"/>
      <c r="GLY2" s="307"/>
      <c r="GLZ2" s="307"/>
      <c r="GMA2" s="307"/>
      <c r="GMB2" s="307"/>
      <c r="GMC2" s="306"/>
      <c r="GMD2" s="307"/>
      <c r="GME2" s="307"/>
      <c r="GMF2" s="307"/>
      <c r="GMG2" s="307"/>
      <c r="GMH2" s="307"/>
      <c r="GMI2" s="307"/>
      <c r="GMJ2" s="307"/>
      <c r="GMK2" s="307"/>
      <c r="GML2" s="307"/>
      <c r="GMM2" s="307"/>
      <c r="GMN2" s="307"/>
      <c r="GMO2" s="307"/>
      <c r="GMP2" s="307"/>
      <c r="GMQ2" s="307"/>
      <c r="GMR2" s="307"/>
      <c r="GMS2" s="306"/>
      <c r="GMT2" s="307"/>
      <c r="GMU2" s="307"/>
      <c r="GMV2" s="307"/>
      <c r="GMW2" s="307"/>
      <c r="GMX2" s="307"/>
      <c r="GMY2" s="307"/>
      <c r="GMZ2" s="307"/>
      <c r="GNA2" s="307"/>
      <c r="GNB2" s="307"/>
      <c r="GNC2" s="307"/>
      <c r="GND2" s="307"/>
      <c r="GNE2" s="307"/>
      <c r="GNF2" s="307"/>
      <c r="GNG2" s="307"/>
      <c r="GNH2" s="307"/>
      <c r="GNI2" s="306"/>
      <c r="GNJ2" s="307"/>
      <c r="GNK2" s="307"/>
      <c r="GNL2" s="307"/>
      <c r="GNM2" s="307"/>
      <c r="GNN2" s="307"/>
      <c r="GNO2" s="307"/>
      <c r="GNP2" s="307"/>
      <c r="GNQ2" s="307"/>
      <c r="GNR2" s="307"/>
      <c r="GNS2" s="307"/>
      <c r="GNT2" s="307"/>
      <c r="GNU2" s="307"/>
      <c r="GNV2" s="307"/>
      <c r="GNW2" s="307"/>
      <c r="GNX2" s="307"/>
      <c r="GNY2" s="306"/>
      <c r="GNZ2" s="307"/>
      <c r="GOA2" s="307"/>
      <c r="GOB2" s="307"/>
      <c r="GOC2" s="307"/>
      <c r="GOD2" s="307"/>
      <c r="GOE2" s="307"/>
      <c r="GOF2" s="307"/>
      <c r="GOG2" s="307"/>
      <c r="GOH2" s="307"/>
      <c r="GOI2" s="307"/>
      <c r="GOJ2" s="307"/>
      <c r="GOK2" s="307"/>
      <c r="GOL2" s="307"/>
      <c r="GOM2" s="307"/>
      <c r="GON2" s="307"/>
      <c r="GOO2" s="306"/>
      <c r="GOP2" s="307"/>
      <c r="GOQ2" s="307"/>
      <c r="GOR2" s="307"/>
      <c r="GOS2" s="307"/>
      <c r="GOT2" s="307"/>
      <c r="GOU2" s="307"/>
      <c r="GOV2" s="307"/>
      <c r="GOW2" s="307"/>
      <c r="GOX2" s="307"/>
      <c r="GOY2" s="307"/>
      <c r="GOZ2" s="307"/>
      <c r="GPA2" s="307"/>
      <c r="GPB2" s="307"/>
      <c r="GPC2" s="307"/>
      <c r="GPD2" s="307"/>
      <c r="GPE2" s="306"/>
      <c r="GPF2" s="307"/>
      <c r="GPG2" s="307"/>
      <c r="GPH2" s="307"/>
      <c r="GPI2" s="307"/>
      <c r="GPJ2" s="307"/>
      <c r="GPK2" s="307"/>
      <c r="GPL2" s="307"/>
      <c r="GPM2" s="307"/>
      <c r="GPN2" s="307"/>
      <c r="GPO2" s="307"/>
      <c r="GPP2" s="307"/>
      <c r="GPQ2" s="307"/>
      <c r="GPR2" s="307"/>
      <c r="GPS2" s="307"/>
      <c r="GPT2" s="307"/>
      <c r="GPU2" s="306"/>
      <c r="GPV2" s="307"/>
      <c r="GPW2" s="307"/>
      <c r="GPX2" s="307"/>
      <c r="GPY2" s="307"/>
      <c r="GPZ2" s="307"/>
      <c r="GQA2" s="307"/>
      <c r="GQB2" s="307"/>
      <c r="GQC2" s="307"/>
      <c r="GQD2" s="307"/>
      <c r="GQE2" s="307"/>
      <c r="GQF2" s="307"/>
      <c r="GQG2" s="307"/>
      <c r="GQH2" s="307"/>
      <c r="GQI2" s="307"/>
      <c r="GQJ2" s="307"/>
      <c r="GQK2" s="306"/>
      <c r="GQL2" s="307"/>
      <c r="GQM2" s="307"/>
      <c r="GQN2" s="307"/>
      <c r="GQO2" s="307"/>
      <c r="GQP2" s="307"/>
      <c r="GQQ2" s="307"/>
      <c r="GQR2" s="307"/>
      <c r="GQS2" s="307"/>
      <c r="GQT2" s="307"/>
      <c r="GQU2" s="307"/>
      <c r="GQV2" s="307"/>
      <c r="GQW2" s="307"/>
      <c r="GQX2" s="307"/>
      <c r="GQY2" s="307"/>
      <c r="GQZ2" s="307"/>
      <c r="GRA2" s="306"/>
      <c r="GRB2" s="307"/>
      <c r="GRC2" s="307"/>
      <c r="GRD2" s="307"/>
      <c r="GRE2" s="307"/>
      <c r="GRF2" s="307"/>
      <c r="GRG2" s="307"/>
      <c r="GRH2" s="307"/>
      <c r="GRI2" s="307"/>
      <c r="GRJ2" s="307"/>
      <c r="GRK2" s="307"/>
      <c r="GRL2" s="307"/>
      <c r="GRM2" s="307"/>
      <c r="GRN2" s="307"/>
      <c r="GRO2" s="307"/>
      <c r="GRP2" s="307"/>
      <c r="GRQ2" s="306"/>
      <c r="GRR2" s="307"/>
      <c r="GRS2" s="307"/>
      <c r="GRT2" s="307"/>
      <c r="GRU2" s="307"/>
      <c r="GRV2" s="307"/>
      <c r="GRW2" s="307"/>
      <c r="GRX2" s="307"/>
      <c r="GRY2" s="307"/>
      <c r="GRZ2" s="307"/>
      <c r="GSA2" s="307"/>
      <c r="GSB2" s="307"/>
      <c r="GSC2" s="307"/>
      <c r="GSD2" s="307"/>
      <c r="GSE2" s="307"/>
      <c r="GSF2" s="307"/>
      <c r="GSG2" s="306"/>
      <c r="GSH2" s="307"/>
      <c r="GSI2" s="307"/>
      <c r="GSJ2" s="307"/>
      <c r="GSK2" s="307"/>
      <c r="GSL2" s="307"/>
      <c r="GSM2" s="307"/>
      <c r="GSN2" s="307"/>
      <c r="GSO2" s="307"/>
      <c r="GSP2" s="307"/>
      <c r="GSQ2" s="307"/>
      <c r="GSR2" s="307"/>
      <c r="GSS2" s="307"/>
      <c r="GST2" s="307"/>
      <c r="GSU2" s="307"/>
      <c r="GSV2" s="307"/>
      <c r="GSW2" s="306"/>
      <c r="GSX2" s="307"/>
      <c r="GSY2" s="307"/>
      <c r="GSZ2" s="307"/>
      <c r="GTA2" s="307"/>
      <c r="GTB2" s="307"/>
      <c r="GTC2" s="307"/>
      <c r="GTD2" s="307"/>
      <c r="GTE2" s="307"/>
      <c r="GTF2" s="307"/>
      <c r="GTG2" s="307"/>
      <c r="GTH2" s="307"/>
      <c r="GTI2" s="307"/>
      <c r="GTJ2" s="307"/>
      <c r="GTK2" s="307"/>
      <c r="GTL2" s="307"/>
      <c r="GTM2" s="306"/>
      <c r="GTN2" s="307"/>
      <c r="GTO2" s="307"/>
      <c r="GTP2" s="307"/>
      <c r="GTQ2" s="307"/>
      <c r="GTR2" s="307"/>
      <c r="GTS2" s="307"/>
      <c r="GTT2" s="307"/>
      <c r="GTU2" s="307"/>
      <c r="GTV2" s="307"/>
      <c r="GTW2" s="307"/>
      <c r="GTX2" s="307"/>
      <c r="GTY2" s="307"/>
      <c r="GTZ2" s="307"/>
      <c r="GUA2" s="307"/>
      <c r="GUB2" s="307"/>
      <c r="GUC2" s="306"/>
      <c r="GUD2" s="307"/>
      <c r="GUE2" s="307"/>
      <c r="GUF2" s="307"/>
      <c r="GUG2" s="307"/>
      <c r="GUH2" s="307"/>
      <c r="GUI2" s="307"/>
      <c r="GUJ2" s="307"/>
      <c r="GUK2" s="307"/>
      <c r="GUL2" s="307"/>
      <c r="GUM2" s="307"/>
      <c r="GUN2" s="307"/>
      <c r="GUO2" s="307"/>
      <c r="GUP2" s="307"/>
      <c r="GUQ2" s="307"/>
      <c r="GUR2" s="307"/>
      <c r="GUS2" s="306"/>
      <c r="GUT2" s="307"/>
      <c r="GUU2" s="307"/>
      <c r="GUV2" s="307"/>
      <c r="GUW2" s="307"/>
      <c r="GUX2" s="307"/>
      <c r="GUY2" s="307"/>
      <c r="GUZ2" s="307"/>
      <c r="GVA2" s="307"/>
      <c r="GVB2" s="307"/>
      <c r="GVC2" s="307"/>
      <c r="GVD2" s="307"/>
      <c r="GVE2" s="307"/>
      <c r="GVF2" s="307"/>
      <c r="GVG2" s="307"/>
      <c r="GVH2" s="307"/>
      <c r="GVI2" s="306"/>
      <c r="GVJ2" s="307"/>
      <c r="GVK2" s="307"/>
      <c r="GVL2" s="307"/>
      <c r="GVM2" s="307"/>
      <c r="GVN2" s="307"/>
      <c r="GVO2" s="307"/>
      <c r="GVP2" s="307"/>
      <c r="GVQ2" s="307"/>
      <c r="GVR2" s="307"/>
      <c r="GVS2" s="307"/>
      <c r="GVT2" s="307"/>
      <c r="GVU2" s="307"/>
      <c r="GVV2" s="307"/>
      <c r="GVW2" s="307"/>
      <c r="GVX2" s="307"/>
      <c r="GVY2" s="306"/>
      <c r="GVZ2" s="307"/>
      <c r="GWA2" s="307"/>
      <c r="GWB2" s="307"/>
      <c r="GWC2" s="307"/>
      <c r="GWD2" s="307"/>
      <c r="GWE2" s="307"/>
      <c r="GWF2" s="307"/>
      <c r="GWG2" s="307"/>
      <c r="GWH2" s="307"/>
      <c r="GWI2" s="307"/>
      <c r="GWJ2" s="307"/>
      <c r="GWK2" s="307"/>
      <c r="GWL2" s="307"/>
      <c r="GWM2" s="307"/>
      <c r="GWN2" s="307"/>
      <c r="GWO2" s="306"/>
      <c r="GWP2" s="307"/>
      <c r="GWQ2" s="307"/>
      <c r="GWR2" s="307"/>
      <c r="GWS2" s="307"/>
      <c r="GWT2" s="307"/>
      <c r="GWU2" s="307"/>
      <c r="GWV2" s="307"/>
      <c r="GWW2" s="307"/>
      <c r="GWX2" s="307"/>
      <c r="GWY2" s="307"/>
      <c r="GWZ2" s="307"/>
      <c r="GXA2" s="307"/>
      <c r="GXB2" s="307"/>
      <c r="GXC2" s="307"/>
      <c r="GXD2" s="307"/>
      <c r="GXE2" s="306"/>
      <c r="GXF2" s="307"/>
      <c r="GXG2" s="307"/>
      <c r="GXH2" s="307"/>
      <c r="GXI2" s="307"/>
      <c r="GXJ2" s="307"/>
      <c r="GXK2" s="307"/>
      <c r="GXL2" s="307"/>
      <c r="GXM2" s="307"/>
      <c r="GXN2" s="307"/>
      <c r="GXO2" s="307"/>
      <c r="GXP2" s="307"/>
      <c r="GXQ2" s="307"/>
      <c r="GXR2" s="307"/>
      <c r="GXS2" s="307"/>
      <c r="GXT2" s="307"/>
      <c r="GXU2" s="306"/>
      <c r="GXV2" s="307"/>
      <c r="GXW2" s="307"/>
      <c r="GXX2" s="307"/>
      <c r="GXY2" s="307"/>
      <c r="GXZ2" s="307"/>
      <c r="GYA2" s="307"/>
      <c r="GYB2" s="307"/>
      <c r="GYC2" s="307"/>
      <c r="GYD2" s="307"/>
      <c r="GYE2" s="307"/>
      <c r="GYF2" s="307"/>
      <c r="GYG2" s="307"/>
      <c r="GYH2" s="307"/>
      <c r="GYI2" s="307"/>
      <c r="GYJ2" s="307"/>
      <c r="GYK2" s="306"/>
      <c r="GYL2" s="307"/>
      <c r="GYM2" s="307"/>
      <c r="GYN2" s="307"/>
      <c r="GYO2" s="307"/>
      <c r="GYP2" s="307"/>
      <c r="GYQ2" s="307"/>
      <c r="GYR2" s="307"/>
      <c r="GYS2" s="307"/>
      <c r="GYT2" s="307"/>
      <c r="GYU2" s="307"/>
      <c r="GYV2" s="307"/>
      <c r="GYW2" s="307"/>
      <c r="GYX2" s="307"/>
      <c r="GYY2" s="307"/>
      <c r="GYZ2" s="307"/>
      <c r="GZA2" s="306"/>
      <c r="GZB2" s="307"/>
      <c r="GZC2" s="307"/>
      <c r="GZD2" s="307"/>
      <c r="GZE2" s="307"/>
      <c r="GZF2" s="307"/>
      <c r="GZG2" s="307"/>
      <c r="GZH2" s="307"/>
      <c r="GZI2" s="307"/>
      <c r="GZJ2" s="307"/>
      <c r="GZK2" s="307"/>
      <c r="GZL2" s="307"/>
      <c r="GZM2" s="307"/>
      <c r="GZN2" s="307"/>
      <c r="GZO2" s="307"/>
      <c r="GZP2" s="307"/>
      <c r="GZQ2" s="306"/>
      <c r="GZR2" s="307"/>
      <c r="GZS2" s="307"/>
      <c r="GZT2" s="307"/>
      <c r="GZU2" s="307"/>
      <c r="GZV2" s="307"/>
      <c r="GZW2" s="307"/>
      <c r="GZX2" s="307"/>
      <c r="GZY2" s="307"/>
      <c r="GZZ2" s="307"/>
      <c r="HAA2" s="307"/>
      <c r="HAB2" s="307"/>
      <c r="HAC2" s="307"/>
      <c r="HAD2" s="307"/>
      <c r="HAE2" s="307"/>
      <c r="HAF2" s="307"/>
      <c r="HAG2" s="306"/>
      <c r="HAH2" s="307"/>
      <c r="HAI2" s="307"/>
      <c r="HAJ2" s="307"/>
      <c r="HAK2" s="307"/>
      <c r="HAL2" s="307"/>
      <c r="HAM2" s="307"/>
      <c r="HAN2" s="307"/>
      <c r="HAO2" s="307"/>
      <c r="HAP2" s="307"/>
      <c r="HAQ2" s="307"/>
      <c r="HAR2" s="307"/>
      <c r="HAS2" s="307"/>
      <c r="HAT2" s="307"/>
      <c r="HAU2" s="307"/>
      <c r="HAV2" s="307"/>
      <c r="HAW2" s="306"/>
      <c r="HAX2" s="307"/>
      <c r="HAY2" s="307"/>
      <c r="HAZ2" s="307"/>
      <c r="HBA2" s="307"/>
      <c r="HBB2" s="307"/>
      <c r="HBC2" s="307"/>
      <c r="HBD2" s="307"/>
      <c r="HBE2" s="307"/>
      <c r="HBF2" s="307"/>
      <c r="HBG2" s="307"/>
      <c r="HBH2" s="307"/>
      <c r="HBI2" s="307"/>
      <c r="HBJ2" s="307"/>
      <c r="HBK2" s="307"/>
      <c r="HBL2" s="307"/>
      <c r="HBM2" s="306"/>
      <c r="HBN2" s="307"/>
      <c r="HBO2" s="307"/>
      <c r="HBP2" s="307"/>
      <c r="HBQ2" s="307"/>
      <c r="HBR2" s="307"/>
      <c r="HBS2" s="307"/>
      <c r="HBT2" s="307"/>
      <c r="HBU2" s="307"/>
      <c r="HBV2" s="307"/>
      <c r="HBW2" s="307"/>
      <c r="HBX2" s="307"/>
      <c r="HBY2" s="307"/>
      <c r="HBZ2" s="307"/>
      <c r="HCA2" s="307"/>
      <c r="HCB2" s="307"/>
      <c r="HCC2" s="306"/>
      <c r="HCD2" s="307"/>
      <c r="HCE2" s="307"/>
      <c r="HCF2" s="307"/>
      <c r="HCG2" s="307"/>
      <c r="HCH2" s="307"/>
      <c r="HCI2" s="307"/>
      <c r="HCJ2" s="307"/>
      <c r="HCK2" s="307"/>
      <c r="HCL2" s="307"/>
      <c r="HCM2" s="307"/>
      <c r="HCN2" s="307"/>
      <c r="HCO2" s="307"/>
      <c r="HCP2" s="307"/>
      <c r="HCQ2" s="307"/>
      <c r="HCR2" s="307"/>
      <c r="HCS2" s="306"/>
      <c r="HCT2" s="307"/>
      <c r="HCU2" s="307"/>
      <c r="HCV2" s="307"/>
      <c r="HCW2" s="307"/>
      <c r="HCX2" s="307"/>
      <c r="HCY2" s="307"/>
      <c r="HCZ2" s="307"/>
      <c r="HDA2" s="307"/>
      <c r="HDB2" s="307"/>
      <c r="HDC2" s="307"/>
      <c r="HDD2" s="307"/>
      <c r="HDE2" s="307"/>
      <c r="HDF2" s="307"/>
      <c r="HDG2" s="307"/>
      <c r="HDH2" s="307"/>
      <c r="HDI2" s="306"/>
      <c r="HDJ2" s="307"/>
      <c r="HDK2" s="307"/>
      <c r="HDL2" s="307"/>
      <c r="HDM2" s="307"/>
      <c r="HDN2" s="307"/>
      <c r="HDO2" s="307"/>
      <c r="HDP2" s="307"/>
      <c r="HDQ2" s="307"/>
      <c r="HDR2" s="307"/>
      <c r="HDS2" s="307"/>
      <c r="HDT2" s="307"/>
      <c r="HDU2" s="307"/>
      <c r="HDV2" s="307"/>
      <c r="HDW2" s="307"/>
      <c r="HDX2" s="307"/>
      <c r="HDY2" s="306"/>
      <c r="HDZ2" s="307"/>
      <c r="HEA2" s="307"/>
      <c r="HEB2" s="307"/>
      <c r="HEC2" s="307"/>
      <c r="HED2" s="307"/>
      <c r="HEE2" s="307"/>
      <c r="HEF2" s="307"/>
      <c r="HEG2" s="307"/>
      <c r="HEH2" s="307"/>
      <c r="HEI2" s="307"/>
      <c r="HEJ2" s="307"/>
      <c r="HEK2" s="307"/>
      <c r="HEL2" s="307"/>
      <c r="HEM2" s="307"/>
      <c r="HEN2" s="307"/>
      <c r="HEO2" s="306"/>
      <c r="HEP2" s="307"/>
      <c r="HEQ2" s="307"/>
      <c r="HER2" s="307"/>
      <c r="HES2" s="307"/>
      <c r="HET2" s="307"/>
      <c r="HEU2" s="307"/>
      <c r="HEV2" s="307"/>
      <c r="HEW2" s="307"/>
      <c r="HEX2" s="307"/>
      <c r="HEY2" s="307"/>
      <c r="HEZ2" s="307"/>
      <c r="HFA2" s="307"/>
      <c r="HFB2" s="307"/>
      <c r="HFC2" s="307"/>
      <c r="HFD2" s="307"/>
      <c r="HFE2" s="306"/>
      <c r="HFF2" s="307"/>
      <c r="HFG2" s="307"/>
      <c r="HFH2" s="307"/>
      <c r="HFI2" s="307"/>
      <c r="HFJ2" s="307"/>
      <c r="HFK2" s="307"/>
      <c r="HFL2" s="307"/>
      <c r="HFM2" s="307"/>
      <c r="HFN2" s="307"/>
      <c r="HFO2" s="307"/>
      <c r="HFP2" s="307"/>
      <c r="HFQ2" s="307"/>
      <c r="HFR2" s="307"/>
      <c r="HFS2" s="307"/>
      <c r="HFT2" s="307"/>
      <c r="HFU2" s="306"/>
      <c r="HFV2" s="307"/>
      <c r="HFW2" s="307"/>
      <c r="HFX2" s="307"/>
      <c r="HFY2" s="307"/>
      <c r="HFZ2" s="307"/>
      <c r="HGA2" s="307"/>
      <c r="HGB2" s="307"/>
      <c r="HGC2" s="307"/>
      <c r="HGD2" s="307"/>
      <c r="HGE2" s="307"/>
      <c r="HGF2" s="307"/>
      <c r="HGG2" s="307"/>
      <c r="HGH2" s="307"/>
      <c r="HGI2" s="307"/>
      <c r="HGJ2" s="307"/>
      <c r="HGK2" s="306"/>
      <c r="HGL2" s="307"/>
      <c r="HGM2" s="307"/>
      <c r="HGN2" s="307"/>
      <c r="HGO2" s="307"/>
      <c r="HGP2" s="307"/>
      <c r="HGQ2" s="307"/>
      <c r="HGR2" s="307"/>
      <c r="HGS2" s="307"/>
      <c r="HGT2" s="307"/>
      <c r="HGU2" s="307"/>
      <c r="HGV2" s="307"/>
      <c r="HGW2" s="307"/>
      <c r="HGX2" s="307"/>
      <c r="HGY2" s="307"/>
      <c r="HGZ2" s="307"/>
      <c r="HHA2" s="306"/>
      <c r="HHB2" s="307"/>
      <c r="HHC2" s="307"/>
      <c r="HHD2" s="307"/>
      <c r="HHE2" s="307"/>
      <c r="HHF2" s="307"/>
      <c r="HHG2" s="307"/>
      <c r="HHH2" s="307"/>
      <c r="HHI2" s="307"/>
      <c r="HHJ2" s="307"/>
      <c r="HHK2" s="307"/>
      <c r="HHL2" s="307"/>
      <c r="HHM2" s="307"/>
      <c r="HHN2" s="307"/>
      <c r="HHO2" s="307"/>
      <c r="HHP2" s="307"/>
      <c r="HHQ2" s="306"/>
      <c r="HHR2" s="307"/>
      <c r="HHS2" s="307"/>
      <c r="HHT2" s="307"/>
      <c r="HHU2" s="307"/>
      <c r="HHV2" s="307"/>
      <c r="HHW2" s="307"/>
      <c r="HHX2" s="307"/>
      <c r="HHY2" s="307"/>
      <c r="HHZ2" s="307"/>
      <c r="HIA2" s="307"/>
      <c r="HIB2" s="307"/>
      <c r="HIC2" s="307"/>
      <c r="HID2" s="307"/>
      <c r="HIE2" s="307"/>
      <c r="HIF2" s="307"/>
      <c r="HIG2" s="306"/>
      <c r="HIH2" s="307"/>
      <c r="HII2" s="307"/>
      <c r="HIJ2" s="307"/>
      <c r="HIK2" s="307"/>
      <c r="HIL2" s="307"/>
      <c r="HIM2" s="307"/>
      <c r="HIN2" s="307"/>
      <c r="HIO2" s="307"/>
      <c r="HIP2" s="307"/>
      <c r="HIQ2" s="307"/>
      <c r="HIR2" s="307"/>
      <c r="HIS2" s="307"/>
      <c r="HIT2" s="307"/>
      <c r="HIU2" s="307"/>
      <c r="HIV2" s="307"/>
      <c r="HIW2" s="306"/>
      <c r="HIX2" s="307"/>
      <c r="HIY2" s="307"/>
      <c r="HIZ2" s="307"/>
      <c r="HJA2" s="307"/>
      <c r="HJB2" s="307"/>
      <c r="HJC2" s="307"/>
      <c r="HJD2" s="307"/>
      <c r="HJE2" s="307"/>
      <c r="HJF2" s="307"/>
      <c r="HJG2" s="307"/>
      <c r="HJH2" s="307"/>
      <c r="HJI2" s="307"/>
      <c r="HJJ2" s="307"/>
      <c r="HJK2" s="307"/>
      <c r="HJL2" s="307"/>
      <c r="HJM2" s="306"/>
      <c r="HJN2" s="307"/>
      <c r="HJO2" s="307"/>
      <c r="HJP2" s="307"/>
      <c r="HJQ2" s="307"/>
      <c r="HJR2" s="307"/>
      <c r="HJS2" s="307"/>
      <c r="HJT2" s="307"/>
      <c r="HJU2" s="307"/>
      <c r="HJV2" s="307"/>
      <c r="HJW2" s="307"/>
      <c r="HJX2" s="307"/>
      <c r="HJY2" s="307"/>
      <c r="HJZ2" s="307"/>
      <c r="HKA2" s="307"/>
      <c r="HKB2" s="307"/>
      <c r="HKC2" s="306"/>
      <c r="HKD2" s="307"/>
      <c r="HKE2" s="307"/>
      <c r="HKF2" s="307"/>
      <c r="HKG2" s="307"/>
      <c r="HKH2" s="307"/>
      <c r="HKI2" s="307"/>
      <c r="HKJ2" s="307"/>
      <c r="HKK2" s="307"/>
      <c r="HKL2" s="307"/>
      <c r="HKM2" s="307"/>
      <c r="HKN2" s="307"/>
      <c r="HKO2" s="307"/>
      <c r="HKP2" s="307"/>
      <c r="HKQ2" s="307"/>
      <c r="HKR2" s="307"/>
      <c r="HKS2" s="306"/>
      <c r="HKT2" s="307"/>
      <c r="HKU2" s="307"/>
      <c r="HKV2" s="307"/>
      <c r="HKW2" s="307"/>
      <c r="HKX2" s="307"/>
      <c r="HKY2" s="307"/>
      <c r="HKZ2" s="307"/>
      <c r="HLA2" s="307"/>
      <c r="HLB2" s="307"/>
      <c r="HLC2" s="307"/>
      <c r="HLD2" s="307"/>
      <c r="HLE2" s="307"/>
      <c r="HLF2" s="307"/>
      <c r="HLG2" s="307"/>
      <c r="HLH2" s="307"/>
      <c r="HLI2" s="306"/>
      <c r="HLJ2" s="307"/>
      <c r="HLK2" s="307"/>
      <c r="HLL2" s="307"/>
      <c r="HLM2" s="307"/>
      <c r="HLN2" s="307"/>
      <c r="HLO2" s="307"/>
      <c r="HLP2" s="307"/>
      <c r="HLQ2" s="307"/>
      <c r="HLR2" s="307"/>
      <c r="HLS2" s="307"/>
      <c r="HLT2" s="307"/>
      <c r="HLU2" s="307"/>
      <c r="HLV2" s="307"/>
      <c r="HLW2" s="307"/>
      <c r="HLX2" s="307"/>
      <c r="HLY2" s="306"/>
      <c r="HLZ2" s="307"/>
      <c r="HMA2" s="307"/>
      <c r="HMB2" s="307"/>
      <c r="HMC2" s="307"/>
      <c r="HMD2" s="307"/>
      <c r="HME2" s="307"/>
      <c r="HMF2" s="307"/>
      <c r="HMG2" s="307"/>
      <c r="HMH2" s="307"/>
      <c r="HMI2" s="307"/>
      <c r="HMJ2" s="307"/>
      <c r="HMK2" s="307"/>
      <c r="HML2" s="307"/>
      <c r="HMM2" s="307"/>
      <c r="HMN2" s="307"/>
      <c r="HMO2" s="306"/>
      <c r="HMP2" s="307"/>
      <c r="HMQ2" s="307"/>
      <c r="HMR2" s="307"/>
      <c r="HMS2" s="307"/>
      <c r="HMT2" s="307"/>
      <c r="HMU2" s="307"/>
      <c r="HMV2" s="307"/>
      <c r="HMW2" s="307"/>
      <c r="HMX2" s="307"/>
      <c r="HMY2" s="307"/>
      <c r="HMZ2" s="307"/>
      <c r="HNA2" s="307"/>
      <c r="HNB2" s="307"/>
      <c r="HNC2" s="307"/>
      <c r="HND2" s="307"/>
      <c r="HNE2" s="306"/>
      <c r="HNF2" s="307"/>
      <c r="HNG2" s="307"/>
      <c r="HNH2" s="307"/>
      <c r="HNI2" s="307"/>
      <c r="HNJ2" s="307"/>
      <c r="HNK2" s="307"/>
      <c r="HNL2" s="307"/>
      <c r="HNM2" s="307"/>
      <c r="HNN2" s="307"/>
      <c r="HNO2" s="307"/>
      <c r="HNP2" s="307"/>
      <c r="HNQ2" s="307"/>
      <c r="HNR2" s="307"/>
      <c r="HNS2" s="307"/>
      <c r="HNT2" s="307"/>
      <c r="HNU2" s="306"/>
      <c r="HNV2" s="307"/>
      <c r="HNW2" s="307"/>
      <c r="HNX2" s="307"/>
      <c r="HNY2" s="307"/>
      <c r="HNZ2" s="307"/>
      <c r="HOA2" s="307"/>
      <c r="HOB2" s="307"/>
      <c r="HOC2" s="307"/>
      <c r="HOD2" s="307"/>
      <c r="HOE2" s="307"/>
      <c r="HOF2" s="307"/>
      <c r="HOG2" s="307"/>
      <c r="HOH2" s="307"/>
      <c r="HOI2" s="307"/>
      <c r="HOJ2" s="307"/>
      <c r="HOK2" s="306"/>
      <c r="HOL2" s="307"/>
      <c r="HOM2" s="307"/>
      <c r="HON2" s="307"/>
      <c r="HOO2" s="307"/>
      <c r="HOP2" s="307"/>
      <c r="HOQ2" s="307"/>
      <c r="HOR2" s="307"/>
      <c r="HOS2" s="307"/>
      <c r="HOT2" s="307"/>
      <c r="HOU2" s="307"/>
      <c r="HOV2" s="307"/>
      <c r="HOW2" s="307"/>
      <c r="HOX2" s="307"/>
      <c r="HOY2" s="307"/>
      <c r="HOZ2" s="307"/>
      <c r="HPA2" s="306"/>
      <c r="HPB2" s="307"/>
      <c r="HPC2" s="307"/>
      <c r="HPD2" s="307"/>
      <c r="HPE2" s="307"/>
      <c r="HPF2" s="307"/>
      <c r="HPG2" s="307"/>
      <c r="HPH2" s="307"/>
      <c r="HPI2" s="307"/>
      <c r="HPJ2" s="307"/>
      <c r="HPK2" s="307"/>
      <c r="HPL2" s="307"/>
      <c r="HPM2" s="307"/>
      <c r="HPN2" s="307"/>
      <c r="HPO2" s="307"/>
      <c r="HPP2" s="307"/>
      <c r="HPQ2" s="306"/>
      <c r="HPR2" s="307"/>
      <c r="HPS2" s="307"/>
      <c r="HPT2" s="307"/>
      <c r="HPU2" s="307"/>
      <c r="HPV2" s="307"/>
      <c r="HPW2" s="307"/>
      <c r="HPX2" s="307"/>
      <c r="HPY2" s="307"/>
      <c r="HPZ2" s="307"/>
      <c r="HQA2" s="307"/>
      <c r="HQB2" s="307"/>
      <c r="HQC2" s="307"/>
      <c r="HQD2" s="307"/>
      <c r="HQE2" s="307"/>
      <c r="HQF2" s="307"/>
      <c r="HQG2" s="306"/>
      <c r="HQH2" s="307"/>
      <c r="HQI2" s="307"/>
      <c r="HQJ2" s="307"/>
      <c r="HQK2" s="307"/>
      <c r="HQL2" s="307"/>
      <c r="HQM2" s="307"/>
      <c r="HQN2" s="307"/>
      <c r="HQO2" s="307"/>
      <c r="HQP2" s="307"/>
      <c r="HQQ2" s="307"/>
      <c r="HQR2" s="307"/>
      <c r="HQS2" s="307"/>
      <c r="HQT2" s="307"/>
      <c r="HQU2" s="307"/>
      <c r="HQV2" s="307"/>
      <c r="HQW2" s="306"/>
      <c r="HQX2" s="307"/>
      <c r="HQY2" s="307"/>
      <c r="HQZ2" s="307"/>
      <c r="HRA2" s="307"/>
      <c r="HRB2" s="307"/>
      <c r="HRC2" s="307"/>
      <c r="HRD2" s="307"/>
      <c r="HRE2" s="307"/>
      <c r="HRF2" s="307"/>
      <c r="HRG2" s="307"/>
      <c r="HRH2" s="307"/>
      <c r="HRI2" s="307"/>
      <c r="HRJ2" s="307"/>
      <c r="HRK2" s="307"/>
      <c r="HRL2" s="307"/>
      <c r="HRM2" s="306"/>
      <c r="HRN2" s="307"/>
      <c r="HRO2" s="307"/>
      <c r="HRP2" s="307"/>
      <c r="HRQ2" s="307"/>
      <c r="HRR2" s="307"/>
      <c r="HRS2" s="307"/>
      <c r="HRT2" s="307"/>
      <c r="HRU2" s="307"/>
      <c r="HRV2" s="307"/>
      <c r="HRW2" s="307"/>
      <c r="HRX2" s="307"/>
      <c r="HRY2" s="307"/>
      <c r="HRZ2" s="307"/>
      <c r="HSA2" s="307"/>
      <c r="HSB2" s="307"/>
      <c r="HSC2" s="306"/>
      <c r="HSD2" s="307"/>
      <c r="HSE2" s="307"/>
      <c r="HSF2" s="307"/>
      <c r="HSG2" s="307"/>
      <c r="HSH2" s="307"/>
      <c r="HSI2" s="307"/>
      <c r="HSJ2" s="307"/>
      <c r="HSK2" s="307"/>
      <c r="HSL2" s="307"/>
      <c r="HSM2" s="307"/>
      <c r="HSN2" s="307"/>
      <c r="HSO2" s="307"/>
      <c r="HSP2" s="307"/>
      <c r="HSQ2" s="307"/>
      <c r="HSR2" s="307"/>
      <c r="HSS2" s="306"/>
      <c r="HST2" s="307"/>
      <c r="HSU2" s="307"/>
      <c r="HSV2" s="307"/>
      <c r="HSW2" s="307"/>
      <c r="HSX2" s="307"/>
      <c r="HSY2" s="307"/>
      <c r="HSZ2" s="307"/>
      <c r="HTA2" s="307"/>
      <c r="HTB2" s="307"/>
      <c r="HTC2" s="307"/>
      <c r="HTD2" s="307"/>
      <c r="HTE2" s="307"/>
      <c r="HTF2" s="307"/>
      <c r="HTG2" s="307"/>
      <c r="HTH2" s="307"/>
      <c r="HTI2" s="306"/>
      <c r="HTJ2" s="307"/>
      <c r="HTK2" s="307"/>
      <c r="HTL2" s="307"/>
      <c r="HTM2" s="307"/>
      <c r="HTN2" s="307"/>
      <c r="HTO2" s="307"/>
      <c r="HTP2" s="307"/>
      <c r="HTQ2" s="307"/>
      <c r="HTR2" s="307"/>
      <c r="HTS2" s="307"/>
      <c r="HTT2" s="307"/>
      <c r="HTU2" s="307"/>
      <c r="HTV2" s="307"/>
      <c r="HTW2" s="307"/>
      <c r="HTX2" s="307"/>
      <c r="HTY2" s="306"/>
      <c r="HTZ2" s="307"/>
      <c r="HUA2" s="307"/>
      <c r="HUB2" s="307"/>
      <c r="HUC2" s="307"/>
      <c r="HUD2" s="307"/>
      <c r="HUE2" s="307"/>
      <c r="HUF2" s="307"/>
      <c r="HUG2" s="307"/>
      <c r="HUH2" s="307"/>
      <c r="HUI2" s="307"/>
      <c r="HUJ2" s="307"/>
      <c r="HUK2" s="307"/>
      <c r="HUL2" s="307"/>
      <c r="HUM2" s="307"/>
      <c r="HUN2" s="307"/>
      <c r="HUO2" s="306"/>
      <c r="HUP2" s="307"/>
      <c r="HUQ2" s="307"/>
      <c r="HUR2" s="307"/>
      <c r="HUS2" s="307"/>
      <c r="HUT2" s="307"/>
      <c r="HUU2" s="307"/>
      <c r="HUV2" s="307"/>
      <c r="HUW2" s="307"/>
      <c r="HUX2" s="307"/>
      <c r="HUY2" s="307"/>
      <c r="HUZ2" s="307"/>
      <c r="HVA2" s="307"/>
      <c r="HVB2" s="307"/>
      <c r="HVC2" s="307"/>
      <c r="HVD2" s="307"/>
      <c r="HVE2" s="306"/>
      <c r="HVF2" s="307"/>
      <c r="HVG2" s="307"/>
      <c r="HVH2" s="307"/>
      <c r="HVI2" s="307"/>
      <c r="HVJ2" s="307"/>
      <c r="HVK2" s="307"/>
      <c r="HVL2" s="307"/>
      <c r="HVM2" s="307"/>
      <c r="HVN2" s="307"/>
      <c r="HVO2" s="307"/>
      <c r="HVP2" s="307"/>
      <c r="HVQ2" s="307"/>
      <c r="HVR2" s="307"/>
      <c r="HVS2" s="307"/>
      <c r="HVT2" s="307"/>
      <c r="HVU2" s="306"/>
      <c r="HVV2" s="307"/>
      <c r="HVW2" s="307"/>
      <c r="HVX2" s="307"/>
      <c r="HVY2" s="307"/>
      <c r="HVZ2" s="307"/>
      <c r="HWA2" s="307"/>
      <c r="HWB2" s="307"/>
      <c r="HWC2" s="307"/>
      <c r="HWD2" s="307"/>
      <c r="HWE2" s="307"/>
      <c r="HWF2" s="307"/>
      <c r="HWG2" s="307"/>
      <c r="HWH2" s="307"/>
      <c r="HWI2" s="307"/>
      <c r="HWJ2" s="307"/>
      <c r="HWK2" s="306"/>
      <c r="HWL2" s="307"/>
      <c r="HWM2" s="307"/>
      <c r="HWN2" s="307"/>
      <c r="HWO2" s="307"/>
      <c r="HWP2" s="307"/>
      <c r="HWQ2" s="307"/>
      <c r="HWR2" s="307"/>
      <c r="HWS2" s="307"/>
      <c r="HWT2" s="307"/>
      <c r="HWU2" s="307"/>
      <c r="HWV2" s="307"/>
      <c r="HWW2" s="307"/>
      <c r="HWX2" s="307"/>
      <c r="HWY2" s="307"/>
      <c r="HWZ2" s="307"/>
      <c r="HXA2" s="306"/>
      <c r="HXB2" s="307"/>
      <c r="HXC2" s="307"/>
      <c r="HXD2" s="307"/>
      <c r="HXE2" s="307"/>
      <c r="HXF2" s="307"/>
      <c r="HXG2" s="307"/>
      <c r="HXH2" s="307"/>
      <c r="HXI2" s="307"/>
      <c r="HXJ2" s="307"/>
      <c r="HXK2" s="307"/>
      <c r="HXL2" s="307"/>
      <c r="HXM2" s="307"/>
      <c r="HXN2" s="307"/>
      <c r="HXO2" s="307"/>
      <c r="HXP2" s="307"/>
      <c r="HXQ2" s="306"/>
      <c r="HXR2" s="307"/>
      <c r="HXS2" s="307"/>
      <c r="HXT2" s="307"/>
      <c r="HXU2" s="307"/>
      <c r="HXV2" s="307"/>
      <c r="HXW2" s="307"/>
      <c r="HXX2" s="307"/>
      <c r="HXY2" s="307"/>
      <c r="HXZ2" s="307"/>
      <c r="HYA2" s="307"/>
      <c r="HYB2" s="307"/>
      <c r="HYC2" s="307"/>
      <c r="HYD2" s="307"/>
      <c r="HYE2" s="307"/>
      <c r="HYF2" s="307"/>
      <c r="HYG2" s="306"/>
      <c r="HYH2" s="307"/>
      <c r="HYI2" s="307"/>
      <c r="HYJ2" s="307"/>
      <c r="HYK2" s="307"/>
      <c r="HYL2" s="307"/>
      <c r="HYM2" s="307"/>
      <c r="HYN2" s="307"/>
      <c r="HYO2" s="307"/>
      <c r="HYP2" s="307"/>
      <c r="HYQ2" s="307"/>
      <c r="HYR2" s="307"/>
      <c r="HYS2" s="307"/>
      <c r="HYT2" s="307"/>
      <c r="HYU2" s="307"/>
      <c r="HYV2" s="307"/>
      <c r="HYW2" s="306"/>
      <c r="HYX2" s="307"/>
      <c r="HYY2" s="307"/>
      <c r="HYZ2" s="307"/>
      <c r="HZA2" s="307"/>
      <c r="HZB2" s="307"/>
      <c r="HZC2" s="307"/>
      <c r="HZD2" s="307"/>
      <c r="HZE2" s="307"/>
      <c r="HZF2" s="307"/>
      <c r="HZG2" s="307"/>
      <c r="HZH2" s="307"/>
      <c r="HZI2" s="307"/>
      <c r="HZJ2" s="307"/>
      <c r="HZK2" s="307"/>
      <c r="HZL2" s="307"/>
      <c r="HZM2" s="306"/>
      <c r="HZN2" s="307"/>
      <c r="HZO2" s="307"/>
      <c r="HZP2" s="307"/>
      <c r="HZQ2" s="307"/>
      <c r="HZR2" s="307"/>
      <c r="HZS2" s="307"/>
      <c r="HZT2" s="307"/>
      <c r="HZU2" s="307"/>
      <c r="HZV2" s="307"/>
      <c r="HZW2" s="307"/>
      <c r="HZX2" s="307"/>
      <c r="HZY2" s="307"/>
      <c r="HZZ2" s="307"/>
      <c r="IAA2" s="307"/>
      <c r="IAB2" s="307"/>
      <c r="IAC2" s="306"/>
      <c r="IAD2" s="307"/>
      <c r="IAE2" s="307"/>
      <c r="IAF2" s="307"/>
      <c r="IAG2" s="307"/>
      <c r="IAH2" s="307"/>
      <c r="IAI2" s="307"/>
      <c r="IAJ2" s="307"/>
      <c r="IAK2" s="307"/>
      <c r="IAL2" s="307"/>
      <c r="IAM2" s="307"/>
      <c r="IAN2" s="307"/>
      <c r="IAO2" s="307"/>
      <c r="IAP2" s="307"/>
      <c r="IAQ2" s="307"/>
      <c r="IAR2" s="307"/>
      <c r="IAS2" s="306"/>
      <c r="IAT2" s="307"/>
      <c r="IAU2" s="307"/>
      <c r="IAV2" s="307"/>
      <c r="IAW2" s="307"/>
      <c r="IAX2" s="307"/>
      <c r="IAY2" s="307"/>
      <c r="IAZ2" s="307"/>
      <c r="IBA2" s="307"/>
      <c r="IBB2" s="307"/>
      <c r="IBC2" s="307"/>
      <c r="IBD2" s="307"/>
      <c r="IBE2" s="307"/>
      <c r="IBF2" s="307"/>
      <c r="IBG2" s="307"/>
      <c r="IBH2" s="307"/>
      <c r="IBI2" s="306"/>
      <c r="IBJ2" s="307"/>
      <c r="IBK2" s="307"/>
      <c r="IBL2" s="307"/>
      <c r="IBM2" s="307"/>
      <c r="IBN2" s="307"/>
      <c r="IBO2" s="307"/>
      <c r="IBP2" s="307"/>
      <c r="IBQ2" s="307"/>
      <c r="IBR2" s="307"/>
      <c r="IBS2" s="307"/>
      <c r="IBT2" s="307"/>
      <c r="IBU2" s="307"/>
      <c r="IBV2" s="307"/>
      <c r="IBW2" s="307"/>
      <c r="IBX2" s="307"/>
      <c r="IBY2" s="306"/>
      <c r="IBZ2" s="307"/>
      <c r="ICA2" s="307"/>
      <c r="ICB2" s="307"/>
      <c r="ICC2" s="307"/>
      <c r="ICD2" s="307"/>
      <c r="ICE2" s="307"/>
      <c r="ICF2" s="307"/>
      <c r="ICG2" s="307"/>
      <c r="ICH2" s="307"/>
      <c r="ICI2" s="307"/>
      <c r="ICJ2" s="307"/>
      <c r="ICK2" s="307"/>
      <c r="ICL2" s="307"/>
      <c r="ICM2" s="307"/>
      <c r="ICN2" s="307"/>
      <c r="ICO2" s="306"/>
      <c r="ICP2" s="307"/>
      <c r="ICQ2" s="307"/>
      <c r="ICR2" s="307"/>
      <c r="ICS2" s="307"/>
      <c r="ICT2" s="307"/>
      <c r="ICU2" s="307"/>
      <c r="ICV2" s="307"/>
      <c r="ICW2" s="307"/>
      <c r="ICX2" s="307"/>
      <c r="ICY2" s="307"/>
      <c r="ICZ2" s="307"/>
      <c r="IDA2" s="307"/>
      <c r="IDB2" s="307"/>
      <c r="IDC2" s="307"/>
      <c r="IDD2" s="307"/>
      <c r="IDE2" s="306"/>
      <c r="IDF2" s="307"/>
      <c r="IDG2" s="307"/>
      <c r="IDH2" s="307"/>
      <c r="IDI2" s="307"/>
      <c r="IDJ2" s="307"/>
      <c r="IDK2" s="307"/>
      <c r="IDL2" s="307"/>
      <c r="IDM2" s="307"/>
      <c r="IDN2" s="307"/>
      <c r="IDO2" s="307"/>
      <c r="IDP2" s="307"/>
      <c r="IDQ2" s="307"/>
      <c r="IDR2" s="307"/>
      <c r="IDS2" s="307"/>
      <c r="IDT2" s="307"/>
      <c r="IDU2" s="306"/>
      <c r="IDV2" s="307"/>
      <c r="IDW2" s="307"/>
      <c r="IDX2" s="307"/>
      <c r="IDY2" s="307"/>
      <c r="IDZ2" s="307"/>
      <c r="IEA2" s="307"/>
      <c r="IEB2" s="307"/>
      <c r="IEC2" s="307"/>
      <c r="IED2" s="307"/>
      <c r="IEE2" s="307"/>
      <c r="IEF2" s="307"/>
      <c r="IEG2" s="307"/>
      <c r="IEH2" s="307"/>
      <c r="IEI2" s="307"/>
      <c r="IEJ2" s="307"/>
      <c r="IEK2" s="306"/>
      <c r="IEL2" s="307"/>
      <c r="IEM2" s="307"/>
      <c r="IEN2" s="307"/>
      <c r="IEO2" s="307"/>
      <c r="IEP2" s="307"/>
      <c r="IEQ2" s="307"/>
      <c r="IER2" s="307"/>
      <c r="IES2" s="307"/>
      <c r="IET2" s="307"/>
      <c r="IEU2" s="307"/>
      <c r="IEV2" s="307"/>
      <c r="IEW2" s="307"/>
      <c r="IEX2" s="307"/>
      <c r="IEY2" s="307"/>
      <c r="IEZ2" s="307"/>
      <c r="IFA2" s="306"/>
      <c r="IFB2" s="307"/>
      <c r="IFC2" s="307"/>
      <c r="IFD2" s="307"/>
      <c r="IFE2" s="307"/>
      <c r="IFF2" s="307"/>
      <c r="IFG2" s="307"/>
      <c r="IFH2" s="307"/>
      <c r="IFI2" s="307"/>
      <c r="IFJ2" s="307"/>
      <c r="IFK2" s="307"/>
      <c r="IFL2" s="307"/>
      <c r="IFM2" s="307"/>
      <c r="IFN2" s="307"/>
      <c r="IFO2" s="307"/>
      <c r="IFP2" s="307"/>
      <c r="IFQ2" s="306"/>
      <c r="IFR2" s="307"/>
      <c r="IFS2" s="307"/>
      <c r="IFT2" s="307"/>
      <c r="IFU2" s="307"/>
      <c r="IFV2" s="307"/>
      <c r="IFW2" s="307"/>
      <c r="IFX2" s="307"/>
      <c r="IFY2" s="307"/>
      <c r="IFZ2" s="307"/>
      <c r="IGA2" s="307"/>
      <c r="IGB2" s="307"/>
      <c r="IGC2" s="307"/>
      <c r="IGD2" s="307"/>
      <c r="IGE2" s="307"/>
      <c r="IGF2" s="307"/>
      <c r="IGG2" s="306"/>
      <c r="IGH2" s="307"/>
      <c r="IGI2" s="307"/>
      <c r="IGJ2" s="307"/>
      <c r="IGK2" s="307"/>
      <c r="IGL2" s="307"/>
      <c r="IGM2" s="307"/>
      <c r="IGN2" s="307"/>
      <c r="IGO2" s="307"/>
      <c r="IGP2" s="307"/>
      <c r="IGQ2" s="307"/>
      <c r="IGR2" s="307"/>
      <c r="IGS2" s="307"/>
      <c r="IGT2" s="307"/>
      <c r="IGU2" s="307"/>
      <c r="IGV2" s="307"/>
      <c r="IGW2" s="306"/>
      <c r="IGX2" s="307"/>
      <c r="IGY2" s="307"/>
      <c r="IGZ2" s="307"/>
      <c r="IHA2" s="307"/>
      <c r="IHB2" s="307"/>
      <c r="IHC2" s="307"/>
      <c r="IHD2" s="307"/>
      <c r="IHE2" s="307"/>
      <c r="IHF2" s="307"/>
      <c r="IHG2" s="307"/>
      <c r="IHH2" s="307"/>
      <c r="IHI2" s="307"/>
      <c r="IHJ2" s="307"/>
      <c r="IHK2" s="307"/>
      <c r="IHL2" s="307"/>
      <c r="IHM2" s="306"/>
      <c r="IHN2" s="307"/>
      <c r="IHO2" s="307"/>
      <c r="IHP2" s="307"/>
      <c r="IHQ2" s="307"/>
      <c r="IHR2" s="307"/>
      <c r="IHS2" s="307"/>
      <c r="IHT2" s="307"/>
      <c r="IHU2" s="307"/>
      <c r="IHV2" s="307"/>
      <c r="IHW2" s="307"/>
      <c r="IHX2" s="307"/>
      <c r="IHY2" s="307"/>
      <c r="IHZ2" s="307"/>
      <c r="IIA2" s="307"/>
      <c r="IIB2" s="307"/>
      <c r="IIC2" s="306"/>
      <c r="IID2" s="307"/>
      <c r="IIE2" s="307"/>
      <c r="IIF2" s="307"/>
      <c r="IIG2" s="307"/>
      <c r="IIH2" s="307"/>
      <c r="III2" s="307"/>
      <c r="IIJ2" s="307"/>
      <c r="IIK2" s="307"/>
      <c r="IIL2" s="307"/>
      <c r="IIM2" s="307"/>
      <c r="IIN2" s="307"/>
      <c r="IIO2" s="307"/>
      <c r="IIP2" s="307"/>
      <c r="IIQ2" s="307"/>
      <c r="IIR2" s="307"/>
      <c r="IIS2" s="306"/>
      <c r="IIT2" s="307"/>
      <c r="IIU2" s="307"/>
      <c r="IIV2" s="307"/>
      <c r="IIW2" s="307"/>
      <c r="IIX2" s="307"/>
      <c r="IIY2" s="307"/>
      <c r="IIZ2" s="307"/>
      <c r="IJA2" s="307"/>
      <c r="IJB2" s="307"/>
      <c r="IJC2" s="307"/>
      <c r="IJD2" s="307"/>
      <c r="IJE2" s="307"/>
      <c r="IJF2" s="307"/>
      <c r="IJG2" s="307"/>
      <c r="IJH2" s="307"/>
      <c r="IJI2" s="306"/>
      <c r="IJJ2" s="307"/>
      <c r="IJK2" s="307"/>
      <c r="IJL2" s="307"/>
      <c r="IJM2" s="307"/>
      <c r="IJN2" s="307"/>
      <c r="IJO2" s="307"/>
      <c r="IJP2" s="307"/>
      <c r="IJQ2" s="307"/>
      <c r="IJR2" s="307"/>
      <c r="IJS2" s="307"/>
      <c r="IJT2" s="307"/>
      <c r="IJU2" s="307"/>
      <c r="IJV2" s="307"/>
      <c r="IJW2" s="307"/>
      <c r="IJX2" s="307"/>
      <c r="IJY2" s="306"/>
      <c r="IJZ2" s="307"/>
      <c r="IKA2" s="307"/>
      <c r="IKB2" s="307"/>
      <c r="IKC2" s="307"/>
      <c r="IKD2" s="307"/>
      <c r="IKE2" s="307"/>
      <c r="IKF2" s="307"/>
      <c r="IKG2" s="307"/>
      <c r="IKH2" s="307"/>
      <c r="IKI2" s="307"/>
      <c r="IKJ2" s="307"/>
      <c r="IKK2" s="307"/>
      <c r="IKL2" s="307"/>
      <c r="IKM2" s="307"/>
      <c r="IKN2" s="307"/>
      <c r="IKO2" s="306"/>
      <c r="IKP2" s="307"/>
      <c r="IKQ2" s="307"/>
      <c r="IKR2" s="307"/>
      <c r="IKS2" s="307"/>
      <c r="IKT2" s="307"/>
      <c r="IKU2" s="307"/>
      <c r="IKV2" s="307"/>
      <c r="IKW2" s="307"/>
      <c r="IKX2" s="307"/>
      <c r="IKY2" s="307"/>
      <c r="IKZ2" s="307"/>
      <c r="ILA2" s="307"/>
      <c r="ILB2" s="307"/>
      <c r="ILC2" s="307"/>
      <c r="ILD2" s="307"/>
      <c r="ILE2" s="306"/>
      <c r="ILF2" s="307"/>
      <c r="ILG2" s="307"/>
      <c r="ILH2" s="307"/>
      <c r="ILI2" s="307"/>
      <c r="ILJ2" s="307"/>
      <c r="ILK2" s="307"/>
      <c r="ILL2" s="307"/>
      <c r="ILM2" s="307"/>
      <c r="ILN2" s="307"/>
      <c r="ILO2" s="307"/>
      <c r="ILP2" s="307"/>
      <c r="ILQ2" s="307"/>
      <c r="ILR2" s="307"/>
      <c r="ILS2" s="307"/>
      <c r="ILT2" s="307"/>
      <c r="ILU2" s="306"/>
      <c r="ILV2" s="307"/>
      <c r="ILW2" s="307"/>
      <c r="ILX2" s="307"/>
      <c r="ILY2" s="307"/>
      <c r="ILZ2" s="307"/>
      <c r="IMA2" s="307"/>
      <c r="IMB2" s="307"/>
      <c r="IMC2" s="307"/>
      <c r="IMD2" s="307"/>
      <c r="IME2" s="307"/>
      <c r="IMF2" s="307"/>
      <c r="IMG2" s="307"/>
      <c r="IMH2" s="307"/>
      <c r="IMI2" s="307"/>
      <c r="IMJ2" s="307"/>
      <c r="IMK2" s="306"/>
      <c r="IML2" s="307"/>
      <c r="IMM2" s="307"/>
      <c r="IMN2" s="307"/>
      <c r="IMO2" s="307"/>
      <c r="IMP2" s="307"/>
      <c r="IMQ2" s="307"/>
      <c r="IMR2" s="307"/>
      <c r="IMS2" s="307"/>
      <c r="IMT2" s="307"/>
      <c r="IMU2" s="307"/>
      <c r="IMV2" s="307"/>
      <c r="IMW2" s="307"/>
      <c r="IMX2" s="307"/>
      <c r="IMY2" s="307"/>
      <c r="IMZ2" s="307"/>
      <c r="INA2" s="306"/>
      <c r="INB2" s="307"/>
      <c r="INC2" s="307"/>
      <c r="IND2" s="307"/>
      <c r="INE2" s="307"/>
      <c r="INF2" s="307"/>
      <c r="ING2" s="307"/>
      <c r="INH2" s="307"/>
      <c r="INI2" s="307"/>
      <c r="INJ2" s="307"/>
      <c r="INK2" s="307"/>
      <c r="INL2" s="307"/>
      <c r="INM2" s="307"/>
      <c r="INN2" s="307"/>
      <c r="INO2" s="307"/>
      <c r="INP2" s="307"/>
      <c r="INQ2" s="306"/>
      <c r="INR2" s="307"/>
      <c r="INS2" s="307"/>
      <c r="INT2" s="307"/>
      <c r="INU2" s="307"/>
      <c r="INV2" s="307"/>
      <c r="INW2" s="307"/>
      <c r="INX2" s="307"/>
      <c r="INY2" s="307"/>
      <c r="INZ2" s="307"/>
      <c r="IOA2" s="307"/>
      <c r="IOB2" s="307"/>
      <c r="IOC2" s="307"/>
      <c r="IOD2" s="307"/>
      <c r="IOE2" s="307"/>
      <c r="IOF2" s="307"/>
      <c r="IOG2" s="306"/>
      <c r="IOH2" s="307"/>
      <c r="IOI2" s="307"/>
      <c r="IOJ2" s="307"/>
      <c r="IOK2" s="307"/>
      <c r="IOL2" s="307"/>
      <c r="IOM2" s="307"/>
      <c r="ION2" s="307"/>
      <c r="IOO2" s="307"/>
      <c r="IOP2" s="307"/>
      <c r="IOQ2" s="307"/>
      <c r="IOR2" s="307"/>
      <c r="IOS2" s="307"/>
      <c r="IOT2" s="307"/>
      <c r="IOU2" s="307"/>
      <c r="IOV2" s="307"/>
      <c r="IOW2" s="306"/>
      <c r="IOX2" s="307"/>
      <c r="IOY2" s="307"/>
      <c r="IOZ2" s="307"/>
      <c r="IPA2" s="307"/>
      <c r="IPB2" s="307"/>
      <c r="IPC2" s="307"/>
      <c r="IPD2" s="307"/>
      <c r="IPE2" s="307"/>
      <c r="IPF2" s="307"/>
      <c r="IPG2" s="307"/>
      <c r="IPH2" s="307"/>
      <c r="IPI2" s="307"/>
      <c r="IPJ2" s="307"/>
      <c r="IPK2" s="307"/>
      <c r="IPL2" s="307"/>
      <c r="IPM2" s="306"/>
      <c r="IPN2" s="307"/>
      <c r="IPO2" s="307"/>
      <c r="IPP2" s="307"/>
      <c r="IPQ2" s="307"/>
      <c r="IPR2" s="307"/>
      <c r="IPS2" s="307"/>
      <c r="IPT2" s="307"/>
      <c r="IPU2" s="307"/>
      <c r="IPV2" s="307"/>
      <c r="IPW2" s="307"/>
      <c r="IPX2" s="307"/>
      <c r="IPY2" s="307"/>
      <c r="IPZ2" s="307"/>
      <c r="IQA2" s="307"/>
      <c r="IQB2" s="307"/>
      <c r="IQC2" s="306"/>
      <c r="IQD2" s="307"/>
      <c r="IQE2" s="307"/>
      <c r="IQF2" s="307"/>
      <c r="IQG2" s="307"/>
      <c r="IQH2" s="307"/>
      <c r="IQI2" s="307"/>
      <c r="IQJ2" s="307"/>
      <c r="IQK2" s="307"/>
      <c r="IQL2" s="307"/>
      <c r="IQM2" s="307"/>
      <c r="IQN2" s="307"/>
      <c r="IQO2" s="307"/>
      <c r="IQP2" s="307"/>
      <c r="IQQ2" s="307"/>
      <c r="IQR2" s="307"/>
      <c r="IQS2" s="306"/>
      <c r="IQT2" s="307"/>
      <c r="IQU2" s="307"/>
      <c r="IQV2" s="307"/>
      <c r="IQW2" s="307"/>
      <c r="IQX2" s="307"/>
      <c r="IQY2" s="307"/>
      <c r="IQZ2" s="307"/>
      <c r="IRA2" s="307"/>
      <c r="IRB2" s="307"/>
      <c r="IRC2" s="307"/>
      <c r="IRD2" s="307"/>
      <c r="IRE2" s="307"/>
      <c r="IRF2" s="307"/>
      <c r="IRG2" s="307"/>
      <c r="IRH2" s="307"/>
      <c r="IRI2" s="306"/>
      <c r="IRJ2" s="307"/>
      <c r="IRK2" s="307"/>
      <c r="IRL2" s="307"/>
      <c r="IRM2" s="307"/>
      <c r="IRN2" s="307"/>
      <c r="IRO2" s="307"/>
      <c r="IRP2" s="307"/>
      <c r="IRQ2" s="307"/>
      <c r="IRR2" s="307"/>
      <c r="IRS2" s="307"/>
      <c r="IRT2" s="307"/>
      <c r="IRU2" s="307"/>
      <c r="IRV2" s="307"/>
      <c r="IRW2" s="307"/>
      <c r="IRX2" s="307"/>
      <c r="IRY2" s="306"/>
      <c r="IRZ2" s="307"/>
      <c r="ISA2" s="307"/>
      <c r="ISB2" s="307"/>
      <c r="ISC2" s="307"/>
      <c r="ISD2" s="307"/>
      <c r="ISE2" s="307"/>
      <c r="ISF2" s="307"/>
      <c r="ISG2" s="307"/>
      <c r="ISH2" s="307"/>
      <c r="ISI2" s="307"/>
      <c r="ISJ2" s="307"/>
      <c r="ISK2" s="307"/>
      <c r="ISL2" s="307"/>
      <c r="ISM2" s="307"/>
      <c r="ISN2" s="307"/>
      <c r="ISO2" s="306"/>
      <c r="ISP2" s="307"/>
      <c r="ISQ2" s="307"/>
      <c r="ISR2" s="307"/>
      <c r="ISS2" s="307"/>
      <c r="IST2" s="307"/>
      <c r="ISU2" s="307"/>
      <c r="ISV2" s="307"/>
      <c r="ISW2" s="307"/>
      <c r="ISX2" s="307"/>
      <c r="ISY2" s="307"/>
      <c r="ISZ2" s="307"/>
      <c r="ITA2" s="307"/>
      <c r="ITB2" s="307"/>
      <c r="ITC2" s="307"/>
      <c r="ITD2" s="307"/>
      <c r="ITE2" s="306"/>
      <c r="ITF2" s="307"/>
      <c r="ITG2" s="307"/>
      <c r="ITH2" s="307"/>
      <c r="ITI2" s="307"/>
      <c r="ITJ2" s="307"/>
      <c r="ITK2" s="307"/>
      <c r="ITL2" s="307"/>
      <c r="ITM2" s="307"/>
      <c r="ITN2" s="307"/>
      <c r="ITO2" s="307"/>
      <c r="ITP2" s="307"/>
      <c r="ITQ2" s="307"/>
      <c r="ITR2" s="307"/>
      <c r="ITS2" s="307"/>
      <c r="ITT2" s="307"/>
      <c r="ITU2" s="306"/>
      <c r="ITV2" s="307"/>
      <c r="ITW2" s="307"/>
      <c r="ITX2" s="307"/>
      <c r="ITY2" s="307"/>
      <c r="ITZ2" s="307"/>
      <c r="IUA2" s="307"/>
      <c r="IUB2" s="307"/>
      <c r="IUC2" s="307"/>
      <c r="IUD2" s="307"/>
      <c r="IUE2" s="307"/>
      <c r="IUF2" s="307"/>
      <c r="IUG2" s="307"/>
      <c r="IUH2" s="307"/>
      <c r="IUI2" s="307"/>
      <c r="IUJ2" s="307"/>
      <c r="IUK2" s="306"/>
      <c r="IUL2" s="307"/>
      <c r="IUM2" s="307"/>
      <c r="IUN2" s="307"/>
      <c r="IUO2" s="307"/>
      <c r="IUP2" s="307"/>
      <c r="IUQ2" s="307"/>
      <c r="IUR2" s="307"/>
      <c r="IUS2" s="307"/>
      <c r="IUT2" s="307"/>
      <c r="IUU2" s="307"/>
      <c r="IUV2" s="307"/>
      <c r="IUW2" s="307"/>
      <c r="IUX2" s="307"/>
      <c r="IUY2" s="307"/>
      <c r="IUZ2" s="307"/>
      <c r="IVA2" s="306"/>
      <c r="IVB2" s="307"/>
      <c r="IVC2" s="307"/>
      <c r="IVD2" s="307"/>
      <c r="IVE2" s="307"/>
      <c r="IVF2" s="307"/>
      <c r="IVG2" s="307"/>
      <c r="IVH2" s="307"/>
      <c r="IVI2" s="307"/>
      <c r="IVJ2" s="307"/>
      <c r="IVK2" s="307"/>
      <c r="IVL2" s="307"/>
      <c r="IVM2" s="307"/>
      <c r="IVN2" s="307"/>
      <c r="IVO2" s="307"/>
      <c r="IVP2" s="307"/>
      <c r="IVQ2" s="306"/>
      <c r="IVR2" s="307"/>
      <c r="IVS2" s="307"/>
      <c r="IVT2" s="307"/>
      <c r="IVU2" s="307"/>
      <c r="IVV2" s="307"/>
      <c r="IVW2" s="307"/>
      <c r="IVX2" s="307"/>
      <c r="IVY2" s="307"/>
      <c r="IVZ2" s="307"/>
      <c r="IWA2" s="307"/>
      <c r="IWB2" s="307"/>
      <c r="IWC2" s="307"/>
      <c r="IWD2" s="307"/>
      <c r="IWE2" s="307"/>
      <c r="IWF2" s="307"/>
      <c r="IWG2" s="306"/>
      <c r="IWH2" s="307"/>
      <c r="IWI2" s="307"/>
      <c r="IWJ2" s="307"/>
      <c r="IWK2" s="307"/>
      <c r="IWL2" s="307"/>
      <c r="IWM2" s="307"/>
      <c r="IWN2" s="307"/>
      <c r="IWO2" s="307"/>
      <c r="IWP2" s="307"/>
      <c r="IWQ2" s="307"/>
      <c r="IWR2" s="307"/>
      <c r="IWS2" s="307"/>
      <c r="IWT2" s="307"/>
      <c r="IWU2" s="307"/>
      <c r="IWV2" s="307"/>
      <c r="IWW2" s="306"/>
      <c r="IWX2" s="307"/>
      <c r="IWY2" s="307"/>
      <c r="IWZ2" s="307"/>
      <c r="IXA2" s="307"/>
      <c r="IXB2" s="307"/>
      <c r="IXC2" s="307"/>
      <c r="IXD2" s="307"/>
      <c r="IXE2" s="307"/>
      <c r="IXF2" s="307"/>
      <c r="IXG2" s="307"/>
      <c r="IXH2" s="307"/>
      <c r="IXI2" s="307"/>
      <c r="IXJ2" s="307"/>
      <c r="IXK2" s="307"/>
      <c r="IXL2" s="307"/>
      <c r="IXM2" s="306"/>
      <c r="IXN2" s="307"/>
      <c r="IXO2" s="307"/>
      <c r="IXP2" s="307"/>
      <c r="IXQ2" s="307"/>
      <c r="IXR2" s="307"/>
      <c r="IXS2" s="307"/>
      <c r="IXT2" s="307"/>
      <c r="IXU2" s="307"/>
      <c r="IXV2" s="307"/>
      <c r="IXW2" s="307"/>
      <c r="IXX2" s="307"/>
      <c r="IXY2" s="307"/>
      <c r="IXZ2" s="307"/>
      <c r="IYA2" s="307"/>
      <c r="IYB2" s="307"/>
      <c r="IYC2" s="306"/>
      <c r="IYD2" s="307"/>
      <c r="IYE2" s="307"/>
      <c r="IYF2" s="307"/>
      <c r="IYG2" s="307"/>
      <c r="IYH2" s="307"/>
      <c r="IYI2" s="307"/>
      <c r="IYJ2" s="307"/>
      <c r="IYK2" s="307"/>
      <c r="IYL2" s="307"/>
      <c r="IYM2" s="307"/>
      <c r="IYN2" s="307"/>
      <c r="IYO2" s="307"/>
      <c r="IYP2" s="307"/>
      <c r="IYQ2" s="307"/>
      <c r="IYR2" s="307"/>
      <c r="IYS2" s="306"/>
      <c r="IYT2" s="307"/>
      <c r="IYU2" s="307"/>
      <c r="IYV2" s="307"/>
      <c r="IYW2" s="307"/>
      <c r="IYX2" s="307"/>
      <c r="IYY2" s="307"/>
      <c r="IYZ2" s="307"/>
      <c r="IZA2" s="307"/>
      <c r="IZB2" s="307"/>
      <c r="IZC2" s="307"/>
      <c r="IZD2" s="307"/>
      <c r="IZE2" s="307"/>
      <c r="IZF2" s="307"/>
      <c r="IZG2" s="307"/>
      <c r="IZH2" s="307"/>
      <c r="IZI2" s="306"/>
      <c r="IZJ2" s="307"/>
      <c r="IZK2" s="307"/>
      <c r="IZL2" s="307"/>
      <c r="IZM2" s="307"/>
      <c r="IZN2" s="307"/>
      <c r="IZO2" s="307"/>
      <c r="IZP2" s="307"/>
      <c r="IZQ2" s="307"/>
      <c r="IZR2" s="307"/>
      <c r="IZS2" s="307"/>
      <c r="IZT2" s="307"/>
      <c r="IZU2" s="307"/>
      <c r="IZV2" s="307"/>
      <c r="IZW2" s="307"/>
      <c r="IZX2" s="307"/>
      <c r="IZY2" s="306"/>
      <c r="IZZ2" s="307"/>
      <c r="JAA2" s="307"/>
      <c r="JAB2" s="307"/>
      <c r="JAC2" s="307"/>
      <c r="JAD2" s="307"/>
      <c r="JAE2" s="307"/>
      <c r="JAF2" s="307"/>
      <c r="JAG2" s="307"/>
      <c r="JAH2" s="307"/>
      <c r="JAI2" s="307"/>
      <c r="JAJ2" s="307"/>
      <c r="JAK2" s="307"/>
      <c r="JAL2" s="307"/>
      <c r="JAM2" s="307"/>
      <c r="JAN2" s="307"/>
      <c r="JAO2" s="306"/>
      <c r="JAP2" s="307"/>
      <c r="JAQ2" s="307"/>
      <c r="JAR2" s="307"/>
      <c r="JAS2" s="307"/>
      <c r="JAT2" s="307"/>
      <c r="JAU2" s="307"/>
      <c r="JAV2" s="307"/>
      <c r="JAW2" s="307"/>
      <c r="JAX2" s="307"/>
      <c r="JAY2" s="307"/>
      <c r="JAZ2" s="307"/>
      <c r="JBA2" s="307"/>
      <c r="JBB2" s="307"/>
      <c r="JBC2" s="307"/>
      <c r="JBD2" s="307"/>
      <c r="JBE2" s="306"/>
      <c r="JBF2" s="307"/>
      <c r="JBG2" s="307"/>
      <c r="JBH2" s="307"/>
      <c r="JBI2" s="307"/>
      <c r="JBJ2" s="307"/>
      <c r="JBK2" s="307"/>
      <c r="JBL2" s="307"/>
      <c r="JBM2" s="307"/>
      <c r="JBN2" s="307"/>
      <c r="JBO2" s="307"/>
      <c r="JBP2" s="307"/>
      <c r="JBQ2" s="307"/>
      <c r="JBR2" s="307"/>
      <c r="JBS2" s="307"/>
      <c r="JBT2" s="307"/>
      <c r="JBU2" s="306"/>
      <c r="JBV2" s="307"/>
      <c r="JBW2" s="307"/>
      <c r="JBX2" s="307"/>
      <c r="JBY2" s="307"/>
      <c r="JBZ2" s="307"/>
      <c r="JCA2" s="307"/>
      <c r="JCB2" s="307"/>
      <c r="JCC2" s="307"/>
      <c r="JCD2" s="307"/>
      <c r="JCE2" s="307"/>
      <c r="JCF2" s="307"/>
      <c r="JCG2" s="307"/>
      <c r="JCH2" s="307"/>
      <c r="JCI2" s="307"/>
      <c r="JCJ2" s="307"/>
      <c r="JCK2" s="306"/>
      <c r="JCL2" s="307"/>
      <c r="JCM2" s="307"/>
      <c r="JCN2" s="307"/>
      <c r="JCO2" s="307"/>
      <c r="JCP2" s="307"/>
      <c r="JCQ2" s="307"/>
      <c r="JCR2" s="307"/>
      <c r="JCS2" s="307"/>
      <c r="JCT2" s="307"/>
      <c r="JCU2" s="307"/>
      <c r="JCV2" s="307"/>
      <c r="JCW2" s="307"/>
      <c r="JCX2" s="307"/>
      <c r="JCY2" s="307"/>
      <c r="JCZ2" s="307"/>
      <c r="JDA2" s="306"/>
      <c r="JDB2" s="307"/>
      <c r="JDC2" s="307"/>
      <c r="JDD2" s="307"/>
      <c r="JDE2" s="307"/>
      <c r="JDF2" s="307"/>
      <c r="JDG2" s="307"/>
      <c r="JDH2" s="307"/>
      <c r="JDI2" s="307"/>
      <c r="JDJ2" s="307"/>
      <c r="JDK2" s="307"/>
      <c r="JDL2" s="307"/>
      <c r="JDM2" s="307"/>
      <c r="JDN2" s="307"/>
      <c r="JDO2" s="307"/>
      <c r="JDP2" s="307"/>
      <c r="JDQ2" s="306"/>
      <c r="JDR2" s="307"/>
      <c r="JDS2" s="307"/>
      <c r="JDT2" s="307"/>
      <c r="JDU2" s="307"/>
      <c r="JDV2" s="307"/>
      <c r="JDW2" s="307"/>
      <c r="JDX2" s="307"/>
      <c r="JDY2" s="307"/>
      <c r="JDZ2" s="307"/>
      <c r="JEA2" s="307"/>
      <c r="JEB2" s="307"/>
      <c r="JEC2" s="307"/>
      <c r="JED2" s="307"/>
      <c r="JEE2" s="307"/>
      <c r="JEF2" s="307"/>
      <c r="JEG2" s="306"/>
      <c r="JEH2" s="307"/>
      <c r="JEI2" s="307"/>
      <c r="JEJ2" s="307"/>
      <c r="JEK2" s="307"/>
      <c r="JEL2" s="307"/>
      <c r="JEM2" s="307"/>
      <c r="JEN2" s="307"/>
      <c r="JEO2" s="307"/>
      <c r="JEP2" s="307"/>
      <c r="JEQ2" s="307"/>
      <c r="JER2" s="307"/>
      <c r="JES2" s="307"/>
      <c r="JET2" s="307"/>
      <c r="JEU2" s="307"/>
      <c r="JEV2" s="307"/>
      <c r="JEW2" s="306"/>
      <c r="JEX2" s="307"/>
      <c r="JEY2" s="307"/>
      <c r="JEZ2" s="307"/>
      <c r="JFA2" s="307"/>
      <c r="JFB2" s="307"/>
      <c r="JFC2" s="307"/>
      <c r="JFD2" s="307"/>
      <c r="JFE2" s="307"/>
      <c r="JFF2" s="307"/>
      <c r="JFG2" s="307"/>
      <c r="JFH2" s="307"/>
      <c r="JFI2" s="307"/>
      <c r="JFJ2" s="307"/>
      <c r="JFK2" s="307"/>
      <c r="JFL2" s="307"/>
      <c r="JFM2" s="306"/>
      <c r="JFN2" s="307"/>
      <c r="JFO2" s="307"/>
      <c r="JFP2" s="307"/>
      <c r="JFQ2" s="307"/>
      <c r="JFR2" s="307"/>
      <c r="JFS2" s="307"/>
      <c r="JFT2" s="307"/>
      <c r="JFU2" s="307"/>
      <c r="JFV2" s="307"/>
      <c r="JFW2" s="307"/>
      <c r="JFX2" s="307"/>
      <c r="JFY2" s="307"/>
      <c r="JFZ2" s="307"/>
      <c r="JGA2" s="307"/>
      <c r="JGB2" s="307"/>
      <c r="JGC2" s="306"/>
      <c r="JGD2" s="307"/>
      <c r="JGE2" s="307"/>
      <c r="JGF2" s="307"/>
      <c r="JGG2" s="307"/>
      <c r="JGH2" s="307"/>
      <c r="JGI2" s="307"/>
      <c r="JGJ2" s="307"/>
      <c r="JGK2" s="307"/>
      <c r="JGL2" s="307"/>
      <c r="JGM2" s="307"/>
      <c r="JGN2" s="307"/>
      <c r="JGO2" s="307"/>
      <c r="JGP2" s="307"/>
      <c r="JGQ2" s="307"/>
      <c r="JGR2" s="307"/>
      <c r="JGS2" s="306"/>
      <c r="JGT2" s="307"/>
      <c r="JGU2" s="307"/>
      <c r="JGV2" s="307"/>
      <c r="JGW2" s="307"/>
      <c r="JGX2" s="307"/>
      <c r="JGY2" s="307"/>
      <c r="JGZ2" s="307"/>
      <c r="JHA2" s="307"/>
      <c r="JHB2" s="307"/>
      <c r="JHC2" s="307"/>
      <c r="JHD2" s="307"/>
      <c r="JHE2" s="307"/>
      <c r="JHF2" s="307"/>
      <c r="JHG2" s="307"/>
      <c r="JHH2" s="307"/>
      <c r="JHI2" s="306"/>
      <c r="JHJ2" s="307"/>
      <c r="JHK2" s="307"/>
      <c r="JHL2" s="307"/>
      <c r="JHM2" s="307"/>
      <c r="JHN2" s="307"/>
      <c r="JHO2" s="307"/>
      <c r="JHP2" s="307"/>
      <c r="JHQ2" s="307"/>
      <c r="JHR2" s="307"/>
      <c r="JHS2" s="307"/>
      <c r="JHT2" s="307"/>
      <c r="JHU2" s="307"/>
      <c r="JHV2" s="307"/>
      <c r="JHW2" s="307"/>
      <c r="JHX2" s="307"/>
      <c r="JHY2" s="306"/>
      <c r="JHZ2" s="307"/>
      <c r="JIA2" s="307"/>
      <c r="JIB2" s="307"/>
      <c r="JIC2" s="307"/>
      <c r="JID2" s="307"/>
      <c r="JIE2" s="307"/>
      <c r="JIF2" s="307"/>
      <c r="JIG2" s="307"/>
      <c r="JIH2" s="307"/>
      <c r="JII2" s="307"/>
      <c r="JIJ2" s="307"/>
      <c r="JIK2" s="307"/>
      <c r="JIL2" s="307"/>
      <c r="JIM2" s="307"/>
      <c r="JIN2" s="307"/>
      <c r="JIO2" s="306"/>
      <c r="JIP2" s="307"/>
      <c r="JIQ2" s="307"/>
      <c r="JIR2" s="307"/>
      <c r="JIS2" s="307"/>
      <c r="JIT2" s="307"/>
      <c r="JIU2" s="307"/>
      <c r="JIV2" s="307"/>
      <c r="JIW2" s="307"/>
      <c r="JIX2" s="307"/>
      <c r="JIY2" s="307"/>
      <c r="JIZ2" s="307"/>
      <c r="JJA2" s="307"/>
      <c r="JJB2" s="307"/>
      <c r="JJC2" s="307"/>
      <c r="JJD2" s="307"/>
      <c r="JJE2" s="306"/>
      <c r="JJF2" s="307"/>
      <c r="JJG2" s="307"/>
      <c r="JJH2" s="307"/>
      <c r="JJI2" s="307"/>
      <c r="JJJ2" s="307"/>
      <c r="JJK2" s="307"/>
      <c r="JJL2" s="307"/>
      <c r="JJM2" s="307"/>
      <c r="JJN2" s="307"/>
      <c r="JJO2" s="307"/>
      <c r="JJP2" s="307"/>
      <c r="JJQ2" s="307"/>
      <c r="JJR2" s="307"/>
      <c r="JJS2" s="307"/>
      <c r="JJT2" s="307"/>
      <c r="JJU2" s="306"/>
      <c r="JJV2" s="307"/>
      <c r="JJW2" s="307"/>
      <c r="JJX2" s="307"/>
      <c r="JJY2" s="307"/>
      <c r="JJZ2" s="307"/>
      <c r="JKA2" s="307"/>
      <c r="JKB2" s="307"/>
      <c r="JKC2" s="307"/>
      <c r="JKD2" s="307"/>
      <c r="JKE2" s="307"/>
      <c r="JKF2" s="307"/>
      <c r="JKG2" s="307"/>
      <c r="JKH2" s="307"/>
      <c r="JKI2" s="307"/>
      <c r="JKJ2" s="307"/>
      <c r="JKK2" s="306"/>
      <c r="JKL2" s="307"/>
      <c r="JKM2" s="307"/>
      <c r="JKN2" s="307"/>
      <c r="JKO2" s="307"/>
      <c r="JKP2" s="307"/>
      <c r="JKQ2" s="307"/>
      <c r="JKR2" s="307"/>
      <c r="JKS2" s="307"/>
      <c r="JKT2" s="307"/>
      <c r="JKU2" s="307"/>
      <c r="JKV2" s="307"/>
      <c r="JKW2" s="307"/>
      <c r="JKX2" s="307"/>
      <c r="JKY2" s="307"/>
      <c r="JKZ2" s="307"/>
      <c r="JLA2" s="306"/>
      <c r="JLB2" s="307"/>
      <c r="JLC2" s="307"/>
      <c r="JLD2" s="307"/>
      <c r="JLE2" s="307"/>
      <c r="JLF2" s="307"/>
      <c r="JLG2" s="307"/>
      <c r="JLH2" s="307"/>
      <c r="JLI2" s="307"/>
      <c r="JLJ2" s="307"/>
      <c r="JLK2" s="307"/>
      <c r="JLL2" s="307"/>
      <c r="JLM2" s="307"/>
      <c r="JLN2" s="307"/>
      <c r="JLO2" s="307"/>
      <c r="JLP2" s="307"/>
      <c r="JLQ2" s="306"/>
      <c r="JLR2" s="307"/>
      <c r="JLS2" s="307"/>
      <c r="JLT2" s="307"/>
      <c r="JLU2" s="307"/>
      <c r="JLV2" s="307"/>
      <c r="JLW2" s="307"/>
      <c r="JLX2" s="307"/>
      <c r="JLY2" s="307"/>
      <c r="JLZ2" s="307"/>
      <c r="JMA2" s="307"/>
      <c r="JMB2" s="307"/>
      <c r="JMC2" s="307"/>
      <c r="JMD2" s="307"/>
      <c r="JME2" s="307"/>
      <c r="JMF2" s="307"/>
      <c r="JMG2" s="306"/>
      <c r="JMH2" s="307"/>
      <c r="JMI2" s="307"/>
      <c r="JMJ2" s="307"/>
      <c r="JMK2" s="307"/>
      <c r="JML2" s="307"/>
      <c r="JMM2" s="307"/>
      <c r="JMN2" s="307"/>
      <c r="JMO2" s="307"/>
      <c r="JMP2" s="307"/>
      <c r="JMQ2" s="307"/>
      <c r="JMR2" s="307"/>
      <c r="JMS2" s="307"/>
      <c r="JMT2" s="307"/>
      <c r="JMU2" s="307"/>
      <c r="JMV2" s="307"/>
      <c r="JMW2" s="306"/>
      <c r="JMX2" s="307"/>
      <c r="JMY2" s="307"/>
      <c r="JMZ2" s="307"/>
      <c r="JNA2" s="307"/>
      <c r="JNB2" s="307"/>
      <c r="JNC2" s="307"/>
      <c r="JND2" s="307"/>
      <c r="JNE2" s="307"/>
      <c r="JNF2" s="307"/>
      <c r="JNG2" s="307"/>
      <c r="JNH2" s="307"/>
      <c r="JNI2" s="307"/>
      <c r="JNJ2" s="307"/>
      <c r="JNK2" s="307"/>
      <c r="JNL2" s="307"/>
      <c r="JNM2" s="306"/>
      <c r="JNN2" s="307"/>
      <c r="JNO2" s="307"/>
      <c r="JNP2" s="307"/>
      <c r="JNQ2" s="307"/>
      <c r="JNR2" s="307"/>
      <c r="JNS2" s="307"/>
      <c r="JNT2" s="307"/>
      <c r="JNU2" s="307"/>
      <c r="JNV2" s="307"/>
      <c r="JNW2" s="307"/>
      <c r="JNX2" s="307"/>
      <c r="JNY2" s="307"/>
      <c r="JNZ2" s="307"/>
      <c r="JOA2" s="307"/>
      <c r="JOB2" s="307"/>
      <c r="JOC2" s="306"/>
      <c r="JOD2" s="307"/>
      <c r="JOE2" s="307"/>
      <c r="JOF2" s="307"/>
      <c r="JOG2" s="307"/>
      <c r="JOH2" s="307"/>
      <c r="JOI2" s="307"/>
      <c r="JOJ2" s="307"/>
      <c r="JOK2" s="307"/>
      <c r="JOL2" s="307"/>
      <c r="JOM2" s="307"/>
      <c r="JON2" s="307"/>
      <c r="JOO2" s="307"/>
      <c r="JOP2" s="307"/>
      <c r="JOQ2" s="307"/>
      <c r="JOR2" s="307"/>
      <c r="JOS2" s="306"/>
      <c r="JOT2" s="307"/>
      <c r="JOU2" s="307"/>
      <c r="JOV2" s="307"/>
      <c r="JOW2" s="307"/>
      <c r="JOX2" s="307"/>
      <c r="JOY2" s="307"/>
      <c r="JOZ2" s="307"/>
      <c r="JPA2" s="307"/>
      <c r="JPB2" s="307"/>
      <c r="JPC2" s="307"/>
      <c r="JPD2" s="307"/>
      <c r="JPE2" s="307"/>
      <c r="JPF2" s="307"/>
      <c r="JPG2" s="307"/>
      <c r="JPH2" s="307"/>
      <c r="JPI2" s="306"/>
      <c r="JPJ2" s="307"/>
      <c r="JPK2" s="307"/>
      <c r="JPL2" s="307"/>
      <c r="JPM2" s="307"/>
      <c r="JPN2" s="307"/>
      <c r="JPO2" s="307"/>
      <c r="JPP2" s="307"/>
      <c r="JPQ2" s="307"/>
      <c r="JPR2" s="307"/>
      <c r="JPS2" s="307"/>
      <c r="JPT2" s="307"/>
      <c r="JPU2" s="307"/>
      <c r="JPV2" s="307"/>
      <c r="JPW2" s="307"/>
      <c r="JPX2" s="307"/>
      <c r="JPY2" s="306"/>
      <c r="JPZ2" s="307"/>
      <c r="JQA2" s="307"/>
      <c r="JQB2" s="307"/>
      <c r="JQC2" s="307"/>
      <c r="JQD2" s="307"/>
      <c r="JQE2" s="307"/>
      <c r="JQF2" s="307"/>
      <c r="JQG2" s="307"/>
      <c r="JQH2" s="307"/>
      <c r="JQI2" s="307"/>
      <c r="JQJ2" s="307"/>
      <c r="JQK2" s="307"/>
      <c r="JQL2" s="307"/>
      <c r="JQM2" s="307"/>
      <c r="JQN2" s="307"/>
      <c r="JQO2" s="306"/>
      <c r="JQP2" s="307"/>
      <c r="JQQ2" s="307"/>
      <c r="JQR2" s="307"/>
      <c r="JQS2" s="307"/>
      <c r="JQT2" s="307"/>
      <c r="JQU2" s="307"/>
      <c r="JQV2" s="307"/>
      <c r="JQW2" s="307"/>
      <c r="JQX2" s="307"/>
      <c r="JQY2" s="307"/>
      <c r="JQZ2" s="307"/>
      <c r="JRA2" s="307"/>
      <c r="JRB2" s="307"/>
      <c r="JRC2" s="307"/>
      <c r="JRD2" s="307"/>
      <c r="JRE2" s="306"/>
      <c r="JRF2" s="307"/>
      <c r="JRG2" s="307"/>
      <c r="JRH2" s="307"/>
      <c r="JRI2" s="307"/>
      <c r="JRJ2" s="307"/>
      <c r="JRK2" s="307"/>
      <c r="JRL2" s="307"/>
      <c r="JRM2" s="307"/>
      <c r="JRN2" s="307"/>
      <c r="JRO2" s="307"/>
      <c r="JRP2" s="307"/>
      <c r="JRQ2" s="307"/>
      <c r="JRR2" s="307"/>
      <c r="JRS2" s="307"/>
      <c r="JRT2" s="307"/>
      <c r="JRU2" s="306"/>
      <c r="JRV2" s="307"/>
      <c r="JRW2" s="307"/>
      <c r="JRX2" s="307"/>
      <c r="JRY2" s="307"/>
      <c r="JRZ2" s="307"/>
      <c r="JSA2" s="307"/>
      <c r="JSB2" s="307"/>
      <c r="JSC2" s="307"/>
      <c r="JSD2" s="307"/>
      <c r="JSE2" s="307"/>
      <c r="JSF2" s="307"/>
      <c r="JSG2" s="307"/>
      <c r="JSH2" s="307"/>
      <c r="JSI2" s="307"/>
      <c r="JSJ2" s="307"/>
      <c r="JSK2" s="306"/>
      <c r="JSL2" s="307"/>
      <c r="JSM2" s="307"/>
      <c r="JSN2" s="307"/>
      <c r="JSO2" s="307"/>
      <c r="JSP2" s="307"/>
      <c r="JSQ2" s="307"/>
      <c r="JSR2" s="307"/>
      <c r="JSS2" s="307"/>
      <c r="JST2" s="307"/>
      <c r="JSU2" s="307"/>
      <c r="JSV2" s="307"/>
      <c r="JSW2" s="307"/>
      <c r="JSX2" s="307"/>
      <c r="JSY2" s="307"/>
      <c r="JSZ2" s="307"/>
      <c r="JTA2" s="306"/>
      <c r="JTB2" s="307"/>
      <c r="JTC2" s="307"/>
      <c r="JTD2" s="307"/>
      <c r="JTE2" s="307"/>
      <c r="JTF2" s="307"/>
      <c r="JTG2" s="307"/>
      <c r="JTH2" s="307"/>
      <c r="JTI2" s="307"/>
      <c r="JTJ2" s="307"/>
      <c r="JTK2" s="307"/>
      <c r="JTL2" s="307"/>
      <c r="JTM2" s="307"/>
      <c r="JTN2" s="307"/>
      <c r="JTO2" s="307"/>
      <c r="JTP2" s="307"/>
      <c r="JTQ2" s="306"/>
      <c r="JTR2" s="307"/>
      <c r="JTS2" s="307"/>
      <c r="JTT2" s="307"/>
      <c r="JTU2" s="307"/>
      <c r="JTV2" s="307"/>
      <c r="JTW2" s="307"/>
      <c r="JTX2" s="307"/>
      <c r="JTY2" s="307"/>
      <c r="JTZ2" s="307"/>
      <c r="JUA2" s="307"/>
      <c r="JUB2" s="307"/>
      <c r="JUC2" s="307"/>
      <c r="JUD2" s="307"/>
      <c r="JUE2" s="307"/>
      <c r="JUF2" s="307"/>
      <c r="JUG2" s="306"/>
      <c r="JUH2" s="307"/>
      <c r="JUI2" s="307"/>
      <c r="JUJ2" s="307"/>
      <c r="JUK2" s="307"/>
      <c r="JUL2" s="307"/>
      <c r="JUM2" s="307"/>
      <c r="JUN2" s="307"/>
      <c r="JUO2" s="307"/>
      <c r="JUP2" s="307"/>
      <c r="JUQ2" s="307"/>
      <c r="JUR2" s="307"/>
      <c r="JUS2" s="307"/>
      <c r="JUT2" s="307"/>
      <c r="JUU2" s="307"/>
      <c r="JUV2" s="307"/>
      <c r="JUW2" s="306"/>
      <c r="JUX2" s="307"/>
      <c r="JUY2" s="307"/>
      <c r="JUZ2" s="307"/>
      <c r="JVA2" s="307"/>
      <c r="JVB2" s="307"/>
      <c r="JVC2" s="307"/>
      <c r="JVD2" s="307"/>
      <c r="JVE2" s="307"/>
      <c r="JVF2" s="307"/>
      <c r="JVG2" s="307"/>
      <c r="JVH2" s="307"/>
      <c r="JVI2" s="307"/>
      <c r="JVJ2" s="307"/>
      <c r="JVK2" s="307"/>
      <c r="JVL2" s="307"/>
      <c r="JVM2" s="306"/>
      <c r="JVN2" s="307"/>
      <c r="JVO2" s="307"/>
      <c r="JVP2" s="307"/>
      <c r="JVQ2" s="307"/>
      <c r="JVR2" s="307"/>
      <c r="JVS2" s="307"/>
      <c r="JVT2" s="307"/>
      <c r="JVU2" s="307"/>
      <c r="JVV2" s="307"/>
      <c r="JVW2" s="307"/>
      <c r="JVX2" s="307"/>
      <c r="JVY2" s="307"/>
      <c r="JVZ2" s="307"/>
      <c r="JWA2" s="307"/>
      <c r="JWB2" s="307"/>
      <c r="JWC2" s="306"/>
      <c r="JWD2" s="307"/>
      <c r="JWE2" s="307"/>
      <c r="JWF2" s="307"/>
      <c r="JWG2" s="307"/>
      <c r="JWH2" s="307"/>
      <c r="JWI2" s="307"/>
      <c r="JWJ2" s="307"/>
      <c r="JWK2" s="307"/>
      <c r="JWL2" s="307"/>
      <c r="JWM2" s="307"/>
      <c r="JWN2" s="307"/>
      <c r="JWO2" s="307"/>
      <c r="JWP2" s="307"/>
      <c r="JWQ2" s="307"/>
      <c r="JWR2" s="307"/>
      <c r="JWS2" s="306"/>
      <c r="JWT2" s="307"/>
      <c r="JWU2" s="307"/>
      <c r="JWV2" s="307"/>
      <c r="JWW2" s="307"/>
      <c r="JWX2" s="307"/>
      <c r="JWY2" s="307"/>
      <c r="JWZ2" s="307"/>
      <c r="JXA2" s="307"/>
      <c r="JXB2" s="307"/>
      <c r="JXC2" s="307"/>
      <c r="JXD2" s="307"/>
      <c r="JXE2" s="307"/>
      <c r="JXF2" s="307"/>
      <c r="JXG2" s="307"/>
      <c r="JXH2" s="307"/>
      <c r="JXI2" s="306"/>
      <c r="JXJ2" s="307"/>
      <c r="JXK2" s="307"/>
      <c r="JXL2" s="307"/>
      <c r="JXM2" s="307"/>
      <c r="JXN2" s="307"/>
      <c r="JXO2" s="307"/>
      <c r="JXP2" s="307"/>
      <c r="JXQ2" s="307"/>
      <c r="JXR2" s="307"/>
      <c r="JXS2" s="307"/>
      <c r="JXT2" s="307"/>
      <c r="JXU2" s="307"/>
      <c r="JXV2" s="307"/>
      <c r="JXW2" s="307"/>
      <c r="JXX2" s="307"/>
      <c r="JXY2" s="306"/>
      <c r="JXZ2" s="307"/>
      <c r="JYA2" s="307"/>
      <c r="JYB2" s="307"/>
      <c r="JYC2" s="307"/>
      <c r="JYD2" s="307"/>
      <c r="JYE2" s="307"/>
      <c r="JYF2" s="307"/>
      <c r="JYG2" s="307"/>
      <c r="JYH2" s="307"/>
      <c r="JYI2" s="307"/>
      <c r="JYJ2" s="307"/>
      <c r="JYK2" s="307"/>
      <c r="JYL2" s="307"/>
      <c r="JYM2" s="307"/>
      <c r="JYN2" s="307"/>
      <c r="JYO2" s="306"/>
      <c r="JYP2" s="307"/>
      <c r="JYQ2" s="307"/>
      <c r="JYR2" s="307"/>
      <c r="JYS2" s="307"/>
      <c r="JYT2" s="307"/>
      <c r="JYU2" s="307"/>
      <c r="JYV2" s="307"/>
      <c r="JYW2" s="307"/>
      <c r="JYX2" s="307"/>
      <c r="JYY2" s="307"/>
      <c r="JYZ2" s="307"/>
      <c r="JZA2" s="307"/>
      <c r="JZB2" s="307"/>
      <c r="JZC2" s="307"/>
      <c r="JZD2" s="307"/>
      <c r="JZE2" s="306"/>
      <c r="JZF2" s="307"/>
      <c r="JZG2" s="307"/>
      <c r="JZH2" s="307"/>
      <c r="JZI2" s="307"/>
      <c r="JZJ2" s="307"/>
      <c r="JZK2" s="307"/>
      <c r="JZL2" s="307"/>
      <c r="JZM2" s="307"/>
      <c r="JZN2" s="307"/>
      <c r="JZO2" s="307"/>
      <c r="JZP2" s="307"/>
      <c r="JZQ2" s="307"/>
      <c r="JZR2" s="307"/>
      <c r="JZS2" s="307"/>
      <c r="JZT2" s="307"/>
      <c r="JZU2" s="306"/>
      <c r="JZV2" s="307"/>
      <c r="JZW2" s="307"/>
      <c r="JZX2" s="307"/>
      <c r="JZY2" s="307"/>
      <c r="JZZ2" s="307"/>
      <c r="KAA2" s="307"/>
      <c r="KAB2" s="307"/>
      <c r="KAC2" s="307"/>
      <c r="KAD2" s="307"/>
      <c r="KAE2" s="307"/>
      <c r="KAF2" s="307"/>
      <c r="KAG2" s="307"/>
      <c r="KAH2" s="307"/>
      <c r="KAI2" s="307"/>
      <c r="KAJ2" s="307"/>
      <c r="KAK2" s="306"/>
      <c r="KAL2" s="307"/>
      <c r="KAM2" s="307"/>
      <c r="KAN2" s="307"/>
      <c r="KAO2" s="307"/>
      <c r="KAP2" s="307"/>
      <c r="KAQ2" s="307"/>
      <c r="KAR2" s="307"/>
      <c r="KAS2" s="307"/>
      <c r="KAT2" s="307"/>
      <c r="KAU2" s="307"/>
      <c r="KAV2" s="307"/>
      <c r="KAW2" s="307"/>
      <c r="KAX2" s="307"/>
      <c r="KAY2" s="307"/>
      <c r="KAZ2" s="307"/>
      <c r="KBA2" s="306"/>
      <c r="KBB2" s="307"/>
      <c r="KBC2" s="307"/>
      <c r="KBD2" s="307"/>
      <c r="KBE2" s="307"/>
      <c r="KBF2" s="307"/>
      <c r="KBG2" s="307"/>
      <c r="KBH2" s="307"/>
      <c r="KBI2" s="307"/>
      <c r="KBJ2" s="307"/>
      <c r="KBK2" s="307"/>
      <c r="KBL2" s="307"/>
      <c r="KBM2" s="307"/>
      <c r="KBN2" s="307"/>
      <c r="KBO2" s="307"/>
      <c r="KBP2" s="307"/>
      <c r="KBQ2" s="306"/>
      <c r="KBR2" s="307"/>
      <c r="KBS2" s="307"/>
      <c r="KBT2" s="307"/>
      <c r="KBU2" s="307"/>
      <c r="KBV2" s="307"/>
      <c r="KBW2" s="307"/>
      <c r="KBX2" s="307"/>
      <c r="KBY2" s="307"/>
      <c r="KBZ2" s="307"/>
      <c r="KCA2" s="307"/>
      <c r="KCB2" s="307"/>
      <c r="KCC2" s="307"/>
      <c r="KCD2" s="307"/>
      <c r="KCE2" s="307"/>
      <c r="KCF2" s="307"/>
      <c r="KCG2" s="306"/>
      <c r="KCH2" s="307"/>
      <c r="KCI2" s="307"/>
      <c r="KCJ2" s="307"/>
      <c r="KCK2" s="307"/>
      <c r="KCL2" s="307"/>
      <c r="KCM2" s="307"/>
      <c r="KCN2" s="307"/>
      <c r="KCO2" s="307"/>
      <c r="KCP2" s="307"/>
      <c r="KCQ2" s="307"/>
      <c r="KCR2" s="307"/>
      <c r="KCS2" s="307"/>
      <c r="KCT2" s="307"/>
      <c r="KCU2" s="307"/>
      <c r="KCV2" s="307"/>
      <c r="KCW2" s="306"/>
      <c r="KCX2" s="307"/>
      <c r="KCY2" s="307"/>
      <c r="KCZ2" s="307"/>
      <c r="KDA2" s="307"/>
      <c r="KDB2" s="307"/>
      <c r="KDC2" s="307"/>
      <c r="KDD2" s="307"/>
      <c r="KDE2" s="307"/>
      <c r="KDF2" s="307"/>
      <c r="KDG2" s="307"/>
      <c r="KDH2" s="307"/>
      <c r="KDI2" s="307"/>
      <c r="KDJ2" s="307"/>
      <c r="KDK2" s="307"/>
      <c r="KDL2" s="307"/>
      <c r="KDM2" s="306"/>
      <c r="KDN2" s="307"/>
      <c r="KDO2" s="307"/>
      <c r="KDP2" s="307"/>
      <c r="KDQ2" s="307"/>
      <c r="KDR2" s="307"/>
      <c r="KDS2" s="307"/>
      <c r="KDT2" s="307"/>
      <c r="KDU2" s="307"/>
      <c r="KDV2" s="307"/>
      <c r="KDW2" s="307"/>
      <c r="KDX2" s="307"/>
      <c r="KDY2" s="307"/>
      <c r="KDZ2" s="307"/>
      <c r="KEA2" s="307"/>
      <c r="KEB2" s="307"/>
      <c r="KEC2" s="306"/>
      <c r="KED2" s="307"/>
      <c r="KEE2" s="307"/>
      <c r="KEF2" s="307"/>
      <c r="KEG2" s="307"/>
      <c r="KEH2" s="307"/>
      <c r="KEI2" s="307"/>
      <c r="KEJ2" s="307"/>
      <c r="KEK2" s="307"/>
      <c r="KEL2" s="307"/>
      <c r="KEM2" s="307"/>
      <c r="KEN2" s="307"/>
      <c r="KEO2" s="307"/>
      <c r="KEP2" s="307"/>
      <c r="KEQ2" s="307"/>
      <c r="KER2" s="307"/>
      <c r="KES2" s="306"/>
      <c r="KET2" s="307"/>
      <c r="KEU2" s="307"/>
      <c r="KEV2" s="307"/>
      <c r="KEW2" s="307"/>
      <c r="KEX2" s="307"/>
      <c r="KEY2" s="307"/>
      <c r="KEZ2" s="307"/>
      <c r="KFA2" s="307"/>
      <c r="KFB2" s="307"/>
      <c r="KFC2" s="307"/>
      <c r="KFD2" s="307"/>
      <c r="KFE2" s="307"/>
      <c r="KFF2" s="307"/>
      <c r="KFG2" s="307"/>
      <c r="KFH2" s="307"/>
      <c r="KFI2" s="306"/>
      <c r="KFJ2" s="307"/>
      <c r="KFK2" s="307"/>
      <c r="KFL2" s="307"/>
      <c r="KFM2" s="307"/>
      <c r="KFN2" s="307"/>
      <c r="KFO2" s="307"/>
      <c r="KFP2" s="307"/>
      <c r="KFQ2" s="307"/>
      <c r="KFR2" s="307"/>
      <c r="KFS2" s="307"/>
      <c r="KFT2" s="307"/>
      <c r="KFU2" s="307"/>
      <c r="KFV2" s="307"/>
      <c r="KFW2" s="307"/>
      <c r="KFX2" s="307"/>
      <c r="KFY2" s="306"/>
      <c r="KFZ2" s="307"/>
      <c r="KGA2" s="307"/>
      <c r="KGB2" s="307"/>
      <c r="KGC2" s="307"/>
      <c r="KGD2" s="307"/>
      <c r="KGE2" s="307"/>
      <c r="KGF2" s="307"/>
      <c r="KGG2" s="307"/>
      <c r="KGH2" s="307"/>
      <c r="KGI2" s="307"/>
      <c r="KGJ2" s="307"/>
      <c r="KGK2" s="307"/>
      <c r="KGL2" s="307"/>
      <c r="KGM2" s="307"/>
      <c r="KGN2" s="307"/>
      <c r="KGO2" s="306"/>
      <c r="KGP2" s="307"/>
      <c r="KGQ2" s="307"/>
      <c r="KGR2" s="307"/>
      <c r="KGS2" s="307"/>
      <c r="KGT2" s="307"/>
      <c r="KGU2" s="307"/>
      <c r="KGV2" s="307"/>
      <c r="KGW2" s="307"/>
      <c r="KGX2" s="307"/>
      <c r="KGY2" s="307"/>
      <c r="KGZ2" s="307"/>
      <c r="KHA2" s="307"/>
      <c r="KHB2" s="307"/>
      <c r="KHC2" s="307"/>
      <c r="KHD2" s="307"/>
      <c r="KHE2" s="306"/>
      <c r="KHF2" s="307"/>
      <c r="KHG2" s="307"/>
      <c r="KHH2" s="307"/>
      <c r="KHI2" s="307"/>
      <c r="KHJ2" s="307"/>
      <c r="KHK2" s="307"/>
      <c r="KHL2" s="307"/>
      <c r="KHM2" s="307"/>
      <c r="KHN2" s="307"/>
      <c r="KHO2" s="307"/>
      <c r="KHP2" s="307"/>
      <c r="KHQ2" s="307"/>
      <c r="KHR2" s="307"/>
      <c r="KHS2" s="307"/>
      <c r="KHT2" s="307"/>
      <c r="KHU2" s="306"/>
      <c r="KHV2" s="307"/>
      <c r="KHW2" s="307"/>
      <c r="KHX2" s="307"/>
      <c r="KHY2" s="307"/>
      <c r="KHZ2" s="307"/>
      <c r="KIA2" s="307"/>
      <c r="KIB2" s="307"/>
      <c r="KIC2" s="307"/>
      <c r="KID2" s="307"/>
      <c r="KIE2" s="307"/>
      <c r="KIF2" s="307"/>
      <c r="KIG2" s="307"/>
      <c r="KIH2" s="307"/>
      <c r="KII2" s="307"/>
      <c r="KIJ2" s="307"/>
      <c r="KIK2" s="306"/>
      <c r="KIL2" s="307"/>
      <c r="KIM2" s="307"/>
      <c r="KIN2" s="307"/>
      <c r="KIO2" s="307"/>
      <c r="KIP2" s="307"/>
      <c r="KIQ2" s="307"/>
      <c r="KIR2" s="307"/>
      <c r="KIS2" s="307"/>
      <c r="KIT2" s="307"/>
      <c r="KIU2" s="307"/>
      <c r="KIV2" s="307"/>
      <c r="KIW2" s="307"/>
      <c r="KIX2" s="307"/>
      <c r="KIY2" s="307"/>
      <c r="KIZ2" s="307"/>
      <c r="KJA2" s="306"/>
      <c r="KJB2" s="307"/>
      <c r="KJC2" s="307"/>
      <c r="KJD2" s="307"/>
      <c r="KJE2" s="307"/>
      <c r="KJF2" s="307"/>
      <c r="KJG2" s="307"/>
      <c r="KJH2" s="307"/>
      <c r="KJI2" s="307"/>
      <c r="KJJ2" s="307"/>
      <c r="KJK2" s="307"/>
      <c r="KJL2" s="307"/>
      <c r="KJM2" s="307"/>
      <c r="KJN2" s="307"/>
      <c r="KJO2" s="307"/>
      <c r="KJP2" s="307"/>
      <c r="KJQ2" s="306"/>
      <c r="KJR2" s="307"/>
      <c r="KJS2" s="307"/>
      <c r="KJT2" s="307"/>
      <c r="KJU2" s="307"/>
      <c r="KJV2" s="307"/>
      <c r="KJW2" s="307"/>
      <c r="KJX2" s="307"/>
      <c r="KJY2" s="307"/>
      <c r="KJZ2" s="307"/>
      <c r="KKA2" s="307"/>
      <c r="KKB2" s="307"/>
      <c r="KKC2" s="307"/>
      <c r="KKD2" s="307"/>
      <c r="KKE2" s="307"/>
      <c r="KKF2" s="307"/>
      <c r="KKG2" s="306"/>
      <c r="KKH2" s="307"/>
      <c r="KKI2" s="307"/>
      <c r="KKJ2" s="307"/>
      <c r="KKK2" s="307"/>
      <c r="KKL2" s="307"/>
      <c r="KKM2" s="307"/>
      <c r="KKN2" s="307"/>
      <c r="KKO2" s="307"/>
      <c r="KKP2" s="307"/>
      <c r="KKQ2" s="307"/>
      <c r="KKR2" s="307"/>
      <c r="KKS2" s="307"/>
      <c r="KKT2" s="307"/>
      <c r="KKU2" s="307"/>
      <c r="KKV2" s="307"/>
      <c r="KKW2" s="306"/>
      <c r="KKX2" s="307"/>
      <c r="KKY2" s="307"/>
      <c r="KKZ2" s="307"/>
      <c r="KLA2" s="307"/>
      <c r="KLB2" s="307"/>
      <c r="KLC2" s="307"/>
      <c r="KLD2" s="307"/>
      <c r="KLE2" s="307"/>
      <c r="KLF2" s="307"/>
      <c r="KLG2" s="307"/>
      <c r="KLH2" s="307"/>
      <c r="KLI2" s="307"/>
      <c r="KLJ2" s="307"/>
      <c r="KLK2" s="307"/>
      <c r="KLL2" s="307"/>
      <c r="KLM2" s="306"/>
      <c r="KLN2" s="307"/>
      <c r="KLO2" s="307"/>
      <c r="KLP2" s="307"/>
      <c r="KLQ2" s="307"/>
      <c r="KLR2" s="307"/>
      <c r="KLS2" s="307"/>
      <c r="KLT2" s="307"/>
      <c r="KLU2" s="307"/>
      <c r="KLV2" s="307"/>
      <c r="KLW2" s="307"/>
      <c r="KLX2" s="307"/>
      <c r="KLY2" s="307"/>
      <c r="KLZ2" s="307"/>
      <c r="KMA2" s="307"/>
      <c r="KMB2" s="307"/>
      <c r="KMC2" s="306"/>
      <c r="KMD2" s="307"/>
      <c r="KME2" s="307"/>
      <c r="KMF2" s="307"/>
      <c r="KMG2" s="307"/>
      <c r="KMH2" s="307"/>
      <c r="KMI2" s="307"/>
      <c r="KMJ2" s="307"/>
      <c r="KMK2" s="307"/>
      <c r="KML2" s="307"/>
      <c r="KMM2" s="307"/>
      <c r="KMN2" s="307"/>
      <c r="KMO2" s="307"/>
      <c r="KMP2" s="307"/>
      <c r="KMQ2" s="307"/>
      <c r="KMR2" s="307"/>
      <c r="KMS2" s="306"/>
      <c r="KMT2" s="307"/>
      <c r="KMU2" s="307"/>
      <c r="KMV2" s="307"/>
      <c r="KMW2" s="307"/>
      <c r="KMX2" s="307"/>
      <c r="KMY2" s="307"/>
      <c r="KMZ2" s="307"/>
      <c r="KNA2" s="307"/>
      <c r="KNB2" s="307"/>
      <c r="KNC2" s="307"/>
      <c r="KND2" s="307"/>
      <c r="KNE2" s="307"/>
      <c r="KNF2" s="307"/>
      <c r="KNG2" s="307"/>
      <c r="KNH2" s="307"/>
      <c r="KNI2" s="306"/>
      <c r="KNJ2" s="307"/>
      <c r="KNK2" s="307"/>
      <c r="KNL2" s="307"/>
      <c r="KNM2" s="307"/>
      <c r="KNN2" s="307"/>
      <c r="KNO2" s="307"/>
      <c r="KNP2" s="307"/>
      <c r="KNQ2" s="307"/>
      <c r="KNR2" s="307"/>
      <c r="KNS2" s="307"/>
      <c r="KNT2" s="307"/>
      <c r="KNU2" s="307"/>
      <c r="KNV2" s="307"/>
      <c r="KNW2" s="307"/>
      <c r="KNX2" s="307"/>
      <c r="KNY2" s="306"/>
      <c r="KNZ2" s="307"/>
      <c r="KOA2" s="307"/>
      <c r="KOB2" s="307"/>
      <c r="KOC2" s="307"/>
      <c r="KOD2" s="307"/>
      <c r="KOE2" s="307"/>
      <c r="KOF2" s="307"/>
      <c r="KOG2" s="307"/>
      <c r="KOH2" s="307"/>
      <c r="KOI2" s="307"/>
      <c r="KOJ2" s="307"/>
      <c r="KOK2" s="307"/>
      <c r="KOL2" s="307"/>
      <c r="KOM2" s="307"/>
      <c r="KON2" s="307"/>
      <c r="KOO2" s="306"/>
      <c r="KOP2" s="307"/>
      <c r="KOQ2" s="307"/>
      <c r="KOR2" s="307"/>
      <c r="KOS2" s="307"/>
      <c r="KOT2" s="307"/>
      <c r="KOU2" s="307"/>
      <c r="KOV2" s="307"/>
      <c r="KOW2" s="307"/>
      <c r="KOX2" s="307"/>
      <c r="KOY2" s="307"/>
      <c r="KOZ2" s="307"/>
      <c r="KPA2" s="307"/>
      <c r="KPB2" s="307"/>
      <c r="KPC2" s="307"/>
      <c r="KPD2" s="307"/>
      <c r="KPE2" s="306"/>
      <c r="KPF2" s="307"/>
      <c r="KPG2" s="307"/>
      <c r="KPH2" s="307"/>
      <c r="KPI2" s="307"/>
      <c r="KPJ2" s="307"/>
      <c r="KPK2" s="307"/>
      <c r="KPL2" s="307"/>
      <c r="KPM2" s="307"/>
      <c r="KPN2" s="307"/>
      <c r="KPO2" s="307"/>
      <c r="KPP2" s="307"/>
      <c r="KPQ2" s="307"/>
      <c r="KPR2" s="307"/>
      <c r="KPS2" s="307"/>
      <c r="KPT2" s="307"/>
      <c r="KPU2" s="306"/>
      <c r="KPV2" s="307"/>
      <c r="KPW2" s="307"/>
      <c r="KPX2" s="307"/>
      <c r="KPY2" s="307"/>
      <c r="KPZ2" s="307"/>
      <c r="KQA2" s="307"/>
      <c r="KQB2" s="307"/>
      <c r="KQC2" s="307"/>
      <c r="KQD2" s="307"/>
      <c r="KQE2" s="307"/>
      <c r="KQF2" s="307"/>
      <c r="KQG2" s="307"/>
      <c r="KQH2" s="307"/>
      <c r="KQI2" s="307"/>
      <c r="KQJ2" s="307"/>
      <c r="KQK2" s="306"/>
      <c r="KQL2" s="307"/>
      <c r="KQM2" s="307"/>
      <c r="KQN2" s="307"/>
      <c r="KQO2" s="307"/>
      <c r="KQP2" s="307"/>
      <c r="KQQ2" s="307"/>
      <c r="KQR2" s="307"/>
      <c r="KQS2" s="307"/>
      <c r="KQT2" s="307"/>
      <c r="KQU2" s="307"/>
      <c r="KQV2" s="307"/>
      <c r="KQW2" s="307"/>
      <c r="KQX2" s="307"/>
      <c r="KQY2" s="307"/>
      <c r="KQZ2" s="307"/>
      <c r="KRA2" s="306"/>
      <c r="KRB2" s="307"/>
      <c r="KRC2" s="307"/>
      <c r="KRD2" s="307"/>
      <c r="KRE2" s="307"/>
      <c r="KRF2" s="307"/>
      <c r="KRG2" s="307"/>
      <c r="KRH2" s="307"/>
      <c r="KRI2" s="307"/>
      <c r="KRJ2" s="307"/>
      <c r="KRK2" s="307"/>
      <c r="KRL2" s="307"/>
      <c r="KRM2" s="307"/>
      <c r="KRN2" s="307"/>
      <c r="KRO2" s="307"/>
      <c r="KRP2" s="307"/>
      <c r="KRQ2" s="306"/>
      <c r="KRR2" s="307"/>
      <c r="KRS2" s="307"/>
      <c r="KRT2" s="307"/>
      <c r="KRU2" s="307"/>
      <c r="KRV2" s="307"/>
      <c r="KRW2" s="307"/>
      <c r="KRX2" s="307"/>
      <c r="KRY2" s="307"/>
      <c r="KRZ2" s="307"/>
      <c r="KSA2" s="307"/>
      <c r="KSB2" s="307"/>
      <c r="KSC2" s="307"/>
      <c r="KSD2" s="307"/>
      <c r="KSE2" s="307"/>
      <c r="KSF2" s="307"/>
      <c r="KSG2" s="306"/>
      <c r="KSH2" s="307"/>
      <c r="KSI2" s="307"/>
      <c r="KSJ2" s="307"/>
      <c r="KSK2" s="307"/>
      <c r="KSL2" s="307"/>
      <c r="KSM2" s="307"/>
      <c r="KSN2" s="307"/>
      <c r="KSO2" s="307"/>
      <c r="KSP2" s="307"/>
      <c r="KSQ2" s="307"/>
      <c r="KSR2" s="307"/>
      <c r="KSS2" s="307"/>
      <c r="KST2" s="307"/>
      <c r="KSU2" s="307"/>
      <c r="KSV2" s="307"/>
      <c r="KSW2" s="306"/>
      <c r="KSX2" s="307"/>
      <c r="KSY2" s="307"/>
      <c r="KSZ2" s="307"/>
      <c r="KTA2" s="307"/>
      <c r="KTB2" s="307"/>
      <c r="KTC2" s="307"/>
      <c r="KTD2" s="307"/>
      <c r="KTE2" s="307"/>
      <c r="KTF2" s="307"/>
      <c r="KTG2" s="307"/>
      <c r="KTH2" s="307"/>
      <c r="KTI2" s="307"/>
      <c r="KTJ2" s="307"/>
      <c r="KTK2" s="307"/>
      <c r="KTL2" s="307"/>
      <c r="KTM2" s="306"/>
      <c r="KTN2" s="307"/>
      <c r="KTO2" s="307"/>
      <c r="KTP2" s="307"/>
      <c r="KTQ2" s="307"/>
      <c r="KTR2" s="307"/>
      <c r="KTS2" s="307"/>
      <c r="KTT2" s="307"/>
      <c r="KTU2" s="307"/>
      <c r="KTV2" s="307"/>
      <c r="KTW2" s="307"/>
      <c r="KTX2" s="307"/>
      <c r="KTY2" s="307"/>
      <c r="KTZ2" s="307"/>
      <c r="KUA2" s="307"/>
      <c r="KUB2" s="307"/>
      <c r="KUC2" s="306"/>
      <c r="KUD2" s="307"/>
      <c r="KUE2" s="307"/>
      <c r="KUF2" s="307"/>
      <c r="KUG2" s="307"/>
      <c r="KUH2" s="307"/>
      <c r="KUI2" s="307"/>
      <c r="KUJ2" s="307"/>
      <c r="KUK2" s="307"/>
      <c r="KUL2" s="307"/>
      <c r="KUM2" s="307"/>
      <c r="KUN2" s="307"/>
      <c r="KUO2" s="307"/>
      <c r="KUP2" s="307"/>
      <c r="KUQ2" s="307"/>
      <c r="KUR2" s="307"/>
      <c r="KUS2" s="306"/>
      <c r="KUT2" s="307"/>
      <c r="KUU2" s="307"/>
      <c r="KUV2" s="307"/>
      <c r="KUW2" s="307"/>
      <c r="KUX2" s="307"/>
      <c r="KUY2" s="307"/>
      <c r="KUZ2" s="307"/>
      <c r="KVA2" s="307"/>
      <c r="KVB2" s="307"/>
      <c r="KVC2" s="307"/>
      <c r="KVD2" s="307"/>
      <c r="KVE2" s="307"/>
      <c r="KVF2" s="307"/>
      <c r="KVG2" s="307"/>
      <c r="KVH2" s="307"/>
      <c r="KVI2" s="306"/>
      <c r="KVJ2" s="307"/>
      <c r="KVK2" s="307"/>
      <c r="KVL2" s="307"/>
      <c r="KVM2" s="307"/>
      <c r="KVN2" s="307"/>
      <c r="KVO2" s="307"/>
      <c r="KVP2" s="307"/>
      <c r="KVQ2" s="307"/>
      <c r="KVR2" s="307"/>
      <c r="KVS2" s="307"/>
      <c r="KVT2" s="307"/>
      <c r="KVU2" s="307"/>
      <c r="KVV2" s="307"/>
      <c r="KVW2" s="307"/>
      <c r="KVX2" s="307"/>
      <c r="KVY2" s="306"/>
      <c r="KVZ2" s="307"/>
      <c r="KWA2" s="307"/>
      <c r="KWB2" s="307"/>
      <c r="KWC2" s="307"/>
      <c r="KWD2" s="307"/>
      <c r="KWE2" s="307"/>
      <c r="KWF2" s="307"/>
      <c r="KWG2" s="307"/>
      <c r="KWH2" s="307"/>
      <c r="KWI2" s="307"/>
      <c r="KWJ2" s="307"/>
      <c r="KWK2" s="307"/>
      <c r="KWL2" s="307"/>
      <c r="KWM2" s="307"/>
      <c r="KWN2" s="307"/>
      <c r="KWO2" s="306"/>
      <c r="KWP2" s="307"/>
      <c r="KWQ2" s="307"/>
      <c r="KWR2" s="307"/>
      <c r="KWS2" s="307"/>
      <c r="KWT2" s="307"/>
      <c r="KWU2" s="307"/>
      <c r="KWV2" s="307"/>
      <c r="KWW2" s="307"/>
      <c r="KWX2" s="307"/>
      <c r="KWY2" s="307"/>
      <c r="KWZ2" s="307"/>
      <c r="KXA2" s="307"/>
      <c r="KXB2" s="307"/>
      <c r="KXC2" s="307"/>
      <c r="KXD2" s="307"/>
      <c r="KXE2" s="306"/>
      <c r="KXF2" s="307"/>
      <c r="KXG2" s="307"/>
      <c r="KXH2" s="307"/>
      <c r="KXI2" s="307"/>
      <c r="KXJ2" s="307"/>
      <c r="KXK2" s="307"/>
      <c r="KXL2" s="307"/>
      <c r="KXM2" s="307"/>
      <c r="KXN2" s="307"/>
      <c r="KXO2" s="307"/>
      <c r="KXP2" s="307"/>
      <c r="KXQ2" s="307"/>
      <c r="KXR2" s="307"/>
      <c r="KXS2" s="307"/>
      <c r="KXT2" s="307"/>
      <c r="KXU2" s="306"/>
      <c r="KXV2" s="307"/>
      <c r="KXW2" s="307"/>
      <c r="KXX2" s="307"/>
      <c r="KXY2" s="307"/>
      <c r="KXZ2" s="307"/>
      <c r="KYA2" s="307"/>
      <c r="KYB2" s="307"/>
      <c r="KYC2" s="307"/>
      <c r="KYD2" s="307"/>
      <c r="KYE2" s="307"/>
      <c r="KYF2" s="307"/>
      <c r="KYG2" s="307"/>
      <c r="KYH2" s="307"/>
      <c r="KYI2" s="307"/>
      <c r="KYJ2" s="307"/>
      <c r="KYK2" s="306"/>
      <c r="KYL2" s="307"/>
      <c r="KYM2" s="307"/>
      <c r="KYN2" s="307"/>
      <c r="KYO2" s="307"/>
      <c r="KYP2" s="307"/>
      <c r="KYQ2" s="307"/>
      <c r="KYR2" s="307"/>
      <c r="KYS2" s="307"/>
      <c r="KYT2" s="307"/>
      <c r="KYU2" s="307"/>
      <c r="KYV2" s="307"/>
      <c r="KYW2" s="307"/>
      <c r="KYX2" s="307"/>
      <c r="KYY2" s="307"/>
      <c r="KYZ2" s="307"/>
      <c r="KZA2" s="306"/>
      <c r="KZB2" s="307"/>
      <c r="KZC2" s="307"/>
      <c r="KZD2" s="307"/>
      <c r="KZE2" s="307"/>
      <c r="KZF2" s="307"/>
      <c r="KZG2" s="307"/>
      <c r="KZH2" s="307"/>
      <c r="KZI2" s="307"/>
      <c r="KZJ2" s="307"/>
      <c r="KZK2" s="307"/>
      <c r="KZL2" s="307"/>
      <c r="KZM2" s="307"/>
      <c r="KZN2" s="307"/>
      <c r="KZO2" s="307"/>
      <c r="KZP2" s="307"/>
      <c r="KZQ2" s="306"/>
      <c r="KZR2" s="307"/>
      <c r="KZS2" s="307"/>
      <c r="KZT2" s="307"/>
      <c r="KZU2" s="307"/>
      <c r="KZV2" s="307"/>
      <c r="KZW2" s="307"/>
      <c r="KZX2" s="307"/>
      <c r="KZY2" s="307"/>
      <c r="KZZ2" s="307"/>
      <c r="LAA2" s="307"/>
      <c r="LAB2" s="307"/>
      <c r="LAC2" s="307"/>
      <c r="LAD2" s="307"/>
      <c r="LAE2" s="307"/>
      <c r="LAF2" s="307"/>
      <c r="LAG2" s="306"/>
      <c r="LAH2" s="307"/>
      <c r="LAI2" s="307"/>
      <c r="LAJ2" s="307"/>
      <c r="LAK2" s="307"/>
      <c r="LAL2" s="307"/>
      <c r="LAM2" s="307"/>
      <c r="LAN2" s="307"/>
      <c r="LAO2" s="307"/>
      <c r="LAP2" s="307"/>
      <c r="LAQ2" s="307"/>
      <c r="LAR2" s="307"/>
      <c r="LAS2" s="307"/>
      <c r="LAT2" s="307"/>
      <c r="LAU2" s="307"/>
      <c r="LAV2" s="307"/>
      <c r="LAW2" s="306"/>
      <c r="LAX2" s="307"/>
      <c r="LAY2" s="307"/>
      <c r="LAZ2" s="307"/>
      <c r="LBA2" s="307"/>
      <c r="LBB2" s="307"/>
      <c r="LBC2" s="307"/>
      <c r="LBD2" s="307"/>
      <c r="LBE2" s="307"/>
      <c r="LBF2" s="307"/>
      <c r="LBG2" s="307"/>
      <c r="LBH2" s="307"/>
      <c r="LBI2" s="307"/>
      <c r="LBJ2" s="307"/>
      <c r="LBK2" s="307"/>
      <c r="LBL2" s="307"/>
      <c r="LBM2" s="306"/>
      <c r="LBN2" s="307"/>
      <c r="LBO2" s="307"/>
      <c r="LBP2" s="307"/>
      <c r="LBQ2" s="307"/>
      <c r="LBR2" s="307"/>
      <c r="LBS2" s="307"/>
      <c r="LBT2" s="307"/>
      <c r="LBU2" s="307"/>
      <c r="LBV2" s="307"/>
      <c r="LBW2" s="307"/>
      <c r="LBX2" s="307"/>
      <c r="LBY2" s="307"/>
      <c r="LBZ2" s="307"/>
      <c r="LCA2" s="307"/>
      <c r="LCB2" s="307"/>
      <c r="LCC2" s="306"/>
      <c r="LCD2" s="307"/>
      <c r="LCE2" s="307"/>
      <c r="LCF2" s="307"/>
      <c r="LCG2" s="307"/>
      <c r="LCH2" s="307"/>
      <c r="LCI2" s="307"/>
      <c r="LCJ2" s="307"/>
      <c r="LCK2" s="307"/>
      <c r="LCL2" s="307"/>
      <c r="LCM2" s="307"/>
      <c r="LCN2" s="307"/>
      <c r="LCO2" s="307"/>
      <c r="LCP2" s="307"/>
      <c r="LCQ2" s="307"/>
      <c r="LCR2" s="307"/>
      <c r="LCS2" s="306"/>
      <c r="LCT2" s="307"/>
      <c r="LCU2" s="307"/>
      <c r="LCV2" s="307"/>
      <c r="LCW2" s="307"/>
      <c r="LCX2" s="307"/>
      <c r="LCY2" s="307"/>
      <c r="LCZ2" s="307"/>
      <c r="LDA2" s="307"/>
      <c r="LDB2" s="307"/>
      <c r="LDC2" s="307"/>
      <c r="LDD2" s="307"/>
      <c r="LDE2" s="307"/>
      <c r="LDF2" s="307"/>
      <c r="LDG2" s="307"/>
      <c r="LDH2" s="307"/>
      <c r="LDI2" s="306"/>
      <c r="LDJ2" s="307"/>
      <c r="LDK2" s="307"/>
      <c r="LDL2" s="307"/>
      <c r="LDM2" s="307"/>
      <c r="LDN2" s="307"/>
      <c r="LDO2" s="307"/>
      <c r="LDP2" s="307"/>
      <c r="LDQ2" s="307"/>
      <c r="LDR2" s="307"/>
      <c r="LDS2" s="307"/>
      <c r="LDT2" s="307"/>
      <c r="LDU2" s="307"/>
      <c r="LDV2" s="307"/>
      <c r="LDW2" s="307"/>
      <c r="LDX2" s="307"/>
      <c r="LDY2" s="306"/>
      <c r="LDZ2" s="307"/>
      <c r="LEA2" s="307"/>
      <c r="LEB2" s="307"/>
      <c r="LEC2" s="307"/>
      <c r="LED2" s="307"/>
      <c r="LEE2" s="307"/>
      <c r="LEF2" s="307"/>
      <c r="LEG2" s="307"/>
      <c r="LEH2" s="307"/>
      <c r="LEI2" s="307"/>
      <c r="LEJ2" s="307"/>
      <c r="LEK2" s="307"/>
      <c r="LEL2" s="307"/>
      <c r="LEM2" s="307"/>
      <c r="LEN2" s="307"/>
      <c r="LEO2" s="306"/>
      <c r="LEP2" s="307"/>
      <c r="LEQ2" s="307"/>
      <c r="LER2" s="307"/>
      <c r="LES2" s="307"/>
      <c r="LET2" s="307"/>
      <c r="LEU2" s="307"/>
      <c r="LEV2" s="307"/>
      <c r="LEW2" s="307"/>
      <c r="LEX2" s="307"/>
      <c r="LEY2" s="307"/>
      <c r="LEZ2" s="307"/>
      <c r="LFA2" s="307"/>
      <c r="LFB2" s="307"/>
      <c r="LFC2" s="307"/>
      <c r="LFD2" s="307"/>
      <c r="LFE2" s="306"/>
      <c r="LFF2" s="307"/>
      <c r="LFG2" s="307"/>
      <c r="LFH2" s="307"/>
      <c r="LFI2" s="307"/>
      <c r="LFJ2" s="307"/>
      <c r="LFK2" s="307"/>
      <c r="LFL2" s="307"/>
      <c r="LFM2" s="307"/>
      <c r="LFN2" s="307"/>
      <c r="LFO2" s="307"/>
      <c r="LFP2" s="307"/>
      <c r="LFQ2" s="307"/>
      <c r="LFR2" s="307"/>
      <c r="LFS2" s="307"/>
      <c r="LFT2" s="307"/>
      <c r="LFU2" s="306"/>
      <c r="LFV2" s="307"/>
      <c r="LFW2" s="307"/>
      <c r="LFX2" s="307"/>
      <c r="LFY2" s="307"/>
      <c r="LFZ2" s="307"/>
      <c r="LGA2" s="307"/>
      <c r="LGB2" s="307"/>
      <c r="LGC2" s="307"/>
      <c r="LGD2" s="307"/>
      <c r="LGE2" s="307"/>
      <c r="LGF2" s="307"/>
      <c r="LGG2" s="307"/>
      <c r="LGH2" s="307"/>
      <c r="LGI2" s="307"/>
      <c r="LGJ2" s="307"/>
      <c r="LGK2" s="306"/>
      <c r="LGL2" s="307"/>
      <c r="LGM2" s="307"/>
      <c r="LGN2" s="307"/>
      <c r="LGO2" s="307"/>
      <c r="LGP2" s="307"/>
      <c r="LGQ2" s="307"/>
      <c r="LGR2" s="307"/>
      <c r="LGS2" s="307"/>
      <c r="LGT2" s="307"/>
      <c r="LGU2" s="307"/>
      <c r="LGV2" s="307"/>
      <c r="LGW2" s="307"/>
      <c r="LGX2" s="307"/>
      <c r="LGY2" s="307"/>
      <c r="LGZ2" s="307"/>
      <c r="LHA2" s="306"/>
      <c r="LHB2" s="307"/>
      <c r="LHC2" s="307"/>
      <c r="LHD2" s="307"/>
      <c r="LHE2" s="307"/>
      <c r="LHF2" s="307"/>
      <c r="LHG2" s="307"/>
      <c r="LHH2" s="307"/>
      <c r="LHI2" s="307"/>
      <c r="LHJ2" s="307"/>
      <c r="LHK2" s="307"/>
      <c r="LHL2" s="307"/>
      <c r="LHM2" s="307"/>
      <c r="LHN2" s="307"/>
      <c r="LHO2" s="307"/>
      <c r="LHP2" s="307"/>
      <c r="LHQ2" s="306"/>
      <c r="LHR2" s="307"/>
      <c r="LHS2" s="307"/>
      <c r="LHT2" s="307"/>
      <c r="LHU2" s="307"/>
      <c r="LHV2" s="307"/>
      <c r="LHW2" s="307"/>
      <c r="LHX2" s="307"/>
      <c r="LHY2" s="307"/>
      <c r="LHZ2" s="307"/>
      <c r="LIA2" s="307"/>
      <c r="LIB2" s="307"/>
      <c r="LIC2" s="307"/>
      <c r="LID2" s="307"/>
      <c r="LIE2" s="307"/>
      <c r="LIF2" s="307"/>
      <c r="LIG2" s="306"/>
      <c r="LIH2" s="307"/>
      <c r="LII2" s="307"/>
      <c r="LIJ2" s="307"/>
      <c r="LIK2" s="307"/>
      <c r="LIL2" s="307"/>
      <c r="LIM2" s="307"/>
      <c r="LIN2" s="307"/>
      <c r="LIO2" s="307"/>
      <c r="LIP2" s="307"/>
      <c r="LIQ2" s="307"/>
      <c r="LIR2" s="307"/>
      <c r="LIS2" s="307"/>
      <c r="LIT2" s="307"/>
      <c r="LIU2" s="307"/>
      <c r="LIV2" s="307"/>
      <c r="LIW2" s="306"/>
      <c r="LIX2" s="307"/>
      <c r="LIY2" s="307"/>
      <c r="LIZ2" s="307"/>
      <c r="LJA2" s="307"/>
      <c r="LJB2" s="307"/>
      <c r="LJC2" s="307"/>
      <c r="LJD2" s="307"/>
      <c r="LJE2" s="307"/>
      <c r="LJF2" s="307"/>
      <c r="LJG2" s="307"/>
      <c r="LJH2" s="307"/>
      <c r="LJI2" s="307"/>
      <c r="LJJ2" s="307"/>
      <c r="LJK2" s="307"/>
      <c r="LJL2" s="307"/>
      <c r="LJM2" s="306"/>
      <c r="LJN2" s="307"/>
      <c r="LJO2" s="307"/>
      <c r="LJP2" s="307"/>
      <c r="LJQ2" s="307"/>
      <c r="LJR2" s="307"/>
      <c r="LJS2" s="307"/>
      <c r="LJT2" s="307"/>
      <c r="LJU2" s="307"/>
      <c r="LJV2" s="307"/>
      <c r="LJW2" s="307"/>
      <c r="LJX2" s="307"/>
      <c r="LJY2" s="307"/>
      <c r="LJZ2" s="307"/>
      <c r="LKA2" s="307"/>
      <c r="LKB2" s="307"/>
      <c r="LKC2" s="306"/>
      <c r="LKD2" s="307"/>
      <c r="LKE2" s="307"/>
      <c r="LKF2" s="307"/>
      <c r="LKG2" s="307"/>
      <c r="LKH2" s="307"/>
      <c r="LKI2" s="307"/>
      <c r="LKJ2" s="307"/>
      <c r="LKK2" s="307"/>
      <c r="LKL2" s="307"/>
      <c r="LKM2" s="307"/>
      <c r="LKN2" s="307"/>
      <c r="LKO2" s="307"/>
      <c r="LKP2" s="307"/>
      <c r="LKQ2" s="307"/>
      <c r="LKR2" s="307"/>
      <c r="LKS2" s="306"/>
      <c r="LKT2" s="307"/>
      <c r="LKU2" s="307"/>
      <c r="LKV2" s="307"/>
      <c r="LKW2" s="307"/>
      <c r="LKX2" s="307"/>
      <c r="LKY2" s="307"/>
      <c r="LKZ2" s="307"/>
      <c r="LLA2" s="307"/>
      <c r="LLB2" s="307"/>
      <c r="LLC2" s="307"/>
      <c r="LLD2" s="307"/>
      <c r="LLE2" s="307"/>
      <c r="LLF2" s="307"/>
      <c r="LLG2" s="307"/>
      <c r="LLH2" s="307"/>
      <c r="LLI2" s="306"/>
      <c r="LLJ2" s="307"/>
      <c r="LLK2" s="307"/>
      <c r="LLL2" s="307"/>
      <c r="LLM2" s="307"/>
      <c r="LLN2" s="307"/>
      <c r="LLO2" s="307"/>
      <c r="LLP2" s="307"/>
      <c r="LLQ2" s="307"/>
      <c r="LLR2" s="307"/>
      <c r="LLS2" s="307"/>
      <c r="LLT2" s="307"/>
      <c r="LLU2" s="307"/>
      <c r="LLV2" s="307"/>
      <c r="LLW2" s="307"/>
      <c r="LLX2" s="307"/>
      <c r="LLY2" s="306"/>
      <c r="LLZ2" s="307"/>
      <c r="LMA2" s="307"/>
      <c r="LMB2" s="307"/>
      <c r="LMC2" s="307"/>
      <c r="LMD2" s="307"/>
      <c r="LME2" s="307"/>
      <c r="LMF2" s="307"/>
      <c r="LMG2" s="307"/>
      <c r="LMH2" s="307"/>
      <c r="LMI2" s="307"/>
      <c r="LMJ2" s="307"/>
      <c r="LMK2" s="307"/>
      <c r="LML2" s="307"/>
      <c r="LMM2" s="307"/>
      <c r="LMN2" s="307"/>
      <c r="LMO2" s="306"/>
      <c r="LMP2" s="307"/>
      <c r="LMQ2" s="307"/>
      <c r="LMR2" s="307"/>
      <c r="LMS2" s="307"/>
      <c r="LMT2" s="307"/>
      <c r="LMU2" s="307"/>
      <c r="LMV2" s="307"/>
      <c r="LMW2" s="307"/>
      <c r="LMX2" s="307"/>
      <c r="LMY2" s="307"/>
      <c r="LMZ2" s="307"/>
      <c r="LNA2" s="307"/>
      <c r="LNB2" s="307"/>
      <c r="LNC2" s="307"/>
      <c r="LND2" s="307"/>
      <c r="LNE2" s="306"/>
      <c r="LNF2" s="307"/>
      <c r="LNG2" s="307"/>
      <c r="LNH2" s="307"/>
      <c r="LNI2" s="307"/>
      <c r="LNJ2" s="307"/>
      <c r="LNK2" s="307"/>
      <c r="LNL2" s="307"/>
      <c r="LNM2" s="307"/>
      <c r="LNN2" s="307"/>
      <c r="LNO2" s="307"/>
      <c r="LNP2" s="307"/>
      <c r="LNQ2" s="307"/>
      <c r="LNR2" s="307"/>
      <c r="LNS2" s="307"/>
      <c r="LNT2" s="307"/>
      <c r="LNU2" s="306"/>
      <c r="LNV2" s="307"/>
      <c r="LNW2" s="307"/>
      <c r="LNX2" s="307"/>
      <c r="LNY2" s="307"/>
      <c r="LNZ2" s="307"/>
      <c r="LOA2" s="307"/>
      <c r="LOB2" s="307"/>
      <c r="LOC2" s="307"/>
      <c r="LOD2" s="307"/>
      <c r="LOE2" s="307"/>
      <c r="LOF2" s="307"/>
      <c r="LOG2" s="307"/>
      <c r="LOH2" s="307"/>
      <c r="LOI2" s="307"/>
      <c r="LOJ2" s="307"/>
      <c r="LOK2" s="306"/>
      <c r="LOL2" s="307"/>
      <c r="LOM2" s="307"/>
      <c r="LON2" s="307"/>
      <c r="LOO2" s="307"/>
      <c r="LOP2" s="307"/>
      <c r="LOQ2" s="307"/>
      <c r="LOR2" s="307"/>
      <c r="LOS2" s="307"/>
      <c r="LOT2" s="307"/>
      <c r="LOU2" s="307"/>
      <c r="LOV2" s="307"/>
      <c r="LOW2" s="307"/>
      <c r="LOX2" s="307"/>
      <c r="LOY2" s="307"/>
      <c r="LOZ2" s="307"/>
      <c r="LPA2" s="306"/>
      <c r="LPB2" s="307"/>
      <c r="LPC2" s="307"/>
      <c r="LPD2" s="307"/>
      <c r="LPE2" s="307"/>
      <c r="LPF2" s="307"/>
      <c r="LPG2" s="307"/>
      <c r="LPH2" s="307"/>
      <c r="LPI2" s="307"/>
      <c r="LPJ2" s="307"/>
      <c r="LPK2" s="307"/>
      <c r="LPL2" s="307"/>
      <c r="LPM2" s="307"/>
      <c r="LPN2" s="307"/>
      <c r="LPO2" s="307"/>
      <c r="LPP2" s="307"/>
      <c r="LPQ2" s="306"/>
      <c r="LPR2" s="307"/>
      <c r="LPS2" s="307"/>
      <c r="LPT2" s="307"/>
      <c r="LPU2" s="307"/>
      <c r="LPV2" s="307"/>
      <c r="LPW2" s="307"/>
      <c r="LPX2" s="307"/>
      <c r="LPY2" s="307"/>
      <c r="LPZ2" s="307"/>
      <c r="LQA2" s="307"/>
      <c r="LQB2" s="307"/>
      <c r="LQC2" s="307"/>
      <c r="LQD2" s="307"/>
      <c r="LQE2" s="307"/>
      <c r="LQF2" s="307"/>
      <c r="LQG2" s="306"/>
      <c r="LQH2" s="307"/>
      <c r="LQI2" s="307"/>
      <c r="LQJ2" s="307"/>
      <c r="LQK2" s="307"/>
      <c r="LQL2" s="307"/>
      <c r="LQM2" s="307"/>
      <c r="LQN2" s="307"/>
      <c r="LQO2" s="307"/>
      <c r="LQP2" s="307"/>
      <c r="LQQ2" s="307"/>
      <c r="LQR2" s="307"/>
      <c r="LQS2" s="307"/>
      <c r="LQT2" s="307"/>
      <c r="LQU2" s="307"/>
      <c r="LQV2" s="307"/>
      <c r="LQW2" s="306"/>
      <c r="LQX2" s="307"/>
      <c r="LQY2" s="307"/>
      <c r="LQZ2" s="307"/>
      <c r="LRA2" s="307"/>
      <c r="LRB2" s="307"/>
      <c r="LRC2" s="307"/>
      <c r="LRD2" s="307"/>
      <c r="LRE2" s="307"/>
      <c r="LRF2" s="307"/>
      <c r="LRG2" s="307"/>
      <c r="LRH2" s="307"/>
      <c r="LRI2" s="307"/>
      <c r="LRJ2" s="307"/>
      <c r="LRK2" s="307"/>
      <c r="LRL2" s="307"/>
      <c r="LRM2" s="306"/>
      <c r="LRN2" s="307"/>
      <c r="LRO2" s="307"/>
      <c r="LRP2" s="307"/>
      <c r="LRQ2" s="307"/>
      <c r="LRR2" s="307"/>
      <c r="LRS2" s="307"/>
      <c r="LRT2" s="307"/>
      <c r="LRU2" s="307"/>
      <c r="LRV2" s="307"/>
      <c r="LRW2" s="307"/>
      <c r="LRX2" s="307"/>
      <c r="LRY2" s="307"/>
      <c r="LRZ2" s="307"/>
      <c r="LSA2" s="307"/>
      <c r="LSB2" s="307"/>
      <c r="LSC2" s="306"/>
      <c r="LSD2" s="307"/>
      <c r="LSE2" s="307"/>
      <c r="LSF2" s="307"/>
      <c r="LSG2" s="307"/>
      <c r="LSH2" s="307"/>
      <c r="LSI2" s="307"/>
      <c r="LSJ2" s="307"/>
      <c r="LSK2" s="307"/>
      <c r="LSL2" s="307"/>
      <c r="LSM2" s="307"/>
      <c r="LSN2" s="307"/>
      <c r="LSO2" s="307"/>
      <c r="LSP2" s="307"/>
      <c r="LSQ2" s="307"/>
      <c r="LSR2" s="307"/>
      <c r="LSS2" s="306"/>
      <c r="LST2" s="307"/>
      <c r="LSU2" s="307"/>
      <c r="LSV2" s="307"/>
      <c r="LSW2" s="307"/>
      <c r="LSX2" s="307"/>
      <c r="LSY2" s="307"/>
      <c r="LSZ2" s="307"/>
      <c r="LTA2" s="307"/>
      <c r="LTB2" s="307"/>
      <c r="LTC2" s="307"/>
      <c r="LTD2" s="307"/>
      <c r="LTE2" s="307"/>
      <c r="LTF2" s="307"/>
      <c r="LTG2" s="307"/>
      <c r="LTH2" s="307"/>
      <c r="LTI2" s="306"/>
      <c r="LTJ2" s="307"/>
      <c r="LTK2" s="307"/>
      <c r="LTL2" s="307"/>
      <c r="LTM2" s="307"/>
      <c r="LTN2" s="307"/>
      <c r="LTO2" s="307"/>
      <c r="LTP2" s="307"/>
      <c r="LTQ2" s="307"/>
      <c r="LTR2" s="307"/>
      <c r="LTS2" s="307"/>
      <c r="LTT2" s="307"/>
      <c r="LTU2" s="307"/>
      <c r="LTV2" s="307"/>
      <c r="LTW2" s="307"/>
      <c r="LTX2" s="307"/>
      <c r="LTY2" s="306"/>
      <c r="LTZ2" s="307"/>
      <c r="LUA2" s="307"/>
      <c r="LUB2" s="307"/>
      <c r="LUC2" s="307"/>
      <c r="LUD2" s="307"/>
      <c r="LUE2" s="307"/>
      <c r="LUF2" s="307"/>
      <c r="LUG2" s="307"/>
      <c r="LUH2" s="307"/>
      <c r="LUI2" s="307"/>
      <c r="LUJ2" s="307"/>
      <c r="LUK2" s="307"/>
      <c r="LUL2" s="307"/>
      <c r="LUM2" s="307"/>
      <c r="LUN2" s="307"/>
      <c r="LUO2" s="306"/>
      <c r="LUP2" s="307"/>
      <c r="LUQ2" s="307"/>
      <c r="LUR2" s="307"/>
      <c r="LUS2" s="307"/>
      <c r="LUT2" s="307"/>
      <c r="LUU2" s="307"/>
      <c r="LUV2" s="307"/>
      <c r="LUW2" s="307"/>
      <c r="LUX2" s="307"/>
      <c r="LUY2" s="307"/>
      <c r="LUZ2" s="307"/>
      <c r="LVA2" s="307"/>
      <c r="LVB2" s="307"/>
      <c r="LVC2" s="307"/>
      <c r="LVD2" s="307"/>
      <c r="LVE2" s="306"/>
      <c r="LVF2" s="307"/>
      <c r="LVG2" s="307"/>
      <c r="LVH2" s="307"/>
      <c r="LVI2" s="307"/>
      <c r="LVJ2" s="307"/>
      <c r="LVK2" s="307"/>
      <c r="LVL2" s="307"/>
      <c r="LVM2" s="307"/>
      <c r="LVN2" s="307"/>
      <c r="LVO2" s="307"/>
      <c r="LVP2" s="307"/>
      <c r="LVQ2" s="307"/>
      <c r="LVR2" s="307"/>
      <c r="LVS2" s="307"/>
      <c r="LVT2" s="307"/>
      <c r="LVU2" s="306"/>
      <c r="LVV2" s="307"/>
      <c r="LVW2" s="307"/>
      <c r="LVX2" s="307"/>
      <c r="LVY2" s="307"/>
      <c r="LVZ2" s="307"/>
      <c r="LWA2" s="307"/>
      <c r="LWB2" s="307"/>
      <c r="LWC2" s="307"/>
      <c r="LWD2" s="307"/>
      <c r="LWE2" s="307"/>
      <c r="LWF2" s="307"/>
      <c r="LWG2" s="307"/>
      <c r="LWH2" s="307"/>
      <c r="LWI2" s="307"/>
      <c r="LWJ2" s="307"/>
      <c r="LWK2" s="306"/>
      <c r="LWL2" s="307"/>
      <c r="LWM2" s="307"/>
      <c r="LWN2" s="307"/>
      <c r="LWO2" s="307"/>
      <c r="LWP2" s="307"/>
      <c r="LWQ2" s="307"/>
      <c r="LWR2" s="307"/>
      <c r="LWS2" s="307"/>
      <c r="LWT2" s="307"/>
      <c r="LWU2" s="307"/>
      <c r="LWV2" s="307"/>
      <c r="LWW2" s="307"/>
      <c r="LWX2" s="307"/>
      <c r="LWY2" s="307"/>
      <c r="LWZ2" s="307"/>
      <c r="LXA2" s="306"/>
      <c r="LXB2" s="307"/>
      <c r="LXC2" s="307"/>
      <c r="LXD2" s="307"/>
      <c r="LXE2" s="307"/>
      <c r="LXF2" s="307"/>
      <c r="LXG2" s="307"/>
      <c r="LXH2" s="307"/>
      <c r="LXI2" s="307"/>
      <c r="LXJ2" s="307"/>
      <c r="LXK2" s="307"/>
      <c r="LXL2" s="307"/>
      <c r="LXM2" s="307"/>
      <c r="LXN2" s="307"/>
      <c r="LXO2" s="307"/>
      <c r="LXP2" s="307"/>
      <c r="LXQ2" s="306"/>
      <c r="LXR2" s="307"/>
      <c r="LXS2" s="307"/>
      <c r="LXT2" s="307"/>
      <c r="LXU2" s="307"/>
      <c r="LXV2" s="307"/>
      <c r="LXW2" s="307"/>
      <c r="LXX2" s="307"/>
      <c r="LXY2" s="307"/>
      <c r="LXZ2" s="307"/>
      <c r="LYA2" s="307"/>
      <c r="LYB2" s="307"/>
      <c r="LYC2" s="307"/>
      <c r="LYD2" s="307"/>
      <c r="LYE2" s="307"/>
      <c r="LYF2" s="307"/>
      <c r="LYG2" s="306"/>
      <c r="LYH2" s="307"/>
      <c r="LYI2" s="307"/>
      <c r="LYJ2" s="307"/>
      <c r="LYK2" s="307"/>
      <c r="LYL2" s="307"/>
      <c r="LYM2" s="307"/>
      <c r="LYN2" s="307"/>
      <c r="LYO2" s="307"/>
      <c r="LYP2" s="307"/>
      <c r="LYQ2" s="307"/>
      <c r="LYR2" s="307"/>
      <c r="LYS2" s="307"/>
      <c r="LYT2" s="307"/>
      <c r="LYU2" s="307"/>
      <c r="LYV2" s="307"/>
      <c r="LYW2" s="306"/>
      <c r="LYX2" s="307"/>
      <c r="LYY2" s="307"/>
      <c r="LYZ2" s="307"/>
      <c r="LZA2" s="307"/>
      <c r="LZB2" s="307"/>
      <c r="LZC2" s="307"/>
      <c r="LZD2" s="307"/>
      <c r="LZE2" s="307"/>
      <c r="LZF2" s="307"/>
      <c r="LZG2" s="307"/>
      <c r="LZH2" s="307"/>
      <c r="LZI2" s="307"/>
      <c r="LZJ2" s="307"/>
      <c r="LZK2" s="307"/>
      <c r="LZL2" s="307"/>
      <c r="LZM2" s="306"/>
      <c r="LZN2" s="307"/>
      <c r="LZO2" s="307"/>
      <c r="LZP2" s="307"/>
      <c r="LZQ2" s="307"/>
      <c r="LZR2" s="307"/>
      <c r="LZS2" s="307"/>
      <c r="LZT2" s="307"/>
      <c r="LZU2" s="307"/>
      <c r="LZV2" s="307"/>
      <c r="LZW2" s="307"/>
      <c r="LZX2" s="307"/>
      <c r="LZY2" s="307"/>
      <c r="LZZ2" s="307"/>
      <c r="MAA2" s="307"/>
      <c r="MAB2" s="307"/>
      <c r="MAC2" s="306"/>
      <c r="MAD2" s="307"/>
      <c r="MAE2" s="307"/>
      <c r="MAF2" s="307"/>
      <c r="MAG2" s="307"/>
      <c r="MAH2" s="307"/>
      <c r="MAI2" s="307"/>
      <c r="MAJ2" s="307"/>
      <c r="MAK2" s="307"/>
      <c r="MAL2" s="307"/>
      <c r="MAM2" s="307"/>
      <c r="MAN2" s="307"/>
      <c r="MAO2" s="307"/>
      <c r="MAP2" s="307"/>
      <c r="MAQ2" s="307"/>
      <c r="MAR2" s="307"/>
      <c r="MAS2" s="306"/>
      <c r="MAT2" s="307"/>
      <c r="MAU2" s="307"/>
      <c r="MAV2" s="307"/>
      <c r="MAW2" s="307"/>
      <c r="MAX2" s="307"/>
      <c r="MAY2" s="307"/>
      <c r="MAZ2" s="307"/>
      <c r="MBA2" s="307"/>
      <c r="MBB2" s="307"/>
      <c r="MBC2" s="307"/>
      <c r="MBD2" s="307"/>
      <c r="MBE2" s="307"/>
      <c r="MBF2" s="307"/>
      <c r="MBG2" s="307"/>
      <c r="MBH2" s="307"/>
      <c r="MBI2" s="306"/>
      <c r="MBJ2" s="307"/>
      <c r="MBK2" s="307"/>
      <c r="MBL2" s="307"/>
      <c r="MBM2" s="307"/>
      <c r="MBN2" s="307"/>
      <c r="MBO2" s="307"/>
      <c r="MBP2" s="307"/>
      <c r="MBQ2" s="307"/>
      <c r="MBR2" s="307"/>
      <c r="MBS2" s="307"/>
      <c r="MBT2" s="307"/>
      <c r="MBU2" s="307"/>
      <c r="MBV2" s="307"/>
      <c r="MBW2" s="307"/>
      <c r="MBX2" s="307"/>
      <c r="MBY2" s="306"/>
      <c r="MBZ2" s="307"/>
      <c r="MCA2" s="307"/>
      <c r="MCB2" s="307"/>
      <c r="MCC2" s="307"/>
      <c r="MCD2" s="307"/>
      <c r="MCE2" s="307"/>
      <c r="MCF2" s="307"/>
      <c r="MCG2" s="307"/>
      <c r="MCH2" s="307"/>
      <c r="MCI2" s="307"/>
      <c r="MCJ2" s="307"/>
      <c r="MCK2" s="307"/>
      <c r="MCL2" s="307"/>
      <c r="MCM2" s="307"/>
      <c r="MCN2" s="307"/>
      <c r="MCO2" s="306"/>
      <c r="MCP2" s="307"/>
      <c r="MCQ2" s="307"/>
      <c r="MCR2" s="307"/>
      <c r="MCS2" s="307"/>
      <c r="MCT2" s="307"/>
      <c r="MCU2" s="307"/>
      <c r="MCV2" s="307"/>
      <c r="MCW2" s="307"/>
      <c r="MCX2" s="307"/>
      <c r="MCY2" s="307"/>
      <c r="MCZ2" s="307"/>
      <c r="MDA2" s="307"/>
      <c r="MDB2" s="307"/>
      <c r="MDC2" s="307"/>
      <c r="MDD2" s="307"/>
      <c r="MDE2" s="306"/>
      <c r="MDF2" s="307"/>
      <c r="MDG2" s="307"/>
      <c r="MDH2" s="307"/>
      <c r="MDI2" s="307"/>
      <c r="MDJ2" s="307"/>
      <c r="MDK2" s="307"/>
      <c r="MDL2" s="307"/>
      <c r="MDM2" s="307"/>
      <c r="MDN2" s="307"/>
      <c r="MDO2" s="307"/>
      <c r="MDP2" s="307"/>
      <c r="MDQ2" s="307"/>
      <c r="MDR2" s="307"/>
      <c r="MDS2" s="307"/>
      <c r="MDT2" s="307"/>
      <c r="MDU2" s="306"/>
      <c r="MDV2" s="307"/>
      <c r="MDW2" s="307"/>
      <c r="MDX2" s="307"/>
      <c r="MDY2" s="307"/>
      <c r="MDZ2" s="307"/>
      <c r="MEA2" s="307"/>
      <c r="MEB2" s="307"/>
      <c r="MEC2" s="307"/>
      <c r="MED2" s="307"/>
      <c r="MEE2" s="307"/>
      <c r="MEF2" s="307"/>
      <c r="MEG2" s="307"/>
      <c r="MEH2" s="307"/>
      <c r="MEI2" s="307"/>
      <c r="MEJ2" s="307"/>
      <c r="MEK2" s="306"/>
      <c r="MEL2" s="307"/>
      <c r="MEM2" s="307"/>
      <c r="MEN2" s="307"/>
      <c r="MEO2" s="307"/>
      <c r="MEP2" s="307"/>
      <c r="MEQ2" s="307"/>
      <c r="MER2" s="307"/>
      <c r="MES2" s="307"/>
      <c r="MET2" s="307"/>
      <c r="MEU2" s="307"/>
      <c r="MEV2" s="307"/>
      <c r="MEW2" s="307"/>
      <c r="MEX2" s="307"/>
      <c r="MEY2" s="307"/>
      <c r="MEZ2" s="307"/>
      <c r="MFA2" s="306"/>
      <c r="MFB2" s="307"/>
      <c r="MFC2" s="307"/>
      <c r="MFD2" s="307"/>
      <c r="MFE2" s="307"/>
      <c r="MFF2" s="307"/>
      <c r="MFG2" s="307"/>
      <c r="MFH2" s="307"/>
      <c r="MFI2" s="307"/>
      <c r="MFJ2" s="307"/>
      <c r="MFK2" s="307"/>
      <c r="MFL2" s="307"/>
      <c r="MFM2" s="307"/>
      <c r="MFN2" s="307"/>
      <c r="MFO2" s="307"/>
      <c r="MFP2" s="307"/>
      <c r="MFQ2" s="306"/>
      <c r="MFR2" s="307"/>
      <c r="MFS2" s="307"/>
      <c r="MFT2" s="307"/>
      <c r="MFU2" s="307"/>
      <c r="MFV2" s="307"/>
      <c r="MFW2" s="307"/>
      <c r="MFX2" s="307"/>
      <c r="MFY2" s="307"/>
      <c r="MFZ2" s="307"/>
      <c r="MGA2" s="307"/>
      <c r="MGB2" s="307"/>
      <c r="MGC2" s="307"/>
      <c r="MGD2" s="307"/>
      <c r="MGE2" s="307"/>
      <c r="MGF2" s="307"/>
      <c r="MGG2" s="306"/>
      <c r="MGH2" s="307"/>
      <c r="MGI2" s="307"/>
      <c r="MGJ2" s="307"/>
      <c r="MGK2" s="307"/>
      <c r="MGL2" s="307"/>
      <c r="MGM2" s="307"/>
      <c r="MGN2" s="307"/>
      <c r="MGO2" s="307"/>
      <c r="MGP2" s="307"/>
      <c r="MGQ2" s="307"/>
      <c r="MGR2" s="307"/>
      <c r="MGS2" s="307"/>
      <c r="MGT2" s="307"/>
      <c r="MGU2" s="307"/>
      <c r="MGV2" s="307"/>
      <c r="MGW2" s="306"/>
      <c r="MGX2" s="307"/>
      <c r="MGY2" s="307"/>
      <c r="MGZ2" s="307"/>
      <c r="MHA2" s="307"/>
      <c r="MHB2" s="307"/>
      <c r="MHC2" s="307"/>
      <c r="MHD2" s="307"/>
      <c r="MHE2" s="307"/>
      <c r="MHF2" s="307"/>
      <c r="MHG2" s="307"/>
      <c r="MHH2" s="307"/>
      <c r="MHI2" s="307"/>
      <c r="MHJ2" s="307"/>
      <c r="MHK2" s="307"/>
      <c r="MHL2" s="307"/>
      <c r="MHM2" s="306"/>
      <c r="MHN2" s="307"/>
      <c r="MHO2" s="307"/>
      <c r="MHP2" s="307"/>
      <c r="MHQ2" s="307"/>
      <c r="MHR2" s="307"/>
      <c r="MHS2" s="307"/>
      <c r="MHT2" s="307"/>
      <c r="MHU2" s="307"/>
      <c r="MHV2" s="307"/>
      <c r="MHW2" s="307"/>
      <c r="MHX2" s="307"/>
      <c r="MHY2" s="307"/>
      <c r="MHZ2" s="307"/>
      <c r="MIA2" s="307"/>
      <c r="MIB2" s="307"/>
      <c r="MIC2" s="306"/>
      <c r="MID2" s="307"/>
      <c r="MIE2" s="307"/>
      <c r="MIF2" s="307"/>
      <c r="MIG2" s="307"/>
      <c r="MIH2" s="307"/>
      <c r="MII2" s="307"/>
      <c r="MIJ2" s="307"/>
      <c r="MIK2" s="307"/>
      <c r="MIL2" s="307"/>
      <c r="MIM2" s="307"/>
      <c r="MIN2" s="307"/>
      <c r="MIO2" s="307"/>
      <c r="MIP2" s="307"/>
      <c r="MIQ2" s="307"/>
      <c r="MIR2" s="307"/>
      <c r="MIS2" s="306"/>
      <c r="MIT2" s="307"/>
      <c r="MIU2" s="307"/>
      <c r="MIV2" s="307"/>
      <c r="MIW2" s="307"/>
      <c r="MIX2" s="307"/>
      <c r="MIY2" s="307"/>
      <c r="MIZ2" s="307"/>
      <c r="MJA2" s="307"/>
      <c r="MJB2" s="307"/>
      <c r="MJC2" s="307"/>
      <c r="MJD2" s="307"/>
      <c r="MJE2" s="307"/>
      <c r="MJF2" s="307"/>
      <c r="MJG2" s="307"/>
      <c r="MJH2" s="307"/>
      <c r="MJI2" s="306"/>
      <c r="MJJ2" s="307"/>
      <c r="MJK2" s="307"/>
      <c r="MJL2" s="307"/>
      <c r="MJM2" s="307"/>
      <c r="MJN2" s="307"/>
      <c r="MJO2" s="307"/>
      <c r="MJP2" s="307"/>
      <c r="MJQ2" s="307"/>
      <c r="MJR2" s="307"/>
      <c r="MJS2" s="307"/>
      <c r="MJT2" s="307"/>
      <c r="MJU2" s="307"/>
      <c r="MJV2" s="307"/>
      <c r="MJW2" s="307"/>
      <c r="MJX2" s="307"/>
      <c r="MJY2" s="306"/>
      <c r="MJZ2" s="307"/>
      <c r="MKA2" s="307"/>
      <c r="MKB2" s="307"/>
      <c r="MKC2" s="307"/>
      <c r="MKD2" s="307"/>
      <c r="MKE2" s="307"/>
      <c r="MKF2" s="307"/>
      <c r="MKG2" s="307"/>
      <c r="MKH2" s="307"/>
      <c r="MKI2" s="307"/>
      <c r="MKJ2" s="307"/>
      <c r="MKK2" s="307"/>
      <c r="MKL2" s="307"/>
      <c r="MKM2" s="307"/>
      <c r="MKN2" s="307"/>
      <c r="MKO2" s="306"/>
      <c r="MKP2" s="307"/>
      <c r="MKQ2" s="307"/>
      <c r="MKR2" s="307"/>
      <c r="MKS2" s="307"/>
      <c r="MKT2" s="307"/>
      <c r="MKU2" s="307"/>
      <c r="MKV2" s="307"/>
      <c r="MKW2" s="307"/>
      <c r="MKX2" s="307"/>
      <c r="MKY2" s="307"/>
      <c r="MKZ2" s="307"/>
      <c r="MLA2" s="307"/>
      <c r="MLB2" s="307"/>
      <c r="MLC2" s="307"/>
      <c r="MLD2" s="307"/>
      <c r="MLE2" s="306"/>
      <c r="MLF2" s="307"/>
      <c r="MLG2" s="307"/>
      <c r="MLH2" s="307"/>
      <c r="MLI2" s="307"/>
      <c r="MLJ2" s="307"/>
      <c r="MLK2" s="307"/>
      <c r="MLL2" s="307"/>
      <c r="MLM2" s="307"/>
      <c r="MLN2" s="307"/>
      <c r="MLO2" s="307"/>
      <c r="MLP2" s="307"/>
      <c r="MLQ2" s="307"/>
      <c r="MLR2" s="307"/>
      <c r="MLS2" s="307"/>
      <c r="MLT2" s="307"/>
      <c r="MLU2" s="306"/>
      <c r="MLV2" s="307"/>
      <c r="MLW2" s="307"/>
      <c r="MLX2" s="307"/>
      <c r="MLY2" s="307"/>
      <c r="MLZ2" s="307"/>
      <c r="MMA2" s="307"/>
      <c r="MMB2" s="307"/>
      <c r="MMC2" s="307"/>
      <c r="MMD2" s="307"/>
      <c r="MME2" s="307"/>
      <c r="MMF2" s="307"/>
      <c r="MMG2" s="307"/>
      <c r="MMH2" s="307"/>
      <c r="MMI2" s="307"/>
      <c r="MMJ2" s="307"/>
      <c r="MMK2" s="306"/>
      <c r="MML2" s="307"/>
      <c r="MMM2" s="307"/>
      <c r="MMN2" s="307"/>
      <c r="MMO2" s="307"/>
      <c r="MMP2" s="307"/>
      <c r="MMQ2" s="307"/>
      <c r="MMR2" s="307"/>
      <c r="MMS2" s="307"/>
      <c r="MMT2" s="307"/>
      <c r="MMU2" s="307"/>
      <c r="MMV2" s="307"/>
      <c r="MMW2" s="307"/>
      <c r="MMX2" s="307"/>
      <c r="MMY2" s="307"/>
      <c r="MMZ2" s="307"/>
      <c r="MNA2" s="306"/>
      <c r="MNB2" s="307"/>
      <c r="MNC2" s="307"/>
      <c r="MND2" s="307"/>
      <c r="MNE2" s="307"/>
      <c r="MNF2" s="307"/>
      <c r="MNG2" s="307"/>
      <c r="MNH2" s="307"/>
      <c r="MNI2" s="307"/>
      <c r="MNJ2" s="307"/>
      <c r="MNK2" s="307"/>
      <c r="MNL2" s="307"/>
      <c r="MNM2" s="307"/>
      <c r="MNN2" s="307"/>
      <c r="MNO2" s="307"/>
      <c r="MNP2" s="307"/>
      <c r="MNQ2" s="306"/>
      <c r="MNR2" s="307"/>
      <c r="MNS2" s="307"/>
      <c r="MNT2" s="307"/>
      <c r="MNU2" s="307"/>
      <c r="MNV2" s="307"/>
      <c r="MNW2" s="307"/>
      <c r="MNX2" s="307"/>
      <c r="MNY2" s="307"/>
      <c r="MNZ2" s="307"/>
      <c r="MOA2" s="307"/>
      <c r="MOB2" s="307"/>
      <c r="MOC2" s="307"/>
      <c r="MOD2" s="307"/>
      <c r="MOE2" s="307"/>
      <c r="MOF2" s="307"/>
      <c r="MOG2" s="306"/>
      <c r="MOH2" s="307"/>
      <c r="MOI2" s="307"/>
      <c r="MOJ2" s="307"/>
      <c r="MOK2" s="307"/>
      <c r="MOL2" s="307"/>
      <c r="MOM2" s="307"/>
      <c r="MON2" s="307"/>
      <c r="MOO2" s="307"/>
      <c r="MOP2" s="307"/>
      <c r="MOQ2" s="307"/>
      <c r="MOR2" s="307"/>
      <c r="MOS2" s="307"/>
      <c r="MOT2" s="307"/>
      <c r="MOU2" s="307"/>
      <c r="MOV2" s="307"/>
      <c r="MOW2" s="306"/>
      <c r="MOX2" s="307"/>
      <c r="MOY2" s="307"/>
      <c r="MOZ2" s="307"/>
      <c r="MPA2" s="307"/>
      <c r="MPB2" s="307"/>
      <c r="MPC2" s="307"/>
      <c r="MPD2" s="307"/>
      <c r="MPE2" s="307"/>
      <c r="MPF2" s="307"/>
      <c r="MPG2" s="307"/>
      <c r="MPH2" s="307"/>
      <c r="MPI2" s="307"/>
      <c r="MPJ2" s="307"/>
      <c r="MPK2" s="307"/>
      <c r="MPL2" s="307"/>
      <c r="MPM2" s="306"/>
      <c r="MPN2" s="307"/>
      <c r="MPO2" s="307"/>
      <c r="MPP2" s="307"/>
      <c r="MPQ2" s="307"/>
      <c r="MPR2" s="307"/>
      <c r="MPS2" s="307"/>
      <c r="MPT2" s="307"/>
      <c r="MPU2" s="307"/>
      <c r="MPV2" s="307"/>
      <c r="MPW2" s="307"/>
      <c r="MPX2" s="307"/>
      <c r="MPY2" s="307"/>
      <c r="MPZ2" s="307"/>
      <c r="MQA2" s="307"/>
      <c r="MQB2" s="307"/>
      <c r="MQC2" s="306"/>
      <c r="MQD2" s="307"/>
      <c r="MQE2" s="307"/>
      <c r="MQF2" s="307"/>
      <c r="MQG2" s="307"/>
      <c r="MQH2" s="307"/>
      <c r="MQI2" s="307"/>
      <c r="MQJ2" s="307"/>
      <c r="MQK2" s="307"/>
      <c r="MQL2" s="307"/>
      <c r="MQM2" s="307"/>
      <c r="MQN2" s="307"/>
      <c r="MQO2" s="307"/>
      <c r="MQP2" s="307"/>
      <c r="MQQ2" s="307"/>
      <c r="MQR2" s="307"/>
      <c r="MQS2" s="306"/>
      <c r="MQT2" s="307"/>
      <c r="MQU2" s="307"/>
      <c r="MQV2" s="307"/>
      <c r="MQW2" s="307"/>
      <c r="MQX2" s="307"/>
      <c r="MQY2" s="307"/>
      <c r="MQZ2" s="307"/>
      <c r="MRA2" s="307"/>
      <c r="MRB2" s="307"/>
      <c r="MRC2" s="307"/>
      <c r="MRD2" s="307"/>
      <c r="MRE2" s="307"/>
      <c r="MRF2" s="307"/>
      <c r="MRG2" s="307"/>
      <c r="MRH2" s="307"/>
      <c r="MRI2" s="306"/>
      <c r="MRJ2" s="307"/>
      <c r="MRK2" s="307"/>
      <c r="MRL2" s="307"/>
      <c r="MRM2" s="307"/>
      <c r="MRN2" s="307"/>
      <c r="MRO2" s="307"/>
      <c r="MRP2" s="307"/>
      <c r="MRQ2" s="307"/>
      <c r="MRR2" s="307"/>
      <c r="MRS2" s="307"/>
      <c r="MRT2" s="307"/>
      <c r="MRU2" s="307"/>
      <c r="MRV2" s="307"/>
      <c r="MRW2" s="307"/>
      <c r="MRX2" s="307"/>
      <c r="MRY2" s="306"/>
      <c r="MRZ2" s="307"/>
      <c r="MSA2" s="307"/>
      <c r="MSB2" s="307"/>
      <c r="MSC2" s="307"/>
      <c r="MSD2" s="307"/>
      <c r="MSE2" s="307"/>
      <c r="MSF2" s="307"/>
      <c r="MSG2" s="307"/>
      <c r="MSH2" s="307"/>
      <c r="MSI2" s="307"/>
      <c r="MSJ2" s="307"/>
      <c r="MSK2" s="307"/>
      <c r="MSL2" s="307"/>
      <c r="MSM2" s="307"/>
      <c r="MSN2" s="307"/>
      <c r="MSO2" s="306"/>
      <c r="MSP2" s="307"/>
      <c r="MSQ2" s="307"/>
      <c r="MSR2" s="307"/>
      <c r="MSS2" s="307"/>
      <c r="MST2" s="307"/>
      <c r="MSU2" s="307"/>
      <c r="MSV2" s="307"/>
      <c r="MSW2" s="307"/>
      <c r="MSX2" s="307"/>
      <c r="MSY2" s="307"/>
      <c r="MSZ2" s="307"/>
      <c r="MTA2" s="307"/>
      <c r="MTB2" s="307"/>
      <c r="MTC2" s="307"/>
      <c r="MTD2" s="307"/>
      <c r="MTE2" s="306"/>
      <c r="MTF2" s="307"/>
      <c r="MTG2" s="307"/>
      <c r="MTH2" s="307"/>
      <c r="MTI2" s="307"/>
      <c r="MTJ2" s="307"/>
      <c r="MTK2" s="307"/>
      <c r="MTL2" s="307"/>
      <c r="MTM2" s="307"/>
      <c r="MTN2" s="307"/>
      <c r="MTO2" s="307"/>
      <c r="MTP2" s="307"/>
      <c r="MTQ2" s="307"/>
      <c r="MTR2" s="307"/>
      <c r="MTS2" s="307"/>
      <c r="MTT2" s="307"/>
      <c r="MTU2" s="306"/>
      <c r="MTV2" s="307"/>
      <c r="MTW2" s="307"/>
      <c r="MTX2" s="307"/>
      <c r="MTY2" s="307"/>
      <c r="MTZ2" s="307"/>
      <c r="MUA2" s="307"/>
      <c r="MUB2" s="307"/>
      <c r="MUC2" s="307"/>
      <c r="MUD2" s="307"/>
      <c r="MUE2" s="307"/>
      <c r="MUF2" s="307"/>
      <c r="MUG2" s="307"/>
      <c r="MUH2" s="307"/>
      <c r="MUI2" s="307"/>
      <c r="MUJ2" s="307"/>
      <c r="MUK2" s="306"/>
      <c r="MUL2" s="307"/>
      <c r="MUM2" s="307"/>
      <c r="MUN2" s="307"/>
      <c r="MUO2" s="307"/>
      <c r="MUP2" s="307"/>
      <c r="MUQ2" s="307"/>
      <c r="MUR2" s="307"/>
      <c r="MUS2" s="307"/>
      <c r="MUT2" s="307"/>
      <c r="MUU2" s="307"/>
      <c r="MUV2" s="307"/>
      <c r="MUW2" s="307"/>
      <c r="MUX2" s="307"/>
      <c r="MUY2" s="307"/>
      <c r="MUZ2" s="307"/>
      <c r="MVA2" s="306"/>
      <c r="MVB2" s="307"/>
      <c r="MVC2" s="307"/>
      <c r="MVD2" s="307"/>
      <c r="MVE2" s="307"/>
      <c r="MVF2" s="307"/>
      <c r="MVG2" s="307"/>
      <c r="MVH2" s="307"/>
      <c r="MVI2" s="307"/>
      <c r="MVJ2" s="307"/>
      <c r="MVK2" s="307"/>
      <c r="MVL2" s="307"/>
      <c r="MVM2" s="307"/>
      <c r="MVN2" s="307"/>
      <c r="MVO2" s="307"/>
      <c r="MVP2" s="307"/>
      <c r="MVQ2" s="306"/>
      <c r="MVR2" s="307"/>
      <c r="MVS2" s="307"/>
      <c r="MVT2" s="307"/>
      <c r="MVU2" s="307"/>
      <c r="MVV2" s="307"/>
      <c r="MVW2" s="307"/>
      <c r="MVX2" s="307"/>
      <c r="MVY2" s="307"/>
      <c r="MVZ2" s="307"/>
      <c r="MWA2" s="307"/>
      <c r="MWB2" s="307"/>
      <c r="MWC2" s="307"/>
      <c r="MWD2" s="307"/>
      <c r="MWE2" s="307"/>
      <c r="MWF2" s="307"/>
      <c r="MWG2" s="306"/>
      <c r="MWH2" s="307"/>
      <c r="MWI2" s="307"/>
      <c r="MWJ2" s="307"/>
      <c r="MWK2" s="307"/>
      <c r="MWL2" s="307"/>
      <c r="MWM2" s="307"/>
      <c r="MWN2" s="307"/>
      <c r="MWO2" s="307"/>
      <c r="MWP2" s="307"/>
      <c r="MWQ2" s="307"/>
      <c r="MWR2" s="307"/>
      <c r="MWS2" s="307"/>
      <c r="MWT2" s="307"/>
      <c r="MWU2" s="307"/>
      <c r="MWV2" s="307"/>
      <c r="MWW2" s="306"/>
      <c r="MWX2" s="307"/>
      <c r="MWY2" s="307"/>
      <c r="MWZ2" s="307"/>
      <c r="MXA2" s="307"/>
      <c r="MXB2" s="307"/>
      <c r="MXC2" s="307"/>
      <c r="MXD2" s="307"/>
      <c r="MXE2" s="307"/>
      <c r="MXF2" s="307"/>
      <c r="MXG2" s="307"/>
      <c r="MXH2" s="307"/>
      <c r="MXI2" s="307"/>
      <c r="MXJ2" s="307"/>
      <c r="MXK2" s="307"/>
      <c r="MXL2" s="307"/>
      <c r="MXM2" s="306"/>
      <c r="MXN2" s="307"/>
      <c r="MXO2" s="307"/>
      <c r="MXP2" s="307"/>
      <c r="MXQ2" s="307"/>
      <c r="MXR2" s="307"/>
      <c r="MXS2" s="307"/>
      <c r="MXT2" s="307"/>
      <c r="MXU2" s="307"/>
      <c r="MXV2" s="307"/>
      <c r="MXW2" s="307"/>
      <c r="MXX2" s="307"/>
      <c r="MXY2" s="307"/>
      <c r="MXZ2" s="307"/>
      <c r="MYA2" s="307"/>
      <c r="MYB2" s="307"/>
      <c r="MYC2" s="306"/>
      <c r="MYD2" s="307"/>
      <c r="MYE2" s="307"/>
      <c r="MYF2" s="307"/>
      <c r="MYG2" s="307"/>
      <c r="MYH2" s="307"/>
      <c r="MYI2" s="307"/>
      <c r="MYJ2" s="307"/>
      <c r="MYK2" s="307"/>
      <c r="MYL2" s="307"/>
      <c r="MYM2" s="307"/>
      <c r="MYN2" s="307"/>
      <c r="MYO2" s="307"/>
      <c r="MYP2" s="307"/>
      <c r="MYQ2" s="307"/>
      <c r="MYR2" s="307"/>
      <c r="MYS2" s="306"/>
      <c r="MYT2" s="307"/>
      <c r="MYU2" s="307"/>
      <c r="MYV2" s="307"/>
      <c r="MYW2" s="307"/>
      <c r="MYX2" s="307"/>
      <c r="MYY2" s="307"/>
      <c r="MYZ2" s="307"/>
      <c r="MZA2" s="307"/>
      <c r="MZB2" s="307"/>
      <c r="MZC2" s="307"/>
      <c r="MZD2" s="307"/>
      <c r="MZE2" s="307"/>
      <c r="MZF2" s="307"/>
      <c r="MZG2" s="307"/>
      <c r="MZH2" s="307"/>
      <c r="MZI2" s="306"/>
      <c r="MZJ2" s="307"/>
      <c r="MZK2" s="307"/>
      <c r="MZL2" s="307"/>
      <c r="MZM2" s="307"/>
      <c r="MZN2" s="307"/>
      <c r="MZO2" s="307"/>
      <c r="MZP2" s="307"/>
      <c r="MZQ2" s="307"/>
      <c r="MZR2" s="307"/>
      <c r="MZS2" s="307"/>
      <c r="MZT2" s="307"/>
      <c r="MZU2" s="307"/>
      <c r="MZV2" s="307"/>
      <c r="MZW2" s="307"/>
      <c r="MZX2" s="307"/>
      <c r="MZY2" s="306"/>
      <c r="MZZ2" s="307"/>
      <c r="NAA2" s="307"/>
      <c r="NAB2" s="307"/>
      <c r="NAC2" s="307"/>
      <c r="NAD2" s="307"/>
      <c r="NAE2" s="307"/>
      <c r="NAF2" s="307"/>
      <c r="NAG2" s="307"/>
      <c r="NAH2" s="307"/>
      <c r="NAI2" s="307"/>
      <c r="NAJ2" s="307"/>
      <c r="NAK2" s="307"/>
      <c r="NAL2" s="307"/>
      <c r="NAM2" s="307"/>
      <c r="NAN2" s="307"/>
      <c r="NAO2" s="306"/>
      <c r="NAP2" s="307"/>
      <c r="NAQ2" s="307"/>
      <c r="NAR2" s="307"/>
      <c r="NAS2" s="307"/>
      <c r="NAT2" s="307"/>
      <c r="NAU2" s="307"/>
      <c r="NAV2" s="307"/>
      <c r="NAW2" s="307"/>
      <c r="NAX2" s="307"/>
      <c r="NAY2" s="307"/>
      <c r="NAZ2" s="307"/>
      <c r="NBA2" s="307"/>
      <c r="NBB2" s="307"/>
      <c r="NBC2" s="307"/>
      <c r="NBD2" s="307"/>
      <c r="NBE2" s="306"/>
      <c r="NBF2" s="307"/>
      <c r="NBG2" s="307"/>
      <c r="NBH2" s="307"/>
      <c r="NBI2" s="307"/>
      <c r="NBJ2" s="307"/>
      <c r="NBK2" s="307"/>
      <c r="NBL2" s="307"/>
      <c r="NBM2" s="307"/>
      <c r="NBN2" s="307"/>
      <c r="NBO2" s="307"/>
      <c r="NBP2" s="307"/>
      <c r="NBQ2" s="307"/>
      <c r="NBR2" s="307"/>
      <c r="NBS2" s="307"/>
      <c r="NBT2" s="307"/>
      <c r="NBU2" s="306"/>
      <c r="NBV2" s="307"/>
      <c r="NBW2" s="307"/>
      <c r="NBX2" s="307"/>
      <c r="NBY2" s="307"/>
      <c r="NBZ2" s="307"/>
      <c r="NCA2" s="307"/>
      <c r="NCB2" s="307"/>
      <c r="NCC2" s="307"/>
      <c r="NCD2" s="307"/>
      <c r="NCE2" s="307"/>
      <c r="NCF2" s="307"/>
      <c r="NCG2" s="307"/>
      <c r="NCH2" s="307"/>
      <c r="NCI2" s="307"/>
      <c r="NCJ2" s="307"/>
      <c r="NCK2" s="306"/>
      <c r="NCL2" s="307"/>
      <c r="NCM2" s="307"/>
      <c r="NCN2" s="307"/>
      <c r="NCO2" s="307"/>
      <c r="NCP2" s="307"/>
      <c r="NCQ2" s="307"/>
      <c r="NCR2" s="307"/>
      <c r="NCS2" s="307"/>
      <c r="NCT2" s="307"/>
      <c r="NCU2" s="307"/>
      <c r="NCV2" s="307"/>
      <c r="NCW2" s="307"/>
      <c r="NCX2" s="307"/>
      <c r="NCY2" s="307"/>
      <c r="NCZ2" s="307"/>
      <c r="NDA2" s="306"/>
      <c r="NDB2" s="307"/>
      <c r="NDC2" s="307"/>
      <c r="NDD2" s="307"/>
      <c r="NDE2" s="307"/>
      <c r="NDF2" s="307"/>
      <c r="NDG2" s="307"/>
      <c r="NDH2" s="307"/>
      <c r="NDI2" s="307"/>
      <c r="NDJ2" s="307"/>
      <c r="NDK2" s="307"/>
      <c r="NDL2" s="307"/>
      <c r="NDM2" s="307"/>
      <c r="NDN2" s="307"/>
      <c r="NDO2" s="307"/>
      <c r="NDP2" s="307"/>
      <c r="NDQ2" s="306"/>
      <c r="NDR2" s="307"/>
      <c r="NDS2" s="307"/>
      <c r="NDT2" s="307"/>
      <c r="NDU2" s="307"/>
      <c r="NDV2" s="307"/>
      <c r="NDW2" s="307"/>
      <c r="NDX2" s="307"/>
      <c r="NDY2" s="307"/>
      <c r="NDZ2" s="307"/>
      <c r="NEA2" s="307"/>
      <c r="NEB2" s="307"/>
      <c r="NEC2" s="307"/>
      <c r="NED2" s="307"/>
      <c r="NEE2" s="307"/>
      <c r="NEF2" s="307"/>
      <c r="NEG2" s="306"/>
      <c r="NEH2" s="307"/>
      <c r="NEI2" s="307"/>
      <c r="NEJ2" s="307"/>
      <c r="NEK2" s="307"/>
      <c r="NEL2" s="307"/>
      <c r="NEM2" s="307"/>
      <c r="NEN2" s="307"/>
      <c r="NEO2" s="307"/>
      <c r="NEP2" s="307"/>
      <c r="NEQ2" s="307"/>
      <c r="NER2" s="307"/>
      <c r="NES2" s="307"/>
      <c r="NET2" s="307"/>
      <c r="NEU2" s="307"/>
      <c r="NEV2" s="307"/>
      <c r="NEW2" s="306"/>
      <c r="NEX2" s="307"/>
      <c r="NEY2" s="307"/>
      <c r="NEZ2" s="307"/>
      <c r="NFA2" s="307"/>
      <c r="NFB2" s="307"/>
      <c r="NFC2" s="307"/>
      <c r="NFD2" s="307"/>
      <c r="NFE2" s="307"/>
      <c r="NFF2" s="307"/>
      <c r="NFG2" s="307"/>
      <c r="NFH2" s="307"/>
      <c r="NFI2" s="307"/>
      <c r="NFJ2" s="307"/>
      <c r="NFK2" s="307"/>
      <c r="NFL2" s="307"/>
      <c r="NFM2" s="306"/>
      <c r="NFN2" s="307"/>
      <c r="NFO2" s="307"/>
      <c r="NFP2" s="307"/>
      <c r="NFQ2" s="307"/>
      <c r="NFR2" s="307"/>
      <c r="NFS2" s="307"/>
      <c r="NFT2" s="307"/>
      <c r="NFU2" s="307"/>
      <c r="NFV2" s="307"/>
      <c r="NFW2" s="307"/>
      <c r="NFX2" s="307"/>
      <c r="NFY2" s="307"/>
      <c r="NFZ2" s="307"/>
      <c r="NGA2" s="307"/>
      <c r="NGB2" s="307"/>
      <c r="NGC2" s="306"/>
      <c r="NGD2" s="307"/>
      <c r="NGE2" s="307"/>
      <c r="NGF2" s="307"/>
      <c r="NGG2" s="307"/>
      <c r="NGH2" s="307"/>
      <c r="NGI2" s="307"/>
      <c r="NGJ2" s="307"/>
      <c r="NGK2" s="307"/>
      <c r="NGL2" s="307"/>
      <c r="NGM2" s="307"/>
      <c r="NGN2" s="307"/>
      <c r="NGO2" s="307"/>
      <c r="NGP2" s="307"/>
      <c r="NGQ2" s="307"/>
      <c r="NGR2" s="307"/>
      <c r="NGS2" s="306"/>
      <c r="NGT2" s="307"/>
      <c r="NGU2" s="307"/>
      <c r="NGV2" s="307"/>
      <c r="NGW2" s="307"/>
      <c r="NGX2" s="307"/>
      <c r="NGY2" s="307"/>
      <c r="NGZ2" s="307"/>
      <c r="NHA2" s="307"/>
      <c r="NHB2" s="307"/>
      <c r="NHC2" s="307"/>
      <c r="NHD2" s="307"/>
      <c r="NHE2" s="307"/>
      <c r="NHF2" s="307"/>
      <c r="NHG2" s="307"/>
      <c r="NHH2" s="307"/>
      <c r="NHI2" s="306"/>
      <c r="NHJ2" s="307"/>
      <c r="NHK2" s="307"/>
      <c r="NHL2" s="307"/>
      <c r="NHM2" s="307"/>
      <c r="NHN2" s="307"/>
      <c r="NHO2" s="307"/>
      <c r="NHP2" s="307"/>
      <c r="NHQ2" s="307"/>
      <c r="NHR2" s="307"/>
      <c r="NHS2" s="307"/>
      <c r="NHT2" s="307"/>
      <c r="NHU2" s="307"/>
      <c r="NHV2" s="307"/>
      <c r="NHW2" s="307"/>
      <c r="NHX2" s="307"/>
      <c r="NHY2" s="306"/>
      <c r="NHZ2" s="307"/>
      <c r="NIA2" s="307"/>
      <c r="NIB2" s="307"/>
      <c r="NIC2" s="307"/>
      <c r="NID2" s="307"/>
      <c r="NIE2" s="307"/>
      <c r="NIF2" s="307"/>
      <c r="NIG2" s="307"/>
      <c r="NIH2" s="307"/>
      <c r="NII2" s="307"/>
      <c r="NIJ2" s="307"/>
      <c r="NIK2" s="307"/>
      <c r="NIL2" s="307"/>
      <c r="NIM2" s="307"/>
      <c r="NIN2" s="307"/>
      <c r="NIO2" s="306"/>
      <c r="NIP2" s="307"/>
      <c r="NIQ2" s="307"/>
      <c r="NIR2" s="307"/>
      <c r="NIS2" s="307"/>
      <c r="NIT2" s="307"/>
      <c r="NIU2" s="307"/>
      <c r="NIV2" s="307"/>
      <c r="NIW2" s="307"/>
      <c r="NIX2" s="307"/>
      <c r="NIY2" s="307"/>
      <c r="NIZ2" s="307"/>
      <c r="NJA2" s="307"/>
      <c r="NJB2" s="307"/>
      <c r="NJC2" s="307"/>
      <c r="NJD2" s="307"/>
      <c r="NJE2" s="306"/>
      <c r="NJF2" s="307"/>
      <c r="NJG2" s="307"/>
      <c r="NJH2" s="307"/>
      <c r="NJI2" s="307"/>
      <c r="NJJ2" s="307"/>
      <c r="NJK2" s="307"/>
      <c r="NJL2" s="307"/>
      <c r="NJM2" s="307"/>
      <c r="NJN2" s="307"/>
      <c r="NJO2" s="307"/>
      <c r="NJP2" s="307"/>
      <c r="NJQ2" s="307"/>
      <c r="NJR2" s="307"/>
      <c r="NJS2" s="307"/>
      <c r="NJT2" s="307"/>
      <c r="NJU2" s="306"/>
      <c r="NJV2" s="307"/>
      <c r="NJW2" s="307"/>
      <c r="NJX2" s="307"/>
      <c r="NJY2" s="307"/>
      <c r="NJZ2" s="307"/>
      <c r="NKA2" s="307"/>
      <c r="NKB2" s="307"/>
      <c r="NKC2" s="307"/>
      <c r="NKD2" s="307"/>
      <c r="NKE2" s="307"/>
      <c r="NKF2" s="307"/>
      <c r="NKG2" s="307"/>
      <c r="NKH2" s="307"/>
      <c r="NKI2" s="307"/>
      <c r="NKJ2" s="307"/>
      <c r="NKK2" s="306"/>
      <c r="NKL2" s="307"/>
      <c r="NKM2" s="307"/>
      <c r="NKN2" s="307"/>
      <c r="NKO2" s="307"/>
      <c r="NKP2" s="307"/>
      <c r="NKQ2" s="307"/>
      <c r="NKR2" s="307"/>
      <c r="NKS2" s="307"/>
      <c r="NKT2" s="307"/>
      <c r="NKU2" s="307"/>
      <c r="NKV2" s="307"/>
      <c r="NKW2" s="307"/>
      <c r="NKX2" s="307"/>
      <c r="NKY2" s="307"/>
      <c r="NKZ2" s="307"/>
      <c r="NLA2" s="306"/>
      <c r="NLB2" s="307"/>
      <c r="NLC2" s="307"/>
      <c r="NLD2" s="307"/>
      <c r="NLE2" s="307"/>
      <c r="NLF2" s="307"/>
      <c r="NLG2" s="307"/>
      <c r="NLH2" s="307"/>
      <c r="NLI2" s="307"/>
      <c r="NLJ2" s="307"/>
      <c r="NLK2" s="307"/>
      <c r="NLL2" s="307"/>
      <c r="NLM2" s="307"/>
      <c r="NLN2" s="307"/>
      <c r="NLO2" s="307"/>
      <c r="NLP2" s="307"/>
      <c r="NLQ2" s="306"/>
      <c r="NLR2" s="307"/>
      <c r="NLS2" s="307"/>
      <c r="NLT2" s="307"/>
      <c r="NLU2" s="307"/>
      <c r="NLV2" s="307"/>
      <c r="NLW2" s="307"/>
      <c r="NLX2" s="307"/>
      <c r="NLY2" s="307"/>
      <c r="NLZ2" s="307"/>
      <c r="NMA2" s="307"/>
      <c r="NMB2" s="307"/>
      <c r="NMC2" s="307"/>
      <c r="NMD2" s="307"/>
      <c r="NME2" s="307"/>
      <c r="NMF2" s="307"/>
      <c r="NMG2" s="306"/>
      <c r="NMH2" s="307"/>
      <c r="NMI2" s="307"/>
      <c r="NMJ2" s="307"/>
      <c r="NMK2" s="307"/>
      <c r="NML2" s="307"/>
      <c r="NMM2" s="307"/>
      <c r="NMN2" s="307"/>
      <c r="NMO2" s="307"/>
      <c r="NMP2" s="307"/>
      <c r="NMQ2" s="307"/>
      <c r="NMR2" s="307"/>
      <c r="NMS2" s="307"/>
      <c r="NMT2" s="307"/>
      <c r="NMU2" s="307"/>
      <c r="NMV2" s="307"/>
      <c r="NMW2" s="306"/>
      <c r="NMX2" s="307"/>
      <c r="NMY2" s="307"/>
      <c r="NMZ2" s="307"/>
      <c r="NNA2" s="307"/>
      <c r="NNB2" s="307"/>
      <c r="NNC2" s="307"/>
      <c r="NND2" s="307"/>
      <c r="NNE2" s="307"/>
      <c r="NNF2" s="307"/>
      <c r="NNG2" s="307"/>
      <c r="NNH2" s="307"/>
      <c r="NNI2" s="307"/>
      <c r="NNJ2" s="307"/>
      <c r="NNK2" s="307"/>
      <c r="NNL2" s="307"/>
      <c r="NNM2" s="306"/>
      <c r="NNN2" s="307"/>
      <c r="NNO2" s="307"/>
      <c r="NNP2" s="307"/>
      <c r="NNQ2" s="307"/>
      <c r="NNR2" s="307"/>
      <c r="NNS2" s="307"/>
      <c r="NNT2" s="307"/>
      <c r="NNU2" s="307"/>
      <c r="NNV2" s="307"/>
      <c r="NNW2" s="307"/>
      <c r="NNX2" s="307"/>
      <c r="NNY2" s="307"/>
      <c r="NNZ2" s="307"/>
      <c r="NOA2" s="307"/>
      <c r="NOB2" s="307"/>
      <c r="NOC2" s="306"/>
      <c r="NOD2" s="307"/>
      <c r="NOE2" s="307"/>
      <c r="NOF2" s="307"/>
      <c r="NOG2" s="307"/>
      <c r="NOH2" s="307"/>
      <c r="NOI2" s="307"/>
      <c r="NOJ2" s="307"/>
      <c r="NOK2" s="307"/>
      <c r="NOL2" s="307"/>
      <c r="NOM2" s="307"/>
      <c r="NON2" s="307"/>
      <c r="NOO2" s="307"/>
      <c r="NOP2" s="307"/>
      <c r="NOQ2" s="307"/>
      <c r="NOR2" s="307"/>
      <c r="NOS2" s="306"/>
      <c r="NOT2" s="307"/>
      <c r="NOU2" s="307"/>
      <c r="NOV2" s="307"/>
      <c r="NOW2" s="307"/>
      <c r="NOX2" s="307"/>
      <c r="NOY2" s="307"/>
      <c r="NOZ2" s="307"/>
      <c r="NPA2" s="307"/>
      <c r="NPB2" s="307"/>
      <c r="NPC2" s="307"/>
      <c r="NPD2" s="307"/>
      <c r="NPE2" s="307"/>
      <c r="NPF2" s="307"/>
      <c r="NPG2" s="307"/>
      <c r="NPH2" s="307"/>
      <c r="NPI2" s="306"/>
      <c r="NPJ2" s="307"/>
      <c r="NPK2" s="307"/>
      <c r="NPL2" s="307"/>
      <c r="NPM2" s="307"/>
      <c r="NPN2" s="307"/>
      <c r="NPO2" s="307"/>
      <c r="NPP2" s="307"/>
      <c r="NPQ2" s="307"/>
      <c r="NPR2" s="307"/>
      <c r="NPS2" s="307"/>
      <c r="NPT2" s="307"/>
      <c r="NPU2" s="307"/>
      <c r="NPV2" s="307"/>
      <c r="NPW2" s="307"/>
      <c r="NPX2" s="307"/>
      <c r="NPY2" s="306"/>
      <c r="NPZ2" s="307"/>
      <c r="NQA2" s="307"/>
      <c r="NQB2" s="307"/>
      <c r="NQC2" s="307"/>
      <c r="NQD2" s="307"/>
      <c r="NQE2" s="307"/>
      <c r="NQF2" s="307"/>
      <c r="NQG2" s="307"/>
      <c r="NQH2" s="307"/>
      <c r="NQI2" s="307"/>
      <c r="NQJ2" s="307"/>
      <c r="NQK2" s="307"/>
      <c r="NQL2" s="307"/>
      <c r="NQM2" s="307"/>
      <c r="NQN2" s="307"/>
      <c r="NQO2" s="306"/>
      <c r="NQP2" s="307"/>
      <c r="NQQ2" s="307"/>
      <c r="NQR2" s="307"/>
      <c r="NQS2" s="307"/>
      <c r="NQT2" s="307"/>
      <c r="NQU2" s="307"/>
      <c r="NQV2" s="307"/>
      <c r="NQW2" s="307"/>
      <c r="NQX2" s="307"/>
      <c r="NQY2" s="307"/>
      <c r="NQZ2" s="307"/>
      <c r="NRA2" s="307"/>
      <c r="NRB2" s="307"/>
      <c r="NRC2" s="307"/>
      <c r="NRD2" s="307"/>
      <c r="NRE2" s="306"/>
      <c r="NRF2" s="307"/>
      <c r="NRG2" s="307"/>
      <c r="NRH2" s="307"/>
      <c r="NRI2" s="307"/>
      <c r="NRJ2" s="307"/>
      <c r="NRK2" s="307"/>
      <c r="NRL2" s="307"/>
      <c r="NRM2" s="307"/>
      <c r="NRN2" s="307"/>
      <c r="NRO2" s="307"/>
      <c r="NRP2" s="307"/>
      <c r="NRQ2" s="307"/>
      <c r="NRR2" s="307"/>
      <c r="NRS2" s="307"/>
      <c r="NRT2" s="307"/>
      <c r="NRU2" s="306"/>
      <c r="NRV2" s="307"/>
      <c r="NRW2" s="307"/>
      <c r="NRX2" s="307"/>
      <c r="NRY2" s="307"/>
      <c r="NRZ2" s="307"/>
      <c r="NSA2" s="307"/>
      <c r="NSB2" s="307"/>
      <c r="NSC2" s="307"/>
      <c r="NSD2" s="307"/>
      <c r="NSE2" s="307"/>
      <c r="NSF2" s="307"/>
      <c r="NSG2" s="307"/>
      <c r="NSH2" s="307"/>
      <c r="NSI2" s="307"/>
      <c r="NSJ2" s="307"/>
      <c r="NSK2" s="306"/>
      <c r="NSL2" s="307"/>
      <c r="NSM2" s="307"/>
      <c r="NSN2" s="307"/>
      <c r="NSO2" s="307"/>
      <c r="NSP2" s="307"/>
      <c r="NSQ2" s="307"/>
      <c r="NSR2" s="307"/>
      <c r="NSS2" s="307"/>
      <c r="NST2" s="307"/>
      <c r="NSU2" s="307"/>
      <c r="NSV2" s="307"/>
      <c r="NSW2" s="307"/>
      <c r="NSX2" s="307"/>
      <c r="NSY2" s="307"/>
      <c r="NSZ2" s="307"/>
      <c r="NTA2" s="306"/>
      <c r="NTB2" s="307"/>
      <c r="NTC2" s="307"/>
      <c r="NTD2" s="307"/>
      <c r="NTE2" s="307"/>
      <c r="NTF2" s="307"/>
      <c r="NTG2" s="307"/>
      <c r="NTH2" s="307"/>
      <c r="NTI2" s="307"/>
      <c r="NTJ2" s="307"/>
      <c r="NTK2" s="307"/>
      <c r="NTL2" s="307"/>
      <c r="NTM2" s="307"/>
      <c r="NTN2" s="307"/>
      <c r="NTO2" s="307"/>
      <c r="NTP2" s="307"/>
      <c r="NTQ2" s="306"/>
      <c r="NTR2" s="307"/>
      <c r="NTS2" s="307"/>
      <c r="NTT2" s="307"/>
      <c r="NTU2" s="307"/>
      <c r="NTV2" s="307"/>
      <c r="NTW2" s="307"/>
      <c r="NTX2" s="307"/>
      <c r="NTY2" s="307"/>
      <c r="NTZ2" s="307"/>
      <c r="NUA2" s="307"/>
      <c r="NUB2" s="307"/>
      <c r="NUC2" s="307"/>
      <c r="NUD2" s="307"/>
      <c r="NUE2" s="307"/>
      <c r="NUF2" s="307"/>
      <c r="NUG2" s="306"/>
      <c r="NUH2" s="307"/>
      <c r="NUI2" s="307"/>
      <c r="NUJ2" s="307"/>
      <c r="NUK2" s="307"/>
      <c r="NUL2" s="307"/>
      <c r="NUM2" s="307"/>
      <c r="NUN2" s="307"/>
      <c r="NUO2" s="307"/>
      <c r="NUP2" s="307"/>
      <c r="NUQ2" s="307"/>
      <c r="NUR2" s="307"/>
      <c r="NUS2" s="307"/>
      <c r="NUT2" s="307"/>
      <c r="NUU2" s="307"/>
      <c r="NUV2" s="307"/>
      <c r="NUW2" s="306"/>
      <c r="NUX2" s="307"/>
      <c r="NUY2" s="307"/>
      <c r="NUZ2" s="307"/>
      <c r="NVA2" s="307"/>
      <c r="NVB2" s="307"/>
      <c r="NVC2" s="307"/>
      <c r="NVD2" s="307"/>
      <c r="NVE2" s="307"/>
      <c r="NVF2" s="307"/>
      <c r="NVG2" s="307"/>
      <c r="NVH2" s="307"/>
      <c r="NVI2" s="307"/>
      <c r="NVJ2" s="307"/>
      <c r="NVK2" s="307"/>
      <c r="NVL2" s="307"/>
      <c r="NVM2" s="306"/>
      <c r="NVN2" s="307"/>
      <c r="NVO2" s="307"/>
      <c r="NVP2" s="307"/>
      <c r="NVQ2" s="307"/>
      <c r="NVR2" s="307"/>
      <c r="NVS2" s="307"/>
      <c r="NVT2" s="307"/>
      <c r="NVU2" s="307"/>
      <c r="NVV2" s="307"/>
      <c r="NVW2" s="307"/>
      <c r="NVX2" s="307"/>
      <c r="NVY2" s="307"/>
      <c r="NVZ2" s="307"/>
      <c r="NWA2" s="307"/>
      <c r="NWB2" s="307"/>
      <c r="NWC2" s="306"/>
      <c r="NWD2" s="307"/>
      <c r="NWE2" s="307"/>
      <c r="NWF2" s="307"/>
      <c r="NWG2" s="307"/>
      <c r="NWH2" s="307"/>
      <c r="NWI2" s="307"/>
      <c r="NWJ2" s="307"/>
      <c r="NWK2" s="307"/>
      <c r="NWL2" s="307"/>
      <c r="NWM2" s="307"/>
      <c r="NWN2" s="307"/>
      <c r="NWO2" s="307"/>
      <c r="NWP2" s="307"/>
      <c r="NWQ2" s="307"/>
      <c r="NWR2" s="307"/>
      <c r="NWS2" s="306"/>
      <c r="NWT2" s="307"/>
      <c r="NWU2" s="307"/>
      <c r="NWV2" s="307"/>
      <c r="NWW2" s="307"/>
      <c r="NWX2" s="307"/>
      <c r="NWY2" s="307"/>
      <c r="NWZ2" s="307"/>
      <c r="NXA2" s="307"/>
      <c r="NXB2" s="307"/>
      <c r="NXC2" s="307"/>
      <c r="NXD2" s="307"/>
      <c r="NXE2" s="307"/>
      <c r="NXF2" s="307"/>
      <c r="NXG2" s="307"/>
      <c r="NXH2" s="307"/>
      <c r="NXI2" s="306"/>
      <c r="NXJ2" s="307"/>
      <c r="NXK2" s="307"/>
      <c r="NXL2" s="307"/>
      <c r="NXM2" s="307"/>
      <c r="NXN2" s="307"/>
      <c r="NXO2" s="307"/>
      <c r="NXP2" s="307"/>
      <c r="NXQ2" s="307"/>
      <c r="NXR2" s="307"/>
      <c r="NXS2" s="307"/>
      <c r="NXT2" s="307"/>
      <c r="NXU2" s="307"/>
      <c r="NXV2" s="307"/>
      <c r="NXW2" s="307"/>
      <c r="NXX2" s="307"/>
      <c r="NXY2" s="306"/>
      <c r="NXZ2" s="307"/>
      <c r="NYA2" s="307"/>
      <c r="NYB2" s="307"/>
      <c r="NYC2" s="307"/>
      <c r="NYD2" s="307"/>
      <c r="NYE2" s="307"/>
      <c r="NYF2" s="307"/>
      <c r="NYG2" s="307"/>
      <c r="NYH2" s="307"/>
      <c r="NYI2" s="307"/>
      <c r="NYJ2" s="307"/>
      <c r="NYK2" s="307"/>
      <c r="NYL2" s="307"/>
      <c r="NYM2" s="307"/>
      <c r="NYN2" s="307"/>
      <c r="NYO2" s="306"/>
      <c r="NYP2" s="307"/>
      <c r="NYQ2" s="307"/>
      <c r="NYR2" s="307"/>
      <c r="NYS2" s="307"/>
      <c r="NYT2" s="307"/>
      <c r="NYU2" s="307"/>
      <c r="NYV2" s="307"/>
      <c r="NYW2" s="307"/>
      <c r="NYX2" s="307"/>
      <c r="NYY2" s="307"/>
      <c r="NYZ2" s="307"/>
      <c r="NZA2" s="307"/>
      <c r="NZB2" s="307"/>
      <c r="NZC2" s="307"/>
      <c r="NZD2" s="307"/>
      <c r="NZE2" s="306"/>
      <c r="NZF2" s="307"/>
      <c r="NZG2" s="307"/>
      <c r="NZH2" s="307"/>
      <c r="NZI2" s="307"/>
      <c r="NZJ2" s="307"/>
      <c r="NZK2" s="307"/>
      <c r="NZL2" s="307"/>
      <c r="NZM2" s="307"/>
      <c r="NZN2" s="307"/>
      <c r="NZO2" s="307"/>
      <c r="NZP2" s="307"/>
      <c r="NZQ2" s="307"/>
      <c r="NZR2" s="307"/>
      <c r="NZS2" s="307"/>
      <c r="NZT2" s="307"/>
      <c r="NZU2" s="306"/>
      <c r="NZV2" s="307"/>
      <c r="NZW2" s="307"/>
      <c r="NZX2" s="307"/>
      <c r="NZY2" s="307"/>
      <c r="NZZ2" s="307"/>
      <c r="OAA2" s="307"/>
      <c r="OAB2" s="307"/>
      <c r="OAC2" s="307"/>
      <c r="OAD2" s="307"/>
      <c r="OAE2" s="307"/>
      <c r="OAF2" s="307"/>
      <c r="OAG2" s="307"/>
      <c r="OAH2" s="307"/>
      <c r="OAI2" s="307"/>
      <c r="OAJ2" s="307"/>
      <c r="OAK2" s="306"/>
      <c r="OAL2" s="307"/>
      <c r="OAM2" s="307"/>
      <c r="OAN2" s="307"/>
      <c r="OAO2" s="307"/>
      <c r="OAP2" s="307"/>
      <c r="OAQ2" s="307"/>
      <c r="OAR2" s="307"/>
      <c r="OAS2" s="307"/>
      <c r="OAT2" s="307"/>
      <c r="OAU2" s="307"/>
      <c r="OAV2" s="307"/>
      <c r="OAW2" s="307"/>
      <c r="OAX2" s="307"/>
      <c r="OAY2" s="307"/>
      <c r="OAZ2" s="307"/>
      <c r="OBA2" s="306"/>
      <c r="OBB2" s="307"/>
      <c r="OBC2" s="307"/>
      <c r="OBD2" s="307"/>
      <c r="OBE2" s="307"/>
      <c r="OBF2" s="307"/>
      <c r="OBG2" s="307"/>
      <c r="OBH2" s="307"/>
      <c r="OBI2" s="307"/>
      <c r="OBJ2" s="307"/>
      <c r="OBK2" s="307"/>
      <c r="OBL2" s="307"/>
      <c r="OBM2" s="307"/>
      <c r="OBN2" s="307"/>
      <c r="OBO2" s="307"/>
      <c r="OBP2" s="307"/>
      <c r="OBQ2" s="306"/>
      <c r="OBR2" s="307"/>
      <c r="OBS2" s="307"/>
      <c r="OBT2" s="307"/>
      <c r="OBU2" s="307"/>
      <c r="OBV2" s="307"/>
      <c r="OBW2" s="307"/>
      <c r="OBX2" s="307"/>
      <c r="OBY2" s="307"/>
      <c r="OBZ2" s="307"/>
      <c r="OCA2" s="307"/>
      <c r="OCB2" s="307"/>
      <c r="OCC2" s="307"/>
      <c r="OCD2" s="307"/>
      <c r="OCE2" s="307"/>
      <c r="OCF2" s="307"/>
      <c r="OCG2" s="306"/>
      <c r="OCH2" s="307"/>
      <c r="OCI2" s="307"/>
      <c r="OCJ2" s="307"/>
      <c r="OCK2" s="307"/>
      <c r="OCL2" s="307"/>
      <c r="OCM2" s="307"/>
      <c r="OCN2" s="307"/>
      <c r="OCO2" s="307"/>
      <c r="OCP2" s="307"/>
      <c r="OCQ2" s="307"/>
      <c r="OCR2" s="307"/>
      <c r="OCS2" s="307"/>
      <c r="OCT2" s="307"/>
      <c r="OCU2" s="307"/>
      <c r="OCV2" s="307"/>
      <c r="OCW2" s="306"/>
      <c r="OCX2" s="307"/>
      <c r="OCY2" s="307"/>
      <c r="OCZ2" s="307"/>
      <c r="ODA2" s="307"/>
      <c r="ODB2" s="307"/>
      <c r="ODC2" s="307"/>
      <c r="ODD2" s="307"/>
      <c r="ODE2" s="307"/>
      <c r="ODF2" s="307"/>
      <c r="ODG2" s="307"/>
      <c r="ODH2" s="307"/>
      <c r="ODI2" s="307"/>
      <c r="ODJ2" s="307"/>
      <c r="ODK2" s="307"/>
      <c r="ODL2" s="307"/>
      <c r="ODM2" s="306"/>
      <c r="ODN2" s="307"/>
      <c r="ODO2" s="307"/>
      <c r="ODP2" s="307"/>
      <c r="ODQ2" s="307"/>
      <c r="ODR2" s="307"/>
      <c r="ODS2" s="307"/>
      <c r="ODT2" s="307"/>
      <c r="ODU2" s="307"/>
      <c r="ODV2" s="307"/>
      <c r="ODW2" s="307"/>
      <c r="ODX2" s="307"/>
      <c r="ODY2" s="307"/>
      <c r="ODZ2" s="307"/>
      <c r="OEA2" s="307"/>
      <c r="OEB2" s="307"/>
      <c r="OEC2" s="306"/>
      <c r="OED2" s="307"/>
      <c r="OEE2" s="307"/>
      <c r="OEF2" s="307"/>
      <c r="OEG2" s="307"/>
      <c r="OEH2" s="307"/>
      <c r="OEI2" s="307"/>
      <c r="OEJ2" s="307"/>
      <c r="OEK2" s="307"/>
      <c r="OEL2" s="307"/>
      <c r="OEM2" s="307"/>
      <c r="OEN2" s="307"/>
      <c r="OEO2" s="307"/>
      <c r="OEP2" s="307"/>
      <c r="OEQ2" s="307"/>
      <c r="OER2" s="307"/>
      <c r="OES2" s="306"/>
      <c r="OET2" s="307"/>
      <c r="OEU2" s="307"/>
      <c r="OEV2" s="307"/>
      <c r="OEW2" s="307"/>
      <c r="OEX2" s="307"/>
      <c r="OEY2" s="307"/>
      <c r="OEZ2" s="307"/>
      <c r="OFA2" s="307"/>
      <c r="OFB2" s="307"/>
      <c r="OFC2" s="307"/>
      <c r="OFD2" s="307"/>
      <c r="OFE2" s="307"/>
      <c r="OFF2" s="307"/>
      <c r="OFG2" s="307"/>
      <c r="OFH2" s="307"/>
      <c r="OFI2" s="306"/>
      <c r="OFJ2" s="307"/>
      <c r="OFK2" s="307"/>
      <c r="OFL2" s="307"/>
      <c r="OFM2" s="307"/>
      <c r="OFN2" s="307"/>
      <c r="OFO2" s="307"/>
      <c r="OFP2" s="307"/>
      <c r="OFQ2" s="307"/>
      <c r="OFR2" s="307"/>
      <c r="OFS2" s="307"/>
      <c r="OFT2" s="307"/>
      <c r="OFU2" s="307"/>
      <c r="OFV2" s="307"/>
      <c r="OFW2" s="307"/>
      <c r="OFX2" s="307"/>
      <c r="OFY2" s="306"/>
      <c r="OFZ2" s="307"/>
      <c r="OGA2" s="307"/>
      <c r="OGB2" s="307"/>
      <c r="OGC2" s="307"/>
      <c r="OGD2" s="307"/>
      <c r="OGE2" s="307"/>
      <c r="OGF2" s="307"/>
      <c r="OGG2" s="307"/>
      <c r="OGH2" s="307"/>
      <c r="OGI2" s="307"/>
      <c r="OGJ2" s="307"/>
      <c r="OGK2" s="307"/>
      <c r="OGL2" s="307"/>
      <c r="OGM2" s="307"/>
      <c r="OGN2" s="307"/>
      <c r="OGO2" s="306"/>
      <c r="OGP2" s="307"/>
      <c r="OGQ2" s="307"/>
      <c r="OGR2" s="307"/>
      <c r="OGS2" s="307"/>
      <c r="OGT2" s="307"/>
      <c r="OGU2" s="307"/>
      <c r="OGV2" s="307"/>
      <c r="OGW2" s="307"/>
      <c r="OGX2" s="307"/>
      <c r="OGY2" s="307"/>
      <c r="OGZ2" s="307"/>
      <c r="OHA2" s="307"/>
      <c r="OHB2" s="307"/>
      <c r="OHC2" s="307"/>
      <c r="OHD2" s="307"/>
      <c r="OHE2" s="306"/>
      <c r="OHF2" s="307"/>
      <c r="OHG2" s="307"/>
      <c r="OHH2" s="307"/>
      <c r="OHI2" s="307"/>
      <c r="OHJ2" s="307"/>
      <c r="OHK2" s="307"/>
      <c r="OHL2" s="307"/>
      <c r="OHM2" s="307"/>
      <c r="OHN2" s="307"/>
      <c r="OHO2" s="307"/>
      <c r="OHP2" s="307"/>
      <c r="OHQ2" s="307"/>
      <c r="OHR2" s="307"/>
      <c r="OHS2" s="307"/>
      <c r="OHT2" s="307"/>
      <c r="OHU2" s="306"/>
      <c r="OHV2" s="307"/>
      <c r="OHW2" s="307"/>
      <c r="OHX2" s="307"/>
      <c r="OHY2" s="307"/>
      <c r="OHZ2" s="307"/>
      <c r="OIA2" s="307"/>
      <c r="OIB2" s="307"/>
      <c r="OIC2" s="307"/>
      <c r="OID2" s="307"/>
      <c r="OIE2" s="307"/>
      <c r="OIF2" s="307"/>
      <c r="OIG2" s="307"/>
      <c r="OIH2" s="307"/>
      <c r="OII2" s="307"/>
      <c r="OIJ2" s="307"/>
      <c r="OIK2" s="306"/>
      <c r="OIL2" s="307"/>
      <c r="OIM2" s="307"/>
      <c r="OIN2" s="307"/>
      <c r="OIO2" s="307"/>
      <c r="OIP2" s="307"/>
      <c r="OIQ2" s="307"/>
      <c r="OIR2" s="307"/>
      <c r="OIS2" s="307"/>
      <c r="OIT2" s="307"/>
      <c r="OIU2" s="307"/>
      <c r="OIV2" s="307"/>
      <c r="OIW2" s="307"/>
      <c r="OIX2" s="307"/>
      <c r="OIY2" s="307"/>
      <c r="OIZ2" s="307"/>
      <c r="OJA2" s="306"/>
      <c r="OJB2" s="307"/>
      <c r="OJC2" s="307"/>
      <c r="OJD2" s="307"/>
      <c r="OJE2" s="307"/>
      <c r="OJF2" s="307"/>
      <c r="OJG2" s="307"/>
      <c r="OJH2" s="307"/>
      <c r="OJI2" s="307"/>
      <c r="OJJ2" s="307"/>
      <c r="OJK2" s="307"/>
      <c r="OJL2" s="307"/>
      <c r="OJM2" s="307"/>
      <c r="OJN2" s="307"/>
      <c r="OJO2" s="307"/>
      <c r="OJP2" s="307"/>
      <c r="OJQ2" s="306"/>
      <c r="OJR2" s="307"/>
      <c r="OJS2" s="307"/>
      <c r="OJT2" s="307"/>
      <c r="OJU2" s="307"/>
      <c r="OJV2" s="307"/>
      <c r="OJW2" s="307"/>
      <c r="OJX2" s="307"/>
      <c r="OJY2" s="307"/>
      <c r="OJZ2" s="307"/>
      <c r="OKA2" s="307"/>
      <c r="OKB2" s="307"/>
      <c r="OKC2" s="307"/>
      <c r="OKD2" s="307"/>
      <c r="OKE2" s="307"/>
      <c r="OKF2" s="307"/>
      <c r="OKG2" s="306"/>
      <c r="OKH2" s="307"/>
      <c r="OKI2" s="307"/>
      <c r="OKJ2" s="307"/>
      <c r="OKK2" s="307"/>
      <c r="OKL2" s="307"/>
      <c r="OKM2" s="307"/>
      <c r="OKN2" s="307"/>
      <c r="OKO2" s="307"/>
      <c r="OKP2" s="307"/>
      <c r="OKQ2" s="307"/>
      <c r="OKR2" s="307"/>
      <c r="OKS2" s="307"/>
      <c r="OKT2" s="307"/>
      <c r="OKU2" s="307"/>
      <c r="OKV2" s="307"/>
      <c r="OKW2" s="306"/>
      <c r="OKX2" s="307"/>
      <c r="OKY2" s="307"/>
      <c r="OKZ2" s="307"/>
      <c r="OLA2" s="307"/>
      <c r="OLB2" s="307"/>
      <c r="OLC2" s="307"/>
      <c r="OLD2" s="307"/>
      <c r="OLE2" s="307"/>
      <c r="OLF2" s="307"/>
      <c r="OLG2" s="307"/>
      <c r="OLH2" s="307"/>
      <c r="OLI2" s="307"/>
      <c r="OLJ2" s="307"/>
      <c r="OLK2" s="307"/>
      <c r="OLL2" s="307"/>
      <c r="OLM2" s="306"/>
      <c r="OLN2" s="307"/>
      <c r="OLO2" s="307"/>
      <c r="OLP2" s="307"/>
      <c r="OLQ2" s="307"/>
      <c r="OLR2" s="307"/>
      <c r="OLS2" s="307"/>
      <c r="OLT2" s="307"/>
      <c r="OLU2" s="307"/>
      <c r="OLV2" s="307"/>
      <c r="OLW2" s="307"/>
      <c r="OLX2" s="307"/>
      <c r="OLY2" s="307"/>
      <c r="OLZ2" s="307"/>
      <c r="OMA2" s="307"/>
      <c r="OMB2" s="307"/>
      <c r="OMC2" s="306"/>
      <c r="OMD2" s="307"/>
      <c r="OME2" s="307"/>
      <c r="OMF2" s="307"/>
      <c r="OMG2" s="307"/>
      <c r="OMH2" s="307"/>
      <c r="OMI2" s="307"/>
      <c r="OMJ2" s="307"/>
      <c r="OMK2" s="307"/>
      <c r="OML2" s="307"/>
      <c r="OMM2" s="307"/>
      <c r="OMN2" s="307"/>
      <c r="OMO2" s="307"/>
      <c r="OMP2" s="307"/>
      <c r="OMQ2" s="307"/>
      <c r="OMR2" s="307"/>
      <c r="OMS2" s="306"/>
      <c r="OMT2" s="307"/>
      <c r="OMU2" s="307"/>
      <c r="OMV2" s="307"/>
      <c r="OMW2" s="307"/>
      <c r="OMX2" s="307"/>
      <c r="OMY2" s="307"/>
      <c r="OMZ2" s="307"/>
      <c r="ONA2" s="307"/>
      <c r="ONB2" s="307"/>
      <c r="ONC2" s="307"/>
      <c r="OND2" s="307"/>
      <c r="ONE2" s="307"/>
      <c r="ONF2" s="307"/>
      <c r="ONG2" s="307"/>
      <c r="ONH2" s="307"/>
      <c r="ONI2" s="306"/>
      <c r="ONJ2" s="307"/>
      <c r="ONK2" s="307"/>
      <c r="ONL2" s="307"/>
      <c r="ONM2" s="307"/>
      <c r="ONN2" s="307"/>
      <c r="ONO2" s="307"/>
      <c r="ONP2" s="307"/>
      <c r="ONQ2" s="307"/>
      <c r="ONR2" s="307"/>
      <c r="ONS2" s="307"/>
      <c r="ONT2" s="307"/>
      <c r="ONU2" s="307"/>
      <c r="ONV2" s="307"/>
      <c r="ONW2" s="307"/>
      <c r="ONX2" s="307"/>
      <c r="ONY2" s="306"/>
      <c r="ONZ2" s="307"/>
      <c r="OOA2" s="307"/>
      <c r="OOB2" s="307"/>
      <c r="OOC2" s="307"/>
      <c r="OOD2" s="307"/>
      <c r="OOE2" s="307"/>
      <c r="OOF2" s="307"/>
      <c r="OOG2" s="307"/>
      <c r="OOH2" s="307"/>
      <c r="OOI2" s="307"/>
      <c r="OOJ2" s="307"/>
      <c r="OOK2" s="307"/>
      <c r="OOL2" s="307"/>
      <c r="OOM2" s="307"/>
      <c r="OON2" s="307"/>
      <c r="OOO2" s="306"/>
      <c r="OOP2" s="307"/>
      <c r="OOQ2" s="307"/>
      <c r="OOR2" s="307"/>
      <c r="OOS2" s="307"/>
      <c r="OOT2" s="307"/>
      <c r="OOU2" s="307"/>
      <c r="OOV2" s="307"/>
      <c r="OOW2" s="307"/>
      <c r="OOX2" s="307"/>
      <c r="OOY2" s="307"/>
      <c r="OOZ2" s="307"/>
      <c r="OPA2" s="307"/>
      <c r="OPB2" s="307"/>
      <c r="OPC2" s="307"/>
      <c r="OPD2" s="307"/>
      <c r="OPE2" s="306"/>
      <c r="OPF2" s="307"/>
      <c r="OPG2" s="307"/>
      <c r="OPH2" s="307"/>
      <c r="OPI2" s="307"/>
      <c r="OPJ2" s="307"/>
      <c r="OPK2" s="307"/>
      <c r="OPL2" s="307"/>
      <c r="OPM2" s="307"/>
      <c r="OPN2" s="307"/>
      <c r="OPO2" s="307"/>
      <c r="OPP2" s="307"/>
      <c r="OPQ2" s="307"/>
      <c r="OPR2" s="307"/>
      <c r="OPS2" s="307"/>
      <c r="OPT2" s="307"/>
      <c r="OPU2" s="306"/>
      <c r="OPV2" s="307"/>
      <c r="OPW2" s="307"/>
      <c r="OPX2" s="307"/>
      <c r="OPY2" s="307"/>
      <c r="OPZ2" s="307"/>
      <c r="OQA2" s="307"/>
      <c r="OQB2" s="307"/>
      <c r="OQC2" s="307"/>
      <c r="OQD2" s="307"/>
      <c r="OQE2" s="307"/>
      <c r="OQF2" s="307"/>
      <c r="OQG2" s="307"/>
      <c r="OQH2" s="307"/>
      <c r="OQI2" s="307"/>
      <c r="OQJ2" s="307"/>
      <c r="OQK2" s="306"/>
      <c r="OQL2" s="307"/>
      <c r="OQM2" s="307"/>
      <c r="OQN2" s="307"/>
      <c r="OQO2" s="307"/>
      <c r="OQP2" s="307"/>
      <c r="OQQ2" s="307"/>
      <c r="OQR2" s="307"/>
      <c r="OQS2" s="307"/>
      <c r="OQT2" s="307"/>
      <c r="OQU2" s="307"/>
      <c r="OQV2" s="307"/>
      <c r="OQW2" s="307"/>
      <c r="OQX2" s="307"/>
      <c r="OQY2" s="307"/>
      <c r="OQZ2" s="307"/>
      <c r="ORA2" s="306"/>
      <c r="ORB2" s="307"/>
      <c r="ORC2" s="307"/>
      <c r="ORD2" s="307"/>
      <c r="ORE2" s="307"/>
      <c r="ORF2" s="307"/>
      <c r="ORG2" s="307"/>
      <c r="ORH2" s="307"/>
      <c r="ORI2" s="307"/>
      <c r="ORJ2" s="307"/>
      <c r="ORK2" s="307"/>
      <c r="ORL2" s="307"/>
      <c r="ORM2" s="307"/>
      <c r="ORN2" s="307"/>
      <c r="ORO2" s="307"/>
      <c r="ORP2" s="307"/>
      <c r="ORQ2" s="306"/>
      <c r="ORR2" s="307"/>
      <c r="ORS2" s="307"/>
      <c r="ORT2" s="307"/>
      <c r="ORU2" s="307"/>
      <c r="ORV2" s="307"/>
      <c r="ORW2" s="307"/>
      <c r="ORX2" s="307"/>
      <c r="ORY2" s="307"/>
      <c r="ORZ2" s="307"/>
      <c r="OSA2" s="307"/>
      <c r="OSB2" s="307"/>
      <c r="OSC2" s="307"/>
      <c r="OSD2" s="307"/>
      <c r="OSE2" s="307"/>
      <c r="OSF2" s="307"/>
      <c r="OSG2" s="306"/>
      <c r="OSH2" s="307"/>
      <c r="OSI2" s="307"/>
      <c r="OSJ2" s="307"/>
      <c r="OSK2" s="307"/>
      <c r="OSL2" s="307"/>
      <c r="OSM2" s="307"/>
      <c r="OSN2" s="307"/>
      <c r="OSO2" s="307"/>
      <c r="OSP2" s="307"/>
      <c r="OSQ2" s="307"/>
      <c r="OSR2" s="307"/>
      <c r="OSS2" s="307"/>
      <c r="OST2" s="307"/>
      <c r="OSU2" s="307"/>
      <c r="OSV2" s="307"/>
      <c r="OSW2" s="306"/>
      <c r="OSX2" s="307"/>
      <c r="OSY2" s="307"/>
      <c r="OSZ2" s="307"/>
      <c r="OTA2" s="307"/>
      <c r="OTB2" s="307"/>
      <c r="OTC2" s="307"/>
      <c r="OTD2" s="307"/>
      <c r="OTE2" s="307"/>
      <c r="OTF2" s="307"/>
      <c r="OTG2" s="307"/>
      <c r="OTH2" s="307"/>
      <c r="OTI2" s="307"/>
      <c r="OTJ2" s="307"/>
      <c r="OTK2" s="307"/>
      <c r="OTL2" s="307"/>
      <c r="OTM2" s="306"/>
      <c r="OTN2" s="307"/>
      <c r="OTO2" s="307"/>
      <c r="OTP2" s="307"/>
      <c r="OTQ2" s="307"/>
      <c r="OTR2" s="307"/>
      <c r="OTS2" s="307"/>
      <c r="OTT2" s="307"/>
      <c r="OTU2" s="307"/>
      <c r="OTV2" s="307"/>
      <c r="OTW2" s="307"/>
      <c r="OTX2" s="307"/>
      <c r="OTY2" s="307"/>
      <c r="OTZ2" s="307"/>
      <c r="OUA2" s="307"/>
      <c r="OUB2" s="307"/>
      <c r="OUC2" s="306"/>
      <c r="OUD2" s="307"/>
      <c r="OUE2" s="307"/>
      <c r="OUF2" s="307"/>
      <c r="OUG2" s="307"/>
      <c r="OUH2" s="307"/>
      <c r="OUI2" s="307"/>
      <c r="OUJ2" s="307"/>
      <c r="OUK2" s="307"/>
      <c r="OUL2" s="307"/>
      <c r="OUM2" s="307"/>
      <c r="OUN2" s="307"/>
      <c r="OUO2" s="307"/>
      <c r="OUP2" s="307"/>
      <c r="OUQ2" s="307"/>
      <c r="OUR2" s="307"/>
      <c r="OUS2" s="306"/>
      <c r="OUT2" s="307"/>
      <c r="OUU2" s="307"/>
      <c r="OUV2" s="307"/>
      <c r="OUW2" s="307"/>
      <c r="OUX2" s="307"/>
      <c r="OUY2" s="307"/>
      <c r="OUZ2" s="307"/>
      <c r="OVA2" s="307"/>
      <c r="OVB2" s="307"/>
      <c r="OVC2" s="307"/>
      <c r="OVD2" s="307"/>
      <c r="OVE2" s="307"/>
      <c r="OVF2" s="307"/>
      <c r="OVG2" s="307"/>
      <c r="OVH2" s="307"/>
      <c r="OVI2" s="306"/>
      <c r="OVJ2" s="307"/>
      <c r="OVK2" s="307"/>
      <c r="OVL2" s="307"/>
      <c r="OVM2" s="307"/>
      <c r="OVN2" s="307"/>
      <c r="OVO2" s="307"/>
      <c r="OVP2" s="307"/>
      <c r="OVQ2" s="307"/>
      <c r="OVR2" s="307"/>
      <c r="OVS2" s="307"/>
      <c r="OVT2" s="307"/>
      <c r="OVU2" s="307"/>
      <c r="OVV2" s="307"/>
      <c r="OVW2" s="307"/>
      <c r="OVX2" s="307"/>
      <c r="OVY2" s="306"/>
      <c r="OVZ2" s="307"/>
      <c r="OWA2" s="307"/>
      <c r="OWB2" s="307"/>
      <c r="OWC2" s="307"/>
      <c r="OWD2" s="307"/>
      <c r="OWE2" s="307"/>
      <c r="OWF2" s="307"/>
      <c r="OWG2" s="307"/>
      <c r="OWH2" s="307"/>
      <c r="OWI2" s="307"/>
      <c r="OWJ2" s="307"/>
      <c r="OWK2" s="307"/>
      <c r="OWL2" s="307"/>
      <c r="OWM2" s="307"/>
      <c r="OWN2" s="307"/>
      <c r="OWO2" s="306"/>
      <c r="OWP2" s="307"/>
      <c r="OWQ2" s="307"/>
      <c r="OWR2" s="307"/>
      <c r="OWS2" s="307"/>
      <c r="OWT2" s="307"/>
      <c r="OWU2" s="307"/>
      <c r="OWV2" s="307"/>
      <c r="OWW2" s="307"/>
      <c r="OWX2" s="307"/>
      <c r="OWY2" s="307"/>
      <c r="OWZ2" s="307"/>
      <c r="OXA2" s="307"/>
      <c r="OXB2" s="307"/>
      <c r="OXC2" s="307"/>
      <c r="OXD2" s="307"/>
      <c r="OXE2" s="306"/>
      <c r="OXF2" s="307"/>
      <c r="OXG2" s="307"/>
      <c r="OXH2" s="307"/>
      <c r="OXI2" s="307"/>
      <c r="OXJ2" s="307"/>
      <c r="OXK2" s="307"/>
      <c r="OXL2" s="307"/>
      <c r="OXM2" s="307"/>
      <c r="OXN2" s="307"/>
      <c r="OXO2" s="307"/>
      <c r="OXP2" s="307"/>
      <c r="OXQ2" s="307"/>
      <c r="OXR2" s="307"/>
      <c r="OXS2" s="307"/>
      <c r="OXT2" s="307"/>
      <c r="OXU2" s="306"/>
      <c r="OXV2" s="307"/>
      <c r="OXW2" s="307"/>
      <c r="OXX2" s="307"/>
      <c r="OXY2" s="307"/>
      <c r="OXZ2" s="307"/>
      <c r="OYA2" s="307"/>
      <c r="OYB2" s="307"/>
      <c r="OYC2" s="307"/>
      <c r="OYD2" s="307"/>
      <c r="OYE2" s="307"/>
      <c r="OYF2" s="307"/>
      <c r="OYG2" s="307"/>
      <c r="OYH2" s="307"/>
      <c r="OYI2" s="307"/>
      <c r="OYJ2" s="307"/>
      <c r="OYK2" s="306"/>
      <c r="OYL2" s="307"/>
      <c r="OYM2" s="307"/>
      <c r="OYN2" s="307"/>
      <c r="OYO2" s="307"/>
      <c r="OYP2" s="307"/>
      <c r="OYQ2" s="307"/>
      <c r="OYR2" s="307"/>
      <c r="OYS2" s="307"/>
      <c r="OYT2" s="307"/>
      <c r="OYU2" s="307"/>
      <c r="OYV2" s="307"/>
      <c r="OYW2" s="307"/>
      <c r="OYX2" s="307"/>
      <c r="OYY2" s="307"/>
      <c r="OYZ2" s="307"/>
      <c r="OZA2" s="306"/>
      <c r="OZB2" s="307"/>
      <c r="OZC2" s="307"/>
      <c r="OZD2" s="307"/>
      <c r="OZE2" s="307"/>
      <c r="OZF2" s="307"/>
      <c r="OZG2" s="307"/>
      <c r="OZH2" s="307"/>
      <c r="OZI2" s="307"/>
      <c r="OZJ2" s="307"/>
      <c r="OZK2" s="307"/>
      <c r="OZL2" s="307"/>
      <c r="OZM2" s="307"/>
      <c r="OZN2" s="307"/>
      <c r="OZO2" s="307"/>
      <c r="OZP2" s="307"/>
      <c r="OZQ2" s="306"/>
      <c r="OZR2" s="307"/>
      <c r="OZS2" s="307"/>
      <c r="OZT2" s="307"/>
      <c r="OZU2" s="307"/>
      <c r="OZV2" s="307"/>
      <c r="OZW2" s="307"/>
      <c r="OZX2" s="307"/>
      <c r="OZY2" s="307"/>
      <c r="OZZ2" s="307"/>
      <c r="PAA2" s="307"/>
      <c r="PAB2" s="307"/>
      <c r="PAC2" s="307"/>
      <c r="PAD2" s="307"/>
      <c r="PAE2" s="307"/>
      <c r="PAF2" s="307"/>
      <c r="PAG2" s="306"/>
      <c r="PAH2" s="307"/>
      <c r="PAI2" s="307"/>
      <c r="PAJ2" s="307"/>
      <c r="PAK2" s="307"/>
      <c r="PAL2" s="307"/>
      <c r="PAM2" s="307"/>
      <c r="PAN2" s="307"/>
      <c r="PAO2" s="307"/>
      <c r="PAP2" s="307"/>
      <c r="PAQ2" s="307"/>
      <c r="PAR2" s="307"/>
      <c r="PAS2" s="307"/>
      <c r="PAT2" s="307"/>
      <c r="PAU2" s="307"/>
      <c r="PAV2" s="307"/>
      <c r="PAW2" s="306"/>
      <c r="PAX2" s="307"/>
      <c r="PAY2" s="307"/>
      <c r="PAZ2" s="307"/>
      <c r="PBA2" s="307"/>
      <c r="PBB2" s="307"/>
      <c r="PBC2" s="307"/>
      <c r="PBD2" s="307"/>
      <c r="PBE2" s="307"/>
      <c r="PBF2" s="307"/>
      <c r="PBG2" s="307"/>
      <c r="PBH2" s="307"/>
      <c r="PBI2" s="307"/>
      <c r="PBJ2" s="307"/>
      <c r="PBK2" s="307"/>
      <c r="PBL2" s="307"/>
      <c r="PBM2" s="306"/>
      <c r="PBN2" s="307"/>
      <c r="PBO2" s="307"/>
      <c r="PBP2" s="307"/>
      <c r="PBQ2" s="307"/>
      <c r="PBR2" s="307"/>
      <c r="PBS2" s="307"/>
      <c r="PBT2" s="307"/>
      <c r="PBU2" s="307"/>
      <c r="PBV2" s="307"/>
      <c r="PBW2" s="307"/>
      <c r="PBX2" s="307"/>
      <c r="PBY2" s="307"/>
      <c r="PBZ2" s="307"/>
      <c r="PCA2" s="307"/>
      <c r="PCB2" s="307"/>
      <c r="PCC2" s="306"/>
      <c r="PCD2" s="307"/>
      <c r="PCE2" s="307"/>
      <c r="PCF2" s="307"/>
      <c r="PCG2" s="307"/>
      <c r="PCH2" s="307"/>
      <c r="PCI2" s="307"/>
      <c r="PCJ2" s="307"/>
      <c r="PCK2" s="307"/>
      <c r="PCL2" s="307"/>
      <c r="PCM2" s="307"/>
      <c r="PCN2" s="307"/>
      <c r="PCO2" s="307"/>
      <c r="PCP2" s="307"/>
      <c r="PCQ2" s="307"/>
      <c r="PCR2" s="307"/>
      <c r="PCS2" s="306"/>
      <c r="PCT2" s="307"/>
      <c r="PCU2" s="307"/>
      <c r="PCV2" s="307"/>
      <c r="PCW2" s="307"/>
      <c r="PCX2" s="307"/>
      <c r="PCY2" s="307"/>
      <c r="PCZ2" s="307"/>
      <c r="PDA2" s="307"/>
      <c r="PDB2" s="307"/>
      <c r="PDC2" s="307"/>
      <c r="PDD2" s="307"/>
      <c r="PDE2" s="307"/>
      <c r="PDF2" s="307"/>
      <c r="PDG2" s="307"/>
      <c r="PDH2" s="307"/>
      <c r="PDI2" s="306"/>
      <c r="PDJ2" s="307"/>
      <c r="PDK2" s="307"/>
      <c r="PDL2" s="307"/>
      <c r="PDM2" s="307"/>
      <c r="PDN2" s="307"/>
      <c r="PDO2" s="307"/>
      <c r="PDP2" s="307"/>
      <c r="PDQ2" s="307"/>
      <c r="PDR2" s="307"/>
      <c r="PDS2" s="307"/>
      <c r="PDT2" s="307"/>
      <c r="PDU2" s="307"/>
      <c r="PDV2" s="307"/>
      <c r="PDW2" s="307"/>
      <c r="PDX2" s="307"/>
      <c r="PDY2" s="306"/>
      <c r="PDZ2" s="307"/>
      <c r="PEA2" s="307"/>
      <c r="PEB2" s="307"/>
      <c r="PEC2" s="307"/>
      <c r="PED2" s="307"/>
      <c r="PEE2" s="307"/>
      <c r="PEF2" s="307"/>
      <c r="PEG2" s="307"/>
      <c r="PEH2" s="307"/>
      <c r="PEI2" s="307"/>
      <c r="PEJ2" s="307"/>
      <c r="PEK2" s="307"/>
      <c r="PEL2" s="307"/>
      <c r="PEM2" s="307"/>
      <c r="PEN2" s="307"/>
      <c r="PEO2" s="306"/>
      <c r="PEP2" s="307"/>
      <c r="PEQ2" s="307"/>
      <c r="PER2" s="307"/>
      <c r="PES2" s="307"/>
      <c r="PET2" s="307"/>
      <c r="PEU2" s="307"/>
      <c r="PEV2" s="307"/>
      <c r="PEW2" s="307"/>
      <c r="PEX2" s="307"/>
      <c r="PEY2" s="307"/>
      <c r="PEZ2" s="307"/>
      <c r="PFA2" s="307"/>
      <c r="PFB2" s="307"/>
      <c r="PFC2" s="307"/>
      <c r="PFD2" s="307"/>
      <c r="PFE2" s="306"/>
      <c r="PFF2" s="307"/>
      <c r="PFG2" s="307"/>
      <c r="PFH2" s="307"/>
      <c r="PFI2" s="307"/>
      <c r="PFJ2" s="307"/>
      <c r="PFK2" s="307"/>
      <c r="PFL2" s="307"/>
      <c r="PFM2" s="307"/>
      <c r="PFN2" s="307"/>
      <c r="PFO2" s="307"/>
      <c r="PFP2" s="307"/>
      <c r="PFQ2" s="307"/>
      <c r="PFR2" s="307"/>
      <c r="PFS2" s="307"/>
      <c r="PFT2" s="307"/>
      <c r="PFU2" s="306"/>
      <c r="PFV2" s="307"/>
      <c r="PFW2" s="307"/>
      <c r="PFX2" s="307"/>
      <c r="PFY2" s="307"/>
      <c r="PFZ2" s="307"/>
      <c r="PGA2" s="307"/>
      <c r="PGB2" s="307"/>
      <c r="PGC2" s="307"/>
      <c r="PGD2" s="307"/>
      <c r="PGE2" s="307"/>
      <c r="PGF2" s="307"/>
      <c r="PGG2" s="307"/>
      <c r="PGH2" s="307"/>
      <c r="PGI2" s="307"/>
      <c r="PGJ2" s="307"/>
      <c r="PGK2" s="306"/>
      <c r="PGL2" s="307"/>
      <c r="PGM2" s="307"/>
      <c r="PGN2" s="307"/>
      <c r="PGO2" s="307"/>
      <c r="PGP2" s="307"/>
      <c r="PGQ2" s="307"/>
      <c r="PGR2" s="307"/>
      <c r="PGS2" s="307"/>
      <c r="PGT2" s="307"/>
      <c r="PGU2" s="307"/>
      <c r="PGV2" s="307"/>
      <c r="PGW2" s="307"/>
      <c r="PGX2" s="307"/>
      <c r="PGY2" s="307"/>
      <c r="PGZ2" s="307"/>
      <c r="PHA2" s="306"/>
      <c r="PHB2" s="307"/>
      <c r="PHC2" s="307"/>
      <c r="PHD2" s="307"/>
      <c r="PHE2" s="307"/>
      <c r="PHF2" s="307"/>
      <c r="PHG2" s="307"/>
      <c r="PHH2" s="307"/>
      <c r="PHI2" s="307"/>
      <c r="PHJ2" s="307"/>
      <c r="PHK2" s="307"/>
      <c r="PHL2" s="307"/>
      <c r="PHM2" s="307"/>
      <c r="PHN2" s="307"/>
      <c r="PHO2" s="307"/>
      <c r="PHP2" s="307"/>
      <c r="PHQ2" s="306"/>
      <c r="PHR2" s="307"/>
      <c r="PHS2" s="307"/>
      <c r="PHT2" s="307"/>
      <c r="PHU2" s="307"/>
      <c r="PHV2" s="307"/>
      <c r="PHW2" s="307"/>
      <c r="PHX2" s="307"/>
      <c r="PHY2" s="307"/>
      <c r="PHZ2" s="307"/>
      <c r="PIA2" s="307"/>
      <c r="PIB2" s="307"/>
      <c r="PIC2" s="307"/>
      <c r="PID2" s="307"/>
      <c r="PIE2" s="307"/>
      <c r="PIF2" s="307"/>
      <c r="PIG2" s="306"/>
      <c r="PIH2" s="307"/>
      <c r="PII2" s="307"/>
      <c r="PIJ2" s="307"/>
      <c r="PIK2" s="307"/>
      <c r="PIL2" s="307"/>
      <c r="PIM2" s="307"/>
      <c r="PIN2" s="307"/>
      <c r="PIO2" s="307"/>
      <c r="PIP2" s="307"/>
      <c r="PIQ2" s="307"/>
      <c r="PIR2" s="307"/>
      <c r="PIS2" s="307"/>
      <c r="PIT2" s="307"/>
      <c r="PIU2" s="307"/>
      <c r="PIV2" s="307"/>
      <c r="PIW2" s="306"/>
      <c r="PIX2" s="307"/>
      <c r="PIY2" s="307"/>
      <c r="PIZ2" s="307"/>
      <c r="PJA2" s="307"/>
      <c r="PJB2" s="307"/>
      <c r="PJC2" s="307"/>
      <c r="PJD2" s="307"/>
      <c r="PJE2" s="307"/>
      <c r="PJF2" s="307"/>
      <c r="PJG2" s="307"/>
      <c r="PJH2" s="307"/>
      <c r="PJI2" s="307"/>
      <c r="PJJ2" s="307"/>
      <c r="PJK2" s="307"/>
      <c r="PJL2" s="307"/>
      <c r="PJM2" s="306"/>
      <c r="PJN2" s="307"/>
      <c r="PJO2" s="307"/>
      <c r="PJP2" s="307"/>
      <c r="PJQ2" s="307"/>
      <c r="PJR2" s="307"/>
      <c r="PJS2" s="307"/>
      <c r="PJT2" s="307"/>
      <c r="PJU2" s="307"/>
      <c r="PJV2" s="307"/>
      <c r="PJW2" s="307"/>
      <c r="PJX2" s="307"/>
      <c r="PJY2" s="307"/>
      <c r="PJZ2" s="307"/>
      <c r="PKA2" s="307"/>
      <c r="PKB2" s="307"/>
      <c r="PKC2" s="306"/>
      <c r="PKD2" s="307"/>
      <c r="PKE2" s="307"/>
      <c r="PKF2" s="307"/>
      <c r="PKG2" s="307"/>
      <c r="PKH2" s="307"/>
      <c r="PKI2" s="307"/>
      <c r="PKJ2" s="307"/>
      <c r="PKK2" s="307"/>
      <c r="PKL2" s="307"/>
      <c r="PKM2" s="307"/>
      <c r="PKN2" s="307"/>
      <c r="PKO2" s="307"/>
      <c r="PKP2" s="307"/>
      <c r="PKQ2" s="307"/>
      <c r="PKR2" s="307"/>
      <c r="PKS2" s="306"/>
      <c r="PKT2" s="307"/>
      <c r="PKU2" s="307"/>
      <c r="PKV2" s="307"/>
      <c r="PKW2" s="307"/>
      <c r="PKX2" s="307"/>
      <c r="PKY2" s="307"/>
      <c r="PKZ2" s="307"/>
      <c r="PLA2" s="307"/>
      <c r="PLB2" s="307"/>
      <c r="PLC2" s="307"/>
      <c r="PLD2" s="307"/>
      <c r="PLE2" s="307"/>
      <c r="PLF2" s="307"/>
      <c r="PLG2" s="307"/>
      <c r="PLH2" s="307"/>
      <c r="PLI2" s="306"/>
      <c r="PLJ2" s="307"/>
      <c r="PLK2" s="307"/>
      <c r="PLL2" s="307"/>
      <c r="PLM2" s="307"/>
      <c r="PLN2" s="307"/>
      <c r="PLO2" s="307"/>
      <c r="PLP2" s="307"/>
      <c r="PLQ2" s="307"/>
      <c r="PLR2" s="307"/>
      <c r="PLS2" s="307"/>
      <c r="PLT2" s="307"/>
      <c r="PLU2" s="307"/>
      <c r="PLV2" s="307"/>
      <c r="PLW2" s="307"/>
      <c r="PLX2" s="307"/>
      <c r="PLY2" s="306"/>
      <c r="PLZ2" s="307"/>
      <c r="PMA2" s="307"/>
      <c r="PMB2" s="307"/>
      <c r="PMC2" s="307"/>
      <c r="PMD2" s="307"/>
      <c r="PME2" s="307"/>
      <c r="PMF2" s="307"/>
      <c r="PMG2" s="307"/>
      <c r="PMH2" s="307"/>
      <c r="PMI2" s="307"/>
      <c r="PMJ2" s="307"/>
      <c r="PMK2" s="307"/>
      <c r="PML2" s="307"/>
      <c r="PMM2" s="307"/>
      <c r="PMN2" s="307"/>
      <c r="PMO2" s="306"/>
      <c r="PMP2" s="307"/>
      <c r="PMQ2" s="307"/>
      <c r="PMR2" s="307"/>
      <c r="PMS2" s="307"/>
      <c r="PMT2" s="307"/>
      <c r="PMU2" s="307"/>
      <c r="PMV2" s="307"/>
      <c r="PMW2" s="307"/>
      <c r="PMX2" s="307"/>
      <c r="PMY2" s="307"/>
      <c r="PMZ2" s="307"/>
      <c r="PNA2" s="307"/>
      <c r="PNB2" s="307"/>
      <c r="PNC2" s="307"/>
      <c r="PND2" s="307"/>
      <c r="PNE2" s="306"/>
      <c r="PNF2" s="307"/>
      <c r="PNG2" s="307"/>
      <c r="PNH2" s="307"/>
      <c r="PNI2" s="307"/>
      <c r="PNJ2" s="307"/>
      <c r="PNK2" s="307"/>
      <c r="PNL2" s="307"/>
      <c r="PNM2" s="307"/>
      <c r="PNN2" s="307"/>
      <c r="PNO2" s="307"/>
      <c r="PNP2" s="307"/>
      <c r="PNQ2" s="307"/>
      <c r="PNR2" s="307"/>
      <c r="PNS2" s="307"/>
      <c r="PNT2" s="307"/>
      <c r="PNU2" s="306"/>
      <c r="PNV2" s="307"/>
      <c r="PNW2" s="307"/>
      <c r="PNX2" s="307"/>
      <c r="PNY2" s="307"/>
      <c r="PNZ2" s="307"/>
      <c r="POA2" s="307"/>
      <c r="POB2" s="307"/>
      <c r="POC2" s="307"/>
      <c r="POD2" s="307"/>
      <c r="POE2" s="307"/>
      <c r="POF2" s="307"/>
      <c r="POG2" s="307"/>
      <c r="POH2" s="307"/>
      <c r="POI2" s="307"/>
      <c r="POJ2" s="307"/>
      <c r="POK2" s="306"/>
      <c r="POL2" s="307"/>
      <c r="POM2" s="307"/>
      <c r="PON2" s="307"/>
      <c r="POO2" s="307"/>
      <c r="POP2" s="307"/>
      <c r="POQ2" s="307"/>
      <c r="POR2" s="307"/>
      <c r="POS2" s="307"/>
      <c r="POT2" s="307"/>
      <c r="POU2" s="307"/>
      <c r="POV2" s="307"/>
      <c r="POW2" s="307"/>
      <c r="POX2" s="307"/>
      <c r="POY2" s="307"/>
      <c r="POZ2" s="307"/>
      <c r="PPA2" s="306"/>
      <c r="PPB2" s="307"/>
      <c r="PPC2" s="307"/>
      <c r="PPD2" s="307"/>
      <c r="PPE2" s="307"/>
      <c r="PPF2" s="307"/>
      <c r="PPG2" s="307"/>
      <c r="PPH2" s="307"/>
      <c r="PPI2" s="307"/>
      <c r="PPJ2" s="307"/>
      <c r="PPK2" s="307"/>
      <c r="PPL2" s="307"/>
      <c r="PPM2" s="307"/>
      <c r="PPN2" s="307"/>
      <c r="PPO2" s="307"/>
      <c r="PPP2" s="307"/>
      <c r="PPQ2" s="306"/>
      <c r="PPR2" s="307"/>
      <c r="PPS2" s="307"/>
      <c r="PPT2" s="307"/>
      <c r="PPU2" s="307"/>
      <c r="PPV2" s="307"/>
      <c r="PPW2" s="307"/>
      <c r="PPX2" s="307"/>
      <c r="PPY2" s="307"/>
      <c r="PPZ2" s="307"/>
      <c r="PQA2" s="307"/>
      <c r="PQB2" s="307"/>
      <c r="PQC2" s="307"/>
      <c r="PQD2" s="307"/>
      <c r="PQE2" s="307"/>
      <c r="PQF2" s="307"/>
      <c r="PQG2" s="306"/>
      <c r="PQH2" s="307"/>
      <c r="PQI2" s="307"/>
      <c r="PQJ2" s="307"/>
      <c r="PQK2" s="307"/>
      <c r="PQL2" s="307"/>
      <c r="PQM2" s="307"/>
      <c r="PQN2" s="307"/>
      <c r="PQO2" s="307"/>
      <c r="PQP2" s="307"/>
      <c r="PQQ2" s="307"/>
      <c r="PQR2" s="307"/>
      <c r="PQS2" s="307"/>
      <c r="PQT2" s="307"/>
      <c r="PQU2" s="307"/>
      <c r="PQV2" s="307"/>
      <c r="PQW2" s="306"/>
      <c r="PQX2" s="307"/>
      <c r="PQY2" s="307"/>
      <c r="PQZ2" s="307"/>
      <c r="PRA2" s="307"/>
      <c r="PRB2" s="307"/>
      <c r="PRC2" s="307"/>
      <c r="PRD2" s="307"/>
      <c r="PRE2" s="307"/>
      <c r="PRF2" s="307"/>
      <c r="PRG2" s="307"/>
      <c r="PRH2" s="307"/>
      <c r="PRI2" s="307"/>
      <c r="PRJ2" s="307"/>
      <c r="PRK2" s="307"/>
      <c r="PRL2" s="307"/>
      <c r="PRM2" s="306"/>
      <c r="PRN2" s="307"/>
      <c r="PRO2" s="307"/>
      <c r="PRP2" s="307"/>
      <c r="PRQ2" s="307"/>
      <c r="PRR2" s="307"/>
      <c r="PRS2" s="307"/>
      <c r="PRT2" s="307"/>
      <c r="PRU2" s="307"/>
      <c r="PRV2" s="307"/>
      <c r="PRW2" s="307"/>
      <c r="PRX2" s="307"/>
      <c r="PRY2" s="307"/>
      <c r="PRZ2" s="307"/>
      <c r="PSA2" s="307"/>
      <c r="PSB2" s="307"/>
      <c r="PSC2" s="306"/>
      <c r="PSD2" s="307"/>
      <c r="PSE2" s="307"/>
      <c r="PSF2" s="307"/>
      <c r="PSG2" s="307"/>
      <c r="PSH2" s="307"/>
      <c r="PSI2" s="307"/>
      <c r="PSJ2" s="307"/>
      <c r="PSK2" s="307"/>
      <c r="PSL2" s="307"/>
      <c r="PSM2" s="307"/>
      <c r="PSN2" s="307"/>
      <c r="PSO2" s="307"/>
      <c r="PSP2" s="307"/>
      <c r="PSQ2" s="307"/>
      <c r="PSR2" s="307"/>
      <c r="PSS2" s="306"/>
      <c r="PST2" s="307"/>
      <c r="PSU2" s="307"/>
      <c r="PSV2" s="307"/>
      <c r="PSW2" s="307"/>
      <c r="PSX2" s="307"/>
      <c r="PSY2" s="307"/>
      <c r="PSZ2" s="307"/>
      <c r="PTA2" s="307"/>
      <c r="PTB2" s="307"/>
      <c r="PTC2" s="307"/>
      <c r="PTD2" s="307"/>
      <c r="PTE2" s="307"/>
      <c r="PTF2" s="307"/>
      <c r="PTG2" s="307"/>
      <c r="PTH2" s="307"/>
      <c r="PTI2" s="306"/>
      <c r="PTJ2" s="307"/>
      <c r="PTK2" s="307"/>
      <c r="PTL2" s="307"/>
      <c r="PTM2" s="307"/>
      <c r="PTN2" s="307"/>
      <c r="PTO2" s="307"/>
      <c r="PTP2" s="307"/>
      <c r="PTQ2" s="307"/>
      <c r="PTR2" s="307"/>
      <c r="PTS2" s="307"/>
      <c r="PTT2" s="307"/>
      <c r="PTU2" s="307"/>
      <c r="PTV2" s="307"/>
      <c r="PTW2" s="307"/>
      <c r="PTX2" s="307"/>
      <c r="PTY2" s="306"/>
      <c r="PTZ2" s="307"/>
      <c r="PUA2" s="307"/>
      <c r="PUB2" s="307"/>
      <c r="PUC2" s="307"/>
      <c r="PUD2" s="307"/>
      <c r="PUE2" s="307"/>
      <c r="PUF2" s="307"/>
      <c r="PUG2" s="307"/>
      <c r="PUH2" s="307"/>
      <c r="PUI2" s="307"/>
      <c r="PUJ2" s="307"/>
      <c r="PUK2" s="307"/>
      <c r="PUL2" s="307"/>
      <c r="PUM2" s="307"/>
      <c r="PUN2" s="307"/>
      <c r="PUO2" s="306"/>
      <c r="PUP2" s="307"/>
      <c r="PUQ2" s="307"/>
      <c r="PUR2" s="307"/>
      <c r="PUS2" s="307"/>
      <c r="PUT2" s="307"/>
      <c r="PUU2" s="307"/>
      <c r="PUV2" s="307"/>
      <c r="PUW2" s="307"/>
      <c r="PUX2" s="307"/>
      <c r="PUY2" s="307"/>
      <c r="PUZ2" s="307"/>
      <c r="PVA2" s="307"/>
      <c r="PVB2" s="307"/>
      <c r="PVC2" s="307"/>
      <c r="PVD2" s="307"/>
      <c r="PVE2" s="306"/>
      <c r="PVF2" s="307"/>
      <c r="PVG2" s="307"/>
      <c r="PVH2" s="307"/>
      <c r="PVI2" s="307"/>
      <c r="PVJ2" s="307"/>
      <c r="PVK2" s="307"/>
      <c r="PVL2" s="307"/>
      <c r="PVM2" s="307"/>
      <c r="PVN2" s="307"/>
      <c r="PVO2" s="307"/>
      <c r="PVP2" s="307"/>
      <c r="PVQ2" s="307"/>
      <c r="PVR2" s="307"/>
      <c r="PVS2" s="307"/>
      <c r="PVT2" s="307"/>
      <c r="PVU2" s="306"/>
      <c r="PVV2" s="307"/>
      <c r="PVW2" s="307"/>
      <c r="PVX2" s="307"/>
      <c r="PVY2" s="307"/>
      <c r="PVZ2" s="307"/>
      <c r="PWA2" s="307"/>
      <c r="PWB2" s="307"/>
      <c r="PWC2" s="307"/>
      <c r="PWD2" s="307"/>
      <c r="PWE2" s="307"/>
      <c r="PWF2" s="307"/>
      <c r="PWG2" s="307"/>
      <c r="PWH2" s="307"/>
      <c r="PWI2" s="307"/>
      <c r="PWJ2" s="307"/>
      <c r="PWK2" s="306"/>
      <c r="PWL2" s="307"/>
      <c r="PWM2" s="307"/>
      <c r="PWN2" s="307"/>
      <c r="PWO2" s="307"/>
      <c r="PWP2" s="307"/>
      <c r="PWQ2" s="307"/>
      <c r="PWR2" s="307"/>
      <c r="PWS2" s="307"/>
      <c r="PWT2" s="307"/>
      <c r="PWU2" s="307"/>
      <c r="PWV2" s="307"/>
      <c r="PWW2" s="307"/>
      <c r="PWX2" s="307"/>
      <c r="PWY2" s="307"/>
      <c r="PWZ2" s="307"/>
      <c r="PXA2" s="306"/>
      <c r="PXB2" s="307"/>
      <c r="PXC2" s="307"/>
      <c r="PXD2" s="307"/>
      <c r="PXE2" s="307"/>
      <c r="PXF2" s="307"/>
      <c r="PXG2" s="307"/>
      <c r="PXH2" s="307"/>
      <c r="PXI2" s="307"/>
      <c r="PXJ2" s="307"/>
      <c r="PXK2" s="307"/>
      <c r="PXL2" s="307"/>
      <c r="PXM2" s="307"/>
      <c r="PXN2" s="307"/>
      <c r="PXO2" s="307"/>
      <c r="PXP2" s="307"/>
      <c r="PXQ2" s="306"/>
      <c r="PXR2" s="307"/>
      <c r="PXS2" s="307"/>
      <c r="PXT2" s="307"/>
      <c r="PXU2" s="307"/>
      <c r="PXV2" s="307"/>
      <c r="PXW2" s="307"/>
      <c r="PXX2" s="307"/>
      <c r="PXY2" s="307"/>
      <c r="PXZ2" s="307"/>
      <c r="PYA2" s="307"/>
      <c r="PYB2" s="307"/>
      <c r="PYC2" s="307"/>
      <c r="PYD2" s="307"/>
      <c r="PYE2" s="307"/>
      <c r="PYF2" s="307"/>
      <c r="PYG2" s="306"/>
      <c r="PYH2" s="307"/>
      <c r="PYI2" s="307"/>
      <c r="PYJ2" s="307"/>
      <c r="PYK2" s="307"/>
      <c r="PYL2" s="307"/>
      <c r="PYM2" s="307"/>
      <c r="PYN2" s="307"/>
      <c r="PYO2" s="307"/>
      <c r="PYP2" s="307"/>
      <c r="PYQ2" s="307"/>
      <c r="PYR2" s="307"/>
      <c r="PYS2" s="307"/>
      <c r="PYT2" s="307"/>
      <c r="PYU2" s="307"/>
      <c r="PYV2" s="307"/>
      <c r="PYW2" s="306"/>
      <c r="PYX2" s="307"/>
      <c r="PYY2" s="307"/>
      <c r="PYZ2" s="307"/>
      <c r="PZA2" s="307"/>
      <c r="PZB2" s="307"/>
      <c r="PZC2" s="307"/>
      <c r="PZD2" s="307"/>
      <c r="PZE2" s="307"/>
      <c r="PZF2" s="307"/>
      <c r="PZG2" s="307"/>
      <c r="PZH2" s="307"/>
      <c r="PZI2" s="307"/>
      <c r="PZJ2" s="307"/>
      <c r="PZK2" s="307"/>
      <c r="PZL2" s="307"/>
      <c r="PZM2" s="306"/>
      <c r="PZN2" s="307"/>
      <c r="PZO2" s="307"/>
      <c r="PZP2" s="307"/>
      <c r="PZQ2" s="307"/>
      <c r="PZR2" s="307"/>
      <c r="PZS2" s="307"/>
      <c r="PZT2" s="307"/>
      <c r="PZU2" s="307"/>
      <c r="PZV2" s="307"/>
      <c r="PZW2" s="307"/>
      <c r="PZX2" s="307"/>
      <c r="PZY2" s="307"/>
      <c r="PZZ2" s="307"/>
      <c r="QAA2" s="307"/>
      <c r="QAB2" s="307"/>
      <c r="QAC2" s="306"/>
      <c r="QAD2" s="307"/>
      <c r="QAE2" s="307"/>
      <c r="QAF2" s="307"/>
      <c r="QAG2" s="307"/>
      <c r="QAH2" s="307"/>
      <c r="QAI2" s="307"/>
      <c r="QAJ2" s="307"/>
      <c r="QAK2" s="307"/>
      <c r="QAL2" s="307"/>
      <c r="QAM2" s="307"/>
      <c r="QAN2" s="307"/>
      <c r="QAO2" s="307"/>
      <c r="QAP2" s="307"/>
      <c r="QAQ2" s="307"/>
      <c r="QAR2" s="307"/>
      <c r="QAS2" s="306"/>
      <c r="QAT2" s="307"/>
      <c r="QAU2" s="307"/>
      <c r="QAV2" s="307"/>
      <c r="QAW2" s="307"/>
      <c r="QAX2" s="307"/>
      <c r="QAY2" s="307"/>
      <c r="QAZ2" s="307"/>
      <c r="QBA2" s="307"/>
      <c r="QBB2" s="307"/>
      <c r="QBC2" s="307"/>
      <c r="QBD2" s="307"/>
      <c r="QBE2" s="307"/>
      <c r="QBF2" s="307"/>
      <c r="QBG2" s="307"/>
      <c r="QBH2" s="307"/>
      <c r="QBI2" s="306"/>
      <c r="QBJ2" s="307"/>
      <c r="QBK2" s="307"/>
      <c r="QBL2" s="307"/>
      <c r="QBM2" s="307"/>
      <c r="QBN2" s="307"/>
      <c r="QBO2" s="307"/>
      <c r="QBP2" s="307"/>
      <c r="QBQ2" s="307"/>
      <c r="QBR2" s="307"/>
      <c r="QBS2" s="307"/>
      <c r="QBT2" s="307"/>
      <c r="QBU2" s="307"/>
      <c r="QBV2" s="307"/>
      <c r="QBW2" s="307"/>
      <c r="QBX2" s="307"/>
      <c r="QBY2" s="306"/>
      <c r="QBZ2" s="307"/>
      <c r="QCA2" s="307"/>
      <c r="QCB2" s="307"/>
      <c r="QCC2" s="307"/>
      <c r="QCD2" s="307"/>
      <c r="QCE2" s="307"/>
      <c r="QCF2" s="307"/>
      <c r="QCG2" s="307"/>
      <c r="QCH2" s="307"/>
      <c r="QCI2" s="307"/>
      <c r="QCJ2" s="307"/>
      <c r="QCK2" s="307"/>
      <c r="QCL2" s="307"/>
      <c r="QCM2" s="307"/>
      <c r="QCN2" s="307"/>
      <c r="QCO2" s="306"/>
      <c r="QCP2" s="307"/>
      <c r="QCQ2" s="307"/>
      <c r="QCR2" s="307"/>
      <c r="QCS2" s="307"/>
      <c r="QCT2" s="307"/>
      <c r="QCU2" s="307"/>
      <c r="QCV2" s="307"/>
      <c r="QCW2" s="307"/>
      <c r="QCX2" s="307"/>
      <c r="QCY2" s="307"/>
      <c r="QCZ2" s="307"/>
      <c r="QDA2" s="307"/>
      <c r="QDB2" s="307"/>
      <c r="QDC2" s="307"/>
      <c r="QDD2" s="307"/>
      <c r="QDE2" s="306"/>
      <c r="QDF2" s="307"/>
      <c r="QDG2" s="307"/>
      <c r="QDH2" s="307"/>
      <c r="QDI2" s="307"/>
      <c r="QDJ2" s="307"/>
      <c r="QDK2" s="307"/>
      <c r="QDL2" s="307"/>
      <c r="QDM2" s="307"/>
      <c r="QDN2" s="307"/>
      <c r="QDO2" s="307"/>
      <c r="QDP2" s="307"/>
      <c r="QDQ2" s="307"/>
      <c r="QDR2" s="307"/>
      <c r="QDS2" s="307"/>
      <c r="QDT2" s="307"/>
      <c r="QDU2" s="306"/>
      <c r="QDV2" s="307"/>
      <c r="QDW2" s="307"/>
      <c r="QDX2" s="307"/>
      <c r="QDY2" s="307"/>
      <c r="QDZ2" s="307"/>
      <c r="QEA2" s="307"/>
      <c r="QEB2" s="307"/>
      <c r="QEC2" s="307"/>
      <c r="QED2" s="307"/>
      <c r="QEE2" s="307"/>
      <c r="QEF2" s="307"/>
      <c r="QEG2" s="307"/>
      <c r="QEH2" s="307"/>
      <c r="QEI2" s="307"/>
      <c r="QEJ2" s="307"/>
      <c r="QEK2" s="306"/>
      <c r="QEL2" s="307"/>
      <c r="QEM2" s="307"/>
      <c r="QEN2" s="307"/>
      <c r="QEO2" s="307"/>
      <c r="QEP2" s="307"/>
      <c r="QEQ2" s="307"/>
      <c r="QER2" s="307"/>
      <c r="QES2" s="307"/>
      <c r="QET2" s="307"/>
      <c r="QEU2" s="307"/>
      <c r="QEV2" s="307"/>
      <c r="QEW2" s="307"/>
      <c r="QEX2" s="307"/>
      <c r="QEY2" s="307"/>
      <c r="QEZ2" s="307"/>
      <c r="QFA2" s="306"/>
      <c r="QFB2" s="307"/>
      <c r="QFC2" s="307"/>
      <c r="QFD2" s="307"/>
      <c r="QFE2" s="307"/>
      <c r="QFF2" s="307"/>
      <c r="QFG2" s="307"/>
      <c r="QFH2" s="307"/>
      <c r="QFI2" s="307"/>
      <c r="QFJ2" s="307"/>
      <c r="QFK2" s="307"/>
      <c r="QFL2" s="307"/>
      <c r="QFM2" s="307"/>
      <c r="QFN2" s="307"/>
      <c r="QFO2" s="307"/>
      <c r="QFP2" s="307"/>
      <c r="QFQ2" s="306"/>
      <c r="QFR2" s="307"/>
      <c r="QFS2" s="307"/>
      <c r="QFT2" s="307"/>
      <c r="QFU2" s="307"/>
      <c r="QFV2" s="307"/>
      <c r="QFW2" s="307"/>
      <c r="QFX2" s="307"/>
      <c r="QFY2" s="307"/>
      <c r="QFZ2" s="307"/>
      <c r="QGA2" s="307"/>
      <c r="QGB2" s="307"/>
      <c r="QGC2" s="307"/>
      <c r="QGD2" s="307"/>
      <c r="QGE2" s="307"/>
      <c r="QGF2" s="307"/>
      <c r="QGG2" s="306"/>
      <c r="QGH2" s="307"/>
      <c r="QGI2" s="307"/>
      <c r="QGJ2" s="307"/>
      <c r="QGK2" s="307"/>
      <c r="QGL2" s="307"/>
      <c r="QGM2" s="307"/>
      <c r="QGN2" s="307"/>
      <c r="QGO2" s="307"/>
      <c r="QGP2" s="307"/>
      <c r="QGQ2" s="307"/>
      <c r="QGR2" s="307"/>
      <c r="QGS2" s="307"/>
      <c r="QGT2" s="307"/>
      <c r="QGU2" s="307"/>
      <c r="QGV2" s="307"/>
      <c r="QGW2" s="306"/>
      <c r="QGX2" s="307"/>
      <c r="QGY2" s="307"/>
      <c r="QGZ2" s="307"/>
      <c r="QHA2" s="307"/>
      <c r="QHB2" s="307"/>
      <c r="QHC2" s="307"/>
      <c r="QHD2" s="307"/>
      <c r="QHE2" s="307"/>
      <c r="QHF2" s="307"/>
      <c r="QHG2" s="307"/>
      <c r="QHH2" s="307"/>
      <c r="QHI2" s="307"/>
      <c r="QHJ2" s="307"/>
      <c r="QHK2" s="307"/>
      <c r="QHL2" s="307"/>
      <c r="QHM2" s="306"/>
      <c r="QHN2" s="307"/>
      <c r="QHO2" s="307"/>
      <c r="QHP2" s="307"/>
      <c r="QHQ2" s="307"/>
      <c r="QHR2" s="307"/>
      <c r="QHS2" s="307"/>
      <c r="QHT2" s="307"/>
      <c r="QHU2" s="307"/>
      <c r="QHV2" s="307"/>
      <c r="QHW2" s="307"/>
      <c r="QHX2" s="307"/>
      <c r="QHY2" s="307"/>
      <c r="QHZ2" s="307"/>
      <c r="QIA2" s="307"/>
      <c r="QIB2" s="307"/>
      <c r="QIC2" s="306"/>
      <c r="QID2" s="307"/>
      <c r="QIE2" s="307"/>
      <c r="QIF2" s="307"/>
      <c r="QIG2" s="307"/>
      <c r="QIH2" s="307"/>
      <c r="QII2" s="307"/>
      <c r="QIJ2" s="307"/>
      <c r="QIK2" s="307"/>
      <c r="QIL2" s="307"/>
      <c r="QIM2" s="307"/>
      <c r="QIN2" s="307"/>
      <c r="QIO2" s="307"/>
      <c r="QIP2" s="307"/>
      <c r="QIQ2" s="307"/>
      <c r="QIR2" s="307"/>
      <c r="QIS2" s="306"/>
      <c r="QIT2" s="307"/>
      <c r="QIU2" s="307"/>
      <c r="QIV2" s="307"/>
      <c r="QIW2" s="307"/>
      <c r="QIX2" s="307"/>
      <c r="QIY2" s="307"/>
      <c r="QIZ2" s="307"/>
      <c r="QJA2" s="307"/>
      <c r="QJB2" s="307"/>
      <c r="QJC2" s="307"/>
      <c r="QJD2" s="307"/>
      <c r="QJE2" s="307"/>
      <c r="QJF2" s="307"/>
      <c r="QJG2" s="307"/>
      <c r="QJH2" s="307"/>
      <c r="QJI2" s="306"/>
      <c r="QJJ2" s="307"/>
      <c r="QJK2" s="307"/>
      <c r="QJL2" s="307"/>
      <c r="QJM2" s="307"/>
      <c r="QJN2" s="307"/>
      <c r="QJO2" s="307"/>
      <c r="QJP2" s="307"/>
      <c r="QJQ2" s="307"/>
      <c r="QJR2" s="307"/>
      <c r="QJS2" s="307"/>
      <c r="QJT2" s="307"/>
      <c r="QJU2" s="307"/>
      <c r="QJV2" s="307"/>
      <c r="QJW2" s="307"/>
      <c r="QJX2" s="307"/>
      <c r="QJY2" s="306"/>
      <c r="QJZ2" s="307"/>
      <c r="QKA2" s="307"/>
      <c r="QKB2" s="307"/>
      <c r="QKC2" s="307"/>
      <c r="QKD2" s="307"/>
      <c r="QKE2" s="307"/>
      <c r="QKF2" s="307"/>
      <c r="QKG2" s="307"/>
      <c r="QKH2" s="307"/>
      <c r="QKI2" s="307"/>
      <c r="QKJ2" s="307"/>
      <c r="QKK2" s="307"/>
      <c r="QKL2" s="307"/>
      <c r="QKM2" s="307"/>
      <c r="QKN2" s="307"/>
      <c r="QKO2" s="306"/>
      <c r="QKP2" s="307"/>
      <c r="QKQ2" s="307"/>
      <c r="QKR2" s="307"/>
      <c r="QKS2" s="307"/>
      <c r="QKT2" s="307"/>
      <c r="QKU2" s="307"/>
      <c r="QKV2" s="307"/>
      <c r="QKW2" s="307"/>
      <c r="QKX2" s="307"/>
      <c r="QKY2" s="307"/>
      <c r="QKZ2" s="307"/>
      <c r="QLA2" s="307"/>
      <c r="QLB2" s="307"/>
      <c r="QLC2" s="307"/>
      <c r="QLD2" s="307"/>
      <c r="QLE2" s="306"/>
      <c r="QLF2" s="307"/>
      <c r="QLG2" s="307"/>
      <c r="QLH2" s="307"/>
      <c r="QLI2" s="307"/>
      <c r="QLJ2" s="307"/>
      <c r="QLK2" s="307"/>
      <c r="QLL2" s="307"/>
      <c r="QLM2" s="307"/>
      <c r="QLN2" s="307"/>
      <c r="QLO2" s="307"/>
      <c r="QLP2" s="307"/>
      <c r="QLQ2" s="307"/>
      <c r="QLR2" s="307"/>
      <c r="QLS2" s="307"/>
      <c r="QLT2" s="307"/>
      <c r="QLU2" s="306"/>
      <c r="QLV2" s="307"/>
      <c r="QLW2" s="307"/>
      <c r="QLX2" s="307"/>
      <c r="QLY2" s="307"/>
      <c r="QLZ2" s="307"/>
      <c r="QMA2" s="307"/>
      <c r="QMB2" s="307"/>
      <c r="QMC2" s="307"/>
      <c r="QMD2" s="307"/>
      <c r="QME2" s="307"/>
      <c r="QMF2" s="307"/>
      <c r="QMG2" s="307"/>
      <c r="QMH2" s="307"/>
      <c r="QMI2" s="307"/>
      <c r="QMJ2" s="307"/>
      <c r="QMK2" s="306"/>
      <c r="QML2" s="307"/>
      <c r="QMM2" s="307"/>
      <c r="QMN2" s="307"/>
      <c r="QMO2" s="307"/>
      <c r="QMP2" s="307"/>
      <c r="QMQ2" s="307"/>
      <c r="QMR2" s="307"/>
      <c r="QMS2" s="307"/>
      <c r="QMT2" s="307"/>
      <c r="QMU2" s="307"/>
      <c r="QMV2" s="307"/>
      <c r="QMW2" s="307"/>
      <c r="QMX2" s="307"/>
      <c r="QMY2" s="307"/>
      <c r="QMZ2" s="307"/>
      <c r="QNA2" s="306"/>
      <c r="QNB2" s="307"/>
      <c r="QNC2" s="307"/>
      <c r="QND2" s="307"/>
      <c r="QNE2" s="307"/>
      <c r="QNF2" s="307"/>
      <c r="QNG2" s="307"/>
      <c r="QNH2" s="307"/>
      <c r="QNI2" s="307"/>
      <c r="QNJ2" s="307"/>
      <c r="QNK2" s="307"/>
      <c r="QNL2" s="307"/>
      <c r="QNM2" s="307"/>
      <c r="QNN2" s="307"/>
      <c r="QNO2" s="307"/>
      <c r="QNP2" s="307"/>
      <c r="QNQ2" s="306"/>
      <c r="QNR2" s="307"/>
      <c r="QNS2" s="307"/>
      <c r="QNT2" s="307"/>
      <c r="QNU2" s="307"/>
      <c r="QNV2" s="307"/>
      <c r="QNW2" s="307"/>
      <c r="QNX2" s="307"/>
      <c r="QNY2" s="307"/>
      <c r="QNZ2" s="307"/>
      <c r="QOA2" s="307"/>
      <c r="QOB2" s="307"/>
      <c r="QOC2" s="307"/>
      <c r="QOD2" s="307"/>
      <c r="QOE2" s="307"/>
      <c r="QOF2" s="307"/>
      <c r="QOG2" s="306"/>
      <c r="QOH2" s="307"/>
      <c r="QOI2" s="307"/>
      <c r="QOJ2" s="307"/>
      <c r="QOK2" s="307"/>
      <c r="QOL2" s="307"/>
      <c r="QOM2" s="307"/>
      <c r="QON2" s="307"/>
      <c r="QOO2" s="307"/>
      <c r="QOP2" s="307"/>
      <c r="QOQ2" s="307"/>
      <c r="QOR2" s="307"/>
      <c r="QOS2" s="307"/>
      <c r="QOT2" s="307"/>
      <c r="QOU2" s="307"/>
      <c r="QOV2" s="307"/>
      <c r="QOW2" s="306"/>
      <c r="QOX2" s="307"/>
      <c r="QOY2" s="307"/>
      <c r="QOZ2" s="307"/>
      <c r="QPA2" s="307"/>
      <c r="QPB2" s="307"/>
      <c r="QPC2" s="307"/>
      <c r="QPD2" s="307"/>
      <c r="QPE2" s="307"/>
      <c r="QPF2" s="307"/>
      <c r="QPG2" s="307"/>
      <c r="QPH2" s="307"/>
      <c r="QPI2" s="307"/>
      <c r="QPJ2" s="307"/>
      <c r="QPK2" s="307"/>
      <c r="QPL2" s="307"/>
      <c r="QPM2" s="306"/>
      <c r="QPN2" s="307"/>
      <c r="QPO2" s="307"/>
      <c r="QPP2" s="307"/>
      <c r="QPQ2" s="307"/>
      <c r="QPR2" s="307"/>
      <c r="QPS2" s="307"/>
      <c r="QPT2" s="307"/>
      <c r="QPU2" s="307"/>
      <c r="QPV2" s="307"/>
      <c r="QPW2" s="307"/>
      <c r="QPX2" s="307"/>
      <c r="QPY2" s="307"/>
      <c r="QPZ2" s="307"/>
      <c r="QQA2" s="307"/>
      <c r="QQB2" s="307"/>
      <c r="QQC2" s="306"/>
      <c r="QQD2" s="307"/>
      <c r="QQE2" s="307"/>
      <c r="QQF2" s="307"/>
      <c r="QQG2" s="307"/>
      <c r="QQH2" s="307"/>
      <c r="QQI2" s="307"/>
      <c r="QQJ2" s="307"/>
      <c r="QQK2" s="307"/>
      <c r="QQL2" s="307"/>
      <c r="QQM2" s="307"/>
      <c r="QQN2" s="307"/>
      <c r="QQO2" s="307"/>
      <c r="QQP2" s="307"/>
      <c r="QQQ2" s="307"/>
      <c r="QQR2" s="307"/>
      <c r="QQS2" s="306"/>
      <c r="QQT2" s="307"/>
      <c r="QQU2" s="307"/>
      <c r="QQV2" s="307"/>
      <c r="QQW2" s="307"/>
      <c r="QQX2" s="307"/>
      <c r="QQY2" s="307"/>
      <c r="QQZ2" s="307"/>
      <c r="QRA2" s="307"/>
      <c r="QRB2" s="307"/>
      <c r="QRC2" s="307"/>
      <c r="QRD2" s="307"/>
      <c r="QRE2" s="307"/>
      <c r="QRF2" s="307"/>
      <c r="QRG2" s="307"/>
      <c r="QRH2" s="307"/>
      <c r="QRI2" s="306"/>
      <c r="QRJ2" s="307"/>
      <c r="QRK2" s="307"/>
      <c r="QRL2" s="307"/>
      <c r="QRM2" s="307"/>
      <c r="QRN2" s="307"/>
      <c r="QRO2" s="307"/>
      <c r="QRP2" s="307"/>
      <c r="QRQ2" s="307"/>
      <c r="QRR2" s="307"/>
      <c r="QRS2" s="307"/>
      <c r="QRT2" s="307"/>
      <c r="QRU2" s="307"/>
      <c r="QRV2" s="307"/>
      <c r="QRW2" s="307"/>
      <c r="QRX2" s="307"/>
      <c r="QRY2" s="306"/>
      <c r="QRZ2" s="307"/>
      <c r="QSA2" s="307"/>
      <c r="QSB2" s="307"/>
      <c r="QSC2" s="307"/>
      <c r="QSD2" s="307"/>
      <c r="QSE2" s="307"/>
      <c r="QSF2" s="307"/>
      <c r="QSG2" s="307"/>
      <c r="QSH2" s="307"/>
      <c r="QSI2" s="307"/>
      <c r="QSJ2" s="307"/>
      <c r="QSK2" s="307"/>
      <c r="QSL2" s="307"/>
      <c r="QSM2" s="307"/>
      <c r="QSN2" s="307"/>
      <c r="QSO2" s="306"/>
      <c r="QSP2" s="307"/>
      <c r="QSQ2" s="307"/>
      <c r="QSR2" s="307"/>
      <c r="QSS2" s="307"/>
      <c r="QST2" s="307"/>
      <c r="QSU2" s="307"/>
      <c r="QSV2" s="307"/>
      <c r="QSW2" s="307"/>
      <c r="QSX2" s="307"/>
      <c r="QSY2" s="307"/>
      <c r="QSZ2" s="307"/>
      <c r="QTA2" s="307"/>
      <c r="QTB2" s="307"/>
      <c r="QTC2" s="307"/>
      <c r="QTD2" s="307"/>
      <c r="QTE2" s="306"/>
      <c r="QTF2" s="307"/>
      <c r="QTG2" s="307"/>
      <c r="QTH2" s="307"/>
      <c r="QTI2" s="307"/>
      <c r="QTJ2" s="307"/>
      <c r="QTK2" s="307"/>
      <c r="QTL2" s="307"/>
      <c r="QTM2" s="307"/>
      <c r="QTN2" s="307"/>
      <c r="QTO2" s="307"/>
      <c r="QTP2" s="307"/>
      <c r="QTQ2" s="307"/>
      <c r="QTR2" s="307"/>
      <c r="QTS2" s="307"/>
      <c r="QTT2" s="307"/>
      <c r="QTU2" s="306"/>
      <c r="QTV2" s="307"/>
      <c r="QTW2" s="307"/>
      <c r="QTX2" s="307"/>
      <c r="QTY2" s="307"/>
      <c r="QTZ2" s="307"/>
      <c r="QUA2" s="307"/>
      <c r="QUB2" s="307"/>
      <c r="QUC2" s="307"/>
      <c r="QUD2" s="307"/>
      <c r="QUE2" s="307"/>
      <c r="QUF2" s="307"/>
      <c r="QUG2" s="307"/>
      <c r="QUH2" s="307"/>
      <c r="QUI2" s="307"/>
      <c r="QUJ2" s="307"/>
      <c r="QUK2" s="306"/>
      <c r="QUL2" s="307"/>
      <c r="QUM2" s="307"/>
      <c r="QUN2" s="307"/>
      <c r="QUO2" s="307"/>
      <c r="QUP2" s="307"/>
      <c r="QUQ2" s="307"/>
      <c r="QUR2" s="307"/>
      <c r="QUS2" s="307"/>
      <c r="QUT2" s="307"/>
      <c r="QUU2" s="307"/>
      <c r="QUV2" s="307"/>
      <c r="QUW2" s="307"/>
      <c r="QUX2" s="307"/>
      <c r="QUY2" s="307"/>
      <c r="QUZ2" s="307"/>
      <c r="QVA2" s="306"/>
      <c r="QVB2" s="307"/>
      <c r="QVC2" s="307"/>
      <c r="QVD2" s="307"/>
      <c r="QVE2" s="307"/>
      <c r="QVF2" s="307"/>
      <c r="QVG2" s="307"/>
      <c r="QVH2" s="307"/>
      <c r="QVI2" s="307"/>
      <c r="QVJ2" s="307"/>
      <c r="QVK2" s="307"/>
      <c r="QVL2" s="307"/>
      <c r="QVM2" s="307"/>
      <c r="QVN2" s="307"/>
      <c r="QVO2" s="307"/>
      <c r="QVP2" s="307"/>
      <c r="QVQ2" s="306"/>
      <c r="QVR2" s="307"/>
      <c r="QVS2" s="307"/>
      <c r="QVT2" s="307"/>
      <c r="QVU2" s="307"/>
      <c r="QVV2" s="307"/>
      <c r="QVW2" s="307"/>
      <c r="QVX2" s="307"/>
      <c r="QVY2" s="307"/>
      <c r="QVZ2" s="307"/>
      <c r="QWA2" s="307"/>
      <c r="QWB2" s="307"/>
      <c r="QWC2" s="307"/>
      <c r="QWD2" s="307"/>
      <c r="QWE2" s="307"/>
      <c r="QWF2" s="307"/>
      <c r="QWG2" s="306"/>
      <c r="QWH2" s="307"/>
      <c r="QWI2" s="307"/>
      <c r="QWJ2" s="307"/>
      <c r="QWK2" s="307"/>
      <c r="QWL2" s="307"/>
      <c r="QWM2" s="307"/>
      <c r="QWN2" s="307"/>
      <c r="QWO2" s="307"/>
      <c r="QWP2" s="307"/>
      <c r="QWQ2" s="307"/>
      <c r="QWR2" s="307"/>
      <c r="QWS2" s="307"/>
      <c r="QWT2" s="307"/>
      <c r="QWU2" s="307"/>
      <c r="QWV2" s="307"/>
      <c r="QWW2" s="306"/>
      <c r="QWX2" s="307"/>
      <c r="QWY2" s="307"/>
      <c r="QWZ2" s="307"/>
      <c r="QXA2" s="307"/>
      <c r="QXB2" s="307"/>
      <c r="QXC2" s="307"/>
      <c r="QXD2" s="307"/>
      <c r="QXE2" s="307"/>
      <c r="QXF2" s="307"/>
      <c r="QXG2" s="307"/>
      <c r="QXH2" s="307"/>
      <c r="QXI2" s="307"/>
      <c r="QXJ2" s="307"/>
      <c r="QXK2" s="307"/>
      <c r="QXL2" s="307"/>
      <c r="QXM2" s="306"/>
      <c r="QXN2" s="307"/>
      <c r="QXO2" s="307"/>
      <c r="QXP2" s="307"/>
      <c r="QXQ2" s="307"/>
      <c r="QXR2" s="307"/>
      <c r="QXS2" s="307"/>
      <c r="QXT2" s="307"/>
      <c r="QXU2" s="307"/>
      <c r="QXV2" s="307"/>
      <c r="QXW2" s="307"/>
      <c r="QXX2" s="307"/>
      <c r="QXY2" s="307"/>
      <c r="QXZ2" s="307"/>
      <c r="QYA2" s="307"/>
      <c r="QYB2" s="307"/>
      <c r="QYC2" s="306"/>
      <c r="QYD2" s="307"/>
      <c r="QYE2" s="307"/>
      <c r="QYF2" s="307"/>
      <c r="QYG2" s="307"/>
      <c r="QYH2" s="307"/>
      <c r="QYI2" s="307"/>
      <c r="QYJ2" s="307"/>
      <c r="QYK2" s="307"/>
      <c r="QYL2" s="307"/>
      <c r="QYM2" s="307"/>
      <c r="QYN2" s="307"/>
      <c r="QYO2" s="307"/>
      <c r="QYP2" s="307"/>
      <c r="QYQ2" s="307"/>
      <c r="QYR2" s="307"/>
      <c r="QYS2" s="306"/>
      <c r="QYT2" s="307"/>
      <c r="QYU2" s="307"/>
      <c r="QYV2" s="307"/>
      <c r="QYW2" s="307"/>
      <c r="QYX2" s="307"/>
      <c r="QYY2" s="307"/>
      <c r="QYZ2" s="307"/>
      <c r="QZA2" s="307"/>
      <c r="QZB2" s="307"/>
      <c r="QZC2" s="307"/>
      <c r="QZD2" s="307"/>
      <c r="QZE2" s="307"/>
      <c r="QZF2" s="307"/>
      <c r="QZG2" s="307"/>
      <c r="QZH2" s="307"/>
      <c r="QZI2" s="306"/>
      <c r="QZJ2" s="307"/>
      <c r="QZK2" s="307"/>
      <c r="QZL2" s="307"/>
      <c r="QZM2" s="307"/>
      <c r="QZN2" s="307"/>
      <c r="QZO2" s="307"/>
      <c r="QZP2" s="307"/>
      <c r="QZQ2" s="307"/>
      <c r="QZR2" s="307"/>
      <c r="QZS2" s="307"/>
      <c r="QZT2" s="307"/>
      <c r="QZU2" s="307"/>
      <c r="QZV2" s="307"/>
      <c r="QZW2" s="307"/>
      <c r="QZX2" s="307"/>
      <c r="QZY2" s="306"/>
      <c r="QZZ2" s="307"/>
      <c r="RAA2" s="307"/>
      <c r="RAB2" s="307"/>
      <c r="RAC2" s="307"/>
      <c r="RAD2" s="307"/>
      <c r="RAE2" s="307"/>
      <c r="RAF2" s="307"/>
      <c r="RAG2" s="307"/>
      <c r="RAH2" s="307"/>
      <c r="RAI2" s="307"/>
      <c r="RAJ2" s="307"/>
      <c r="RAK2" s="307"/>
      <c r="RAL2" s="307"/>
      <c r="RAM2" s="307"/>
      <c r="RAN2" s="307"/>
      <c r="RAO2" s="306"/>
      <c r="RAP2" s="307"/>
      <c r="RAQ2" s="307"/>
      <c r="RAR2" s="307"/>
      <c r="RAS2" s="307"/>
      <c r="RAT2" s="307"/>
      <c r="RAU2" s="307"/>
      <c r="RAV2" s="307"/>
      <c r="RAW2" s="307"/>
      <c r="RAX2" s="307"/>
      <c r="RAY2" s="307"/>
      <c r="RAZ2" s="307"/>
      <c r="RBA2" s="307"/>
      <c r="RBB2" s="307"/>
      <c r="RBC2" s="307"/>
      <c r="RBD2" s="307"/>
      <c r="RBE2" s="306"/>
      <c r="RBF2" s="307"/>
      <c r="RBG2" s="307"/>
      <c r="RBH2" s="307"/>
      <c r="RBI2" s="307"/>
      <c r="RBJ2" s="307"/>
      <c r="RBK2" s="307"/>
      <c r="RBL2" s="307"/>
      <c r="RBM2" s="307"/>
      <c r="RBN2" s="307"/>
      <c r="RBO2" s="307"/>
      <c r="RBP2" s="307"/>
      <c r="RBQ2" s="307"/>
      <c r="RBR2" s="307"/>
      <c r="RBS2" s="307"/>
      <c r="RBT2" s="307"/>
      <c r="RBU2" s="306"/>
      <c r="RBV2" s="307"/>
      <c r="RBW2" s="307"/>
      <c r="RBX2" s="307"/>
      <c r="RBY2" s="307"/>
      <c r="RBZ2" s="307"/>
      <c r="RCA2" s="307"/>
      <c r="RCB2" s="307"/>
      <c r="RCC2" s="307"/>
      <c r="RCD2" s="307"/>
      <c r="RCE2" s="307"/>
      <c r="RCF2" s="307"/>
      <c r="RCG2" s="307"/>
      <c r="RCH2" s="307"/>
      <c r="RCI2" s="307"/>
      <c r="RCJ2" s="307"/>
      <c r="RCK2" s="306"/>
      <c r="RCL2" s="307"/>
      <c r="RCM2" s="307"/>
      <c r="RCN2" s="307"/>
      <c r="RCO2" s="307"/>
      <c r="RCP2" s="307"/>
      <c r="RCQ2" s="307"/>
      <c r="RCR2" s="307"/>
      <c r="RCS2" s="307"/>
      <c r="RCT2" s="307"/>
      <c r="RCU2" s="307"/>
      <c r="RCV2" s="307"/>
      <c r="RCW2" s="307"/>
      <c r="RCX2" s="307"/>
      <c r="RCY2" s="307"/>
      <c r="RCZ2" s="307"/>
      <c r="RDA2" s="306"/>
      <c r="RDB2" s="307"/>
      <c r="RDC2" s="307"/>
      <c r="RDD2" s="307"/>
      <c r="RDE2" s="307"/>
      <c r="RDF2" s="307"/>
      <c r="RDG2" s="307"/>
      <c r="RDH2" s="307"/>
      <c r="RDI2" s="307"/>
      <c r="RDJ2" s="307"/>
      <c r="RDK2" s="307"/>
      <c r="RDL2" s="307"/>
      <c r="RDM2" s="307"/>
      <c r="RDN2" s="307"/>
      <c r="RDO2" s="307"/>
      <c r="RDP2" s="307"/>
      <c r="RDQ2" s="306"/>
      <c r="RDR2" s="307"/>
      <c r="RDS2" s="307"/>
      <c r="RDT2" s="307"/>
      <c r="RDU2" s="307"/>
      <c r="RDV2" s="307"/>
      <c r="RDW2" s="307"/>
      <c r="RDX2" s="307"/>
      <c r="RDY2" s="307"/>
      <c r="RDZ2" s="307"/>
      <c r="REA2" s="307"/>
      <c r="REB2" s="307"/>
      <c r="REC2" s="307"/>
      <c r="RED2" s="307"/>
      <c r="REE2" s="307"/>
      <c r="REF2" s="307"/>
      <c r="REG2" s="306"/>
      <c r="REH2" s="307"/>
      <c r="REI2" s="307"/>
      <c r="REJ2" s="307"/>
      <c r="REK2" s="307"/>
      <c r="REL2" s="307"/>
      <c r="REM2" s="307"/>
      <c r="REN2" s="307"/>
      <c r="REO2" s="307"/>
      <c r="REP2" s="307"/>
      <c r="REQ2" s="307"/>
      <c r="RER2" s="307"/>
      <c r="RES2" s="307"/>
      <c r="RET2" s="307"/>
      <c r="REU2" s="307"/>
      <c r="REV2" s="307"/>
      <c r="REW2" s="306"/>
      <c r="REX2" s="307"/>
      <c r="REY2" s="307"/>
      <c r="REZ2" s="307"/>
      <c r="RFA2" s="307"/>
      <c r="RFB2" s="307"/>
      <c r="RFC2" s="307"/>
      <c r="RFD2" s="307"/>
      <c r="RFE2" s="307"/>
      <c r="RFF2" s="307"/>
      <c r="RFG2" s="307"/>
      <c r="RFH2" s="307"/>
      <c r="RFI2" s="307"/>
      <c r="RFJ2" s="307"/>
      <c r="RFK2" s="307"/>
      <c r="RFL2" s="307"/>
      <c r="RFM2" s="306"/>
      <c r="RFN2" s="307"/>
      <c r="RFO2" s="307"/>
      <c r="RFP2" s="307"/>
      <c r="RFQ2" s="307"/>
      <c r="RFR2" s="307"/>
      <c r="RFS2" s="307"/>
      <c r="RFT2" s="307"/>
      <c r="RFU2" s="307"/>
      <c r="RFV2" s="307"/>
      <c r="RFW2" s="307"/>
      <c r="RFX2" s="307"/>
      <c r="RFY2" s="307"/>
      <c r="RFZ2" s="307"/>
      <c r="RGA2" s="307"/>
      <c r="RGB2" s="307"/>
      <c r="RGC2" s="306"/>
      <c r="RGD2" s="307"/>
      <c r="RGE2" s="307"/>
      <c r="RGF2" s="307"/>
      <c r="RGG2" s="307"/>
      <c r="RGH2" s="307"/>
      <c r="RGI2" s="307"/>
      <c r="RGJ2" s="307"/>
      <c r="RGK2" s="307"/>
      <c r="RGL2" s="307"/>
      <c r="RGM2" s="307"/>
      <c r="RGN2" s="307"/>
      <c r="RGO2" s="307"/>
      <c r="RGP2" s="307"/>
      <c r="RGQ2" s="307"/>
      <c r="RGR2" s="307"/>
      <c r="RGS2" s="306"/>
      <c r="RGT2" s="307"/>
      <c r="RGU2" s="307"/>
      <c r="RGV2" s="307"/>
      <c r="RGW2" s="307"/>
      <c r="RGX2" s="307"/>
      <c r="RGY2" s="307"/>
      <c r="RGZ2" s="307"/>
      <c r="RHA2" s="307"/>
      <c r="RHB2" s="307"/>
      <c r="RHC2" s="307"/>
      <c r="RHD2" s="307"/>
      <c r="RHE2" s="307"/>
      <c r="RHF2" s="307"/>
      <c r="RHG2" s="307"/>
      <c r="RHH2" s="307"/>
      <c r="RHI2" s="306"/>
      <c r="RHJ2" s="307"/>
      <c r="RHK2" s="307"/>
      <c r="RHL2" s="307"/>
      <c r="RHM2" s="307"/>
      <c r="RHN2" s="307"/>
      <c r="RHO2" s="307"/>
      <c r="RHP2" s="307"/>
      <c r="RHQ2" s="307"/>
      <c r="RHR2" s="307"/>
      <c r="RHS2" s="307"/>
      <c r="RHT2" s="307"/>
      <c r="RHU2" s="307"/>
      <c r="RHV2" s="307"/>
      <c r="RHW2" s="307"/>
      <c r="RHX2" s="307"/>
      <c r="RHY2" s="306"/>
      <c r="RHZ2" s="307"/>
      <c r="RIA2" s="307"/>
      <c r="RIB2" s="307"/>
      <c r="RIC2" s="307"/>
      <c r="RID2" s="307"/>
      <c r="RIE2" s="307"/>
      <c r="RIF2" s="307"/>
      <c r="RIG2" s="307"/>
      <c r="RIH2" s="307"/>
      <c r="RII2" s="307"/>
      <c r="RIJ2" s="307"/>
      <c r="RIK2" s="307"/>
      <c r="RIL2" s="307"/>
      <c r="RIM2" s="307"/>
      <c r="RIN2" s="307"/>
      <c r="RIO2" s="306"/>
      <c r="RIP2" s="307"/>
      <c r="RIQ2" s="307"/>
      <c r="RIR2" s="307"/>
      <c r="RIS2" s="307"/>
      <c r="RIT2" s="307"/>
      <c r="RIU2" s="307"/>
      <c r="RIV2" s="307"/>
      <c r="RIW2" s="307"/>
      <c r="RIX2" s="307"/>
      <c r="RIY2" s="307"/>
      <c r="RIZ2" s="307"/>
      <c r="RJA2" s="307"/>
      <c r="RJB2" s="307"/>
      <c r="RJC2" s="307"/>
      <c r="RJD2" s="307"/>
      <c r="RJE2" s="306"/>
      <c r="RJF2" s="307"/>
      <c r="RJG2" s="307"/>
      <c r="RJH2" s="307"/>
      <c r="RJI2" s="307"/>
      <c r="RJJ2" s="307"/>
      <c r="RJK2" s="307"/>
      <c r="RJL2" s="307"/>
      <c r="RJM2" s="307"/>
      <c r="RJN2" s="307"/>
      <c r="RJO2" s="307"/>
      <c r="RJP2" s="307"/>
      <c r="RJQ2" s="307"/>
      <c r="RJR2" s="307"/>
      <c r="RJS2" s="307"/>
      <c r="RJT2" s="307"/>
      <c r="RJU2" s="306"/>
      <c r="RJV2" s="307"/>
      <c r="RJW2" s="307"/>
      <c r="RJX2" s="307"/>
      <c r="RJY2" s="307"/>
      <c r="RJZ2" s="307"/>
      <c r="RKA2" s="307"/>
      <c r="RKB2" s="307"/>
      <c r="RKC2" s="307"/>
      <c r="RKD2" s="307"/>
      <c r="RKE2" s="307"/>
      <c r="RKF2" s="307"/>
      <c r="RKG2" s="307"/>
      <c r="RKH2" s="307"/>
      <c r="RKI2" s="307"/>
      <c r="RKJ2" s="307"/>
      <c r="RKK2" s="306"/>
      <c r="RKL2" s="307"/>
      <c r="RKM2" s="307"/>
      <c r="RKN2" s="307"/>
      <c r="RKO2" s="307"/>
      <c r="RKP2" s="307"/>
      <c r="RKQ2" s="307"/>
      <c r="RKR2" s="307"/>
      <c r="RKS2" s="307"/>
      <c r="RKT2" s="307"/>
      <c r="RKU2" s="307"/>
      <c r="RKV2" s="307"/>
      <c r="RKW2" s="307"/>
      <c r="RKX2" s="307"/>
      <c r="RKY2" s="307"/>
      <c r="RKZ2" s="307"/>
      <c r="RLA2" s="306"/>
      <c r="RLB2" s="307"/>
      <c r="RLC2" s="307"/>
      <c r="RLD2" s="307"/>
      <c r="RLE2" s="307"/>
      <c r="RLF2" s="307"/>
      <c r="RLG2" s="307"/>
      <c r="RLH2" s="307"/>
      <c r="RLI2" s="307"/>
      <c r="RLJ2" s="307"/>
      <c r="RLK2" s="307"/>
      <c r="RLL2" s="307"/>
      <c r="RLM2" s="307"/>
      <c r="RLN2" s="307"/>
      <c r="RLO2" s="307"/>
      <c r="RLP2" s="307"/>
      <c r="RLQ2" s="306"/>
      <c r="RLR2" s="307"/>
      <c r="RLS2" s="307"/>
      <c r="RLT2" s="307"/>
      <c r="RLU2" s="307"/>
      <c r="RLV2" s="307"/>
      <c r="RLW2" s="307"/>
      <c r="RLX2" s="307"/>
      <c r="RLY2" s="307"/>
      <c r="RLZ2" s="307"/>
      <c r="RMA2" s="307"/>
      <c r="RMB2" s="307"/>
      <c r="RMC2" s="307"/>
      <c r="RMD2" s="307"/>
      <c r="RME2" s="307"/>
      <c r="RMF2" s="307"/>
      <c r="RMG2" s="306"/>
      <c r="RMH2" s="307"/>
      <c r="RMI2" s="307"/>
      <c r="RMJ2" s="307"/>
      <c r="RMK2" s="307"/>
      <c r="RML2" s="307"/>
      <c r="RMM2" s="307"/>
      <c r="RMN2" s="307"/>
      <c r="RMO2" s="307"/>
      <c r="RMP2" s="307"/>
      <c r="RMQ2" s="307"/>
      <c r="RMR2" s="307"/>
      <c r="RMS2" s="307"/>
      <c r="RMT2" s="307"/>
      <c r="RMU2" s="307"/>
      <c r="RMV2" s="307"/>
      <c r="RMW2" s="306"/>
      <c r="RMX2" s="307"/>
      <c r="RMY2" s="307"/>
      <c r="RMZ2" s="307"/>
      <c r="RNA2" s="307"/>
      <c r="RNB2" s="307"/>
      <c r="RNC2" s="307"/>
      <c r="RND2" s="307"/>
      <c r="RNE2" s="307"/>
      <c r="RNF2" s="307"/>
      <c r="RNG2" s="307"/>
      <c r="RNH2" s="307"/>
      <c r="RNI2" s="307"/>
      <c r="RNJ2" s="307"/>
      <c r="RNK2" s="307"/>
      <c r="RNL2" s="307"/>
      <c r="RNM2" s="306"/>
      <c r="RNN2" s="307"/>
      <c r="RNO2" s="307"/>
      <c r="RNP2" s="307"/>
      <c r="RNQ2" s="307"/>
      <c r="RNR2" s="307"/>
      <c r="RNS2" s="307"/>
      <c r="RNT2" s="307"/>
      <c r="RNU2" s="307"/>
      <c r="RNV2" s="307"/>
      <c r="RNW2" s="307"/>
      <c r="RNX2" s="307"/>
      <c r="RNY2" s="307"/>
      <c r="RNZ2" s="307"/>
      <c r="ROA2" s="307"/>
      <c r="ROB2" s="307"/>
      <c r="ROC2" s="306"/>
      <c r="ROD2" s="307"/>
      <c r="ROE2" s="307"/>
      <c r="ROF2" s="307"/>
      <c r="ROG2" s="307"/>
      <c r="ROH2" s="307"/>
      <c r="ROI2" s="307"/>
      <c r="ROJ2" s="307"/>
      <c r="ROK2" s="307"/>
      <c r="ROL2" s="307"/>
      <c r="ROM2" s="307"/>
      <c r="RON2" s="307"/>
      <c r="ROO2" s="307"/>
      <c r="ROP2" s="307"/>
      <c r="ROQ2" s="307"/>
      <c r="ROR2" s="307"/>
      <c r="ROS2" s="306"/>
      <c r="ROT2" s="307"/>
      <c r="ROU2" s="307"/>
      <c r="ROV2" s="307"/>
      <c r="ROW2" s="307"/>
      <c r="ROX2" s="307"/>
      <c r="ROY2" s="307"/>
      <c r="ROZ2" s="307"/>
      <c r="RPA2" s="307"/>
      <c r="RPB2" s="307"/>
      <c r="RPC2" s="307"/>
      <c r="RPD2" s="307"/>
      <c r="RPE2" s="307"/>
      <c r="RPF2" s="307"/>
      <c r="RPG2" s="307"/>
      <c r="RPH2" s="307"/>
      <c r="RPI2" s="306"/>
      <c r="RPJ2" s="307"/>
      <c r="RPK2" s="307"/>
      <c r="RPL2" s="307"/>
      <c r="RPM2" s="307"/>
      <c r="RPN2" s="307"/>
      <c r="RPO2" s="307"/>
      <c r="RPP2" s="307"/>
      <c r="RPQ2" s="307"/>
      <c r="RPR2" s="307"/>
      <c r="RPS2" s="307"/>
      <c r="RPT2" s="307"/>
      <c r="RPU2" s="307"/>
      <c r="RPV2" s="307"/>
      <c r="RPW2" s="307"/>
      <c r="RPX2" s="307"/>
      <c r="RPY2" s="306"/>
      <c r="RPZ2" s="307"/>
      <c r="RQA2" s="307"/>
      <c r="RQB2" s="307"/>
      <c r="RQC2" s="307"/>
      <c r="RQD2" s="307"/>
      <c r="RQE2" s="307"/>
      <c r="RQF2" s="307"/>
      <c r="RQG2" s="307"/>
      <c r="RQH2" s="307"/>
      <c r="RQI2" s="307"/>
      <c r="RQJ2" s="307"/>
      <c r="RQK2" s="307"/>
      <c r="RQL2" s="307"/>
      <c r="RQM2" s="307"/>
      <c r="RQN2" s="307"/>
      <c r="RQO2" s="306"/>
      <c r="RQP2" s="307"/>
      <c r="RQQ2" s="307"/>
      <c r="RQR2" s="307"/>
      <c r="RQS2" s="307"/>
      <c r="RQT2" s="307"/>
      <c r="RQU2" s="307"/>
      <c r="RQV2" s="307"/>
      <c r="RQW2" s="307"/>
      <c r="RQX2" s="307"/>
      <c r="RQY2" s="307"/>
      <c r="RQZ2" s="307"/>
      <c r="RRA2" s="307"/>
      <c r="RRB2" s="307"/>
      <c r="RRC2" s="307"/>
      <c r="RRD2" s="307"/>
      <c r="RRE2" s="306"/>
      <c r="RRF2" s="307"/>
      <c r="RRG2" s="307"/>
      <c r="RRH2" s="307"/>
      <c r="RRI2" s="307"/>
      <c r="RRJ2" s="307"/>
      <c r="RRK2" s="307"/>
      <c r="RRL2" s="307"/>
      <c r="RRM2" s="307"/>
      <c r="RRN2" s="307"/>
      <c r="RRO2" s="307"/>
      <c r="RRP2" s="307"/>
      <c r="RRQ2" s="307"/>
      <c r="RRR2" s="307"/>
      <c r="RRS2" s="307"/>
      <c r="RRT2" s="307"/>
      <c r="RRU2" s="306"/>
      <c r="RRV2" s="307"/>
      <c r="RRW2" s="307"/>
      <c r="RRX2" s="307"/>
      <c r="RRY2" s="307"/>
      <c r="RRZ2" s="307"/>
      <c r="RSA2" s="307"/>
      <c r="RSB2" s="307"/>
      <c r="RSC2" s="307"/>
      <c r="RSD2" s="307"/>
      <c r="RSE2" s="307"/>
      <c r="RSF2" s="307"/>
      <c r="RSG2" s="307"/>
      <c r="RSH2" s="307"/>
      <c r="RSI2" s="307"/>
      <c r="RSJ2" s="307"/>
      <c r="RSK2" s="306"/>
      <c r="RSL2" s="307"/>
      <c r="RSM2" s="307"/>
      <c r="RSN2" s="307"/>
      <c r="RSO2" s="307"/>
      <c r="RSP2" s="307"/>
      <c r="RSQ2" s="307"/>
      <c r="RSR2" s="307"/>
      <c r="RSS2" s="307"/>
      <c r="RST2" s="307"/>
      <c r="RSU2" s="307"/>
      <c r="RSV2" s="307"/>
      <c r="RSW2" s="307"/>
      <c r="RSX2" s="307"/>
      <c r="RSY2" s="307"/>
      <c r="RSZ2" s="307"/>
      <c r="RTA2" s="306"/>
      <c r="RTB2" s="307"/>
      <c r="RTC2" s="307"/>
      <c r="RTD2" s="307"/>
      <c r="RTE2" s="307"/>
      <c r="RTF2" s="307"/>
      <c r="RTG2" s="307"/>
      <c r="RTH2" s="307"/>
      <c r="RTI2" s="307"/>
      <c r="RTJ2" s="307"/>
      <c r="RTK2" s="307"/>
      <c r="RTL2" s="307"/>
      <c r="RTM2" s="307"/>
      <c r="RTN2" s="307"/>
      <c r="RTO2" s="307"/>
      <c r="RTP2" s="307"/>
      <c r="RTQ2" s="306"/>
      <c r="RTR2" s="307"/>
      <c r="RTS2" s="307"/>
      <c r="RTT2" s="307"/>
      <c r="RTU2" s="307"/>
      <c r="RTV2" s="307"/>
      <c r="RTW2" s="307"/>
      <c r="RTX2" s="307"/>
      <c r="RTY2" s="307"/>
      <c r="RTZ2" s="307"/>
      <c r="RUA2" s="307"/>
      <c r="RUB2" s="307"/>
      <c r="RUC2" s="307"/>
      <c r="RUD2" s="307"/>
      <c r="RUE2" s="307"/>
      <c r="RUF2" s="307"/>
      <c r="RUG2" s="306"/>
      <c r="RUH2" s="307"/>
      <c r="RUI2" s="307"/>
      <c r="RUJ2" s="307"/>
      <c r="RUK2" s="307"/>
      <c r="RUL2" s="307"/>
      <c r="RUM2" s="307"/>
      <c r="RUN2" s="307"/>
      <c r="RUO2" s="307"/>
      <c r="RUP2" s="307"/>
      <c r="RUQ2" s="307"/>
      <c r="RUR2" s="307"/>
      <c r="RUS2" s="307"/>
      <c r="RUT2" s="307"/>
      <c r="RUU2" s="307"/>
      <c r="RUV2" s="307"/>
      <c r="RUW2" s="306"/>
      <c r="RUX2" s="307"/>
      <c r="RUY2" s="307"/>
      <c r="RUZ2" s="307"/>
      <c r="RVA2" s="307"/>
      <c r="RVB2" s="307"/>
      <c r="RVC2" s="307"/>
      <c r="RVD2" s="307"/>
      <c r="RVE2" s="307"/>
      <c r="RVF2" s="307"/>
      <c r="RVG2" s="307"/>
      <c r="RVH2" s="307"/>
      <c r="RVI2" s="307"/>
      <c r="RVJ2" s="307"/>
      <c r="RVK2" s="307"/>
      <c r="RVL2" s="307"/>
      <c r="RVM2" s="306"/>
      <c r="RVN2" s="307"/>
      <c r="RVO2" s="307"/>
      <c r="RVP2" s="307"/>
      <c r="RVQ2" s="307"/>
      <c r="RVR2" s="307"/>
      <c r="RVS2" s="307"/>
      <c r="RVT2" s="307"/>
      <c r="RVU2" s="307"/>
      <c r="RVV2" s="307"/>
      <c r="RVW2" s="307"/>
      <c r="RVX2" s="307"/>
      <c r="RVY2" s="307"/>
      <c r="RVZ2" s="307"/>
      <c r="RWA2" s="307"/>
      <c r="RWB2" s="307"/>
      <c r="RWC2" s="306"/>
      <c r="RWD2" s="307"/>
      <c r="RWE2" s="307"/>
      <c r="RWF2" s="307"/>
      <c r="RWG2" s="307"/>
      <c r="RWH2" s="307"/>
      <c r="RWI2" s="307"/>
      <c r="RWJ2" s="307"/>
      <c r="RWK2" s="307"/>
      <c r="RWL2" s="307"/>
      <c r="RWM2" s="307"/>
      <c r="RWN2" s="307"/>
      <c r="RWO2" s="307"/>
      <c r="RWP2" s="307"/>
      <c r="RWQ2" s="307"/>
      <c r="RWR2" s="307"/>
      <c r="RWS2" s="306"/>
      <c r="RWT2" s="307"/>
      <c r="RWU2" s="307"/>
      <c r="RWV2" s="307"/>
      <c r="RWW2" s="307"/>
      <c r="RWX2" s="307"/>
      <c r="RWY2" s="307"/>
      <c r="RWZ2" s="307"/>
      <c r="RXA2" s="307"/>
      <c r="RXB2" s="307"/>
      <c r="RXC2" s="307"/>
      <c r="RXD2" s="307"/>
      <c r="RXE2" s="307"/>
      <c r="RXF2" s="307"/>
      <c r="RXG2" s="307"/>
      <c r="RXH2" s="307"/>
      <c r="RXI2" s="306"/>
      <c r="RXJ2" s="307"/>
      <c r="RXK2" s="307"/>
      <c r="RXL2" s="307"/>
      <c r="RXM2" s="307"/>
      <c r="RXN2" s="307"/>
      <c r="RXO2" s="307"/>
      <c r="RXP2" s="307"/>
      <c r="RXQ2" s="307"/>
      <c r="RXR2" s="307"/>
      <c r="RXS2" s="307"/>
      <c r="RXT2" s="307"/>
      <c r="RXU2" s="307"/>
      <c r="RXV2" s="307"/>
      <c r="RXW2" s="307"/>
      <c r="RXX2" s="307"/>
      <c r="RXY2" s="306"/>
      <c r="RXZ2" s="307"/>
      <c r="RYA2" s="307"/>
      <c r="RYB2" s="307"/>
      <c r="RYC2" s="307"/>
      <c r="RYD2" s="307"/>
      <c r="RYE2" s="307"/>
      <c r="RYF2" s="307"/>
      <c r="RYG2" s="307"/>
      <c r="RYH2" s="307"/>
      <c r="RYI2" s="307"/>
      <c r="RYJ2" s="307"/>
      <c r="RYK2" s="307"/>
      <c r="RYL2" s="307"/>
      <c r="RYM2" s="307"/>
      <c r="RYN2" s="307"/>
      <c r="RYO2" s="306"/>
      <c r="RYP2" s="307"/>
      <c r="RYQ2" s="307"/>
      <c r="RYR2" s="307"/>
      <c r="RYS2" s="307"/>
      <c r="RYT2" s="307"/>
      <c r="RYU2" s="307"/>
      <c r="RYV2" s="307"/>
      <c r="RYW2" s="307"/>
      <c r="RYX2" s="307"/>
      <c r="RYY2" s="307"/>
      <c r="RYZ2" s="307"/>
      <c r="RZA2" s="307"/>
      <c r="RZB2" s="307"/>
      <c r="RZC2" s="307"/>
      <c r="RZD2" s="307"/>
      <c r="RZE2" s="306"/>
      <c r="RZF2" s="307"/>
      <c r="RZG2" s="307"/>
      <c r="RZH2" s="307"/>
      <c r="RZI2" s="307"/>
      <c r="RZJ2" s="307"/>
      <c r="RZK2" s="307"/>
      <c r="RZL2" s="307"/>
      <c r="RZM2" s="307"/>
      <c r="RZN2" s="307"/>
      <c r="RZO2" s="307"/>
      <c r="RZP2" s="307"/>
      <c r="RZQ2" s="307"/>
      <c r="RZR2" s="307"/>
      <c r="RZS2" s="307"/>
      <c r="RZT2" s="307"/>
      <c r="RZU2" s="306"/>
      <c r="RZV2" s="307"/>
      <c r="RZW2" s="307"/>
      <c r="RZX2" s="307"/>
      <c r="RZY2" s="307"/>
      <c r="RZZ2" s="307"/>
      <c r="SAA2" s="307"/>
      <c r="SAB2" s="307"/>
      <c r="SAC2" s="307"/>
      <c r="SAD2" s="307"/>
      <c r="SAE2" s="307"/>
      <c r="SAF2" s="307"/>
      <c r="SAG2" s="307"/>
      <c r="SAH2" s="307"/>
      <c r="SAI2" s="307"/>
      <c r="SAJ2" s="307"/>
      <c r="SAK2" s="306"/>
      <c r="SAL2" s="307"/>
      <c r="SAM2" s="307"/>
      <c r="SAN2" s="307"/>
      <c r="SAO2" s="307"/>
      <c r="SAP2" s="307"/>
      <c r="SAQ2" s="307"/>
      <c r="SAR2" s="307"/>
      <c r="SAS2" s="307"/>
      <c r="SAT2" s="307"/>
      <c r="SAU2" s="307"/>
      <c r="SAV2" s="307"/>
      <c r="SAW2" s="307"/>
      <c r="SAX2" s="307"/>
      <c r="SAY2" s="307"/>
      <c r="SAZ2" s="307"/>
      <c r="SBA2" s="306"/>
      <c r="SBB2" s="307"/>
      <c r="SBC2" s="307"/>
      <c r="SBD2" s="307"/>
      <c r="SBE2" s="307"/>
      <c r="SBF2" s="307"/>
      <c r="SBG2" s="307"/>
      <c r="SBH2" s="307"/>
      <c r="SBI2" s="307"/>
      <c r="SBJ2" s="307"/>
      <c r="SBK2" s="307"/>
      <c r="SBL2" s="307"/>
      <c r="SBM2" s="307"/>
      <c r="SBN2" s="307"/>
      <c r="SBO2" s="307"/>
      <c r="SBP2" s="307"/>
      <c r="SBQ2" s="306"/>
      <c r="SBR2" s="307"/>
      <c r="SBS2" s="307"/>
      <c r="SBT2" s="307"/>
      <c r="SBU2" s="307"/>
      <c r="SBV2" s="307"/>
      <c r="SBW2" s="307"/>
      <c r="SBX2" s="307"/>
      <c r="SBY2" s="307"/>
      <c r="SBZ2" s="307"/>
      <c r="SCA2" s="307"/>
      <c r="SCB2" s="307"/>
      <c r="SCC2" s="307"/>
      <c r="SCD2" s="307"/>
      <c r="SCE2" s="307"/>
      <c r="SCF2" s="307"/>
      <c r="SCG2" s="306"/>
      <c r="SCH2" s="307"/>
      <c r="SCI2" s="307"/>
      <c r="SCJ2" s="307"/>
      <c r="SCK2" s="307"/>
      <c r="SCL2" s="307"/>
      <c r="SCM2" s="307"/>
      <c r="SCN2" s="307"/>
      <c r="SCO2" s="307"/>
      <c r="SCP2" s="307"/>
      <c r="SCQ2" s="307"/>
      <c r="SCR2" s="307"/>
      <c r="SCS2" s="307"/>
      <c r="SCT2" s="307"/>
      <c r="SCU2" s="307"/>
      <c r="SCV2" s="307"/>
      <c r="SCW2" s="306"/>
      <c r="SCX2" s="307"/>
      <c r="SCY2" s="307"/>
      <c r="SCZ2" s="307"/>
      <c r="SDA2" s="307"/>
      <c r="SDB2" s="307"/>
      <c r="SDC2" s="307"/>
      <c r="SDD2" s="307"/>
      <c r="SDE2" s="307"/>
      <c r="SDF2" s="307"/>
      <c r="SDG2" s="307"/>
      <c r="SDH2" s="307"/>
      <c r="SDI2" s="307"/>
      <c r="SDJ2" s="307"/>
      <c r="SDK2" s="307"/>
      <c r="SDL2" s="307"/>
      <c r="SDM2" s="306"/>
      <c r="SDN2" s="307"/>
      <c r="SDO2" s="307"/>
      <c r="SDP2" s="307"/>
      <c r="SDQ2" s="307"/>
      <c r="SDR2" s="307"/>
      <c r="SDS2" s="307"/>
      <c r="SDT2" s="307"/>
      <c r="SDU2" s="307"/>
      <c r="SDV2" s="307"/>
      <c r="SDW2" s="307"/>
      <c r="SDX2" s="307"/>
      <c r="SDY2" s="307"/>
      <c r="SDZ2" s="307"/>
      <c r="SEA2" s="307"/>
      <c r="SEB2" s="307"/>
      <c r="SEC2" s="306"/>
      <c r="SED2" s="307"/>
      <c r="SEE2" s="307"/>
      <c r="SEF2" s="307"/>
      <c r="SEG2" s="307"/>
      <c r="SEH2" s="307"/>
      <c r="SEI2" s="307"/>
      <c r="SEJ2" s="307"/>
      <c r="SEK2" s="307"/>
      <c r="SEL2" s="307"/>
      <c r="SEM2" s="307"/>
      <c r="SEN2" s="307"/>
      <c r="SEO2" s="307"/>
      <c r="SEP2" s="307"/>
      <c r="SEQ2" s="307"/>
      <c r="SER2" s="307"/>
      <c r="SES2" s="306"/>
      <c r="SET2" s="307"/>
      <c r="SEU2" s="307"/>
      <c r="SEV2" s="307"/>
      <c r="SEW2" s="307"/>
      <c r="SEX2" s="307"/>
      <c r="SEY2" s="307"/>
      <c r="SEZ2" s="307"/>
      <c r="SFA2" s="307"/>
      <c r="SFB2" s="307"/>
      <c r="SFC2" s="307"/>
      <c r="SFD2" s="307"/>
      <c r="SFE2" s="307"/>
      <c r="SFF2" s="307"/>
      <c r="SFG2" s="307"/>
      <c r="SFH2" s="307"/>
      <c r="SFI2" s="306"/>
      <c r="SFJ2" s="307"/>
      <c r="SFK2" s="307"/>
      <c r="SFL2" s="307"/>
      <c r="SFM2" s="307"/>
      <c r="SFN2" s="307"/>
      <c r="SFO2" s="307"/>
      <c r="SFP2" s="307"/>
      <c r="SFQ2" s="307"/>
      <c r="SFR2" s="307"/>
      <c r="SFS2" s="307"/>
      <c r="SFT2" s="307"/>
      <c r="SFU2" s="307"/>
      <c r="SFV2" s="307"/>
      <c r="SFW2" s="307"/>
      <c r="SFX2" s="307"/>
      <c r="SFY2" s="306"/>
      <c r="SFZ2" s="307"/>
      <c r="SGA2" s="307"/>
      <c r="SGB2" s="307"/>
      <c r="SGC2" s="307"/>
      <c r="SGD2" s="307"/>
      <c r="SGE2" s="307"/>
      <c r="SGF2" s="307"/>
      <c r="SGG2" s="307"/>
      <c r="SGH2" s="307"/>
      <c r="SGI2" s="307"/>
      <c r="SGJ2" s="307"/>
      <c r="SGK2" s="307"/>
      <c r="SGL2" s="307"/>
      <c r="SGM2" s="307"/>
      <c r="SGN2" s="307"/>
      <c r="SGO2" s="306"/>
      <c r="SGP2" s="307"/>
      <c r="SGQ2" s="307"/>
      <c r="SGR2" s="307"/>
      <c r="SGS2" s="307"/>
      <c r="SGT2" s="307"/>
      <c r="SGU2" s="307"/>
      <c r="SGV2" s="307"/>
      <c r="SGW2" s="307"/>
      <c r="SGX2" s="307"/>
      <c r="SGY2" s="307"/>
      <c r="SGZ2" s="307"/>
      <c r="SHA2" s="307"/>
      <c r="SHB2" s="307"/>
      <c r="SHC2" s="307"/>
      <c r="SHD2" s="307"/>
      <c r="SHE2" s="306"/>
      <c r="SHF2" s="307"/>
      <c r="SHG2" s="307"/>
      <c r="SHH2" s="307"/>
      <c r="SHI2" s="307"/>
      <c r="SHJ2" s="307"/>
      <c r="SHK2" s="307"/>
      <c r="SHL2" s="307"/>
      <c r="SHM2" s="307"/>
      <c r="SHN2" s="307"/>
      <c r="SHO2" s="307"/>
      <c r="SHP2" s="307"/>
      <c r="SHQ2" s="307"/>
      <c r="SHR2" s="307"/>
      <c r="SHS2" s="307"/>
      <c r="SHT2" s="307"/>
      <c r="SHU2" s="306"/>
      <c r="SHV2" s="307"/>
      <c r="SHW2" s="307"/>
      <c r="SHX2" s="307"/>
      <c r="SHY2" s="307"/>
      <c r="SHZ2" s="307"/>
      <c r="SIA2" s="307"/>
      <c r="SIB2" s="307"/>
      <c r="SIC2" s="307"/>
      <c r="SID2" s="307"/>
      <c r="SIE2" s="307"/>
      <c r="SIF2" s="307"/>
      <c r="SIG2" s="307"/>
      <c r="SIH2" s="307"/>
      <c r="SII2" s="307"/>
      <c r="SIJ2" s="307"/>
      <c r="SIK2" s="306"/>
      <c r="SIL2" s="307"/>
      <c r="SIM2" s="307"/>
      <c r="SIN2" s="307"/>
      <c r="SIO2" s="307"/>
      <c r="SIP2" s="307"/>
      <c r="SIQ2" s="307"/>
      <c r="SIR2" s="307"/>
      <c r="SIS2" s="307"/>
      <c r="SIT2" s="307"/>
      <c r="SIU2" s="307"/>
      <c r="SIV2" s="307"/>
      <c r="SIW2" s="307"/>
      <c r="SIX2" s="307"/>
      <c r="SIY2" s="307"/>
      <c r="SIZ2" s="307"/>
      <c r="SJA2" s="306"/>
      <c r="SJB2" s="307"/>
      <c r="SJC2" s="307"/>
      <c r="SJD2" s="307"/>
      <c r="SJE2" s="307"/>
      <c r="SJF2" s="307"/>
      <c r="SJG2" s="307"/>
      <c r="SJH2" s="307"/>
      <c r="SJI2" s="307"/>
      <c r="SJJ2" s="307"/>
      <c r="SJK2" s="307"/>
      <c r="SJL2" s="307"/>
      <c r="SJM2" s="307"/>
      <c r="SJN2" s="307"/>
      <c r="SJO2" s="307"/>
      <c r="SJP2" s="307"/>
      <c r="SJQ2" s="306"/>
      <c r="SJR2" s="307"/>
      <c r="SJS2" s="307"/>
      <c r="SJT2" s="307"/>
      <c r="SJU2" s="307"/>
      <c r="SJV2" s="307"/>
      <c r="SJW2" s="307"/>
      <c r="SJX2" s="307"/>
      <c r="SJY2" s="307"/>
      <c r="SJZ2" s="307"/>
      <c r="SKA2" s="307"/>
      <c r="SKB2" s="307"/>
      <c r="SKC2" s="307"/>
      <c r="SKD2" s="307"/>
      <c r="SKE2" s="307"/>
      <c r="SKF2" s="307"/>
      <c r="SKG2" s="306"/>
      <c r="SKH2" s="307"/>
      <c r="SKI2" s="307"/>
      <c r="SKJ2" s="307"/>
      <c r="SKK2" s="307"/>
      <c r="SKL2" s="307"/>
      <c r="SKM2" s="307"/>
      <c r="SKN2" s="307"/>
      <c r="SKO2" s="307"/>
      <c r="SKP2" s="307"/>
      <c r="SKQ2" s="307"/>
      <c r="SKR2" s="307"/>
      <c r="SKS2" s="307"/>
      <c r="SKT2" s="307"/>
      <c r="SKU2" s="307"/>
      <c r="SKV2" s="307"/>
      <c r="SKW2" s="306"/>
      <c r="SKX2" s="307"/>
      <c r="SKY2" s="307"/>
      <c r="SKZ2" s="307"/>
      <c r="SLA2" s="307"/>
      <c r="SLB2" s="307"/>
      <c r="SLC2" s="307"/>
      <c r="SLD2" s="307"/>
      <c r="SLE2" s="307"/>
      <c r="SLF2" s="307"/>
      <c r="SLG2" s="307"/>
      <c r="SLH2" s="307"/>
      <c r="SLI2" s="307"/>
      <c r="SLJ2" s="307"/>
      <c r="SLK2" s="307"/>
      <c r="SLL2" s="307"/>
      <c r="SLM2" s="306"/>
      <c r="SLN2" s="307"/>
      <c r="SLO2" s="307"/>
      <c r="SLP2" s="307"/>
      <c r="SLQ2" s="307"/>
      <c r="SLR2" s="307"/>
      <c r="SLS2" s="307"/>
      <c r="SLT2" s="307"/>
      <c r="SLU2" s="307"/>
      <c r="SLV2" s="307"/>
      <c r="SLW2" s="307"/>
      <c r="SLX2" s="307"/>
      <c r="SLY2" s="307"/>
      <c r="SLZ2" s="307"/>
      <c r="SMA2" s="307"/>
      <c r="SMB2" s="307"/>
      <c r="SMC2" s="306"/>
      <c r="SMD2" s="307"/>
      <c r="SME2" s="307"/>
      <c r="SMF2" s="307"/>
      <c r="SMG2" s="307"/>
      <c r="SMH2" s="307"/>
      <c r="SMI2" s="307"/>
      <c r="SMJ2" s="307"/>
      <c r="SMK2" s="307"/>
      <c r="SML2" s="307"/>
      <c r="SMM2" s="307"/>
      <c r="SMN2" s="307"/>
      <c r="SMO2" s="307"/>
      <c r="SMP2" s="307"/>
      <c r="SMQ2" s="307"/>
      <c r="SMR2" s="307"/>
      <c r="SMS2" s="306"/>
      <c r="SMT2" s="307"/>
      <c r="SMU2" s="307"/>
      <c r="SMV2" s="307"/>
      <c r="SMW2" s="307"/>
      <c r="SMX2" s="307"/>
      <c r="SMY2" s="307"/>
      <c r="SMZ2" s="307"/>
      <c r="SNA2" s="307"/>
      <c r="SNB2" s="307"/>
      <c r="SNC2" s="307"/>
      <c r="SND2" s="307"/>
      <c r="SNE2" s="307"/>
      <c r="SNF2" s="307"/>
      <c r="SNG2" s="307"/>
      <c r="SNH2" s="307"/>
      <c r="SNI2" s="306"/>
      <c r="SNJ2" s="307"/>
      <c r="SNK2" s="307"/>
      <c r="SNL2" s="307"/>
      <c r="SNM2" s="307"/>
      <c r="SNN2" s="307"/>
      <c r="SNO2" s="307"/>
      <c r="SNP2" s="307"/>
      <c r="SNQ2" s="307"/>
      <c r="SNR2" s="307"/>
      <c r="SNS2" s="307"/>
      <c r="SNT2" s="307"/>
      <c r="SNU2" s="307"/>
      <c r="SNV2" s="307"/>
      <c r="SNW2" s="307"/>
      <c r="SNX2" s="307"/>
      <c r="SNY2" s="306"/>
      <c r="SNZ2" s="307"/>
      <c r="SOA2" s="307"/>
      <c r="SOB2" s="307"/>
      <c r="SOC2" s="307"/>
      <c r="SOD2" s="307"/>
      <c r="SOE2" s="307"/>
      <c r="SOF2" s="307"/>
      <c r="SOG2" s="307"/>
      <c r="SOH2" s="307"/>
      <c r="SOI2" s="307"/>
      <c r="SOJ2" s="307"/>
      <c r="SOK2" s="307"/>
      <c r="SOL2" s="307"/>
      <c r="SOM2" s="307"/>
      <c r="SON2" s="307"/>
      <c r="SOO2" s="306"/>
      <c r="SOP2" s="307"/>
      <c r="SOQ2" s="307"/>
      <c r="SOR2" s="307"/>
      <c r="SOS2" s="307"/>
      <c r="SOT2" s="307"/>
      <c r="SOU2" s="307"/>
      <c r="SOV2" s="307"/>
      <c r="SOW2" s="307"/>
      <c r="SOX2" s="307"/>
      <c r="SOY2" s="307"/>
      <c r="SOZ2" s="307"/>
      <c r="SPA2" s="307"/>
      <c r="SPB2" s="307"/>
      <c r="SPC2" s="307"/>
      <c r="SPD2" s="307"/>
      <c r="SPE2" s="306"/>
      <c r="SPF2" s="307"/>
      <c r="SPG2" s="307"/>
      <c r="SPH2" s="307"/>
      <c r="SPI2" s="307"/>
      <c r="SPJ2" s="307"/>
      <c r="SPK2" s="307"/>
      <c r="SPL2" s="307"/>
      <c r="SPM2" s="307"/>
      <c r="SPN2" s="307"/>
      <c r="SPO2" s="307"/>
      <c r="SPP2" s="307"/>
      <c r="SPQ2" s="307"/>
      <c r="SPR2" s="307"/>
      <c r="SPS2" s="307"/>
      <c r="SPT2" s="307"/>
      <c r="SPU2" s="306"/>
      <c r="SPV2" s="307"/>
      <c r="SPW2" s="307"/>
      <c r="SPX2" s="307"/>
      <c r="SPY2" s="307"/>
      <c r="SPZ2" s="307"/>
      <c r="SQA2" s="307"/>
      <c r="SQB2" s="307"/>
      <c r="SQC2" s="307"/>
      <c r="SQD2" s="307"/>
      <c r="SQE2" s="307"/>
      <c r="SQF2" s="307"/>
      <c r="SQG2" s="307"/>
      <c r="SQH2" s="307"/>
      <c r="SQI2" s="307"/>
      <c r="SQJ2" s="307"/>
      <c r="SQK2" s="306"/>
      <c r="SQL2" s="307"/>
      <c r="SQM2" s="307"/>
      <c r="SQN2" s="307"/>
      <c r="SQO2" s="307"/>
      <c r="SQP2" s="307"/>
      <c r="SQQ2" s="307"/>
      <c r="SQR2" s="307"/>
      <c r="SQS2" s="307"/>
      <c r="SQT2" s="307"/>
      <c r="SQU2" s="307"/>
      <c r="SQV2" s="307"/>
      <c r="SQW2" s="307"/>
      <c r="SQX2" s="307"/>
      <c r="SQY2" s="307"/>
      <c r="SQZ2" s="307"/>
      <c r="SRA2" s="306"/>
      <c r="SRB2" s="307"/>
      <c r="SRC2" s="307"/>
      <c r="SRD2" s="307"/>
      <c r="SRE2" s="307"/>
      <c r="SRF2" s="307"/>
      <c r="SRG2" s="307"/>
      <c r="SRH2" s="307"/>
      <c r="SRI2" s="307"/>
      <c r="SRJ2" s="307"/>
      <c r="SRK2" s="307"/>
      <c r="SRL2" s="307"/>
      <c r="SRM2" s="307"/>
      <c r="SRN2" s="307"/>
      <c r="SRO2" s="307"/>
      <c r="SRP2" s="307"/>
      <c r="SRQ2" s="306"/>
      <c r="SRR2" s="307"/>
      <c r="SRS2" s="307"/>
      <c r="SRT2" s="307"/>
      <c r="SRU2" s="307"/>
      <c r="SRV2" s="307"/>
      <c r="SRW2" s="307"/>
      <c r="SRX2" s="307"/>
      <c r="SRY2" s="307"/>
      <c r="SRZ2" s="307"/>
      <c r="SSA2" s="307"/>
      <c r="SSB2" s="307"/>
      <c r="SSC2" s="307"/>
      <c r="SSD2" s="307"/>
      <c r="SSE2" s="307"/>
      <c r="SSF2" s="307"/>
      <c r="SSG2" s="306"/>
      <c r="SSH2" s="307"/>
      <c r="SSI2" s="307"/>
      <c r="SSJ2" s="307"/>
      <c r="SSK2" s="307"/>
      <c r="SSL2" s="307"/>
      <c r="SSM2" s="307"/>
      <c r="SSN2" s="307"/>
      <c r="SSO2" s="307"/>
      <c r="SSP2" s="307"/>
      <c r="SSQ2" s="307"/>
      <c r="SSR2" s="307"/>
      <c r="SSS2" s="307"/>
      <c r="SST2" s="307"/>
      <c r="SSU2" s="307"/>
      <c r="SSV2" s="307"/>
      <c r="SSW2" s="306"/>
      <c r="SSX2" s="307"/>
      <c r="SSY2" s="307"/>
      <c r="SSZ2" s="307"/>
      <c r="STA2" s="307"/>
      <c r="STB2" s="307"/>
      <c r="STC2" s="307"/>
      <c r="STD2" s="307"/>
      <c r="STE2" s="307"/>
      <c r="STF2" s="307"/>
      <c r="STG2" s="307"/>
      <c r="STH2" s="307"/>
      <c r="STI2" s="307"/>
      <c r="STJ2" s="307"/>
      <c r="STK2" s="307"/>
      <c r="STL2" s="307"/>
      <c r="STM2" s="306"/>
      <c r="STN2" s="307"/>
      <c r="STO2" s="307"/>
      <c r="STP2" s="307"/>
      <c r="STQ2" s="307"/>
      <c r="STR2" s="307"/>
      <c r="STS2" s="307"/>
      <c r="STT2" s="307"/>
      <c r="STU2" s="307"/>
      <c r="STV2" s="307"/>
      <c r="STW2" s="307"/>
      <c r="STX2" s="307"/>
      <c r="STY2" s="307"/>
      <c r="STZ2" s="307"/>
      <c r="SUA2" s="307"/>
      <c r="SUB2" s="307"/>
      <c r="SUC2" s="306"/>
      <c r="SUD2" s="307"/>
      <c r="SUE2" s="307"/>
      <c r="SUF2" s="307"/>
      <c r="SUG2" s="307"/>
      <c r="SUH2" s="307"/>
      <c r="SUI2" s="307"/>
      <c r="SUJ2" s="307"/>
      <c r="SUK2" s="307"/>
      <c r="SUL2" s="307"/>
      <c r="SUM2" s="307"/>
      <c r="SUN2" s="307"/>
      <c r="SUO2" s="307"/>
      <c r="SUP2" s="307"/>
      <c r="SUQ2" s="307"/>
      <c r="SUR2" s="307"/>
      <c r="SUS2" s="306"/>
      <c r="SUT2" s="307"/>
      <c r="SUU2" s="307"/>
      <c r="SUV2" s="307"/>
      <c r="SUW2" s="307"/>
      <c r="SUX2" s="307"/>
      <c r="SUY2" s="307"/>
      <c r="SUZ2" s="307"/>
      <c r="SVA2" s="307"/>
      <c r="SVB2" s="307"/>
      <c r="SVC2" s="307"/>
      <c r="SVD2" s="307"/>
      <c r="SVE2" s="307"/>
      <c r="SVF2" s="307"/>
      <c r="SVG2" s="307"/>
      <c r="SVH2" s="307"/>
      <c r="SVI2" s="306"/>
      <c r="SVJ2" s="307"/>
      <c r="SVK2" s="307"/>
      <c r="SVL2" s="307"/>
      <c r="SVM2" s="307"/>
      <c r="SVN2" s="307"/>
      <c r="SVO2" s="307"/>
      <c r="SVP2" s="307"/>
      <c r="SVQ2" s="307"/>
      <c r="SVR2" s="307"/>
      <c r="SVS2" s="307"/>
      <c r="SVT2" s="307"/>
      <c r="SVU2" s="307"/>
      <c r="SVV2" s="307"/>
      <c r="SVW2" s="307"/>
      <c r="SVX2" s="307"/>
      <c r="SVY2" s="306"/>
      <c r="SVZ2" s="307"/>
      <c r="SWA2" s="307"/>
      <c r="SWB2" s="307"/>
      <c r="SWC2" s="307"/>
      <c r="SWD2" s="307"/>
      <c r="SWE2" s="307"/>
      <c r="SWF2" s="307"/>
      <c r="SWG2" s="307"/>
      <c r="SWH2" s="307"/>
      <c r="SWI2" s="307"/>
      <c r="SWJ2" s="307"/>
      <c r="SWK2" s="307"/>
      <c r="SWL2" s="307"/>
      <c r="SWM2" s="307"/>
      <c r="SWN2" s="307"/>
      <c r="SWO2" s="306"/>
      <c r="SWP2" s="307"/>
      <c r="SWQ2" s="307"/>
      <c r="SWR2" s="307"/>
      <c r="SWS2" s="307"/>
      <c r="SWT2" s="307"/>
      <c r="SWU2" s="307"/>
      <c r="SWV2" s="307"/>
      <c r="SWW2" s="307"/>
      <c r="SWX2" s="307"/>
      <c r="SWY2" s="307"/>
      <c r="SWZ2" s="307"/>
      <c r="SXA2" s="307"/>
      <c r="SXB2" s="307"/>
      <c r="SXC2" s="307"/>
      <c r="SXD2" s="307"/>
      <c r="SXE2" s="306"/>
      <c r="SXF2" s="307"/>
      <c r="SXG2" s="307"/>
      <c r="SXH2" s="307"/>
      <c r="SXI2" s="307"/>
      <c r="SXJ2" s="307"/>
      <c r="SXK2" s="307"/>
      <c r="SXL2" s="307"/>
      <c r="SXM2" s="307"/>
      <c r="SXN2" s="307"/>
      <c r="SXO2" s="307"/>
      <c r="SXP2" s="307"/>
      <c r="SXQ2" s="307"/>
      <c r="SXR2" s="307"/>
      <c r="SXS2" s="307"/>
      <c r="SXT2" s="307"/>
      <c r="SXU2" s="306"/>
      <c r="SXV2" s="307"/>
      <c r="SXW2" s="307"/>
      <c r="SXX2" s="307"/>
      <c r="SXY2" s="307"/>
      <c r="SXZ2" s="307"/>
      <c r="SYA2" s="307"/>
      <c r="SYB2" s="307"/>
      <c r="SYC2" s="307"/>
      <c r="SYD2" s="307"/>
      <c r="SYE2" s="307"/>
      <c r="SYF2" s="307"/>
      <c r="SYG2" s="307"/>
      <c r="SYH2" s="307"/>
      <c r="SYI2" s="307"/>
      <c r="SYJ2" s="307"/>
      <c r="SYK2" s="306"/>
      <c r="SYL2" s="307"/>
      <c r="SYM2" s="307"/>
      <c r="SYN2" s="307"/>
      <c r="SYO2" s="307"/>
      <c r="SYP2" s="307"/>
      <c r="SYQ2" s="307"/>
      <c r="SYR2" s="307"/>
      <c r="SYS2" s="307"/>
      <c r="SYT2" s="307"/>
      <c r="SYU2" s="307"/>
      <c r="SYV2" s="307"/>
      <c r="SYW2" s="307"/>
      <c r="SYX2" s="307"/>
      <c r="SYY2" s="307"/>
      <c r="SYZ2" s="307"/>
      <c r="SZA2" s="306"/>
      <c r="SZB2" s="307"/>
      <c r="SZC2" s="307"/>
      <c r="SZD2" s="307"/>
      <c r="SZE2" s="307"/>
      <c r="SZF2" s="307"/>
      <c r="SZG2" s="307"/>
      <c r="SZH2" s="307"/>
      <c r="SZI2" s="307"/>
      <c r="SZJ2" s="307"/>
      <c r="SZK2" s="307"/>
      <c r="SZL2" s="307"/>
      <c r="SZM2" s="307"/>
      <c r="SZN2" s="307"/>
      <c r="SZO2" s="307"/>
      <c r="SZP2" s="307"/>
      <c r="SZQ2" s="306"/>
      <c r="SZR2" s="307"/>
      <c r="SZS2" s="307"/>
      <c r="SZT2" s="307"/>
      <c r="SZU2" s="307"/>
      <c r="SZV2" s="307"/>
      <c r="SZW2" s="307"/>
      <c r="SZX2" s="307"/>
      <c r="SZY2" s="307"/>
      <c r="SZZ2" s="307"/>
      <c r="TAA2" s="307"/>
      <c r="TAB2" s="307"/>
      <c r="TAC2" s="307"/>
      <c r="TAD2" s="307"/>
      <c r="TAE2" s="307"/>
      <c r="TAF2" s="307"/>
      <c r="TAG2" s="306"/>
      <c r="TAH2" s="307"/>
      <c r="TAI2" s="307"/>
      <c r="TAJ2" s="307"/>
      <c r="TAK2" s="307"/>
      <c r="TAL2" s="307"/>
      <c r="TAM2" s="307"/>
      <c r="TAN2" s="307"/>
      <c r="TAO2" s="307"/>
      <c r="TAP2" s="307"/>
      <c r="TAQ2" s="307"/>
      <c r="TAR2" s="307"/>
      <c r="TAS2" s="307"/>
      <c r="TAT2" s="307"/>
      <c r="TAU2" s="307"/>
      <c r="TAV2" s="307"/>
      <c r="TAW2" s="306"/>
      <c r="TAX2" s="307"/>
      <c r="TAY2" s="307"/>
      <c r="TAZ2" s="307"/>
      <c r="TBA2" s="307"/>
      <c r="TBB2" s="307"/>
      <c r="TBC2" s="307"/>
      <c r="TBD2" s="307"/>
      <c r="TBE2" s="307"/>
      <c r="TBF2" s="307"/>
      <c r="TBG2" s="307"/>
      <c r="TBH2" s="307"/>
      <c r="TBI2" s="307"/>
      <c r="TBJ2" s="307"/>
      <c r="TBK2" s="307"/>
      <c r="TBL2" s="307"/>
      <c r="TBM2" s="306"/>
      <c r="TBN2" s="307"/>
      <c r="TBO2" s="307"/>
      <c r="TBP2" s="307"/>
      <c r="TBQ2" s="307"/>
      <c r="TBR2" s="307"/>
      <c r="TBS2" s="307"/>
      <c r="TBT2" s="307"/>
      <c r="TBU2" s="307"/>
      <c r="TBV2" s="307"/>
      <c r="TBW2" s="307"/>
      <c r="TBX2" s="307"/>
      <c r="TBY2" s="307"/>
      <c r="TBZ2" s="307"/>
      <c r="TCA2" s="307"/>
      <c r="TCB2" s="307"/>
      <c r="TCC2" s="306"/>
      <c r="TCD2" s="307"/>
      <c r="TCE2" s="307"/>
      <c r="TCF2" s="307"/>
      <c r="TCG2" s="307"/>
      <c r="TCH2" s="307"/>
      <c r="TCI2" s="307"/>
      <c r="TCJ2" s="307"/>
      <c r="TCK2" s="307"/>
      <c r="TCL2" s="307"/>
      <c r="TCM2" s="307"/>
      <c r="TCN2" s="307"/>
      <c r="TCO2" s="307"/>
      <c r="TCP2" s="307"/>
      <c r="TCQ2" s="307"/>
      <c r="TCR2" s="307"/>
      <c r="TCS2" s="306"/>
      <c r="TCT2" s="307"/>
      <c r="TCU2" s="307"/>
      <c r="TCV2" s="307"/>
      <c r="TCW2" s="307"/>
      <c r="TCX2" s="307"/>
      <c r="TCY2" s="307"/>
      <c r="TCZ2" s="307"/>
      <c r="TDA2" s="307"/>
      <c r="TDB2" s="307"/>
      <c r="TDC2" s="307"/>
      <c r="TDD2" s="307"/>
      <c r="TDE2" s="307"/>
      <c r="TDF2" s="307"/>
      <c r="TDG2" s="307"/>
      <c r="TDH2" s="307"/>
      <c r="TDI2" s="306"/>
      <c r="TDJ2" s="307"/>
      <c r="TDK2" s="307"/>
      <c r="TDL2" s="307"/>
      <c r="TDM2" s="307"/>
      <c r="TDN2" s="307"/>
      <c r="TDO2" s="307"/>
      <c r="TDP2" s="307"/>
      <c r="TDQ2" s="307"/>
      <c r="TDR2" s="307"/>
      <c r="TDS2" s="307"/>
      <c r="TDT2" s="307"/>
      <c r="TDU2" s="307"/>
      <c r="TDV2" s="307"/>
      <c r="TDW2" s="307"/>
      <c r="TDX2" s="307"/>
      <c r="TDY2" s="306"/>
      <c r="TDZ2" s="307"/>
      <c r="TEA2" s="307"/>
      <c r="TEB2" s="307"/>
      <c r="TEC2" s="307"/>
      <c r="TED2" s="307"/>
      <c r="TEE2" s="307"/>
      <c r="TEF2" s="307"/>
      <c r="TEG2" s="307"/>
      <c r="TEH2" s="307"/>
      <c r="TEI2" s="307"/>
      <c r="TEJ2" s="307"/>
      <c r="TEK2" s="307"/>
      <c r="TEL2" s="307"/>
      <c r="TEM2" s="307"/>
      <c r="TEN2" s="307"/>
      <c r="TEO2" s="306"/>
      <c r="TEP2" s="307"/>
      <c r="TEQ2" s="307"/>
      <c r="TER2" s="307"/>
      <c r="TES2" s="307"/>
      <c r="TET2" s="307"/>
      <c r="TEU2" s="307"/>
      <c r="TEV2" s="307"/>
      <c r="TEW2" s="307"/>
      <c r="TEX2" s="307"/>
      <c r="TEY2" s="307"/>
      <c r="TEZ2" s="307"/>
      <c r="TFA2" s="307"/>
      <c r="TFB2" s="307"/>
      <c r="TFC2" s="307"/>
      <c r="TFD2" s="307"/>
      <c r="TFE2" s="306"/>
      <c r="TFF2" s="307"/>
      <c r="TFG2" s="307"/>
      <c r="TFH2" s="307"/>
      <c r="TFI2" s="307"/>
      <c r="TFJ2" s="307"/>
      <c r="TFK2" s="307"/>
      <c r="TFL2" s="307"/>
      <c r="TFM2" s="307"/>
      <c r="TFN2" s="307"/>
      <c r="TFO2" s="307"/>
      <c r="TFP2" s="307"/>
      <c r="TFQ2" s="307"/>
      <c r="TFR2" s="307"/>
      <c r="TFS2" s="307"/>
      <c r="TFT2" s="307"/>
      <c r="TFU2" s="306"/>
      <c r="TFV2" s="307"/>
      <c r="TFW2" s="307"/>
      <c r="TFX2" s="307"/>
      <c r="TFY2" s="307"/>
      <c r="TFZ2" s="307"/>
      <c r="TGA2" s="307"/>
      <c r="TGB2" s="307"/>
      <c r="TGC2" s="307"/>
      <c r="TGD2" s="307"/>
      <c r="TGE2" s="307"/>
      <c r="TGF2" s="307"/>
      <c r="TGG2" s="307"/>
      <c r="TGH2" s="307"/>
      <c r="TGI2" s="307"/>
      <c r="TGJ2" s="307"/>
      <c r="TGK2" s="306"/>
      <c r="TGL2" s="307"/>
      <c r="TGM2" s="307"/>
      <c r="TGN2" s="307"/>
      <c r="TGO2" s="307"/>
      <c r="TGP2" s="307"/>
      <c r="TGQ2" s="307"/>
      <c r="TGR2" s="307"/>
      <c r="TGS2" s="307"/>
      <c r="TGT2" s="307"/>
      <c r="TGU2" s="307"/>
      <c r="TGV2" s="307"/>
      <c r="TGW2" s="307"/>
      <c r="TGX2" s="307"/>
      <c r="TGY2" s="307"/>
      <c r="TGZ2" s="307"/>
      <c r="THA2" s="306"/>
      <c r="THB2" s="307"/>
      <c r="THC2" s="307"/>
      <c r="THD2" s="307"/>
      <c r="THE2" s="307"/>
      <c r="THF2" s="307"/>
      <c r="THG2" s="307"/>
      <c r="THH2" s="307"/>
      <c r="THI2" s="307"/>
      <c r="THJ2" s="307"/>
      <c r="THK2" s="307"/>
      <c r="THL2" s="307"/>
      <c r="THM2" s="307"/>
      <c r="THN2" s="307"/>
      <c r="THO2" s="307"/>
      <c r="THP2" s="307"/>
      <c r="THQ2" s="306"/>
      <c r="THR2" s="307"/>
      <c r="THS2" s="307"/>
      <c r="THT2" s="307"/>
      <c r="THU2" s="307"/>
      <c r="THV2" s="307"/>
      <c r="THW2" s="307"/>
      <c r="THX2" s="307"/>
      <c r="THY2" s="307"/>
      <c r="THZ2" s="307"/>
      <c r="TIA2" s="307"/>
      <c r="TIB2" s="307"/>
      <c r="TIC2" s="307"/>
      <c r="TID2" s="307"/>
      <c r="TIE2" s="307"/>
      <c r="TIF2" s="307"/>
      <c r="TIG2" s="306"/>
      <c r="TIH2" s="307"/>
      <c r="TII2" s="307"/>
      <c r="TIJ2" s="307"/>
      <c r="TIK2" s="307"/>
      <c r="TIL2" s="307"/>
      <c r="TIM2" s="307"/>
      <c r="TIN2" s="307"/>
      <c r="TIO2" s="307"/>
      <c r="TIP2" s="307"/>
      <c r="TIQ2" s="307"/>
      <c r="TIR2" s="307"/>
      <c r="TIS2" s="307"/>
      <c r="TIT2" s="307"/>
      <c r="TIU2" s="307"/>
      <c r="TIV2" s="307"/>
      <c r="TIW2" s="306"/>
      <c r="TIX2" s="307"/>
      <c r="TIY2" s="307"/>
      <c r="TIZ2" s="307"/>
      <c r="TJA2" s="307"/>
      <c r="TJB2" s="307"/>
      <c r="TJC2" s="307"/>
      <c r="TJD2" s="307"/>
      <c r="TJE2" s="307"/>
      <c r="TJF2" s="307"/>
      <c r="TJG2" s="307"/>
      <c r="TJH2" s="307"/>
      <c r="TJI2" s="307"/>
      <c r="TJJ2" s="307"/>
      <c r="TJK2" s="307"/>
      <c r="TJL2" s="307"/>
      <c r="TJM2" s="306"/>
      <c r="TJN2" s="307"/>
      <c r="TJO2" s="307"/>
      <c r="TJP2" s="307"/>
      <c r="TJQ2" s="307"/>
      <c r="TJR2" s="307"/>
      <c r="TJS2" s="307"/>
      <c r="TJT2" s="307"/>
      <c r="TJU2" s="307"/>
      <c r="TJV2" s="307"/>
      <c r="TJW2" s="307"/>
      <c r="TJX2" s="307"/>
      <c r="TJY2" s="307"/>
      <c r="TJZ2" s="307"/>
      <c r="TKA2" s="307"/>
      <c r="TKB2" s="307"/>
      <c r="TKC2" s="306"/>
      <c r="TKD2" s="307"/>
      <c r="TKE2" s="307"/>
      <c r="TKF2" s="307"/>
      <c r="TKG2" s="307"/>
      <c r="TKH2" s="307"/>
      <c r="TKI2" s="307"/>
      <c r="TKJ2" s="307"/>
      <c r="TKK2" s="307"/>
      <c r="TKL2" s="307"/>
      <c r="TKM2" s="307"/>
      <c r="TKN2" s="307"/>
      <c r="TKO2" s="307"/>
      <c r="TKP2" s="307"/>
      <c r="TKQ2" s="307"/>
      <c r="TKR2" s="307"/>
      <c r="TKS2" s="306"/>
      <c r="TKT2" s="307"/>
      <c r="TKU2" s="307"/>
      <c r="TKV2" s="307"/>
      <c r="TKW2" s="307"/>
      <c r="TKX2" s="307"/>
      <c r="TKY2" s="307"/>
      <c r="TKZ2" s="307"/>
      <c r="TLA2" s="307"/>
      <c r="TLB2" s="307"/>
      <c r="TLC2" s="307"/>
      <c r="TLD2" s="307"/>
      <c r="TLE2" s="307"/>
      <c r="TLF2" s="307"/>
      <c r="TLG2" s="307"/>
      <c r="TLH2" s="307"/>
      <c r="TLI2" s="306"/>
      <c r="TLJ2" s="307"/>
      <c r="TLK2" s="307"/>
      <c r="TLL2" s="307"/>
      <c r="TLM2" s="307"/>
      <c r="TLN2" s="307"/>
      <c r="TLO2" s="307"/>
      <c r="TLP2" s="307"/>
      <c r="TLQ2" s="307"/>
      <c r="TLR2" s="307"/>
      <c r="TLS2" s="307"/>
      <c r="TLT2" s="307"/>
      <c r="TLU2" s="307"/>
      <c r="TLV2" s="307"/>
      <c r="TLW2" s="307"/>
      <c r="TLX2" s="307"/>
      <c r="TLY2" s="306"/>
      <c r="TLZ2" s="307"/>
      <c r="TMA2" s="307"/>
      <c r="TMB2" s="307"/>
      <c r="TMC2" s="307"/>
      <c r="TMD2" s="307"/>
      <c r="TME2" s="307"/>
      <c r="TMF2" s="307"/>
      <c r="TMG2" s="307"/>
      <c r="TMH2" s="307"/>
      <c r="TMI2" s="307"/>
      <c r="TMJ2" s="307"/>
      <c r="TMK2" s="307"/>
      <c r="TML2" s="307"/>
      <c r="TMM2" s="307"/>
      <c r="TMN2" s="307"/>
      <c r="TMO2" s="306"/>
      <c r="TMP2" s="307"/>
      <c r="TMQ2" s="307"/>
      <c r="TMR2" s="307"/>
      <c r="TMS2" s="307"/>
      <c r="TMT2" s="307"/>
      <c r="TMU2" s="307"/>
      <c r="TMV2" s="307"/>
      <c r="TMW2" s="307"/>
      <c r="TMX2" s="307"/>
      <c r="TMY2" s="307"/>
      <c r="TMZ2" s="307"/>
      <c r="TNA2" s="307"/>
      <c r="TNB2" s="307"/>
      <c r="TNC2" s="307"/>
      <c r="TND2" s="307"/>
      <c r="TNE2" s="306"/>
      <c r="TNF2" s="307"/>
      <c r="TNG2" s="307"/>
      <c r="TNH2" s="307"/>
      <c r="TNI2" s="307"/>
      <c r="TNJ2" s="307"/>
      <c r="TNK2" s="307"/>
      <c r="TNL2" s="307"/>
      <c r="TNM2" s="307"/>
      <c r="TNN2" s="307"/>
      <c r="TNO2" s="307"/>
      <c r="TNP2" s="307"/>
      <c r="TNQ2" s="307"/>
      <c r="TNR2" s="307"/>
      <c r="TNS2" s="307"/>
      <c r="TNT2" s="307"/>
      <c r="TNU2" s="306"/>
      <c r="TNV2" s="307"/>
      <c r="TNW2" s="307"/>
      <c r="TNX2" s="307"/>
      <c r="TNY2" s="307"/>
      <c r="TNZ2" s="307"/>
      <c r="TOA2" s="307"/>
      <c r="TOB2" s="307"/>
      <c r="TOC2" s="307"/>
      <c r="TOD2" s="307"/>
      <c r="TOE2" s="307"/>
      <c r="TOF2" s="307"/>
      <c r="TOG2" s="307"/>
      <c r="TOH2" s="307"/>
      <c r="TOI2" s="307"/>
      <c r="TOJ2" s="307"/>
      <c r="TOK2" s="306"/>
      <c r="TOL2" s="307"/>
      <c r="TOM2" s="307"/>
      <c r="TON2" s="307"/>
      <c r="TOO2" s="307"/>
      <c r="TOP2" s="307"/>
      <c r="TOQ2" s="307"/>
      <c r="TOR2" s="307"/>
      <c r="TOS2" s="307"/>
      <c r="TOT2" s="307"/>
      <c r="TOU2" s="307"/>
      <c r="TOV2" s="307"/>
      <c r="TOW2" s="307"/>
      <c r="TOX2" s="307"/>
      <c r="TOY2" s="307"/>
      <c r="TOZ2" s="307"/>
      <c r="TPA2" s="306"/>
      <c r="TPB2" s="307"/>
      <c r="TPC2" s="307"/>
      <c r="TPD2" s="307"/>
      <c r="TPE2" s="307"/>
      <c r="TPF2" s="307"/>
      <c r="TPG2" s="307"/>
      <c r="TPH2" s="307"/>
      <c r="TPI2" s="307"/>
      <c r="TPJ2" s="307"/>
      <c r="TPK2" s="307"/>
      <c r="TPL2" s="307"/>
      <c r="TPM2" s="307"/>
      <c r="TPN2" s="307"/>
      <c r="TPO2" s="307"/>
      <c r="TPP2" s="307"/>
      <c r="TPQ2" s="306"/>
      <c r="TPR2" s="307"/>
      <c r="TPS2" s="307"/>
      <c r="TPT2" s="307"/>
      <c r="TPU2" s="307"/>
      <c r="TPV2" s="307"/>
      <c r="TPW2" s="307"/>
      <c r="TPX2" s="307"/>
      <c r="TPY2" s="307"/>
      <c r="TPZ2" s="307"/>
      <c r="TQA2" s="307"/>
      <c r="TQB2" s="307"/>
      <c r="TQC2" s="307"/>
      <c r="TQD2" s="307"/>
      <c r="TQE2" s="307"/>
      <c r="TQF2" s="307"/>
      <c r="TQG2" s="306"/>
      <c r="TQH2" s="307"/>
      <c r="TQI2" s="307"/>
      <c r="TQJ2" s="307"/>
      <c r="TQK2" s="307"/>
      <c r="TQL2" s="307"/>
      <c r="TQM2" s="307"/>
      <c r="TQN2" s="307"/>
      <c r="TQO2" s="307"/>
      <c r="TQP2" s="307"/>
      <c r="TQQ2" s="307"/>
      <c r="TQR2" s="307"/>
      <c r="TQS2" s="307"/>
      <c r="TQT2" s="307"/>
      <c r="TQU2" s="307"/>
      <c r="TQV2" s="307"/>
      <c r="TQW2" s="306"/>
      <c r="TQX2" s="307"/>
      <c r="TQY2" s="307"/>
      <c r="TQZ2" s="307"/>
      <c r="TRA2" s="307"/>
      <c r="TRB2" s="307"/>
      <c r="TRC2" s="307"/>
      <c r="TRD2" s="307"/>
      <c r="TRE2" s="307"/>
      <c r="TRF2" s="307"/>
      <c r="TRG2" s="307"/>
      <c r="TRH2" s="307"/>
      <c r="TRI2" s="307"/>
      <c r="TRJ2" s="307"/>
      <c r="TRK2" s="307"/>
      <c r="TRL2" s="307"/>
      <c r="TRM2" s="306"/>
      <c r="TRN2" s="307"/>
      <c r="TRO2" s="307"/>
      <c r="TRP2" s="307"/>
      <c r="TRQ2" s="307"/>
      <c r="TRR2" s="307"/>
      <c r="TRS2" s="307"/>
      <c r="TRT2" s="307"/>
      <c r="TRU2" s="307"/>
      <c r="TRV2" s="307"/>
      <c r="TRW2" s="307"/>
      <c r="TRX2" s="307"/>
      <c r="TRY2" s="307"/>
      <c r="TRZ2" s="307"/>
      <c r="TSA2" s="307"/>
      <c r="TSB2" s="307"/>
      <c r="TSC2" s="306"/>
      <c r="TSD2" s="307"/>
      <c r="TSE2" s="307"/>
      <c r="TSF2" s="307"/>
      <c r="TSG2" s="307"/>
      <c r="TSH2" s="307"/>
      <c r="TSI2" s="307"/>
      <c r="TSJ2" s="307"/>
      <c r="TSK2" s="307"/>
      <c r="TSL2" s="307"/>
      <c r="TSM2" s="307"/>
      <c r="TSN2" s="307"/>
      <c r="TSO2" s="307"/>
      <c r="TSP2" s="307"/>
      <c r="TSQ2" s="307"/>
      <c r="TSR2" s="307"/>
      <c r="TSS2" s="306"/>
      <c r="TST2" s="307"/>
      <c r="TSU2" s="307"/>
      <c r="TSV2" s="307"/>
      <c r="TSW2" s="307"/>
      <c r="TSX2" s="307"/>
      <c r="TSY2" s="307"/>
      <c r="TSZ2" s="307"/>
      <c r="TTA2" s="307"/>
      <c r="TTB2" s="307"/>
      <c r="TTC2" s="307"/>
      <c r="TTD2" s="307"/>
      <c r="TTE2" s="307"/>
      <c r="TTF2" s="307"/>
      <c r="TTG2" s="307"/>
      <c r="TTH2" s="307"/>
      <c r="TTI2" s="306"/>
      <c r="TTJ2" s="307"/>
      <c r="TTK2" s="307"/>
      <c r="TTL2" s="307"/>
      <c r="TTM2" s="307"/>
      <c r="TTN2" s="307"/>
      <c r="TTO2" s="307"/>
      <c r="TTP2" s="307"/>
      <c r="TTQ2" s="307"/>
      <c r="TTR2" s="307"/>
      <c r="TTS2" s="307"/>
      <c r="TTT2" s="307"/>
      <c r="TTU2" s="307"/>
      <c r="TTV2" s="307"/>
      <c r="TTW2" s="307"/>
      <c r="TTX2" s="307"/>
      <c r="TTY2" s="306"/>
      <c r="TTZ2" s="307"/>
      <c r="TUA2" s="307"/>
      <c r="TUB2" s="307"/>
      <c r="TUC2" s="307"/>
      <c r="TUD2" s="307"/>
      <c r="TUE2" s="307"/>
      <c r="TUF2" s="307"/>
      <c r="TUG2" s="307"/>
      <c r="TUH2" s="307"/>
      <c r="TUI2" s="307"/>
      <c r="TUJ2" s="307"/>
      <c r="TUK2" s="307"/>
      <c r="TUL2" s="307"/>
      <c r="TUM2" s="307"/>
      <c r="TUN2" s="307"/>
      <c r="TUO2" s="306"/>
      <c r="TUP2" s="307"/>
      <c r="TUQ2" s="307"/>
      <c r="TUR2" s="307"/>
      <c r="TUS2" s="307"/>
      <c r="TUT2" s="307"/>
      <c r="TUU2" s="307"/>
      <c r="TUV2" s="307"/>
      <c r="TUW2" s="307"/>
      <c r="TUX2" s="307"/>
      <c r="TUY2" s="307"/>
      <c r="TUZ2" s="307"/>
      <c r="TVA2" s="307"/>
      <c r="TVB2" s="307"/>
      <c r="TVC2" s="307"/>
      <c r="TVD2" s="307"/>
      <c r="TVE2" s="306"/>
      <c r="TVF2" s="307"/>
      <c r="TVG2" s="307"/>
      <c r="TVH2" s="307"/>
      <c r="TVI2" s="307"/>
      <c r="TVJ2" s="307"/>
      <c r="TVK2" s="307"/>
      <c r="TVL2" s="307"/>
      <c r="TVM2" s="307"/>
      <c r="TVN2" s="307"/>
      <c r="TVO2" s="307"/>
      <c r="TVP2" s="307"/>
      <c r="TVQ2" s="307"/>
      <c r="TVR2" s="307"/>
      <c r="TVS2" s="307"/>
      <c r="TVT2" s="307"/>
      <c r="TVU2" s="306"/>
      <c r="TVV2" s="307"/>
      <c r="TVW2" s="307"/>
      <c r="TVX2" s="307"/>
      <c r="TVY2" s="307"/>
      <c r="TVZ2" s="307"/>
      <c r="TWA2" s="307"/>
      <c r="TWB2" s="307"/>
      <c r="TWC2" s="307"/>
      <c r="TWD2" s="307"/>
      <c r="TWE2" s="307"/>
      <c r="TWF2" s="307"/>
      <c r="TWG2" s="307"/>
      <c r="TWH2" s="307"/>
      <c r="TWI2" s="307"/>
      <c r="TWJ2" s="307"/>
      <c r="TWK2" s="306"/>
      <c r="TWL2" s="307"/>
      <c r="TWM2" s="307"/>
      <c r="TWN2" s="307"/>
      <c r="TWO2" s="307"/>
      <c r="TWP2" s="307"/>
      <c r="TWQ2" s="307"/>
      <c r="TWR2" s="307"/>
      <c r="TWS2" s="307"/>
      <c r="TWT2" s="307"/>
      <c r="TWU2" s="307"/>
      <c r="TWV2" s="307"/>
      <c r="TWW2" s="307"/>
      <c r="TWX2" s="307"/>
      <c r="TWY2" s="307"/>
      <c r="TWZ2" s="307"/>
      <c r="TXA2" s="306"/>
      <c r="TXB2" s="307"/>
      <c r="TXC2" s="307"/>
      <c r="TXD2" s="307"/>
      <c r="TXE2" s="307"/>
      <c r="TXF2" s="307"/>
      <c r="TXG2" s="307"/>
      <c r="TXH2" s="307"/>
      <c r="TXI2" s="307"/>
      <c r="TXJ2" s="307"/>
      <c r="TXK2" s="307"/>
      <c r="TXL2" s="307"/>
      <c r="TXM2" s="307"/>
      <c r="TXN2" s="307"/>
      <c r="TXO2" s="307"/>
      <c r="TXP2" s="307"/>
      <c r="TXQ2" s="306"/>
      <c r="TXR2" s="307"/>
      <c r="TXS2" s="307"/>
      <c r="TXT2" s="307"/>
      <c r="TXU2" s="307"/>
      <c r="TXV2" s="307"/>
      <c r="TXW2" s="307"/>
      <c r="TXX2" s="307"/>
      <c r="TXY2" s="307"/>
      <c r="TXZ2" s="307"/>
      <c r="TYA2" s="307"/>
      <c r="TYB2" s="307"/>
      <c r="TYC2" s="307"/>
      <c r="TYD2" s="307"/>
      <c r="TYE2" s="307"/>
      <c r="TYF2" s="307"/>
      <c r="TYG2" s="306"/>
      <c r="TYH2" s="307"/>
      <c r="TYI2" s="307"/>
      <c r="TYJ2" s="307"/>
      <c r="TYK2" s="307"/>
      <c r="TYL2" s="307"/>
      <c r="TYM2" s="307"/>
      <c r="TYN2" s="307"/>
      <c r="TYO2" s="307"/>
      <c r="TYP2" s="307"/>
      <c r="TYQ2" s="307"/>
      <c r="TYR2" s="307"/>
      <c r="TYS2" s="307"/>
      <c r="TYT2" s="307"/>
      <c r="TYU2" s="307"/>
      <c r="TYV2" s="307"/>
      <c r="TYW2" s="306"/>
      <c r="TYX2" s="307"/>
      <c r="TYY2" s="307"/>
      <c r="TYZ2" s="307"/>
      <c r="TZA2" s="307"/>
      <c r="TZB2" s="307"/>
      <c r="TZC2" s="307"/>
      <c r="TZD2" s="307"/>
      <c r="TZE2" s="307"/>
      <c r="TZF2" s="307"/>
      <c r="TZG2" s="307"/>
      <c r="TZH2" s="307"/>
      <c r="TZI2" s="307"/>
      <c r="TZJ2" s="307"/>
      <c r="TZK2" s="307"/>
      <c r="TZL2" s="307"/>
      <c r="TZM2" s="306"/>
      <c r="TZN2" s="307"/>
      <c r="TZO2" s="307"/>
      <c r="TZP2" s="307"/>
      <c r="TZQ2" s="307"/>
      <c r="TZR2" s="307"/>
      <c r="TZS2" s="307"/>
      <c r="TZT2" s="307"/>
      <c r="TZU2" s="307"/>
      <c r="TZV2" s="307"/>
      <c r="TZW2" s="307"/>
      <c r="TZX2" s="307"/>
      <c r="TZY2" s="307"/>
      <c r="TZZ2" s="307"/>
      <c r="UAA2" s="307"/>
      <c r="UAB2" s="307"/>
      <c r="UAC2" s="306"/>
      <c r="UAD2" s="307"/>
      <c r="UAE2" s="307"/>
      <c r="UAF2" s="307"/>
      <c r="UAG2" s="307"/>
      <c r="UAH2" s="307"/>
      <c r="UAI2" s="307"/>
      <c r="UAJ2" s="307"/>
      <c r="UAK2" s="307"/>
      <c r="UAL2" s="307"/>
      <c r="UAM2" s="307"/>
      <c r="UAN2" s="307"/>
      <c r="UAO2" s="307"/>
      <c r="UAP2" s="307"/>
      <c r="UAQ2" s="307"/>
      <c r="UAR2" s="307"/>
      <c r="UAS2" s="306"/>
      <c r="UAT2" s="307"/>
      <c r="UAU2" s="307"/>
      <c r="UAV2" s="307"/>
      <c r="UAW2" s="307"/>
      <c r="UAX2" s="307"/>
      <c r="UAY2" s="307"/>
      <c r="UAZ2" s="307"/>
      <c r="UBA2" s="307"/>
      <c r="UBB2" s="307"/>
      <c r="UBC2" s="307"/>
      <c r="UBD2" s="307"/>
      <c r="UBE2" s="307"/>
      <c r="UBF2" s="307"/>
      <c r="UBG2" s="307"/>
      <c r="UBH2" s="307"/>
      <c r="UBI2" s="306"/>
      <c r="UBJ2" s="307"/>
      <c r="UBK2" s="307"/>
      <c r="UBL2" s="307"/>
      <c r="UBM2" s="307"/>
      <c r="UBN2" s="307"/>
      <c r="UBO2" s="307"/>
      <c r="UBP2" s="307"/>
      <c r="UBQ2" s="307"/>
      <c r="UBR2" s="307"/>
      <c r="UBS2" s="307"/>
      <c r="UBT2" s="307"/>
      <c r="UBU2" s="307"/>
      <c r="UBV2" s="307"/>
      <c r="UBW2" s="307"/>
      <c r="UBX2" s="307"/>
      <c r="UBY2" s="306"/>
      <c r="UBZ2" s="307"/>
      <c r="UCA2" s="307"/>
      <c r="UCB2" s="307"/>
      <c r="UCC2" s="307"/>
      <c r="UCD2" s="307"/>
      <c r="UCE2" s="307"/>
      <c r="UCF2" s="307"/>
      <c r="UCG2" s="307"/>
      <c r="UCH2" s="307"/>
      <c r="UCI2" s="307"/>
      <c r="UCJ2" s="307"/>
      <c r="UCK2" s="307"/>
      <c r="UCL2" s="307"/>
      <c r="UCM2" s="307"/>
      <c r="UCN2" s="307"/>
      <c r="UCO2" s="306"/>
      <c r="UCP2" s="307"/>
      <c r="UCQ2" s="307"/>
      <c r="UCR2" s="307"/>
      <c r="UCS2" s="307"/>
      <c r="UCT2" s="307"/>
      <c r="UCU2" s="307"/>
      <c r="UCV2" s="307"/>
      <c r="UCW2" s="307"/>
      <c r="UCX2" s="307"/>
      <c r="UCY2" s="307"/>
      <c r="UCZ2" s="307"/>
      <c r="UDA2" s="307"/>
      <c r="UDB2" s="307"/>
      <c r="UDC2" s="307"/>
      <c r="UDD2" s="307"/>
      <c r="UDE2" s="306"/>
      <c r="UDF2" s="307"/>
      <c r="UDG2" s="307"/>
      <c r="UDH2" s="307"/>
      <c r="UDI2" s="307"/>
      <c r="UDJ2" s="307"/>
      <c r="UDK2" s="307"/>
      <c r="UDL2" s="307"/>
      <c r="UDM2" s="307"/>
      <c r="UDN2" s="307"/>
      <c r="UDO2" s="307"/>
      <c r="UDP2" s="307"/>
      <c r="UDQ2" s="307"/>
      <c r="UDR2" s="307"/>
      <c r="UDS2" s="307"/>
      <c r="UDT2" s="307"/>
      <c r="UDU2" s="306"/>
      <c r="UDV2" s="307"/>
      <c r="UDW2" s="307"/>
      <c r="UDX2" s="307"/>
      <c r="UDY2" s="307"/>
      <c r="UDZ2" s="307"/>
      <c r="UEA2" s="307"/>
      <c r="UEB2" s="307"/>
      <c r="UEC2" s="307"/>
      <c r="UED2" s="307"/>
      <c r="UEE2" s="307"/>
      <c r="UEF2" s="307"/>
      <c r="UEG2" s="307"/>
      <c r="UEH2" s="307"/>
      <c r="UEI2" s="307"/>
      <c r="UEJ2" s="307"/>
      <c r="UEK2" s="306"/>
      <c r="UEL2" s="307"/>
      <c r="UEM2" s="307"/>
      <c r="UEN2" s="307"/>
      <c r="UEO2" s="307"/>
      <c r="UEP2" s="307"/>
      <c r="UEQ2" s="307"/>
      <c r="UER2" s="307"/>
      <c r="UES2" s="307"/>
      <c r="UET2" s="307"/>
      <c r="UEU2" s="307"/>
      <c r="UEV2" s="307"/>
      <c r="UEW2" s="307"/>
      <c r="UEX2" s="307"/>
      <c r="UEY2" s="307"/>
      <c r="UEZ2" s="307"/>
      <c r="UFA2" s="306"/>
      <c r="UFB2" s="307"/>
      <c r="UFC2" s="307"/>
      <c r="UFD2" s="307"/>
      <c r="UFE2" s="307"/>
      <c r="UFF2" s="307"/>
      <c r="UFG2" s="307"/>
      <c r="UFH2" s="307"/>
      <c r="UFI2" s="307"/>
      <c r="UFJ2" s="307"/>
      <c r="UFK2" s="307"/>
      <c r="UFL2" s="307"/>
      <c r="UFM2" s="307"/>
      <c r="UFN2" s="307"/>
      <c r="UFO2" s="307"/>
      <c r="UFP2" s="307"/>
      <c r="UFQ2" s="306"/>
      <c r="UFR2" s="307"/>
      <c r="UFS2" s="307"/>
      <c r="UFT2" s="307"/>
      <c r="UFU2" s="307"/>
      <c r="UFV2" s="307"/>
      <c r="UFW2" s="307"/>
      <c r="UFX2" s="307"/>
      <c r="UFY2" s="307"/>
      <c r="UFZ2" s="307"/>
      <c r="UGA2" s="307"/>
      <c r="UGB2" s="307"/>
      <c r="UGC2" s="307"/>
      <c r="UGD2" s="307"/>
      <c r="UGE2" s="307"/>
      <c r="UGF2" s="307"/>
      <c r="UGG2" s="306"/>
      <c r="UGH2" s="307"/>
      <c r="UGI2" s="307"/>
      <c r="UGJ2" s="307"/>
      <c r="UGK2" s="307"/>
      <c r="UGL2" s="307"/>
      <c r="UGM2" s="307"/>
      <c r="UGN2" s="307"/>
      <c r="UGO2" s="307"/>
      <c r="UGP2" s="307"/>
      <c r="UGQ2" s="307"/>
      <c r="UGR2" s="307"/>
      <c r="UGS2" s="307"/>
      <c r="UGT2" s="307"/>
      <c r="UGU2" s="307"/>
      <c r="UGV2" s="307"/>
      <c r="UGW2" s="306"/>
      <c r="UGX2" s="307"/>
      <c r="UGY2" s="307"/>
      <c r="UGZ2" s="307"/>
      <c r="UHA2" s="307"/>
      <c r="UHB2" s="307"/>
      <c r="UHC2" s="307"/>
      <c r="UHD2" s="307"/>
      <c r="UHE2" s="307"/>
      <c r="UHF2" s="307"/>
      <c r="UHG2" s="307"/>
      <c r="UHH2" s="307"/>
      <c r="UHI2" s="307"/>
      <c r="UHJ2" s="307"/>
      <c r="UHK2" s="307"/>
      <c r="UHL2" s="307"/>
      <c r="UHM2" s="306"/>
      <c r="UHN2" s="307"/>
      <c r="UHO2" s="307"/>
      <c r="UHP2" s="307"/>
      <c r="UHQ2" s="307"/>
      <c r="UHR2" s="307"/>
      <c r="UHS2" s="307"/>
      <c r="UHT2" s="307"/>
      <c r="UHU2" s="307"/>
      <c r="UHV2" s="307"/>
      <c r="UHW2" s="307"/>
      <c r="UHX2" s="307"/>
      <c r="UHY2" s="307"/>
      <c r="UHZ2" s="307"/>
      <c r="UIA2" s="307"/>
      <c r="UIB2" s="307"/>
      <c r="UIC2" s="306"/>
      <c r="UID2" s="307"/>
      <c r="UIE2" s="307"/>
      <c r="UIF2" s="307"/>
      <c r="UIG2" s="307"/>
      <c r="UIH2" s="307"/>
      <c r="UII2" s="307"/>
      <c r="UIJ2" s="307"/>
      <c r="UIK2" s="307"/>
      <c r="UIL2" s="307"/>
      <c r="UIM2" s="307"/>
      <c r="UIN2" s="307"/>
      <c r="UIO2" s="307"/>
      <c r="UIP2" s="307"/>
      <c r="UIQ2" s="307"/>
      <c r="UIR2" s="307"/>
      <c r="UIS2" s="306"/>
      <c r="UIT2" s="307"/>
      <c r="UIU2" s="307"/>
      <c r="UIV2" s="307"/>
      <c r="UIW2" s="307"/>
      <c r="UIX2" s="307"/>
      <c r="UIY2" s="307"/>
      <c r="UIZ2" s="307"/>
      <c r="UJA2" s="307"/>
      <c r="UJB2" s="307"/>
      <c r="UJC2" s="307"/>
      <c r="UJD2" s="307"/>
      <c r="UJE2" s="307"/>
      <c r="UJF2" s="307"/>
      <c r="UJG2" s="307"/>
      <c r="UJH2" s="307"/>
      <c r="UJI2" s="306"/>
      <c r="UJJ2" s="307"/>
      <c r="UJK2" s="307"/>
      <c r="UJL2" s="307"/>
      <c r="UJM2" s="307"/>
      <c r="UJN2" s="307"/>
      <c r="UJO2" s="307"/>
      <c r="UJP2" s="307"/>
      <c r="UJQ2" s="307"/>
      <c r="UJR2" s="307"/>
      <c r="UJS2" s="307"/>
      <c r="UJT2" s="307"/>
      <c r="UJU2" s="307"/>
      <c r="UJV2" s="307"/>
      <c r="UJW2" s="307"/>
      <c r="UJX2" s="307"/>
      <c r="UJY2" s="306"/>
      <c r="UJZ2" s="307"/>
      <c r="UKA2" s="307"/>
      <c r="UKB2" s="307"/>
      <c r="UKC2" s="307"/>
      <c r="UKD2" s="307"/>
      <c r="UKE2" s="307"/>
      <c r="UKF2" s="307"/>
      <c r="UKG2" s="307"/>
      <c r="UKH2" s="307"/>
      <c r="UKI2" s="307"/>
      <c r="UKJ2" s="307"/>
      <c r="UKK2" s="307"/>
      <c r="UKL2" s="307"/>
      <c r="UKM2" s="307"/>
      <c r="UKN2" s="307"/>
      <c r="UKO2" s="306"/>
      <c r="UKP2" s="307"/>
      <c r="UKQ2" s="307"/>
      <c r="UKR2" s="307"/>
      <c r="UKS2" s="307"/>
      <c r="UKT2" s="307"/>
      <c r="UKU2" s="307"/>
      <c r="UKV2" s="307"/>
      <c r="UKW2" s="307"/>
      <c r="UKX2" s="307"/>
      <c r="UKY2" s="307"/>
      <c r="UKZ2" s="307"/>
      <c r="ULA2" s="307"/>
      <c r="ULB2" s="307"/>
      <c r="ULC2" s="307"/>
      <c r="ULD2" s="307"/>
      <c r="ULE2" s="306"/>
      <c r="ULF2" s="307"/>
      <c r="ULG2" s="307"/>
      <c r="ULH2" s="307"/>
      <c r="ULI2" s="307"/>
      <c r="ULJ2" s="307"/>
      <c r="ULK2" s="307"/>
      <c r="ULL2" s="307"/>
      <c r="ULM2" s="307"/>
      <c r="ULN2" s="307"/>
      <c r="ULO2" s="307"/>
      <c r="ULP2" s="307"/>
      <c r="ULQ2" s="307"/>
      <c r="ULR2" s="307"/>
      <c r="ULS2" s="307"/>
      <c r="ULT2" s="307"/>
      <c r="ULU2" s="306"/>
      <c r="ULV2" s="307"/>
      <c r="ULW2" s="307"/>
      <c r="ULX2" s="307"/>
      <c r="ULY2" s="307"/>
      <c r="ULZ2" s="307"/>
      <c r="UMA2" s="307"/>
      <c r="UMB2" s="307"/>
      <c r="UMC2" s="307"/>
      <c r="UMD2" s="307"/>
      <c r="UME2" s="307"/>
      <c r="UMF2" s="307"/>
      <c r="UMG2" s="307"/>
      <c r="UMH2" s="307"/>
      <c r="UMI2" s="307"/>
      <c r="UMJ2" s="307"/>
      <c r="UMK2" s="306"/>
      <c r="UML2" s="307"/>
      <c r="UMM2" s="307"/>
      <c r="UMN2" s="307"/>
      <c r="UMO2" s="307"/>
      <c r="UMP2" s="307"/>
      <c r="UMQ2" s="307"/>
      <c r="UMR2" s="307"/>
      <c r="UMS2" s="307"/>
      <c r="UMT2" s="307"/>
      <c r="UMU2" s="307"/>
      <c r="UMV2" s="307"/>
      <c r="UMW2" s="307"/>
      <c r="UMX2" s="307"/>
      <c r="UMY2" s="307"/>
      <c r="UMZ2" s="307"/>
      <c r="UNA2" s="306"/>
      <c r="UNB2" s="307"/>
      <c r="UNC2" s="307"/>
      <c r="UND2" s="307"/>
      <c r="UNE2" s="307"/>
      <c r="UNF2" s="307"/>
      <c r="UNG2" s="307"/>
      <c r="UNH2" s="307"/>
      <c r="UNI2" s="307"/>
      <c r="UNJ2" s="307"/>
      <c r="UNK2" s="307"/>
      <c r="UNL2" s="307"/>
      <c r="UNM2" s="307"/>
      <c r="UNN2" s="307"/>
      <c r="UNO2" s="307"/>
      <c r="UNP2" s="307"/>
      <c r="UNQ2" s="306"/>
      <c r="UNR2" s="307"/>
      <c r="UNS2" s="307"/>
      <c r="UNT2" s="307"/>
      <c r="UNU2" s="307"/>
      <c r="UNV2" s="307"/>
      <c r="UNW2" s="307"/>
      <c r="UNX2" s="307"/>
      <c r="UNY2" s="307"/>
      <c r="UNZ2" s="307"/>
      <c r="UOA2" s="307"/>
      <c r="UOB2" s="307"/>
      <c r="UOC2" s="307"/>
      <c r="UOD2" s="307"/>
      <c r="UOE2" s="307"/>
      <c r="UOF2" s="307"/>
      <c r="UOG2" s="306"/>
      <c r="UOH2" s="307"/>
      <c r="UOI2" s="307"/>
      <c r="UOJ2" s="307"/>
      <c r="UOK2" s="307"/>
      <c r="UOL2" s="307"/>
      <c r="UOM2" s="307"/>
      <c r="UON2" s="307"/>
      <c r="UOO2" s="307"/>
      <c r="UOP2" s="307"/>
      <c r="UOQ2" s="307"/>
      <c r="UOR2" s="307"/>
      <c r="UOS2" s="307"/>
      <c r="UOT2" s="307"/>
      <c r="UOU2" s="307"/>
      <c r="UOV2" s="307"/>
      <c r="UOW2" s="306"/>
      <c r="UOX2" s="307"/>
      <c r="UOY2" s="307"/>
      <c r="UOZ2" s="307"/>
      <c r="UPA2" s="307"/>
      <c r="UPB2" s="307"/>
      <c r="UPC2" s="307"/>
      <c r="UPD2" s="307"/>
      <c r="UPE2" s="307"/>
      <c r="UPF2" s="307"/>
      <c r="UPG2" s="307"/>
      <c r="UPH2" s="307"/>
      <c r="UPI2" s="307"/>
      <c r="UPJ2" s="307"/>
      <c r="UPK2" s="307"/>
      <c r="UPL2" s="307"/>
      <c r="UPM2" s="306"/>
      <c r="UPN2" s="307"/>
      <c r="UPO2" s="307"/>
      <c r="UPP2" s="307"/>
      <c r="UPQ2" s="307"/>
      <c r="UPR2" s="307"/>
      <c r="UPS2" s="307"/>
      <c r="UPT2" s="307"/>
      <c r="UPU2" s="307"/>
      <c r="UPV2" s="307"/>
      <c r="UPW2" s="307"/>
      <c r="UPX2" s="307"/>
      <c r="UPY2" s="307"/>
      <c r="UPZ2" s="307"/>
      <c r="UQA2" s="307"/>
      <c r="UQB2" s="307"/>
      <c r="UQC2" s="306"/>
      <c r="UQD2" s="307"/>
      <c r="UQE2" s="307"/>
      <c r="UQF2" s="307"/>
      <c r="UQG2" s="307"/>
      <c r="UQH2" s="307"/>
      <c r="UQI2" s="307"/>
      <c r="UQJ2" s="307"/>
      <c r="UQK2" s="307"/>
      <c r="UQL2" s="307"/>
      <c r="UQM2" s="307"/>
      <c r="UQN2" s="307"/>
      <c r="UQO2" s="307"/>
      <c r="UQP2" s="307"/>
      <c r="UQQ2" s="307"/>
      <c r="UQR2" s="307"/>
      <c r="UQS2" s="306"/>
      <c r="UQT2" s="307"/>
      <c r="UQU2" s="307"/>
      <c r="UQV2" s="307"/>
      <c r="UQW2" s="307"/>
      <c r="UQX2" s="307"/>
      <c r="UQY2" s="307"/>
      <c r="UQZ2" s="307"/>
      <c r="URA2" s="307"/>
      <c r="URB2" s="307"/>
      <c r="URC2" s="307"/>
      <c r="URD2" s="307"/>
      <c r="URE2" s="307"/>
      <c r="URF2" s="307"/>
      <c r="URG2" s="307"/>
      <c r="URH2" s="307"/>
      <c r="URI2" s="306"/>
      <c r="URJ2" s="307"/>
      <c r="URK2" s="307"/>
      <c r="URL2" s="307"/>
      <c r="URM2" s="307"/>
      <c r="URN2" s="307"/>
      <c r="URO2" s="307"/>
      <c r="URP2" s="307"/>
      <c r="URQ2" s="307"/>
      <c r="URR2" s="307"/>
      <c r="URS2" s="307"/>
      <c r="URT2" s="307"/>
      <c r="URU2" s="307"/>
      <c r="URV2" s="307"/>
      <c r="URW2" s="307"/>
      <c r="URX2" s="307"/>
      <c r="URY2" s="306"/>
      <c r="URZ2" s="307"/>
      <c r="USA2" s="307"/>
      <c r="USB2" s="307"/>
      <c r="USC2" s="307"/>
      <c r="USD2" s="307"/>
      <c r="USE2" s="307"/>
      <c r="USF2" s="307"/>
      <c r="USG2" s="307"/>
      <c r="USH2" s="307"/>
      <c r="USI2" s="307"/>
      <c r="USJ2" s="307"/>
      <c r="USK2" s="307"/>
      <c r="USL2" s="307"/>
      <c r="USM2" s="307"/>
      <c r="USN2" s="307"/>
      <c r="USO2" s="306"/>
      <c r="USP2" s="307"/>
      <c r="USQ2" s="307"/>
      <c r="USR2" s="307"/>
      <c r="USS2" s="307"/>
      <c r="UST2" s="307"/>
      <c r="USU2" s="307"/>
      <c r="USV2" s="307"/>
      <c r="USW2" s="307"/>
      <c r="USX2" s="307"/>
      <c r="USY2" s="307"/>
      <c r="USZ2" s="307"/>
      <c r="UTA2" s="307"/>
      <c r="UTB2" s="307"/>
      <c r="UTC2" s="307"/>
      <c r="UTD2" s="307"/>
      <c r="UTE2" s="306"/>
      <c r="UTF2" s="307"/>
      <c r="UTG2" s="307"/>
      <c r="UTH2" s="307"/>
      <c r="UTI2" s="307"/>
      <c r="UTJ2" s="307"/>
      <c r="UTK2" s="307"/>
      <c r="UTL2" s="307"/>
      <c r="UTM2" s="307"/>
      <c r="UTN2" s="307"/>
      <c r="UTO2" s="307"/>
      <c r="UTP2" s="307"/>
      <c r="UTQ2" s="307"/>
      <c r="UTR2" s="307"/>
      <c r="UTS2" s="307"/>
      <c r="UTT2" s="307"/>
      <c r="UTU2" s="306"/>
      <c r="UTV2" s="307"/>
      <c r="UTW2" s="307"/>
      <c r="UTX2" s="307"/>
      <c r="UTY2" s="307"/>
      <c r="UTZ2" s="307"/>
      <c r="UUA2" s="307"/>
      <c r="UUB2" s="307"/>
      <c r="UUC2" s="307"/>
      <c r="UUD2" s="307"/>
      <c r="UUE2" s="307"/>
      <c r="UUF2" s="307"/>
      <c r="UUG2" s="307"/>
      <c r="UUH2" s="307"/>
      <c r="UUI2" s="307"/>
      <c r="UUJ2" s="307"/>
      <c r="UUK2" s="306"/>
      <c r="UUL2" s="307"/>
      <c r="UUM2" s="307"/>
      <c r="UUN2" s="307"/>
      <c r="UUO2" s="307"/>
      <c r="UUP2" s="307"/>
      <c r="UUQ2" s="307"/>
      <c r="UUR2" s="307"/>
      <c r="UUS2" s="307"/>
      <c r="UUT2" s="307"/>
      <c r="UUU2" s="307"/>
      <c r="UUV2" s="307"/>
      <c r="UUW2" s="307"/>
      <c r="UUX2" s="307"/>
      <c r="UUY2" s="307"/>
      <c r="UUZ2" s="307"/>
      <c r="UVA2" s="306"/>
      <c r="UVB2" s="307"/>
      <c r="UVC2" s="307"/>
      <c r="UVD2" s="307"/>
      <c r="UVE2" s="307"/>
      <c r="UVF2" s="307"/>
      <c r="UVG2" s="307"/>
      <c r="UVH2" s="307"/>
      <c r="UVI2" s="307"/>
      <c r="UVJ2" s="307"/>
      <c r="UVK2" s="307"/>
      <c r="UVL2" s="307"/>
      <c r="UVM2" s="307"/>
      <c r="UVN2" s="307"/>
      <c r="UVO2" s="307"/>
      <c r="UVP2" s="307"/>
      <c r="UVQ2" s="306"/>
      <c r="UVR2" s="307"/>
      <c r="UVS2" s="307"/>
      <c r="UVT2" s="307"/>
      <c r="UVU2" s="307"/>
      <c r="UVV2" s="307"/>
      <c r="UVW2" s="307"/>
      <c r="UVX2" s="307"/>
      <c r="UVY2" s="307"/>
      <c r="UVZ2" s="307"/>
      <c r="UWA2" s="307"/>
      <c r="UWB2" s="307"/>
      <c r="UWC2" s="307"/>
      <c r="UWD2" s="307"/>
      <c r="UWE2" s="307"/>
      <c r="UWF2" s="307"/>
      <c r="UWG2" s="306"/>
      <c r="UWH2" s="307"/>
      <c r="UWI2" s="307"/>
      <c r="UWJ2" s="307"/>
      <c r="UWK2" s="307"/>
      <c r="UWL2" s="307"/>
      <c r="UWM2" s="307"/>
      <c r="UWN2" s="307"/>
      <c r="UWO2" s="307"/>
      <c r="UWP2" s="307"/>
      <c r="UWQ2" s="307"/>
      <c r="UWR2" s="307"/>
      <c r="UWS2" s="307"/>
      <c r="UWT2" s="307"/>
      <c r="UWU2" s="307"/>
      <c r="UWV2" s="307"/>
      <c r="UWW2" s="306"/>
      <c r="UWX2" s="307"/>
      <c r="UWY2" s="307"/>
      <c r="UWZ2" s="307"/>
      <c r="UXA2" s="307"/>
      <c r="UXB2" s="307"/>
      <c r="UXC2" s="307"/>
      <c r="UXD2" s="307"/>
      <c r="UXE2" s="307"/>
      <c r="UXF2" s="307"/>
      <c r="UXG2" s="307"/>
      <c r="UXH2" s="307"/>
      <c r="UXI2" s="307"/>
      <c r="UXJ2" s="307"/>
      <c r="UXK2" s="307"/>
      <c r="UXL2" s="307"/>
      <c r="UXM2" s="306"/>
      <c r="UXN2" s="307"/>
      <c r="UXO2" s="307"/>
      <c r="UXP2" s="307"/>
      <c r="UXQ2" s="307"/>
      <c r="UXR2" s="307"/>
      <c r="UXS2" s="307"/>
      <c r="UXT2" s="307"/>
      <c r="UXU2" s="307"/>
      <c r="UXV2" s="307"/>
      <c r="UXW2" s="307"/>
      <c r="UXX2" s="307"/>
      <c r="UXY2" s="307"/>
      <c r="UXZ2" s="307"/>
      <c r="UYA2" s="307"/>
      <c r="UYB2" s="307"/>
      <c r="UYC2" s="306"/>
      <c r="UYD2" s="307"/>
      <c r="UYE2" s="307"/>
      <c r="UYF2" s="307"/>
      <c r="UYG2" s="307"/>
      <c r="UYH2" s="307"/>
      <c r="UYI2" s="307"/>
      <c r="UYJ2" s="307"/>
      <c r="UYK2" s="307"/>
      <c r="UYL2" s="307"/>
      <c r="UYM2" s="307"/>
      <c r="UYN2" s="307"/>
      <c r="UYO2" s="307"/>
      <c r="UYP2" s="307"/>
      <c r="UYQ2" s="307"/>
      <c r="UYR2" s="307"/>
      <c r="UYS2" s="306"/>
      <c r="UYT2" s="307"/>
      <c r="UYU2" s="307"/>
      <c r="UYV2" s="307"/>
      <c r="UYW2" s="307"/>
      <c r="UYX2" s="307"/>
      <c r="UYY2" s="307"/>
      <c r="UYZ2" s="307"/>
      <c r="UZA2" s="307"/>
      <c r="UZB2" s="307"/>
      <c r="UZC2" s="307"/>
      <c r="UZD2" s="307"/>
      <c r="UZE2" s="307"/>
      <c r="UZF2" s="307"/>
      <c r="UZG2" s="307"/>
      <c r="UZH2" s="307"/>
      <c r="UZI2" s="306"/>
      <c r="UZJ2" s="307"/>
      <c r="UZK2" s="307"/>
      <c r="UZL2" s="307"/>
      <c r="UZM2" s="307"/>
      <c r="UZN2" s="307"/>
      <c r="UZO2" s="307"/>
      <c r="UZP2" s="307"/>
      <c r="UZQ2" s="307"/>
      <c r="UZR2" s="307"/>
      <c r="UZS2" s="307"/>
      <c r="UZT2" s="307"/>
      <c r="UZU2" s="307"/>
      <c r="UZV2" s="307"/>
      <c r="UZW2" s="307"/>
      <c r="UZX2" s="307"/>
      <c r="UZY2" s="306"/>
      <c r="UZZ2" s="307"/>
      <c r="VAA2" s="307"/>
      <c r="VAB2" s="307"/>
      <c r="VAC2" s="307"/>
      <c r="VAD2" s="307"/>
      <c r="VAE2" s="307"/>
      <c r="VAF2" s="307"/>
      <c r="VAG2" s="307"/>
      <c r="VAH2" s="307"/>
      <c r="VAI2" s="307"/>
      <c r="VAJ2" s="307"/>
      <c r="VAK2" s="307"/>
      <c r="VAL2" s="307"/>
      <c r="VAM2" s="307"/>
      <c r="VAN2" s="307"/>
      <c r="VAO2" s="306"/>
      <c r="VAP2" s="307"/>
      <c r="VAQ2" s="307"/>
      <c r="VAR2" s="307"/>
      <c r="VAS2" s="307"/>
      <c r="VAT2" s="307"/>
      <c r="VAU2" s="307"/>
      <c r="VAV2" s="307"/>
      <c r="VAW2" s="307"/>
      <c r="VAX2" s="307"/>
      <c r="VAY2" s="307"/>
      <c r="VAZ2" s="307"/>
      <c r="VBA2" s="307"/>
      <c r="VBB2" s="307"/>
      <c r="VBC2" s="307"/>
      <c r="VBD2" s="307"/>
      <c r="VBE2" s="306"/>
      <c r="VBF2" s="307"/>
      <c r="VBG2" s="307"/>
      <c r="VBH2" s="307"/>
      <c r="VBI2" s="307"/>
      <c r="VBJ2" s="307"/>
      <c r="VBK2" s="307"/>
      <c r="VBL2" s="307"/>
      <c r="VBM2" s="307"/>
      <c r="VBN2" s="307"/>
      <c r="VBO2" s="307"/>
      <c r="VBP2" s="307"/>
      <c r="VBQ2" s="307"/>
      <c r="VBR2" s="307"/>
      <c r="VBS2" s="307"/>
      <c r="VBT2" s="307"/>
      <c r="VBU2" s="306"/>
      <c r="VBV2" s="307"/>
      <c r="VBW2" s="307"/>
      <c r="VBX2" s="307"/>
      <c r="VBY2" s="307"/>
      <c r="VBZ2" s="307"/>
      <c r="VCA2" s="307"/>
      <c r="VCB2" s="307"/>
      <c r="VCC2" s="307"/>
      <c r="VCD2" s="307"/>
      <c r="VCE2" s="307"/>
      <c r="VCF2" s="307"/>
      <c r="VCG2" s="307"/>
      <c r="VCH2" s="307"/>
      <c r="VCI2" s="307"/>
      <c r="VCJ2" s="307"/>
      <c r="VCK2" s="306"/>
      <c r="VCL2" s="307"/>
      <c r="VCM2" s="307"/>
      <c r="VCN2" s="307"/>
      <c r="VCO2" s="307"/>
      <c r="VCP2" s="307"/>
      <c r="VCQ2" s="307"/>
      <c r="VCR2" s="307"/>
      <c r="VCS2" s="307"/>
      <c r="VCT2" s="307"/>
      <c r="VCU2" s="307"/>
      <c r="VCV2" s="307"/>
      <c r="VCW2" s="307"/>
      <c r="VCX2" s="307"/>
      <c r="VCY2" s="307"/>
      <c r="VCZ2" s="307"/>
      <c r="VDA2" s="306"/>
      <c r="VDB2" s="307"/>
      <c r="VDC2" s="307"/>
      <c r="VDD2" s="307"/>
      <c r="VDE2" s="307"/>
      <c r="VDF2" s="307"/>
      <c r="VDG2" s="307"/>
      <c r="VDH2" s="307"/>
      <c r="VDI2" s="307"/>
      <c r="VDJ2" s="307"/>
      <c r="VDK2" s="307"/>
      <c r="VDL2" s="307"/>
      <c r="VDM2" s="307"/>
      <c r="VDN2" s="307"/>
      <c r="VDO2" s="307"/>
      <c r="VDP2" s="307"/>
      <c r="VDQ2" s="306"/>
      <c r="VDR2" s="307"/>
      <c r="VDS2" s="307"/>
      <c r="VDT2" s="307"/>
      <c r="VDU2" s="307"/>
      <c r="VDV2" s="307"/>
      <c r="VDW2" s="307"/>
      <c r="VDX2" s="307"/>
      <c r="VDY2" s="307"/>
      <c r="VDZ2" s="307"/>
      <c r="VEA2" s="307"/>
      <c r="VEB2" s="307"/>
      <c r="VEC2" s="307"/>
      <c r="VED2" s="307"/>
      <c r="VEE2" s="307"/>
      <c r="VEF2" s="307"/>
      <c r="VEG2" s="306"/>
      <c r="VEH2" s="307"/>
      <c r="VEI2" s="307"/>
      <c r="VEJ2" s="307"/>
      <c r="VEK2" s="307"/>
      <c r="VEL2" s="307"/>
      <c r="VEM2" s="307"/>
      <c r="VEN2" s="307"/>
      <c r="VEO2" s="307"/>
      <c r="VEP2" s="307"/>
      <c r="VEQ2" s="307"/>
      <c r="VER2" s="307"/>
      <c r="VES2" s="307"/>
      <c r="VET2" s="307"/>
      <c r="VEU2" s="307"/>
      <c r="VEV2" s="307"/>
      <c r="VEW2" s="306"/>
      <c r="VEX2" s="307"/>
      <c r="VEY2" s="307"/>
      <c r="VEZ2" s="307"/>
      <c r="VFA2" s="307"/>
      <c r="VFB2" s="307"/>
      <c r="VFC2" s="307"/>
      <c r="VFD2" s="307"/>
      <c r="VFE2" s="307"/>
      <c r="VFF2" s="307"/>
      <c r="VFG2" s="307"/>
      <c r="VFH2" s="307"/>
      <c r="VFI2" s="307"/>
      <c r="VFJ2" s="307"/>
      <c r="VFK2" s="307"/>
      <c r="VFL2" s="307"/>
      <c r="VFM2" s="306"/>
      <c r="VFN2" s="307"/>
      <c r="VFO2" s="307"/>
      <c r="VFP2" s="307"/>
      <c r="VFQ2" s="307"/>
      <c r="VFR2" s="307"/>
      <c r="VFS2" s="307"/>
      <c r="VFT2" s="307"/>
      <c r="VFU2" s="307"/>
      <c r="VFV2" s="307"/>
      <c r="VFW2" s="307"/>
      <c r="VFX2" s="307"/>
      <c r="VFY2" s="307"/>
      <c r="VFZ2" s="307"/>
      <c r="VGA2" s="307"/>
      <c r="VGB2" s="307"/>
      <c r="VGC2" s="306"/>
      <c r="VGD2" s="307"/>
      <c r="VGE2" s="307"/>
      <c r="VGF2" s="307"/>
      <c r="VGG2" s="307"/>
      <c r="VGH2" s="307"/>
      <c r="VGI2" s="307"/>
      <c r="VGJ2" s="307"/>
      <c r="VGK2" s="307"/>
      <c r="VGL2" s="307"/>
      <c r="VGM2" s="307"/>
      <c r="VGN2" s="307"/>
      <c r="VGO2" s="307"/>
      <c r="VGP2" s="307"/>
      <c r="VGQ2" s="307"/>
      <c r="VGR2" s="307"/>
      <c r="VGS2" s="306"/>
      <c r="VGT2" s="307"/>
      <c r="VGU2" s="307"/>
      <c r="VGV2" s="307"/>
      <c r="VGW2" s="307"/>
      <c r="VGX2" s="307"/>
      <c r="VGY2" s="307"/>
      <c r="VGZ2" s="307"/>
      <c r="VHA2" s="307"/>
      <c r="VHB2" s="307"/>
      <c r="VHC2" s="307"/>
      <c r="VHD2" s="307"/>
      <c r="VHE2" s="307"/>
      <c r="VHF2" s="307"/>
      <c r="VHG2" s="307"/>
      <c r="VHH2" s="307"/>
      <c r="VHI2" s="306"/>
      <c r="VHJ2" s="307"/>
      <c r="VHK2" s="307"/>
      <c r="VHL2" s="307"/>
      <c r="VHM2" s="307"/>
      <c r="VHN2" s="307"/>
      <c r="VHO2" s="307"/>
      <c r="VHP2" s="307"/>
      <c r="VHQ2" s="307"/>
      <c r="VHR2" s="307"/>
      <c r="VHS2" s="307"/>
      <c r="VHT2" s="307"/>
      <c r="VHU2" s="307"/>
      <c r="VHV2" s="307"/>
      <c r="VHW2" s="307"/>
      <c r="VHX2" s="307"/>
      <c r="VHY2" s="306"/>
      <c r="VHZ2" s="307"/>
      <c r="VIA2" s="307"/>
      <c r="VIB2" s="307"/>
      <c r="VIC2" s="307"/>
      <c r="VID2" s="307"/>
      <c r="VIE2" s="307"/>
      <c r="VIF2" s="307"/>
      <c r="VIG2" s="307"/>
      <c r="VIH2" s="307"/>
      <c r="VII2" s="307"/>
      <c r="VIJ2" s="307"/>
      <c r="VIK2" s="307"/>
      <c r="VIL2" s="307"/>
      <c r="VIM2" s="307"/>
      <c r="VIN2" s="307"/>
      <c r="VIO2" s="306"/>
      <c r="VIP2" s="307"/>
      <c r="VIQ2" s="307"/>
      <c r="VIR2" s="307"/>
      <c r="VIS2" s="307"/>
      <c r="VIT2" s="307"/>
      <c r="VIU2" s="307"/>
      <c r="VIV2" s="307"/>
      <c r="VIW2" s="307"/>
      <c r="VIX2" s="307"/>
      <c r="VIY2" s="307"/>
      <c r="VIZ2" s="307"/>
      <c r="VJA2" s="307"/>
      <c r="VJB2" s="307"/>
      <c r="VJC2" s="307"/>
      <c r="VJD2" s="307"/>
      <c r="VJE2" s="306"/>
      <c r="VJF2" s="307"/>
      <c r="VJG2" s="307"/>
      <c r="VJH2" s="307"/>
      <c r="VJI2" s="307"/>
      <c r="VJJ2" s="307"/>
      <c r="VJK2" s="307"/>
      <c r="VJL2" s="307"/>
      <c r="VJM2" s="307"/>
      <c r="VJN2" s="307"/>
      <c r="VJO2" s="307"/>
      <c r="VJP2" s="307"/>
      <c r="VJQ2" s="307"/>
      <c r="VJR2" s="307"/>
      <c r="VJS2" s="307"/>
      <c r="VJT2" s="307"/>
      <c r="VJU2" s="306"/>
      <c r="VJV2" s="307"/>
      <c r="VJW2" s="307"/>
      <c r="VJX2" s="307"/>
      <c r="VJY2" s="307"/>
      <c r="VJZ2" s="307"/>
      <c r="VKA2" s="307"/>
      <c r="VKB2" s="307"/>
      <c r="VKC2" s="307"/>
      <c r="VKD2" s="307"/>
      <c r="VKE2" s="307"/>
      <c r="VKF2" s="307"/>
      <c r="VKG2" s="307"/>
      <c r="VKH2" s="307"/>
      <c r="VKI2" s="307"/>
      <c r="VKJ2" s="307"/>
      <c r="VKK2" s="306"/>
      <c r="VKL2" s="307"/>
      <c r="VKM2" s="307"/>
      <c r="VKN2" s="307"/>
      <c r="VKO2" s="307"/>
      <c r="VKP2" s="307"/>
      <c r="VKQ2" s="307"/>
      <c r="VKR2" s="307"/>
      <c r="VKS2" s="307"/>
      <c r="VKT2" s="307"/>
      <c r="VKU2" s="307"/>
      <c r="VKV2" s="307"/>
      <c r="VKW2" s="307"/>
      <c r="VKX2" s="307"/>
      <c r="VKY2" s="307"/>
      <c r="VKZ2" s="307"/>
      <c r="VLA2" s="306"/>
      <c r="VLB2" s="307"/>
      <c r="VLC2" s="307"/>
      <c r="VLD2" s="307"/>
      <c r="VLE2" s="307"/>
      <c r="VLF2" s="307"/>
      <c r="VLG2" s="307"/>
      <c r="VLH2" s="307"/>
      <c r="VLI2" s="307"/>
      <c r="VLJ2" s="307"/>
      <c r="VLK2" s="307"/>
      <c r="VLL2" s="307"/>
      <c r="VLM2" s="307"/>
      <c r="VLN2" s="307"/>
      <c r="VLO2" s="307"/>
      <c r="VLP2" s="307"/>
      <c r="VLQ2" s="306"/>
      <c r="VLR2" s="307"/>
      <c r="VLS2" s="307"/>
      <c r="VLT2" s="307"/>
      <c r="VLU2" s="307"/>
      <c r="VLV2" s="307"/>
      <c r="VLW2" s="307"/>
      <c r="VLX2" s="307"/>
      <c r="VLY2" s="307"/>
      <c r="VLZ2" s="307"/>
      <c r="VMA2" s="307"/>
      <c r="VMB2" s="307"/>
      <c r="VMC2" s="307"/>
      <c r="VMD2" s="307"/>
      <c r="VME2" s="307"/>
      <c r="VMF2" s="307"/>
      <c r="VMG2" s="306"/>
      <c r="VMH2" s="307"/>
      <c r="VMI2" s="307"/>
      <c r="VMJ2" s="307"/>
      <c r="VMK2" s="307"/>
      <c r="VML2" s="307"/>
      <c r="VMM2" s="307"/>
      <c r="VMN2" s="307"/>
      <c r="VMO2" s="307"/>
      <c r="VMP2" s="307"/>
      <c r="VMQ2" s="307"/>
      <c r="VMR2" s="307"/>
      <c r="VMS2" s="307"/>
      <c r="VMT2" s="307"/>
      <c r="VMU2" s="307"/>
      <c r="VMV2" s="307"/>
      <c r="VMW2" s="306"/>
      <c r="VMX2" s="307"/>
      <c r="VMY2" s="307"/>
      <c r="VMZ2" s="307"/>
      <c r="VNA2" s="307"/>
      <c r="VNB2" s="307"/>
      <c r="VNC2" s="307"/>
      <c r="VND2" s="307"/>
      <c r="VNE2" s="307"/>
      <c r="VNF2" s="307"/>
      <c r="VNG2" s="307"/>
      <c r="VNH2" s="307"/>
      <c r="VNI2" s="307"/>
      <c r="VNJ2" s="307"/>
      <c r="VNK2" s="307"/>
      <c r="VNL2" s="307"/>
      <c r="VNM2" s="306"/>
      <c r="VNN2" s="307"/>
      <c r="VNO2" s="307"/>
      <c r="VNP2" s="307"/>
      <c r="VNQ2" s="307"/>
      <c r="VNR2" s="307"/>
      <c r="VNS2" s="307"/>
      <c r="VNT2" s="307"/>
      <c r="VNU2" s="307"/>
      <c r="VNV2" s="307"/>
      <c r="VNW2" s="307"/>
      <c r="VNX2" s="307"/>
      <c r="VNY2" s="307"/>
      <c r="VNZ2" s="307"/>
      <c r="VOA2" s="307"/>
      <c r="VOB2" s="307"/>
      <c r="VOC2" s="306"/>
      <c r="VOD2" s="307"/>
      <c r="VOE2" s="307"/>
      <c r="VOF2" s="307"/>
      <c r="VOG2" s="307"/>
      <c r="VOH2" s="307"/>
      <c r="VOI2" s="307"/>
      <c r="VOJ2" s="307"/>
      <c r="VOK2" s="307"/>
      <c r="VOL2" s="307"/>
      <c r="VOM2" s="307"/>
      <c r="VON2" s="307"/>
      <c r="VOO2" s="307"/>
      <c r="VOP2" s="307"/>
      <c r="VOQ2" s="307"/>
      <c r="VOR2" s="307"/>
      <c r="VOS2" s="306"/>
      <c r="VOT2" s="307"/>
      <c r="VOU2" s="307"/>
      <c r="VOV2" s="307"/>
      <c r="VOW2" s="307"/>
      <c r="VOX2" s="307"/>
      <c r="VOY2" s="307"/>
      <c r="VOZ2" s="307"/>
      <c r="VPA2" s="307"/>
      <c r="VPB2" s="307"/>
      <c r="VPC2" s="307"/>
      <c r="VPD2" s="307"/>
      <c r="VPE2" s="307"/>
      <c r="VPF2" s="307"/>
      <c r="VPG2" s="307"/>
      <c r="VPH2" s="307"/>
      <c r="VPI2" s="306"/>
      <c r="VPJ2" s="307"/>
      <c r="VPK2" s="307"/>
      <c r="VPL2" s="307"/>
      <c r="VPM2" s="307"/>
      <c r="VPN2" s="307"/>
      <c r="VPO2" s="307"/>
      <c r="VPP2" s="307"/>
      <c r="VPQ2" s="307"/>
      <c r="VPR2" s="307"/>
      <c r="VPS2" s="307"/>
      <c r="VPT2" s="307"/>
      <c r="VPU2" s="307"/>
      <c r="VPV2" s="307"/>
      <c r="VPW2" s="307"/>
      <c r="VPX2" s="307"/>
      <c r="VPY2" s="306"/>
      <c r="VPZ2" s="307"/>
      <c r="VQA2" s="307"/>
      <c r="VQB2" s="307"/>
      <c r="VQC2" s="307"/>
      <c r="VQD2" s="307"/>
      <c r="VQE2" s="307"/>
      <c r="VQF2" s="307"/>
      <c r="VQG2" s="307"/>
      <c r="VQH2" s="307"/>
      <c r="VQI2" s="307"/>
      <c r="VQJ2" s="307"/>
      <c r="VQK2" s="307"/>
      <c r="VQL2" s="307"/>
      <c r="VQM2" s="307"/>
      <c r="VQN2" s="307"/>
      <c r="VQO2" s="306"/>
      <c r="VQP2" s="307"/>
      <c r="VQQ2" s="307"/>
      <c r="VQR2" s="307"/>
      <c r="VQS2" s="307"/>
      <c r="VQT2" s="307"/>
      <c r="VQU2" s="307"/>
      <c r="VQV2" s="307"/>
      <c r="VQW2" s="307"/>
      <c r="VQX2" s="307"/>
      <c r="VQY2" s="307"/>
      <c r="VQZ2" s="307"/>
      <c r="VRA2" s="307"/>
      <c r="VRB2" s="307"/>
      <c r="VRC2" s="307"/>
      <c r="VRD2" s="307"/>
      <c r="VRE2" s="306"/>
      <c r="VRF2" s="307"/>
      <c r="VRG2" s="307"/>
      <c r="VRH2" s="307"/>
      <c r="VRI2" s="307"/>
      <c r="VRJ2" s="307"/>
      <c r="VRK2" s="307"/>
      <c r="VRL2" s="307"/>
      <c r="VRM2" s="307"/>
      <c r="VRN2" s="307"/>
      <c r="VRO2" s="307"/>
      <c r="VRP2" s="307"/>
      <c r="VRQ2" s="307"/>
      <c r="VRR2" s="307"/>
      <c r="VRS2" s="307"/>
      <c r="VRT2" s="307"/>
      <c r="VRU2" s="306"/>
      <c r="VRV2" s="307"/>
      <c r="VRW2" s="307"/>
      <c r="VRX2" s="307"/>
      <c r="VRY2" s="307"/>
      <c r="VRZ2" s="307"/>
      <c r="VSA2" s="307"/>
      <c r="VSB2" s="307"/>
      <c r="VSC2" s="307"/>
      <c r="VSD2" s="307"/>
      <c r="VSE2" s="307"/>
      <c r="VSF2" s="307"/>
      <c r="VSG2" s="307"/>
      <c r="VSH2" s="307"/>
      <c r="VSI2" s="307"/>
      <c r="VSJ2" s="307"/>
      <c r="VSK2" s="306"/>
      <c r="VSL2" s="307"/>
      <c r="VSM2" s="307"/>
      <c r="VSN2" s="307"/>
      <c r="VSO2" s="307"/>
      <c r="VSP2" s="307"/>
      <c r="VSQ2" s="307"/>
      <c r="VSR2" s="307"/>
      <c r="VSS2" s="307"/>
      <c r="VST2" s="307"/>
      <c r="VSU2" s="307"/>
      <c r="VSV2" s="307"/>
      <c r="VSW2" s="307"/>
      <c r="VSX2" s="307"/>
      <c r="VSY2" s="307"/>
      <c r="VSZ2" s="307"/>
      <c r="VTA2" s="306"/>
      <c r="VTB2" s="307"/>
      <c r="VTC2" s="307"/>
      <c r="VTD2" s="307"/>
      <c r="VTE2" s="307"/>
      <c r="VTF2" s="307"/>
      <c r="VTG2" s="307"/>
      <c r="VTH2" s="307"/>
      <c r="VTI2" s="307"/>
      <c r="VTJ2" s="307"/>
      <c r="VTK2" s="307"/>
      <c r="VTL2" s="307"/>
      <c r="VTM2" s="307"/>
      <c r="VTN2" s="307"/>
      <c r="VTO2" s="307"/>
      <c r="VTP2" s="307"/>
      <c r="VTQ2" s="306"/>
      <c r="VTR2" s="307"/>
      <c r="VTS2" s="307"/>
      <c r="VTT2" s="307"/>
      <c r="VTU2" s="307"/>
      <c r="VTV2" s="307"/>
      <c r="VTW2" s="307"/>
      <c r="VTX2" s="307"/>
      <c r="VTY2" s="307"/>
      <c r="VTZ2" s="307"/>
      <c r="VUA2" s="307"/>
      <c r="VUB2" s="307"/>
      <c r="VUC2" s="307"/>
      <c r="VUD2" s="307"/>
      <c r="VUE2" s="307"/>
      <c r="VUF2" s="307"/>
      <c r="VUG2" s="306"/>
      <c r="VUH2" s="307"/>
      <c r="VUI2" s="307"/>
      <c r="VUJ2" s="307"/>
      <c r="VUK2" s="307"/>
      <c r="VUL2" s="307"/>
      <c r="VUM2" s="307"/>
      <c r="VUN2" s="307"/>
      <c r="VUO2" s="307"/>
      <c r="VUP2" s="307"/>
      <c r="VUQ2" s="307"/>
      <c r="VUR2" s="307"/>
      <c r="VUS2" s="307"/>
      <c r="VUT2" s="307"/>
      <c r="VUU2" s="307"/>
      <c r="VUV2" s="307"/>
      <c r="VUW2" s="306"/>
      <c r="VUX2" s="307"/>
      <c r="VUY2" s="307"/>
      <c r="VUZ2" s="307"/>
      <c r="VVA2" s="307"/>
      <c r="VVB2" s="307"/>
      <c r="VVC2" s="307"/>
      <c r="VVD2" s="307"/>
      <c r="VVE2" s="307"/>
      <c r="VVF2" s="307"/>
      <c r="VVG2" s="307"/>
      <c r="VVH2" s="307"/>
      <c r="VVI2" s="307"/>
      <c r="VVJ2" s="307"/>
      <c r="VVK2" s="307"/>
      <c r="VVL2" s="307"/>
      <c r="VVM2" s="306"/>
      <c r="VVN2" s="307"/>
      <c r="VVO2" s="307"/>
      <c r="VVP2" s="307"/>
      <c r="VVQ2" s="307"/>
      <c r="VVR2" s="307"/>
      <c r="VVS2" s="307"/>
      <c r="VVT2" s="307"/>
      <c r="VVU2" s="307"/>
      <c r="VVV2" s="307"/>
      <c r="VVW2" s="307"/>
      <c r="VVX2" s="307"/>
      <c r="VVY2" s="307"/>
      <c r="VVZ2" s="307"/>
      <c r="VWA2" s="307"/>
      <c r="VWB2" s="307"/>
      <c r="VWC2" s="306"/>
      <c r="VWD2" s="307"/>
      <c r="VWE2" s="307"/>
      <c r="VWF2" s="307"/>
      <c r="VWG2" s="307"/>
      <c r="VWH2" s="307"/>
      <c r="VWI2" s="307"/>
      <c r="VWJ2" s="307"/>
      <c r="VWK2" s="307"/>
      <c r="VWL2" s="307"/>
      <c r="VWM2" s="307"/>
      <c r="VWN2" s="307"/>
      <c r="VWO2" s="307"/>
      <c r="VWP2" s="307"/>
      <c r="VWQ2" s="307"/>
      <c r="VWR2" s="307"/>
      <c r="VWS2" s="306"/>
      <c r="VWT2" s="307"/>
      <c r="VWU2" s="307"/>
      <c r="VWV2" s="307"/>
      <c r="VWW2" s="307"/>
      <c r="VWX2" s="307"/>
      <c r="VWY2" s="307"/>
      <c r="VWZ2" s="307"/>
      <c r="VXA2" s="307"/>
      <c r="VXB2" s="307"/>
      <c r="VXC2" s="307"/>
      <c r="VXD2" s="307"/>
      <c r="VXE2" s="307"/>
      <c r="VXF2" s="307"/>
      <c r="VXG2" s="307"/>
      <c r="VXH2" s="307"/>
      <c r="VXI2" s="306"/>
      <c r="VXJ2" s="307"/>
      <c r="VXK2" s="307"/>
      <c r="VXL2" s="307"/>
      <c r="VXM2" s="307"/>
      <c r="VXN2" s="307"/>
      <c r="VXO2" s="307"/>
      <c r="VXP2" s="307"/>
      <c r="VXQ2" s="307"/>
      <c r="VXR2" s="307"/>
      <c r="VXS2" s="307"/>
      <c r="VXT2" s="307"/>
      <c r="VXU2" s="307"/>
      <c r="VXV2" s="307"/>
      <c r="VXW2" s="307"/>
      <c r="VXX2" s="307"/>
      <c r="VXY2" s="306"/>
      <c r="VXZ2" s="307"/>
      <c r="VYA2" s="307"/>
      <c r="VYB2" s="307"/>
      <c r="VYC2" s="307"/>
      <c r="VYD2" s="307"/>
      <c r="VYE2" s="307"/>
      <c r="VYF2" s="307"/>
      <c r="VYG2" s="307"/>
      <c r="VYH2" s="307"/>
      <c r="VYI2" s="307"/>
      <c r="VYJ2" s="307"/>
      <c r="VYK2" s="307"/>
      <c r="VYL2" s="307"/>
      <c r="VYM2" s="307"/>
      <c r="VYN2" s="307"/>
      <c r="VYO2" s="306"/>
      <c r="VYP2" s="307"/>
      <c r="VYQ2" s="307"/>
      <c r="VYR2" s="307"/>
      <c r="VYS2" s="307"/>
      <c r="VYT2" s="307"/>
      <c r="VYU2" s="307"/>
      <c r="VYV2" s="307"/>
      <c r="VYW2" s="307"/>
      <c r="VYX2" s="307"/>
      <c r="VYY2" s="307"/>
      <c r="VYZ2" s="307"/>
      <c r="VZA2" s="307"/>
      <c r="VZB2" s="307"/>
      <c r="VZC2" s="307"/>
      <c r="VZD2" s="307"/>
      <c r="VZE2" s="306"/>
      <c r="VZF2" s="307"/>
      <c r="VZG2" s="307"/>
      <c r="VZH2" s="307"/>
      <c r="VZI2" s="307"/>
      <c r="VZJ2" s="307"/>
      <c r="VZK2" s="307"/>
      <c r="VZL2" s="307"/>
      <c r="VZM2" s="307"/>
      <c r="VZN2" s="307"/>
      <c r="VZO2" s="307"/>
      <c r="VZP2" s="307"/>
      <c r="VZQ2" s="307"/>
      <c r="VZR2" s="307"/>
      <c r="VZS2" s="307"/>
      <c r="VZT2" s="307"/>
      <c r="VZU2" s="306"/>
      <c r="VZV2" s="307"/>
      <c r="VZW2" s="307"/>
      <c r="VZX2" s="307"/>
      <c r="VZY2" s="307"/>
      <c r="VZZ2" s="307"/>
      <c r="WAA2" s="307"/>
      <c r="WAB2" s="307"/>
      <c r="WAC2" s="307"/>
      <c r="WAD2" s="307"/>
      <c r="WAE2" s="307"/>
      <c r="WAF2" s="307"/>
      <c r="WAG2" s="307"/>
      <c r="WAH2" s="307"/>
      <c r="WAI2" s="307"/>
      <c r="WAJ2" s="307"/>
      <c r="WAK2" s="306"/>
      <c r="WAL2" s="307"/>
      <c r="WAM2" s="307"/>
      <c r="WAN2" s="307"/>
      <c r="WAO2" s="307"/>
      <c r="WAP2" s="307"/>
      <c r="WAQ2" s="307"/>
      <c r="WAR2" s="307"/>
      <c r="WAS2" s="307"/>
      <c r="WAT2" s="307"/>
      <c r="WAU2" s="307"/>
      <c r="WAV2" s="307"/>
      <c r="WAW2" s="307"/>
      <c r="WAX2" s="307"/>
      <c r="WAY2" s="307"/>
      <c r="WAZ2" s="307"/>
      <c r="WBA2" s="306"/>
      <c r="WBB2" s="307"/>
      <c r="WBC2" s="307"/>
      <c r="WBD2" s="307"/>
      <c r="WBE2" s="307"/>
      <c r="WBF2" s="307"/>
      <c r="WBG2" s="307"/>
      <c r="WBH2" s="307"/>
      <c r="WBI2" s="307"/>
      <c r="WBJ2" s="307"/>
      <c r="WBK2" s="307"/>
      <c r="WBL2" s="307"/>
      <c r="WBM2" s="307"/>
      <c r="WBN2" s="307"/>
      <c r="WBO2" s="307"/>
      <c r="WBP2" s="307"/>
      <c r="WBQ2" s="306"/>
      <c r="WBR2" s="307"/>
      <c r="WBS2" s="307"/>
      <c r="WBT2" s="307"/>
      <c r="WBU2" s="307"/>
      <c r="WBV2" s="307"/>
      <c r="WBW2" s="307"/>
      <c r="WBX2" s="307"/>
      <c r="WBY2" s="307"/>
      <c r="WBZ2" s="307"/>
      <c r="WCA2" s="307"/>
      <c r="WCB2" s="307"/>
      <c r="WCC2" s="307"/>
      <c r="WCD2" s="307"/>
      <c r="WCE2" s="307"/>
      <c r="WCF2" s="307"/>
      <c r="WCG2" s="306"/>
      <c r="WCH2" s="307"/>
      <c r="WCI2" s="307"/>
      <c r="WCJ2" s="307"/>
      <c r="WCK2" s="307"/>
      <c r="WCL2" s="307"/>
      <c r="WCM2" s="307"/>
      <c r="WCN2" s="307"/>
      <c r="WCO2" s="307"/>
      <c r="WCP2" s="307"/>
      <c r="WCQ2" s="307"/>
      <c r="WCR2" s="307"/>
      <c r="WCS2" s="307"/>
      <c r="WCT2" s="307"/>
      <c r="WCU2" s="307"/>
      <c r="WCV2" s="307"/>
      <c r="WCW2" s="306"/>
      <c r="WCX2" s="307"/>
      <c r="WCY2" s="307"/>
      <c r="WCZ2" s="307"/>
      <c r="WDA2" s="307"/>
      <c r="WDB2" s="307"/>
      <c r="WDC2" s="307"/>
      <c r="WDD2" s="307"/>
      <c r="WDE2" s="307"/>
      <c r="WDF2" s="307"/>
      <c r="WDG2" s="307"/>
      <c r="WDH2" s="307"/>
      <c r="WDI2" s="307"/>
      <c r="WDJ2" s="307"/>
      <c r="WDK2" s="307"/>
      <c r="WDL2" s="307"/>
      <c r="WDM2" s="306"/>
      <c r="WDN2" s="307"/>
      <c r="WDO2" s="307"/>
      <c r="WDP2" s="307"/>
      <c r="WDQ2" s="307"/>
      <c r="WDR2" s="307"/>
      <c r="WDS2" s="307"/>
      <c r="WDT2" s="307"/>
      <c r="WDU2" s="307"/>
      <c r="WDV2" s="307"/>
      <c r="WDW2" s="307"/>
      <c r="WDX2" s="307"/>
      <c r="WDY2" s="307"/>
      <c r="WDZ2" s="307"/>
      <c r="WEA2" s="307"/>
      <c r="WEB2" s="307"/>
      <c r="WEC2" s="306"/>
      <c r="WED2" s="307"/>
      <c r="WEE2" s="307"/>
      <c r="WEF2" s="307"/>
      <c r="WEG2" s="307"/>
      <c r="WEH2" s="307"/>
      <c r="WEI2" s="307"/>
      <c r="WEJ2" s="307"/>
      <c r="WEK2" s="307"/>
      <c r="WEL2" s="307"/>
      <c r="WEM2" s="307"/>
      <c r="WEN2" s="307"/>
      <c r="WEO2" s="307"/>
      <c r="WEP2" s="307"/>
      <c r="WEQ2" s="307"/>
      <c r="WER2" s="307"/>
      <c r="WES2" s="306"/>
      <c r="WET2" s="307"/>
      <c r="WEU2" s="307"/>
      <c r="WEV2" s="307"/>
      <c r="WEW2" s="307"/>
      <c r="WEX2" s="307"/>
      <c r="WEY2" s="307"/>
      <c r="WEZ2" s="307"/>
      <c r="WFA2" s="307"/>
      <c r="WFB2" s="307"/>
      <c r="WFC2" s="307"/>
      <c r="WFD2" s="307"/>
      <c r="WFE2" s="307"/>
      <c r="WFF2" s="307"/>
      <c r="WFG2" s="307"/>
      <c r="WFH2" s="307"/>
      <c r="WFI2" s="306"/>
      <c r="WFJ2" s="307"/>
      <c r="WFK2" s="307"/>
      <c r="WFL2" s="307"/>
      <c r="WFM2" s="307"/>
      <c r="WFN2" s="307"/>
      <c r="WFO2" s="307"/>
      <c r="WFP2" s="307"/>
      <c r="WFQ2" s="307"/>
      <c r="WFR2" s="307"/>
      <c r="WFS2" s="307"/>
      <c r="WFT2" s="307"/>
      <c r="WFU2" s="307"/>
      <c r="WFV2" s="307"/>
      <c r="WFW2" s="307"/>
      <c r="WFX2" s="307"/>
      <c r="WFY2" s="306"/>
      <c r="WFZ2" s="307"/>
      <c r="WGA2" s="307"/>
      <c r="WGB2" s="307"/>
      <c r="WGC2" s="307"/>
      <c r="WGD2" s="307"/>
      <c r="WGE2" s="307"/>
      <c r="WGF2" s="307"/>
      <c r="WGG2" s="307"/>
      <c r="WGH2" s="307"/>
      <c r="WGI2" s="307"/>
      <c r="WGJ2" s="307"/>
      <c r="WGK2" s="307"/>
      <c r="WGL2" s="307"/>
      <c r="WGM2" s="307"/>
      <c r="WGN2" s="307"/>
      <c r="WGO2" s="306"/>
      <c r="WGP2" s="307"/>
      <c r="WGQ2" s="307"/>
      <c r="WGR2" s="307"/>
      <c r="WGS2" s="307"/>
      <c r="WGT2" s="307"/>
      <c r="WGU2" s="307"/>
      <c r="WGV2" s="307"/>
      <c r="WGW2" s="307"/>
      <c r="WGX2" s="307"/>
      <c r="WGY2" s="307"/>
      <c r="WGZ2" s="307"/>
      <c r="WHA2" s="307"/>
      <c r="WHB2" s="307"/>
      <c r="WHC2" s="307"/>
      <c r="WHD2" s="307"/>
      <c r="WHE2" s="306"/>
      <c r="WHF2" s="307"/>
      <c r="WHG2" s="307"/>
      <c r="WHH2" s="307"/>
      <c r="WHI2" s="307"/>
      <c r="WHJ2" s="307"/>
      <c r="WHK2" s="307"/>
      <c r="WHL2" s="307"/>
      <c r="WHM2" s="307"/>
      <c r="WHN2" s="307"/>
      <c r="WHO2" s="307"/>
      <c r="WHP2" s="307"/>
      <c r="WHQ2" s="307"/>
      <c r="WHR2" s="307"/>
      <c r="WHS2" s="307"/>
      <c r="WHT2" s="307"/>
      <c r="WHU2" s="306"/>
      <c r="WHV2" s="307"/>
      <c r="WHW2" s="307"/>
      <c r="WHX2" s="307"/>
      <c r="WHY2" s="307"/>
      <c r="WHZ2" s="307"/>
      <c r="WIA2" s="307"/>
      <c r="WIB2" s="307"/>
      <c r="WIC2" s="307"/>
      <c r="WID2" s="307"/>
      <c r="WIE2" s="307"/>
      <c r="WIF2" s="307"/>
      <c r="WIG2" s="307"/>
      <c r="WIH2" s="307"/>
      <c r="WII2" s="307"/>
      <c r="WIJ2" s="307"/>
      <c r="WIK2" s="306"/>
      <c r="WIL2" s="307"/>
      <c r="WIM2" s="307"/>
      <c r="WIN2" s="307"/>
      <c r="WIO2" s="307"/>
      <c r="WIP2" s="307"/>
      <c r="WIQ2" s="307"/>
      <c r="WIR2" s="307"/>
      <c r="WIS2" s="307"/>
      <c r="WIT2" s="307"/>
      <c r="WIU2" s="307"/>
      <c r="WIV2" s="307"/>
      <c r="WIW2" s="307"/>
      <c r="WIX2" s="307"/>
      <c r="WIY2" s="307"/>
      <c r="WIZ2" s="307"/>
      <c r="WJA2" s="306"/>
      <c r="WJB2" s="307"/>
      <c r="WJC2" s="307"/>
      <c r="WJD2" s="307"/>
      <c r="WJE2" s="307"/>
      <c r="WJF2" s="307"/>
      <c r="WJG2" s="307"/>
      <c r="WJH2" s="307"/>
      <c r="WJI2" s="307"/>
      <c r="WJJ2" s="307"/>
      <c r="WJK2" s="307"/>
      <c r="WJL2" s="307"/>
      <c r="WJM2" s="307"/>
      <c r="WJN2" s="307"/>
      <c r="WJO2" s="307"/>
      <c r="WJP2" s="307"/>
      <c r="WJQ2" s="306"/>
      <c r="WJR2" s="307"/>
      <c r="WJS2" s="307"/>
      <c r="WJT2" s="307"/>
      <c r="WJU2" s="307"/>
      <c r="WJV2" s="307"/>
      <c r="WJW2" s="307"/>
      <c r="WJX2" s="307"/>
      <c r="WJY2" s="307"/>
      <c r="WJZ2" s="307"/>
      <c r="WKA2" s="307"/>
      <c r="WKB2" s="307"/>
      <c r="WKC2" s="307"/>
      <c r="WKD2" s="307"/>
      <c r="WKE2" s="307"/>
      <c r="WKF2" s="307"/>
      <c r="WKG2" s="306"/>
      <c r="WKH2" s="307"/>
      <c r="WKI2" s="307"/>
      <c r="WKJ2" s="307"/>
      <c r="WKK2" s="307"/>
      <c r="WKL2" s="307"/>
      <c r="WKM2" s="307"/>
      <c r="WKN2" s="307"/>
      <c r="WKO2" s="307"/>
      <c r="WKP2" s="307"/>
      <c r="WKQ2" s="307"/>
      <c r="WKR2" s="307"/>
      <c r="WKS2" s="307"/>
      <c r="WKT2" s="307"/>
      <c r="WKU2" s="307"/>
      <c r="WKV2" s="307"/>
      <c r="WKW2" s="306"/>
      <c r="WKX2" s="307"/>
      <c r="WKY2" s="307"/>
      <c r="WKZ2" s="307"/>
      <c r="WLA2" s="307"/>
      <c r="WLB2" s="307"/>
      <c r="WLC2" s="307"/>
      <c r="WLD2" s="307"/>
      <c r="WLE2" s="307"/>
      <c r="WLF2" s="307"/>
      <c r="WLG2" s="307"/>
      <c r="WLH2" s="307"/>
      <c r="WLI2" s="307"/>
      <c r="WLJ2" s="307"/>
      <c r="WLK2" s="307"/>
      <c r="WLL2" s="307"/>
      <c r="WLM2" s="306"/>
      <c r="WLN2" s="307"/>
      <c r="WLO2" s="307"/>
      <c r="WLP2" s="307"/>
      <c r="WLQ2" s="307"/>
      <c r="WLR2" s="307"/>
      <c r="WLS2" s="307"/>
      <c r="WLT2" s="307"/>
      <c r="WLU2" s="307"/>
      <c r="WLV2" s="307"/>
      <c r="WLW2" s="307"/>
      <c r="WLX2" s="307"/>
      <c r="WLY2" s="307"/>
      <c r="WLZ2" s="307"/>
      <c r="WMA2" s="307"/>
      <c r="WMB2" s="307"/>
      <c r="WMC2" s="306"/>
      <c r="WMD2" s="307"/>
      <c r="WME2" s="307"/>
      <c r="WMF2" s="307"/>
      <c r="WMG2" s="307"/>
      <c r="WMH2" s="307"/>
      <c r="WMI2" s="307"/>
      <c r="WMJ2" s="307"/>
      <c r="WMK2" s="307"/>
      <c r="WML2" s="307"/>
      <c r="WMM2" s="307"/>
      <c r="WMN2" s="307"/>
      <c r="WMO2" s="307"/>
      <c r="WMP2" s="307"/>
      <c r="WMQ2" s="307"/>
      <c r="WMR2" s="307"/>
      <c r="WMS2" s="306"/>
      <c r="WMT2" s="307"/>
      <c r="WMU2" s="307"/>
      <c r="WMV2" s="307"/>
      <c r="WMW2" s="307"/>
      <c r="WMX2" s="307"/>
      <c r="WMY2" s="307"/>
      <c r="WMZ2" s="307"/>
      <c r="WNA2" s="307"/>
      <c r="WNB2" s="307"/>
      <c r="WNC2" s="307"/>
      <c r="WND2" s="307"/>
      <c r="WNE2" s="307"/>
      <c r="WNF2" s="307"/>
      <c r="WNG2" s="307"/>
      <c r="WNH2" s="307"/>
      <c r="WNI2" s="306"/>
      <c r="WNJ2" s="307"/>
      <c r="WNK2" s="307"/>
      <c r="WNL2" s="307"/>
      <c r="WNM2" s="307"/>
      <c r="WNN2" s="307"/>
      <c r="WNO2" s="307"/>
      <c r="WNP2" s="307"/>
      <c r="WNQ2" s="307"/>
      <c r="WNR2" s="307"/>
      <c r="WNS2" s="307"/>
      <c r="WNT2" s="307"/>
      <c r="WNU2" s="307"/>
      <c r="WNV2" s="307"/>
      <c r="WNW2" s="307"/>
      <c r="WNX2" s="307"/>
      <c r="WNY2" s="306"/>
      <c r="WNZ2" s="307"/>
      <c r="WOA2" s="307"/>
      <c r="WOB2" s="307"/>
      <c r="WOC2" s="307"/>
      <c r="WOD2" s="307"/>
      <c r="WOE2" s="307"/>
      <c r="WOF2" s="307"/>
      <c r="WOG2" s="307"/>
      <c r="WOH2" s="307"/>
      <c r="WOI2" s="307"/>
      <c r="WOJ2" s="307"/>
      <c r="WOK2" s="307"/>
      <c r="WOL2" s="307"/>
      <c r="WOM2" s="307"/>
      <c r="WON2" s="307"/>
      <c r="WOO2" s="306"/>
      <c r="WOP2" s="307"/>
      <c r="WOQ2" s="307"/>
      <c r="WOR2" s="307"/>
      <c r="WOS2" s="307"/>
      <c r="WOT2" s="307"/>
      <c r="WOU2" s="307"/>
      <c r="WOV2" s="307"/>
      <c r="WOW2" s="307"/>
      <c r="WOX2" s="307"/>
      <c r="WOY2" s="307"/>
      <c r="WOZ2" s="307"/>
      <c r="WPA2" s="307"/>
      <c r="WPB2" s="307"/>
      <c r="WPC2" s="307"/>
      <c r="WPD2" s="307"/>
      <c r="WPE2" s="306"/>
      <c r="WPF2" s="307"/>
      <c r="WPG2" s="307"/>
      <c r="WPH2" s="307"/>
      <c r="WPI2" s="307"/>
      <c r="WPJ2" s="307"/>
      <c r="WPK2" s="307"/>
      <c r="WPL2" s="307"/>
      <c r="WPM2" s="307"/>
      <c r="WPN2" s="307"/>
      <c r="WPO2" s="307"/>
      <c r="WPP2" s="307"/>
      <c r="WPQ2" s="307"/>
      <c r="WPR2" s="307"/>
      <c r="WPS2" s="307"/>
      <c r="WPT2" s="307"/>
      <c r="WPU2" s="306"/>
      <c r="WPV2" s="307"/>
      <c r="WPW2" s="307"/>
      <c r="WPX2" s="307"/>
      <c r="WPY2" s="307"/>
      <c r="WPZ2" s="307"/>
      <c r="WQA2" s="307"/>
      <c r="WQB2" s="307"/>
      <c r="WQC2" s="307"/>
      <c r="WQD2" s="307"/>
      <c r="WQE2" s="307"/>
      <c r="WQF2" s="307"/>
      <c r="WQG2" s="307"/>
      <c r="WQH2" s="307"/>
      <c r="WQI2" s="307"/>
      <c r="WQJ2" s="307"/>
      <c r="WQK2" s="306"/>
      <c r="WQL2" s="307"/>
      <c r="WQM2" s="307"/>
      <c r="WQN2" s="307"/>
      <c r="WQO2" s="307"/>
      <c r="WQP2" s="307"/>
      <c r="WQQ2" s="307"/>
      <c r="WQR2" s="307"/>
      <c r="WQS2" s="307"/>
      <c r="WQT2" s="307"/>
      <c r="WQU2" s="307"/>
      <c r="WQV2" s="307"/>
      <c r="WQW2" s="307"/>
      <c r="WQX2" s="307"/>
      <c r="WQY2" s="307"/>
      <c r="WQZ2" s="307"/>
      <c r="WRA2" s="306"/>
      <c r="WRB2" s="307"/>
      <c r="WRC2" s="307"/>
      <c r="WRD2" s="307"/>
      <c r="WRE2" s="307"/>
      <c r="WRF2" s="307"/>
      <c r="WRG2" s="307"/>
      <c r="WRH2" s="307"/>
      <c r="WRI2" s="307"/>
      <c r="WRJ2" s="307"/>
      <c r="WRK2" s="307"/>
      <c r="WRL2" s="307"/>
      <c r="WRM2" s="307"/>
      <c r="WRN2" s="307"/>
      <c r="WRO2" s="307"/>
      <c r="WRP2" s="307"/>
      <c r="WRQ2" s="306"/>
      <c r="WRR2" s="307"/>
      <c r="WRS2" s="307"/>
      <c r="WRT2" s="307"/>
      <c r="WRU2" s="307"/>
      <c r="WRV2" s="307"/>
      <c r="WRW2" s="307"/>
      <c r="WRX2" s="307"/>
      <c r="WRY2" s="307"/>
      <c r="WRZ2" s="307"/>
      <c r="WSA2" s="307"/>
      <c r="WSB2" s="307"/>
      <c r="WSC2" s="307"/>
      <c r="WSD2" s="307"/>
      <c r="WSE2" s="307"/>
      <c r="WSF2" s="307"/>
      <c r="WSG2" s="306"/>
      <c r="WSH2" s="307"/>
      <c r="WSI2" s="307"/>
      <c r="WSJ2" s="307"/>
      <c r="WSK2" s="307"/>
      <c r="WSL2" s="307"/>
      <c r="WSM2" s="307"/>
      <c r="WSN2" s="307"/>
      <c r="WSO2" s="307"/>
      <c r="WSP2" s="307"/>
      <c r="WSQ2" s="307"/>
      <c r="WSR2" s="307"/>
      <c r="WSS2" s="307"/>
      <c r="WST2" s="307"/>
      <c r="WSU2" s="307"/>
      <c r="WSV2" s="307"/>
      <c r="WSW2" s="306"/>
      <c r="WSX2" s="307"/>
      <c r="WSY2" s="307"/>
      <c r="WSZ2" s="307"/>
      <c r="WTA2" s="307"/>
      <c r="WTB2" s="307"/>
      <c r="WTC2" s="307"/>
      <c r="WTD2" s="307"/>
      <c r="WTE2" s="307"/>
      <c r="WTF2" s="307"/>
      <c r="WTG2" s="307"/>
      <c r="WTH2" s="307"/>
      <c r="WTI2" s="307"/>
      <c r="WTJ2" s="307"/>
      <c r="WTK2" s="307"/>
      <c r="WTL2" s="307"/>
      <c r="WTM2" s="306"/>
      <c r="WTN2" s="307"/>
      <c r="WTO2" s="307"/>
      <c r="WTP2" s="307"/>
      <c r="WTQ2" s="307"/>
      <c r="WTR2" s="307"/>
      <c r="WTS2" s="307"/>
      <c r="WTT2" s="307"/>
      <c r="WTU2" s="307"/>
      <c r="WTV2" s="307"/>
      <c r="WTW2" s="307"/>
      <c r="WTX2" s="307"/>
      <c r="WTY2" s="307"/>
      <c r="WTZ2" s="307"/>
      <c r="WUA2" s="307"/>
      <c r="WUB2" s="307"/>
      <c r="WUC2" s="306"/>
      <c r="WUD2" s="307"/>
      <c r="WUE2" s="307"/>
      <c r="WUF2" s="307"/>
      <c r="WUG2" s="307"/>
      <c r="WUH2" s="307"/>
      <c r="WUI2" s="307"/>
      <c r="WUJ2" s="307"/>
      <c r="WUK2" s="307"/>
      <c r="WUL2" s="307"/>
      <c r="WUM2" s="307"/>
      <c r="WUN2" s="307"/>
      <c r="WUO2" s="307"/>
      <c r="WUP2" s="307"/>
      <c r="WUQ2" s="307"/>
      <c r="WUR2" s="307"/>
      <c r="WUS2" s="306"/>
      <c r="WUT2" s="307"/>
      <c r="WUU2" s="307"/>
      <c r="WUV2" s="307"/>
      <c r="WUW2" s="307"/>
      <c r="WUX2" s="307"/>
      <c r="WUY2" s="307"/>
      <c r="WUZ2" s="307"/>
      <c r="WVA2" s="307"/>
      <c r="WVB2" s="307"/>
      <c r="WVC2" s="307"/>
      <c r="WVD2" s="307"/>
      <c r="WVE2" s="307"/>
      <c r="WVF2" s="307"/>
      <c r="WVG2" s="307"/>
      <c r="WVH2" s="307"/>
      <c r="WVI2" s="306"/>
      <c r="WVJ2" s="307"/>
      <c r="WVK2" s="307"/>
      <c r="WVL2" s="307"/>
      <c r="WVM2" s="307"/>
      <c r="WVN2" s="307"/>
      <c r="WVO2" s="307"/>
      <c r="WVP2" s="307"/>
      <c r="WVQ2" s="307"/>
      <c r="WVR2" s="307"/>
      <c r="WVS2" s="307"/>
      <c r="WVT2" s="307"/>
      <c r="WVU2" s="307"/>
      <c r="WVV2" s="307"/>
      <c r="WVW2" s="307"/>
      <c r="WVX2" s="307"/>
      <c r="WVY2" s="306"/>
      <c r="WVZ2" s="307"/>
      <c r="WWA2" s="307"/>
      <c r="WWB2" s="307"/>
      <c r="WWC2" s="307"/>
      <c r="WWD2" s="307"/>
      <c r="WWE2" s="307"/>
      <c r="WWF2" s="307"/>
      <c r="WWG2" s="307"/>
      <c r="WWH2" s="307"/>
      <c r="WWI2" s="307"/>
      <c r="WWJ2" s="307"/>
      <c r="WWK2" s="307"/>
      <c r="WWL2" s="307"/>
      <c r="WWM2" s="307"/>
      <c r="WWN2" s="307"/>
      <c r="WWO2" s="306"/>
      <c r="WWP2" s="307"/>
      <c r="WWQ2" s="307"/>
      <c r="WWR2" s="307"/>
      <c r="WWS2" s="307"/>
      <c r="WWT2" s="307"/>
      <c r="WWU2" s="307"/>
      <c r="WWV2" s="307"/>
      <c r="WWW2" s="307"/>
      <c r="WWX2" s="307"/>
      <c r="WWY2" s="307"/>
      <c r="WWZ2" s="307"/>
      <c r="WXA2" s="307"/>
      <c r="WXB2" s="307"/>
      <c r="WXC2" s="307"/>
      <c r="WXD2" s="307"/>
      <c r="WXE2" s="306"/>
      <c r="WXF2" s="307"/>
      <c r="WXG2" s="307"/>
      <c r="WXH2" s="307"/>
      <c r="WXI2" s="307"/>
      <c r="WXJ2" s="307"/>
      <c r="WXK2" s="307"/>
      <c r="WXL2" s="307"/>
      <c r="WXM2" s="307"/>
      <c r="WXN2" s="307"/>
      <c r="WXO2" s="307"/>
      <c r="WXP2" s="307"/>
      <c r="WXQ2" s="307"/>
      <c r="WXR2" s="307"/>
      <c r="WXS2" s="307"/>
      <c r="WXT2" s="307"/>
      <c r="WXU2" s="306"/>
      <c r="WXV2" s="307"/>
      <c r="WXW2" s="307"/>
      <c r="WXX2" s="307"/>
      <c r="WXY2" s="307"/>
      <c r="WXZ2" s="307"/>
      <c r="WYA2" s="307"/>
      <c r="WYB2" s="307"/>
      <c r="WYC2" s="307"/>
      <c r="WYD2" s="307"/>
      <c r="WYE2" s="307"/>
      <c r="WYF2" s="307"/>
      <c r="WYG2" s="307"/>
      <c r="WYH2" s="307"/>
      <c r="WYI2" s="307"/>
      <c r="WYJ2" s="307"/>
      <c r="WYK2" s="306"/>
      <c r="WYL2" s="307"/>
      <c r="WYM2" s="307"/>
      <c r="WYN2" s="307"/>
      <c r="WYO2" s="307"/>
      <c r="WYP2" s="307"/>
      <c r="WYQ2" s="307"/>
      <c r="WYR2" s="307"/>
      <c r="WYS2" s="307"/>
      <c r="WYT2" s="307"/>
      <c r="WYU2" s="307"/>
      <c r="WYV2" s="307"/>
      <c r="WYW2" s="307"/>
      <c r="WYX2" s="307"/>
      <c r="WYY2" s="307"/>
      <c r="WYZ2" s="307"/>
      <c r="WZA2" s="306"/>
      <c r="WZB2" s="307"/>
      <c r="WZC2" s="307"/>
      <c r="WZD2" s="307"/>
      <c r="WZE2" s="307"/>
      <c r="WZF2" s="307"/>
      <c r="WZG2" s="307"/>
      <c r="WZH2" s="307"/>
      <c r="WZI2" s="307"/>
      <c r="WZJ2" s="307"/>
      <c r="WZK2" s="307"/>
      <c r="WZL2" s="307"/>
      <c r="WZM2" s="307"/>
      <c r="WZN2" s="307"/>
      <c r="WZO2" s="307"/>
      <c r="WZP2" s="307"/>
      <c r="WZQ2" s="306"/>
      <c r="WZR2" s="307"/>
      <c r="WZS2" s="307"/>
      <c r="WZT2" s="307"/>
      <c r="WZU2" s="307"/>
      <c r="WZV2" s="307"/>
      <c r="WZW2" s="307"/>
      <c r="WZX2" s="307"/>
      <c r="WZY2" s="307"/>
      <c r="WZZ2" s="307"/>
      <c r="XAA2" s="307"/>
      <c r="XAB2" s="307"/>
      <c r="XAC2" s="307"/>
      <c r="XAD2" s="307"/>
      <c r="XAE2" s="307"/>
      <c r="XAF2" s="307"/>
      <c r="XAG2" s="306"/>
      <c r="XAH2" s="307"/>
      <c r="XAI2" s="307"/>
      <c r="XAJ2" s="307"/>
      <c r="XAK2" s="307"/>
      <c r="XAL2" s="307"/>
      <c r="XAM2" s="307"/>
      <c r="XAN2" s="307"/>
      <c r="XAO2" s="307"/>
      <c r="XAP2" s="307"/>
      <c r="XAQ2" s="307"/>
      <c r="XAR2" s="307"/>
      <c r="XAS2" s="307"/>
      <c r="XAT2" s="307"/>
      <c r="XAU2" s="307"/>
      <c r="XAV2" s="307"/>
      <c r="XAW2" s="306"/>
      <c r="XAX2" s="307"/>
      <c r="XAY2" s="307"/>
      <c r="XAZ2" s="307"/>
      <c r="XBA2" s="307"/>
      <c r="XBB2" s="307"/>
      <c r="XBC2" s="307"/>
      <c r="XBD2" s="307"/>
      <c r="XBE2" s="307"/>
      <c r="XBF2" s="307"/>
      <c r="XBG2" s="307"/>
      <c r="XBH2" s="307"/>
      <c r="XBI2" s="307"/>
      <c r="XBJ2" s="307"/>
      <c r="XBK2" s="307"/>
      <c r="XBL2" s="307"/>
      <c r="XBM2" s="306"/>
      <c r="XBN2" s="307"/>
      <c r="XBO2" s="307"/>
      <c r="XBP2" s="307"/>
      <c r="XBQ2" s="307"/>
      <c r="XBR2" s="307"/>
      <c r="XBS2" s="307"/>
      <c r="XBT2" s="307"/>
      <c r="XBU2" s="307"/>
      <c r="XBV2" s="307"/>
      <c r="XBW2" s="307"/>
      <c r="XBX2" s="307"/>
      <c r="XBY2" s="307"/>
      <c r="XBZ2" s="307"/>
      <c r="XCA2" s="307"/>
      <c r="XCB2" s="307"/>
      <c r="XCC2" s="306"/>
      <c r="XCD2" s="307"/>
      <c r="XCE2" s="307"/>
      <c r="XCF2" s="307"/>
      <c r="XCG2" s="307"/>
      <c r="XCH2" s="307"/>
      <c r="XCI2" s="307"/>
      <c r="XCJ2" s="307"/>
      <c r="XCK2" s="307"/>
      <c r="XCL2" s="307"/>
      <c r="XCM2" s="307"/>
      <c r="XCN2" s="307"/>
      <c r="XCO2" s="307"/>
      <c r="XCP2" s="307"/>
      <c r="XCQ2" s="307"/>
      <c r="XCR2" s="307"/>
      <c r="XCS2" s="306"/>
      <c r="XCT2" s="307"/>
      <c r="XCU2" s="307"/>
      <c r="XCV2" s="307"/>
      <c r="XCW2" s="307"/>
      <c r="XCX2" s="307"/>
      <c r="XCY2" s="307"/>
      <c r="XCZ2" s="307"/>
      <c r="XDA2" s="307"/>
      <c r="XDB2" s="307"/>
      <c r="XDC2" s="307"/>
      <c r="XDD2" s="307"/>
      <c r="XDE2" s="307"/>
      <c r="XDF2" s="307"/>
      <c r="XDG2" s="307"/>
      <c r="XDH2" s="307"/>
      <c r="XDI2" s="306"/>
      <c r="XDJ2" s="307"/>
      <c r="XDK2" s="307"/>
      <c r="XDL2" s="307"/>
      <c r="XDM2" s="307"/>
      <c r="XDN2" s="307"/>
      <c r="XDO2" s="307"/>
      <c r="XDP2" s="307"/>
      <c r="XDQ2" s="307"/>
      <c r="XDR2" s="307"/>
      <c r="XDS2" s="307"/>
      <c r="XDT2" s="307"/>
      <c r="XDU2" s="307"/>
      <c r="XDV2" s="307"/>
      <c r="XDW2" s="307"/>
      <c r="XDX2" s="307"/>
      <c r="XDY2" s="306"/>
      <c r="XDZ2" s="307"/>
      <c r="XEA2" s="307"/>
      <c r="XEB2" s="307"/>
      <c r="XEC2" s="307"/>
      <c r="XED2" s="307"/>
      <c r="XEE2" s="307"/>
      <c r="XEF2" s="307"/>
      <c r="XEG2" s="307"/>
      <c r="XEH2" s="307"/>
      <c r="XEI2" s="307"/>
      <c r="XEJ2" s="307"/>
      <c r="XEK2" s="307"/>
      <c r="XEL2" s="307"/>
      <c r="XEM2" s="307"/>
      <c r="XEN2" s="307"/>
      <c r="XEO2" s="306"/>
      <c r="XEP2" s="307"/>
      <c r="XEQ2" s="307"/>
      <c r="XER2" s="307"/>
      <c r="XES2" s="307"/>
      <c r="XET2" s="307"/>
      <c r="XEU2" s="307"/>
      <c r="XEV2" s="307"/>
      <c r="XEW2" s="307"/>
      <c r="XEX2" s="307"/>
      <c r="XEY2" s="307"/>
      <c r="XEZ2" s="307"/>
      <c r="XFA2" s="307"/>
      <c r="XFB2" s="307"/>
      <c r="XFC2" s="307"/>
      <c r="XFD2" s="307"/>
    </row>
    <row r="3" spans="1:16384" s="149" customFormat="1" ht="12.75" x14ac:dyDescent="0.2">
      <c r="A3" s="306" t="s">
        <v>1107</v>
      </c>
      <c r="B3" s="307"/>
      <c r="C3" s="307"/>
      <c r="D3" s="307"/>
      <c r="E3" s="307"/>
      <c r="F3" s="307"/>
      <c r="G3" s="307"/>
      <c r="H3" s="307"/>
      <c r="I3" s="307"/>
      <c r="J3" s="307"/>
      <c r="K3" s="307"/>
      <c r="L3" s="307"/>
      <c r="M3" s="307"/>
      <c r="N3" s="307"/>
      <c r="O3" s="307"/>
      <c r="P3" s="307"/>
    </row>
    <row r="4" spans="1:16384" s="149" customFormat="1" ht="12.75" x14ac:dyDescent="0.2">
      <c r="A4" s="306" t="str">
        <f>'Rate Case Constants'!C15</f>
        <v>BASE YEAR FOR THE 12 MONTHS ENDED FEBRUARY 28, 2017</v>
      </c>
      <c r="B4" s="307"/>
      <c r="C4" s="307"/>
      <c r="D4" s="307"/>
      <c r="E4" s="307"/>
      <c r="F4" s="307"/>
      <c r="G4" s="307"/>
      <c r="H4" s="307"/>
      <c r="I4" s="307"/>
      <c r="J4" s="307"/>
      <c r="K4" s="307"/>
      <c r="L4" s="307"/>
      <c r="M4" s="307"/>
      <c r="N4" s="307"/>
      <c r="O4" s="307"/>
      <c r="P4" s="307"/>
    </row>
    <row r="5" spans="1:16384" s="149" customFormat="1" ht="12.75" x14ac:dyDescent="0.2">
      <c r="A5" s="149" t="s">
        <v>8</v>
      </c>
      <c r="P5" s="188" t="s">
        <v>1074</v>
      </c>
    </row>
    <row r="6" spans="1:16384" s="149" customFormat="1" ht="12.75" x14ac:dyDescent="0.2">
      <c r="A6" s="149" t="str">
        <f>'Rate Case Constants'!$C$29</f>
        <v>TYPE OF FILING: __X__ ORIGINAL  _____ UPDATED  _____ REVISED</v>
      </c>
      <c r="P6" s="189" t="s">
        <v>1256</v>
      </c>
    </row>
    <row r="7" spans="1:16384" s="149" customFormat="1" ht="12.75" x14ac:dyDescent="0.2">
      <c r="A7" s="149" t="s">
        <v>9</v>
      </c>
      <c r="P7" s="189" t="str">
        <f>'Rate Case Constants'!$C$37</f>
        <v>WITNESS:   C. M. GARRETT</v>
      </c>
    </row>
    <row r="8" spans="1:16384" s="149" customFormat="1" ht="12.75" x14ac:dyDescent="0.2">
      <c r="A8" s="152" t="s">
        <v>1073</v>
      </c>
      <c r="B8" s="152" t="s">
        <v>6</v>
      </c>
      <c r="C8" s="153"/>
      <c r="D8" s="154" t="s">
        <v>1</v>
      </c>
      <c r="E8" s="152" t="s">
        <v>1</v>
      </c>
      <c r="F8" s="152" t="s">
        <v>1</v>
      </c>
      <c r="G8" s="152" t="s">
        <v>1</v>
      </c>
      <c r="H8" s="152" t="s">
        <v>1</v>
      </c>
      <c r="I8" s="152" t="s">
        <v>1</v>
      </c>
      <c r="J8" s="152" t="s">
        <v>2</v>
      </c>
      <c r="K8" s="152" t="s">
        <v>2</v>
      </c>
      <c r="L8" s="152" t="s">
        <v>2</v>
      </c>
      <c r="M8" s="152" t="s">
        <v>2</v>
      </c>
      <c r="N8" s="152" t="s">
        <v>2</v>
      </c>
      <c r="O8" s="152" t="s">
        <v>2</v>
      </c>
      <c r="P8" s="190"/>
    </row>
    <row r="9" spans="1:16384" s="149" customFormat="1" ht="12.75" x14ac:dyDescent="0.2">
      <c r="A9" s="155" t="s">
        <v>1072</v>
      </c>
      <c r="B9" s="155" t="s">
        <v>5</v>
      </c>
      <c r="C9" s="156" t="s">
        <v>1070</v>
      </c>
      <c r="D9" s="157">
        <v>42430</v>
      </c>
      <c r="E9" s="157">
        <v>42461</v>
      </c>
      <c r="F9" s="157">
        <v>42491</v>
      </c>
      <c r="G9" s="157">
        <v>42522</v>
      </c>
      <c r="H9" s="157">
        <v>42552</v>
      </c>
      <c r="I9" s="157">
        <v>42583</v>
      </c>
      <c r="J9" s="157">
        <v>42614</v>
      </c>
      <c r="K9" s="157">
        <v>42644</v>
      </c>
      <c r="L9" s="157">
        <v>42675</v>
      </c>
      <c r="M9" s="157">
        <v>42705</v>
      </c>
      <c r="N9" s="157">
        <v>42736</v>
      </c>
      <c r="O9" s="157">
        <v>42767</v>
      </c>
      <c r="P9" s="191" t="s">
        <v>3</v>
      </c>
    </row>
    <row r="10" spans="1:16384" s="6" customFormat="1" x14ac:dyDescent="0.25">
      <c r="A10" s="135"/>
      <c r="B10" s="90"/>
      <c r="C10" s="5"/>
      <c r="P10" s="192" t="s">
        <v>1104</v>
      </c>
    </row>
    <row r="11" spans="1:16384" x14ac:dyDescent="0.25">
      <c r="A11" s="207" t="s">
        <v>1078</v>
      </c>
      <c r="C11" s="7" t="s">
        <v>197</v>
      </c>
      <c r="D11" s="202"/>
      <c r="E11" s="202"/>
      <c r="F11" s="202"/>
      <c r="G11" s="202"/>
      <c r="H11" s="202"/>
      <c r="I11" s="202"/>
      <c r="J11" s="202"/>
      <c r="K11" s="202"/>
      <c r="L11" s="202"/>
      <c r="M11" s="202"/>
      <c r="N11" s="202"/>
      <c r="O11" s="202"/>
      <c r="P11" s="205"/>
    </row>
    <row r="12" spans="1:16384" x14ac:dyDescent="0.25">
      <c r="A12" s="136" t="s">
        <v>265</v>
      </c>
      <c r="B12" s="92">
        <v>480</v>
      </c>
      <c r="C12" s="9" t="s">
        <v>109</v>
      </c>
      <c r="D12" s="226">
        <f>'Gas Revenue'!C10</f>
        <v>226.13361</v>
      </c>
      <c r="E12" s="226">
        <f>'Gas Revenue'!D10</f>
        <v>264.39100999999999</v>
      </c>
      <c r="F12" s="226">
        <f>'Gas Revenue'!E10</f>
        <v>335.35739000000001</v>
      </c>
      <c r="G12" s="226">
        <f>'Gas Revenue'!F10</f>
        <v>213.59645</v>
      </c>
      <c r="H12" s="226">
        <f>'Gas Revenue'!G10</f>
        <v>294.80345</v>
      </c>
      <c r="I12" s="226">
        <f>'Gas Revenue'!H10</f>
        <v>265.55768</v>
      </c>
      <c r="J12" s="226">
        <f>'Gas Revenue'!I10</f>
        <v>127.010453802738</v>
      </c>
      <c r="K12" s="226">
        <f>'Gas Revenue'!J10</f>
        <v>122.344763900673</v>
      </c>
      <c r="L12" s="226">
        <f>'Gas Revenue'!K10</f>
        <v>177.13755525346099</v>
      </c>
      <c r="M12" s="226">
        <f>'Gas Revenue'!L10</f>
        <v>274.15777391547601</v>
      </c>
      <c r="N12" s="226">
        <f>'Gas Revenue'!M10</f>
        <v>184.966133785003</v>
      </c>
      <c r="O12" s="226">
        <f>'Gas Revenue'!N10</f>
        <v>194.94189661127001</v>
      </c>
      <c r="P12" s="222">
        <f t="shared" ref="P12:P18" si="0">SUM(D12:O12)</f>
        <v>2680.3981672686209</v>
      </c>
    </row>
    <row r="13" spans="1:16384" x14ac:dyDescent="0.25">
      <c r="A13" s="136" t="s">
        <v>265</v>
      </c>
      <c r="B13" s="93">
        <v>481.1</v>
      </c>
      <c r="C13" s="9" t="s">
        <v>110</v>
      </c>
      <c r="D13" s="226">
        <f>'Gas Revenue'!C19</f>
        <v>6.8255699999999999</v>
      </c>
      <c r="E13" s="226">
        <f>'Gas Revenue'!D19</f>
        <v>6.1379700000000001</v>
      </c>
      <c r="F13" s="226">
        <f>'Gas Revenue'!E19</f>
        <v>9.9237699999999993</v>
      </c>
      <c r="G13" s="226">
        <f>'Gas Revenue'!F19</f>
        <v>7.1791299999999998</v>
      </c>
      <c r="H13" s="226">
        <f>'Gas Revenue'!G19</f>
        <v>10.70692</v>
      </c>
      <c r="I13" s="226">
        <f>'Gas Revenue'!H19</f>
        <v>10.167770000000001</v>
      </c>
      <c r="J13" s="226">
        <f>'Gas Revenue'!I19</f>
        <v>95.629993998177696</v>
      </c>
      <c r="K13" s="226">
        <f>'Gas Revenue'!J19</f>
        <v>72.450952035653003</v>
      </c>
      <c r="L13" s="226">
        <f>'Gas Revenue'!K19</f>
        <v>72.582294898470707</v>
      </c>
      <c r="M13" s="226">
        <f>'Gas Revenue'!L19</f>
        <v>110.92409144077899</v>
      </c>
      <c r="N13" s="226">
        <f>'Gas Revenue'!M19</f>
        <v>77.064719737439304</v>
      </c>
      <c r="O13" s="226">
        <f>'Gas Revenue'!N19</f>
        <v>83.246382372734104</v>
      </c>
      <c r="P13" s="222">
        <f t="shared" si="0"/>
        <v>562.83956448325375</v>
      </c>
    </row>
    <row r="14" spans="1:16384" x14ac:dyDescent="0.25">
      <c r="A14" s="136" t="s">
        <v>265</v>
      </c>
      <c r="B14" s="93">
        <v>481.2</v>
      </c>
      <c r="C14" s="9" t="s">
        <v>111</v>
      </c>
      <c r="D14" s="226">
        <f>'Gas Revenue'!C28</f>
        <v>0</v>
      </c>
      <c r="E14" s="226">
        <f>'Gas Revenue'!D28</f>
        <v>0</v>
      </c>
      <c r="F14" s="226">
        <f>'Gas Revenue'!E28</f>
        <v>0</v>
      </c>
      <c r="G14" s="226">
        <f>'Gas Revenue'!F28</f>
        <v>0</v>
      </c>
      <c r="H14" s="226">
        <f>'Gas Revenue'!G28</f>
        <v>0</v>
      </c>
      <c r="I14" s="226">
        <f>'Gas Revenue'!H28</f>
        <v>0</v>
      </c>
      <c r="J14" s="226">
        <f>'Gas Revenue'!I28</f>
        <v>0</v>
      </c>
      <c r="K14" s="226">
        <f>'Gas Revenue'!J28</f>
        <v>0</v>
      </c>
      <c r="L14" s="226">
        <f>'Gas Revenue'!K28</f>
        <v>0</v>
      </c>
      <c r="M14" s="226">
        <f>'Gas Revenue'!L28</f>
        <v>0</v>
      </c>
      <c r="N14" s="226">
        <f>'Gas Revenue'!M28</f>
        <v>0</v>
      </c>
      <c r="O14" s="226">
        <f>'Gas Revenue'!N28</f>
        <v>0</v>
      </c>
      <c r="P14" s="222">
        <f t="shared" si="0"/>
        <v>0</v>
      </c>
    </row>
    <row r="15" spans="1:16384" x14ac:dyDescent="0.25">
      <c r="A15" s="136" t="s">
        <v>265</v>
      </c>
      <c r="B15" s="92">
        <v>489</v>
      </c>
      <c r="C15" s="9" t="s">
        <v>846</v>
      </c>
      <c r="D15" s="226">
        <f>'Gas Revenue'!C45+'Gas Revenue'!C52</f>
        <v>0.35687999999999998</v>
      </c>
      <c r="E15" s="226">
        <f>'Gas Revenue'!D45+'Gas Revenue'!D52</f>
        <v>0.30692000000000003</v>
      </c>
      <c r="F15" s="226">
        <f>'Gas Revenue'!E45+'Gas Revenue'!E52</f>
        <v>0.29138999999999998</v>
      </c>
      <c r="G15" s="226">
        <f>'Gas Revenue'!F45+'Gas Revenue'!F52</f>
        <v>0.23218</v>
      </c>
      <c r="H15" s="226">
        <f>'Gas Revenue'!G45+'Gas Revenue'!G52</f>
        <v>0.23053000000000001</v>
      </c>
      <c r="I15" s="226">
        <f>'Gas Revenue'!H45+'Gas Revenue'!H52</f>
        <v>0.22034999999999999</v>
      </c>
      <c r="J15" s="226">
        <f>'Gas Revenue'!I45+'Gas Revenue'!I52</f>
        <v>271.32435344690799</v>
      </c>
      <c r="K15" s="226">
        <f>'Gas Revenue'!J45+'Gas Revenue'!J52</f>
        <v>194.488249695733</v>
      </c>
      <c r="L15" s="226">
        <f>'Gas Revenue'!K45+'Gas Revenue'!K52</f>
        <v>134.28939114628901</v>
      </c>
      <c r="M15" s="226">
        <f>'Gas Revenue'!L45+'Gas Revenue'!L52</f>
        <v>117.626733413821</v>
      </c>
      <c r="N15" s="226">
        <f>'Gas Revenue'!M45+'Gas Revenue'!M52</f>
        <v>64.939829152007803</v>
      </c>
      <c r="O15" s="226">
        <f>'Gas Revenue'!N45+'Gas Revenue'!N52</f>
        <v>70.549314670334098</v>
      </c>
      <c r="P15" s="222">
        <f t="shared" si="0"/>
        <v>854.85612152509293</v>
      </c>
    </row>
    <row r="16" spans="1:16384" x14ac:dyDescent="0.25">
      <c r="A16" s="136" t="s">
        <v>265</v>
      </c>
      <c r="B16" s="92">
        <v>482</v>
      </c>
      <c r="C16" s="9" t="s">
        <v>112</v>
      </c>
      <c r="D16" s="226">
        <f>'Gas Revenue'!C37</f>
        <v>0.24601000000000001</v>
      </c>
      <c r="E16" s="226">
        <f>'Gas Revenue'!D37</f>
        <v>0.98163</v>
      </c>
      <c r="F16" s="226">
        <f>'Gas Revenue'!E37</f>
        <v>1.40889</v>
      </c>
      <c r="G16" s="226">
        <f>'Gas Revenue'!F37</f>
        <v>0.96382999999999996</v>
      </c>
      <c r="H16" s="226">
        <f>'Gas Revenue'!G37</f>
        <v>1.1538200000000001</v>
      </c>
      <c r="I16" s="226">
        <f>'Gas Revenue'!H37</f>
        <v>1.15689</v>
      </c>
      <c r="J16" s="226">
        <f>'Gas Revenue'!I37</f>
        <v>14.295246194435499</v>
      </c>
      <c r="K16" s="226">
        <f>'Gas Revenue'!J37</f>
        <v>10.698081810200399</v>
      </c>
      <c r="L16" s="226">
        <f>'Gas Revenue'!K37</f>
        <v>10.5048061440382</v>
      </c>
      <c r="M16" s="226">
        <f>'Gas Revenue'!L37</f>
        <v>15.8344486721822</v>
      </c>
      <c r="N16" s="226">
        <f>'Gas Revenue'!M37</f>
        <v>10.9593247079983</v>
      </c>
      <c r="O16" s="226">
        <f>'Gas Revenue'!N37</f>
        <v>11.8324137281106</v>
      </c>
      <c r="P16" s="222">
        <f t="shared" si="0"/>
        <v>80.035391256965198</v>
      </c>
    </row>
    <row r="17" spans="1:16" x14ac:dyDescent="0.25">
      <c r="A17" s="136" t="s">
        <v>265</v>
      </c>
      <c r="B17" s="92" t="s">
        <v>1011</v>
      </c>
      <c r="C17" s="9" t="s">
        <v>114</v>
      </c>
      <c r="D17" s="226">
        <f>'Gas Revenue'!C62</f>
        <v>0</v>
      </c>
      <c r="E17" s="226">
        <f>'Gas Revenue'!D62</f>
        <v>0</v>
      </c>
      <c r="F17" s="226">
        <f>'Gas Revenue'!E62</f>
        <v>0</v>
      </c>
      <c r="G17" s="226">
        <f>'Gas Revenue'!F62</f>
        <v>0</v>
      </c>
      <c r="H17" s="226">
        <f>'Gas Revenue'!G62</f>
        <v>0</v>
      </c>
      <c r="I17" s="226">
        <f>'Gas Revenue'!H62</f>
        <v>0</v>
      </c>
      <c r="J17" s="226">
        <f>'Gas Revenue'!I62</f>
        <v>0</v>
      </c>
      <c r="K17" s="226">
        <f>'Gas Revenue'!J62</f>
        <v>0</v>
      </c>
      <c r="L17" s="226">
        <f>'Gas Revenue'!K62</f>
        <v>0</v>
      </c>
      <c r="M17" s="226">
        <f>'Gas Revenue'!L62</f>
        <v>0</v>
      </c>
      <c r="N17" s="226">
        <f>'Gas Revenue'!M62</f>
        <v>0</v>
      </c>
      <c r="O17" s="226">
        <f>'Gas Revenue'!N62</f>
        <v>0</v>
      </c>
      <c r="P17" s="222">
        <f t="shared" si="0"/>
        <v>0</v>
      </c>
    </row>
    <row r="18" spans="1:16" x14ac:dyDescent="0.25">
      <c r="B18" s="92"/>
      <c r="C18" s="9" t="s">
        <v>1113</v>
      </c>
      <c r="D18" s="227">
        <f>SUM(D12:D17)</f>
        <v>233.56207000000001</v>
      </c>
      <c r="E18" s="227">
        <f t="shared" ref="E18" si="1">SUM(E12:E17)</f>
        <v>271.81752999999998</v>
      </c>
      <c r="F18" s="227">
        <f t="shared" ref="F18" si="2">SUM(F12:F17)</f>
        <v>346.98143999999996</v>
      </c>
      <c r="G18" s="227">
        <f t="shared" ref="G18" si="3">SUM(G12:G17)</f>
        <v>221.97158999999999</v>
      </c>
      <c r="H18" s="227">
        <f t="shared" ref="H18" si="4">SUM(H12:H17)</f>
        <v>306.89472000000001</v>
      </c>
      <c r="I18" s="227">
        <f t="shared" ref="I18" si="5">SUM(I12:I17)</f>
        <v>277.10269</v>
      </c>
      <c r="J18" s="227">
        <f t="shared" ref="J18" si="6">SUM(J12:J17)</f>
        <v>508.26004744225918</v>
      </c>
      <c r="K18" s="227">
        <f t="shared" ref="K18" si="7">SUM(K12:K17)</f>
        <v>399.98204744225939</v>
      </c>
      <c r="L18" s="227">
        <f t="shared" ref="L18" si="8">SUM(L12:L17)</f>
        <v>394.51404744225886</v>
      </c>
      <c r="M18" s="227">
        <f t="shared" ref="M18" si="9">SUM(M12:M17)</f>
        <v>518.54304744225817</v>
      </c>
      <c r="N18" s="227">
        <f t="shared" ref="N18" si="10">SUM(N12:N17)</f>
        <v>337.93000738244837</v>
      </c>
      <c r="O18" s="227">
        <f t="shared" ref="O18" si="11">SUM(O12:O17)</f>
        <v>360.57000738244881</v>
      </c>
      <c r="P18" s="223">
        <f t="shared" si="0"/>
        <v>4178.1292445339332</v>
      </c>
    </row>
    <row r="19" spans="1:16" x14ac:dyDescent="0.25">
      <c r="D19" s="226"/>
      <c r="E19" s="226"/>
      <c r="F19" s="226"/>
      <c r="G19" s="226"/>
      <c r="H19" s="226"/>
      <c r="I19" s="226"/>
      <c r="J19" s="226"/>
      <c r="K19" s="226"/>
      <c r="L19" s="226"/>
      <c r="M19" s="226"/>
      <c r="N19" s="226"/>
      <c r="O19" s="226"/>
      <c r="P19" s="222"/>
    </row>
    <row r="20" spans="1:16" x14ac:dyDescent="0.25">
      <c r="A20" s="136" t="s">
        <v>265</v>
      </c>
      <c r="B20" s="91">
        <v>908</v>
      </c>
      <c r="C20" s="178" t="s">
        <v>1190</v>
      </c>
      <c r="D20" s="224">
        <f>'DSM EXP'!B17</f>
        <v>214.67036999999999</v>
      </c>
      <c r="E20" s="224">
        <f>'DSM EXP'!C17</f>
        <v>249.73439999999999</v>
      </c>
      <c r="F20" s="224">
        <f>'DSM EXP'!D17</f>
        <v>319.28203999999999</v>
      </c>
      <c r="G20" s="224">
        <f>'DSM EXP'!E17</f>
        <v>204.1908</v>
      </c>
      <c r="H20" s="224">
        <f>'DSM EXP'!F17</f>
        <v>281.94560999999999</v>
      </c>
      <c r="I20" s="224">
        <f>'DSM EXP'!G17</f>
        <v>254.73498000000001</v>
      </c>
      <c r="J20" s="224">
        <f>'DSM EXP'!H17</f>
        <v>411.32499999999999</v>
      </c>
      <c r="K20" s="224">
        <f>'DSM EXP'!I17</f>
        <v>303.04700000000003</v>
      </c>
      <c r="L20" s="224">
        <f>'DSM EXP'!J17</f>
        <v>297.57900000000001</v>
      </c>
      <c r="M20" s="224">
        <f>'DSM EXP'!K17</f>
        <v>421.608</v>
      </c>
      <c r="N20" s="224">
        <f>'DSM EXP'!L17</f>
        <v>269.75200000000001</v>
      </c>
      <c r="O20" s="224">
        <f>'DSM EXP'!M17</f>
        <v>292.392</v>
      </c>
      <c r="P20" s="222">
        <f>SUM(D20:O20)</f>
        <v>3520.2611999999999</v>
      </c>
    </row>
    <row r="21" spans="1:16" x14ac:dyDescent="0.25">
      <c r="A21" s="136" t="s">
        <v>265</v>
      </c>
      <c r="B21" s="91" t="s">
        <v>129</v>
      </c>
      <c r="C21" s="178" t="s">
        <v>1191</v>
      </c>
      <c r="D21" s="224">
        <f>'DSM EXP'!B18</f>
        <v>0</v>
      </c>
      <c r="E21" s="224">
        <f>'DSM EXP'!C18</f>
        <v>0</v>
      </c>
      <c r="F21" s="224">
        <f>'DSM EXP'!D18</f>
        <v>0</v>
      </c>
      <c r="G21" s="224">
        <f>'DSM EXP'!E18</f>
        <v>0</v>
      </c>
      <c r="H21" s="224">
        <f>'DSM EXP'!F18</f>
        <v>0</v>
      </c>
      <c r="I21" s="224">
        <f>'DSM EXP'!G18</f>
        <v>0</v>
      </c>
      <c r="J21" s="224">
        <f>'DSM EXP'!H18</f>
        <v>0</v>
      </c>
      <c r="K21" s="224">
        <f>'DSM EXP'!I18</f>
        <v>0</v>
      </c>
      <c r="L21" s="224">
        <f>'DSM EXP'!J18</f>
        <v>0</v>
      </c>
      <c r="M21" s="224">
        <f>'DSM EXP'!K18</f>
        <v>0</v>
      </c>
      <c r="N21" s="224">
        <f>'DSM EXP'!L18</f>
        <v>0</v>
      </c>
      <c r="O21" s="224">
        <f>'DSM EXP'!M18</f>
        <v>0</v>
      </c>
      <c r="P21" s="222">
        <f t="shared" ref="P21" si="12">SUM(D21:O21)</f>
        <v>0</v>
      </c>
    </row>
    <row r="22" spans="1:16" x14ac:dyDescent="0.25">
      <c r="D22" s="224"/>
      <c r="E22" s="224"/>
      <c r="F22" s="224"/>
      <c r="G22" s="224"/>
      <c r="H22" s="224"/>
      <c r="I22" s="224"/>
      <c r="J22" s="224"/>
      <c r="K22" s="224"/>
      <c r="L22" s="224"/>
      <c r="M22" s="224"/>
      <c r="N22" s="224"/>
      <c r="O22" s="224"/>
      <c r="P22" s="222"/>
    </row>
    <row r="23" spans="1:16" x14ac:dyDescent="0.25">
      <c r="A23" s="207" t="s">
        <v>1077</v>
      </c>
      <c r="C23" s="7" t="s">
        <v>1111</v>
      </c>
      <c r="D23" s="224"/>
      <c r="E23" s="224"/>
      <c r="F23" s="224"/>
      <c r="G23" s="224"/>
      <c r="H23" s="224"/>
      <c r="I23" s="224"/>
      <c r="J23" s="224"/>
      <c r="K23" s="224"/>
      <c r="L23" s="224"/>
      <c r="M23" s="224"/>
      <c r="N23" s="224"/>
      <c r="O23" s="224"/>
      <c r="P23" s="222"/>
    </row>
    <row r="24" spans="1:16" x14ac:dyDescent="0.25">
      <c r="A24" s="136" t="s">
        <v>1021</v>
      </c>
      <c r="B24" s="92">
        <v>480</v>
      </c>
      <c r="C24" s="9" t="s">
        <v>109</v>
      </c>
      <c r="D24" s="226">
        <f>'Gas Revenue'!C11</f>
        <v>1203.7576200000001</v>
      </c>
      <c r="E24" s="226">
        <f>'Gas Revenue'!D11</f>
        <v>1144.0714599999999</v>
      </c>
      <c r="F24" s="226">
        <f>'Gas Revenue'!E11</f>
        <v>1342.9293600000001</v>
      </c>
      <c r="G24" s="226">
        <f>'Gas Revenue'!F11</f>
        <v>1342.3279499999901</v>
      </c>
      <c r="H24" s="226">
        <f>'Gas Revenue'!G11</f>
        <v>1358.1594</v>
      </c>
      <c r="I24" s="226">
        <f>'Gas Revenue'!H11</f>
        <v>1434.1790000000001</v>
      </c>
      <c r="J24" s="226">
        <f>'Gas Revenue'!I11</f>
        <v>1459.6125222341</v>
      </c>
      <c r="K24" s="226">
        <f>'Gas Revenue'!J11</f>
        <v>1494.2763280408401</v>
      </c>
      <c r="L24" s="226">
        <f>'Gas Revenue'!K11</f>
        <v>1464.8644738815599</v>
      </c>
      <c r="M24" s="226">
        <f>'Gas Revenue'!L11</f>
        <v>1499.7135563643899</v>
      </c>
      <c r="N24" s="226">
        <f>'Gas Revenue'!M11</f>
        <v>1809.27100533359</v>
      </c>
      <c r="O24" s="226">
        <f>'Gas Revenue'!N11</f>
        <v>1770.02381107275</v>
      </c>
      <c r="P24" s="222">
        <f t="shared" ref="P24:P28" si="13">SUM(D24:O24)</f>
        <v>17323.186486927221</v>
      </c>
    </row>
    <row r="25" spans="1:16" x14ac:dyDescent="0.25">
      <c r="A25" s="136" t="s">
        <v>1021</v>
      </c>
      <c r="B25" s="93">
        <v>481.1</v>
      </c>
      <c r="C25" s="9" t="s">
        <v>110</v>
      </c>
      <c r="D25" s="226">
        <f>'Gas Revenue'!C20</f>
        <v>548.01468999999997</v>
      </c>
      <c r="E25" s="226">
        <f>'Gas Revenue'!D20</f>
        <v>522.83209999999997</v>
      </c>
      <c r="F25" s="226">
        <f>'Gas Revenue'!E20</f>
        <v>598.40883999999903</v>
      </c>
      <c r="G25" s="226">
        <f>'Gas Revenue'!F20</f>
        <v>592.90804000000003</v>
      </c>
      <c r="H25" s="226">
        <f>'Gas Revenue'!G20</f>
        <v>591.91803000000004</v>
      </c>
      <c r="I25" s="226">
        <f>'Gas Revenue'!H20</f>
        <v>625.44086000000004</v>
      </c>
      <c r="J25" s="226">
        <f>'Gas Revenue'!I20</f>
        <v>569.189482912887</v>
      </c>
      <c r="K25" s="226">
        <f>'Gas Revenue'!J20</f>
        <v>577.34138845555697</v>
      </c>
      <c r="L25" s="226">
        <f>'Gas Revenue'!K20</f>
        <v>561.28077674522399</v>
      </c>
      <c r="M25" s="226">
        <f>'Gas Revenue'!L20</f>
        <v>573.49222992184002</v>
      </c>
      <c r="N25" s="226">
        <f>'Gas Revenue'!M20</f>
        <v>692.52032092156799</v>
      </c>
      <c r="O25" s="226">
        <f>'Gas Revenue'!N20</f>
        <v>678.37372731306402</v>
      </c>
      <c r="P25" s="222">
        <f t="shared" si="13"/>
        <v>7131.7204862701383</v>
      </c>
    </row>
    <row r="26" spans="1:16" x14ac:dyDescent="0.25">
      <c r="A26" s="136" t="s">
        <v>1021</v>
      </c>
      <c r="B26" s="93">
        <v>481.2</v>
      </c>
      <c r="C26" s="9" t="s">
        <v>111</v>
      </c>
      <c r="D26" s="226">
        <f>'Gas Revenue'!C29</f>
        <v>57.741430000000001</v>
      </c>
      <c r="E26" s="226">
        <f>'Gas Revenue'!D29</f>
        <v>53.594009999999997</v>
      </c>
      <c r="F26" s="226">
        <f>'Gas Revenue'!E29</f>
        <v>59.57788</v>
      </c>
      <c r="G26" s="226">
        <f>'Gas Revenue'!F29</f>
        <v>59.496009999999998</v>
      </c>
      <c r="H26" s="226">
        <f>'Gas Revenue'!G29</f>
        <v>60.775489999999998</v>
      </c>
      <c r="I26" s="226">
        <f>'Gas Revenue'!H29</f>
        <v>57.367980000000003</v>
      </c>
      <c r="J26" s="226">
        <f>'Gas Revenue'!I29</f>
        <v>60.796441117049397</v>
      </c>
      <c r="K26" s="226">
        <f>'Gas Revenue'!J29</f>
        <v>62.551479999305101</v>
      </c>
      <c r="L26" s="226">
        <f>'Gas Revenue'!K29</f>
        <v>62.933799263035297</v>
      </c>
      <c r="M26" s="226">
        <f>'Gas Revenue'!L29</f>
        <v>62.897525674483397</v>
      </c>
      <c r="N26" s="226">
        <f>'Gas Revenue'!M29</f>
        <v>75.936449009868795</v>
      </c>
      <c r="O26" s="226">
        <f>'Gas Revenue'!N29</f>
        <v>75.262570371456107</v>
      </c>
      <c r="P26" s="222">
        <f t="shared" si="13"/>
        <v>748.93106543519821</v>
      </c>
    </row>
    <row r="27" spans="1:16" x14ac:dyDescent="0.25">
      <c r="A27" s="136" t="s">
        <v>1021</v>
      </c>
      <c r="B27" s="92">
        <v>489</v>
      </c>
      <c r="C27" s="9" t="s">
        <v>846</v>
      </c>
      <c r="D27" s="226">
        <f>'Gas Revenue'!C53</f>
        <v>0</v>
      </c>
      <c r="E27" s="226">
        <f>'Gas Revenue'!D53</f>
        <v>0</v>
      </c>
      <c r="F27" s="226">
        <f>'Gas Revenue'!E53</f>
        <v>0</v>
      </c>
      <c r="G27" s="226">
        <f>'Gas Revenue'!F53</f>
        <v>0</v>
      </c>
      <c r="H27" s="226">
        <f>'Gas Revenue'!G53</f>
        <v>0</v>
      </c>
      <c r="I27" s="226">
        <f>'Gas Revenue'!H53</f>
        <v>0</v>
      </c>
      <c r="J27" s="226">
        <f>'Gas Revenue'!I53</f>
        <v>12.5099692867716</v>
      </c>
      <c r="K27" s="226">
        <f>'Gas Revenue'!J53</f>
        <v>12.4659695464892</v>
      </c>
      <c r="L27" s="226">
        <f>'Gas Revenue'!K53</f>
        <v>9.4668418006349508</v>
      </c>
      <c r="M27" s="226">
        <f>'Gas Revenue'!L53</f>
        <v>7.9396136593810596</v>
      </c>
      <c r="N27" s="226">
        <f>'Gas Revenue'!M53</f>
        <v>7.2059546384181097</v>
      </c>
      <c r="O27" s="226">
        <f>'Gas Revenue'!N53</f>
        <v>5.1857496824415099</v>
      </c>
      <c r="P27" s="222">
        <f t="shared" si="13"/>
        <v>54.774098614136435</v>
      </c>
    </row>
    <row r="28" spans="1:16" x14ac:dyDescent="0.25">
      <c r="A28" s="136" t="s">
        <v>1021</v>
      </c>
      <c r="B28" s="92">
        <v>482</v>
      </c>
      <c r="C28" s="9" t="s">
        <v>112</v>
      </c>
      <c r="D28" s="226">
        <f>'Gas Revenue'!C38</f>
        <v>30.496269999999999</v>
      </c>
      <c r="E28" s="226">
        <f>'Gas Revenue'!D38</f>
        <v>29.159929999999999</v>
      </c>
      <c r="F28" s="226">
        <f>'Gas Revenue'!E38</f>
        <v>33.000959999999999</v>
      </c>
      <c r="G28" s="226">
        <f>'Gas Revenue'!F38</f>
        <v>33.155540000000002</v>
      </c>
      <c r="H28" s="226">
        <f>'Gas Revenue'!G38</f>
        <v>32.87453</v>
      </c>
      <c r="I28" s="226">
        <f>'Gas Revenue'!H38</f>
        <v>36.243089999999903</v>
      </c>
      <c r="J28" s="226">
        <f>'Gas Revenue'!I38</f>
        <v>62.285397698554398</v>
      </c>
      <c r="K28" s="226">
        <f>'Gas Revenue'!J38</f>
        <v>69.160047023166001</v>
      </c>
      <c r="L28" s="226">
        <f>'Gas Revenue'!K38</f>
        <v>73.635804630676304</v>
      </c>
      <c r="M28" s="226">
        <f>'Gas Revenue'!L38</f>
        <v>79.814908973544306</v>
      </c>
      <c r="N28" s="226">
        <f>'Gas Revenue'!M38</f>
        <v>97.952934045995605</v>
      </c>
      <c r="O28" s="226">
        <f>'Gas Revenue'!N38</f>
        <v>95.842904935722601</v>
      </c>
      <c r="P28" s="222">
        <f t="shared" si="13"/>
        <v>673.62231730765905</v>
      </c>
    </row>
    <row r="29" spans="1:16" x14ac:dyDescent="0.25">
      <c r="A29" s="136" t="s">
        <v>1021</v>
      </c>
      <c r="B29" s="92" t="s">
        <v>1011</v>
      </c>
      <c r="C29" s="9" t="s">
        <v>114</v>
      </c>
      <c r="D29" s="226">
        <f>'Gas Revenue'!C63</f>
        <v>0.24507999999999999</v>
      </c>
      <c r="E29" s="226">
        <f>'Gas Revenue'!D63</f>
        <v>0.24604000000000001</v>
      </c>
      <c r="F29" s="226">
        <f>'Gas Revenue'!E63</f>
        <v>0.25953999999999999</v>
      </c>
      <c r="G29" s="226">
        <f>'Gas Revenue'!F63</f>
        <v>0.25953999999999999</v>
      </c>
      <c r="H29" s="226">
        <f>'Gas Revenue'!G63</f>
        <v>0.25953999999999999</v>
      </c>
      <c r="I29" s="226">
        <f>'Gas Revenue'!H63</f>
        <v>0.25953999999999999</v>
      </c>
      <c r="J29" s="226">
        <f>'Gas Revenue'!I63</f>
        <v>0</v>
      </c>
      <c r="K29" s="226">
        <f>'Gas Revenue'!J63</f>
        <v>0</v>
      </c>
      <c r="L29" s="226">
        <f>'Gas Revenue'!K63</f>
        <v>0</v>
      </c>
      <c r="M29" s="226">
        <f>'Gas Revenue'!L63</f>
        <v>0</v>
      </c>
      <c r="N29" s="226">
        <f>'Gas Revenue'!M63</f>
        <v>0</v>
      </c>
      <c r="O29" s="226">
        <f>'Gas Revenue'!N63</f>
        <v>0</v>
      </c>
      <c r="P29" s="222">
        <f t="shared" ref="P29" si="14">SUM(D29:O29)</f>
        <v>1.52928</v>
      </c>
    </row>
    <row r="30" spans="1:16" x14ac:dyDescent="0.25">
      <c r="B30" s="92"/>
      <c r="C30" s="9" t="s">
        <v>1112</v>
      </c>
      <c r="D30" s="227">
        <f>SUM(D24:D29)</f>
        <v>1840.2550900000001</v>
      </c>
      <c r="E30" s="227">
        <f t="shared" ref="E30:O30" si="15">SUM(E24:E29)</f>
        <v>1749.9035399999998</v>
      </c>
      <c r="F30" s="227">
        <f t="shared" si="15"/>
        <v>2034.1765799999994</v>
      </c>
      <c r="G30" s="227">
        <f t="shared" si="15"/>
        <v>2028.1470799999902</v>
      </c>
      <c r="H30" s="227">
        <f t="shared" si="15"/>
        <v>2043.9869900000001</v>
      </c>
      <c r="I30" s="227">
        <f t="shared" si="15"/>
        <v>2153.4904700000002</v>
      </c>
      <c r="J30" s="227">
        <f t="shared" si="15"/>
        <v>2164.3938132493622</v>
      </c>
      <c r="K30" s="227">
        <f t="shared" si="15"/>
        <v>2215.7952130653575</v>
      </c>
      <c r="L30" s="227">
        <f t="shared" si="15"/>
        <v>2172.1816963211304</v>
      </c>
      <c r="M30" s="227">
        <f t="shared" si="15"/>
        <v>2223.8578345936385</v>
      </c>
      <c r="N30" s="227">
        <f t="shared" si="15"/>
        <v>2682.8866639494404</v>
      </c>
      <c r="O30" s="227">
        <f t="shared" si="15"/>
        <v>2624.6887633754345</v>
      </c>
      <c r="P30" s="223">
        <f>SUM(D30:O30)</f>
        <v>25933.763734554355</v>
      </c>
    </row>
    <row r="31" spans="1:16" x14ac:dyDescent="0.25">
      <c r="D31" s="226"/>
      <c r="E31" s="226"/>
      <c r="F31" s="226"/>
      <c r="G31" s="226"/>
      <c r="H31" s="226"/>
      <c r="I31" s="226"/>
      <c r="J31" s="226"/>
      <c r="K31" s="226"/>
      <c r="L31" s="226"/>
      <c r="M31" s="226"/>
      <c r="N31" s="226"/>
      <c r="O31" s="226"/>
      <c r="P31" s="222"/>
    </row>
    <row r="32" spans="1:16" x14ac:dyDescent="0.25">
      <c r="A32" s="207"/>
      <c r="C32" s="7" t="s">
        <v>1114</v>
      </c>
      <c r="D32" s="224"/>
      <c r="E32" s="224"/>
      <c r="F32" s="224"/>
      <c r="G32" s="224"/>
      <c r="H32" s="224"/>
      <c r="I32" s="224"/>
      <c r="J32" s="224"/>
      <c r="K32" s="224"/>
      <c r="L32" s="224"/>
      <c r="M32" s="224"/>
      <c r="N32" s="224"/>
      <c r="O32" s="224"/>
      <c r="P32" s="222"/>
    </row>
    <row r="33" spans="1:16" x14ac:dyDescent="0.25">
      <c r="A33" s="136" t="s">
        <v>1021</v>
      </c>
      <c r="B33" s="92" t="str">
        <f t="shared" ref="B33:B38" si="16">MID($C33,1,3)</f>
        <v>874</v>
      </c>
      <c r="C33" s="9" t="s">
        <v>1025</v>
      </c>
      <c r="D33" s="226">
        <f>'GLT EXP'!D6/1000</f>
        <v>0</v>
      </c>
      <c r="E33" s="226">
        <f>'GLT EXP'!E6/1000</f>
        <v>-10.889950000000001</v>
      </c>
      <c r="F33" s="226">
        <f>'GLT EXP'!F6/1000</f>
        <v>-0.68784000000000001</v>
      </c>
      <c r="G33" s="226">
        <f>'GLT EXP'!G6/1000</f>
        <v>-3.5400000000000001E-2</v>
      </c>
      <c r="H33" s="226">
        <f>'GLT EXP'!H6/1000</f>
        <v>-1.38297</v>
      </c>
      <c r="I33" s="226">
        <f>'GLT EXP'!I6/1000</f>
        <v>-1.97993</v>
      </c>
      <c r="J33" s="226">
        <f>'GLT EXP'!J6/1000</f>
        <v>0</v>
      </c>
      <c r="K33" s="226">
        <f>'GLT EXP'!K6/1000</f>
        <v>0</v>
      </c>
      <c r="L33" s="226">
        <f>'GLT EXP'!L6/1000</f>
        <v>0</v>
      </c>
      <c r="M33" s="226">
        <f>'GLT EXP'!M6/1000</f>
        <v>0</v>
      </c>
      <c r="N33" s="226">
        <f>'GLT EXP'!N6/1000</f>
        <v>2.5999999999999999E-2</v>
      </c>
      <c r="O33" s="226">
        <f>'GLT EXP'!O6/1000</f>
        <v>-1.6180000000000001</v>
      </c>
      <c r="P33" s="222">
        <f t="shared" ref="P33:P41" si="17">SUM(D33:O33)</f>
        <v>-16.568089999999998</v>
      </c>
    </row>
    <row r="34" spans="1:16" x14ac:dyDescent="0.25">
      <c r="A34" s="136" t="s">
        <v>1021</v>
      </c>
      <c r="B34" s="92" t="str">
        <f t="shared" si="16"/>
        <v>878</v>
      </c>
      <c r="C34" s="9" t="s">
        <v>1026</v>
      </c>
      <c r="D34" s="226">
        <f>'GLT EXP'!D7/1000</f>
        <v>62.487760000000002</v>
      </c>
      <c r="E34" s="226">
        <f>'GLT EXP'!E7/1000</f>
        <v>50.469739999999994</v>
      </c>
      <c r="F34" s="226">
        <f>'GLT EXP'!F7/1000</f>
        <v>77.371399999999994</v>
      </c>
      <c r="G34" s="226">
        <f>'GLT EXP'!G7/1000</f>
        <v>62.442779999999999</v>
      </c>
      <c r="H34" s="226">
        <f>'GLT EXP'!H7/1000</f>
        <v>66.141289999999998</v>
      </c>
      <c r="I34" s="226">
        <f>'GLT EXP'!I7/1000</f>
        <v>61.493480000000005</v>
      </c>
      <c r="J34" s="226">
        <f>'GLT EXP'!J7/1000</f>
        <v>59</v>
      </c>
      <c r="K34" s="226">
        <f>'GLT EXP'!K7/1000</f>
        <v>59</v>
      </c>
      <c r="L34" s="226">
        <f>'GLT EXP'!L7/1000</f>
        <v>59</v>
      </c>
      <c r="M34" s="226">
        <f>'GLT EXP'!M7/1000</f>
        <v>59</v>
      </c>
      <c r="N34" s="226">
        <f>'GLT EXP'!N7/1000</f>
        <v>25.994</v>
      </c>
      <c r="O34" s="226">
        <f>'GLT EXP'!O7/1000</f>
        <v>15.919</v>
      </c>
      <c r="P34" s="222">
        <f t="shared" si="17"/>
        <v>658.31944999999996</v>
      </c>
    </row>
    <row r="35" spans="1:16" x14ac:dyDescent="0.25">
      <c r="A35" s="136" t="s">
        <v>1021</v>
      </c>
      <c r="B35" s="92" t="str">
        <f t="shared" si="16"/>
        <v>879</v>
      </c>
      <c r="C35" s="9" t="s">
        <v>1027</v>
      </c>
      <c r="D35" s="226">
        <f>'GLT EXP'!D8/1000</f>
        <v>-24.976290000000002</v>
      </c>
      <c r="E35" s="226">
        <f>'GLT EXP'!E8/1000</f>
        <v>-17.847090000000001</v>
      </c>
      <c r="F35" s="226">
        <f>'GLT EXP'!F8/1000</f>
        <v>-17.107050000000001</v>
      </c>
      <c r="G35" s="226">
        <f>'GLT EXP'!G8/1000</f>
        <v>-15.05068</v>
      </c>
      <c r="H35" s="226">
        <f>'GLT EXP'!H8/1000</f>
        <v>-17.8017</v>
      </c>
      <c r="I35" s="226">
        <f>'GLT EXP'!I8/1000</f>
        <v>-18.183070000000001</v>
      </c>
      <c r="J35" s="226">
        <f>'GLT EXP'!J8/1000</f>
        <v>-15</v>
      </c>
      <c r="K35" s="226">
        <f>'GLT EXP'!K8/1000</f>
        <v>-15</v>
      </c>
      <c r="L35" s="226">
        <f>'GLT EXP'!L8/1000</f>
        <v>-15</v>
      </c>
      <c r="M35" s="226">
        <f>'GLT EXP'!M8/1000</f>
        <v>-15</v>
      </c>
      <c r="N35" s="226">
        <f>'GLT EXP'!N8/1000</f>
        <v>-3.3340000000000001</v>
      </c>
      <c r="O35" s="226">
        <f>'GLT EXP'!O8/1000</f>
        <v>-5.2990000000000004</v>
      </c>
      <c r="P35" s="222">
        <f t="shared" si="17"/>
        <v>-179.59888000000001</v>
      </c>
    </row>
    <row r="36" spans="1:16" x14ac:dyDescent="0.25">
      <c r="A36" s="136" t="s">
        <v>1021</v>
      </c>
      <c r="B36" s="92" t="str">
        <f t="shared" si="16"/>
        <v>880</v>
      </c>
      <c r="C36" s="9" t="s">
        <v>1219</v>
      </c>
      <c r="D36" s="226">
        <f>'GLT EXP'!D9/1000</f>
        <v>-0.30983999999999995</v>
      </c>
      <c r="E36" s="226">
        <f>'GLT EXP'!E9/1000</f>
        <v>4.8365</v>
      </c>
      <c r="F36" s="226">
        <f>'GLT EXP'!F9/1000</f>
        <v>30.10322</v>
      </c>
      <c r="G36" s="226">
        <f>'GLT EXP'!G9/1000</f>
        <v>26.85895</v>
      </c>
      <c r="H36" s="226">
        <f>'GLT EXP'!H9/1000</f>
        <v>15.765420000000001</v>
      </c>
      <c r="I36" s="226">
        <f>'GLT EXP'!I9/1000</f>
        <v>3.8314699999999999</v>
      </c>
      <c r="J36" s="226">
        <f>'GLT EXP'!J9/1000</f>
        <v>13.618</v>
      </c>
      <c r="K36" s="226">
        <f>'GLT EXP'!K9/1000</f>
        <v>8.6180000000000003</v>
      </c>
      <c r="L36" s="226">
        <f>'GLT EXP'!L9/1000</f>
        <v>57.328000000000003</v>
      </c>
      <c r="M36" s="226">
        <f>'GLT EXP'!M9/1000</f>
        <v>73.617999999999995</v>
      </c>
      <c r="N36" s="226">
        <f>'GLT EXP'!N9/1000</f>
        <v>3.198</v>
      </c>
      <c r="O36" s="226">
        <f>'GLT EXP'!O9/1000</f>
        <v>4.282</v>
      </c>
      <c r="P36" s="222">
        <f t="shared" si="17"/>
        <v>241.74772000000002</v>
      </c>
    </row>
    <row r="37" spans="1:16" x14ac:dyDescent="0.25">
      <c r="A37" s="136" t="s">
        <v>1021</v>
      </c>
      <c r="B37" s="92" t="str">
        <f t="shared" si="16"/>
        <v>887</v>
      </c>
      <c r="C37" s="9" t="s">
        <v>1028</v>
      </c>
      <c r="D37" s="226">
        <f>'GLT EXP'!D10/1000</f>
        <v>-26.952869999999997</v>
      </c>
      <c r="E37" s="226">
        <f>'GLT EXP'!E10/1000</f>
        <v>-153.72832</v>
      </c>
      <c r="F37" s="226">
        <f>'GLT EXP'!F10/1000</f>
        <v>-3.4527700000000001</v>
      </c>
      <c r="G37" s="226">
        <f>'GLT EXP'!G10/1000</f>
        <v>-25.03267</v>
      </c>
      <c r="H37" s="226">
        <f>'GLT EXP'!H10/1000</f>
        <v>-52.717320000000001</v>
      </c>
      <c r="I37" s="226">
        <f>'GLT EXP'!I10/1000</f>
        <v>-27.17773</v>
      </c>
      <c r="J37" s="226">
        <f>'GLT EXP'!J10/1000</f>
        <v>8</v>
      </c>
      <c r="K37" s="226">
        <f>'GLT EXP'!K10/1000</f>
        <v>50</v>
      </c>
      <c r="L37" s="226">
        <f>'GLT EXP'!L10/1000</f>
        <v>-15</v>
      </c>
      <c r="M37" s="226">
        <f>'GLT EXP'!M10/1000</f>
        <v>15</v>
      </c>
      <c r="N37" s="226">
        <f>'GLT EXP'!N10/1000</f>
        <v>6.1180000000000003</v>
      </c>
      <c r="O37" s="226">
        <f>'GLT EXP'!O10/1000</f>
        <v>-16.035</v>
      </c>
      <c r="P37" s="222">
        <f t="shared" si="17"/>
        <v>-240.97867999999997</v>
      </c>
    </row>
    <row r="38" spans="1:16" x14ac:dyDescent="0.25">
      <c r="A38" s="136" t="s">
        <v>1021</v>
      </c>
      <c r="B38" s="92" t="str">
        <f t="shared" si="16"/>
        <v>892</v>
      </c>
      <c r="C38" s="9" t="s">
        <v>1029</v>
      </c>
      <c r="D38" s="226">
        <f>'GLT EXP'!D11/1000</f>
        <v>2.0948200000000003</v>
      </c>
      <c r="E38" s="226">
        <f>'GLT EXP'!E11/1000</f>
        <v>6.38903</v>
      </c>
      <c r="F38" s="226">
        <f>'GLT EXP'!F11/1000</f>
        <v>29.824990000000003</v>
      </c>
      <c r="G38" s="226">
        <f>'GLT EXP'!G11/1000</f>
        <v>16.061430000000001</v>
      </c>
      <c r="H38" s="226">
        <f>'GLT EXP'!H11/1000</f>
        <v>28.300639999999998</v>
      </c>
      <c r="I38" s="226">
        <f>'GLT EXP'!I11/1000</f>
        <v>82.888720000000006</v>
      </c>
      <c r="J38" s="226">
        <f>'GLT EXP'!J11/1000</f>
        <v>82.343000000000004</v>
      </c>
      <c r="K38" s="226">
        <f>'GLT EXP'!K11/1000</f>
        <v>82.512</v>
      </c>
      <c r="L38" s="226">
        <f>'GLT EXP'!L11/1000</f>
        <v>47.746000000000002</v>
      </c>
      <c r="M38" s="226">
        <f>'GLT EXP'!M11/1000</f>
        <v>46.84</v>
      </c>
      <c r="N38" s="226">
        <f>'GLT EXP'!N11/1000</f>
        <v>107.509</v>
      </c>
      <c r="O38" s="226">
        <f>'GLT EXP'!O11/1000</f>
        <v>76.072999999999993</v>
      </c>
      <c r="P38" s="222">
        <f t="shared" si="17"/>
        <v>608.58262999999999</v>
      </c>
    </row>
    <row r="39" spans="1:16" x14ac:dyDescent="0.25">
      <c r="A39" s="136" t="s">
        <v>1021</v>
      </c>
      <c r="B39" s="92" t="s">
        <v>129</v>
      </c>
      <c r="C39" s="9" t="s">
        <v>1030</v>
      </c>
      <c r="D39" s="228">
        <f>'GLT EXP'!D5/1000</f>
        <v>482.55018999999999</v>
      </c>
      <c r="E39" s="228">
        <f>'GLT EXP'!E5/1000</f>
        <v>493.67907000000002</v>
      </c>
      <c r="F39" s="228">
        <f>'GLT EXP'!F5/1000</f>
        <v>505.73065000000003</v>
      </c>
      <c r="G39" s="228">
        <f>'GLT EXP'!G5/1000</f>
        <v>518.58953999999903</v>
      </c>
      <c r="H39" s="228">
        <f>'GLT EXP'!H5/1000</f>
        <v>531.10352999999998</v>
      </c>
      <c r="I39" s="228">
        <f>'GLT EXP'!I5/1000</f>
        <v>543.85906999999997</v>
      </c>
      <c r="J39" s="228">
        <f>'GLT EXP'!J5/1000</f>
        <v>557.99703883999905</v>
      </c>
      <c r="K39" s="228">
        <f>'GLT EXP'!K5/1000</f>
        <v>572.22943865599996</v>
      </c>
      <c r="L39" s="228">
        <f>'GLT EXP'!L5/1000</f>
        <v>585.002494523</v>
      </c>
      <c r="M39" s="228">
        <f>'GLT EXP'!M5/1000</f>
        <v>596.62510649599994</v>
      </c>
      <c r="N39" s="228">
        <f>'GLT EXP'!N5/1000</f>
        <v>606.29859201800002</v>
      </c>
      <c r="O39" s="228">
        <f>'GLT EXP'!O5/1000</f>
        <v>614.28969144400003</v>
      </c>
      <c r="P39" s="222">
        <f t="shared" ref="P39" si="18">SUM(D39:O39)</f>
        <v>6607.9544119769971</v>
      </c>
    </row>
    <row r="40" spans="1:16" x14ac:dyDescent="0.25">
      <c r="A40" s="136" t="s">
        <v>1021</v>
      </c>
      <c r="B40" s="92" t="s">
        <v>129</v>
      </c>
      <c r="C40" s="9" t="s">
        <v>1137</v>
      </c>
      <c r="D40" s="228">
        <f>'GLT EXP'!D16/1000</f>
        <v>-35.788695222460497</v>
      </c>
      <c r="E40" s="228">
        <f>'GLT EXP'!E16/1000</f>
        <v>-35.788695222460497</v>
      </c>
      <c r="F40" s="228">
        <f>'GLT EXP'!F16/1000</f>
        <v>-35.788695222460497</v>
      </c>
      <c r="G40" s="228">
        <f>'GLT EXP'!G16/1000</f>
        <v>-35.788695222460497</v>
      </c>
      <c r="H40" s="228">
        <f>'GLT EXP'!H16/1000</f>
        <v>-35.788695222460497</v>
      </c>
      <c r="I40" s="228">
        <f>'GLT EXP'!I16/1000</f>
        <v>-38.149120000000003</v>
      </c>
      <c r="J40" s="228">
        <f>'GLT EXP'!J16/1000</f>
        <v>-38.149120000000003</v>
      </c>
      <c r="K40" s="228">
        <f>'GLT EXP'!K16/1000</f>
        <v>-38.149120000000003</v>
      </c>
      <c r="L40" s="228">
        <f>'GLT EXP'!L16/1000</f>
        <v>-43.479692611230099</v>
      </c>
      <c r="M40" s="228">
        <f>'GLT EXP'!M16/1000</f>
        <v>-48.810265222460494</v>
      </c>
      <c r="N40" s="228">
        <f>'GLT EXP'!N16/1000</f>
        <v>-10.661145222460499</v>
      </c>
      <c r="O40" s="228">
        <f>'GLT EXP'!O16/1000</f>
        <v>-10.661145222460499</v>
      </c>
      <c r="P40" s="222">
        <f t="shared" si="17"/>
        <v>-407.00308439091413</v>
      </c>
    </row>
    <row r="41" spans="1:16" x14ac:dyDescent="0.25">
      <c r="B41" s="92"/>
      <c r="C41" s="9" t="s">
        <v>3</v>
      </c>
      <c r="D41" s="227">
        <f t="shared" ref="D41:O41" si="19">SUM(D33:D40)</f>
        <v>459.10507477753953</v>
      </c>
      <c r="E41" s="227">
        <f t="shared" si="19"/>
        <v>337.12028477753955</v>
      </c>
      <c r="F41" s="227">
        <f t="shared" si="19"/>
        <v>585.99390477753946</v>
      </c>
      <c r="G41" s="227">
        <f t="shared" si="19"/>
        <v>548.0452547775385</v>
      </c>
      <c r="H41" s="227">
        <f t="shared" si="19"/>
        <v>533.62019477753938</v>
      </c>
      <c r="I41" s="227">
        <f t="shared" si="19"/>
        <v>606.58288999999991</v>
      </c>
      <c r="J41" s="227">
        <f t="shared" si="19"/>
        <v>667.80891883999902</v>
      </c>
      <c r="K41" s="227">
        <f t="shared" si="19"/>
        <v>719.21031865599991</v>
      </c>
      <c r="L41" s="227">
        <f t="shared" si="19"/>
        <v>675.59680191176994</v>
      </c>
      <c r="M41" s="227">
        <f t="shared" si="19"/>
        <v>727.27284127353937</v>
      </c>
      <c r="N41" s="227">
        <f t="shared" si="19"/>
        <v>735.14844679553948</v>
      </c>
      <c r="O41" s="227">
        <f t="shared" si="19"/>
        <v>676.95054622153953</v>
      </c>
      <c r="P41" s="223">
        <f t="shared" si="17"/>
        <v>7272.4554775860834</v>
      </c>
    </row>
    <row r="42" spans="1:16" x14ac:dyDescent="0.25">
      <c r="C42" s="7"/>
      <c r="D42" s="228"/>
      <c r="E42" s="228"/>
      <c r="F42" s="228"/>
      <c r="G42" s="228"/>
      <c r="H42" s="228"/>
      <c r="I42" s="228"/>
      <c r="J42" s="228"/>
      <c r="K42" s="228"/>
      <c r="L42" s="228"/>
      <c r="M42" s="228"/>
      <c r="N42" s="228"/>
      <c r="O42" s="228"/>
      <c r="P42" s="222"/>
    </row>
    <row r="43" spans="1:16" x14ac:dyDescent="0.25">
      <c r="A43" s="136" t="s">
        <v>1021</v>
      </c>
      <c r="B43" s="187">
        <v>408.1</v>
      </c>
      <c r="C43" s="9" t="s">
        <v>1220</v>
      </c>
      <c r="D43" s="228">
        <f>'GLT EXP'!D12/1000</f>
        <v>170.197</v>
      </c>
      <c r="E43" s="228">
        <f>'GLT EXP'!E12/1000</f>
        <v>170.197</v>
      </c>
      <c r="F43" s="228">
        <f>'GLT EXP'!F12/1000</f>
        <v>170.197</v>
      </c>
      <c r="G43" s="228">
        <f>'GLT EXP'!G12/1000</f>
        <v>170.197</v>
      </c>
      <c r="H43" s="228">
        <f>'GLT EXP'!H12/1000</f>
        <v>170.197</v>
      </c>
      <c r="I43" s="228">
        <f>'GLT EXP'!I12/1000</f>
        <v>170.197</v>
      </c>
      <c r="J43" s="228">
        <f>'GLT EXP'!J12/1000</f>
        <v>170.197</v>
      </c>
      <c r="K43" s="228">
        <f>'GLT EXP'!K12/1000</f>
        <v>170.197</v>
      </c>
      <c r="L43" s="228">
        <f>'GLT EXP'!L12/1000</f>
        <v>170.197</v>
      </c>
      <c r="M43" s="228">
        <f>'GLT EXP'!M12/1000</f>
        <v>170.197</v>
      </c>
      <c r="N43" s="228">
        <f>'GLT EXP'!N12/1000</f>
        <v>239.93649062511</v>
      </c>
      <c r="O43" s="228">
        <f>'GLT EXP'!O12/1000</f>
        <v>239.93649062511</v>
      </c>
      <c r="P43" s="222">
        <f t="shared" ref="P43" si="20">SUM(D43:O43)</f>
        <v>2181.8429812502204</v>
      </c>
    </row>
    <row r="44" spans="1:16" x14ac:dyDescent="0.25">
      <c r="B44" s="92"/>
      <c r="D44" s="228"/>
      <c r="E44" s="228"/>
      <c r="F44" s="228"/>
      <c r="G44" s="228"/>
      <c r="H44" s="228"/>
      <c r="I44" s="228"/>
      <c r="J44" s="228"/>
      <c r="K44" s="228"/>
      <c r="L44" s="228"/>
      <c r="M44" s="228"/>
      <c r="N44" s="228"/>
      <c r="O44" s="228"/>
      <c r="P44" s="222"/>
    </row>
    <row r="45" spans="1:16" x14ac:dyDescent="0.25">
      <c r="A45" s="207" t="s">
        <v>1079</v>
      </c>
      <c r="C45" s="7" t="s">
        <v>1023</v>
      </c>
      <c r="D45" s="226"/>
      <c r="E45" s="226"/>
      <c r="F45" s="226"/>
      <c r="G45" s="226"/>
      <c r="H45" s="226"/>
      <c r="I45" s="226"/>
      <c r="J45" s="226"/>
      <c r="K45" s="226"/>
      <c r="L45" s="226"/>
      <c r="M45" s="226"/>
      <c r="N45" s="226"/>
      <c r="O45" s="226"/>
      <c r="P45" s="222"/>
    </row>
    <row r="46" spans="1:16" x14ac:dyDescent="0.25">
      <c r="A46" s="136" t="s">
        <v>1022</v>
      </c>
      <c r="B46" s="92">
        <v>480</v>
      </c>
      <c r="C46" s="9" t="s">
        <v>109</v>
      </c>
      <c r="D46" s="226">
        <f>'Gas Revenue'!C9</f>
        <v>5071.6434799999997</v>
      </c>
      <c r="E46" s="226">
        <f>'Gas Revenue'!D9</f>
        <v>3730.49775</v>
      </c>
      <c r="F46" s="226">
        <f>'Gas Revenue'!E9</f>
        <v>1973.15372</v>
      </c>
      <c r="G46" s="226">
        <f>'Gas Revenue'!F9</f>
        <v>1340.6577600000001</v>
      </c>
      <c r="H46" s="226">
        <f>'Gas Revenue'!G9</f>
        <v>1186.9724799999999</v>
      </c>
      <c r="I46" s="226">
        <f>'Gas Revenue'!H9</f>
        <v>1393.9307200000001</v>
      </c>
      <c r="J46" s="226">
        <f>'Gas Revenue'!I9</f>
        <v>1288.5297921956201</v>
      </c>
      <c r="K46" s="226">
        <f>'Gas Revenue'!J9</f>
        <v>2948.69142759754</v>
      </c>
      <c r="L46" s="226">
        <f>'Gas Revenue'!K9</f>
        <v>8694.7017155046506</v>
      </c>
      <c r="M46" s="226">
        <f>'Gas Revenue'!L9</f>
        <v>16380.548677942999</v>
      </c>
      <c r="N46" s="226">
        <f>'Gas Revenue'!M9</f>
        <v>18495.679427681302</v>
      </c>
      <c r="O46" s="226">
        <f>'Gas Revenue'!N9</f>
        <v>16873.804345682802</v>
      </c>
      <c r="P46" s="222">
        <f t="shared" ref="P46:P52" si="21">SUM(D46:O46)</f>
        <v>79378.811296604923</v>
      </c>
    </row>
    <row r="47" spans="1:16" x14ac:dyDescent="0.25">
      <c r="A47" s="136" t="s">
        <v>1022</v>
      </c>
      <c r="B47" s="93">
        <v>481.1</v>
      </c>
      <c r="C47" s="9" t="s">
        <v>110</v>
      </c>
      <c r="D47" s="226">
        <f>'Gas Revenue'!C18</f>
        <v>2442.0511200000001</v>
      </c>
      <c r="E47" s="226">
        <f>'Gas Revenue'!D18</f>
        <v>1655.65957</v>
      </c>
      <c r="F47" s="226">
        <f>'Gas Revenue'!E18</f>
        <v>1200.60564</v>
      </c>
      <c r="G47" s="226">
        <f>'Gas Revenue'!F18</f>
        <v>937.87649999999996</v>
      </c>
      <c r="H47" s="226">
        <f>'Gas Revenue'!G18</f>
        <v>847.58635000000004</v>
      </c>
      <c r="I47" s="226">
        <f>'Gas Revenue'!H18</f>
        <v>1002.96167</v>
      </c>
      <c r="J47" s="226">
        <f>'Gas Revenue'!I18</f>
        <v>970.17286849094899</v>
      </c>
      <c r="K47" s="226">
        <f>'Gas Revenue'!J18</f>
        <v>1746.1760877829799</v>
      </c>
      <c r="L47" s="226">
        <f>'Gas Revenue'!K18</f>
        <v>3562.6629433041298</v>
      </c>
      <c r="M47" s="226">
        <f>'Gas Revenue'!L18</f>
        <v>6627.5613981403203</v>
      </c>
      <c r="N47" s="226">
        <f>'Gas Revenue'!M18</f>
        <v>7706.0828503046896</v>
      </c>
      <c r="O47" s="226">
        <f>'Gas Revenue'!N18</f>
        <v>7205.6504684801603</v>
      </c>
      <c r="P47" s="222">
        <f t="shared" si="21"/>
        <v>35905.047466503231</v>
      </c>
    </row>
    <row r="48" spans="1:16" x14ac:dyDescent="0.25">
      <c r="A48" s="136" t="s">
        <v>1022</v>
      </c>
      <c r="B48" s="93">
        <v>481.2</v>
      </c>
      <c r="C48" s="9" t="s">
        <v>111</v>
      </c>
      <c r="D48" s="226">
        <f>'Gas Revenue'!C27</f>
        <v>312.18257</v>
      </c>
      <c r="E48" s="226">
        <f>'Gas Revenue'!D27</f>
        <v>247.28762</v>
      </c>
      <c r="F48" s="226">
        <f>'Gas Revenue'!E27</f>
        <v>372.60615999999999</v>
      </c>
      <c r="G48" s="226">
        <f>'Gas Revenue'!F27</f>
        <v>332.93887999999902</v>
      </c>
      <c r="H48" s="226">
        <f>'Gas Revenue'!G27</f>
        <v>242.62141</v>
      </c>
      <c r="I48" s="226">
        <f>'Gas Revenue'!H27</f>
        <v>329.60566</v>
      </c>
      <c r="J48" s="226">
        <f>'Gas Revenue'!I27</f>
        <v>325.43394777157403</v>
      </c>
      <c r="K48" s="226">
        <f>'Gas Revenue'!J27</f>
        <v>559.18829966970702</v>
      </c>
      <c r="L48" s="226">
        <f>'Gas Revenue'!K27</f>
        <v>718.87473722176503</v>
      </c>
      <c r="M48" s="226">
        <f>'Gas Revenue'!L27</f>
        <v>850.53007487325999</v>
      </c>
      <c r="N48" s="226">
        <f>'Gas Revenue'!M27</f>
        <v>788.24702709680002</v>
      </c>
      <c r="O48" s="226">
        <f>'Gas Revenue'!N27</f>
        <v>787.54077433376096</v>
      </c>
      <c r="P48" s="222">
        <f t="shared" si="21"/>
        <v>5867.057160966865</v>
      </c>
    </row>
    <row r="49" spans="1:16" x14ac:dyDescent="0.25">
      <c r="A49" s="136" t="s">
        <v>1022</v>
      </c>
      <c r="B49" s="92">
        <v>489</v>
      </c>
      <c r="C49" s="9" t="s">
        <v>846</v>
      </c>
      <c r="D49" s="226"/>
      <c r="E49" s="226"/>
      <c r="F49" s="226"/>
      <c r="G49" s="226"/>
      <c r="H49" s="226"/>
      <c r="I49" s="226"/>
      <c r="J49" s="226"/>
      <c r="K49" s="226"/>
      <c r="L49" s="226"/>
      <c r="M49" s="226"/>
      <c r="N49" s="226"/>
      <c r="O49" s="226"/>
      <c r="P49" s="222">
        <f t="shared" si="21"/>
        <v>0</v>
      </c>
    </row>
    <row r="50" spans="1:16" x14ac:dyDescent="0.25">
      <c r="A50" s="136" t="s">
        <v>1022</v>
      </c>
      <c r="B50" s="92">
        <v>482</v>
      </c>
      <c r="C50" s="9" t="s">
        <v>112</v>
      </c>
      <c r="D50" s="226">
        <f>'Gas Revenue'!C36</f>
        <v>384.56941</v>
      </c>
      <c r="E50" s="226">
        <f>'Gas Revenue'!D36</f>
        <v>189.62978000000001</v>
      </c>
      <c r="F50" s="226">
        <f>'Gas Revenue'!E36</f>
        <v>146.09593000000001</v>
      </c>
      <c r="G50" s="226">
        <f>'Gas Revenue'!F36</f>
        <v>102.15371</v>
      </c>
      <c r="H50" s="226">
        <f>'Gas Revenue'!G36</f>
        <v>82.158050000000003</v>
      </c>
      <c r="I50" s="226">
        <f>'Gas Revenue'!H36</f>
        <v>113.59557</v>
      </c>
      <c r="J50" s="226">
        <f>'Gas Revenue'!I36</f>
        <v>150.740029009468</v>
      </c>
      <c r="K50" s="226">
        <f>'Gas Revenue'!J36</f>
        <v>267.894834586976</v>
      </c>
      <c r="L50" s="226">
        <f>'Gas Revenue'!K36</f>
        <v>528.72986830402294</v>
      </c>
      <c r="M50" s="226">
        <f>'Gas Revenue'!L36</f>
        <v>962.25304700048503</v>
      </c>
      <c r="N50" s="226">
        <f>'Gas Revenue'!M36</f>
        <v>1111.0614978394699</v>
      </c>
      <c r="O50" s="226">
        <f>'Gas Revenue'!N36</f>
        <v>1039.3717683515499</v>
      </c>
      <c r="P50" s="222">
        <f t="shared" si="21"/>
        <v>5078.2534950919717</v>
      </c>
    </row>
    <row r="51" spans="1:16" x14ac:dyDescent="0.25">
      <c r="A51" s="136" t="s">
        <v>1022</v>
      </c>
      <c r="B51" s="92" t="s">
        <v>1011</v>
      </c>
      <c r="C51" s="9" t="s">
        <v>114</v>
      </c>
      <c r="D51" s="226">
        <f>'Gas Revenue'!C61</f>
        <v>162.27021999999999</v>
      </c>
      <c r="E51" s="226">
        <f>'Gas Revenue'!D61</f>
        <v>47.932690000000001</v>
      </c>
      <c r="F51" s="226">
        <f>'Gas Revenue'!E61</f>
        <v>71.952380000000005</v>
      </c>
      <c r="G51" s="226">
        <f>'Gas Revenue'!F61</f>
        <v>94.646299999999997</v>
      </c>
      <c r="H51" s="226">
        <f>'Gas Revenue'!G61</f>
        <v>86.042439999999999</v>
      </c>
      <c r="I51" s="226">
        <f>'Gas Revenue'!H61</f>
        <v>103.469619999999</v>
      </c>
      <c r="J51" s="226">
        <f>'Gas Revenue'!I61</f>
        <v>43.644330565700997</v>
      </c>
      <c r="K51" s="226">
        <f>'Gas Revenue'!J61</f>
        <v>33.642691632251598</v>
      </c>
      <c r="L51" s="226">
        <f>'Gas Revenue'!K61</f>
        <v>67.215317554038293</v>
      </c>
      <c r="M51" s="226">
        <f>'Gas Revenue'!L61</f>
        <v>57.5513023465193</v>
      </c>
      <c r="N51" s="226">
        <f>'Gas Revenue'!M61</f>
        <v>52.576432376298499</v>
      </c>
      <c r="O51" s="226">
        <f>'Gas Revenue'!N61</f>
        <v>56.505078334838998</v>
      </c>
      <c r="P51" s="222">
        <f t="shared" si="21"/>
        <v>877.44880280964674</v>
      </c>
    </row>
    <row r="52" spans="1:16" x14ac:dyDescent="0.25">
      <c r="B52" s="92"/>
      <c r="C52" s="9" t="s">
        <v>1024</v>
      </c>
      <c r="D52" s="227">
        <f>SUM(D46:D51)</f>
        <v>8372.7168000000001</v>
      </c>
      <c r="E52" s="227">
        <f t="shared" ref="E52" si="22">SUM(E46:E51)</f>
        <v>5871.0074100000002</v>
      </c>
      <c r="F52" s="227">
        <f t="shared" ref="F52" si="23">SUM(F46:F51)</f>
        <v>3764.41383</v>
      </c>
      <c r="G52" s="227">
        <f t="shared" ref="G52" si="24">SUM(G46:G51)</f>
        <v>2808.2731499999991</v>
      </c>
      <c r="H52" s="227">
        <f t="shared" ref="H52" si="25">SUM(H46:H51)</f>
        <v>2445.3807300000003</v>
      </c>
      <c r="I52" s="227">
        <f t="shared" ref="I52" si="26">SUM(I46:I51)</f>
        <v>2943.563239999999</v>
      </c>
      <c r="J52" s="227">
        <f t="shared" ref="J52" si="27">SUM(J46:J51)</f>
        <v>2778.5209680333119</v>
      </c>
      <c r="K52" s="227">
        <f t="shared" ref="K52" si="28">SUM(K46:K51)</f>
        <v>5555.593341269454</v>
      </c>
      <c r="L52" s="227">
        <f t="shared" ref="L52" si="29">SUM(L46:L51)</f>
        <v>13572.184581888607</v>
      </c>
      <c r="M52" s="227">
        <f t="shared" ref="M52" si="30">SUM(M46:M51)</f>
        <v>24878.444500303587</v>
      </c>
      <c r="N52" s="227">
        <f t="shared" ref="N52" si="31">SUM(N46:N51)</f>
        <v>28153.647235298562</v>
      </c>
      <c r="O52" s="227">
        <f t="shared" ref="O52" si="32">SUM(O46:O51)</f>
        <v>25962.872435183112</v>
      </c>
      <c r="P52" s="223">
        <f t="shared" si="21"/>
        <v>127106.61822197665</v>
      </c>
    </row>
    <row r="53" spans="1:16" x14ac:dyDescent="0.25">
      <c r="B53" s="92"/>
      <c r="D53" s="226"/>
      <c r="E53" s="226"/>
      <c r="F53" s="226"/>
      <c r="G53" s="226"/>
      <c r="H53" s="226"/>
      <c r="I53" s="226"/>
      <c r="J53" s="226"/>
      <c r="K53" s="226"/>
      <c r="L53" s="226"/>
      <c r="M53" s="226"/>
      <c r="N53" s="226"/>
      <c r="O53" s="226"/>
      <c r="P53" s="222"/>
    </row>
    <row r="54" spans="1:16" x14ac:dyDescent="0.25">
      <c r="A54" s="207"/>
      <c r="C54" s="7" t="s">
        <v>1075</v>
      </c>
      <c r="D54" s="224"/>
      <c r="E54" s="224"/>
      <c r="F54" s="224"/>
      <c r="G54" s="224"/>
      <c r="H54" s="224"/>
      <c r="I54" s="224"/>
      <c r="J54" s="224"/>
      <c r="K54" s="224"/>
      <c r="L54" s="224"/>
      <c r="M54" s="224"/>
      <c r="N54" s="224"/>
      <c r="O54" s="224"/>
      <c r="P54" s="222"/>
    </row>
    <row r="55" spans="1:16" x14ac:dyDescent="0.25">
      <c r="A55" s="136" t="s">
        <v>1022</v>
      </c>
      <c r="B55" s="92" t="s">
        <v>849</v>
      </c>
      <c r="C55" s="9" t="s">
        <v>385</v>
      </c>
      <c r="D55" s="228">
        <f>'IS G'!E154</f>
        <v>5688.5836399999998</v>
      </c>
      <c r="E55" s="228">
        <f>'IS G'!F154</f>
        <v>3697.6920700000001</v>
      </c>
      <c r="F55" s="228">
        <f>'IS G'!G154</f>
        <v>4449.4309899999998</v>
      </c>
      <c r="G55" s="228">
        <f>'IS G'!H154</f>
        <v>6471.24334</v>
      </c>
      <c r="H55" s="228">
        <f>'IS G'!I154</f>
        <v>11509.882820000001</v>
      </c>
      <c r="I55" s="228">
        <f>'IS G'!J154</f>
        <v>12398.339099999999</v>
      </c>
      <c r="J55" s="228">
        <f>'IS G'!K154</f>
        <v>12808.491176944701</v>
      </c>
      <c r="K55" s="228">
        <f>'IS G'!L154</f>
        <v>13447.246514889701</v>
      </c>
      <c r="L55" s="228">
        <f>'IS G'!M154</f>
        <v>13731.922662340099</v>
      </c>
      <c r="M55" s="228">
        <f>'IS G'!N154</f>
        <v>17197.524747665499</v>
      </c>
      <c r="N55" s="228">
        <f>'IS G'!O154</f>
        <v>16350.781773902399</v>
      </c>
      <c r="O55" s="228">
        <f>'IS G'!P154</f>
        <v>15126.036266470001</v>
      </c>
      <c r="P55" s="222">
        <f t="shared" ref="P55:P64" si="33">SUM(D55:O55)</f>
        <v>132877.17510221241</v>
      </c>
    </row>
    <row r="56" spans="1:16" x14ac:dyDescent="0.25">
      <c r="A56" s="136" t="s">
        <v>1022</v>
      </c>
      <c r="B56" s="92">
        <v>805</v>
      </c>
      <c r="C56" s="9" t="s">
        <v>386</v>
      </c>
      <c r="D56" s="228">
        <f>'IS G'!E155</f>
        <v>-2025.37266999999</v>
      </c>
      <c r="E56" s="228">
        <f>'IS G'!F155</f>
        <v>-1128.06873</v>
      </c>
      <c r="F56" s="228">
        <f>'IS G'!G155</f>
        <v>-572.62765999999999</v>
      </c>
      <c r="G56" s="228">
        <f>'IS G'!H155</f>
        <v>447.83064999999999</v>
      </c>
      <c r="H56" s="228">
        <f>'IS G'!I155</f>
        <v>-327.92522000000002</v>
      </c>
      <c r="I56" s="228">
        <f>'IS G'!J155</f>
        <v>473.54692</v>
      </c>
      <c r="J56" s="228">
        <f>'IS G'!K155</f>
        <v>0</v>
      </c>
      <c r="K56" s="228">
        <f>'IS G'!L155</f>
        <v>0</v>
      </c>
      <c r="L56" s="228">
        <f>'IS G'!M155</f>
        <v>0</v>
      </c>
      <c r="M56" s="228">
        <f>'IS G'!N155</f>
        <v>0</v>
      </c>
      <c r="N56" s="228">
        <f>'IS G'!O155</f>
        <v>0</v>
      </c>
      <c r="O56" s="228">
        <f>'IS G'!P155</f>
        <v>0</v>
      </c>
      <c r="P56" s="222">
        <f t="shared" si="33"/>
        <v>-3132.6167099999902</v>
      </c>
    </row>
    <row r="57" spans="1:16" x14ac:dyDescent="0.25">
      <c r="A57" s="136" t="s">
        <v>1022</v>
      </c>
      <c r="B57" s="92">
        <v>806</v>
      </c>
      <c r="C57" s="9" t="s">
        <v>387</v>
      </c>
      <c r="D57" s="228">
        <f>'IS G'!E156</f>
        <v>35.085520000000002</v>
      </c>
      <c r="E57" s="228">
        <f>'IS G'!F156</f>
        <v>-1445.4696100000001</v>
      </c>
      <c r="F57" s="228">
        <f>'IS G'!G156</f>
        <v>-1786.23307</v>
      </c>
      <c r="G57" s="228">
        <f>'IS G'!H156</f>
        <v>-432.33969999999999</v>
      </c>
      <c r="H57" s="228">
        <f>'IS G'!I156</f>
        <v>-973.03665999999998</v>
      </c>
      <c r="I57" s="228">
        <f>'IS G'!J156</f>
        <v>-374.54003999999998</v>
      </c>
      <c r="J57" s="228">
        <f>'IS G'!K156</f>
        <v>0</v>
      </c>
      <c r="K57" s="228">
        <f>'IS G'!L156</f>
        <v>0</v>
      </c>
      <c r="L57" s="228">
        <f>'IS G'!M156</f>
        <v>0</v>
      </c>
      <c r="M57" s="228">
        <f>'IS G'!N156</f>
        <v>0</v>
      </c>
      <c r="N57" s="228">
        <f>'IS G'!O156</f>
        <v>0</v>
      </c>
      <c r="O57" s="228">
        <f>'IS G'!P156</f>
        <v>0</v>
      </c>
      <c r="P57" s="222">
        <f t="shared" si="33"/>
        <v>-4976.5335599999999</v>
      </c>
    </row>
    <row r="58" spans="1:16" x14ac:dyDescent="0.25">
      <c r="A58" s="136" t="s">
        <v>1022</v>
      </c>
      <c r="B58" s="92">
        <v>807</v>
      </c>
      <c r="C58" s="9" t="s">
        <v>388</v>
      </c>
      <c r="D58" s="228">
        <f>'IS TC'!D215+'IS TC'!D216</f>
        <v>0</v>
      </c>
      <c r="E58" s="228">
        <f>'IS TC'!E215+'IS TC'!E216</f>
        <v>0</v>
      </c>
      <c r="F58" s="228">
        <f>'IS TC'!F215+'IS TC'!F216</f>
        <v>0</v>
      </c>
      <c r="G58" s="228">
        <f>'IS TC'!G215+'IS TC'!G216</f>
        <v>0</v>
      </c>
      <c r="H58" s="228">
        <f>'IS TC'!H215+'IS TC'!H216</f>
        <v>0</v>
      </c>
      <c r="I58" s="228">
        <f>'IS TC'!I215+'IS TC'!I216</f>
        <v>0</v>
      </c>
      <c r="J58" s="228">
        <f>'IS TC'!J215+'IS TC'!J216</f>
        <v>0</v>
      </c>
      <c r="K58" s="228">
        <f>'IS TC'!K215+'IS TC'!K216</f>
        <v>0</v>
      </c>
      <c r="L58" s="228">
        <f>'IS TC'!L215+'IS TC'!L216</f>
        <v>0</v>
      </c>
      <c r="M58" s="228">
        <f>'IS TC'!M215+'IS TC'!M216</f>
        <v>0</v>
      </c>
      <c r="N58" s="228">
        <f>'IS TC'!N215+'IS TC'!N216</f>
        <v>0</v>
      </c>
      <c r="O58" s="228">
        <f>'IS TC'!O215+'IS TC'!O216</f>
        <v>0</v>
      </c>
      <c r="P58" s="222">
        <f t="shared" si="33"/>
        <v>0</v>
      </c>
    </row>
    <row r="59" spans="1:16" x14ac:dyDescent="0.25">
      <c r="A59" s="136" t="s">
        <v>1022</v>
      </c>
      <c r="B59" s="92">
        <v>808</v>
      </c>
      <c r="C59" s="9" t="s">
        <v>389</v>
      </c>
      <c r="D59" s="228">
        <f>'IS G'!E158</f>
        <v>4507.4706100000003</v>
      </c>
      <c r="E59" s="228">
        <f>'IS G'!F158</f>
        <v>4690.5661899999996</v>
      </c>
      <c r="F59" s="228">
        <f>'IS G'!G158</f>
        <v>1629.9211</v>
      </c>
      <c r="G59" s="228">
        <f>'IS G'!H158</f>
        <v>-3828.3666899999998</v>
      </c>
      <c r="H59" s="228">
        <f>'IS G'!I158</f>
        <v>-7804.8950199999999</v>
      </c>
      <c r="I59" s="228">
        <f>'IS G'!J158</f>
        <v>-9647.0389699999996</v>
      </c>
      <c r="J59" s="228">
        <f>'IS G'!K158</f>
        <v>-10238.7992089114</v>
      </c>
      <c r="K59" s="228">
        <f>'IS G'!L158</f>
        <v>-8117.0911736202897</v>
      </c>
      <c r="L59" s="228">
        <f>'IS G'!M158</f>
        <v>-388.2030804515</v>
      </c>
      <c r="M59" s="228">
        <f>'IS G'!N158</f>
        <v>7469.7787526380898</v>
      </c>
      <c r="N59" s="228">
        <f>'IS G'!O158</f>
        <v>11643.0328885165</v>
      </c>
      <c r="O59" s="228">
        <f>'IS G'!P158</f>
        <v>10697.003595833399</v>
      </c>
      <c r="P59" s="222">
        <f t="shared" si="33"/>
        <v>613.3789940047991</v>
      </c>
    </row>
    <row r="60" spans="1:16" x14ac:dyDescent="0.25">
      <c r="A60" s="136" t="s">
        <v>1022</v>
      </c>
      <c r="B60" s="92">
        <v>812</v>
      </c>
      <c r="C60" s="9" t="s">
        <v>390</v>
      </c>
      <c r="D60" s="228">
        <f>'IS G'!E159</f>
        <v>-15.228759999999999</v>
      </c>
      <c r="E60" s="228">
        <f>'IS G'!F159</f>
        <v>-10.848599999999999</v>
      </c>
      <c r="F60" s="228">
        <f>'IS G'!G159</f>
        <v>-4.4169599999999898</v>
      </c>
      <c r="G60" s="228">
        <f>'IS G'!H159</f>
        <v>-4.4386700000000001</v>
      </c>
      <c r="H60" s="228">
        <f>'IS G'!I159</f>
        <v>-2.6743399999999999</v>
      </c>
      <c r="I60" s="228">
        <f>'IS G'!J159</f>
        <v>-3.8553199999999999</v>
      </c>
      <c r="J60" s="228">
        <f>'IS G'!K159</f>
        <v>0</v>
      </c>
      <c r="K60" s="228">
        <f>'IS G'!L159</f>
        <v>0</v>
      </c>
      <c r="L60" s="228">
        <f>'IS G'!M159</f>
        <v>0</v>
      </c>
      <c r="M60" s="228">
        <f>'IS G'!N159</f>
        <v>0</v>
      </c>
      <c r="N60" s="228">
        <f>'IS G'!O159</f>
        <v>0</v>
      </c>
      <c r="O60" s="228">
        <f>'IS G'!P159</f>
        <v>0</v>
      </c>
      <c r="P60" s="222">
        <f t="shared" si="33"/>
        <v>-41.462649999999989</v>
      </c>
    </row>
    <row r="61" spans="1:16" x14ac:dyDescent="0.25">
      <c r="A61" s="136" t="s">
        <v>1022</v>
      </c>
      <c r="B61" s="92">
        <v>813</v>
      </c>
      <c r="C61" s="9" t="s">
        <v>391</v>
      </c>
      <c r="D61" s="228">
        <f>'IS G'!E160</f>
        <v>0</v>
      </c>
      <c r="E61" s="228">
        <f>'IS G'!F160</f>
        <v>0</v>
      </c>
      <c r="F61" s="228">
        <f>'IS G'!G160</f>
        <v>0</v>
      </c>
      <c r="G61" s="228">
        <f>'IS G'!H160</f>
        <v>0</v>
      </c>
      <c r="H61" s="228">
        <f>'IS G'!I160</f>
        <v>0</v>
      </c>
      <c r="I61" s="228">
        <f>'IS G'!J160</f>
        <v>0</v>
      </c>
      <c r="J61" s="228">
        <f>'IS G'!K160</f>
        <v>0</v>
      </c>
      <c r="K61" s="228">
        <f>'IS G'!L160</f>
        <v>0</v>
      </c>
      <c r="L61" s="228">
        <f>'IS G'!M160</f>
        <v>0</v>
      </c>
      <c r="M61" s="228">
        <f>'IS G'!N160</f>
        <v>0</v>
      </c>
      <c r="N61" s="228">
        <f>'IS G'!O160</f>
        <v>0</v>
      </c>
      <c r="O61" s="228">
        <f>'IS G'!P160</f>
        <v>0</v>
      </c>
      <c r="P61" s="222">
        <f t="shared" si="33"/>
        <v>0</v>
      </c>
    </row>
    <row r="62" spans="1:16" x14ac:dyDescent="0.25">
      <c r="A62" s="136" t="s">
        <v>1022</v>
      </c>
      <c r="B62" s="92">
        <v>823</v>
      </c>
      <c r="C62" s="9" t="s">
        <v>392</v>
      </c>
      <c r="D62" s="228">
        <f>'IS G'!E170</f>
        <v>103.44905</v>
      </c>
      <c r="E62" s="228">
        <f>'IS G'!F170</f>
        <v>87.677580000000006</v>
      </c>
      <c r="F62" s="228">
        <f>'IS G'!G170</f>
        <v>90.221209999999999</v>
      </c>
      <c r="G62" s="228">
        <f>'IS G'!H170</f>
        <v>90.182079999999999</v>
      </c>
      <c r="H62" s="228">
        <f>'IS G'!I170</f>
        <v>113.56216000000001</v>
      </c>
      <c r="I62" s="228">
        <f>'IS G'!J170</f>
        <v>128.11034000000001</v>
      </c>
      <c r="J62" s="228">
        <f>'IS G'!K170</f>
        <v>174</v>
      </c>
      <c r="K62" s="228">
        <f>'IS G'!L170</f>
        <v>193</v>
      </c>
      <c r="L62" s="228">
        <f>'IS G'!M170</f>
        <v>194</v>
      </c>
      <c r="M62" s="228">
        <f>'IS G'!N170</f>
        <v>182</v>
      </c>
      <c r="N62" s="228">
        <f>'IS G'!O170</f>
        <v>139</v>
      </c>
      <c r="O62" s="228">
        <f>'IS G'!P170</f>
        <v>119</v>
      </c>
      <c r="P62" s="222">
        <f t="shared" si="33"/>
        <v>1614.2024200000001</v>
      </c>
    </row>
    <row r="63" spans="1:16" x14ac:dyDescent="0.25">
      <c r="A63" s="136" t="s">
        <v>1022</v>
      </c>
      <c r="B63" s="92">
        <v>904</v>
      </c>
      <c r="C63" s="9" t="s">
        <v>1067</v>
      </c>
      <c r="D63" s="229">
        <f>'IS TC'!D296</f>
        <v>17.27619</v>
      </c>
      <c r="E63" s="229">
        <f>'IS TC'!E296</f>
        <v>16.717509999999901</v>
      </c>
      <c r="F63" s="229">
        <f>'IS TC'!F296</f>
        <v>15.57047</v>
      </c>
      <c r="G63" s="229">
        <f>'IS TC'!G296</f>
        <v>10.32169</v>
      </c>
      <c r="H63" s="229">
        <f>'IS TC'!H296</f>
        <v>11.695790000000001</v>
      </c>
      <c r="I63" s="229">
        <f>'IS TC'!I296</f>
        <v>13.823829999999999</v>
      </c>
      <c r="J63" s="229">
        <f>'IS TC'!J296</f>
        <v>34.829000000000001</v>
      </c>
      <c r="K63" s="229">
        <f>'IS TC'!K296</f>
        <v>32.438000000000002</v>
      </c>
      <c r="L63" s="229">
        <f>'IS TC'!L296</f>
        <v>34.465000000000003</v>
      </c>
      <c r="M63" s="229">
        <f>'IS TC'!M296</f>
        <v>29.140999999999998</v>
      </c>
      <c r="N63" s="229">
        <f>'IS TC'!N296</f>
        <v>20.832572879566499</v>
      </c>
      <c r="O63" s="229">
        <f>'IS TC'!O296</f>
        <v>20.832572879566499</v>
      </c>
      <c r="P63" s="225">
        <f t="shared" si="33"/>
        <v>257.94362575913289</v>
      </c>
    </row>
    <row r="64" spans="1:16" x14ac:dyDescent="0.25">
      <c r="B64" s="92"/>
      <c r="C64" s="9" t="s">
        <v>393</v>
      </c>
      <c r="D64" s="227">
        <f>SUM(D55:D63)</f>
        <v>8311.2635800000098</v>
      </c>
      <c r="E64" s="227">
        <f t="shared" ref="E64:O64" si="34">SUM(E55:E63)</f>
        <v>5908.2664099999984</v>
      </c>
      <c r="F64" s="227">
        <f t="shared" si="34"/>
        <v>3821.8660799999998</v>
      </c>
      <c r="G64" s="227">
        <f t="shared" si="34"/>
        <v>2754.4327000000008</v>
      </c>
      <c r="H64" s="227">
        <f t="shared" si="34"/>
        <v>2526.609530000002</v>
      </c>
      <c r="I64" s="227">
        <f t="shared" si="34"/>
        <v>2988.3858600000003</v>
      </c>
      <c r="J64" s="227">
        <f t="shared" si="34"/>
        <v>2778.5209680333014</v>
      </c>
      <c r="K64" s="227">
        <f t="shared" si="34"/>
        <v>5555.5933412694112</v>
      </c>
      <c r="L64" s="227">
        <f t="shared" si="34"/>
        <v>13572.184581888599</v>
      </c>
      <c r="M64" s="227">
        <f t="shared" si="34"/>
        <v>24878.444500303587</v>
      </c>
      <c r="N64" s="227">
        <f t="shared" si="34"/>
        <v>28153.647235298467</v>
      </c>
      <c r="O64" s="227">
        <f t="shared" si="34"/>
        <v>25962.872435182966</v>
      </c>
      <c r="P64" s="223">
        <f t="shared" si="33"/>
        <v>127212.08722197634</v>
      </c>
    </row>
    <row r="65" spans="1:16" s="89" customFormat="1" x14ac:dyDescent="0.25">
      <c r="A65" s="182"/>
      <c r="B65" s="140"/>
      <c r="C65" s="178"/>
      <c r="D65" s="204"/>
      <c r="E65" s="204"/>
      <c r="F65" s="204"/>
      <c r="G65" s="204"/>
      <c r="H65" s="204"/>
      <c r="I65" s="204"/>
      <c r="J65" s="204"/>
      <c r="K65" s="204"/>
      <c r="L65" s="204"/>
      <c r="M65" s="204"/>
      <c r="N65" s="204"/>
      <c r="O65" s="204"/>
      <c r="P65" s="205"/>
    </row>
    <row r="66" spans="1:16" x14ac:dyDescent="0.25">
      <c r="A66" s="207"/>
      <c r="C66" s="7"/>
      <c r="D66" s="203"/>
      <c r="E66" s="203"/>
      <c r="F66" s="203"/>
      <c r="G66" s="203"/>
      <c r="H66" s="203"/>
      <c r="I66" s="203"/>
      <c r="J66" s="203"/>
      <c r="K66" s="203"/>
      <c r="L66" s="203"/>
      <c r="M66" s="203"/>
      <c r="N66" s="203"/>
      <c r="O66" s="203"/>
      <c r="P66" s="205"/>
    </row>
    <row r="67" spans="1:16" x14ac:dyDescent="0.25">
      <c r="D67" s="203"/>
      <c r="E67" s="203"/>
      <c r="F67" s="203"/>
      <c r="G67" s="203"/>
      <c r="H67" s="203"/>
      <c r="I67" s="203"/>
      <c r="J67" s="203"/>
      <c r="K67" s="203"/>
      <c r="L67" s="203"/>
      <c r="M67" s="203"/>
      <c r="N67" s="203"/>
      <c r="O67" s="203"/>
      <c r="P67" s="205"/>
    </row>
  </sheetData>
  <mergeCells count="2050">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GK2:GZ2"/>
    <mergeCell ref="HA2:HP2"/>
    <mergeCell ref="HQ2:IF2"/>
    <mergeCell ref="IG2:IV2"/>
    <mergeCell ref="IW2:JL2"/>
    <mergeCell ref="JM2:KB2"/>
    <mergeCell ref="CS2:DH2"/>
    <mergeCell ref="DI2:DX2"/>
    <mergeCell ref="DY2:EN2"/>
    <mergeCell ref="EO2:FD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s>
  <printOptions horizontalCentered="1"/>
  <pageMargins left="0.5" right="0.5" top="1" bottom="0.5" header="0.5" footer="0.5"/>
  <pageSetup scale="5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G67"/>
  <sheetViews>
    <sheetView zoomScale="85" zoomScaleNormal="85" workbookViewId="0">
      <pane xSplit="3" ySplit="10" topLeftCell="D11" activePane="bottomRight" state="frozen"/>
      <selection pane="topRight" activeCell="B1" sqref="B1"/>
      <selection pane="bottomLeft" activeCell="A4" sqref="A4"/>
      <selection pane="bottomRight" activeCell="D11" sqref="D11"/>
    </sheetView>
  </sheetViews>
  <sheetFormatPr defaultRowHeight="15" x14ac:dyDescent="0.25"/>
  <cols>
    <col min="1" max="1" width="9.140625" style="182"/>
    <col min="2" max="2" width="10.28515625" style="140" customWidth="1"/>
    <col min="3" max="3" width="45.7109375" style="178" customWidth="1"/>
    <col min="4" max="15" width="10.7109375" style="89" customWidth="1"/>
    <col min="16" max="16" width="12.5703125" style="89" customWidth="1"/>
    <col min="17" max="17" width="9.140625" style="89"/>
    <col min="18" max="29" width="9.85546875" style="89" bestFit="1" customWidth="1"/>
    <col min="30" max="30" width="10.85546875" style="89" bestFit="1" customWidth="1"/>
    <col min="31" max="31" width="10.42578125" style="89" customWidth="1"/>
    <col min="32" max="32" width="11.7109375" style="89" customWidth="1"/>
    <col min="33" max="33" width="14.85546875" style="89" customWidth="1"/>
    <col min="34" max="46" width="9.140625" style="89"/>
    <col min="47" max="47" width="10.85546875" style="89" bestFit="1" customWidth="1"/>
    <col min="48" max="16384" width="9.140625" style="89"/>
  </cols>
  <sheetData>
    <row r="1" spans="1:16" s="167" customFormat="1" ht="12.75" x14ac:dyDescent="0.2">
      <c r="A1" s="313" t="str">
        <f>'Rate Case Constants'!C9</f>
        <v>LOUISVILLE GAS AND ELECTRIC COMPANY</v>
      </c>
      <c r="B1" s="314"/>
      <c r="C1" s="314"/>
      <c r="D1" s="314"/>
      <c r="E1" s="314"/>
      <c r="F1" s="314"/>
      <c r="G1" s="314"/>
      <c r="H1" s="314"/>
      <c r="I1" s="314"/>
      <c r="J1" s="314"/>
      <c r="K1" s="314"/>
      <c r="L1" s="314"/>
      <c r="M1" s="314"/>
      <c r="N1" s="314"/>
      <c r="O1" s="314"/>
      <c r="P1" s="314"/>
    </row>
    <row r="2" spans="1:16" s="167" customFormat="1" ht="12.75" x14ac:dyDescent="0.2">
      <c r="A2" s="313" t="str">
        <f>'Rate Case Constants'!C10</f>
        <v>CASE NO. 2016-00371 - GAS OPERATIONS</v>
      </c>
      <c r="B2" s="314"/>
      <c r="C2" s="314"/>
      <c r="D2" s="314"/>
      <c r="E2" s="314"/>
      <c r="F2" s="314"/>
      <c r="G2" s="314"/>
      <c r="H2" s="314"/>
      <c r="I2" s="314"/>
      <c r="J2" s="314"/>
      <c r="K2" s="314"/>
      <c r="L2" s="314"/>
      <c r="M2" s="314"/>
      <c r="N2" s="314"/>
      <c r="O2" s="314"/>
      <c r="P2" s="314"/>
    </row>
    <row r="3" spans="1:16" s="167" customFormat="1" ht="12.75" x14ac:dyDescent="0.2">
      <c r="A3" s="313" t="s">
        <v>1107</v>
      </c>
      <c r="B3" s="314"/>
      <c r="C3" s="314"/>
      <c r="D3" s="314"/>
      <c r="E3" s="314"/>
      <c r="F3" s="314"/>
      <c r="G3" s="314"/>
      <c r="H3" s="314"/>
      <c r="I3" s="314"/>
      <c r="J3" s="314"/>
      <c r="K3" s="314"/>
      <c r="L3" s="314"/>
      <c r="M3" s="314"/>
      <c r="N3" s="314"/>
      <c r="O3" s="314"/>
      <c r="P3" s="314"/>
    </row>
    <row r="4" spans="1:16" s="167" customFormat="1" ht="12.75" x14ac:dyDescent="0.2">
      <c r="A4" s="315" t="str">
        <f>'Rate Case Constants'!C21</f>
        <v>FORECAST PERIOD FOR THE 12 MONTHS ENDED JUNE 30, 2018</v>
      </c>
      <c r="B4" s="314"/>
      <c r="C4" s="314"/>
      <c r="D4" s="314"/>
      <c r="E4" s="314"/>
      <c r="F4" s="314"/>
      <c r="G4" s="314"/>
      <c r="H4" s="314"/>
      <c r="I4" s="314"/>
      <c r="J4" s="314"/>
      <c r="K4" s="314"/>
      <c r="L4" s="314"/>
      <c r="M4" s="314"/>
      <c r="N4" s="314"/>
      <c r="O4" s="314"/>
      <c r="P4" s="314"/>
    </row>
    <row r="5" spans="1:16" s="167" customFormat="1" ht="12.75" x14ac:dyDescent="0.2">
      <c r="A5" s="167" t="s">
        <v>67</v>
      </c>
      <c r="P5" s="188" t="s">
        <v>1074</v>
      </c>
    </row>
    <row r="6" spans="1:16" s="167" customFormat="1" ht="12.75" x14ac:dyDescent="0.2">
      <c r="A6" s="167" t="str">
        <f>'Rate Case Constants'!$C$29</f>
        <v>TYPE OF FILING: __X__ ORIGINAL  _____ UPDATED  _____ REVISED</v>
      </c>
      <c r="P6" s="189" t="s">
        <v>1257</v>
      </c>
    </row>
    <row r="7" spans="1:16" s="167" customFormat="1" ht="12.75" x14ac:dyDescent="0.2">
      <c r="A7" s="167" t="s">
        <v>9</v>
      </c>
      <c r="P7" s="189" t="str">
        <f>'Rate Case Constants'!$C$37</f>
        <v>WITNESS:   C. M. GARRETT</v>
      </c>
    </row>
    <row r="8" spans="1:16" s="167" customFormat="1" ht="12.75" x14ac:dyDescent="0.2">
      <c r="A8" s="316" t="s">
        <v>1073</v>
      </c>
      <c r="B8" s="316" t="s">
        <v>6</v>
      </c>
      <c r="C8" s="190"/>
      <c r="D8" s="316" t="s">
        <v>2</v>
      </c>
      <c r="E8" s="316" t="s">
        <v>2</v>
      </c>
      <c r="F8" s="316" t="s">
        <v>2</v>
      </c>
      <c r="G8" s="316" t="s">
        <v>2</v>
      </c>
      <c r="H8" s="316" t="s">
        <v>2</v>
      </c>
      <c r="I8" s="316" t="s">
        <v>2</v>
      </c>
      <c r="J8" s="316" t="s">
        <v>2</v>
      </c>
      <c r="K8" s="316" t="s">
        <v>2</v>
      </c>
      <c r="L8" s="316" t="s">
        <v>2</v>
      </c>
      <c r="M8" s="316" t="s">
        <v>2</v>
      </c>
      <c r="N8" s="316" t="s">
        <v>2</v>
      </c>
      <c r="O8" s="316" t="s">
        <v>2</v>
      </c>
      <c r="P8" s="190"/>
    </row>
    <row r="9" spans="1:16" s="167" customFormat="1" ht="12.75" x14ac:dyDescent="0.2">
      <c r="A9" s="317" t="s">
        <v>1072</v>
      </c>
      <c r="B9" s="317" t="s">
        <v>5</v>
      </c>
      <c r="C9" s="318" t="s">
        <v>1070</v>
      </c>
      <c r="D9" s="319">
        <v>42917</v>
      </c>
      <c r="E9" s="319">
        <v>42948</v>
      </c>
      <c r="F9" s="319">
        <v>42979</v>
      </c>
      <c r="G9" s="319">
        <v>43009</v>
      </c>
      <c r="H9" s="319">
        <v>43040</v>
      </c>
      <c r="I9" s="319">
        <v>43070</v>
      </c>
      <c r="J9" s="319">
        <v>43101</v>
      </c>
      <c r="K9" s="319">
        <v>43132</v>
      </c>
      <c r="L9" s="319">
        <v>43160</v>
      </c>
      <c r="M9" s="319">
        <v>43191</v>
      </c>
      <c r="N9" s="319">
        <v>43221</v>
      </c>
      <c r="O9" s="319">
        <v>43252</v>
      </c>
      <c r="P9" s="191" t="s">
        <v>3</v>
      </c>
    </row>
    <row r="10" spans="1:16" s="235" customFormat="1" x14ac:dyDescent="0.25">
      <c r="A10" s="320"/>
      <c r="B10" s="236"/>
      <c r="C10" s="321"/>
      <c r="P10" s="192" t="s">
        <v>1104</v>
      </c>
    </row>
    <row r="11" spans="1:16" x14ac:dyDescent="0.25">
      <c r="A11" s="322" t="s">
        <v>1078</v>
      </c>
      <c r="C11" s="323" t="s">
        <v>197</v>
      </c>
      <c r="D11" s="170"/>
      <c r="E11" s="170"/>
      <c r="F11" s="170"/>
      <c r="G11" s="170"/>
      <c r="H11" s="170"/>
      <c r="I11" s="170"/>
      <c r="J11" s="170"/>
      <c r="K11" s="170"/>
      <c r="L11" s="170"/>
      <c r="M11" s="170"/>
      <c r="N11" s="170"/>
      <c r="O11" s="170"/>
      <c r="P11" s="220">
        <f t="shared" ref="P11:P52" si="0">SUM(D11:O11)</f>
        <v>0</v>
      </c>
    </row>
    <row r="12" spans="1:16" x14ac:dyDescent="0.25">
      <c r="A12" s="182" t="s">
        <v>265</v>
      </c>
      <c r="B12" s="324">
        <v>480</v>
      </c>
      <c r="C12" s="178" t="s">
        <v>109</v>
      </c>
      <c r="D12" s="325">
        <f>'Gas Revenue'!O10</f>
        <v>81.819401005268901</v>
      </c>
      <c r="E12" s="325">
        <f>'Gas Revenue'!P10</f>
        <v>93.376190058673004</v>
      </c>
      <c r="F12" s="325">
        <f>'Gas Revenue'!Q10</f>
        <v>97.162857247180995</v>
      </c>
      <c r="G12" s="325">
        <f>'Gas Revenue'!R10</f>
        <v>167.61953825943701</v>
      </c>
      <c r="H12" s="325">
        <f>'Gas Revenue'!S10</f>
        <v>205.32927556287601</v>
      </c>
      <c r="I12" s="325">
        <f>'Gas Revenue'!T10</f>
        <v>107.16749524746299</v>
      </c>
      <c r="J12" s="325">
        <f>'Gas Revenue'!U10</f>
        <v>221.157584863674</v>
      </c>
      <c r="K12" s="325">
        <f>'Gas Revenue'!V10</f>
        <v>233.76293687872999</v>
      </c>
      <c r="L12" s="325">
        <f>'Gas Revenue'!W10</f>
        <v>279.41874872562698</v>
      </c>
      <c r="M12" s="325">
        <f>'Gas Revenue'!X10</f>
        <v>209.9109476516</v>
      </c>
      <c r="N12" s="325">
        <f>'Gas Revenue'!Y10</f>
        <v>188.61056466001801</v>
      </c>
      <c r="O12" s="325">
        <f>'Gas Revenue'!Z10</f>
        <v>127.888146418524</v>
      </c>
      <c r="P12" s="222">
        <f t="shared" si="0"/>
        <v>2013.2236865790719</v>
      </c>
    </row>
    <row r="13" spans="1:16" x14ac:dyDescent="0.25">
      <c r="A13" s="182" t="s">
        <v>265</v>
      </c>
      <c r="B13" s="326">
        <v>481.1</v>
      </c>
      <c r="C13" s="178" t="s">
        <v>110</v>
      </c>
      <c r="D13" s="325">
        <f>'Gas Revenue'!O19</f>
        <v>59.7823080971759</v>
      </c>
      <c r="E13" s="325">
        <f>'Gas Revenue'!P19</f>
        <v>73.940055096564606</v>
      </c>
      <c r="F13" s="325">
        <f>'Gas Revenue'!Q19</f>
        <v>73.166043121483298</v>
      </c>
      <c r="G13" s="325">
        <f>'Gas Revenue'!R19</f>
        <v>100.601849292522</v>
      </c>
      <c r="H13" s="325">
        <f>'Gas Revenue'!S19</f>
        <v>85.025079168052699</v>
      </c>
      <c r="I13" s="325">
        <f>'Gas Revenue'!T19</f>
        <v>43.7379760088144</v>
      </c>
      <c r="J13" s="325">
        <f>'Gas Revenue'!U19</f>
        <v>92.915047072939601</v>
      </c>
      <c r="K13" s="325">
        <f>'Gas Revenue'!V19</f>
        <v>100.288500973251</v>
      </c>
      <c r="L13" s="325">
        <f>'Gas Revenue'!W19</f>
        <v>119.78283691370299</v>
      </c>
      <c r="M13" s="325">
        <f>'Gas Revenue'!X19</f>
        <v>105.744002880473</v>
      </c>
      <c r="N13" s="325">
        <f>'Gas Revenue'!Y19</f>
        <v>98.039134224701399</v>
      </c>
      <c r="O13" s="325">
        <f>'Gas Revenue'!Z19</f>
        <v>84.868564960100798</v>
      </c>
      <c r="P13" s="222">
        <f t="shared" si="0"/>
        <v>1037.8913978097817</v>
      </c>
    </row>
    <row r="14" spans="1:16" x14ac:dyDescent="0.25">
      <c r="A14" s="182" t="s">
        <v>265</v>
      </c>
      <c r="B14" s="326">
        <v>481.2</v>
      </c>
      <c r="C14" s="178" t="s">
        <v>111</v>
      </c>
      <c r="D14" s="325">
        <f>'Gas Revenue'!O28</f>
        <v>0</v>
      </c>
      <c r="E14" s="325">
        <f>'Gas Revenue'!P28</f>
        <v>0</v>
      </c>
      <c r="F14" s="325">
        <f>'Gas Revenue'!Q28</f>
        <v>0</v>
      </c>
      <c r="G14" s="325">
        <f>'Gas Revenue'!R28</f>
        <v>0</v>
      </c>
      <c r="H14" s="325">
        <f>'Gas Revenue'!S28</f>
        <v>0</v>
      </c>
      <c r="I14" s="325">
        <f>'Gas Revenue'!T28</f>
        <v>0</v>
      </c>
      <c r="J14" s="325">
        <f>'Gas Revenue'!U28</f>
        <v>0</v>
      </c>
      <c r="K14" s="325">
        <f>'Gas Revenue'!V28</f>
        <v>0</v>
      </c>
      <c r="L14" s="325">
        <f>'Gas Revenue'!W28</f>
        <v>0</v>
      </c>
      <c r="M14" s="325">
        <f>'Gas Revenue'!X28</f>
        <v>0</v>
      </c>
      <c r="N14" s="325">
        <f>'Gas Revenue'!Y28</f>
        <v>0</v>
      </c>
      <c r="O14" s="325">
        <f>'Gas Revenue'!Z28</f>
        <v>0</v>
      </c>
      <c r="P14" s="222">
        <f t="shared" si="0"/>
        <v>0</v>
      </c>
    </row>
    <row r="15" spans="1:16" x14ac:dyDescent="0.25">
      <c r="A15" s="182" t="s">
        <v>265</v>
      </c>
      <c r="B15" s="324">
        <v>489</v>
      </c>
      <c r="C15" s="178" t="s">
        <v>846</v>
      </c>
      <c r="D15" s="325">
        <f>'Gas Revenue'!O45+'Gas Revenue'!O52</f>
        <v>171.33482629852699</v>
      </c>
      <c r="E15" s="325">
        <f>'Gas Revenue'!P45+'Gas Revenue'!P52</f>
        <v>216.53424070773499</v>
      </c>
      <c r="F15" s="325">
        <f>'Gas Revenue'!Q45+'Gas Revenue'!Q52</f>
        <v>207.97430765140601</v>
      </c>
      <c r="G15" s="325">
        <f>'Gas Revenue'!R45+'Gas Revenue'!R52</f>
        <v>271.42158516034402</v>
      </c>
      <c r="H15" s="325">
        <f>'Gas Revenue'!S45+'Gas Revenue'!S52</f>
        <v>158.712683663946</v>
      </c>
      <c r="I15" s="325">
        <f>'Gas Revenue'!T45+'Gas Revenue'!T52</f>
        <v>46.865043240407303</v>
      </c>
      <c r="J15" s="325">
        <f>'Gas Revenue'!U45+'Gas Revenue'!U52</f>
        <v>79.179774630029897</v>
      </c>
      <c r="K15" s="325">
        <f>'Gas Revenue'!V45+'Gas Revenue'!V52</f>
        <v>85.839693063363399</v>
      </c>
      <c r="L15" s="325">
        <f>'Gas Revenue'!W45+'Gas Revenue'!W52</f>
        <v>115.937047142542</v>
      </c>
      <c r="M15" s="325">
        <f>'Gas Revenue'!X45+'Gas Revenue'!X52</f>
        <v>144.38661371317701</v>
      </c>
      <c r="N15" s="325">
        <f>'Gas Revenue'!Y45+'Gas Revenue'!Y52</f>
        <v>204.84887287088401</v>
      </c>
      <c r="O15" s="325">
        <f>'Gas Revenue'!Z45+'Gas Revenue'!Z52</f>
        <v>227.08557409597401</v>
      </c>
      <c r="P15" s="222">
        <f t="shared" si="0"/>
        <v>1930.1202622383353</v>
      </c>
    </row>
    <row r="16" spans="1:16" x14ac:dyDescent="0.25">
      <c r="A16" s="182" t="s">
        <v>265</v>
      </c>
      <c r="B16" s="324">
        <v>482</v>
      </c>
      <c r="C16" s="178" t="s">
        <v>112</v>
      </c>
      <c r="D16" s="325">
        <f>'Gas Revenue'!O37</f>
        <v>8.9112666965277398</v>
      </c>
      <c r="E16" s="325">
        <f>'Gas Revenue'!P37</f>
        <v>10.9933162345272</v>
      </c>
      <c r="F16" s="325">
        <f>'Gas Revenue'!Q37</f>
        <v>10.8735940774294</v>
      </c>
      <c r="G16" s="325">
        <f>'Gas Revenue'!R37</f>
        <v>14.9178293851957</v>
      </c>
      <c r="H16" s="325">
        <f>'Gas Revenue'!S37</f>
        <v>12.2537637026245</v>
      </c>
      <c r="I16" s="325">
        <f>'Gas Revenue'!T37</f>
        <v>6.23728760081499</v>
      </c>
      <c r="J16" s="325">
        <f>'Gas Revenue'!U37</f>
        <v>13.2160811529615</v>
      </c>
      <c r="K16" s="325">
        <f>'Gas Revenue'!V37</f>
        <v>14.257356804260899</v>
      </c>
      <c r="L16" s="325">
        <f>'Gas Revenue'!W37</f>
        <v>17.0318549377333</v>
      </c>
      <c r="M16" s="325">
        <f>'Gas Revenue'!X37</f>
        <v>15.1829234743548</v>
      </c>
      <c r="N16" s="325">
        <f>'Gas Revenue'!Y37</f>
        <v>14.258915964002099</v>
      </c>
      <c r="O16" s="325">
        <f>'Gas Revenue'!Z37</f>
        <v>12.5382022450056</v>
      </c>
      <c r="P16" s="222">
        <f t="shared" si="0"/>
        <v>150.67239227543774</v>
      </c>
    </row>
    <row r="17" spans="1:59" x14ac:dyDescent="0.25">
      <c r="A17" s="182" t="s">
        <v>265</v>
      </c>
      <c r="B17" s="324" t="s">
        <v>1011</v>
      </c>
      <c r="C17" s="178" t="s">
        <v>114</v>
      </c>
      <c r="D17" s="325">
        <f>'Gas Revenue'!O62</f>
        <v>0</v>
      </c>
      <c r="E17" s="325">
        <f>'Gas Revenue'!P62</f>
        <v>0</v>
      </c>
      <c r="F17" s="325">
        <f>'Gas Revenue'!Q62</f>
        <v>0</v>
      </c>
      <c r="G17" s="325">
        <f>'Gas Revenue'!R62</f>
        <v>0</v>
      </c>
      <c r="H17" s="325">
        <f>'Gas Revenue'!S62</f>
        <v>0</v>
      </c>
      <c r="I17" s="325">
        <f>'Gas Revenue'!T62</f>
        <v>0</v>
      </c>
      <c r="J17" s="325">
        <f>'Gas Revenue'!U62</f>
        <v>0</v>
      </c>
      <c r="K17" s="325">
        <f>'Gas Revenue'!V62</f>
        <v>0</v>
      </c>
      <c r="L17" s="325">
        <f>'Gas Revenue'!W62</f>
        <v>0</v>
      </c>
      <c r="M17" s="325">
        <f>'Gas Revenue'!X62</f>
        <v>0</v>
      </c>
      <c r="N17" s="325">
        <f>'Gas Revenue'!Y62</f>
        <v>0</v>
      </c>
      <c r="O17" s="325">
        <f>'Gas Revenue'!Z62</f>
        <v>0</v>
      </c>
      <c r="P17" s="222">
        <f t="shared" si="0"/>
        <v>0</v>
      </c>
    </row>
    <row r="18" spans="1:59" x14ac:dyDescent="0.25">
      <c r="B18" s="324"/>
      <c r="C18" s="178" t="s">
        <v>1113</v>
      </c>
      <c r="D18" s="223">
        <f>SUM(D12:D17)</f>
        <v>321.84780209749954</v>
      </c>
      <c r="E18" s="223">
        <f t="shared" ref="E18:O18" si="1">SUM(E12:E17)</f>
        <v>394.8438020974998</v>
      </c>
      <c r="F18" s="223">
        <f t="shared" si="1"/>
        <v>389.17680209749972</v>
      </c>
      <c r="G18" s="223">
        <f t="shared" si="1"/>
        <v>554.56080209749871</v>
      </c>
      <c r="H18" s="223">
        <f t="shared" si="1"/>
        <v>461.32080209749921</v>
      </c>
      <c r="I18" s="223">
        <f t="shared" si="1"/>
        <v>204.00780209749971</v>
      </c>
      <c r="J18" s="223">
        <f t="shared" si="1"/>
        <v>406.46848771960504</v>
      </c>
      <c r="K18" s="223">
        <f t="shared" si="1"/>
        <v>434.14848771960533</v>
      </c>
      <c r="L18" s="223">
        <f t="shared" si="1"/>
        <v>532.17048771960538</v>
      </c>
      <c r="M18" s="223">
        <f t="shared" si="1"/>
        <v>475.22448771960484</v>
      </c>
      <c r="N18" s="223">
        <f t="shared" si="1"/>
        <v>505.75748771960554</v>
      </c>
      <c r="O18" s="223">
        <f t="shared" si="1"/>
        <v>452.38048771960445</v>
      </c>
      <c r="P18" s="223">
        <f t="shared" si="0"/>
        <v>5131.907738902627</v>
      </c>
    </row>
    <row r="19" spans="1:59" x14ac:dyDescent="0.25">
      <c r="D19" s="325"/>
      <c r="E19" s="325"/>
      <c r="F19" s="325"/>
      <c r="G19" s="325"/>
      <c r="H19" s="325"/>
      <c r="I19" s="325"/>
      <c r="J19" s="325"/>
      <c r="K19" s="325"/>
      <c r="L19" s="325"/>
      <c r="M19" s="325"/>
      <c r="N19" s="325"/>
      <c r="O19" s="325"/>
      <c r="P19" s="222"/>
    </row>
    <row r="20" spans="1:59" x14ac:dyDescent="0.25">
      <c r="A20" s="182" t="s">
        <v>265</v>
      </c>
      <c r="B20" s="140">
        <v>908</v>
      </c>
      <c r="C20" s="178" t="s">
        <v>1190</v>
      </c>
      <c r="D20" s="222">
        <f>'DSM EXP'!R17</f>
        <v>304.82100000000003</v>
      </c>
      <c r="E20" s="222">
        <f>'DSM EXP'!S17</f>
        <v>377.81700000000001</v>
      </c>
      <c r="F20" s="222">
        <f>'DSM EXP'!T17</f>
        <v>372.15</v>
      </c>
      <c r="G20" s="222">
        <f>'DSM EXP'!U17</f>
        <v>537.53399999999999</v>
      </c>
      <c r="H20" s="222">
        <f>'DSM EXP'!V17</f>
        <v>444.29399999999998</v>
      </c>
      <c r="I20" s="222">
        <f>'DSM EXP'!W17</f>
        <v>186.98099999999999</v>
      </c>
      <c r="J20" s="222">
        <f>'DSM EXP'!X17</f>
        <v>288.37400000000002</v>
      </c>
      <c r="K20" s="222">
        <f>'DSM EXP'!Y17</f>
        <v>316.05399999999997</v>
      </c>
      <c r="L20" s="222">
        <f>'DSM EXP'!Z17</f>
        <v>414.07600000000002</v>
      </c>
      <c r="M20" s="222">
        <f>'DSM EXP'!AA17</f>
        <v>357.13</v>
      </c>
      <c r="N20" s="222">
        <f>'DSM EXP'!AB17</f>
        <v>387.66300000000001</v>
      </c>
      <c r="O20" s="222">
        <f>'DSM EXP'!AC17</f>
        <v>334.286</v>
      </c>
      <c r="P20" s="222">
        <f>SUM(D20:O20)</f>
        <v>4321.1799999999994</v>
      </c>
    </row>
    <row r="21" spans="1:59" x14ac:dyDescent="0.25">
      <c r="A21" s="182" t="s">
        <v>265</v>
      </c>
      <c r="B21" s="140" t="s">
        <v>129</v>
      </c>
      <c r="C21" s="178" t="s">
        <v>1191</v>
      </c>
      <c r="D21" s="222">
        <f>'DSM EXP'!R18</f>
        <v>0</v>
      </c>
      <c r="E21" s="222">
        <f>'DSM EXP'!S18</f>
        <v>0</v>
      </c>
      <c r="F21" s="222">
        <f>'DSM EXP'!T18</f>
        <v>0</v>
      </c>
      <c r="G21" s="222">
        <f>'DSM EXP'!U18</f>
        <v>0</v>
      </c>
      <c r="H21" s="222">
        <f>'DSM EXP'!V18</f>
        <v>0</v>
      </c>
      <c r="I21" s="222">
        <f>'DSM EXP'!W18</f>
        <v>0</v>
      </c>
      <c r="J21" s="222">
        <f>'DSM EXP'!X18</f>
        <v>0</v>
      </c>
      <c r="K21" s="222">
        <f>'DSM EXP'!Y18</f>
        <v>0</v>
      </c>
      <c r="L21" s="222">
        <f>'DSM EXP'!Z18</f>
        <v>0</v>
      </c>
      <c r="M21" s="222">
        <f>'DSM EXP'!AA18</f>
        <v>0</v>
      </c>
      <c r="N21" s="222">
        <f>'DSM EXP'!AB18</f>
        <v>0</v>
      </c>
      <c r="O21" s="222">
        <f>'DSM EXP'!AC18</f>
        <v>0</v>
      </c>
      <c r="P21" s="222">
        <f t="shared" ref="P21" si="2">SUM(D21:O21)</f>
        <v>0</v>
      </c>
    </row>
    <row r="22" spans="1:59" x14ac:dyDescent="0.25">
      <c r="A22" s="89"/>
      <c r="D22" s="222"/>
      <c r="E22" s="222"/>
      <c r="F22" s="222"/>
      <c r="G22" s="222"/>
      <c r="H22" s="222"/>
      <c r="I22" s="222"/>
      <c r="J22" s="222"/>
      <c r="K22" s="222"/>
      <c r="L22" s="222"/>
      <c r="M22" s="222"/>
      <c r="N22" s="222"/>
      <c r="O22" s="222"/>
      <c r="P22" s="222"/>
      <c r="R22" s="239"/>
      <c r="S22" s="240"/>
      <c r="T22" s="240"/>
      <c r="U22" s="240"/>
      <c r="V22" s="240"/>
      <c r="W22" s="240"/>
      <c r="X22" s="240"/>
      <c r="Y22" s="240"/>
      <c r="Z22" s="240"/>
      <c r="AA22" s="240"/>
      <c r="AB22" s="240"/>
      <c r="AC22" s="240"/>
      <c r="AD22" s="240"/>
      <c r="AE22" s="240"/>
      <c r="AF22" s="240"/>
      <c r="AG22" s="240"/>
      <c r="AH22" s="239"/>
      <c r="AI22" s="240"/>
      <c r="AJ22" s="240"/>
      <c r="AK22" s="240"/>
      <c r="AL22" s="240"/>
      <c r="AM22" s="240"/>
      <c r="AN22" s="240"/>
      <c r="AO22" s="240"/>
      <c r="AP22" s="240"/>
      <c r="AQ22" s="240"/>
      <c r="AR22" s="240"/>
      <c r="AS22" s="240"/>
      <c r="AT22" s="240"/>
      <c r="AU22" s="239"/>
      <c r="AV22" s="240"/>
      <c r="AW22" s="240"/>
      <c r="AX22" s="240"/>
      <c r="AY22" s="240"/>
      <c r="AZ22" s="240"/>
      <c r="BA22" s="240"/>
      <c r="BB22" s="240"/>
      <c r="BC22" s="240"/>
      <c r="BD22" s="240"/>
      <c r="BE22" s="240"/>
      <c r="BF22" s="240"/>
      <c r="BG22" s="240"/>
    </row>
    <row r="23" spans="1:59" x14ac:dyDescent="0.25">
      <c r="A23" s="322" t="s">
        <v>1077</v>
      </c>
      <c r="C23" s="323" t="s">
        <v>1076</v>
      </c>
      <c r="D23" s="222"/>
      <c r="E23" s="222"/>
      <c r="F23" s="222"/>
      <c r="G23" s="222"/>
      <c r="H23" s="222"/>
      <c r="I23" s="222"/>
      <c r="J23" s="222"/>
      <c r="K23" s="222"/>
      <c r="L23" s="222"/>
      <c r="M23" s="222"/>
      <c r="N23" s="222"/>
      <c r="O23" s="222"/>
      <c r="P23" s="222"/>
      <c r="R23" s="327"/>
      <c r="S23" s="327"/>
      <c r="T23" s="327"/>
      <c r="U23" s="327"/>
      <c r="V23" s="327"/>
      <c r="W23" s="327"/>
      <c r="X23" s="327"/>
      <c r="Y23" s="327"/>
      <c r="Z23" s="327"/>
      <c r="AA23" s="327"/>
      <c r="AB23" s="327"/>
      <c r="AC23" s="327"/>
      <c r="AD23" s="327"/>
      <c r="AE23" s="327"/>
      <c r="AF23" s="240"/>
      <c r="AG23" s="240"/>
      <c r="AH23" s="327"/>
      <c r="AI23" s="327"/>
      <c r="AJ23" s="327"/>
      <c r="AK23" s="327"/>
      <c r="AL23" s="327"/>
      <c r="AM23" s="327"/>
      <c r="AN23" s="327"/>
      <c r="AO23" s="327"/>
      <c r="AP23" s="327"/>
      <c r="AQ23" s="327"/>
      <c r="AR23" s="327"/>
      <c r="AS23" s="327"/>
      <c r="AT23" s="240"/>
      <c r="AU23" s="327"/>
      <c r="AV23" s="327"/>
      <c r="AW23" s="327"/>
      <c r="AX23" s="327"/>
      <c r="AY23" s="327"/>
      <c r="AZ23" s="327"/>
      <c r="BA23" s="327"/>
      <c r="BB23" s="327"/>
      <c r="BC23" s="327"/>
      <c r="BD23" s="327"/>
      <c r="BE23" s="327"/>
      <c r="BF23" s="327"/>
      <c r="BG23" s="240"/>
    </row>
    <row r="24" spans="1:59" x14ac:dyDescent="0.25">
      <c r="A24" s="182" t="s">
        <v>1021</v>
      </c>
      <c r="B24" s="324">
        <v>480</v>
      </c>
      <c r="C24" s="178" t="s">
        <v>109</v>
      </c>
      <c r="D24" s="325">
        <v>122.00181398263399</v>
      </c>
      <c r="E24" s="325">
        <v>152.51657880110503</v>
      </c>
      <c r="F24" s="325">
        <v>154.92281539236302</v>
      </c>
      <c r="G24" s="325">
        <v>174.754186960721</v>
      </c>
      <c r="H24" s="325">
        <v>160.171026520591</v>
      </c>
      <c r="I24" s="325">
        <v>165.59449198676108</v>
      </c>
      <c r="J24" s="325">
        <v>361.46992205752599</v>
      </c>
      <c r="K24" s="325">
        <v>312.63778720703806</v>
      </c>
      <c r="L24" s="325">
        <v>337.93478686239803</v>
      </c>
      <c r="M24" s="325">
        <v>300.53134489401202</v>
      </c>
      <c r="N24" s="325">
        <v>369.5967083959581</v>
      </c>
      <c r="O24" s="325">
        <v>353.59636589397701</v>
      </c>
      <c r="P24" s="222">
        <f t="shared" ref="P24:P30" si="3">SUM(D24:O24)</f>
        <v>2965.7278289550841</v>
      </c>
      <c r="R24" s="328"/>
      <c r="S24" s="328"/>
      <c r="T24" s="328"/>
      <c r="U24" s="328"/>
      <c r="V24" s="328"/>
      <c r="W24" s="328"/>
      <c r="X24" s="328"/>
      <c r="Y24" s="328"/>
      <c r="Z24" s="328"/>
      <c r="AA24" s="328"/>
      <c r="AB24" s="328"/>
      <c r="AC24" s="328"/>
      <c r="AD24" s="328"/>
      <c r="AE24" s="328"/>
      <c r="AF24" s="328"/>
      <c r="AG24" s="240"/>
      <c r="AH24" s="329"/>
      <c r="AI24" s="329"/>
      <c r="AJ24" s="329"/>
      <c r="AK24" s="329"/>
      <c r="AL24" s="329"/>
      <c r="AM24" s="329"/>
      <c r="AN24" s="329"/>
      <c r="AO24" s="329"/>
      <c r="AP24" s="329"/>
      <c r="AQ24" s="329"/>
      <c r="AR24" s="329"/>
      <c r="AS24" s="329"/>
      <c r="AT24" s="240"/>
      <c r="AU24" s="328"/>
      <c r="AV24" s="328"/>
      <c r="AW24" s="328"/>
      <c r="AX24" s="328"/>
      <c r="AY24" s="328"/>
      <c r="AZ24" s="328"/>
      <c r="BA24" s="328"/>
      <c r="BB24" s="328"/>
      <c r="BC24" s="328"/>
      <c r="BD24" s="328"/>
      <c r="BE24" s="328"/>
      <c r="BF24" s="328"/>
      <c r="BG24" s="240"/>
    </row>
    <row r="25" spans="1:59" x14ac:dyDescent="0.25">
      <c r="A25" s="182" t="s">
        <v>1021</v>
      </c>
      <c r="B25" s="326">
        <v>481.1</v>
      </c>
      <c r="C25" s="178" t="s">
        <v>110</v>
      </c>
      <c r="D25" s="325">
        <v>47.703685457342559</v>
      </c>
      <c r="E25" s="325">
        <v>59.695134170556074</v>
      </c>
      <c r="F25" s="325">
        <v>60.490636965850769</v>
      </c>
      <c r="G25" s="325">
        <v>67.801894262859989</v>
      </c>
      <c r="H25" s="325">
        <v>61.472754772520503</v>
      </c>
      <c r="I25" s="325">
        <v>63.319025489830366</v>
      </c>
      <c r="J25" s="325">
        <v>138.35589288779994</v>
      </c>
      <c r="K25" s="325">
        <v>119.81895872197244</v>
      </c>
      <c r="L25" s="325">
        <v>129.52177167844226</v>
      </c>
      <c r="M25" s="325">
        <v>115.692667118683</v>
      </c>
      <c r="N25" s="325">
        <v>143.21880572238561</v>
      </c>
      <c r="O25" s="325">
        <v>138.02943907954398</v>
      </c>
      <c r="P25" s="222">
        <f t="shared" si="3"/>
        <v>1145.1206663277876</v>
      </c>
      <c r="R25" s="328"/>
      <c r="S25" s="328"/>
      <c r="T25" s="328"/>
      <c r="U25" s="328"/>
      <c r="V25" s="328"/>
      <c r="W25" s="328"/>
      <c r="X25" s="328"/>
      <c r="Y25" s="328"/>
      <c r="Z25" s="328"/>
      <c r="AA25" s="328"/>
      <c r="AB25" s="328"/>
      <c r="AC25" s="328"/>
      <c r="AD25" s="328"/>
      <c r="AE25" s="328"/>
      <c r="AF25" s="328"/>
      <c r="AG25" s="240"/>
      <c r="AH25" s="329"/>
      <c r="AI25" s="329"/>
      <c r="AJ25" s="329"/>
      <c r="AK25" s="329"/>
      <c r="AL25" s="329"/>
      <c r="AM25" s="329"/>
      <c r="AN25" s="329"/>
      <c r="AO25" s="329"/>
      <c r="AP25" s="329"/>
      <c r="AQ25" s="329"/>
      <c r="AR25" s="329"/>
      <c r="AS25" s="329"/>
      <c r="AT25" s="240"/>
      <c r="AU25" s="328"/>
      <c r="AV25" s="328"/>
      <c r="AW25" s="328"/>
      <c r="AX25" s="328"/>
      <c r="AY25" s="328"/>
      <c r="AZ25" s="328"/>
      <c r="BA25" s="328"/>
      <c r="BB25" s="328"/>
      <c r="BC25" s="328"/>
      <c r="BD25" s="328"/>
      <c r="BE25" s="328"/>
      <c r="BF25" s="328"/>
      <c r="BG25" s="240"/>
    </row>
    <row r="26" spans="1:59" x14ac:dyDescent="0.25">
      <c r="A26" s="182" t="s">
        <v>1021</v>
      </c>
      <c r="B26" s="326">
        <v>481.2</v>
      </c>
      <c r="C26" s="178" t="s">
        <v>111</v>
      </c>
      <c r="D26" s="325">
        <v>5.1201411219926314</v>
      </c>
      <c r="E26" s="325">
        <v>6.6140232516416448</v>
      </c>
      <c r="F26" s="325">
        <v>6.3995151562747612</v>
      </c>
      <c r="G26" s="325">
        <v>7.002196870309227</v>
      </c>
      <c r="H26" s="325">
        <v>6.2819946750098925</v>
      </c>
      <c r="I26" s="325">
        <v>6.7000662413284351</v>
      </c>
      <c r="J26" s="325">
        <v>15.183575553007154</v>
      </c>
      <c r="K26" s="325">
        <v>13.301620194591546</v>
      </c>
      <c r="L26" s="325">
        <v>14.329236683838412</v>
      </c>
      <c r="M26" s="325">
        <v>12.76750700038022</v>
      </c>
      <c r="N26" s="325">
        <v>16.148009021719588</v>
      </c>
      <c r="O26" s="325">
        <v>15.194435714087916</v>
      </c>
      <c r="P26" s="222">
        <f t="shared" si="3"/>
        <v>125.04232148418143</v>
      </c>
      <c r="R26" s="328"/>
      <c r="S26" s="328"/>
      <c r="T26" s="328"/>
      <c r="U26" s="328"/>
      <c r="V26" s="328"/>
      <c r="W26" s="328"/>
      <c r="X26" s="328"/>
      <c r="Y26" s="328"/>
      <c r="Z26" s="328"/>
      <c r="AA26" s="328"/>
      <c r="AB26" s="328"/>
      <c r="AC26" s="328"/>
      <c r="AD26" s="328"/>
      <c r="AE26" s="328"/>
      <c r="AF26" s="328"/>
      <c r="AG26" s="240"/>
      <c r="AH26" s="329"/>
      <c r="AI26" s="329"/>
      <c r="AJ26" s="329"/>
      <c r="AK26" s="329"/>
      <c r="AL26" s="329"/>
      <c r="AM26" s="329"/>
      <c r="AN26" s="329"/>
      <c r="AO26" s="329"/>
      <c r="AP26" s="329"/>
      <c r="AQ26" s="329"/>
      <c r="AR26" s="329"/>
      <c r="AS26" s="329"/>
      <c r="AT26" s="240"/>
      <c r="AU26" s="328"/>
      <c r="AV26" s="328"/>
      <c r="AW26" s="328"/>
      <c r="AX26" s="328"/>
      <c r="AY26" s="328"/>
      <c r="AZ26" s="328"/>
      <c r="BA26" s="328"/>
      <c r="BB26" s="328"/>
      <c r="BC26" s="328"/>
      <c r="BD26" s="328"/>
      <c r="BE26" s="328"/>
      <c r="BF26" s="328"/>
      <c r="BG26" s="240"/>
    </row>
    <row r="27" spans="1:59" x14ac:dyDescent="0.25">
      <c r="A27" s="182" t="s">
        <v>1021</v>
      </c>
      <c r="B27" s="324">
        <v>489</v>
      </c>
      <c r="C27" s="178" t="s">
        <v>846</v>
      </c>
      <c r="D27" s="325">
        <v>0.97700590204031401</v>
      </c>
      <c r="E27" s="325">
        <v>0.89890045301136245</v>
      </c>
      <c r="F27" s="325">
        <v>1.3503301316605245</v>
      </c>
      <c r="G27" s="325">
        <v>1.8307700309715125</v>
      </c>
      <c r="H27" s="325">
        <v>1.7264335291365311</v>
      </c>
      <c r="I27" s="325">
        <v>1.2651275159240591</v>
      </c>
      <c r="J27" s="325">
        <v>1.420936807138917</v>
      </c>
      <c r="K27" s="325">
        <v>0.9010491880927578</v>
      </c>
      <c r="L27" s="325">
        <v>1.4585756796958091</v>
      </c>
      <c r="M27" s="325">
        <v>1.6601341211539036</v>
      </c>
      <c r="N27" s="325">
        <v>1.9279531972298978</v>
      </c>
      <c r="O27" s="325">
        <v>2.2552245242307642</v>
      </c>
      <c r="P27" s="222">
        <f t="shared" si="3"/>
        <v>17.672441080286355</v>
      </c>
      <c r="R27" s="328"/>
      <c r="S27" s="328"/>
      <c r="T27" s="328"/>
      <c r="U27" s="328"/>
      <c r="V27" s="328"/>
      <c r="W27" s="328"/>
      <c r="X27" s="328"/>
      <c r="Y27" s="328"/>
      <c r="Z27" s="328"/>
      <c r="AA27" s="328"/>
      <c r="AB27" s="328"/>
      <c r="AC27" s="328"/>
      <c r="AD27" s="328"/>
      <c r="AE27" s="328"/>
      <c r="AF27" s="328"/>
      <c r="AG27" s="240"/>
      <c r="AH27" s="329"/>
      <c r="AI27" s="329"/>
      <c r="AJ27" s="329"/>
      <c r="AK27" s="329"/>
      <c r="AL27" s="329"/>
      <c r="AM27" s="329"/>
      <c r="AN27" s="329"/>
      <c r="AO27" s="329"/>
      <c r="AP27" s="329"/>
      <c r="AQ27" s="329"/>
      <c r="AR27" s="329"/>
      <c r="AS27" s="329"/>
      <c r="AT27" s="240"/>
      <c r="AU27" s="328"/>
      <c r="AV27" s="328"/>
      <c r="AW27" s="328"/>
      <c r="AX27" s="328"/>
      <c r="AY27" s="328"/>
      <c r="AZ27" s="328"/>
      <c r="BA27" s="328"/>
      <c r="BB27" s="328"/>
      <c r="BC27" s="328"/>
      <c r="BD27" s="328"/>
      <c r="BE27" s="328"/>
      <c r="BF27" s="328"/>
      <c r="BG27" s="240"/>
    </row>
    <row r="28" spans="1:59" x14ac:dyDescent="0.25">
      <c r="A28" s="182" t="s">
        <v>1021</v>
      </c>
      <c r="B28" s="324">
        <v>482</v>
      </c>
      <c r="C28" s="178" t="s">
        <v>112</v>
      </c>
      <c r="D28" s="325">
        <v>5.1083606470007883</v>
      </c>
      <c r="E28" s="325">
        <v>6.4353438298865884</v>
      </c>
      <c r="F28" s="325">
        <v>6.5647829633319557</v>
      </c>
      <c r="G28" s="325">
        <v>7.7460821481186883</v>
      </c>
      <c r="H28" s="325">
        <v>7.8582075361231336</v>
      </c>
      <c r="I28" s="325">
        <v>8.6739190051233557</v>
      </c>
      <c r="J28" s="325">
        <v>19.577175411442383</v>
      </c>
      <c r="K28" s="325">
        <v>16.93710918452015</v>
      </c>
      <c r="L28" s="325">
        <v>17.863937516540396</v>
      </c>
      <c r="M28" s="325">
        <v>14.992772127685857</v>
      </c>
      <c r="N28" s="325">
        <v>17.166872617621504</v>
      </c>
      <c r="O28" s="325">
        <v>15.256694913074471</v>
      </c>
      <c r="P28" s="222">
        <f t="shared" si="3"/>
        <v>144.18125790046929</v>
      </c>
      <c r="R28" s="328"/>
      <c r="S28" s="328"/>
      <c r="T28" s="328"/>
      <c r="U28" s="328"/>
      <c r="V28" s="328"/>
      <c r="W28" s="328"/>
      <c r="X28" s="328"/>
      <c r="Y28" s="328"/>
      <c r="Z28" s="328"/>
      <c r="AA28" s="328"/>
      <c r="AB28" s="328"/>
      <c r="AC28" s="328"/>
      <c r="AD28" s="328"/>
      <c r="AE28" s="328"/>
      <c r="AF28" s="328"/>
      <c r="AG28" s="240"/>
      <c r="AH28" s="329"/>
      <c r="AI28" s="329"/>
      <c r="AJ28" s="329"/>
      <c r="AK28" s="329"/>
      <c r="AL28" s="329"/>
      <c r="AM28" s="329"/>
      <c r="AN28" s="329"/>
      <c r="AO28" s="329"/>
      <c r="AP28" s="329"/>
      <c r="AQ28" s="329"/>
      <c r="AR28" s="329"/>
      <c r="AS28" s="329"/>
      <c r="AT28" s="240"/>
      <c r="AU28" s="328"/>
      <c r="AV28" s="328"/>
      <c r="AW28" s="328"/>
      <c r="AX28" s="328"/>
      <c r="AY28" s="328"/>
      <c r="AZ28" s="328"/>
      <c r="BA28" s="328"/>
      <c r="BB28" s="328"/>
      <c r="BC28" s="328"/>
      <c r="BD28" s="328"/>
      <c r="BE28" s="328"/>
      <c r="BF28" s="328"/>
      <c r="BG28" s="240"/>
    </row>
    <row r="29" spans="1:59" x14ac:dyDescent="0.25">
      <c r="A29" s="182" t="s">
        <v>1021</v>
      </c>
      <c r="B29" s="324" t="s">
        <v>1011</v>
      </c>
      <c r="C29" s="178" t="s">
        <v>114</v>
      </c>
      <c r="D29" s="325">
        <v>0</v>
      </c>
      <c r="E29" s="325">
        <v>0</v>
      </c>
      <c r="F29" s="325">
        <v>0</v>
      </c>
      <c r="G29" s="325">
        <v>0</v>
      </c>
      <c r="H29" s="325">
        <v>0</v>
      </c>
      <c r="I29" s="325">
        <v>0</v>
      </c>
      <c r="J29" s="325">
        <v>0</v>
      </c>
      <c r="K29" s="325">
        <v>0</v>
      </c>
      <c r="L29" s="325">
        <v>0</v>
      </c>
      <c r="M29" s="325">
        <v>0</v>
      </c>
      <c r="N29" s="325">
        <v>0</v>
      </c>
      <c r="O29" s="325">
        <v>0</v>
      </c>
      <c r="P29" s="222">
        <f t="shared" si="3"/>
        <v>0</v>
      </c>
      <c r="R29" s="328"/>
      <c r="S29" s="328"/>
      <c r="T29" s="328"/>
      <c r="U29" s="328"/>
      <c r="V29" s="328"/>
      <c r="W29" s="328"/>
      <c r="X29" s="328"/>
      <c r="Y29" s="328"/>
      <c r="Z29" s="328"/>
      <c r="AA29" s="328"/>
      <c r="AB29" s="328"/>
      <c r="AC29" s="328"/>
      <c r="AD29" s="328"/>
      <c r="AE29" s="328"/>
      <c r="AF29" s="328"/>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row>
    <row r="30" spans="1:59" x14ac:dyDescent="0.25">
      <c r="B30" s="324"/>
      <c r="C30" s="178" t="s">
        <v>1112</v>
      </c>
      <c r="D30" s="223">
        <f>SUM(D24:D29)</f>
        <v>180.91100711101026</v>
      </c>
      <c r="E30" s="223">
        <f t="shared" ref="E30:I30" si="4">SUM(E24:E29)</f>
        <v>226.15998050620067</v>
      </c>
      <c r="F30" s="223">
        <f t="shared" si="4"/>
        <v>229.72808060948103</v>
      </c>
      <c r="G30" s="223">
        <f t="shared" si="4"/>
        <v>259.1351302729804</v>
      </c>
      <c r="H30" s="223">
        <f t="shared" si="4"/>
        <v>237.51041703338103</v>
      </c>
      <c r="I30" s="223">
        <f t="shared" si="4"/>
        <v>245.55263023896731</v>
      </c>
      <c r="J30" s="223">
        <f t="shared" ref="J30:O30" si="5">SUM(J24:J29)</f>
        <v>536.00750271691436</v>
      </c>
      <c r="K30" s="223">
        <f t="shared" si="5"/>
        <v>463.5965244962149</v>
      </c>
      <c r="L30" s="223">
        <f t="shared" si="5"/>
        <v>501.10830842091491</v>
      </c>
      <c r="M30" s="223">
        <f t="shared" si="5"/>
        <v>445.64442526191505</v>
      </c>
      <c r="N30" s="223">
        <f t="shared" si="5"/>
        <v>548.05834895491466</v>
      </c>
      <c r="O30" s="223">
        <f t="shared" si="5"/>
        <v>524.33216012491414</v>
      </c>
      <c r="P30" s="223">
        <f t="shared" si="3"/>
        <v>4397.7445157478087</v>
      </c>
      <c r="R30" s="328"/>
      <c r="S30" s="328"/>
      <c r="T30" s="328"/>
      <c r="U30" s="328"/>
      <c r="V30" s="328"/>
      <c r="W30" s="328"/>
      <c r="X30" s="328"/>
      <c r="Y30" s="328"/>
      <c r="Z30" s="328"/>
      <c r="AA30" s="328"/>
      <c r="AB30" s="328"/>
      <c r="AC30" s="328"/>
      <c r="AD30" s="328"/>
      <c r="AE30" s="328"/>
      <c r="AF30" s="328"/>
      <c r="AG30" s="328"/>
      <c r="AH30" s="329"/>
      <c r="AI30" s="329"/>
      <c r="AJ30" s="329"/>
      <c r="AK30" s="329"/>
      <c r="AL30" s="329"/>
      <c r="AM30" s="329"/>
      <c r="AN30" s="329"/>
      <c r="AO30" s="329"/>
      <c r="AP30" s="329"/>
      <c r="AQ30" s="329"/>
      <c r="AR30" s="329"/>
      <c r="AS30" s="329"/>
      <c r="AT30" s="240"/>
      <c r="AU30" s="328"/>
      <c r="AV30" s="328"/>
      <c r="AW30" s="328"/>
      <c r="AX30" s="328"/>
      <c r="AY30" s="328"/>
      <c r="AZ30" s="328"/>
      <c r="BA30" s="328"/>
      <c r="BB30" s="328"/>
      <c r="BC30" s="328"/>
      <c r="BD30" s="328"/>
      <c r="BE30" s="328"/>
      <c r="BF30" s="328"/>
      <c r="BG30" s="240"/>
    </row>
    <row r="31" spans="1:59" x14ac:dyDescent="0.25">
      <c r="D31" s="325"/>
      <c r="E31" s="325"/>
      <c r="F31" s="325"/>
      <c r="G31" s="325"/>
      <c r="H31" s="325"/>
      <c r="I31" s="325"/>
      <c r="J31" s="325"/>
      <c r="K31" s="325"/>
      <c r="L31" s="325"/>
      <c r="M31" s="325"/>
      <c r="N31" s="325"/>
      <c r="O31" s="325"/>
      <c r="P31" s="222"/>
      <c r="R31" s="328"/>
      <c r="S31" s="328"/>
      <c r="T31" s="328"/>
      <c r="U31" s="328"/>
      <c r="V31" s="328"/>
      <c r="W31" s="328"/>
      <c r="X31" s="328"/>
      <c r="Y31" s="328"/>
      <c r="Z31" s="328"/>
      <c r="AA31" s="328"/>
      <c r="AB31" s="328"/>
      <c r="AC31" s="328"/>
      <c r="AD31" s="328"/>
      <c r="AE31" s="328"/>
      <c r="AF31" s="240"/>
      <c r="AG31" s="240"/>
      <c r="AH31" s="240"/>
      <c r="AI31" s="240"/>
      <c r="AJ31" s="240"/>
      <c r="AK31" s="240"/>
      <c r="AL31" s="240"/>
      <c r="AM31" s="240"/>
      <c r="AN31" s="240"/>
      <c r="AO31" s="240"/>
      <c r="AP31" s="240"/>
      <c r="AQ31" s="240"/>
      <c r="AR31" s="240"/>
      <c r="AS31" s="240"/>
      <c r="AT31" s="240"/>
      <c r="AU31" s="328"/>
      <c r="AV31" s="328"/>
      <c r="AW31" s="328"/>
      <c r="AX31" s="328"/>
      <c r="AY31" s="328"/>
      <c r="AZ31" s="328"/>
      <c r="BA31" s="328"/>
      <c r="BB31" s="328"/>
      <c r="BC31" s="328"/>
      <c r="BD31" s="328"/>
      <c r="BE31" s="328"/>
      <c r="BF31" s="328"/>
      <c r="BG31" s="240"/>
    </row>
    <row r="32" spans="1:59" x14ac:dyDescent="0.25">
      <c r="A32" s="322"/>
      <c r="C32" s="323" t="s">
        <v>1114</v>
      </c>
      <c r="D32" s="222"/>
      <c r="E32" s="222"/>
      <c r="F32" s="222"/>
      <c r="G32" s="222"/>
      <c r="H32" s="222"/>
      <c r="I32" s="222"/>
      <c r="J32" s="222"/>
      <c r="K32" s="222"/>
      <c r="L32" s="222"/>
      <c r="M32" s="222"/>
      <c r="N32" s="222"/>
      <c r="O32" s="222"/>
      <c r="P32" s="222"/>
      <c r="R32" s="328"/>
      <c r="S32" s="328"/>
      <c r="T32" s="328"/>
      <c r="U32" s="328"/>
      <c r="V32" s="328"/>
      <c r="W32" s="328"/>
      <c r="X32" s="328"/>
      <c r="Y32" s="328"/>
      <c r="Z32" s="328"/>
      <c r="AA32" s="328"/>
      <c r="AB32" s="328"/>
      <c r="AC32" s="328"/>
      <c r="AD32" s="328"/>
      <c r="AE32" s="328"/>
      <c r="AF32" s="328"/>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row>
    <row r="33" spans="1:59" x14ac:dyDescent="0.25">
      <c r="A33" s="182" t="s">
        <v>1021</v>
      </c>
      <c r="B33" s="324" t="str">
        <f>MID($C33,1,3)</f>
        <v>874</v>
      </c>
      <c r="C33" s="178" t="s">
        <v>1025</v>
      </c>
      <c r="D33" s="325">
        <f>'GLT EXP'!T6/1000</f>
        <v>-0.24199999999999999</v>
      </c>
      <c r="E33" s="325">
        <f>'GLT EXP'!U6/1000</f>
        <v>0</v>
      </c>
      <c r="F33" s="325">
        <f>'GLT EXP'!V6/1000</f>
        <v>0</v>
      </c>
      <c r="G33" s="325">
        <f>'GLT EXP'!W6/1000</f>
        <v>-1E-3</v>
      </c>
      <c r="H33" s="325">
        <f>'GLT EXP'!X6/1000</f>
        <v>0</v>
      </c>
      <c r="I33" s="325">
        <f>'GLT EXP'!Y6/1000</f>
        <v>0</v>
      </c>
      <c r="J33" s="325">
        <f>'GLT EXP'!Z6/1000</f>
        <v>2.7E-2</v>
      </c>
      <c r="K33" s="325">
        <f>'GLT EXP'!AA6/1000</f>
        <v>-1.7210000000000001</v>
      </c>
      <c r="L33" s="325">
        <f>'GLT EXP'!AB6/1000</f>
        <v>0</v>
      </c>
      <c r="M33" s="325">
        <f>'GLT EXP'!AC6/1000</f>
        <v>-4.5880000000000001</v>
      </c>
      <c r="N33" s="325">
        <f>'GLT EXP'!AD6/1000</f>
        <v>-0.28999999999999998</v>
      </c>
      <c r="O33" s="325">
        <f>'GLT EXP'!AE6/1000</f>
        <v>-1.4999999999999999E-2</v>
      </c>
      <c r="P33" s="222">
        <f t="shared" ref="P33:P40" si="6">SUM(D33:O33)</f>
        <v>-6.83</v>
      </c>
      <c r="R33" s="240"/>
      <c r="S33" s="240"/>
      <c r="T33" s="328"/>
      <c r="U33" s="328"/>
      <c r="V33" s="328"/>
      <c r="W33" s="328"/>
      <c r="X33" s="328"/>
      <c r="Y33" s="328"/>
      <c r="Z33" s="240"/>
      <c r="AA33" s="240"/>
      <c r="AB33" s="240"/>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row>
    <row r="34" spans="1:59" x14ac:dyDescent="0.25">
      <c r="A34" s="182" t="s">
        <v>1021</v>
      </c>
      <c r="B34" s="324" t="str">
        <f>MID($C34,1,3)</f>
        <v>878</v>
      </c>
      <c r="C34" s="178" t="s">
        <v>1026</v>
      </c>
      <c r="D34" s="325">
        <f>'GLT EXP'!T7/1000</f>
        <v>11.558</v>
      </c>
      <c r="E34" s="325">
        <f>'GLT EXP'!U7/1000</f>
        <v>23.373999999999999</v>
      </c>
      <c r="F34" s="325">
        <f>'GLT EXP'!V7/1000</f>
        <v>23.373999999999999</v>
      </c>
      <c r="G34" s="325">
        <f>'GLT EXP'!W7/1000</f>
        <v>23.373999999999999</v>
      </c>
      <c r="H34" s="325">
        <f>'GLT EXP'!X7/1000</f>
        <v>23.373999999999999</v>
      </c>
      <c r="I34" s="325">
        <f>'GLT EXP'!Y7/1000</f>
        <v>23.373999999999999</v>
      </c>
      <c r="J34" s="325">
        <f>'GLT EXP'!Z7/1000</f>
        <v>27.645</v>
      </c>
      <c r="K34" s="325">
        <f>'GLT EXP'!AA7/1000</f>
        <v>16.928999999999998</v>
      </c>
      <c r="L34" s="325">
        <f>'GLT EXP'!AB7/1000</f>
        <v>26.327999999999999</v>
      </c>
      <c r="M34" s="325">
        <f>'GLT EXP'!AC7/1000</f>
        <v>21.263999999999999</v>
      </c>
      <c r="N34" s="325">
        <f>'GLT EXP'!AD7/1000</f>
        <v>32.6</v>
      </c>
      <c r="O34" s="325">
        <f>'GLT EXP'!AE7/1000</f>
        <v>26.306000000000001</v>
      </c>
      <c r="P34" s="222">
        <f t="shared" si="6"/>
        <v>279.5</v>
      </c>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row>
    <row r="35" spans="1:59" x14ac:dyDescent="0.25">
      <c r="A35" s="182" t="s">
        <v>1021</v>
      </c>
      <c r="B35" s="324" t="str">
        <f>MID($C35,1,3)</f>
        <v>879</v>
      </c>
      <c r="C35" s="178" t="s">
        <v>1027</v>
      </c>
      <c r="D35" s="325">
        <f>'GLT EXP'!T8/1000</f>
        <v>-3.1110000000000002</v>
      </c>
      <c r="E35" s="325">
        <f>'GLT EXP'!U8/1000</f>
        <v>-5.9420000000000002</v>
      </c>
      <c r="F35" s="325">
        <f>'GLT EXP'!V8/1000</f>
        <v>-5.9429999999999996</v>
      </c>
      <c r="G35" s="325">
        <f>'GLT EXP'!W8/1000</f>
        <v>-5.9429999999999996</v>
      </c>
      <c r="H35" s="325">
        <f>'GLT EXP'!X8/1000</f>
        <v>-5.9420000000000002</v>
      </c>
      <c r="I35" s="325">
        <f>'GLT EXP'!Y8/1000</f>
        <v>-5.9429999999999996</v>
      </c>
      <c r="J35" s="325">
        <f>'GLT EXP'!Z8/1000</f>
        <v>-3.5459999999999998</v>
      </c>
      <c r="K35" s="325">
        <f>'GLT EXP'!AA8/1000</f>
        <v>-5.6349999999999998</v>
      </c>
      <c r="L35" s="325">
        <f>'GLT EXP'!AB8/1000</f>
        <v>-10.523</v>
      </c>
      <c r="M35" s="325">
        <f>'GLT EXP'!AC8/1000</f>
        <v>-7.52</v>
      </c>
      <c r="N35" s="325">
        <f>'GLT EXP'!AD8/1000</f>
        <v>-7.2080000000000002</v>
      </c>
      <c r="O35" s="325">
        <f>'GLT EXP'!AE8/1000</f>
        <v>-6.3410000000000002</v>
      </c>
      <c r="P35" s="222">
        <f t="shared" si="6"/>
        <v>-73.59699999999998</v>
      </c>
    </row>
    <row r="36" spans="1:59" x14ac:dyDescent="0.25">
      <c r="A36" s="182" t="s">
        <v>1021</v>
      </c>
      <c r="B36" s="324" t="str">
        <f>MID($C36,1,3)</f>
        <v>880</v>
      </c>
      <c r="C36" s="178" t="s">
        <v>1219</v>
      </c>
      <c r="D36" s="325">
        <f>'GLT EXP'!T9/1000</f>
        <v>10.576000000000001</v>
      </c>
      <c r="E36" s="325">
        <f>'GLT EXP'!U9/1000</f>
        <v>12.827</v>
      </c>
      <c r="F36" s="325">
        <f>'GLT EXP'!V9/1000</f>
        <v>9.827</v>
      </c>
      <c r="G36" s="325">
        <f>'GLT EXP'!W9/1000</f>
        <v>9.827</v>
      </c>
      <c r="H36" s="325">
        <f>'GLT EXP'!X9/1000</f>
        <v>9.827</v>
      </c>
      <c r="I36" s="325">
        <f>'GLT EXP'!Y9/1000</f>
        <v>7.827</v>
      </c>
      <c r="J36" s="325">
        <f>'GLT EXP'!Z9/1000</f>
        <v>3.02</v>
      </c>
      <c r="K36" s="325">
        <f>'GLT EXP'!AA9/1000</f>
        <v>4.1719999999999997</v>
      </c>
      <c r="L36" s="325">
        <f>'GLT EXP'!AB9/1000</f>
        <v>7.48</v>
      </c>
      <c r="M36" s="325">
        <f>'GLT EXP'!AC9/1000</f>
        <v>8.7360000000000007</v>
      </c>
      <c r="N36" s="325">
        <f>'GLT EXP'!AD9/1000</f>
        <v>10.244999999999999</v>
      </c>
      <c r="O36" s="325">
        <f>'GLT EXP'!AE9/1000</f>
        <v>12.837</v>
      </c>
      <c r="P36" s="222">
        <f t="shared" si="6"/>
        <v>107.20100000000001</v>
      </c>
    </row>
    <row r="37" spans="1:59" x14ac:dyDescent="0.25">
      <c r="A37" s="182" t="s">
        <v>1021</v>
      </c>
      <c r="B37" s="324" t="str">
        <f t="shared" ref="B37" si="7">MID($C37,1,3)</f>
        <v>887</v>
      </c>
      <c r="C37" s="178" t="s">
        <v>1028</v>
      </c>
      <c r="D37" s="325">
        <f>'GLT EXP'!T10/1000</f>
        <v>-9.2129999999999992</v>
      </c>
      <c r="E37" s="325">
        <f>'GLT EXP'!U10/1000</f>
        <v>-5.9420000000000002</v>
      </c>
      <c r="F37" s="325">
        <f>'GLT EXP'!V10/1000</f>
        <v>3.169</v>
      </c>
      <c r="G37" s="325">
        <f>'GLT EXP'!W10/1000</f>
        <v>19.808</v>
      </c>
      <c r="H37" s="325">
        <f>'GLT EXP'!X10/1000</f>
        <v>-5.9420000000000002</v>
      </c>
      <c r="I37" s="325">
        <f>'GLT EXP'!Y10/1000</f>
        <v>5.9429999999999996</v>
      </c>
      <c r="J37" s="325">
        <f>'GLT EXP'!Z10/1000</f>
        <v>6.5069999999999997</v>
      </c>
      <c r="K37" s="325">
        <f>'GLT EXP'!AA10/1000</f>
        <v>-17.053000000000001</v>
      </c>
      <c r="L37" s="325">
        <f>'GLT EXP'!AB10/1000</f>
        <v>-11.356</v>
      </c>
      <c r="M37" s="325">
        <f>'GLT EXP'!AC10/1000</f>
        <v>-64.769999999999897</v>
      </c>
      <c r="N37" s="325">
        <f>'GLT EXP'!AD10/1000</f>
        <v>-1.4550000000000001</v>
      </c>
      <c r="O37" s="325">
        <f>'GLT EXP'!AE10/1000</f>
        <v>-10.545999999999999</v>
      </c>
      <c r="P37" s="222">
        <f t="shared" si="6"/>
        <v>-90.849999999999909</v>
      </c>
    </row>
    <row r="38" spans="1:59" x14ac:dyDescent="0.25">
      <c r="A38" s="182" t="s">
        <v>1021</v>
      </c>
      <c r="B38" s="324" t="str">
        <f>MID($C38,1,3)</f>
        <v>892</v>
      </c>
      <c r="C38" s="178" t="s">
        <v>1029</v>
      </c>
      <c r="D38" s="325">
        <f>'GLT EXP'!T11/1000</f>
        <v>92.5</v>
      </c>
      <c r="E38" s="325">
        <f>'GLT EXP'!U11/1000</f>
        <v>112.21599999999999</v>
      </c>
      <c r="F38" s="325">
        <f>'GLT EXP'!V11/1000</f>
        <v>98.926000000000002</v>
      </c>
      <c r="G38" s="325">
        <f>'GLT EXP'!W11/1000</f>
        <v>101.37</v>
      </c>
      <c r="H38" s="325">
        <f>'GLT EXP'!X11/1000</f>
        <v>95.477999999999994</v>
      </c>
      <c r="I38" s="325">
        <f>'GLT EXP'!Y11/1000</f>
        <v>84.694999999999993</v>
      </c>
      <c r="J38" s="325">
        <f>'GLT EXP'!Z11/1000</f>
        <v>108.55800000000001</v>
      </c>
      <c r="K38" s="325">
        <f>'GLT EXP'!AA11/1000</f>
        <v>69.867000000000004</v>
      </c>
      <c r="L38" s="325">
        <f>'GLT EXP'!AB11/1000</f>
        <v>88.965999999999994</v>
      </c>
      <c r="M38" s="325">
        <f>'GLT EXP'!AC11/1000</f>
        <v>89.087999999999994</v>
      </c>
      <c r="N38" s="325">
        <f>'GLT EXP'!AD11/1000</f>
        <v>107.444</v>
      </c>
      <c r="O38" s="325">
        <f>'GLT EXP'!AE11/1000</f>
        <v>92.054000000000002</v>
      </c>
      <c r="P38" s="222">
        <f t="shared" si="6"/>
        <v>1141.162</v>
      </c>
    </row>
    <row r="39" spans="1:59" x14ac:dyDescent="0.25">
      <c r="A39" s="182" t="s">
        <v>1021</v>
      </c>
      <c r="B39" s="324" t="s">
        <v>129</v>
      </c>
      <c r="C39" s="178" t="s">
        <v>1030</v>
      </c>
      <c r="D39" s="330">
        <f>'GLT EXP'!T5/1000</f>
        <v>5.1433912745299901</v>
      </c>
      <c r="E39" s="330">
        <f>'GLT EXP'!U5/1000</f>
        <v>15.927364669719999</v>
      </c>
      <c r="F39" s="330">
        <f>'GLT EXP'!V5/1000</f>
        <v>26.675464772999998</v>
      </c>
      <c r="G39" s="330">
        <f>'GLT EXP'!W5/1000</f>
        <v>37.000514436500005</v>
      </c>
      <c r="H39" s="330">
        <f>'GLT EXP'!X5/1000</f>
        <v>47.0158011969</v>
      </c>
      <c r="I39" s="330">
        <f>'GLT EXP'!Y5/1000</f>
        <v>55.957011107200003</v>
      </c>
      <c r="J39" s="330">
        <f>'GLT EXP'!Z5/1000</f>
        <v>61.804804068700001</v>
      </c>
      <c r="K39" s="330">
        <f>'GLT EXP'!AA5/1000</f>
        <v>65.045825848000007</v>
      </c>
      <c r="L39" s="330">
        <f>'GLT EXP'!AB5/1000</f>
        <v>68.221609772700006</v>
      </c>
      <c r="M39" s="330">
        <f>'GLT EXP'!AC5/1000</f>
        <v>71.442726613700003</v>
      </c>
      <c r="N39" s="330">
        <f>'GLT EXP'!AD5/1000</f>
        <v>74.730650306699999</v>
      </c>
      <c r="O39" s="330">
        <f>'GLT EXP'!AE5/1000</f>
        <v>78.045461476699998</v>
      </c>
      <c r="P39" s="222">
        <f t="shared" ref="P39" si="8">SUM(D39:O39)</f>
        <v>607.01062554434998</v>
      </c>
    </row>
    <row r="40" spans="1:59" x14ac:dyDescent="0.25">
      <c r="A40" s="182" t="s">
        <v>1021</v>
      </c>
      <c r="B40" s="324" t="s">
        <v>129</v>
      </c>
      <c r="C40" s="178" t="s">
        <v>1137</v>
      </c>
      <c r="D40" s="330">
        <f>'GLT EXP'!T16/1000</f>
        <v>0</v>
      </c>
      <c r="E40" s="330">
        <f>'GLT EXP'!U16/1000</f>
        <v>0</v>
      </c>
      <c r="F40" s="330">
        <f>'GLT EXP'!V16/1000</f>
        <v>0</v>
      </c>
      <c r="G40" s="330">
        <f>'GLT EXP'!W16/1000</f>
        <v>0</v>
      </c>
      <c r="H40" s="330">
        <f>'GLT EXP'!X16/1000</f>
        <v>0</v>
      </c>
      <c r="I40" s="330">
        <f>'GLT EXP'!Y16/1000</f>
        <v>0</v>
      </c>
      <c r="J40" s="330">
        <f>'GLT EXP'!Z16/1000</f>
        <v>0</v>
      </c>
      <c r="K40" s="330">
        <f>'GLT EXP'!AA16/1000</f>
        <v>0</v>
      </c>
      <c r="L40" s="330">
        <f>'GLT EXP'!AB16/1000</f>
        <v>0</v>
      </c>
      <c r="M40" s="330">
        <f>'GLT EXP'!AC16/1000</f>
        <v>0</v>
      </c>
      <c r="N40" s="330">
        <f>'GLT EXP'!AD16/1000</f>
        <v>0</v>
      </c>
      <c r="O40" s="330">
        <f>'GLT EXP'!AE16/1000</f>
        <v>0</v>
      </c>
      <c r="P40" s="222">
        <f t="shared" si="6"/>
        <v>0</v>
      </c>
    </row>
    <row r="41" spans="1:59" x14ac:dyDescent="0.25">
      <c r="B41" s="324"/>
      <c r="C41" s="178" t="s">
        <v>3</v>
      </c>
      <c r="D41" s="331">
        <f t="shared" ref="D41:O41" si="9">SUM(D33:D40)</f>
        <v>107.21139127452999</v>
      </c>
      <c r="E41" s="331">
        <f t="shared" si="9"/>
        <v>152.46036466971998</v>
      </c>
      <c r="F41" s="331">
        <f t="shared" si="9"/>
        <v>156.028464773</v>
      </c>
      <c r="G41" s="331">
        <f t="shared" si="9"/>
        <v>185.4355144365</v>
      </c>
      <c r="H41" s="331">
        <f t="shared" si="9"/>
        <v>163.8108011969</v>
      </c>
      <c r="I41" s="331">
        <f t="shared" si="9"/>
        <v>171.85301110719999</v>
      </c>
      <c r="J41" s="331">
        <f t="shared" si="9"/>
        <v>204.01580406870002</v>
      </c>
      <c r="K41" s="331">
        <f t="shared" si="9"/>
        <v>131.60482584800002</v>
      </c>
      <c r="L41" s="331">
        <f t="shared" si="9"/>
        <v>169.1166097727</v>
      </c>
      <c r="M41" s="331">
        <f t="shared" si="9"/>
        <v>113.6527266137001</v>
      </c>
      <c r="N41" s="331">
        <f t="shared" si="9"/>
        <v>216.06665030670001</v>
      </c>
      <c r="O41" s="331">
        <f t="shared" si="9"/>
        <v>192.3404614767</v>
      </c>
      <c r="P41" s="223">
        <f t="shared" ref="P41" si="10">SUM(P33:P40)</f>
        <v>1963.5966255443502</v>
      </c>
    </row>
    <row r="42" spans="1:59" x14ac:dyDescent="0.25">
      <c r="D42" s="330"/>
      <c r="E42" s="330"/>
      <c r="F42" s="330"/>
      <c r="G42" s="330"/>
      <c r="H42" s="330"/>
      <c r="I42" s="330"/>
      <c r="J42" s="330"/>
      <c r="K42" s="330"/>
      <c r="L42" s="330"/>
      <c r="M42" s="330"/>
      <c r="N42" s="330"/>
      <c r="O42" s="330"/>
      <c r="P42" s="222"/>
    </row>
    <row r="43" spans="1:59" x14ac:dyDescent="0.25">
      <c r="A43" s="182" t="s">
        <v>1021</v>
      </c>
      <c r="B43" s="332">
        <v>408.1</v>
      </c>
      <c r="C43" s="178" t="s">
        <v>1220</v>
      </c>
      <c r="D43" s="330">
        <f>'GLT EXP'!T12/1000</f>
        <v>0</v>
      </c>
      <c r="E43" s="330">
        <f>'GLT EXP'!U12/1000</f>
        <v>0</v>
      </c>
      <c r="F43" s="330">
        <f>'GLT EXP'!V12/1000</f>
        <v>0</v>
      </c>
      <c r="G43" s="330">
        <f>'GLT EXP'!W12/1000</f>
        <v>0</v>
      </c>
      <c r="H43" s="330">
        <f>'GLT EXP'!X12/1000</f>
        <v>0</v>
      </c>
      <c r="I43" s="330">
        <f>'GLT EXP'!Y12/1000</f>
        <v>0</v>
      </c>
      <c r="J43" s="330">
        <f>'GLT EXP'!Z12/1000</f>
        <v>31.395253076273299</v>
      </c>
      <c r="K43" s="330">
        <f>'GLT EXP'!AA12/1000</f>
        <v>31.395253076273299</v>
      </c>
      <c r="L43" s="330">
        <f>'GLT EXP'!AB12/1000</f>
        <v>31.395253076273299</v>
      </c>
      <c r="M43" s="330">
        <f>'GLT EXP'!AC12/1000</f>
        <v>31.395253076273299</v>
      </c>
      <c r="N43" s="330">
        <f>'GLT EXP'!AD12/1000</f>
        <v>31.395253076273299</v>
      </c>
      <c r="O43" s="330">
        <f>'GLT EXP'!AE12/1000</f>
        <v>31.395253076273299</v>
      </c>
      <c r="P43" s="222">
        <f t="shared" ref="P43" si="11">SUM(D43:O43)</f>
        <v>188.37151845763978</v>
      </c>
    </row>
    <row r="44" spans="1:59" x14ac:dyDescent="0.25">
      <c r="D44" s="330"/>
      <c r="E44" s="330"/>
      <c r="F44" s="330"/>
      <c r="G44" s="330"/>
      <c r="H44" s="330"/>
      <c r="I44" s="330"/>
      <c r="J44" s="222"/>
      <c r="K44" s="222"/>
      <c r="L44" s="222"/>
      <c r="M44" s="222"/>
      <c r="N44" s="222"/>
      <c r="O44" s="222"/>
      <c r="P44" s="222"/>
      <c r="Q44" s="89">
        <f>P44</f>
        <v>0</v>
      </c>
    </row>
    <row r="45" spans="1:59" x14ac:dyDescent="0.25">
      <c r="A45" s="322" t="s">
        <v>1079</v>
      </c>
      <c r="C45" s="323" t="s">
        <v>1023</v>
      </c>
      <c r="D45" s="325"/>
      <c r="E45" s="325"/>
      <c r="F45" s="325"/>
      <c r="G45" s="325"/>
      <c r="H45" s="325"/>
      <c r="I45" s="325"/>
      <c r="J45" s="325"/>
      <c r="K45" s="325"/>
      <c r="L45" s="325"/>
      <c r="M45" s="325"/>
      <c r="N45" s="325"/>
      <c r="O45" s="325"/>
      <c r="P45" s="222"/>
    </row>
    <row r="46" spans="1:59" x14ac:dyDescent="0.25">
      <c r="A46" s="182" t="s">
        <v>1022</v>
      </c>
      <c r="B46" s="324">
        <v>480</v>
      </c>
      <c r="C46" s="178" t="s">
        <v>109</v>
      </c>
      <c r="D46" s="325">
        <f>'Gas Revenue'!O9</f>
        <v>1205.2561369134601</v>
      </c>
      <c r="E46" s="325">
        <f>'Gas Revenue'!P9</f>
        <v>1041.7871900764801</v>
      </c>
      <c r="F46" s="325">
        <f>'Gas Revenue'!Q9</f>
        <v>1232.68015598634</v>
      </c>
      <c r="G46" s="325">
        <f>'Gas Revenue'!R9</f>
        <v>1866.36617555418</v>
      </c>
      <c r="H46" s="325">
        <f>'Gas Revenue'!S9</f>
        <v>6664.8179178007103</v>
      </c>
      <c r="I46" s="325">
        <f>'Gas Revenue'!T9</f>
        <v>13379.6343938427</v>
      </c>
      <c r="J46" s="325">
        <f>'Gas Revenue'!U9</f>
        <v>18396.1272704566</v>
      </c>
      <c r="K46" s="325">
        <f>'Gas Revenue'!V9</f>
        <v>16882.8139657104</v>
      </c>
      <c r="L46" s="325">
        <f>'Gas Revenue'!W9</f>
        <v>13234.6960468658</v>
      </c>
      <c r="M46" s="325">
        <f>'Gas Revenue'!X9</f>
        <v>6141.7391494906396</v>
      </c>
      <c r="N46" s="325">
        <f>'Gas Revenue'!Y9</f>
        <v>3317.5102694458801</v>
      </c>
      <c r="O46" s="325">
        <f>'Gas Revenue'!Z9</f>
        <v>1553.9895782255801</v>
      </c>
      <c r="P46" s="222">
        <f t="shared" si="0"/>
        <v>84917.418250368763</v>
      </c>
    </row>
    <row r="47" spans="1:59" x14ac:dyDescent="0.25">
      <c r="A47" s="182" t="s">
        <v>1022</v>
      </c>
      <c r="B47" s="326">
        <v>481.1</v>
      </c>
      <c r="C47" s="178" t="s">
        <v>110</v>
      </c>
      <c r="D47" s="325">
        <f>'Gas Revenue'!O18</f>
        <v>880.63457844591801</v>
      </c>
      <c r="E47" s="325">
        <f>'Gas Revenue'!P18</f>
        <v>824.94051411552596</v>
      </c>
      <c r="F47" s="325">
        <f>'Gas Revenue'!Q18</f>
        <v>928.23875298819803</v>
      </c>
      <c r="G47" s="325">
        <f>'Gas Revenue'!R18</f>
        <v>1120.1551481853601</v>
      </c>
      <c r="H47" s="325">
        <f>'Gas Revenue'!S18</f>
        <v>2759.8435223044098</v>
      </c>
      <c r="I47" s="325">
        <f>'Gas Revenue'!T18</f>
        <v>5460.59350153986</v>
      </c>
      <c r="J47" s="325">
        <f>'Gas Revenue'!U18</f>
        <v>7728.77417859258</v>
      </c>
      <c r="K47" s="325">
        <f>'Gas Revenue'!V18</f>
        <v>7243.0305994561504</v>
      </c>
      <c r="L47" s="325">
        <f>'Gas Revenue'!W18</f>
        <v>5673.5256507100803</v>
      </c>
      <c r="M47" s="325">
        <f>'Gas Revenue'!X18</f>
        <v>3093.9409763076401</v>
      </c>
      <c r="N47" s="325">
        <f>'Gas Revenue'!Y18</f>
        <v>1724.4306287100301</v>
      </c>
      <c r="O47" s="325">
        <f>'Gas Revenue'!Z18</f>
        <v>1031.2516770346599</v>
      </c>
      <c r="P47" s="222">
        <f t="shared" si="0"/>
        <v>38469.359728390416</v>
      </c>
    </row>
    <row r="48" spans="1:59" x14ac:dyDescent="0.25">
      <c r="A48" s="182" t="s">
        <v>1022</v>
      </c>
      <c r="B48" s="326">
        <v>481.2</v>
      </c>
      <c r="C48" s="178" t="s">
        <v>111</v>
      </c>
      <c r="D48" s="325">
        <f>'Gas Revenue'!O27</f>
        <v>313.45499181957098</v>
      </c>
      <c r="E48" s="325">
        <f>'Gas Revenue'!P27</f>
        <v>295.61016575646499</v>
      </c>
      <c r="F48" s="325">
        <f>'Gas Revenue'!Q27</f>
        <v>322.52574402411199</v>
      </c>
      <c r="G48" s="325">
        <f>'Gas Revenue'!R27</f>
        <v>380.44803873723498</v>
      </c>
      <c r="H48" s="325">
        <f>'Gas Revenue'!S27</f>
        <v>572.71772577314596</v>
      </c>
      <c r="I48" s="325">
        <f>'Gas Revenue'!T27</f>
        <v>726.73059877959599</v>
      </c>
      <c r="J48" s="325">
        <f>'Gas Revenue'!U27</f>
        <v>816.76046667625906</v>
      </c>
      <c r="K48" s="325">
        <f>'Gas Revenue'!V27</f>
        <v>816.07135267866602</v>
      </c>
      <c r="L48" s="325">
        <f>'Gas Revenue'!W27</f>
        <v>680.49834846881902</v>
      </c>
      <c r="M48" s="325">
        <f>'Gas Revenue'!X27</f>
        <v>529.80023728047001</v>
      </c>
      <c r="N48" s="325">
        <f>'Gas Revenue'!Y27</f>
        <v>449.13949749428201</v>
      </c>
      <c r="O48" s="325">
        <f>'Gas Revenue'!Z27</f>
        <v>345.839280062238</v>
      </c>
      <c r="P48" s="222">
        <f t="shared" si="0"/>
        <v>6249.596447550859</v>
      </c>
    </row>
    <row r="49" spans="1:16" x14ac:dyDescent="0.25">
      <c r="A49" s="182" t="s">
        <v>1022</v>
      </c>
      <c r="B49" s="324">
        <v>489</v>
      </c>
      <c r="C49" s="178" t="s">
        <v>846</v>
      </c>
      <c r="D49" s="325"/>
      <c r="E49" s="325"/>
      <c r="F49" s="325"/>
      <c r="G49" s="325"/>
      <c r="H49" s="325"/>
      <c r="I49" s="325"/>
      <c r="J49" s="325"/>
      <c r="K49" s="325"/>
      <c r="L49" s="325"/>
      <c r="M49" s="325"/>
      <c r="N49" s="325"/>
      <c r="O49" s="325"/>
      <c r="P49" s="222">
        <f t="shared" si="0"/>
        <v>0</v>
      </c>
    </row>
    <row r="50" spans="1:16" x14ac:dyDescent="0.25">
      <c r="A50" s="182" t="s">
        <v>1022</v>
      </c>
      <c r="B50" s="324">
        <v>482</v>
      </c>
      <c r="C50" s="178" t="s">
        <v>112</v>
      </c>
      <c r="D50" s="325">
        <f>'Gas Revenue'!O36</f>
        <v>136.83320694449301</v>
      </c>
      <c r="E50" s="325">
        <f>'Gas Revenue'!P36</f>
        <v>127.960065290277</v>
      </c>
      <c r="F50" s="325">
        <f>'Gas Revenue'!Q36</f>
        <v>143.74825530150301</v>
      </c>
      <c r="G50" s="325">
        <f>'Gas Revenue'!R36</f>
        <v>172.906983185001</v>
      </c>
      <c r="H50" s="325">
        <f>'Gas Revenue'!S36</f>
        <v>408.37566519807001</v>
      </c>
      <c r="I50" s="325">
        <f>'Gas Revenue'!T36</f>
        <v>792.55156852076198</v>
      </c>
      <c r="J50" s="325">
        <f>'Gas Revenue'!U36</f>
        <v>1115.0637922572</v>
      </c>
      <c r="K50" s="325">
        <f>'Gas Revenue'!V36</f>
        <v>1045.42626251612</v>
      </c>
      <c r="L50" s="325">
        <f>'Gas Revenue'!W36</f>
        <v>819.759647504344</v>
      </c>
      <c r="M50" s="325">
        <f>'Gas Revenue'!X36</f>
        <v>454.19634689731799</v>
      </c>
      <c r="N50" s="325">
        <f>'Gas Revenue'!Y36</f>
        <v>259.06235747225401</v>
      </c>
      <c r="O50" s="325">
        <f>'Gas Revenue'!Z36</f>
        <v>158.62181859825199</v>
      </c>
      <c r="P50" s="222">
        <f t="shared" si="0"/>
        <v>5634.5059696855933</v>
      </c>
    </row>
    <row r="51" spans="1:16" x14ac:dyDescent="0.25">
      <c r="A51" s="182" t="s">
        <v>1022</v>
      </c>
      <c r="B51" s="324" t="s">
        <v>1011</v>
      </c>
      <c r="C51" s="178" t="s">
        <v>114</v>
      </c>
      <c r="D51" s="325">
        <f>'Gas Revenue'!O61</f>
        <v>47.947295856551698</v>
      </c>
      <c r="E51" s="325">
        <f>'Gas Revenue'!P61</f>
        <v>42.864995849459397</v>
      </c>
      <c r="F51" s="325">
        <f>'Gas Revenue'!Q61</f>
        <v>41.990266827330501</v>
      </c>
      <c r="G51" s="325">
        <f>'Gas Revenue'!R61</f>
        <v>38.295030994369398</v>
      </c>
      <c r="H51" s="325">
        <f>'Gas Revenue'!S61</f>
        <v>56.617558912874799</v>
      </c>
      <c r="I51" s="325">
        <f>'Gas Revenue'!T61</f>
        <v>48.391954568253702</v>
      </c>
      <c r="J51" s="325">
        <f>'Gas Revenue'!U61</f>
        <v>52.876931985184399</v>
      </c>
      <c r="K51" s="325">
        <f>'Gas Revenue'!V61</f>
        <v>52.870450075109403</v>
      </c>
      <c r="L51" s="325">
        <f>'Gas Revenue'!W61</f>
        <v>63.467207306038397</v>
      </c>
      <c r="M51" s="325">
        <f>'Gas Revenue'!X61</f>
        <v>73.546092252067794</v>
      </c>
      <c r="N51" s="325">
        <f>'Gas Revenue'!Y61</f>
        <v>62.336322634939997</v>
      </c>
      <c r="O51" s="325">
        <f>'Gas Revenue'!Z61</f>
        <v>49.313344521089199</v>
      </c>
      <c r="P51" s="222">
        <f t="shared" si="0"/>
        <v>630.5174517832686</v>
      </c>
    </row>
    <row r="52" spans="1:16" x14ac:dyDescent="0.25">
      <c r="B52" s="324"/>
      <c r="C52" s="178" t="s">
        <v>1024</v>
      </c>
      <c r="D52" s="223">
        <f>SUM(D46:D51)</f>
        <v>2584.1262099799937</v>
      </c>
      <c r="E52" s="223">
        <f t="shared" ref="E52:O52" si="12">SUM(E46:E51)</f>
        <v>2333.1629310882072</v>
      </c>
      <c r="F52" s="223">
        <f t="shared" si="12"/>
        <v>2669.1831751274831</v>
      </c>
      <c r="G52" s="223">
        <f t="shared" si="12"/>
        <v>3578.1713766561456</v>
      </c>
      <c r="H52" s="223">
        <f t="shared" si="12"/>
        <v>10462.372389989208</v>
      </c>
      <c r="I52" s="223">
        <f t="shared" si="12"/>
        <v>20407.90201725117</v>
      </c>
      <c r="J52" s="223">
        <f t="shared" si="12"/>
        <v>28109.602639967823</v>
      </c>
      <c r="K52" s="223">
        <f t="shared" si="12"/>
        <v>26040.212630436446</v>
      </c>
      <c r="L52" s="223">
        <f t="shared" si="12"/>
        <v>20471.94690085508</v>
      </c>
      <c r="M52" s="223">
        <f t="shared" si="12"/>
        <v>10293.222802228134</v>
      </c>
      <c r="N52" s="223">
        <f t="shared" si="12"/>
        <v>5812.4790757573865</v>
      </c>
      <c r="O52" s="223">
        <f t="shared" si="12"/>
        <v>3139.015698441819</v>
      </c>
      <c r="P52" s="223">
        <f t="shared" si="0"/>
        <v>135901.39784777892</v>
      </c>
    </row>
    <row r="53" spans="1:16" x14ac:dyDescent="0.25">
      <c r="D53" s="325"/>
      <c r="E53" s="222"/>
      <c r="F53" s="222"/>
      <c r="G53" s="222"/>
      <c r="H53" s="222"/>
      <c r="I53" s="222"/>
      <c r="J53" s="222"/>
      <c r="K53" s="222"/>
      <c r="L53" s="222"/>
      <c r="M53" s="222"/>
      <c r="N53" s="222"/>
      <c r="O53" s="222"/>
      <c r="P53" s="222"/>
    </row>
    <row r="54" spans="1:16" x14ac:dyDescent="0.25">
      <c r="A54" s="322"/>
      <c r="C54" s="323" t="s">
        <v>1075</v>
      </c>
      <c r="D54" s="222"/>
      <c r="E54" s="222"/>
      <c r="F54" s="222"/>
      <c r="G54" s="222"/>
      <c r="H54" s="222"/>
      <c r="I54" s="222"/>
      <c r="J54" s="222"/>
      <c r="K54" s="222"/>
      <c r="L54" s="222"/>
      <c r="M54" s="222"/>
      <c r="N54" s="222"/>
      <c r="O54" s="222"/>
      <c r="P54" s="222"/>
    </row>
    <row r="55" spans="1:16" x14ac:dyDescent="0.25">
      <c r="A55" s="182" t="s">
        <v>1022</v>
      </c>
      <c r="B55" s="324" t="s">
        <v>849</v>
      </c>
      <c r="C55" s="178" t="s">
        <v>385</v>
      </c>
      <c r="D55" s="330">
        <f>'IS G'!U154</f>
        <v>10858.1328026719</v>
      </c>
      <c r="E55" s="330">
        <f>'IS G'!V154</f>
        <v>12669.446055316101</v>
      </c>
      <c r="F55" s="330">
        <f>'IS G'!W154</f>
        <v>12498.4615836143</v>
      </c>
      <c r="G55" s="330">
        <f>'IS G'!X154</f>
        <v>11891.699107319</v>
      </c>
      <c r="H55" s="330">
        <f>'IS G'!Y154</f>
        <v>10671.1081679744</v>
      </c>
      <c r="I55" s="330">
        <f>'IS G'!Z154</f>
        <v>12536.934320548</v>
      </c>
      <c r="J55" s="330">
        <f>'IS G'!AA154</f>
        <v>15952.111754788601</v>
      </c>
      <c r="K55" s="330">
        <f>'IS G'!AB154</f>
        <v>14879.9081580601</v>
      </c>
      <c r="L55" s="330">
        <f>'IS G'!AC154</f>
        <v>13243.1606402616</v>
      </c>
      <c r="M55" s="330">
        <f>'IS G'!AD154</f>
        <v>7423.9572430092103</v>
      </c>
      <c r="N55" s="330">
        <f>'IS G'!AE154</f>
        <v>5437.7033833067799</v>
      </c>
      <c r="O55" s="330">
        <f>'IS G'!AF154</f>
        <v>7868.4766168793703</v>
      </c>
      <c r="P55" s="222">
        <f t="shared" ref="P55:P64" si="13">SUM(D55:O55)</f>
        <v>135931.09983374935</v>
      </c>
    </row>
    <row r="56" spans="1:16" x14ac:dyDescent="0.25">
      <c r="A56" s="182" t="s">
        <v>1022</v>
      </c>
      <c r="B56" s="324">
        <v>805</v>
      </c>
      <c r="C56" s="178" t="s">
        <v>386</v>
      </c>
      <c r="D56" s="330">
        <f>'IS G'!U155</f>
        <v>0</v>
      </c>
      <c r="E56" s="330">
        <f>'IS G'!V155</f>
        <v>0</v>
      </c>
      <c r="F56" s="330">
        <f>'IS G'!W155</f>
        <v>0</v>
      </c>
      <c r="G56" s="330">
        <f>'IS G'!X155</f>
        <v>0</v>
      </c>
      <c r="H56" s="330">
        <f>'IS G'!Y155</f>
        <v>0</v>
      </c>
      <c r="I56" s="330">
        <f>'IS G'!Z155</f>
        <v>0</v>
      </c>
      <c r="J56" s="330">
        <f>'IS G'!AA155</f>
        <v>0</v>
      </c>
      <c r="K56" s="330">
        <f>'IS G'!AB155</f>
        <v>0</v>
      </c>
      <c r="L56" s="330">
        <f>'IS G'!AC155</f>
        <v>0</v>
      </c>
      <c r="M56" s="330">
        <f>'IS G'!AD155</f>
        <v>0</v>
      </c>
      <c r="N56" s="330">
        <f>'IS G'!AE155</f>
        <v>0</v>
      </c>
      <c r="O56" s="330">
        <f>'IS G'!AF155</f>
        <v>0</v>
      </c>
      <c r="P56" s="222">
        <f t="shared" si="13"/>
        <v>0</v>
      </c>
    </row>
    <row r="57" spans="1:16" x14ac:dyDescent="0.25">
      <c r="A57" s="182" t="s">
        <v>1022</v>
      </c>
      <c r="B57" s="324">
        <v>806</v>
      </c>
      <c r="C57" s="178" t="s">
        <v>387</v>
      </c>
      <c r="D57" s="330">
        <f>'IS G'!U156</f>
        <v>0</v>
      </c>
      <c r="E57" s="330">
        <f>'IS G'!V156</f>
        <v>0</v>
      </c>
      <c r="F57" s="330">
        <f>'IS G'!W156</f>
        <v>0</v>
      </c>
      <c r="G57" s="330">
        <f>'IS G'!X156</f>
        <v>0</v>
      </c>
      <c r="H57" s="330">
        <f>'IS G'!Y156</f>
        <v>0</v>
      </c>
      <c r="I57" s="330">
        <f>'IS G'!Z156</f>
        <v>0</v>
      </c>
      <c r="J57" s="330">
        <f>'IS G'!AA156</f>
        <v>0</v>
      </c>
      <c r="K57" s="330">
        <f>'IS G'!AB156</f>
        <v>0</v>
      </c>
      <c r="L57" s="330">
        <f>'IS G'!AC156</f>
        <v>0</v>
      </c>
      <c r="M57" s="330">
        <f>'IS G'!AD156</f>
        <v>0</v>
      </c>
      <c r="N57" s="330">
        <f>'IS G'!AE156</f>
        <v>0</v>
      </c>
      <c r="O57" s="330">
        <f>'IS G'!AF156</f>
        <v>0</v>
      </c>
      <c r="P57" s="222">
        <f t="shared" si="13"/>
        <v>0</v>
      </c>
    </row>
    <row r="58" spans="1:16" x14ac:dyDescent="0.25">
      <c r="A58" s="182" t="s">
        <v>1022</v>
      </c>
      <c r="B58" s="324">
        <v>807</v>
      </c>
      <c r="C58" s="178" t="s">
        <v>388</v>
      </c>
      <c r="D58" s="330">
        <f>'IS TC'!T215+'IS TC'!T216</f>
        <v>0</v>
      </c>
      <c r="E58" s="330">
        <f>'IS TC'!U215+'IS TC'!U216</f>
        <v>0</v>
      </c>
      <c r="F58" s="330">
        <f>'IS TC'!V215+'IS TC'!V216</f>
        <v>0</v>
      </c>
      <c r="G58" s="330">
        <f>'IS TC'!W215+'IS TC'!W216</f>
        <v>0</v>
      </c>
      <c r="H58" s="330">
        <f>'IS TC'!X215+'IS TC'!X216</f>
        <v>0</v>
      </c>
      <c r="I58" s="330">
        <f>'IS TC'!Y215+'IS TC'!Y216</f>
        <v>0</v>
      </c>
      <c r="J58" s="330">
        <f>'IS TC'!Z215+'IS TC'!Z216</f>
        <v>0</v>
      </c>
      <c r="K58" s="330">
        <f>'IS TC'!AA215+'IS TC'!AA216</f>
        <v>0</v>
      </c>
      <c r="L58" s="330">
        <f>'IS TC'!AB215+'IS TC'!AB216</f>
        <v>0</v>
      </c>
      <c r="M58" s="330">
        <f>'IS TC'!AC215+'IS TC'!AC216</f>
        <v>0</v>
      </c>
      <c r="N58" s="330">
        <f>'IS TC'!AD215+'IS TC'!AD216</f>
        <v>0</v>
      </c>
      <c r="O58" s="330">
        <f>'IS TC'!AE215+'IS TC'!AE216</f>
        <v>0</v>
      </c>
      <c r="P58" s="222">
        <f t="shared" si="13"/>
        <v>0</v>
      </c>
    </row>
    <row r="59" spans="1:16" x14ac:dyDescent="0.25">
      <c r="A59" s="182" t="s">
        <v>1022</v>
      </c>
      <c r="B59" s="324">
        <v>808</v>
      </c>
      <c r="C59" s="178" t="s">
        <v>389</v>
      </c>
      <c r="D59" s="330">
        <f>'IS G'!U158</f>
        <v>-8410.8391655715495</v>
      </c>
      <c r="E59" s="330">
        <f>'IS G'!V158</f>
        <v>-10492.1156971075</v>
      </c>
      <c r="F59" s="330">
        <f>'IS G'!W158</f>
        <v>-10005.110981366401</v>
      </c>
      <c r="G59" s="330">
        <f>'IS G'!X158</f>
        <v>-8507.3603035424894</v>
      </c>
      <c r="H59" s="330">
        <f>'IS G'!Y158</f>
        <v>-402.568350864781</v>
      </c>
      <c r="I59" s="330">
        <f>'IS G'!Z158</f>
        <v>7688.1351238235802</v>
      </c>
      <c r="J59" s="330">
        <f>'IS G'!AA158</f>
        <v>11986.9191318885</v>
      </c>
      <c r="K59" s="330">
        <f>'IS G'!AB158</f>
        <v>11010.732719085599</v>
      </c>
      <c r="L59" s="330">
        <f>'IS G'!AC158</f>
        <v>7094.2145073027204</v>
      </c>
      <c r="M59" s="330">
        <f>'IS G'!AD158</f>
        <v>2753.6938059282202</v>
      </c>
      <c r="N59" s="330">
        <f>'IS G'!AE158</f>
        <v>258.203939159909</v>
      </c>
      <c r="O59" s="330">
        <f>'IS G'!AF158</f>
        <v>-4859.0326717282396</v>
      </c>
      <c r="P59" s="222">
        <f t="shared" si="13"/>
        <v>-1885.1279429924289</v>
      </c>
    </row>
    <row r="60" spans="1:16" x14ac:dyDescent="0.25">
      <c r="A60" s="182" t="s">
        <v>1022</v>
      </c>
      <c r="B60" s="324">
        <v>812</v>
      </c>
      <c r="C60" s="178" t="s">
        <v>390</v>
      </c>
      <c r="D60" s="330">
        <f>'IS G'!U159</f>
        <v>0</v>
      </c>
      <c r="E60" s="330">
        <f>'IS G'!V159</f>
        <v>0</v>
      </c>
      <c r="F60" s="330">
        <f>'IS G'!W159</f>
        <v>0</v>
      </c>
      <c r="G60" s="330">
        <f>'IS G'!X159</f>
        <v>0</v>
      </c>
      <c r="H60" s="330">
        <f>'IS G'!Y159</f>
        <v>0</v>
      </c>
      <c r="I60" s="330">
        <f>'IS G'!Z159</f>
        <v>0</v>
      </c>
      <c r="J60" s="330">
        <f>'IS G'!AA159</f>
        <v>0</v>
      </c>
      <c r="K60" s="330">
        <f>'IS G'!AB159</f>
        <v>0</v>
      </c>
      <c r="L60" s="330">
        <f>'IS G'!AC159</f>
        <v>0</v>
      </c>
      <c r="M60" s="330">
        <f>'IS G'!AD159</f>
        <v>0</v>
      </c>
      <c r="N60" s="330">
        <f>'IS G'!AE159</f>
        <v>0</v>
      </c>
      <c r="O60" s="330">
        <f>'IS G'!AF159</f>
        <v>0</v>
      </c>
      <c r="P60" s="222">
        <f t="shared" si="13"/>
        <v>0</v>
      </c>
    </row>
    <row r="61" spans="1:16" x14ac:dyDescent="0.25">
      <c r="A61" s="182" t="s">
        <v>1022</v>
      </c>
      <c r="B61" s="324">
        <v>813</v>
      </c>
      <c r="C61" s="178" t="s">
        <v>391</v>
      </c>
      <c r="D61" s="330">
        <f>'IS G'!E160</f>
        <v>0</v>
      </c>
      <c r="E61" s="330">
        <f>'IS G'!F160</f>
        <v>0</v>
      </c>
      <c r="F61" s="330">
        <f>'IS G'!G160</f>
        <v>0</v>
      </c>
      <c r="G61" s="330">
        <f>'IS G'!H160</f>
        <v>0</v>
      </c>
      <c r="H61" s="330">
        <f>'IS G'!I160</f>
        <v>0</v>
      </c>
      <c r="I61" s="330">
        <f>'IS G'!J160</f>
        <v>0</v>
      </c>
      <c r="J61" s="330">
        <f>'IS G'!K160</f>
        <v>0</v>
      </c>
      <c r="K61" s="330">
        <f>'IS G'!L160</f>
        <v>0</v>
      </c>
      <c r="L61" s="330">
        <f>'IS G'!M160</f>
        <v>0</v>
      </c>
      <c r="M61" s="330">
        <f>'IS G'!N160</f>
        <v>0</v>
      </c>
      <c r="N61" s="330">
        <f>'IS G'!O160</f>
        <v>0</v>
      </c>
      <c r="O61" s="330">
        <f>'IS G'!P160</f>
        <v>0</v>
      </c>
      <c r="P61" s="222">
        <f t="shared" si="13"/>
        <v>0</v>
      </c>
    </row>
    <row r="62" spans="1:16" x14ac:dyDescent="0.25">
      <c r="A62" s="182" t="s">
        <v>1022</v>
      </c>
      <c r="B62" s="324">
        <v>823</v>
      </c>
      <c r="C62" s="178" t="s">
        <v>392</v>
      </c>
      <c r="D62" s="330">
        <f>'IS G'!U170</f>
        <v>116</v>
      </c>
      <c r="E62" s="330">
        <f>'IS G'!V170</f>
        <v>135</v>
      </c>
      <c r="F62" s="330">
        <f>'IS G'!W170</f>
        <v>155</v>
      </c>
      <c r="G62" s="330">
        <f>'IS G'!X170</f>
        <v>173</v>
      </c>
      <c r="H62" s="330">
        <f>'IS G'!Y170</f>
        <v>173</v>
      </c>
      <c r="I62" s="330">
        <f>'IS G'!Z170</f>
        <v>162</v>
      </c>
      <c r="J62" s="330">
        <f>'IS G'!AA170</f>
        <v>150</v>
      </c>
      <c r="K62" s="330">
        <f>'IS G'!AB170</f>
        <v>129</v>
      </c>
      <c r="L62" s="330">
        <f>'IS G'!AC170</f>
        <v>114</v>
      </c>
      <c r="M62" s="330">
        <f>'IS G'!AD170</f>
        <v>95</v>
      </c>
      <c r="N62" s="330">
        <f>'IS G'!AE170</f>
        <v>96</v>
      </c>
      <c r="O62" s="330">
        <f>'IS G'!AF170</f>
        <v>109</v>
      </c>
      <c r="P62" s="222">
        <f t="shared" si="13"/>
        <v>1607</v>
      </c>
    </row>
    <row r="63" spans="1:16" x14ac:dyDescent="0.25">
      <c r="A63" s="182" t="s">
        <v>1022</v>
      </c>
      <c r="B63" s="324">
        <v>904</v>
      </c>
      <c r="C63" s="178" t="s">
        <v>1067</v>
      </c>
      <c r="D63" s="333">
        <f>'IS TC'!T296</f>
        <v>20.832572879566499</v>
      </c>
      <c r="E63" s="333">
        <f>'IS TC'!U296</f>
        <v>20.832572879566499</v>
      </c>
      <c r="F63" s="333">
        <f>'IS TC'!V296</f>
        <v>20.832572879566499</v>
      </c>
      <c r="G63" s="333">
        <f>'IS TC'!W296</f>
        <v>20.832572879566499</v>
      </c>
      <c r="H63" s="333">
        <f>'IS TC'!X296</f>
        <v>20.832572879566499</v>
      </c>
      <c r="I63" s="333">
        <f>'IS TC'!Y296</f>
        <v>20.832572879566499</v>
      </c>
      <c r="J63" s="333">
        <f>'IS TC'!Z296</f>
        <v>20.571753290703299</v>
      </c>
      <c r="K63" s="333">
        <f>'IS TC'!AA296</f>
        <v>20.571753290703299</v>
      </c>
      <c r="L63" s="333">
        <f>'IS TC'!AB296</f>
        <v>20.571753290703299</v>
      </c>
      <c r="M63" s="333">
        <f>'IS TC'!AC296</f>
        <v>20.571753290703299</v>
      </c>
      <c r="N63" s="333">
        <f>'IS TC'!AD296</f>
        <v>20.571753290703299</v>
      </c>
      <c r="O63" s="333">
        <f>'IS TC'!AE296</f>
        <v>20.571753290703299</v>
      </c>
      <c r="P63" s="225">
        <f t="shared" si="13"/>
        <v>248.42595702161879</v>
      </c>
    </row>
    <row r="64" spans="1:16" x14ac:dyDescent="0.25">
      <c r="B64" s="324"/>
      <c r="C64" s="178" t="s">
        <v>393</v>
      </c>
      <c r="D64" s="223">
        <f>SUM(D55:D63)</f>
        <v>2584.1262099799173</v>
      </c>
      <c r="E64" s="223">
        <f t="shared" ref="E64:O64" si="14">SUM(E55:E63)</f>
        <v>2333.1629310881676</v>
      </c>
      <c r="F64" s="223">
        <f t="shared" si="14"/>
        <v>2669.1831751274663</v>
      </c>
      <c r="G64" s="223">
        <f t="shared" si="14"/>
        <v>3578.1713766560774</v>
      </c>
      <c r="H64" s="223">
        <f t="shared" si="14"/>
        <v>10462.372389989185</v>
      </c>
      <c r="I64" s="223">
        <f t="shared" si="14"/>
        <v>20407.902017251148</v>
      </c>
      <c r="J64" s="223">
        <f t="shared" si="14"/>
        <v>28109.602639967805</v>
      </c>
      <c r="K64" s="223">
        <f t="shared" si="14"/>
        <v>26040.212630436403</v>
      </c>
      <c r="L64" s="223">
        <f t="shared" si="14"/>
        <v>20471.946900855026</v>
      </c>
      <c r="M64" s="223">
        <f t="shared" si="14"/>
        <v>10293.222802228134</v>
      </c>
      <c r="N64" s="223">
        <f t="shared" si="14"/>
        <v>5812.4790757573919</v>
      </c>
      <c r="O64" s="223">
        <f t="shared" si="14"/>
        <v>3139.015698441834</v>
      </c>
      <c r="P64" s="223">
        <f t="shared" si="13"/>
        <v>135901.39784777854</v>
      </c>
    </row>
    <row r="65" spans="1:15" x14ac:dyDescent="0.25">
      <c r="D65" s="170"/>
      <c r="E65" s="170"/>
      <c r="F65" s="170"/>
      <c r="G65" s="170"/>
      <c r="H65" s="170"/>
      <c r="I65" s="170"/>
      <c r="J65" s="170"/>
      <c r="K65" s="170"/>
      <c r="L65" s="170"/>
      <c r="M65" s="170"/>
      <c r="N65" s="170"/>
      <c r="O65" s="170"/>
    </row>
    <row r="66" spans="1:15" x14ac:dyDescent="0.25">
      <c r="A66" s="322"/>
      <c r="C66" s="323"/>
    </row>
    <row r="67" spans="1:15" x14ac:dyDescent="0.25">
      <c r="A67" s="89"/>
    </row>
  </sheetData>
  <mergeCells count="4">
    <mergeCell ref="A1:P1"/>
    <mergeCell ref="A2:P2"/>
    <mergeCell ref="A3:P3"/>
    <mergeCell ref="A4:P4"/>
  </mergeCells>
  <printOptions horizontalCentered="1"/>
  <pageMargins left="0.5" right="0.5" top="1" bottom="0.5" header="0.5" footer="0.5"/>
  <pageSetup scale="5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E192"/>
  <sheetViews>
    <sheetView zoomScaleNormal="100" workbookViewId="0">
      <selection activeCell="E9" sqref="E9"/>
    </sheetView>
  </sheetViews>
  <sheetFormatPr defaultRowHeight="12.75" x14ac:dyDescent="0.2"/>
  <cols>
    <col min="1" max="1" width="6.85546875" style="21" customWidth="1"/>
    <col min="2" max="2" width="82.5703125" style="21" customWidth="1"/>
    <col min="3" max="3" width="17.5703125" style="245"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301" t="str">
        <f>'Rate Case Constants'!C9</f>
        <v>LOUISVILLE GAS AND ELECTRIC COMPANY</v>
      </c>
      <c r="B1" s="310"/>
      <c r="C1" s="310"/>
      <c r="D1" s="310"/>
      <c r="E1" s="310"/>
    </row>
    <row r="2" spans="1:5" s="16" customFormat="1" ht="20.100000000000001" customHeight="1" x14ac:dyDescent="0.2">
      <c r="A2" s="301" t="str">
        <f>'Rate Case Constants'!C10</f>
        <v>CASE NO. 2016-00371 - GAS OPERATIONS</v>
      </c>
      <c r="B2" s="310"/>
      <c r="C2" s="310"/>
      <c r="D2" s="310"/>
      <c r="E2" s="310"/>
    </row>
    <row r="3" spans="1:5" s="16" customFormat="1" ht="20.100000000000001" customHeight="1" x14ac:dyDescent="0.2">
      <c r="A3" s="310" t="s">
        <v>1153</v>
      </c>
      <c r="B3" s="310"/>
      <c r="C3" s="310"/>
      <c r="D3" s="310"/>
      <c r="E3" s="310"/>
    </row>
    <row r="4" spans="1:5" s="16" customFormat="1" ht="20.100000000000001" customHeight="1" x14ac:dyDescent="0.2">
      <c r="A4" s="301" t="str">
        <f>'Rate Case Constants'!C16</f>
        <v>FOR THE 12 MONTHS ENDED FEBRUARY 28, 2017</v>
      </c>
      <c r="B4" s="310"/>
      <c r="C4" s="310"/>
      <c r="D4" s="310"/>
      <c r="E4" s="310"/>
    </row>
    <row r="5" spans="1:5" s="16" customFormat="1" ht="20.100000000000001" customHeight="1" x14ac:dyDescent="0.2">
      <c r="A5" s="301" t="str">
        <f>'Rate Case Constants'!C22</f>
        <v>FOR THE 12 MONTHS ENDED JUNE 30, 2018</v>
      </c>
      <c r="B5" s="310"/>
      <c r="C5" s="310"/>
      <c r="D5" s="310"/>
      <c r="E5" s="310"/>
    </row>
    <row r="6" spans="1:5" s="16" customFormat="1" ht="20.100000000000001" customHeight="1" x14ac:dyDescent="0.2">
      <c r="A6" s="241"/>
      <c r="B6" s="241"/>
      <c r="C6" s="241"/>
      <c r="D6" s="241"/>
      <c r="E6" s="241"/>
    </row>
    <row r="7" spans="1:5" s="16" customFormat="1" ht="20.100000000000001" customHeight="1" x14ac:dyDescent="0.2">
      <c r="A7" s="18" t="s">
        <v>140</v>
      </c>
      <c r="C7" s="143"/>
      <c r="E7" s="19" t="s">
        <v>1074</v>
      </c>
    </row>
    <row r="8" spans="1:5" s="16" customFormat="1" ht="20.100000000000001" customHeight="1" x14ac:dyDescent="0.2">
      <c r="A8" s="16" t="str">
        <f>'Rate Case Constants'!C29</f>
        <v>TYPE OF FILING: __X__ ORIGINAL  _____ UPDATED  _____ REVISED</v>
      </c>
      <c r="C8" s="143"/>
      <c r="E8" s="19" t="s">
        <v>1258</v>
      </c>
    </row>
    <row r="9" spans="1:5" s="16" customFormat="1" ht="20.100000000000001" customHeight="1" x14ac:dyDescent="0.2">
      <c r="A9" s="18" t="s">
        <v>95</v>
      </c>
      <c r="C9" s="143"/>
      <c r="D9" s="18"/>
      <c r="E9" s="20" t="str">
        <f>'Rate Case Constants'!C36</f>
        <v>WITNESS:   C. M. GARRETT</v>
      </c>
    </row>
    <row r="10" spans="1:5" s="16" customFormat="1" ht="18.95" customHeight="1" x14ac:dyDescent="0.2">
      <c r="C10" s="143"/>
    </row>
    <row r="11" spans="1:5" ht="50.25" customHeight="1" x14ac:dyDescent="0.2">
      <c r="A11" s="31" t="s">
        <v>96</v>
      </c>
      <c r="B11" s="31" t="s">
        <v>66</v>
      </c>
      <c r="C11" s="31" t="s">
        <v>219</v>
      </c>
      <c r="D11" s="31" t="s">
        <v>168</v>
      </c>
      <c r="E11" s="31" t="s">
        <v>1154</v>
      </c>
    </row>
    <row r="12" spans="1:5" ht="18.95" customHeight="1" x14ac:dyDescent="0.2">
      <c r="A12" s="22"/>
      <c r="B12" s="23" t="s">
        <v>1033</v>
      </c>
      <c r="C12" s="30"/>
      <c r="D12" s="30"/>
      <c r="E12" s="30"/>
    </row>
    <row r="13" spans="1:5" ht="18.95" customHeight="1" x14ac:dyDescent="0.2">
      <c r="A13" s="22">
        <v>1</v>
      </c>
      <c r="B13" s="23" t="s">
        <v>1155</v>
      </c>
      <c r="C13" s="40" t="s">
        <v>1156</v>
      </c>
      <c r="D13" s="242">
        <f>'SCH J-1 G'!H43</f>
        <v>490323188.92772764</v>
      </c>
      <c r="E13" s="242">
        <f>'SCH J-1.1|J-1.2'!H45</f>
        <v>706897908.12292981</v>
      </c>
    </row>
    <row r="14" spans="1:5" ht="18.95" customHeight="1" x14ac:dyDescent="0.2">
      <c r="A14" s="26"/>
      <c r="B14" s="23"/>
      <c r="C14" s="40"/>
      <c r="D14" s="243"/>
      <c r="E14" s="243"/>
    </row>
    <row r="15" spans="1:5" ht="18.95" customHeight="1" x14ac:dyDescent="0.2">
      <c r="A15" s="26">
        <v>2</v>
      </c>
      <c r="B15" s="23" t="s">
        <v>1157</v>
      </c>
      <c r="C15" s="40" t="s">
        <v>1156</v>
      </c>
      <c r="D15" s="244">
        <f>'SCH J-1 G'!K37+'SCH J-1 G'!K39</f>
        <v>1.7404600626296427E-2</v>
      </c>
      <c r="E15" s="244">
        <f>'SCH J-1.1|J-1.2'!K39+'SCH J-1.1|J-1.2'!K41</f>
        <v>1.7940020795906529E-2</v>
      </c>
    </row>
    <row r="16" spans="1:5" ht="18.95" customHeight="1" x14ac:dyDescent="0.2">
      <c r="A16" s="26"/>
      <c r="B16" s="23"/>
      <c r="C16" s="40"/>
      <c r="D16" s="243"/>
      <c r="E16" s="243"/>
    </row>
    <row r="17" spans="1:5" ht="18.95" customHeight="1" x14ac:dyDescent="0.2">
      <c r="A17" s="26">
        <v>3</v>
      </c>
      <c r="B17" s="23" t="s">
        <v>1158</v>
      </c>
      <c r="D17" s="242">
        <f>ROUND(+D13*D15,0)</f>
        <v>8533879</v>
      </c>
      <c r="E17" s="242">
        <f>ROUND(+E13*E15,0)</f>
        <v>12681763</v>
      </c>
    </row>
    <row r="18" spans="1:5" ht="18.95" customHeight="1" x14ac:dyDescent="0.2">
      <c r="A18" s="26"/>
      <c r="B18" s="42"/>
      <c r="C18" s="40"/>
      <c r="D18" s="246" t="s">
        <v>1082</v>
      </c>
      <c r="E18" s="246" t="s">
        <v>1082</v>
      </c>
    </row>
    <row r="19" spans="1:5" ht="18.95" customHeight="1" x14ac:dyDescent="0.2">
      <c r="A19" s="26">
        <v>4</v>
      </c>
      <c r="B19" s="23" t="s">
        <v>1159</v>
      </c>
      <c r="D19" s="247">
        <f>11822572-16923+13125</f>
        <v>11818774</v>
      </c>
      <c r="E19" s="247">
        <f>12736647-16530</f>
        <v>12720117</v>
      </c>
    </row>
    <row r="20" spans="1:5" ht="18.95" customHeight="1" x14ac:dyDescent="0.2">
      <c r="A20" s="26"/>
      <c r="B20" s="41"/>
      <c r="D20" s="246"/>
      <c r="E20" s="246"/>
    </row>
    <row r="21" spans="1:5" ht="18.95" customHeight="1" x14ac:dyDescent="0.2">
      <c r="A21" s="26">
        <v>5</v>
      </c>
      <c r="B21" s="23" t="s">
        <v>1160</v>
      </c>
      <c r="C21" s="40"/>
      <c r="D21" s="242">
        <f>D19-D17</f>
        <v>3284895</v>
      </c>
      <c r="E21" s="242">
        <f>E19-E17</f>
        <v>38354</v>
      </c>
    </row>
    <row r="22" spans="1:5" ht="18.95" customHeight="1" x14ac:dyDescent="0.2">
      <c r="A22" s="26"/>
      <c r="B22" s="162"/>
      <c r="C22" s="40"/>
      <c r="D22" s="246"/>
      <c r="E22" s="246"/>
    </row>
    <row r="23" spans="1:5" ht="18.95" customHeight="1" x14ac:dyDescent="0.2">
      <c r="A23" s="26">
        <v>6</v>
      </c>
      <c r="B23" s="162" t="s">
        <v>1161</v>
      </c>
      <c r="C23" s="248" t="s">
        <v>1162</v>
      </c>
      <c r="D23" s="249">
        <f>'WPH-1.B Effective Tax Rate'!$F21</f>
        <v>0.38774973800000001</v>
      </c>
      <c r="E23" s="249">
        <f>'WPH-1.B Effective Tax Rate'!$F21</f>
        <v>0.38774973800000001</v>
      </c>
    </row>
    <row r="24" spans="1:5" ht="18.95" customHeight="1" x14ac:dyDescent="0.2">
      <c r="A24" s="26"/>
      <c r="B24" s="162"/>
      <c r="C24" s="40"/>
      <c r="D24" s="250"/>
      <c r="E24" s="250"/>
    </row>
    <row r="25" spans="1:5" ht="18.95" customHeight="1" thickBot="1" x14ac:dyDescent="0.25">
      <c r="A25" s="26">
        <v>7</v>
      </c>
      <c r="B25" s="23" t="s">
        <v>1163</v>
      </c>
      <c r="C25" s="40"/>
      <c r="D25" s="251">
        <f>ROUND(+D21*D23,0)</f>
        <v>1273717</v>
      </c>
      <c r="E25" s="251">
        <f>ROUND(+E21*E23,0)</f>
        <v>14872</v>
      </c>
    </row>
    <row r="26" spans="1:5" ht="18.95" customHeight="1" thickTop="1" x14ac:dyDescent="0.2">
      <c r="A26" s="26"/>
      <c r="B26" s="162"/>
      <c r="C26" s="40"/>
      <c r="D26" s="65"/>
      <c r="E26" s="65"/>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0"/>
  <sheetViews>
    <sheetView zoomScale="85" zoomScaleNormal="85" workbookViewId="0">
      <pane xSplit="3" ySplit="10" topLeftCell="D11" activePane="bottomRight" state="frozen"/>
      <selection pane="topRight" activeCell="B1" sqref="B1"/>
      <selection pane="bottomLeft" activeCell="A4" sqref="A4"/>
      <selection pane="bottomRight" activeCell="K21" sqref="K21"/>
    </sheetView>
  </sheetViews>
  <sheetFormatPr defaultRowHeight="15" x14ac:dyDescent="0.25"/>
  <cols>
    <col min="1" max="1" width="9.140625" style="8"/>
    <col min="2" max="2" width="10.85546875" style="91" customWidth="1"/>
    <col min="3" max="3" width="47.140625" style="9" customWidth="1"/>
    <col min="4" max="15" width="10.7109375" style="8" customWidth="1"/>
    <col min="16" max="16" width="16.85546875" style="89" customWidth="1"/>
    <col min="17" max="16384" width="9.140625" style="8"/>
  </cols>
  <sheetData>
    <row r="1" spans="1:16" s="149" customFormat="1" ht="12.75" x14ac:dyDescent="0.2">
      <c r="A1" s="306" t="str">
        <f>'Rate Case Constants'!C9</f>
        <v>LOUISVILLE GAS AND ELECTRIC COMPANY</v>
      </c>
      <c r="B1" s="307"/>
      <c r="C1" s="307"/>
      <c r="D1" s="307"/>
      <c r="E1" s="307"/>
      <c r="F1" s="307"/>
      <c r="G1" s="307"/>
      <c r="H1" s="307"/>
      <c r="I1" s="307"/>
      <c r="J1" s="307"/>
      <c r="K1" s="307"/>
      <c r="L1" s="307"/>
      <c r="M1" s="307"/>
      <c r="N1" s="307"/>
      <c r="O1" s="307"/>
      <c r="P1" s="307"/>
    </row>
    <row r="2" spans="1:16" s="149" customFormat="1" ht="12.75" x14ac:dyDescent="0.2">
      <c r="A2" s="306" t="str">
        <f>'Rate Case Constants'!C10</f>
        <v>CASE NO. 2016-00371 - GAS OPERATIONS</v>
      </c>
      <c r="B2" s="307"/>
      <c r="C2" s="307"/>
      <c r="D2" s="307"/>
      <c r="E2" s="307"/>
      <c r="F2" s="307"/>
      <c r="G2" s="307"/>
      <c r="H2" s="307"/>
      <c r="I2" s="307"/>
      <c r="J2" s="307"/>
      <c r="K2" s="307"/>
      <c r="L2" s="307"/>
      <c r="M2" s="307"/>
      <c r="N2" s="307"/>
      <c r="O2" s="307"/>
      <c r="P2" s="307"/>
    </row>
    <row r="3" spans="1:16" s="149" customFormat="1" ht="12.75" x14ac:dyDescent="0.2">
      <c r="A3" s="306" t="s">
        <v>1109</v>
      </c>
      <c r="B3" s="307"/>
      <c r="C3" s="307"/>
      <c r="D3" s="307"/>
      <c r="E3" s="307"/>
      <c r="F3" s="307"/>
      <c r="G3" s="307"/>
      <c r="H3" s="307"/>
      <c r="I3" s="307"/>
      <c r="J3" s="307"/>
      <c r="K3" s="307"/>
      <c r="L3" s="307"/>
      <c r="M3" s="307"/>
      <c r="N3" s="307"/>
      <c r="O3" s="307"/>
      <c r="P3" s="307"/>
    </row>
    <row r="4" spans="1:16" s="149" customFormat="1" ht="12.75" x14ac:dyDescent="0.2">
      <c r="A4" s="308" t="str">
        <f>'Rate Case Constants'!C21</f>
        <v>FORECAST PERIOD FOR THE 12 MONTHS ENDED JUNE 30, 2018</v>
      </c>
      <c r="B4" s="307"/>
      <c r="C4" s="307"/>
      <c r="D4" s="307"/>
      <c r="E4" s="307"/>
      <c r="F4" s="307"/>
      <c r="G4" s="307"/>
      <c r="H4" s="307"/>
      <c r="I4" s="307"/>
      <c r="J4" s="307"/>
      <c r="K4" s="307"/>
      <c r="L4" s="307"/>
      <c r="M4" s="307"/>
      <c r="N4" s="307"/>
      <c r="O4" s="307"/>
      <c r="P4" s="307"/>
    </row>
    <row r="5" spans="1:16" s="149" customFormat="1" ht="12.75" x14ac:dyDescent="0.2">
      <c r="A5" s="149" t="s">
        <v>67</v>
      </c>
      <c r="P5" s="188" t="s">
        <v>1259</v>
      </c>
    </row>
    <row r="6" spans="1:16" s="149" customFormat="1" ht="12.75" x14ac:dyDescent="0.2">
      <c r="A6" s="149" t="str">
        <f>'Rate Case Constants'!$C$29</f>
        <v>TYPE OF FILING: __X__ ORIGINAL  _____ UPDATED  _____ REVISED</v>
      </c>
      <c r="P6" s="189" t="s">
        <v>1071</v>
      </c>
    </row>
    <row r="7" spans="1:16" s="149" customFormat="1" ht="12.75" x14ac:dyDescent="0.2">
      <c r="A7" s="149" t="s">
        <v>9</v>
      </c>
      <c r="P7" s="189" t="str">
        <f>'Rate Case Constants'!$C$37</f>
        <v>WITNESS:   C. M. GARRETT</v>
      </c>
    </row>
    <row r="8" spans="1:16" s="149" customFormat="1" ht="12.75" x14ac:dyDescent="0.2">
      <c r="A8" s="152" t="s">
        <v>1073</v>
      </c>
      <c r="B8" s="152" t="s">
        <v>6</v>
      </c>
      <c r="C8" s="153"/>
      <c r="D8" s="152" t="s">
        <v>2</v>
      </c>
      <c r="E8" s="152" t="s">
        <v>2</v>
      </c>
      <c r="F8" s="152" t="s">
        <v>2</v>
      </c>
      <c r="G8" s="152" t="s">
        <v>2</v>
      </c>
      <c r="H8" s="152" t="s">
        <v>2</v>
      </c>
      <c r="I8" s="152" t="s">
        <v>2</v>
      </c>
      <c r="J8" s="152" t="s">
        <v>2</v>
      </c>
      <c r="K8" s="152" t="s">
        <v>2</v>
      </c>
      <c r="L8" s="152" t="s">
        <v>2</v>
      </c>
      <c r="M8" s="152" t="s">
        <v>2</v>
      </c>
      <c r="N8" s="152" t="s">
        <v>2</v>
      </c>
      <c r="O8" s="152" t="s">
        <v>2</v>
      </c>
      <c r="P8" s="190"/>
    </row>
    <row r="9" spans="1:16" s="149" customFormat="1" ht="12.75" x14ac:dyDescent="0.2">
      <c r="A9" s="155" t="s">
        <v>1072</v>
      </c>
      <c r="B9" s="155" t="s">
        <v>5</v>
      </c>
      <c r="C9" s="156" t="s">
        <v>1070</v>
      </c>
      <c r="D9" s="157">
        <v>42917</v>
      </c>
      <c r="E9" s="157">
        <v>42948</v>
      </c>
      <c r="F9" s="157">
        <v>42979</v>
      </c>
      <c r="G9" s="157">
        <v>43009</v>
      </c>
      <c r="H9" s="157">
        <v>43040</v>
      </c>
      <c r="I9" s="157">
        <v>43070</v>
      </c>
      <c r="J9" s="157">
        <v>43101</v>
      </c>
      <c r="K9" s="157">
        <v>43132</v>
      </c>
      <c r="L9" s="157">
        <v>43160</v>
      </c>
      <c r="M9" s="157">
        <v>43191</v>
      </c>
      <c r="N9" s="157">
        <v>43221</v>
      </c>
      <c r="O9" s="157">
        <v>43252</v>
      </c>
      <c r="P9" s="191" t="s">
        <v>3</v>
      </c>
    </row>
    <row r="10" spans="1:16" s="6" customFormat="1" x14ac:dyDescent="0.25">
      <c r="B10" s="90"/>
      <c r="C10" s="5"/>
      <c r="P10" s="192" t="s">
        <v>1104</v>
      </c>
    </row>
    <row r="11" spans="1:16" x14ac:dyDescent="0.25">
      <c r="A11" s="174" t="str">
        <f>'SCH D-2.1'!F$10</f>
        <v>ADJ 8</v>
      </c>
      <c r="B11" s="142"/>
      <c r="C11" s="7" t="s">
        <v>1091</v>
      </c>
    </row>
    <row r="12" spans="1:16" x14ac:dyDescent="0.25">
      <c r="A12" s="8" t="s">
        <v>1089</v>
      </c>
      <c r="B12" s="142">
        <v>913</v>
      </c>
      <c r="C12" s="168" t="s">
        <v>452</v>
      </c>
      <c r="D12" s="8">
        <f>'IS G'!U234</f>
        <v>10.295999999999999</v>
      </c>
      <c r="E12" s="8">
        <f>'IS G'!V234</f>
        <v>10.295999999999999</v>
      </c>
      <c r="F12" s="8">
        <f>'IS G'!W234</f>
        <v>18.04</v>
      </c>
      <c r="G12" s="8">
        <f>'IS G'!X234</f>
        <v>13.895200000000001</v>
      </c>
      <c r="H12" s="8">
        <f>'IS G'!Y234</f>
        <v>10.295999999999999</v>
      </c>
      <c r="I12" s="8">
        <f>'IS G'!Z234</f>
        <v>10.385759999999999</v>
      </c>
      <c r="J12" s="8">
        <f>'IS G'!AA234</f>
        <v>10.35562</v>
      </c>
      <c r="K12" s="8">
        <f>'IS G'!AB234</f>
        <v>73.671619999999905</v>
      </c>
      <c r="L12" s="8">
        <f>'IS G'!AC234</f>
        <v>10.35562</v>
      </c>
      <c r="M12" s="8">
        <f>'IS G'!AD234</f>
        <v>14.32442</v>
      </c>
      <c r="N12" s="8">
        <f>'IS G'!AE234</f>
        <v>24.215620000000001</v>
      </c>
      <c r="O12" s="8">
        <f>'IS G'!AF234</f>
        <v>62.055619999999998</v>
      </c>
      <c r="P12" s="220">
        <f>SUM(D12:O12)</f>
        <v>268.18747999999988</v>
      </c>
    </row>
    <row r="13" spans="1:16" x14ac:dyDescent="0.25">
      <c r="A13" s="8" t="s">
        <v>1089</v>
      </c>
      <c r="B13" s="142">
        <v>930.1</v>
      </c>
      <c r="C13" s="168" t="s">
        <v>465</v>
      </c>
      <c r="D13" s="8">
        <f>'IS G'!U251</f>
        <v>0.70499999999999896</v>
      </c>
      <c r="E13" s="8">
        <f>'IS G'!V251</f>
        <v>0.70500000000000096</v>
      </c>
      <c r="F13" s="8">
        <f>'IS G'!W251</f>
        <v>1.1547000000000001</v>
      </c>
      <c r="G13" s="8">
        <f>'IS G'!X251</f>
        <v>0.70500000000000096</v>
      </c>
      <c r="H13" s="8">
        <f>'IS G'!Y251</f>
        <v>0.70499999999999896</v>
      </c>
      <c r="I13" s="8">
        <f>'IS G'!Z251</f>
        <v>1.1958</v>
      </c>
      <c r="J13" s="8">
        <f>'IS G'!AA251</f>
        <v>0.93839999999999801</v>
      </c>
      <c r="K13" s="8">
        <f>'IS G'!AB251</f>
        <v>2.1608999999999901</v>
      </c>
      <c r="L13" s="8">
        <f>'IS G'!AC251</f>
        <v>1.39709999999999</v>
      </c>
      <c r="M13" s="8">
        <f>'IS G'!AD251</f>
        <v>0.72270000000000101</v>
      </c>
      <c r="N13" s="8">
        <f>'IS G'!AE251</f>
        <v>0.72269999999999901</v>
      </c>
      <c r="O13" s="8">
        <f>'IS G'!AF251</f>
        <v>1.3460999999999901</v>
      </c>
      <c r="P13" s="220">
        <f>SUM(D13:O13)</f>
        <v>12.458399999999969</v>
      </c>
    </row>
    <row r="14" spans="1:16" x14ac:dyDescent="0.25">
      <c r="B14" s="142"/>
    </row>
    <row r="15" spans="1:16" x14ac:dyDescent="0.25">
      <c r="A15" s="174"/>
      <c r="B15" s="142"/>
      <c r="C15" s="7"/>
    </row>
    <row r="16" spans="1:16" x14ac:dyDescent="0.25">
      <c r="B16" s="187"/>
      <c r="C16" s="10"/>
      <c r="D16" s="295"/>
      <c r="E16" s="295"/>
      <c r="F16" s="295"/>
      <c r="G16" s="295"/>
      <c r="H16" s="295"/>
      <c r="I16" s="295"/>
      <c r="J16" s="295"/>
      <c r="K16" s="295"/>
      <c r="L16" s="295"/>
      <c r="M16" s="295"/>
      <c r="N16" s="295"/>
      <c r="O16" s="295"/>
      <c r="P16" s="295"/>
    </row>
    <row r="17" spans="2:16" x14ac:dyDescent="0.25">
      <c r="B17" s="142"/>
      <c r="C17" s="4"/>
      <c r="D17" s="295"/>
      <c r="E17" s="295"/>
      <c r="F17" s="295"/>
      <c r="G17" s="295"/>
      <c r="H17" s="295"/>
      <c r="I17" s="295"/>
      <c r="J17" s="295"/>
      <c r="K17" s="295"/>
      <c r="L17" s="295"/>
      <c r="M17" s="295"/>
      <c r="N17" s="295"/>
      <c r="O17" s="295"/>
      <c r="P17" s="295"/>
    </row>
    <row r="18" spans="2:16" x14ac:dyDescent="0.25">
      <c r="B18" s="142"/>
      <c r="C18" s="4"/>
      <c r="D18" s="295"/>
      <c r="E18" s="295"/>
      <c r="F18" s="295"/>
      <c r="G18" s="295"/>
      <c r="H18" s="295"/>
      <c r="I18" s="295"/>
      <c r="J18" s="295"/>
      <c r="K18" s="295"/>
      <c r="L18" s="295"/>
      <c r="M18" s="295"/>
      <c r="N18" s="295"/>
      <c r="O18" s="295"/>
      <c r="P18" s="295"/>
    </row>
    <row r="19" spans="2:16" x14ac:dyDescent="0.25">
      <c r="B19" s="92"/>
    </row>
    <row r="20" spans="2:16" x14ac:dyDescent="0.25">
      <c r="D20" s="201"/>
      <c r="E20" s="201"/>
      <c r="F20" s="201"/>
      <c r="G20" s="201"/>
      <c r="H20" s="201"/>
      <c r="I20" s="201"/>
      <c r="J20" s="201"/>
      <c r="K20" s="201"/>
      <c r="L20" s="201"/>
      <c r="M20" s="201"/>
      <c r="N20" s="201"/>
      <c r="O20" s="201"/>
      <c r="P20" s="219"/>
    </row>
  </sheetData>
  <mergeCells count="4">
    <mergeCell ref="A1:P1"/>
    <mergeCell ref="A2:P2"/>
    <mergeCell ref="A3:P3"/>
    <mergeCell ref="A4:P4"/>
  </mergeCells>
  <pageMargins left="0.75" right="0.75" top="1" bottom="1" header="0.5" footer="0.5"/>
  <pageSetup scale="5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94"/>
  <sheetViews>
    <sheetView zoomScale="70" zoomScaleNormal="70" workbookViewId="0">
      <pane xSplit="2" ySplit="3" topLeftCell="C4" activePane="bottomRight" state="frozen"/>
      <selection pane="topRight" activeCell="B1" sqref="B1"/>
      <selection pane="bottomLeft" activeCell="A4" sqref="A4"/>
      <selection pane="bottomRight" activeCell="N19" sqref="N19"/>
    </sheetView>
  </sheetViews>
  <sheetFormatPr defaultRowHeight="15" x14ac:dyDescent="0.25"/>
  <cols>
    <col min="1" max="1" width="10.85546875" style="8" customWidth="1"/>
    <col min="2" max="2" width="42.28515625" style="9" customWidth="1"/>
    <col min="3" max="26" width="10.7109375" style="8" customWidth="1"/>
    <col min="27" max="16384" width="9.140625" style="8"/>
  </cols>
  <sheetData>
    <row r="1" spans="1:26" s="6" customFormat="1" x14ac:dyDescent="0.25">
      <c r="B1" s="5"/>
    </row>
    <row r="2" spans="1:26" s="6" customFormat="1" ht="30" x14ac:dyDescent="0.25">
      <c r="A2" s="90" t="s">
        <v>6</v>
      </c>
      <c r="B2" s="7" t="s">
        <v>238</v>
      </c>
      <c r="C2" s="6" t="s">
        <v>1166</v>
      </c>
      <c r="D2" s="6" t="s">
        <v>1167</v>
      </c>
      <c r="E2" s="6" t="s">
        <v>1168</v>
      </c>
      <c r="F2" s="6" t="s">
        <v>1169</v>
      </c>
      <c r="G2" s="6" t="s">
        <v>1170</v>
      </c>
      <c r="H2" s="6" t="s">
        <v>1171</v>
      </c>
      <c r="I2" s="6" t="s">
        <v>1172</v>
      </c>
      <c r="J2" s="6" t="s">
        <v>1173</v>
      </c>
      <c r="K2" s="6" t="s">
        <v>1174</v>
      </c>
      <c r="L2" s="6" t="s">
        <v>1175</v>
      </c>
      <c r="M2" s="6" t="s">
        <v>1176</v>
      </c>
      <c r="N2" s="6" t="s">
        <v>1177</v>
      </c>
      <c r="O2" s="6" t="s">
        <v>1178</v>
      </c>
      <c r="P2" s="6" t="s">
        <v>1179</v>
      </c>
      <c r="Q2" s="6" t="s">
        <v>1180</v>
      </c>
      <c r="R2" s="6" t="s">
        <v>1181</v>
      </c>
      <c r="S2" s="6" t="s">
        <v>1182</v>
      </c>
      <c r="T2" s="6" t="s">
        <v>1183</v>
      </c>
      <c r="U2" s="6" t="s">
        <v>1184</v>
      </c>
      <c r="V2" s="6" t="s">
        <v>1185</v>
      </c>
      <c r="W2" s="6" t="s">
        <v>1186</v>
      </c>
      <c r="X2" s="6" t="s">
        <v>1187</v>
      </c>
      <c r="Y2" s="6" t="s">
        <v>1188</v>
      </c>
      <c r="Z2" s="6" t="s">
        <v>1189</v>
      </c>
    </row>
    <row r="3" spans="1:26" s="6" customFormat="1" x14ac:dyDescent="0.25">
      <c r="B3" s="5"/>
    </row>
    <row r="4" spans="1:26" x14ac:dyDescent="0.25">
      <c r="B4" s="7"/>
    </row>
    <row r="5" spans="1:26" x14ac:dyDescent="0.25">
      <c r="B5" s="7" t="s">
        <v>937</v>
      </c>
      <c r="C5" s="175"/>
      <c r="D5" s="175"/>
      <c r="E5" s="175"/>
      <c r="F5" s="175"/>
      <c r="G5" s="175"/>
      <c r="H5" s="175"/>
      <c r="I5" s="175"/>
      <c r="J5" s="175"/>
      <c r="K5" s="175"/>
      <c r="L5" s="175"/>
      <c r="M5" s="175"/>
      <c r="N5" s="175"/>
      <c r="O5" s="175"/>
      <c r="P5" s="175"/>
      <c r="Q5" s="175"/>
      <c r="R5" s="175"/>
      <c r="S5" s="175"/>
      <c r="T5" s="175"/>
      <c r="U5" s="175"/>
      <c r="V5" s="175"/>
      <c r="W5" s="175"/>
      <c r="X5" s="175"/>
      <c r="Y5" s="175"/>
      <c r="Z5" s="175"/>
    </row>
    <row r="6" spans="1:26" x14ac:dyDescent="0.25">
      <c r="B6" s="9" t="s">
        <v>938</v>
      </c>
      <c r="C6" s="134">
        <v>296440</v>
      </c>
      <c r="D6" s="134">
        <v>295962</v>
      </c>
      <c r="E6" s="134">
        <v>295700</v>
      </c>
      <c r="F6" s="134">
        <v>295466</v>
      </c>
      <c r="G6" s="134">
        <v>295227</v>
      </c>
      <c r="H6" s="134">
        <v>295135</v>
      </c>
      <c r="I6" s="134">
        <v>294106</v>
      </c>
      <c r="J6" s="134">
        <v>294431</v>
      </c>
      <c r="K6" s="134">
        <v>295094</v>
      </c>
      <c r="L6" s="134">
        <v>296171</v>
      </c>
      <c r="M6" s="134">
        <v>296728</v>
      </c>
      <c r="N6" s="134">
        <v>296970</v>
      </c>
      <c r="O6" s="134">
        <v>295585</v>
      </c>
      <c r="P6" s="134">
        <v>295508</v>
      </c>
      <c r="Q6" s="134">
        <v>295117</v>
      </c>
      <c r="R6" s="134">
        <v>295420</v>
      </c>
      <c r="S6" s="134">
        <v>295562</v>
      </c>
      <c r="T6" s="134">
        <v>296650</v>
      </c>
      <c r="U6" s="134">
        <v>297218</v>
      </c>
      <c r="V6" s="134">
        <v>297472</v>
      </c>
      <c r="W6" s="134">
        <v>297745</v>
      </c>
      <c r="X6" s="134">
        <v>297132</v>
      </c>
      <c r="Y6" s="134">
        <v>296589</v>
      </c>
      <c r="Z6" s="134">
        <v>296513</v>
      </c>
    </row>
    <row r="7" spans="1:26" x14ac:dyDescent="0.25">
      <c r="B7" s="9" t="s">
        <v>939</v>
      </c>
      <c r="C7" s="134">
        <v>1615.463</v>
      </c>
      <c r="D7" s="134">
        <v>1167.4380000000001</v>
      </c>
      <c r="E7" s="134">
        <v>620.46799999999996</v>
      </c>
      <c r="F7" s="134">
        <v>361.93400000000003</v>
      </c>
      <c r="G7" s="134">
        <v>334.08800000000002</v>
      </c>
      <c r="H7" s="134">
        <v>344.20100000000002</v>
      </c>
      <c r="I7" s="134">
        <v>363.85545412481002</v>
      </c>
      <c r="J7" s="134">
        <v>722.26642397916999</v>
      </c>
      <c r="K7" s="134">
        <v>1883.9530907962401</v>
      </c>
      <c r="L7" s="134">
        <v>3470.0930340253899</v>
      </c>
      <c r="M7" s="134">
        <v>4319.7975753588998</v>
      </c>
      <c r="N7" s="134">
        <v>3654.1194696236998</v>
      </c>
      <c r="O7" s="134">
        <v>331.37992129634</v>
      </c>
      <c r="P7" s="134">
        <v>325.57280697186002</v>
      </c>
      <c r="Q7" s="134">
        <v>357.90651170553002</v>
      </c>
      <c r="R7" s="134">
        <v>699.06675758665006</v>
      </c>
      <c r="S7" s="134">
        <v>1819.9080544880201</v>
      </c>
      <c r="T7" s="134">
        <v>3383.2048678534002</v>
      </c>
      <c r="U7" s="134">
        <v>4272.1291865721996</v>
      </c>
      <c r="V7" s="134">
        <v>3620.8170591556</v>
      </c>
      <c r="W7" s="134">
        <v>2542.3537222257901</v>
      </c>
      <c r="X7" s="134">
        <v>1126.273595222</v>
      </c>
      <c r="Y7" s="134">
        <v>653.51463452952999</v>
      </c>
      <c r="Z7" s="134">
        <v>384.19479197376899</v>
      </c>
    </row>
    <row r="8" spans="1:26" x14ac:dyDescent="0.25">
      <c r="B8" s="9" t="s">
        <v>940</v>
      </c>
      <c r="C8" s="134">
        <v>9511.6697600000007</v>
      </c>
      <c r="D8" s="134">
        <v>8106.7542199999998</v>
      </c>
      <c r="E8" s="134">
        <v>5763.7371599999997</v>
      </c>
      <c r="F8" s="134">
        <v>5020.9930400000003</v>
      </c>
      <c r="G8" s="134">
        <v>4934.3128399999996</v>
      </c>
      <c r="H8" s="134">
        <v>4962.6329900000001</v>
      </c>
      <c r="I8" s="134">
        <v>5014.4414545203099</v>
      </c>
      <c r="J8" s="134">
        <v>6047.2175503234303</v>
      </c>
      <c r="K8" s="134">
        <v>9389.3956034216499</v>
      </c>
      <c r="L8" s="134">
        <v>13955.046442528999</v>
      </c>
      <c r="M8" s="134">
        <v>16400.6231829772</v>
      </c>
      <c r="N8" s="134">
        <v>14493.8599941912</v>
      </c>
      <c r="O8" s="134">
        <v>4941.2259081755801</v>
      </c>
      <c r="P8" s="134">
        <v>4923.5240550443496</v>
      </c>
      <c r="Q8" s="134">
        <v>5011.0206540366698</v>
      </c>
      <c r="R8" s="134">
        <v>5994.0022475433698</v>
      </c>
      <c r="S8" s="134">
        <v>9211.9491807424693</v>
      </c>
      <c r="T8" s="134">
        <v>13712.2047273317</v>
      </c>
      <c r="U8" s="134">
        <v>16270.4632750316</v>
      </c>
      <c r="V8" s="134">
        <v>14405.0823878351</v>
      </c>
      <c r="W8" s="134">
        <v>11314.333035182401</v>
      </c>
      <c r="X8" s="134">
        <v>7242.8988267704799</v>
      </c>
      <c r="Y8" s="134">
        <v>5879.0810408555799</v>
      </c>
      <c r="Z8" s="134">
        <v>5105.2956166103304</v>
      </c>
    </row>
    <row r="9" spans="1:26" x14ac:dyDescent="0.25">
      <c r="B9" s="9" t="s">
        <v>941</v>
      </c>
      <c r="C9" s="134">
        <v>5071.6434799999997</v>
      </c>
      <c r="D9" s="134">
        <v>3730.49775</v>
      </c>
      <c r="E9" s="134">
        <v>1973.15372</v>
      </c>
      <c r="F9" s="134">
        <v>1340.6577600000001</v>
      </c>
      <c r="G9" s="134">
        <v>1186.9724799999999</v>
      </c>
      <c r="H9" s="134">
        <v>1393.9307200000001</v>
      </c>
      <c r="I9" s="134">
        <v>1288.5297921956201</v>
      </c>
      <c r="J9" s="134">
        <v>2948.69142759754</v>
      </c>
      <c r="K9" s="134">
        <v>8694.7017155046506</v>
      </c>
      <c r="L9" s="134">
        <v>16380.548677942999</v>
      </c>
      <c r="M9" s="134">
        <v>18495.679427681302</v>
      </c>
      <c r="N9" s="134">
        <v>16873.804345682802</v>
      </c>
      <c r="O9" s="134">
        <v>1205.2561369134601</v>
      </c>
      <c r="P9" s="134">
        <v>1041.7871900764801</v>
      </c>
      <c r="Q9" s="134">
        <v>1232.68015598634</v>
      </c>
      <c r="R9" s="134">
        <v>1866.36617555418</v>
      </c>
      <c r="S9" s="134">
        <v>6664.8179178007103</v>
      </c>
      <c r="T9" s="134">
        <v>13379.6343938427</v>
      </c>
      <c r="U9" s="134">
        <v>18396.1272704566</v>
      </c>
      <c r="V9" s="134">
        <v>16882.8139657104</v>
      </c>
      <c r="W9" s="134">
        <v>13234.6960468658</v>
      </c>
      <c r="X9" s="134">
        <v>6141.7391494906396</v>
      </c>
      <c r="Y9" s="134">
        <v>3317.5102694458801</v>
      </c>
      <c r="Z9" s="134">
        <v>1553.9895782255801</v>
      </c>
    </row>
    <row r="10" spans="1:26" x14ac:dyDescent="0.25">
      <c r="B10" s="9" t="s">
        <v>942</v>
      </c>
      <c r="C10" s="134">
        <v>226.13361</v>
      </c>
      <c r="D10" s="134">
        <v>264.39100999999999</v>
      </c>
      <c r="E10" s="134">
        <v>335.35739000000001</v>
      </c>
      <c r="F10" s="134">
        <v>213.59645</v>
      </c>
      <c r="G10" s="134">
        <v>294.80345</v>
      </c>
      <c r="H10" s="134">
        <v>265.55768</v>
      </c>
      <c r="I10" s="134">
        <v>127.010453802738</v>
      </c>
      <c r="J10" s="134">
        <v>122.344763900673</v>
      </c>
      <c r="K10" s="134">
        <v>177.13755525346099</v>
      </c>
      <c r="L10" s="134">
        <v>274.15777391547601</v>
      </c>
      <c r="M10" s="134">
        <v>184.966133785003</v>
      </c>
      <c r="N10" s="134">
        <v>194.94189661127001</v>
      </c>
      <c r="O10" s="134">
        <v>81.819401005268901</v>
      </c>
      <c r="P10" s="134">
        <v>93.376190058673004</v>
      </c>
      <c r="Q10" s="134">
        <v>97.162857247180995</v>
      </c>
      <c r="R10" s="134">
        <v>167.61953825943701</v>
      </c>
      <c r="S10" s="134">
        <v>205.32927556287601</v>
      </c>
      <c r="T10" s="134">
        <v>107.16749524746299</v>
      </c>
      <c r="U10" s="134">
        <v>221.157584863674</v>
      </c>
      <c r="V10" s="134">
        <v>233.76293687872999</v>
      </c>
      <c r="W10" s="134">
        <v>279.41874872562698</v>
      </c>
      <c r="X10" s="134">
        <v>209.9109476516</v>
      </c>
      <c r="Y10" s="134">
        <v>188.61056466001801</v>
      </c>
      <c r="Z10" s="134">
        <v>127.888146418524</v>
      </c>
    </row>
    <row r="11" spans="1:26" ht="15.75" thickBot="1" x14ac:dyDescent="0.3">
      <c r="B11" s="9" t="s">
        <v>943</v>
      </c>
      <c r="C11" s="260">
        <v>1203.7576200000001</v>
      </c>
      <c r="D11" s="260">
        <v>1144.0714599999999</v>
      </c>
      <c r="E11" s="260">
        <v>1342.9293600000001</v>
      </c>
      <c r="F11" s="260">
        <v>1342.3279499999901</v>
      </c>
      <c r="G11" s="260">
        <v>1358.1594</v>
      </c>
      <c r="H11" s="260">
        <v>1434.1790000000001</v>
      </c>
      <c r="I11" s="260">
        <v>1459.6125222341</v>
      </c>
      <c r="J11" s="260">
        <v>1494.2763280408401</v>
      </c>
      <c r="K11" s="260">
        <v>1464.8644738815599</v>
      </c>
      <c r="L11" s="260">
        <v>1499.7135563643899</v>
      </c>
      <c r="M11" s="260">
        <v>1809.27100533359</v>
      </c>
      <c r="N11" s="260">
        <v>1770.02381107275</v>
      </c>
      <c r="O11" s="260">
        <v>1786.8833167548801</v>
      </c>
      <c r="P11" s="260">
        <v>1817.39808157524</v>
      </c>
      <c r="Q11" s="260">
        <v>1819.8043182189101</v>
      </c>
      <c r="R11" s="260">
        <v>1839.6356897323101</v>
      </c>
      <c r="S11" s="260">
        <v>1825.0525293411399</v>
      </c>
      <c r="T11" s="260">
        <v>1830.47606272488</v>
      </c>
      <c r="U11" s="260">
        <v>2072.6451650713998</v>
      </c>
      <c r="V11" s="260">
        <v>2023.81303020924</v>
      </c>
      <c r="W11" s="260">
        <v>2049.1100298654801</v>
      </c>
      <c r="X11" s="260">
        <v>2011.7065879422801</v>
      </c>
      <c r="Y11" s="260">
        <v>2080.77195137948</v>
      </c>
      <c r="Z11" s="260">
        <v>2064.7716088842499</v>
      </c>
    </row>
    <row r="12" spans="1:26" x14ac:dyDescent="0.25">
      <c r="A12" s="8">
        <v>480</v>
      </c>
      <c r="B12" s="9" t="s">
        <v>944</v>
      </c>
      <c r="C12" s="134">
        <v>16013.204470000001</v>
      </c>
      <c r="D12" s="134">
        <v>13245.7144399999</v>
      </c>
      <c r="E12" s="134">
        <v>9415.1776300000001</v>
      </c>
      <c r="F12" s="134">
        <v>7917.5752000000002</v>
      </c>
      <c r="G12" s="134">
        <v>7774.2481699999998</v>
      </c>
      <c r="H12" s="134">
        <v>8056.3003900000003</v>
      </c>
      <c r="I12" s="134">
        <v>7889.5942227527803</v>
      </c>
      <c r="J12" s="134">
        <v>10612.5300698625</v>
      </c>
      <c r="K12" s="134">
        <v>19726.0993480613</v>
      </c>
      <c r="L12" s="134">
        <v>32109.466450751999</v>
      </c>
      <c r="M12" s="134">
        <v>36890.539749777199</v>
      </c>
      <c r="N12" s="134">
        <v>33332.630047558101</v>
      </c>
      <c r="O12" s="134">
        <v>8015.1847628491896</v>
      </c>
      <c r="P12" s="134">
        <v>7876.0855167547597</v>
      </c>
      <c r="Q12" s="134">
        <v>8160.6679854891099</v>
      </c>
      <c r="R12" s="134">
        <v>9867.6236510892995</v>
      </c>
      <c r="S12" s="134">
        <v>17907.1489034472</v>
      </c>
      <c r="T12" s="134">
        <v>29029.4826791468</v>
      </c>
      <c r="U12" s="134">
        <v>36960.393295423302</v>
      </c>
      <c r="V12" s="134">
        <v>33545.472320633598</v>
      </c>
      <c r="W12" s="134">
        <v>26877.557860639401</v>
      </c>
      <c r="X12" s="134">
        <v>15606.255511855001</v>
      </c>
      <c r="Y12" s="134">
        <v>11465.9738263409</v>
      </c>
      <c r="Z12" s="134">
        <v>8851.9449501387007</v>
      </c>
    </row>
    <row r="13" spans="1:26" x14ac:dyDescent="0.25">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row>
    <row r="14" spans="1:26" x14ac:dyDescent="0.25">
      <c r="B14" s="7" t="s">
        <v>945</v>
      </c>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row>
    <row r="15" spans="1:26" x14ac:dyDescent="0.25">
      <c r="B15" s="9" t="s">
        <v>946</v>
      </c>
      <c r="C15" s="134">
        <v>24967</v>
      </c>
      <c r="D15" s="134">
        <v>24939</v>
      </c>
      <c r="E15" s="134">
        <v>24899</v>
      </c>
      <c r="F15" s="134">
        <v>24863</v>
      </c>
      <c r="G15" s="134">
        <v>24799</v>
      </c>
      <c r="H15" s="134">
        <v>24775</v>
      </c>
      <c r="I15" s="134">
        <v>23660</v>
      </c>
      <c r="J15" s="134">
        <v>23729</v>
      </c>
      <c r="K15" s="134">
        <v>23907</v>
      </c>
      <c r="L15" s="134">
        <v>24092</v>
      </c>
      <c r="M15" s="134">
        <v>24174</v>
      </c>
      <c r="N15" s="134">
        <v>24184</v>
      </c>
      <c r="O15" s="134">
        <v>23561</v>
      </c>
      <c r="P15" s="134">
        <v>23576</v>
      </c>
      <c r="Q15" s="134">
        <v>23586</v>
      </c>
      <c r="R15" s="134">
        <v>23657</v>
      </c>
      <c r="S15" s="134">
        <v>23837</v>
      </c>
      <c r="T15" s="134">
        <v>24023</v>
      </c>
      <c r="U15" s="134">
        <v>24107</v>
      </c>
      <c r="V15" s="134">
        <v>24118</v>
      </c>
      <c r="W15" s="134">
        <v>24102</v>
      </c>
      <c r="X15" s="134">
        <v>23977</v>
      </c>
      <c r="Y15" s="134">
        <v>23788</v>
      </c>
      <c r="Z15" s="134">
        <v>23628</v>
      </c>
    </row>
    <row r="16" spans="1:26" x14ac:dyDescent="0.25">
      <c r="B16" s="9" t="s">
        <v>947</v>
      </c>
      <c r="C16" s="134">
        <v>773.78899999999999</v>
      </c>
      <c r="D16" s="134">
        <v>519.86199999999997</v>
      </c>
      <c r="E16" s="134">
        <v>375.41800000000001</v>
      </c>
      <c r="F16" s="134">
        <v>261.51499999999999</v>
      </c>
      <c r="G16" s="134">
        <v>239.15</v>
      </c>
      <c r="H16" s="134">
        <v>246.66200000000001</v>
      </c>
      <c r="I16" s="134">
        <v>273.95772436339001</v>
      </c>
      <c r="J16" s="134">
        <v>427.71662940279998</v>
      </c>
      <c r="K16" s="134">
        <v>771.95171072219898</v>
      </c>
      <c r="L16" s="134">
        <v>1403.9978203679</v>
      </c>
      <c r="M16" s="134">
        <v>1799.8104985773</v>
      </c>
      <c r="N16" s="134">
        <v>1560.4250902028</v>
      </c>
      <c r="O16" s="134">
        <v>242.12663877703</v>
      </c>
      <c r="P16" s="134">
        <v>257.80524211060998</v>
      </c>
      <c r="Q16" s="134">
        <v>269.51248667264002</v>
      </c>
      <c r="R16" s="134">
        <v>419.56569814250003</v>
      </c>
      <c r="S16" s="134">
        <v>753.60820315189903</v>
      </c>
      <c r="T16" s="134">
        <v>1380.7781268133999</v>
      </c>
      <c r="U16" s="134">
        <v>1794.8517782771</v>
      </c>
      <c r="V16" s="134">
        <v>1553.3955896074001</v>
      </c>
      <c r="W16" s="134">
        <v>1089.8708217512999</v>
      </c>
      <c r="X16" s="134">
        <v>567.36763675149996</v>
      </c>
      <c r="Y16" s="134">
        <v>339.69469890478899</v>
      </c>
      <c r="Z16" s="134">
        <v>254.95764520076901</v>
      </c>
    </row>
    <row r="17" spans="1:26" x14ac:dyDescent="0.25">
      <c r="B17" s="9" t="s">
        <v>948</v>
      </c>
      <c r="C17" s="134">
        <v>3137.3795799999998</v>
      </c>
      <c r="D17" s="134">
        <v>2235.1928400000002</v>
      </c>
      <c r="E17" s="134">
        <v>1853.12626</v>
      </c>
      <c r="F17" s="134">
        <v>1602.5665100000001</v>
      </c>
      <c r="G17" s="134">
        <v>1564.3253500000001</v>
      </c>
      <c r="H17" s="134">
        <v>1578.15165</v>
      </c>
      <c r="I17" s="134">
        <v>1662.27961141335</v>
      </c>
      <c r="J17" s="134">
        <v>1990.7140640714299</v>
      </c>
      <c r="K17" s="134">
        <v>2746.6521561019499</v>
      </c>
      <c r="L17" s="134">
        <v>4111.9268266158397</v>
      </c>
      <c r="M17" s="134">
        <v>4965.8546204957502</v>
      </c>
      <c r="N17" s="134">
        <v>4452.8722037677298</v>
      </c>
      <c r="O17" s="134">
        <v>1590.1644193285299</v>
      </c>
      <c r="P17" s="134">
        <v>1624.12969973657</v>
      </c>
      <c r="Q17" s="134">
        <v>1649.3515011771899</v>
      </c>
      <c r="R17" s="134">
        <v>1970.0071633177599</v>
      </c>
      <c r="S17" s="134">
        <v>2704.2638175739598</v>
      </c>
      <c r="T17" s="134">
        <v>4059.3011015707002</v>
      </c>
      <c r="U17" s="134">
        <v>4952.1432920688103</v>
      </c>
      <c r="V17" s="134">
        <v>4434.63897604666</v>
      </c>
      <c r="W17" s="134">
        <v>3439.3610670314001</v>
      </c>
      <c r="X17" s="134">
        <v>2297.00293828548</v>
      </c>
      <c r="Y17" s="134">
        <v>1806.99685689286</v>
      </c>
      <c r="Z17" s="134">
        <v>1619.2809933400199</v>
      </c>
    </row>
    <row r="18" spans="1:26" x14ac:dyDescent="0.25">
      <c r="B18" s="9" t="s">
        <v>949</v>
      </c>
      <c r="C18" s="134">
        <v>2442.0511200000001</v>
      </c>
      <c r="D18" s="134">
        <v>1655.65957</v>
      </c>
      <c r="E18" s="134">
        <v>1200.60564</v>
      </c>
      <c r="F18" s="134">
        <v>937.87649999999996</v>
      </c>
      <c r="G18" s="134">
        <v>847.58635000000004</v>
      </c>
      <c r="H18" s="134">
        <v>1002.96167</v>
      </c>
      <c r="I18" s="134">
        <v>970.17286849094899</v>
      </c>
      <c r="J18" s="134">
        <v>1746.1760877829799</v>
      </c>
      <c r="K18" s="134">
        <v>3562.6629433041298</v>
      </c>
      <c r="L18" s="134">
        <v>6627.5613981403203</v>
      </c>
      <c r="M18" s="134">
        <v>7706.0828503046896</v>
      </c>
      <c r="N18" s="134">
        <v>7205.6504684801603</v>
      </c>
      <c r="O18" s="134">
        <v>880.63457844591801</v>
      </c>
      <c r="P18" s="134">
        <v>824.94051411552596</v>
      </c>
      <c r="Q18" s="134">
        <v>928.23875298819803</v>
      </c>
      <c r="R18" s="134">
        <v>1120.1551481853601</v>
      </c>
      <c r="S18" s="134">
        <v>2759.8435223044098</v>
      </c>
      <c r="T18" s="134">
        <v>5460.59350153986</v>
      </c>
      <c r="U18" s="134">
        <v>7728.77417859258</v>
      </c>
      <c r="V18" s="134">
        <v>7243.0305994561504</v>
      </c>
      <c r="W18" s="134">
        <v>5673.5256507100803</v>
      </c>
      <c r="X18" s="134">
        <v>3093.9409763076401</v>
      </c>
      <c r="Y18" s="134">
        <v>1724.4306287100301</v>
      </c>
      <c r="Z18" s="134">
        <v>1031.2516770346599</v>
      </c>
    </row>
    <row r="19" spans="1:26" x14ac:dyDescent="0.25">
      <c r="B19" s="9" t="s">
        <v>950</v>
      </c>
      <c r="C19" s="134">
        <v>6.8255699999999999</v>
      </c>
      <c r="D19" s="134">
        <v>6.1379700000000001</v>
      </c>
      <c r="E19" s="134">
        <v>9.9237699999999993</v>
      </c>
      <c r="F19" s="134">
        <v>7.1791299999999998</v>
      </c>
      <c r="G19" s="134">
        <v>10.70692</v>
      </c>
      <c r="H19" s="134">
        <v>10.167770000000001</v>
      </c>
      <c r="I19" s="134">
        <v>95.629993998177696</v>
      </c>
      <c r="J19" s="134">
        <v>72.450952035653003</v>
      </c>
      <c r="K19" s="134">
        <v>72.582294898470707</v>
      </c>
      <c r="L19" s="134">
        <v>110.92409144077899</v>
      </c>
      <c r="M19" s="134">
        <v>77.064719737439304</v>
      </c>
      <c r="N19" s="134">
        <v>83.246382372734104</v>
      </c>
      <c r="O19" s="134">
        <v>59.7823080971759</v>
      </c>
      <c r="P19" s="134">
        <v>73.940055096564606</v>
      </c>
      <c r="Q19" s="134">
        <v>73.166043121483298</v>
      </c>
      <c r="R19" s="134">
        <v>100.601849292522</v>
      </c>
      <c r="S19" s="134">
        <v>85.025079168052699</v>
      </c>
      <c r="T19" s="134">
        <v>43.7379760088144</v>
      </c>
      <c r="U19" s="134">
        <v>92.915047072939601</v>
      </c>
      <c r="V19" s="134">
        <v>100.288500973251</v>
      </c>
      <c r="W19" s="134">
        <v>119.78283691370299</v>
      </c>
      <c r="X19" s="134">
        <v>105.744002880473</v>
      </c>
      <c r="Y19" s="134">
        <v>98.039134224701399</v>
      </c>
      <c r="Z19" s="134">
        <v>84.868564960100798</v>
      </c>
    </row>
    <row r="20" spans="1:26" ht="15.75" thickBot="1" x14ac:dyDescent="0.3">
      <c r="B20" s="9" t="s">
        <v>951</v>
      </c>
      <c r="C20" s="260">
        <v>548.01468999999997</v>
      </c>
      <c r="D20" s="260">
        <v>522.83209999999997</v>
      </c>
      <c r="E20" s="260">
        <v>598.40883999999903</v>
      </c>
      <c r="F20" s="260">
        <v>592.90804000000003</v>
      </c>
      <c r="G20" s="260">
        <v>591.91803000000004</v>
      </c>
      <c r="H20" s="260">
        <v>625.44086000000004</v>
      </c>
      <c r="I20" s="260">
        <v>569.189482912887</v>
      </c>
      <c r="J20" s="260">
        <v>577.34138845555697</v>
      </c>
      <c r="K20" s="260">
        <v>561.28077674522399</v>
      </c>
      <c r="L20" s="260">
        <v>573.49222992184002</v>
      </c>
      <c r="M20" s="260">
        <v>692.52032092156799</v>
      </c>
      <c r="N20" s="260">
        <v>678.37372731306402</v>
      </c>
      <c r="O20" s="260">
        <v>698.68567448989404</v>
      </c>
      <c r="P20" s="260">
        <v>711.33133967308197</v>
      </c>
      <c r="Q20" s="260">
        <v>710.55462091540699</v>
      </c>
      <c r="R20" s="260">
        <v>713.74990600624994</v>
      </c>
      <c r="S20" s="260">
        <v>700.44507437013601</v>
      </c>
      <c r="T20" s="260">
        <v>699.92642317757702</v>
      </c>
      <c r="U20" s="260">
        <v>793.32374550212296</v>
      </c>
      <c r="V20" s="260">
        <v>775.62975382450202</v>
      </c>
      <c r="W20" s="260">
        <v>785.37153246763205</v>
      </c>
      <c r="X20" s="260">
        <v>774.42737529207704</v>
      </c>
      <c r="Y20" s="260">
        <v>806.29958840961206</v>
      </c>
      <c r="Z20" s="260">
        <v>806.00168579537103</v>
      </c>
    </row>
    <row r="21" spans="1:26" x14ac:dyDescent="0.25">
      <c r="A21" s="181">
        <v>481.1</v>
      </c>
      <c r="B21" s="9" t="s">
        <v>952</v>
      </c>
      <c r="C21" s="134">
        <v>6134.2709599999998</v>
      </c>
      <c r="D21" s="134">
        <v>4419.8224799999998</v>
      </c>
      <c r="E21" s="134">
        <v>3662.0645099999902</v>
      </c>
      <c r="F21" s="134">
        <v>3140.5301799999902</v>
      </c>
      <c r="G21" s="134">
        <v>3014.53665</v>
      </c>
      <c r="H21" s="134">
        <v>3216.7219500000001</v>
      </c>
      <c r="I21" s="134">
        <v>3297.2719568153602</v>
      </c>
      <c r="J21" s="134">
        <v>4386.6824923456297</v>
      </c>
      <c r="K21" s="134">
        <v>6943.1781710497798</v>
      </c>
      <c r="L21" s="134">
        <v>11423.9045461187</v>
      </c>
      <c r="M21" s="134">
        <v>13441.5225114594</v>
      </c>
      <c r="N21" s="134">
        <v>12420.1427819336</v>
      </c>
      <c r="O21" s="134">
        <v>3229.2669803615199</v>
      </c>
      <c r="P21" s="134">
        <v>3234.3416086217399</v>
      </c>
      <c r="Q21" s="134">
        <v>3361.3109182022799</v>
      </c>
      <c r="R21" s="134">
        <v>3904.5140668018998</v>
      </c>
      <c r="S21" s="134">
        <v>6249.5774934165602</v>
      </c>
      <c r="T21" s="134">
        <v>10263.559002296901</v>
      </c>
      <c r="U21" s="134">
        <v>13567.1562632364</v>
      </c>
      <c r="V21" s="134">
        <v>12553.587830300499</v>
      </c>
      <c r="W21" s="134">
        <v>10018.0410871228</v>
      </c>
      <c r="X21" s="134">
        <v>6271.1152927656703</v>
      </c>
      <c r="Y21" s="134">
        <v>4435.7662082372099</v>
      </c>
      <c r="Z21" s="134">
        <v>3541.4029211301499</v>
      </c>
    </row>
    <row r="22" spans="1:26" x14ac:dyDescent="0.25">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row>
    <row r="23" spans="1:26" x14ac:dyDescent="0.25">
      <c r="B23" s="7" t="s">
        <v>953</v>
      </c>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row>
    <row r="24" spans="1:26" x14ac:dyDescent="0.25">
      <c r="B24" s="9" t="s">
        <v>954</v>
      </c>
      <c r="C24" s="134">
        <v>431</v>
      </c>
      <c r="D24" s="134">
        <v>430</v>
      </c>
      <c r="E24" s="134">
        <v>431</v>
      </c>
      <c r="F24" s="134">
        <v>430</v>
      </c>
      <c r="G24" s="134">
        <v>428</v>
      </c>
      <c r="H24" s="134">
        <v>428</v>
      </c>
      <c r="I24" s="134">
        <v>250</v>
      </c>
      <c r="J24" s="134">
        <v>251</v>
      </c>
      <c r="K24" s="134">
        <v>251</v>
      </c>
      <c r="L24" s="134">
        <v>252</v>
      </c>
      <c r="M24" s="134">
        <v>252</v>
      </c>
      <c r="N24" s="134">
        <v>253</v>
      </c>
      <c r="O24" s="134">
        <v>254</v>
      </c>
      <c r="P24" s="134">
        <v>256</v>
      </c>
      <c r="Q24" s="134">
        <v>256</v>
      </c>
      <c r="R24" s="134">
        <v>256</v>
      </c>
      <c r="S24" s="134">
        <v>256</v>
      </c>
      <c r="T24" s="134">
        <v>258</v>
      </c>
      <c r="U24" s="134">
        <v>258</v>
      </c>
      <c r="V24" s="134">
        <v>258</v>
      </c>
      <c r="W24" s="134">
        <v>258</v>
      </c>
      <c r="X24" s="134">
        <v>260</v>
      </c>
      <c r="Y24" s="134">
        <v>260</v>
      </c>
      <c r="Z24" s="134">
        <v>260</v>
      </c>
    </row>
    <row r="25" spans="1:26" x14ac:dyDescent="0.25">
      <c r="B25" s="9" t="s">
        <v>955</v>
      </c>
      <c r="C25" s="134">
        <v>97.242999999999995</v>
      </c>
      <c r="D25" s="134">
        <v>77.200999999999993</v>
      </c>
      <c r="E25" s="134">
        <v>89.950999999999993</v>
      </c>
      <c r="F25" s="134">
        <v>78.091999999999999</v>
      </c>
      <c r="G25" s="134">
        <v>65.567999999999998</v>
      </c>
      <c r="H25" s="134">
        <v>68.933000000000007</v>
      </c>
      <c r="I25" s="134">
        <v>91.896142076999993</v>
      </c>
      <c r="J25" s="134">
        <v>136.97022677699999</v>
      </c>
      <c r="K25" s="134">
        <v>155.76454804299999</v>
      </c>
      <c r="L25" s="134">
        <v>180.17824348099899</v>
      </c>
      <c r="M25" s="134">
        <v>184.10070361300001</v>
      </c>
      <c r="N25" s="134">
        <v>170.54648837099899</v>
      </c>
      <c r="O25" s="134">
        <v>86.183083693</v>
      </c>
      <c r="P25" s="134">
        <v>92.382237324000002</v>
      </c>
      <c r="Q25" s="134">
        <v>93.644781590999997</v>
      </c>
      <c r="R25" s="134">
        <v>142.50074843499999</v>
      </c>
      <c r="S25" s="134">
        <v>156.38740846900001</v>
      </c>
      <c r="T25" s="134">
        <v>183.76275666699999</v>
      </c>
      <c r="U25" s="134">
        <v>189.67613002600001</v>
      </c>
      <c r="V25" s="134">
        <v>175.020886996</v>
      </c>
      <c r="W25" s="134">
        <v>130.72211882100001</v>
      </c>
      <c r="X25" s="134">
        <v>97.154894317</v>
      </c>
      <c r="Y25" s="134">
        <v>88.475757637000001</v>
      </c>
      <c r="Z25" s="134">
        <v>85.502278857999997</v>
      </c>
    </row>
    <row r="26" spans="1:26" x14ac:dyDescent="0.25">
      <c r="B26" s="9" t="s">
        <v>956</v>
      </c>
      <c r="C26" s="134">
        <v>245.27735999999999</v>
      </c>
      <c r="D26" s="134">
        <v>158.85269</v>
      </c>
      <c r="E26" s="134">
        <v>185.54352</v>
      </c>
      <c r="F26" s="134">
        <v>156.92353</v>
      </c>
      <c r="G26" s="134">
        <v>141.94414</v>
      </c>
      <c r="H26" s="134">
        <v>142.62432999999999</v>
      </c>
      <c r="I26" s="134">
        <v>211.24605224646001</v>
      </c>
      <c r="J26" s="134">
        <v>304.96648484272799</v>
      </c>
      <c r="K26" s="134">
        <v>365.61247964760901</v>
      </c>
      <c r="L26" s="134">
        <v>430.250715237431</v>
      </c>
      <c r="M26" s="134">
        <v>442.87902525496702</v>
      </c>
      <c r="N26" s="134">
        <v>412.52214862424501</v>
      </c>
      <c r="O26" s="134">
        <v>201.398863652627</v>
      </c>
      <c r="P26" s="134">
        <v>215.25636621571999</v>
      </c>
      <c r="Q26" s="134">
        <v>218.38420671796001</v>
      </c>
      <c r="R26" s="134">
        <v>315.68175268485601</v>
      </c>
      <c r="S26" s="134">
        <v>371.58501978312302</v>
      </c>
      <c r="T26" s="134">
        <v>439.48998227589902</v>
      </c>
      <c r="U26" s="134">
        <v>456.21089928687798</v>
      </c>
      <c r="V26" s="134">
        <v>423.177414905239</v>
      </c>
      <c r="W26" s="134">
        <v>321.61461659185301</v>
      </c>
      <c r="X26" s="134">
        <v>226.05088309913199</v>
      </c>
      <c r="Y26" s="134">
        <v>208.080415318793</v>
      </c>
      <c r="Z26" s="134">
        <v>202.67960076538699</v>
      </c>
    </row>
    <row r="27" spans="1:26" x14ac:dyDescent="0.25">
      <c r="B27" s="9" t="s">
        <v>957</v>
      </c>
      <c r="C27" s="134">
        <v>312.18257</v>
      </c>
      <c r="D27" s="134">
        <v>247.28762</v>
      </c>
      <c r="E27" s="134">
        <v>372.60615999999999</v>
      </c>
      <c r="F27" s="134">
        <v>332.93887999999902</v>
      </c>
      <c r="G27" s="134">
        <v>242.62141</v>
      </c>
      <c r="H27" s="134">
        <v>329.60566</v>
      </c>
      <c r="I27" s="134">
        <v>325.43394777157403</v>
      </c>
      <c r="J27" s="134">
        <v>559.18829966970702</v>
      </c>
      <c r="K27" s="134">
        <v>718.87473722176503</v>
      </c>
      <c r="L27" s="134">
        <v>850.53007487325999</v>
      </c>
      <c r="M27" s="134">
        <v>788.24702709680002</v>
      </c>
      <c r="N27" s="134">
        <v>787.54077433376096</v>
      </c>
      <c r="O27" s="134">
        <v>313.45499181957098</v>
      </c>
      <c r="P27" s="134">
        <v>295.61016575646499</v>
      </c>
      <c r="Q27" s="134">
        <v>322.52574402411199</v>
      </c>
      <c r="R27" s="134">
        <v>380.44803873723498</v>
      </c>
      <c r="S27" s="134">
        <v>572.71772577314596</v>
      </c>
      <c r="T27" s="134">
        <v>726.73059877959599</v>
      </c>
      <c r="U27" s="134">
        <v>816.76046667625906</v>
      </c>
      <c r="V27" s="134">
        <v>816.07135267866602</v>
      </c>
      <c r="W27" s="134">
        <v>680.49834846881902</v>
      </c>
      <c r="X27" s="134">
        <v>529.80023728047001</v>
      </c>
      <c r="Y27" s="134">
        <v>449.13949749428201</v>
      </c>
      <c r="Z27" s="134">
        <v>345.839280062238</v>
      </c>
    </row>
    <row r="28" spans="1:26" x14ac:dyDescent="0.25">
      <c r="B28" s="9" t="s">
        <v>958</v>
      </c>
      <c r="C28" s="134">
        <v>0</v>
      </c>
      <c r="D28" s="134">
        <v>0</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row>
    <row r="29" spans="1:26" ht="15.75" thickBot="1" x14ac:dyDescent="0.3">
      <c r="B29" s="9" t="s">
        <v>959</v>
      </c>
      <c r="C29" s="260">
        <v>57.741430000000001</v>
      </c>
      <c r="D29" s="260">
        <v>53.594009999999997</v>
      </c>
      <c r="E29" s="260">
        <v>59.57788</v>
      </c>
      <c r="F29" s="260">
        <v>59.496009999999998</v>
      </c>
      <c r="G29" s="260">
        <v>60.775489999999998</v>
      </c>
      <c r="H29" s="260">
        <v>57.367980000000003</v>
      </c>
      <c r="I29" s="260">
        <v>60.796441117049397</v>
      </c>
      <c r="J29" s="260">
        <v>62.551479999305101</v>
      </c>
      <c r="K29" s="260">
        <v>62.933799263035297</v>
      </c>
      <c r="L29" s="260">
        <v>62.897525674483397</v>
      </c>
      <c r="M29" s="260">
        <v>75.936449009868795</v>
      </c>
      <c r="N29" s="260">
        <v>75.262570371456107</v>
      </c>
      <c r="O29" s="260">
        <v>74.991464894296399</v>
      </c>
      <c r="P29" s="260">
        <v>78.813157648278406</v>
      </c>
      <c r="Q29" s="260">
        <v>75.172048005979505</v>
      </c>
      <c r="R29" s="260">
        <v>73.712060884973496</v>
      </c>
      <c r="S29" s="260">
        <v>71.579551682903698</v>
      </c>
      <c r="T29" s="260">
        <v>74.062311652269997</v>
      </c>
      <c r="U29" s="260">
        <v>87.061640645797198</v>
      </c>
      <c r="V29" s="260">
        <v>86.106009491685896</v>
      </c>
      <c r="W29" s="260">
        <v>86.887126601516798</v>
      </c>
      <c r="X29" s="260">
        <v>85.463557730799494</v>
      </c>
      <c r="Y29" s="260">
        <v>90.910777828194597</v>
      </c>
      <c r="Z29" s="260">
        <v>88.725571022618297</v>
      </c>
    </row>
    <row r="30" spans="1:26" x14ac:dyDescent="0.25">
      <c r="A30" s="181">
        <v>481.2</v>
      </c>
      <c r="B30" s="9" t="s">
        <v>960</v>
      </c>
      <c r="C30" s="134">
        <v>615.20136000000002</v>
      </c>
      <c r="D30" s="134">
        <v>459.73432000000003</v>
      </c>
      <c r="E30" s="134">
        <v>617.72756000000004</v>
      </c>
      <c r="F30" s="134">
        <v>549.358419999999</v>
      </c>
      <c r="G30" s="134">
        <v>445.34104000000002</v>
      </c>
      <c r="H30" s="134">
        <v>529.59797000000003</v>
      </c>
      <c r="I30" s="134">
        <v>597.47644113508397</v>
      </c>
      <c r="J30" s="134">
        <v>926.70626451173996</v>
      </c>
      <c r="K30" s="134">
        <v>1147.4210161324099</v>
      </c>
      <c r="L30" s="134">
        <v>1343.6783157851701</v>
      </c>
      <c r="M30" s="134">
        <v>1307.06250136163</v>
      </c>
      <c r="N30" s="134">
        <v>1275.32549332946</v>
      </c>
      <c r="O30" s="134">
        <v>589.84532036649603</v>
      </c>
      <c r="P30" s="134">
        <v>589.67968962046405</v>
      </c>
      <c r="Q30" s="134">
        <v>616.08199874805302</v>
      </c>
      <c r="R30" s="134">
        <v>769.84185230706601</v>
      </c>
      <c r="S30" s="134">
        <v>1015.88229723917</v>
      </c>
      <c r="T30" s="134">
        <v>1240.2828927077601</v>
      </c>
      <c r="U30" s="134">
        <v>1360.03300660893</v>
      </c>
      <c r="V30" s="134">
        <v>1325.3547770755899</v>
      </c>
      <c r="W30" s="134">
        <v>1089.00009166219</v>
      </c>
      <c r="X30" s="134">
        <v>841.31467811040204</v>
      </c>
      <c r="Y30" s="134">
        <v>748.13069064127001</v>
      </c>
      <c r="Z30" s="134">
        <v>637.24445185024399</v>
      </c>
    </row>
    <row r="31" spans="1:26" x14ac:dyDescent="0.25">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row>
    <row r="32" spans="1:26" x14ac:dyDescent="0.25">
      <c r="B32" s="7" t="s">
        <v>961</v>
      </c>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row>
    <row r="33" spans="1:26" x14ac:dyDescent="0.25">
      <c r="B33" s="9" t="s">
        <v>962</v>
      </c>
      <c r="C33" s="134">
        <v>1126</v>
      </c>
      <c r="D33" s="134">
        <v>1123</v>
      </c>
      <c r="E33" s="134">
        <v>1125</v>
      </c>
      <c r="F33" s="134">
        <v>1123</v>
      </c>
      <c r="G33" s="134">
        <v>1125</v>
      </c>
      <c r="H33" s="134">
        <v>1125</v>
      </c>
      <c r="I33" s="134">
        <v>1117</v>
      </c>
      <c r="J33" s="134">
        <v>1122</v>
      </c>
      <c r="K33" s="134">
        <v>1130</v>
      </c>
      <c r="L33" s="134">
        <v>1138</v>
      </c>
      <c r="M33" s="134">
        <v>1142</v>
      </c>
      <c r="N33" s="134">
        <v>1142</v>
      </c>
      <c r="O33" s="134">
        <v>1113</v>
      </c>
      <c r="P33" s="134">
        <v>1114</v>
      </c>
      <c r="Q33" s="134">
        <v>1114</v>
      </c>
      <c r="R33" s="134">
        <v>1117</v>
      </c>
      <c r="S33" s="134">
        <v>1126</v>
      </c>
      <c r="T33" s="134">
        <v>1135</v>
      </c>
      <c r="U33" s="134">
        <v>1139</v>
      </c>
      <c r="V33" s="134">
        <v>1139</v>
      </c>
      <c r="W33" s="134">
        <v>1138</v>
      </c>
      <c r="X33" s="134">
        <v>1133</v>
      </c>
      <c r="Y33" s="134">
        <v>1124</v>
      </c>
      <c r="Z33" s="134">
        <v>1116</v>
      </c>
    </row>
    <row r="34" spans="1:26" x14ac:dyDescent="0.25">
      <c r="B34" s="9" t="s">
        <v>963</v>
      </c>
      <c r="C34" s="134">
        <v>121.322</v>
      </c>
      <c r="D34" s="134">
        <v>59.954000000000001</v>
      </c>
      <c r="E34" s="134">
        <v>47.633000000000003</v>
      </c>
      <c r="F34" s="134">
        <v>27.533000000000001</v>
      </c>
      <c r="G34" s="134">
        <v>22.61</v>
      </c>
      <c r="H34" s="134">
        <v>26.645</v>
      </c>
      <c r="I34" s="134">
        <v>42.566017520300001</v>
      </c>
      <c r="J34" s="134">
        <v>65.619427780300001</v>
      </c>
      <c r="K34" s="134">
        <v>114.56428319</v>
      </c>
      <c r="L34" s="134">
        <v>203.84589436019999</v>
      </c>
      <c r="M34" s="134">
        <v>259.49632092229899</v>
      </c>
      <c r="N34" s="134">
        <v>225.081939858</v>
      </c>
      <c r="O34" s="134">
        <v>37.621693811999997</v>
      </c>
      <c r="P34" s="134">
        <v>39.989278073000001</v>
      </c>
      <c r="Q34" s="134">
        <v>41.737052688699997</v>
      </c>
      <c r="R34" s="134">
        <v>64.764099179699997</v>
      </c>
      <c r="S34" s="134">
        <v>111.51184796299999</v>
      </c>
      <c r="T34" s="134">
        <v>200.40639719409899</v>
      </c>
      <c r="U34" s="134">
        <v>258.95105539100001</v>
      </c>
      <c r="V34" s="134">
        <v>224.21009039699999</v>
      </c>
      <c r="W34" s="134">
        <v>157.47388408340001</v>
      </c>
      <c r="X34" s="134">
        <v>83.290634803200007</v>
      </c>
      <c r="Y34" s="134">
        <v>51.032559996300002</v>
      </c>
      <c r="Z34" s="134">
        <v>39.216271108099903</v>
      </c>
    </row>
    <row r="35" spans="1:26" x14ac:dyDescent="0.25">
      <c r="B35" s="9" t="s">
        <v>964</v>
      </c>
      <c r="C35" s="134">
        <v>345.00148999999999</v>
      </c>
      <c r="D35" s="134">
        <v>202.76731999999899</v>
      </c>
      <c r="E35" s="134">
        <v>172.03439</v>
      </c>
      <c r="F35" s="134">
        <v>130.23607000000001</v>
      </c>
      <c r="G35" s="134">
        <v>122.068699999999</v>
      </c>
      <c r="H35" s="134">
        <v>136.21290999999999</v>
      </c>
      <c r="I35" s="134">
        <v>138.779623162082</v>
      </c>
      <c r="J35" s="134">
        <v>186.97178278741501</v>
      </c>
      <c r="K35" s="134">
        <v>293.54976083448901</v>
      </c>
      <c r="L35" s="134">
        <v>485.50593510320402</v>
      </c>
      <c r="M35" s="134">
        <v>605.17553542665905</v>
      </c>
      <c r="N35" s="134">
        <v>532.17034953565303</v>
      </c>
      <c r="O35" s="134">
        <v>128.68296051890599</v>
      </c>
      <c r="P35" s="134">
        <v>133.68018256165601</v>
      </c>
      <c r="Q35" s="134">
        <v>137.27857985086399</v>
      </c>
      <c r="R35" s="134">
        <v>184.51599160791</v>
      </c>
      <c r="S35" s="134">
        <v>287.65938602946102</v>
      </c>
      <c r="T35" s="134">
        <v>478.44210870474899</v>
      </c>
      <c r="U35" s="134">
        <v>603.82341637220702</v>
      </c>
      <c r="V35" s="134">
        <v>530.13934121310297</v>
      </c>
      <c r="W35" s="134">
        <v>388.04884769712498</v>
      </c>
      <c r="X35" s="134">
        <v>226.422359282825</v>
      </c>
      <c r="Y35" s="134">
        <v>158.111062647718</v>
      </c>
      <c r="Z35" s="134">
        <v>132.328534095854</v>
      </c>
    </row>
    <row r="36" spans="1:26" x14ac:dyDescent="0.25">
      <c r="B36" s="9" t="s">
        <v>965</v>
      </c>
      <c r="C36" s="134">
        <v>384.56941</v>
      </c>
      <c r="D36" s="134">
        <v>189.62978000000001</v>
      </c>
      <c r="E36" s="134">
        <v>146.09593000000001</v>
      </c>
      <c r="F36" s="134">
        <v>102.15371</v>
      </c>
      <c r="G36" s="134">
        <v>82.158050000000003</v>
      </c>
      <c r="H36" s="134">
        <v>113.59557</v>
      </c>
      <c r="I36" s="134">
        <v>150.740029009468</v>
      </c>
      <c r="J36" s="134">
        <v>267.894834586976</v>
      </c>
      <c r="K36" s="134">
        <v>528.72986830402294</v>
      </c>
      <c r="L36" s="134">
        <v>962.25304700048503</v>
      </c>
      <c r="M36" s="134">
        <v>1111.0614978394699</v>
      </c>
      <c r="N36" s="134">
        <v>1039.3717683515499</v>
      </c>
      <c r="O36" s="134">
        <v>136.83320694449301</v>
      </c>
      <c r="P36" s="134">
        <v>127.960065290277</v>
      </c>
      <c r="Q36" s="134">
        <v>143.74825530150301</v>
      </c>
      <c r="R36" s="134">
        <v>172.906983185001</v>
      </c>
      <c r="S36" s="134">
        <v>408.37566519807001</v>
      </c>
      <c r="T36" s="134">
        <v>792.55156852076198</v>
      </c>
      <c r="U36" s="134">
        <v>1115.0637922572</v>
      </c>
      <c r="V36" s="134">
        <v>1045.42626251612</v>
      </c>
      <c r="W36" s="134">
        <v>819.759647504344</v>
      </c>
      <c r="X36" s="134">
        <v>454.19634689731799</v>
      </c>
      <c r="Y36" s="134">
        <v>259.06235747225401</v>
      </c>
      <c r="Z36" s="134">
        <v>158.62181859825199</v>
      </c>
    </row>
    <row r="37" spans="1:26" x14ac:dyDescent="0.25">
      <c r="B37" s="9" t="s">
        <v>966</v>
      </c>
      <c r="C37" s="134">
        <v>0.24601000000000001</v>
      </c>
      <c r="D37" s="134">
        <v>0.98163</v>
      </c>
      <c r="E37" s="134">
        <v>1.40889</v>
      </c>
      <c r="F37" s="134">
        <v>0.96382999999999996</v>
      </c>
      <c r="G37" s="134">
        <v>1.1538200000000001</v>
      </c>
      <c r="H37" s="134">
        <v>1.15689</v>
      </c>
      <c r="I37" s="134">
        <v>14.295246194435499</v>
      </c>
      <c r="J37" s="134">
        <v>10.698081810200399</v>
      </c>
      <c r="K37" s="134">
        <v>10.5048061440382</v>
      </c>
      <c r="L37" s="134">
        <v>15.8344486721822</v>
      </c>
      <c r="M37" s="134">
        <v>10.9593247079983</v>
      </c>
      <c r="N37" s="134">
        <v>11.8324137281106</v>
      </c>
      <c r="O37" s="134">
        <v>8.9112666965277398</v>
      </c>
      <c r="P37" s="134">
        <v>10.9933162345272</v>
      </c>
      <c r="Q37" s="134">
        <v>10.8735940774294</v>
      </c>
      <c r="R37" s="134">
        <v>14.9178293851957</v>
      </c>
      <c r="S37" s="134">
        <v>12.2537637026245</v>
      </c>
      <c r="T37" s="134">
        <v>6.23728760081499</v>
      </c>
      <c r="U37" s="134">
        <v>13.2160811529615</v>
      </c>
      <c r="V37" s="134">
        <v>14.257356804260899</v>
      </c>
      <c r="W37" s="134">
        <v>17.0318549377333</v>
      </c>
      <c r="X37" s="134">
        <v>15.1829234743548</v>
      </c>
      <c r="Y37" s="134">
        <v>14.258915964002099</v>
      </c>
      <c r="Z37" s="134">
        <v>12.5382022450056</v>
      </c>
    </row>
    <row r="38" spans="1:26" ht="15.75" thickBot="1" x14ac:dyDescent="0.3">
      <c r="B38" s="9" t="s">
        <v>967</v>
      </c>
      <c r="C38" s="260">
        <v>30.496269999999999</v>
      </c>
      <c r="D38" s="260">
        <v>29.159929999999999</v>
      </c>
      <c r="E38" s="260">
        <v>33.000959999999999</v>
      </c>
      <c r="F38" s="260">
        <v>33.155540000000002</v>
      </c>
      <c r="G38" s="260">
        <v>32.87453</v>
      </c>
      <c r="H38" s="260">
        <v>36.243089999999903</v>
      </c>
      <c r="I38" s="260">
        <v>62.285397698554398</v>
      </c>
      <c r="J38" s="260">
        <v>69.160047023166001</v>
      </c>
      <c r="K38" s="260">
        <v>73.635804630676304</v>
      </c>
      <c r="L38" s="260">
        <v>79.814908973544306</v>
      </c>
      <c r="M38" s="260">
        <v>97.952934045995605</v>
      </c>
      <c r="N38" s="260">
        <v>95.842904935722601</v>
      </c>
      <c r="O38" s="260">
        <v>74.818923736594002</v>
      </c>
      <c r="P38" s="260">
        <v>76.684001323980794</v>
      </c>
      <c r="Q38" s="260">
        <v>77.113370000312898</v>
      </c>
      <c r="R38" s="260">
        <v>81.542934238710998</v>
      </c>
      <c r="S38" s="260">
        <v>89.539549389386806</v>
      </c>
      <c r="T38" s="260">
        <v>95.881215120139501</v>
      </c>
      <c r="U38" s="260">
        <v>112.25425820028001</v>
      </c>
      <c r="V38" s="260">
        <v>109.63979296273899</v>
      </c>
      <c r="W38" s="260">
        <v>108.32022911254199</v>
      </c>
      <c r="X38" s="260">
        <v>100.359110532779</v>
      </c>
      <c r="Y38" s="260">
        <v>96.646821316880903</v>
      </c>
      <c r="Z38" s="260">
        <v>89.089124041988796</v>
      </c>
    </row>
    <row r="39" spans="1:26" x14ac:dyDescent="0.25">
      <c r="A39" s="8">
        <v>482</v>
      </c>
      <c r="B39" s="9" t="s">
        <v>968</v>
      </c>
      <c r="C39" s="134">
        <v>760.31317999999897</v>
      </c>
      <c r="D39" s="134">
        <v>422.53865999999999</v>
      </c>
      <c r="E39" s="134">
        <v>352.54016999999999</v>
      </c>
      <c r="F39" s="134">
        <v>266.50914999999998</v>
      </c>
      <c r="G39" s="134">
        <v>238.255099999999</v>
      </c>
      <c r="H39" s="134">
        <v>287.20846</v>
      </c>
      <c r="I39" s="134">
        <v>366.100296064541</v>
      </c>
      <c r="J39" s="134">
        <v>534.72474620775802</v>
      </c>
      <c r="K39" s="134">
        <v>906.42023991322696</v>
      </c>
      <c r="L39" s="134">
        <v>1543.4083397494101</v>
      </c>
      <c r="M39" s="134">
        <v>1825.1492920201199</v>
      </c>
      <c r="N39" s="134">
        <v>1679.21743655104</v>
      </c>
      <c r="O39" s="134">
        <v>349.246357896522</v>
      </c>
      <c r="P39" s="134">
        <v>349.31756541044098</v>
      </c>
      <c r="Q39" s="134">
        <v>369.01379923010899</v>
      </c>
      <c r="R39" s="134">
        <v>453.88373841681801</v>
      </c>
      <c r="S39" s="134">
        <v>797.82836431954297</v>
      </c>
      <c r="T39" s="134">
        <v>1373.1121799464599</v>
      </c>
      <c r="U39" s="134">
        <v>1844.35754798265</v>
      </c>
      <c r="V39" s="134">
        <v>1699.4627534962301</v>
      </c>
      <c r="W39" s="134">
        <v>1333.16057925174</v>
      </c>
      <c r="X39" s="134">
        <v>796.16074018727704</v>
      </c>
      <c r="Y39" s="134">
        <v>528.07915740085502</v>
      </c>
      <c r="Z39" s="134">
        <v>392.57767898110097</v>
      </c>
    </row>
    <row r="40" spans="1:26" x14ac:dyDescent="0.25">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row>
    <row r="41" spans="1:26" x14ac:dyDescent="0.25">
      <c r="B41" s="7" t="s">
        <v>969</v>
      </c>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row>
    <row r="42" spans="1:26" x14ac:dyDescent="0.25">
      <c r="B42" s="9" t="s">
        <v>970</v>
      </c>
      <c r="C42" s="134">
        <v>81</v>
      </c>
      <c r="D42" s="134">
        <v>81</v>
      </c>
      <c r="E42" s="134">
        <v>81</v>
      </c>
      <c r="F42" s="134">
        <v>81</v>
      </c>
      <c r="G42" s="134">
        <v>81</v>
      </c>
      <c r="H42" s="134">
        <v>82</v>
      </c>
      <c r="I42" s="134">
        <v>73</v>
      </c>
      <c r="J42" s="134">
        <v>73</v>
      </c>
      <c r="K42" s="134">
        <v>73</v>
      </c>
      <c r="L42" s="134">
        <v>73</v>
      </c>
      <c r="M42" s="134">
        <v>73</v>
      </c>
      <c r="N42" s="134">
        <v>73</v>
      </c>
      <c r="O42" s="134">
        <v>73</v>
      </c>
      <c r="P42" s="134">
        <v>73</v>
      </c>
      <c r="Q42" s="134">
        <v>73</v>
      </c>
      <c r="R42" s="134">
        <v>73</v>
      </c>
      <c r="S42" s="134">
        <v>73</v>
      </c>
      <c r="T42" s="134">
        <v>73</v>
      </c>
      <c r="U42" s="134">
        <v>73</v>
      </c>
      <c r="V42" s="134">
        <v>73</v>
      </c>
      <c r="W42" s="134">
        <v>73</v>
      </c>
      <c r="X42" s="134">
        <v>73</v>
      </c>
      <c r="Y42" s="134">
        <v>73</v>
      </c>
      <c r="Z42" s="134">
        <v>73</v>
      </c>
    </row>
    <row r="43" spans="1:26" x14ac:dyDescent="0.25">
      <c r="B43" s="9" t="s">
        <v>971</v>
      </c>
      <c r="C43" s="134">
        <v>1210.29</v>
      </c>
      <c r="D43" s="134">
        <v>970.947</v>
      </c>
      <c r="E43" s="134">
        <v>962.23</v>
      </c>
      <c r="F43" s="134">
        <v>809.96500000000003</v>
      </c>
      <c r="G43" s="134">
        <v>750.928</v>
      </c>
      <c r="H43" s="134">
        <v>814.69799999999998</v>
      </c>
      <c r="I43" s="134">
        <v>777.28126215399902</v>
      </c>
      <c r="J43" s="134">
        <v>1148.1679161009999</v>
      </c>
      <c r="K43" s="134">
        <v>1428.23983965</v>
      </c>
      <c r="L43" s="134">
        <v>1488.8350689639999</v>
      </c>
      <c r="M43" s="134">
        <v>1516.6393478340001</v>
      </c>
      <c r="N43" s="134">
        <v>1322.422879775</v>
      </c>
      <c r="O43" s="134">
        <v>693.92980829170006</v>
      </c>
      <c r="P43" s="134">
        <v>754.98540375699997</v>
      </c>
      <c r="Q43" s="134">
        <v>766.08861744900003</v>
      </c>
      <c r="R43" s="134">
        <v>1131.97906071899</v>
      </c>
      <c r="S43" s="134">
        <v>1406.72824446299</v>
      </c>
      <c r="T43" s="134">
        <v>1479.4975104810001</v>
      </c>
      <c r="U43" s="134">
        <v>1529.525774084</v>
      </c>
      <c r="V43" s="134">
        <v>1329.5941142189999</v>
      </c>
      <c r="W43" s="134">
        <v>1054.8790469180001</v>
      </c>
      <c r="X43" s="134">
        <v>774.70390347900002</v>
      </c>
      <c r="Y43" s="134">
        <v>709.77856690750002</v>
      </c>
      <c r="Z43" s="134">
        <v>682.19844718469994</v>
      </c>
    </row>
    <row r="44" spans="1:26" x14ac:dyDescent="0.25">
      <c r="B44" s="9" t="s">
        <v>972</v>
      </c>
      <c r="C44" s="134">
        <v>717.79183999999998</v>
      </c>
      <c r="D44" s="134">
        <v>565.46213999999998</v>
      </c>
      <c r="E44" s="134">
        <v>640.06071999999995</v>
      </c>
      <c r="F44" s="134">
        <v>548.93532000000005</v>
      </c>
      <c r="G44" s="134">
        <v>542.88998000000004</v>
      </c>
      <c r="H44" s="134">
        <v>543.27575000000002</v>
      </c>
      <c r="I44" s="134">
        <v>379.71139897864998</v>
      </c>
      <c r="J44" s="134">
        <v>539.26683750664995</v>
      </c>
      <c r="K44" s="134">
        <v>659.75377901743002</v>
      </c>
      <c r="L44" s="134">
        <v>685.82184666831199</v>
      </c>
      <c r="M44" s="134">
        <v>697.78324743818598</v>
      </c>
      <c r="N44" s="134">
        <v>614.23132287920498</v>
      </c>
      <c r="O44" s="134">
        <v>343.85360352708898</v>
      </c>
      <c r="P44" s="134">
        <v>370.11972069626103</v>
      </c>
      <c r="Q44" s="134">
        <v>374.89632322655899</v>
      </c>
      <c r="R44" s="134">
        <v>532.30239192131296</v>
      </c>
      <c r="S44" s="134">
        <v>650.49949076798202</v>
      </c>
      <c r="T44" s="134">
        <v>681.80482900892605</v>
      </c>
      <c r="U44" s="134">
        <v>703.32698801093602</v>
      </c>
      <c r="V44" s="134">
        <v>617.31638793701302</v>
      </c>
      <c r="W44" s="134">
        <v>499.13396598412299</v>
      </c>
      <c r="X44" s="134">
        <v>378.602619276665</v>
      </c>
      <c r="Y44" s="134">
        <v>350.67173948360602</v>
      </c>
      <c r="Z44" s="134">
        <v>338.80677197885802</v>
      </c>
    </row>
    <row r="45" spans="1:26" ht="15.75" thickBot="1" x14ac:dyDescent="0.3">
      <c r="B45" s="9" t="s">
        <v>973</v>
      </c>
      <c r="C45" s="260">
        <v>0.35687999999999998</v>
      </c>
      <c r="D45" s="260">
        <v>0.30692000000000003</v>
      </c>
      <c r="E45" s="260">
        <v>0.29138999999999998</v>
      </c>
      <c r="F45" s="260">
        <v>0.23218</v>
      </c>
      <c r="G45" s="260">
        <v>0.23053000000000001</v>
      </c>
      <c r="H45" s="260">
        <v>0.22034999999999999</v>
      </c>
      <c r="I45" s="260">
        <v>271.32435344690799</v>
      </c>
      <c r="J45" s="260">
        <v>194.488249695733</v>
      </c>
      <c r="K45" s="260">
        <v>134.28939114628901</v>
      </c>
      <c r="L45" s="260">
        <v>117.626733413821</v>
      </c>
      <c r="M45" s="260">
        <v>64.939829152007803</v>
      </c>
      <c r="N45" s="260">
        <v>70.549314670334098</v>
      </c>
      <c r="O45" s="260">
        <v>171.33482629852699</v>
      </c>
      <c r="P45" s="260">
        <v>216.53424070773499</v>
      </c>
      <c r="Q45" s="260">
        <v>207.97430765140601</v>
      </c>
      <c r="R45" s="260">
        <v>271.42158516034402</v>
      </c>
      <c r="S45" s="260">
        <v>158.712683663946</v>
      </c>
      <c r="T45" s="260">
        <v>46.865043240407303</v>
      </c>
      <c r="U45" s="260">
        <v>79.179774630029897</v>
      </c>
      <c r="V45" s="260">
        <v>85.839693063363399</v>
      </c>
      <c r="W45" s="260">
        <v>115.937047142542</v>
      </c>
      <c r="X45" s="260">
        <v>144.38661371317701</v>
      </c>
      <c r="Y45" s="260">
        <v>204.84887287088401</v>
      </c>
      <c r="Z45" s="260">
        <v>227.08557409597401</v>
      </c>
    </row>
    <row r="46" spans="1:26" x14ac:dyDescent="0.25">
      <c r="A46" s="8">
        <v>489</v>
      </c>
      <c r="B46" s="9" t="s">
        <v>974</v>
      </c>
      <c r="C46" s="134">
        <v>718.14872000000003</v>
      </c>
      <c r="D46" s="134">
        <v>565.76905999999997</v>
      </c>
      <c r="E46" s="134">
        <v>640.35211000000004</v>
      </c>
      <c r="F46" s="134">
        <v>549.16750000000002</v>
      </c>
      <c r="G46" s="134">
        <v>543.12050999999997</v>
      </c>
      <c r="H46" s="134">
        <v>543.49609999999996</v>
      </c>
      <c r="I46" s="134">
        <v>651.03575242555803</v>
      </c>
      <c r="J46" s="134">
        <v>733.75508720238304</v>
      </c>
      <c r="K46" s="134">
        <v>794.04317016371897</v>
      </c>
      <c r="L46" s="134">
        <v>803.44858008213396</v>
      </c>
      <c r="M46" s="134">
        <v>762.72307659019395</v>
      </c>
      <c r="N46" s="134">
        <v>684.78063754953905</v>
      </c>
      <c r="O46" s="134">
        <v>515.18842982561603</v>
      </c>
      <c r="P46" s="134">
        <v>586.65396140399605</v>
      </c>
      <c r="Q46" s="134">
        <v>582.87063087796605</v>
      </c>
      <c r="R46" s="134">
        <v>803.72397708165795</v>
      </c>
      <c r="S46" s="134">
        <v>809.21217443192802</v>
      </c>
      <c r="T46" s="134">
        <v>728.66987224933303</v>
      </c>
      <c r="U46" s="134">
        <v>782.50676264096603</v>
      </c>
      <c r="V46" s="134">
        <v>703.15608100037696</v>
      </c>
      <c r="W46" s="134">
        <v>615.07101312666498</v>
      </c>
      <c r="X46" s="134">
        <v>522.989232989843</v>
      </c>
      <c r="Y46" s="134">
        <v>555.52061235449003</v>
      </c>
      <c r="Z46" s="134">
        <v>565.89234607483195</v>
      </c>
    </row>
    <row r="47" spans="1:26" x14ac:dyDescent="0.25">
      <c r="C47" s="261"/>
      <c r="D47" s="261"/>
      <c r="E47" s="261"/>
      <c r="F47" s="261"/>
      <c r="G47" s="261"/>
      <c r="H47" s="261"/>
      <c r="I47" s="261"/>
      <c r="J47" s="261"/>
      <c r="K47" s="261"/>
      <c r="L47" s="261"/>
      <c r="M47" s="261"/>
      <c r="N47" s="261"/>
      <c r="O47" s="261"/>
      <c r="P47" s="261"/>
      <c r="Q47" s="261"/>
      <c r="R47" s="261"/>
      <c r="S47" s="261"/>
      <c r="T47" s="261"/>
      <c r="U47" s="261"/>
      <c r="V47" s="261"/>
      <c r="W47" s="261"/>
      <c r="X47" s="261"/>
      <c r="Y47" s="261"/>
      <c r="Z47" s="261"/>
    </row>
    <row r="48" spans="1:26" x14ac:dyDescent="0.25">
      <c r="B48" s="7" t="s">
        <v>975</v>
      </c>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row>
    <row r="49" spans="1:26" x14ac:dyDescent="0.25">
      <c r="B49" s="9" t="s">
        <v>976</v>
      </c>
      <c r="C49" s="134">
        <v>0</v>
      </c>
      <c r="D49" s="134">
        <v>0</v>
      </c>
      <c r="E49" s="134">
        <v>0</v>
      </c>
      <c r="F49" s="134">
        <v>0</v>
      </c>
      <c r="G49" s="134">
        <v>0</v>
      </c>
      <c r="H49" s="134">
        <v>0</v>
      </c>
      <c r="I49" s="134">
        <v>7</v>
      </c>
      <c r="J49" s="134">
        <v>7</v>
      </c>
      <c r="K49" s="134">
        <v>7</v>
      </c>
      <c r="L49" s="134">
        <v>7</v>
      </c>
      <c r="M49" s="134">
        <v>7</v>
      </c>
      <c r="N49" s="134">
        <v>7</v>
      </c>
      <c r="O49" s="134">
        <v>7</v>
      </c>
      <c r="P49" s="134">
        <v>7</v>
      </c>
      <c r="Q49" s="134">
        <v>7</v>
      </c>
      <c r="R49" s="134">
        <v>7</v>
      </c>
      <c r="S49" s="134">
        <v>7</v>
      </c>
      <c r="T49" s="134">
        <v>7</v>
      </c>
      <c r="U49" s="134">
        <v>7</v>
      </c>
      <c r="V49" s="134">
        <v>7</v>
      </c>
      <c r="W49" s="134">
        <v>7</v>
      </c>
      <c r="X49" s="134">
        <v>7</v>
      </c>
      <c r="Y49" s="134">
        <v>7</v>
      </c>
      <c r="Z49" s="134">
        <v>7</v>
      </c>
    </row>
    <row r="50" spans="1:26" x14ac:dyDescent="0.25">
      <c r="B50" s="9" t="s">
        <v>977</v>
      </c>
      <c r="C50" s="134">
        <v>0</v>
      </c>
      <c r="D50" s="134">
        <v>0</v>
      </c>
      <c r="E50" s="134">
        <v>0</v>
      </c>
      <c r="F50" s="134">
        <v>0</v>
      </c>
      <c r="G50" s="134">
        <v>0</v>
      </c>
      <c r="H50" s="134">
        <v>0</v>
      </c>
      <c r="I50" s="134">
        <v>68.386045659055497</v>
      </c>
      <c r="J50" s="134">
        <v>104.828745679988</v>
      </c>
      <c r="K50" s="134">
        <v>78.646419276726903</v>
      </c>
      <c r="L50" s="134">
        <v>65.005697039502493</v>
      </c>
      <c r="M50" s="134">
        <v>39.637829635860001</v>
      </c>
      <c r="N50" s="134">
        <v>24.3098611485912</v>
      </c>
      <c r="O50" s="134">
        <v>56.310629199195397</v>
      </c>
      <c r="P50" s="134">
        <v>37.214999365860201</v>
      </c>
      <c r="Q50" s="134">
        <v>66.933879223465297</v>
      </c>
      <c r="R50" s="134">
        <v>111.577430858835</v>
      </c>
      <c r="S50" s="134">
        <v>122.976307885057</v>
      </c>
      <c r="T50" s="134">
        <v>88.929278028028804</v>
      </c>
      <c r="U50" s="134">
        <v>40.030132588801798</v>
      </c>
      <c r="V50" s="134">
        <v>24.4622429509438</v>
      </c>
      <c r="W50" s="134">
        <v>34.420715851627598</v>
      </c>
      <c r="X50" s="134">
        <v>47.984329964888502</v>
      </c>
      <c r="Y50" s="134">
        <v>40.7711383496613</v>
      </c>
      <c r="Z50" s="134">
        <v>43.999140344538802</v>
      </c>
    </row>
    <row r="51" spans="1:26" x14ac:dyDescent="0.25">
      <c r="B51" s="9" t="s">
        <v>978</v>
      </c>
      <c r="C51" s="134">
        <v>0</v>
      </c>
      <c r="D51" s="134">
        <v>0</v>
      </c>
      <c r="E51" s="134">
        <v>0</v>
      </c>
      <c r="F51" s="134">
        <v>0</v>
      </c>
      <c r="G51" s="134">
        <v>0</v>
      </c>
      <c r="H51" s="134">
        <v>0</v>
      </c>
      <c r="I51" s="134">
        <v>100.248010204746</v>
      </c>
      <c r="J51" s="134">
        <v>148.01669340415901</v>
      </c>
      <c r="K51" s="134">
        <v>140.19053809631299</v>
      </c>
      <c r="L51" s="134">
        <v>113.602269401162</v>
      </c>
      <c r="M51" s="134">
        <v>61.752325565805201</v>
      </c>
      <c r="N51" s="134">
        <v>40.884349000246999</v>
      </c>
      <c r="O51" s="134">
        <v>91.796033271509003</v>
      </c>
      <c r="P51" s="134">
        <v>68.453441812620397</v>
      </c>
      <c r="Q51" s="134">
        <v>98.788152885063795</v>
      </c>
      <c r="R51" s="134">
        <v>157.003531164869</v>
      </c>
      <c r="S51" s="134">
        <v>206.35784825515299</v>
      </c>
      <c r="T51" s="134">
        <v>150.654123464241</v>
      </c>
      <c r="U51" s="134">
        <v>62.332560672552098</v>
      </c>
      <c r="V51" s="134">
        <v>41.120561028536599</v>
      </c>
      <c r="W51" s="134">
        <v>59.003529516941697</v>
      </c>
      <c r="X51" s="134">
        <v>74.689900331573298</v>
      </c>
      <c r="Y51" s="134">
        <v>69.643925476767606</v>
      </c>
      <c r="Z51" s="134">
        <v>73.812777131217302</v>
      </c>
    </row>
    <row r="52" spans="1:26" x14ac:dyDescent="0.25">
      <c r="B52" s="9" t="s">
        <v>979</v>
      </c>
      <c r="C52" s="134">
        <v>0</v>
      </c>
      <c r="D52" s="134">
        <v>0</v>
      </c>
      <c r="E52" s="134">
        <v>0</v>
      </c>
      <c r="F52" s="134">
        <v>0</v>
      </c>
      <c r="G52" s="134">
        <v>0</v>
      </c>
      <c r="H52" s="134">
        <v>0</v>
      </c>
      <c r="I52" s="134">
        <v>0</v>
      </c>
      <c r="J52" s="134">
        <v>0</v>
      </c>
      <c r="K52" s="134">
        <v>0</v>
      </c>
      <c r="L52" s="134">
        <v>0</v>
      </c>
      <c r="M52" s="134">
        <v>0</v>
      </c>
      <c r="N52" s="134">
        <v>0</v>
      </c>
      <c r="O52" s="134">
        <v>0</v>
      </c>
      <c r="P52" s="134">
        <v>0</v>
      </c>
      <c r="Q52" s="134">
        <v>0</v>
      </c>
      <c r="R52" s="134">
        <v>0</v>
      </c>
      <c r="S52" s="134">
        <v>0</v>
      </c>
      <c r="T52" s="134">
        <v>0</v>
      </c>
      <c r="U52" s="134">
        <v>0</v>
      </c>
      <c r="V52" s="134">
        <v>0</v>
      </c>
      <c r="W52" s="134">
        <v>0</v>
      </c>
      <c r="X52" s="134">
        <v>0</v>
      </c>
      <c r="Y52" s="134">
        <v>0</v>
      </c>
      <c r="Z52" s="134">
        <v>0</v>
      </c>
    </row>
    <row r="53" spans="1:26" ht="15.75" thickBot="1" x14ac:dyDescent="0.3">
      <c r="B53" s="9" t="s">
        <v>1192</v>
      </c>
      <c r="C53" s="260">
        <v>0</v>
      </c>
      <c r="D53" s="260">
        <v>0</v>
      </c>
      <c r="E53" s="260">
        <v>0</v>
      </c>
      <c r="F53" s="260">
        <v>0</v>
      </c>
      <c r="G53" s="260">
        <v>0</v>
      </c>
      <c r="H53" s="260">
        <v>0</v>
      </c>
      <c r="I53" s="260">
        <v>12.5099692867716</v>
      </c>
      <c r="J53" s="260">
        <v>12.4659695464892</v>
      </c>
      <c r="K53" s="260">
        <v>9.4668418006349508</v>
      </c>
      <c r="L53" s="260">
        <v>7.9396136593810596</v>
      </c>
      <c r="M53" s="260">
        <v>7.2059546384181097</v>
      </c>
      <c r="N53" s="260">
        <v>5.1857496824415099</v>
      </c>
      <c r="O53" s="260">
        <v>14.309586798237101</v>
      </c>
      <c r="P53" s="260">
        <v>10.711359851314301</v>
      </c>
      <c r="Q53" s="260">
        <v>15.861683112286601</v>
      </c>
      <c r="R53" s="260">
        <v>19.272498972654201</v>
      </c>
      <c r="S53" s="260">
        <v>19.671671884333701</v>
      </c>
      <c r="T53" s="260">
        <v>13.9846779105354</v>
      </c>
      <c r="U53" s="260">
        <v>8.1475597925953505</v>
      </c>
      <c r="V53" s="260">
        <v>5.8328044860232398</v>
      </c>
      <c r="W53" s="260">
        <v>8.8442568530227792</v>
      </c>
      <c r="X53" s="260">
        <v>11.1126603102611</v>
      </c>
      <c r="Y53" s="260">
        <v>10.854076471023699</v>
      </c>
      <c r="Z53" s="260">
        <v>13.169036840970801</v>
      </c>
    </row>
    <row r="54" spans="1:26" x14ac:dyDescent="0.25">
      <c r="A54" s="8">
        <v>489</v>
      </c>
      <c r="B54" s="9" t="s">
        <v>974</v>
      </c>
      <c r="C54" s="134">
        <v>0</v>
      </c>
      <c r="D54" s="134">
        <v>0</v>
      </c>
      <c r="E54" s="134">
        <v>0</v>
      </c>
      <c r="F54" s="134">
        <v>0</v>
      </c>
      <c r="G54" s="134">
        <v>0</v>
      </c>
      <c r="H54" s="134">
        <v>0</v>
      </c>
      <c r="I54" s="134">
        <v>112.75797949151701</v>
      </c>
      <c r="J54" s="134">
        <v>160.48266295064801</v>
      </c>
      <c r="K54" s="134">
        <v>149.65737989694799</v>
      </c>
      <c r="L54" s="134">
        <v>121.541883060543</v>
      </c>
      <c r="M54" s="134">
        <v>68.9582802042233</v>
      </c>
      <c r="N54" s="134">
        <v>46.070098682688503</v>
      </c>
      <c r="O54" s="134">
        <v>106.105620069746</v>
      </c>
      <c r="P54" s="134">
        <v>79.164801663934696</v>
      </c>
      <c r="Q54" s="134">
        <v>114.64983599735</v>
      </c>
      <c r="R54" s="134">
        <v>176.27603013752301</v>
      </c>
      <c r="S54" s="134">
        <v>226.029520139487</v>
      </c>
      <c r="T54" s="134">
        <v>164.63880137477599</v>
      </c>
      <c r="U54" s="134">
        <v>70.480120465147493</v>
      </c>
      <c r="V54" s="134">
        <v>46.953365514559799</v>
      </c>
      <c r="W54" s="134">
        <v>67.847786369964496</v>
      </c>
      <c r="X54" s="134">
        <v>85.802560641834404</v>
      </c>
      <c r="Y54" s="134">
        <v>80.498001947791295</v>
      </c>
      <c r="Z54" s="134">
        <v>86.981813972188107</v>
      </c>
    </row>
    <row r="55" spans="1:26" x14ac:dyDescent="0.25">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row>
    <row r="56" spans="1:26" x14ac:dyDescent="0.25">
      <c r="B56" s="7" t="s">
        <v>980</v>
      </c>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row>
    <row r="57" spans="1:26" x14ac:dyDescent="0.25">
      <c r="B57" s="9" t="s">
        <v>981</v>
      </c>
      <c r="C57" s="134">
        <v>0</v>
      </c>
      <c r="D57" s="134">
        <v>0</v>
      </c>
      <c r="E57" s="134">
        <v>0</v>
      </c>
      <c r="F57" s="134">
        <v>0</v>
      </c>
      <c r="G57" s="134">
        <v>0</v>
      </c>
      <c r="H57" s="134">
        <v>0</v>
      </c>
      <c r="I57" s="134">
        <v>2</v>
      </c>
      <c r="J57" s="134">
        <v>1</v>
      </c>
      <c r="K57" s="134">
        <v>1</v>
      </c>
      <c r="L57" s="134">
        <v>1</v>
      </c>
      <c r="M57" s="134">
        <v>1</v>
      </c>
      <c r="N57" s="134">
        <v>1</v>
      </c>
      <c r="O57" s="134">
        <v>1</v>
      </c>
      <c r="P57" s="134">
        <v>1</v>
      </c>
      <c r="Q57" s="134">
        <v>1</v>
      </c>
      <c r="R57" s="134">
        <v>1</v>
      </c>
      <c r="S57" s="134">
        <v>1</v>
      </c>
      <c r="T57" s="134">
        <v>1</v>
      </c>
      <c r="U57" s="134">
        <v>1</v>
      </c>
      <c r="V57" s="134">
        <v>1</v>
      </c>
      <c r="W57" s="134">
        <v>1</v>
      </c>
      <c r="X57" s="134">
        <v>1</v>
      </c>
      <c r="Y57" s="134">
        <v>1</v>
      </c>
      <c r="Z57" s="134">
        <v>1</v>
      </c>
    </row>
    <row r="58" spans="1:26" x14ac:dyDescent="0.25">
      <c r="B58" s="9" t="s">
        <v>982</v>
      </c>
      <c r="C58" s="134">
        <v>49.915999999999997</v>
      </c>
      <c r="D58" s="134">
        <v>33.436999999999998</v>
      </c>
      <c r="E58" s="134">
        <v>115.262</v>
      </c>
      <c r="F58" s="134">
        <v>289.16899999999998</v>
      </c>
      <c r="G58" s="134">
        <v>294.26499999999999</v>
      </c>
      <c r="H58" s="134">
        <v>153.51499999999999</v>
      </c>
      <c r="I58" s="134">
        <v>71.099199999999996</v>
      </c>
      <c r="J58" s="134">
        <v>8.2406000000000006</v>
      </c>
      <c r="K58" s="134">
        <v>14.5641</v>
      </c>
      <c r="L58" s="134">
        <v>12.191799999999899</v>
      </c>
      <c r="M58" s="134">
        <v>12.2796</v>
      </c>
      <c r="N58" s="134">
        <v>12.236499999999999</v>
      </c>
      <c r="O58" s="134">
        <v>13.1829</v>
      </c>
      <c r="P58" s="134">
        <v>13.395899999999999</v>
      </c>
      <c r="Q58" s="134">
        <v>12.191799999999899</v>
      </c>
      <c r="R58" s="134">
        <v>14.3438</v>
      </c>
      <c r="S58" s="134">
        <v>15.460100000000001</v>
      </c>
      <c r="T58" s="134">
        <v>12.236499999999999</v>
      </c>
      <c r="U58" s="134">
        <v>12.2796</v>
      </c>
      <c r="V58" s="134">
        <v>11.339</v>
      </c>
      <c r="W58" s="134">
        <v>12.1919</v>
      </c>
      <c r="X58" s="134">
        <v>13.4869</v>
      </c>
      <c r="Y58" s="134">
        <v>12.2796</v>
      </c>
      <c r="Z58" s="134">
        <v>12.191799999999899</v>
      </c>
    </row>
    <row r="59" spans="1:26" x14ac:dyDescent="0.25">
      <c r="B59" s="9" t="s">
        <v>1193</v>
      </c>
      <c r="C59" s="134">
        <v>204.01042000000001</v>
      </c>
      <c r="D59" s="134">
        <v>192.41295</v>
      </c>
      <c r="E59" s="134">
        <v>194.19629999999901</v>
      </c>
      <c r="F59" s="134">
        <v>196.41972999999999</v>
      </c>
      <c r="G59" s="134">
        <v>195.39492999999999</v>
      </c>
      <c r="H59" s="134">
        <v>195.44323999999901</v>
      </c>
      <c r="I59" s="134">
        <v>190.79638346999999</v>
      </c>
      <c r="J59" s="134">
        <v>189.43691974000001</v>
      </c>
      <c r="K59" s="134">
        <v>191.54201289</v>
      </c>
      <c r="L59" s="134">
        <v>190.75227422</v>
      </c>
      <c r="M59" s="134">
        <v>190.78150284</v>
      </c>
      <c r="N59" s="134">
        <v>190.76715485</v>
      </c>
      <c r="O59" s="134">
        <v>191.08221141000001</v>
      </c>
      <c r="P59" s="134">
        <v>191.15311911000001</v>
      </c>
      <c r="Q59" s="134">
        <v>190.75227422</v>
      </c>
      <c r="R59" s="134">
        <v>191.46867502000001</v>
      </c>
      <c r="S59" s="134">
        <v>191.84029129000001</v>
      </c>
      <c r="T59" s="134">
        <v>190.76715485</v>
      </c>
      <c r="U59" s="134">
        <v>190.78150284</v>
      </c>
      <c r="V59" s="134">
        <v>190.4683771</v>
      </c>
      <c r="W59" s="134">
        <v>190.75230751000001</v>
      </c>
      <c r="X59" s="134">
        <v>191.18341301000001</v>
      </c>
      <c r="Y59" s="134">
        <v>190.78150284</v>
      </c>
      <c r="Z59" s="134">
        <v>190.75227422</v>
      </c>
    </row>
    <row r="60" spans="1:26" x14ac:dyDescent="0.25">
      <c r="B60" s="9" t="s">
        <v>1194</v>
      </c>
      <c r="C60" s="134">
        <v>109.14138</v>
      </c>
      <c r="D60" s="134">
        <v>108.22136999999999</v>
      </c>
      <c r="E60" s="134">
        <v>111.97696999999999</v>
      </c>
      <c r="F60" s="134">
        <v>120.6754</v>
      </c>
      <c r="G60" s="134">
        <v>120.67376</v>
      </c>
      <c r="H60" s="134">
        <v>113.75811</v>
      </c>
      <c r="I60" s="134">
        <v>110.86143253</v>
      </c>
      <c r="J60" s="284">
        <v>107.14032</v>
      </c>
      <c r="K60" s="134">
        <v>0</v>
      </c>
      <c r="L60" s="134">
        <v>0</v>
      </c>
      <c r="M60" s="134">
        <v>0</v>
      </c>
      <c r="N60" s="134">
        <v>0</v>
      </c>
      <c r="O60" s="134">
        <v>0</v>
      </c>
      <c r="P60" s="134">
        <v>0</v>
      </c>
      <c r="Q60" s="134">
        <v>0</v>
      </c>
      <c r="R60" s="134">
        <v>0</v>
      </c>
      <c r="S60" s="134">
        <v>0</v>
      </c>
      <c r="T60" s="134">
        <v>0</v>
      </c>
      <c r="U60" s="134">
        <v>0</v>
      </c>
      <c r="V60" s="134">
        <v>0</v>
      </c>
      <c r="W60" s="134">
        <v>0</v>
      </c>
      <c r="X60" s="134">
        <v>0</v>
      </c>
      <c r="Y60" s="134">
        <v>0</v>
      </c>
      <c r="Z60" s="134">
        <v>0</v>
      </c>
    </row>
    <row r="61" spans="1:26" x14ac:dyDescent="0.25">
      <c r="B61" s="9" t="s">
        <v>983</v>
      </c>
      <c r="C61" s="134">
        <v>162.27021999999999</v>
      </c>
      <c r="D61" s="134">
        <v>47.932690000000001</v>
      </c>
      <c r="E61" s="134">
        <v>71.952380000000005</v>
      </c>
      <c r="F61" s="134">
        <v>94.646299999999997</v>
      </c>
      <c r="G61" s="134">
        <v>86.042439999999999</v>
      </c>
      <c r="H61" s="134">
        <v>103.469619999999</v>
      </c>
      <c r="I61" s="134">
        <v>43.644330565700997</v>
      </c>
      <c r="J61" s="134">
        <v>33.642691632251598</v>
      </c>
      <c r="K61" s="134">
        <v>67.215317554038293</v>
      </c>
      <c r="L61" s="134">
        <v>57.5513023465193</v>
      </c>
      <c r="M61" s="134">
        <v>52.576432376298499</v>
      </c>
      <c r="N61" s="134">
        <v>56.505078334838998</v>
      </c>
      <c r="O61" s="134">
        <v>47.947295856551698</v>
      </c>
      <c r="P61" s="134">
        <v>42.864995849459397</v>
      </c>
      <c r="Q61" s="134">
        <v>41.990266827330501</v>
      </c>
      <c r="R61" s="134">
        <v>38.295030994369398</v>
      </c>
      <c r="S61" s="134">
        <v>56.617558912874799</v>
      </c>
      <c r="T61" s="134">
        <v>48.391954568253702</v>
      </c>
      <c r="U61" s="134">
        <v>52.876931985184399</v>
      </c>
      <c r="V61" s="134">
        <v>52.870450075109403</v>
      </c>
      <c r="W61" s="134">
        <v>63.467207306038397</v>
      </c>
      <c r="X61" s="134">
        <v>73.546092252067794</v>
      </c>
      <c r="Y61" s="134">
        <v>62.336322634939997</v>
      </c>
      <c r="Z61" s="134">
        <v>49.313344521089199</v>
      </c>
    </row>
    <row r="62" spans="1:26" x14ac:dyDescent="0.25">
      <c r="B62" s="9" t="s">
        <v>984</v>
      </c>
      <c r="C62" s="134">
        <v>0</v>
      </c>
      <c r="D62" s="134">
        <v>0</v>
      </c>
      <c r="E62" s="134">
        <v>0</v>
      </c>
      <c r="F62" s="134">
        <v>0</v>
      </c>
      <c r="G62" s="134">
        <v>0</v>
      </c>
      <c r="H62" s="134">
        <v>0</v>
      </c>
      <c r="I62" s="134">
        <v>0</v>
      </c>
      <c r="J62" s="134">
        <v>0</v>
      </c>
      <c r="K62" s="134">
        <v>0</v>
      </c>
      <c r="L62" s="134">
        <v>0</v>
      </c>
      <c r="M62" s="134">
        <v>0</v>
      </c>
      <c r="N62" s="134">
        <v>0</v>
      </c>
      <c r="O62" s="134">
        <v>0</v>
      </c>
      <c r="P62" s="134">
        <v>0</v>
      </c>
      <c r="Q62" s="134">
        <v>0</v>
      </c>
      <c r="R62" s="134">
        <v>0</v>
      </c>
      <c r="S62" s="134">
        <v>0</v>
      </c>
      <c r="T62" s="134">
        <v>0</v>
      </c>
      <c r="U62" s="134">
        <v>0</v>
      </c>
      <c r="V62" s="134">
        <v>0</v>
      </c>
      <c r="W62" s="134">
        <v>0</v>
      </c>
      <c r="X62" s="134">
        <v>0</v>
      </c>
      <c r="Y62" s="134">
        <v>0</v>
      </c>
      <c r="Z62" s="134">
        <v>0</v>
      </c>
    </row>
    <row r="63" spans="1:26" ht="15.75" thickBot="1" x14ac:dyDescent="0.3">
      <c r="B63" s="9" t="s">
        <v>985</v>
      </c>
      <c r="C63" s="260">
        <v>0.24507999999999999</v>
      </c>
      <c r="D63" s="260">
        <v>0.24604000000000001</v>
      </c>
      <c r="E63" s="260">
        <v>0.25953999999999999</v>
      </c>
      <c r="F63" s="260">
        <v>0.25953999999999999</v>
      </c>
      <c r="G63" s="260">
        <v>0.25953999999999999</v>
      </c>
      <c r="H63" s="260">
        <v>0.25953999999999999</v>
      </c>
      <c r="I63" s="260">
        <v>0</v>
      </c>
      <c r="J63" s="260">
        <v>0</v>
      </c>
      <c r="K63" s="260">
        <v>0</v>
      </c>
      <c r="L63" s="260">
        <v>0</v>
      </c>
      <c r="M63" s="260">
        <v>0</v>
      </c>
      <c r="N63" s="260">
        <v>0</v>
      </c>
      <c r="O63" s="260">
        <v>0</v>
      </c>
      <c r="P63" s="260">
        <v>0</v>
      </c>
      <c r="Q63" s="260">
        <v>0</v>
      </c>
      <c r="R63" s="260">
        <v>0</v>
      </c>
      <c r="S63" s="260">
        <v>0</v>
      </c>
      <c r="T63" s="260">
        <v>0</v>
      </c>
      <c r="U63" s="260">
        <v>0</v>
      </c>
      <c r="V63" s="260">
        <v>0</v>
      </c>
      <c r="W63" s="260">
        <v>0</v>
      </c>
      <c r="X63" s="260">
        <v>0</v>
      </c>
      <c r="Y63" s="260">
        <v>0</v>
      </c>
      <c r="Z63" s="260">
        <v>0</v>
      </c>
    </row>
    <row r="64" spans="1:26" x14ac:dyDescent="0.25">
      <c r="A64" s="8" t="s">
        <v>1011</v>
      </c>
      <c r="B64" s="9" t="s">
        <v>986</v>
      </c>
      <c r="C64" s="134">
        <v>475.6671</v>
      </c>
      <c r="D64" s="134">
        <v>348.81304999999998</v>
      </c>
      <c r="E64" s="134">
        <v>378.38519000000002</v>
      </c>
      <c r="F64" s="134">
        <v>412.00097</v>
      </c>
      <c r="G64" s="134">
        <v>402.37067000000002</v>
      </c>
      <c r="H64" s="134">
        <v>412.93051000000003</v>
      </c>
      <c r="I64" s="134">
        <v>345.30214656570098</v>
      </c>
      <c r="J64" s="134">
        <v>330.21993137225098</v>
      </c>
      <c r="K64" s="134">
        <v>258.75733044403802</v>
      </c>
      <c r="L64" s="134">
        <v>248.30357656651901</v>
      </c>
      <c r="M64" s="134">
        <v>243.35793521629799</v>
      </c>
      <c r="N64" s="134">
        <v>247.272233184839</v>
      </c>
      <c r="O64" s="134">
        <v>239.02950726655101</v>
      </c>
      <c r="P64" s="134">
        <v>234.01811495945901</v>
      </c>
      <c r="Q64" s="134">
        <v>232.74254104733001</v>
      </c>
      <c r="R64" s="134">
        <v>229.76370601436901</v>
      </c>
      <c r="S64" s="134">
        <v>248.457850202874</v>
      </c>
      <c r="T64" s="134">
        <v>239.159109418253</v>
      </c>
      <c r="U64" s="134">
        <v>243.658434825184</v>
      </c>
      <c r="V64" s="134">
        <v>243.338827175109</v>
      </c>
      <c r="W64" s="134">
        <v>254.21951481603799</v>
      </c>
      <c r="X64" s="134">
        <v>264.72950526206699</v>
      </c>
      <c r="Y64" s="134">
        <v>253.11782547493999</v>
      </c>
      <c r="Z64" s="134">
        <v>240.065618741089</v>
      </c>
    </row>
    <row r="65" spans="2:26" x14ac:dyDescent="0.25">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row>
    <row r="66" spans="2:26" x14ac:dyDescent="0.25">
      <c r="B66" s="7" t="s">
        <v>987</v>
      </c>
      <c r="C66" s="134">
        <v>24716.805789999999</v>
      </c>
      <c r="D66" s="134">
        <v>19462.392009999901</v>
      </c>
      <c r="E66" s="134">
        <v>15066.247170000001</v>
      </c>
      <c r="F66" s="134">
        <v>12835.14142</v>
      </c>
      <c r="G66" s="134">
        <v>12417.872139999999</v>
      </c>
      <c r="H66" s="134">
        <v>13046.255380000001</v>
      </c>
      <c r="I66" s="134">
        <v>13259.538795250501</v>
      </c>
      <c r="J66" s="134">
        <v>17685.1012544529</v>
      </c>
      <c r="K66" s="134">
        <v>29925.5766556614</v>
      </c>
      <c r="L66" s="134">
        <v>47593.751692114602</v>
      </c>
      <c r="M66" s="134">
        <v>54539.313346629096</v>
      </c>
      <c r="N66" s="134">
        <v>49685.438728789297</v>
      </c>
      <c r="O66" s="134">
        <v>13043.8669786356</v>
      </c>
      <c r="P66" s="134">
        <v>12949.261258434801</v>
      </c>
      <c r="Q66" s="134">
        <v>13437.337709592201</v>
      </c>
      <c r="R66" s="134">
        <v>16205.627021848601</v>
      </c>
      <c r="S66" s="134">
        <v>27254.136603196701</v>
      </c>
      <c r="T66" s="134">
        <v>43038.904537140399</v>
      </c>
      <c r="U66" s="134">
        <v>54828.585431182597</v>
      </c>
      <c r="V66" s="134">
        <v>50117.325955196</v>
      </c>
      <c r="W66" s="134">
        <v>40254.897932988802</v>
      </c>
      <c r="X66" s="134">
        <v>24388.367521812099</v>
      </c>
      <c r="Y66" s="134">
        <v>18067.086322397499</v>
      </c>
      <c r="Z66" s="134">
        <v>14316.109780888301</v>
      </c>
    </row>
    <row r="68" spans="2:26" s="240" customFormat="1" x14ac:dyDescent="0.25">
      <c r="B68" s="239"/>
    </row>
    <row r="69" spans="2:26" s="240" customFormat="1" x14ac:dyDescent="0.25">
      <c r="B69" s="239"/>
    </row>
    <row r="70" spans="2:26" s="240" customFormat="1" x14ac:dyDescent="0.25">
      <c r="B70" s="239"/>
    </row>
    <row r="71" spans="2:26" s="240" customFormat="1" x14ac:dyDescent="0.25">
      <c r="B71" s="239"/>
    </row>
    <row r="72" spans="2:26" s="240" customFormat="1" x14ac:dyDescent="0.25">
      <c r="B72" s="239"/>
    </row>
    <row r="73" spans="2:26" s="240" customFormat="1" x14ac:dyDescent="0.25">
      <c r="B73" s="239"/>
    </row>
    <row r="74" spans="2:26" s="240" customFormat="1" x14ac:dyDescent="0.25">
      <c r="B74" s="239"/>
    </row>
    <row r="75" spans="2:26" s="240" customFormat="1" x14ac:dyDescent="0.25">
      <c r="B75" s="239"/>
    </row>
    <row r="76" spans="2:26" s="240" customFormat="1" x14ac:dyDescent="0.25">
      <c r="B76" s="239"/>
    </row>
    <row r="77" spans="2:26" s="240" customFormat="1" x14ac:dyDescent="0.25">
      <c r="B77" s="239"/>
    </row>
    <row r="78" spans="2:26" s="240" customFormat="1" x14ac:dyDescent="0.25">
      <c r="B78" s="239"/>
    </row>
    <row r="79" spans="2:26" s="240" customFormat="1" x14ac:dyDescent="0.25">
      <c r="B79" s="239"/>
    </row>
    <row r="80" spans="2:26" s="240" customFormat="1" x14ac:dyDescent="0.25">
      <c r="B80" s="239"/>
    </row>
    <row r="81" spans="1:26" s="240" customFormat="1" x14ac:dyDescent="0.25">
      <c r="B81" s="239"/>
    </row>
    <row r="82" spans="1:26" s="240" customFormat="1" x14ac:dyDescent="0.25">
      <c r="B82" s="239"/>
    </row>
    <row r="83" spans="1:26" s="89" customFormat="1" x14ac:dyDescent="0.25">
      <c r="B83" s="178"/>
    </row>
    <row r="85" spans="1:26" x14ac:dyDescent="0.25">
      <c r="B85" s="9" t="s">
        <v>1001</v>
      </c>
    </row>
    <row r="86" spans="1:26" x14ac:dyDescent="0.25">
      <c r="A86" s="8">
        <v>487</v>
      </c>
      <c r="B86" s="9" t="s">
        <v>1002</v>
      </c>
      <c r="C86" s="8">
        <v>163.13973000000001</v>
      </c>
      <c r="D86" s="8">
        <v>86.536789999999996</v>
      </c>
      <c r="E86" s="8">
        <v>65.5184</v>
      </c>
      <c r="F86" s="8">
        <v>60.725879999999997</v>
      </c>
      <c r="G86" s="8">
        <v>56.646120000000003</v>
      </c>
      <c r="H86" s="8">
        <v>69.646550000000005</v>
      </c>
      <c r="I86" s="8">
        <v>106.86715185</v>
      </c>
      <c r="J86" s="8">
        <v>106.86715185</v>
      </c>
      <c r="K86" s="8">
        <v>106.86715185</v>
      </c>
      <c r="L86" s="8">
        <v>106.86715185</v>
      </c>
      <c r="M86" s="8">
        <v>96.451708866666692</v>
      </c>
      <c r="N86" s="8">
        <v>96.451708866666692</v>
      </c>
      <c r="O86" s="8">
        <v>96.451708866666692</v>
      </c>
      <c r="P86" s="8">
        <v>96.451708866666692</v>
      </c>
      <c r="Q86" s="8">
        <v>96.451708866666692</v>
      </c>
      <c r="R86" s="8">
        <v>96.451708866666692</v>
      </c>
      <c r="S86" s="8">
        <v>96.451708866666692</v>
      </c>
      <c r="T86" s="8">
        <v>96.451708866666692</v>
      </c>
      <c r="U86" s="8">
        <v>98.380743043999999</v>
      </c>
      <c r="V86" s="8">
        <v>98.380743043999999</v>
      </c>
      <c r="W86" s="8">
        <v>98.380743043999999</v>
      </c>
      <c r="X86" s="8">
        <v>98.380743043999999</v>
      </c>
      <c r="Y86" s="8">
        <v>98.380743043999999</v>
      </c>
      <c r="Z86" s="8">
        <v>98.380743043999999</v>
      </c>
    </row>
    <row r="87" spans="1:26" x14ac:dyDescent="0.25">
      <c r="A87" s="8">
        <v>488</v>
      </c>
      <c r="B87" s="9" t="s">
        <v>1003</v>
      </c>
      <c r="C87" s="8">
        <v>14.0562</v>
      </c>
      <c r="D87" s="8">
        <v>14.89714</v>
      </c>
      <c r="E87" s="8">
        <v>11.70514</v>
      </c>
      <c r="F87" s="8">
        <v>10.389139999999999</v>
      </c>
      <c r="G87" s="8">
        <v>5.6659299999999906</v>
      </c>
      <c r="H87" s="8">
        <v>5.0883500000000002</v>
      </c>
      <c r="I87" s="8">
        <v>7.0002362000000007</v>
      </c>
      <c r="J87" s="8">
        <v>7.0002362000000007</v>
      </c>
      <c r="K87" s="8">
        <v>7.0002362000000007</v>
      </c>
      <c r="L87" s="8">
        <v>7.0002362000000007</v>
      </c>
      <c r="M87" s="8">
        <v>7.2906454999999992</v>
      </c>
      <c r="N87" s="8">
        <v>7.2906454999999992</v>
      </c>
      <c r="O87" s="8">
        <v>7.2906454999999992</v>
      </c>
      <c r="P87" s="8">
        <v>7.2906454999999992</v>
      </c>
      <c r="Q87" s="8">
        <v>7.2906454999999992</v>
      </c>
      <c r="R87" s="8">
        <v>7.2906454999999992</v>
      </c>
      <c r="S87" s="8">
        <v>7.2906454999999992</v>
      </c>
      <c r="T87" s="8">
        <v>7.2906454999999992</v>
      </c>
      <c r="U87" s="8">
        <v>7.4364584100000002</v>
      </c>
      <c r="V87" s="8">
        <v>7.4364584100000002</v>
      </c>
      <c r="W87" s="8">
        <v>7.4364584100000002</v>
      </c>
      <c r="X87" s="8">
        <v>7.4364584100000002</v>
      </c>
      <c r="Y87" s="8">
        <v>7.4364584100000002</v>
      </c>
      <c r="Z87" s="8">
        <v>7.4364584100000002</v>
      </c>
    </row>
    <row r="88" spans="1:26" x14ac:dyDescent="0.25">
      <c r="B88" s="9" t="s">
        <v>1004</v>
      </c>
      <c r="C88" s="8">
        <v>717.79183999999998</v>
      </c>
      <c r="D88" s="8">
        <v>565.46213999999998</v>
      </c>
      <c r="E88" s="8">
        <v>640.06071999999995</v>
      </c>
      <c r="F88" s="8">
        <v>548.93531999999993</v>
      </c>
      <c r="G88" s="8">
        <v>542.88998000000004</v>
      </c>
      <c r="H88" s="8">
        <v>543.27575000000002</v>
      </c>
      <c r="I88" s="8">
        <v>505.20244011639699</v>
      </c>
      <c r="J88" s="8">
        <v>724.56659266543704</v>
      </c>
      <c r="K88" s="8">
        <v>791.05317993968401</v>
      </c>
      <c r="L88" s="8">
        <v>786.82027823291298</v>
      </c>
      <c r="M88" s="8">
        <v>765.75931256276908</v>
      </c>
      <c r="N88" s="8">
        <v>660.47899146723307</v>
      </c>
      <c r="O88" s="8">
        <v>460.70110098570802</v>
      </c>
      <c r="P88" s="8">
        <v>458.950001316152</v>
      </c>
      <c r="Q88" s="8">
        <v>498.84631717457501</v>
      </c>
      <c r="R88" s="8">
        <v>728.89332309634199</v>
      </c>
      <c r="S88" s="8">
        <v>847.59842446143705</v>
      </c>
      <c r="T88" s="8">
        <v>819.44487300832998</v>
      </c>
      <c r="U88" s="8">
        <v>771.99881052586898</v>
      </c>
      <c r="V88" s="8">
        <v>663.89409823553501</v>
      </c>
      <c r="W88" s="8">
        <v>562.80524643008096</v>
      </c>
      <c r="X88" s="8">
        <v>456.52228742740601</v>
      </c>
      <c r="Y88" s="8">
        <v>439.99093511098698</v>
      </c>
      <c r="Z88" s="8">
        <v>433.07439711814504</v>
      </c>
    </row>
    <row r="89" spans="1:26" x14ac:dyDescent="0.25">
      <c r="B89" s="9" t="s">
        <v>1005</v>
      </c>
      <c r="C89" s="8">
        <v>109.14138</v>
      </c>
      <c r="D89" s="8">
        <v>108.22136999999999</v>
      </c>
      <c r="E89" s="8">
        <v>111.97696999999999</v>
      </c>
      <c r="F89" s="8">
        <v>120.6754</v>
      </c>
      <c r="G89" s="8">
        <v>120.67376</v>
      </c>
      <c r="H89" s="8">
        <v>113.75811</v>
      </c>
      <c r="I89" s="8">
        <v>110.86143253</v>
      </c>
      <c r="J89" s="8">
        <v>107.14032</v>
      </c>
      <c r="K89" s="8">
        <v>107.14032</v>
      </c>
      <c r="L89" s="8">
        <v>107.14032</v>
      </c>
      <c r="M89" s="8">
        <v>107.14032</v>
      </c>
      <c r="N89" s="8">
        <v>107.14032</v>
      </c>
      <c r="O89" s="8">
        <v>107.14032</v>
      </c>
      <c r="P89" s="8">
        <v>107.14032</v>
      </c>
      <c r="Q89" s="8">
        <v>107.14032</v>
      </c>
      <c r="R89" s="8">
        <v>107.14032</v>
      </c>
      <c r="S89" s="8">
        <v>107.14032</v>
      </c>
      <c r="T89" s="8">
        <v>107.14032</v>
      </c>
      <c r="U89" s="8">
        <v>107.14032</v>
      </c>
      <c r="V89" s="8">
        <v>107.14032</v>
      </c>
      <c r="W89" s="8">
        <v>107.14032</v>
      </c>
      <c r="X89" s="8">
        <v>107.14032</v>
      </c>
      <c r="Y89" s="8">
        <v>107.14032</v>
      </c>
      <c r="Z89" s="8">
        <v>107.14032</v>
      </c>
    </row>
    <row r="90" spans="1:26" x14ac:dyDescent="0.25">
      <c r="A90" s="8">
        <v>493</v>
      </c>
      <c r="B90" s="9" t="s">
        <v>1006</v>
      </c>
      <c r="C90" s="8">
        <v>0</v>
      </c>
      <c r="D90" s="8">
        <v>0</v>
      </c>
      <c r="E90" s="8">
        <v>36.468040000000002</v>
      </c>
      <c r="F90" s="8">
        <v>18.234020000000001</v>
      </c>
      <c r="G90" s="8">
        <v>18.234020000000001</v>
      </c>
      <c r="H90" s="8">
        <v>18.234020000000001</v>
      </c>
      <c r="I90" s="8">
        <v>17.937968766666703</v>
      </c>
      <c r="J90" s="8">
        <v>17.937968766666703</v>
      </c>
      <c r="K90" s="8">
        <v>17.937968766666703</v>
      </c>
      <c r="L90" s="8">
        <v>17.937968766666703</v>
      </c>
      <c r="M90" s="8">
        <v>17.675760483333299</v>
      </c>
      <c r="N90" s="8">
        <v>17.675760483333299</v>
      </c>
      <c r="O90" s="8">
        <v>17.675760483333299</v>
      </c>
      <c r="P90" s="8">
        <v>17.675760483333299</v>
      </c>
      <c r="Q90" s="8">
        <v>17.675760483333299</v>
      </c>
      <c r="R90" s="8">
        <v>17.675760483333299</v>
      </c>
      <c r="S90" s="8">
        <v>17.675760483333299</v>
      </c>
      <c r="T90" s="8">
        <v>17.675760483333299</v>
      </c>
      <c r="U90" s="8">
        <v>18.029275692999999</v>
      </c>
      <c r="V90" s="8">
        <v>18.029275692999999</v>
      </c>
      <c r="W90" s="8">
        <v>18.029275692999999</v>
      </c>
      <c r="X90" s="8">
        <v>18.029275692999999</v>
      </c>
      <c r="Y90" s="8">
        <v>18.029275692999999</v>
      </c>
      <c r="Z90" s="8">
        <v>18.029275692999999</v>
      </c>
    </row>
    <row r="91" spans="1:26" x14ac:dyDescent="0.25">
      <c r="A91" s="8">
        <v>493</v>
      </c>
      <c r="B91" s="9" t="s">
        <v>1007</v>
      </c>
      <c r="C91" s="8">
        <v>19.071400000000001</v>
      </c>
      <c r="D91" s="8">
        <v>14.443900000000001</v>
      </c>
      <c r="E91" s="8">
        <v>14.2273</v>
      </c>
      <c r="F91" s="8">
        <v>14.242839999999999</v>
      </c>
      <c r="G91" s="8">
        <v>14.244959999999999</v>
      </c>
      <c r="H91" s="8">
        <v>14.238910000000001</v>
      </c>
      <c r="I91" s="8">
        <v>17.459</v>
      </c>
      <c r="J91" s="8">
        <v>17.459</v>
      </c>
      <c r="K91" s="8">
        <v>17.459</v>
      </c>
      <c r="L91" s="8">
        <v>17.459</v>
      </c>
      <c r="M91" s="8">
        <v>14.471</v>
      </c>
      <c r="N91" s="8">
        <v>14.471</v>
      </c>
      <c r="O91" s="8">
        <v>14.471</v>
      </c>
      <c r="P91" s="8">
        <v>14.471</v>
      </c>
      <c r="Q91" s="8">
        <v>14.471</v>
      </c>
      <c r="R91" s="8">
        <v>14.471</v>
      </c>
      <c r="S91" s="8">
        <v>14.471</v>
      </c>
      <c r="T91" s="8">
        <v>14.471</v>
      </c>
      <c r="U91" s="8">
        <v>14.566000000000001</v>
      </c>
      <c r="V91" s="8">
        <v>14.566000000000001</v>
      </c>
      <c r="W91" s="8">
        <v>14.566000000000001</v>
      </c>
      <c r="X91" s="8">
        <v>14.566000000000001</v>
      </c>
      <c r="Y91" s="8">
        <v>14.566000000000001</v>
      </c>
      <c r="Z91" s="8">
        <v>14.566000000000001</v>
      </c>
    </row>
    <row r="92" spans="1:26" x14ac:dyDescent="0.25">
      <c r="A92" s="8">
        <v>495</v>
      </c>
      <c r="B92" s="9" t="s">
        <v>1008</v>
      </c>
      <c r="C92" s="8">
        <v>1.4500000000000001E-2</v>
      </c>
      <c r="D92" s="8">
        <v>1.4500000000000001E-2</v>
      </c>
      <c r="E92" s="8">
        <v>0.24171000000000001</v>
      </c>
      <c r="F92" s="8">
        <v>1.4500000000000001E-2</v>
      </c>
      <c r="G92" s="8">
        <v>1.4500000000000001E-2</v>
      </c>
      <c r="H92" s="8">
        <v>1.4500000000000001E-2</v>
      </c>
      <c r="I92" s="8">
        <v>7.7308766666666695E-2</v>
      </c>
      <c r="J92" s="8">
        <v>7.7308766666666695E-2</v>
      </c>
      <c r="K92" s="8">
        <v>7.7308766666666695E-2</v>
      </c>
      <c r="L92" s="8">
        <v>7.7308766666666695E-2</v>
      </c>
      <c r="M92" s="8">
        <v>5.3777933333333298E-2</v>
      </c>
      <c r="N92" s="8">
        <v>5.3777933333333298E-2</v>
      </c>
      <c r="O92" s="8">
        <v>5.3777933333333298E-2</v>
      </c>
      <c r="P92" s="8">
        <v>5.3777933333333298E-2</v>
      </c>
      <c r="Q92" s="8">
        <v>5.3777933333333298E-2</v>
      </c>
      <c r="R92" s="8">
        <v>5.3777933333333298E-2</v>
      </c>
      <c r="S92" s="8">
        <v>5.3777933333333298E-2</v>
      </c>
      <c r="T92" s="8">
        <v>5.3777933333333298E-2</v>
      </c>
      <c r="U92" s="8">
        <v>5.4563491999999998E-2</v>
      </c>
      <c r="V92" s="8">
        <v>5.4563491999999998E-2</v>
      </c>
      <c r="W92" s="8">
        <v>5.4563491999999998E-2</v>
      </c>
      <c r="X92" s="8">
        <v>5.4563491999999998E-2</v>
      </c>
      <c r="Y92" s="8">
        <v>5.4563491999999998E-2</v>
      </c>
      <c r="Z92" s="8">
        <v>5.4563491999999998E-2</v>
      </c>
    </row>
    <row r="93" spans="1:26" x14ac:dyDescent="0.25">
      <c r="B93" s="9" t="s">
        <v>1009</v>
      </c>
    </row>
    <row r="94" spans="1:26" x14ac:dyDescent="0.25">
      <c r="B94" s="9" t="s">
        <v>1010</v>
      </c>
      <c r="C94" s="8">
        <f>SUM(C86:C93)</f>
        <v>1023.21505</v>
      </c>
      <c r="D94" s="8">
        <f t="shared" ref="D94:Z94" si="0">SUM(D86:D93)</f>
        <v>789.57583999999997</v>
      </c>
      <c r="E94" s="8">
        <f t="shared" si="0"/>
        <v>880.19827999999984</v>
      </c>
      <c r="F94" s="8">
        <f t="shared" si="0"/>
        <v>773.21709999999985</v>
      </c>
      <c r="G94" s="8">
        <f t="shared" si="0"/>
        <v>758.36927000000003</v>
      </c>
      <c r="H94" s="8">
        <f t="shared" si="0"/>
        <v>764.25619000000006</v>
      </c>
      <c r="I94" s="8">
        <f t="shared" si="0"/>
        <v>765.40553822973027</v>
      </c>
      <c r="J94" s="8">
        <f t="shared" si="0"/>
        <v>981.04857824877035</v>
      </c>
      <c r="K94" s="8">
        <f t="shared" si="0"/>
        <v>1047.5351655230174</v>
      </c>
      <c r="L94" s="8">
        <f t="shared" si="0"/>
        <v>1043.3022638162465</v>
      </c>
      <c r="M94" s="8">
        <f t="shared" si="0"/>
        <v>1008.8425253461023</v>
      </c>
      <c r="N94" s="8">
        <f t="shared" si="0"/>
        <v>903.56220425056631</v>
      </c>
      <c r="O94" s="8">
        <f t="shared" si="0"/>
        <v>703.78431376904132</v>
      </c>
      <c r="P94" s="8">
        <f t="shared" si="0"/>
        <v>702.03321409948535</v>
      </c>
      <c r="Q94" s="8">
        <f t="shared" si="0"/>
        <v>741.92952995790824</v>
      </c>
      <c r="R94" s="8">
        <f t="shared" si="0"/>
        <v>971.97653587967534</v>
      </c>
      <c r="S94" s="8">
        <f t="shared" si="0"/>
        <v>1090.6816372447704</v>
      </c>
      <c r="T94" s="8">
        <f t="shared" si="0"/>
        <v>1062.5280857916632</v>
      </c>
      <c r="U94" s="8">
        <f t="shared" si="0"/>
        <v>1017.6061711648691</v>
      </c>
      <c r="V94" s="8">
        <f t="shared" si="0"/>
        <v>909.50145887453516</v>
      </c>
      <c r="W94" s="8">
        <f t="shared" si="0"/>
        <v>808.4126070690811</v>
      </c>
      <c r="X94" s="8">
        <f t="shared" si="0"/>
        <v>702.12964806640616</v>
      </c>
      <c r="Y94" s="8">
        <f t="shared" si="0"/>
        <v>685.59829574998707</v>
      </c>
      <c r="Z94" s="8">
        <f t="shared" si="0"/>
        <v>678.68175775714519</v>
      </c>
    </row>
  </sheetData>
  <pageMargins left="0.75" right="0.75" top="1" bottom="1" header="0.5" footer="0.5"/>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Z83"/>
  <sheetViews>
    <sheetView zoomScale="70" zoomScaleNormal="70" workbookViewId="0">
      <pane xSplit="2" ySplit="3" topLeftCell="C4" activePane="bottomRight" state="frozen"/>
      <selection pane="topRight" activeCell="B1" sqref="B1"/>
      <selection pane="bottomLeft" activeCell="A4" sqref="A4"/>
      <selection pane="bottomRight" activeCell="B63" sqref="B63"/>
    </sheetView>
  </sheetViews>
  <sheetFormatPr defaultRowHeight="15" x14ac:dyDescent="0.25"/>
  <cols>
    <col min="1" max="1" width="10.85546875" style="8" customWidth="1"/>
    <col min="2" max="2" width="42.28515625" style="9" customWidth="1"/>
    <col min="3" max="26" width="10.7109375" style="8" customWidth="1"/>
    <col min="27" max="16384" width="9.140625" style="8"/>
  </cols>
  <sheetData>
    <row r="1" spans="1:26" s="6" customFormat="1" x14ac:dyDescent="0.25">
      <c r="B1" s="5"/>
    </row>
    <row r="2" spans="1:26" s="6" customFormat="1" ht="30" x14ac:dyDescent="0.25">
      <c r="A2" s="90" t="s">
        <v>6</v>
      </c>
      <c r="B2" s="7" t="s">
        <v>238</v>
      </c>
      <c r="C2" s="6" t="s">
        <v>1166</v>
      </c>
      <c r="D2" s="6" t="s">
        <v>1167</v>
      </c>
      <c r="E2" s="6" t="s">
        <v>1168</v>
      </c>
      <c r="F2" s="6" t="s">
        <v>1169</v>
      </c>
      <c r="G2" s="6" t="s">
        <v>1170</v>
      </c>
      <c r="H2" s="6" t="s">
        <v>1171</v>
      </c>
      <c r="I2" s="6" t="s">
        <v>1172</v>
      </c>
      <c r="J2" s="6" t="s">
        <v>1173</v>
      </c>
      <c r="K2" s="6" t="s">
        <v>1174</v>
      </c>
      <c r="L2" s="6" t="s">
        <v>1175</v>
      </c>
      <c r="M2" s="6" t="s">
        <v>1176</v>
      </c>
      <c r="N2" s="6" t="s">
        <v>1177</v>
      </c>
      <c r="O2" s="6" t="s">
        <v>1178</v>
      </c>
      <c r="P2" s="6" t="s">
        <v>1179</v>
      </c>
      <c r="Q2" s="6" t="s">
        <v>1180</v>
      </c>
      <c r="R2" s="6" t="s">
        <v>1181</v>
      </c>
      <c r="S2" s="6" t="s">
        <v>1182</v>
      </c>
      <c r="T2" s="6" t="s">
        <v>1183</v>
      </c>
      <c r="U2" s="6" t="s">
        <v>1184</v>
      </c>
      <c r="V2" s="6" t="s">
        <v>1185</v>
      </c>
      <c r="W2" s="6" t="s">
        <v>1186</v>
      </c>
      <c r="X2" s="6" t="s">
        <v>1187</v>
      </c>
      <c r="Y2" s="6" t="s">
        <v>1188</v>
      </c>
      <c r="Z2" s="6" t="s">
        <v>1189</v>
      </c>
    </row>
    <row r="3" spans="1:26" s="6" customFormat="1" x14ac:dyDescent="0.25">
      <c r="B3" s="5"/>
    </row>
    <row r="4" spans="1:26" x14ac:dyDescent="0.25">
      <c r="B4" s="7"/>
    </row>
    <row r="5" spans="1:26" x14ac:dyDescent="0.25">
      <c r="B5" s="7" t="s">
        <v>937</v>
      </c>
      <c r="C5" s="175"/>
      <c r="D5" s="175"/>
      <c r="E5" s="175"/>
      <c r="F5" s="175"/>
      <c r="G5" s="175"/>
      <c r="H5" s="175"/>
      <c r="I5" s="175"/>
      <c r="J5" s="175"/>
      <c r="K5" s="175"/>
      <c r="L5" s="175"/>
      <c r="M5" s="175"/>
      <c r="N5" s="175"/>
      <c r="O5" s="175"/>
      <c r="P5" s="175"/>
      <c r="Q5" s="175"/>
      <c r="R5" s="175"/>
      <c r="S5" s="175"/>
      <c r="T5" s="175"/>
      <c r="U5" s="175"/>
      <c r="V5" s="175"/>
      <c r="W5" s="175"/>
      <c r="X5" s="175"/>
      <c r="Y5" s="175"/>
      <c r="Z5" s="175"/>
    </row>
    <row r="6" spans="1:26" x14ac:dyDescent="0.25">
      <c r="B6" s="9" t="s">
        <v>938</v>
      </c>
      <c r="C6" s="134">
        <v>296440</v>
      </c>
      <c r="D6" s="134">
        <v>295962</v>
      </c>
      <c r="E6" s="134">
        <v>295700</v>
      </c>
      <c r="F6" s="134">
        <v>295466</v>
      </c>
      <c r="G6" s="134">
        <v>295227</v>
      </c>
      <c r="H6" s="134">
        <v>295135</v>
      </c>
      <c r="I6" s="134">
        <v>294106</v>
      </c>
      <c r="J6" s="134">
        <v>294431</v>
      </c>
      <c r="K6" s="134">
        <v>295094</v>
      </c>
      <c r="L6" s="134">
        <v>296171</v>
      </c>
      <c r="M6" s="134">
        <v>296728</v>
      </c>
      <c r="N6" s="134">
        <v>296970</v>
      </c>
      <c r="O6" s="134">
        <v>295585</v>
      </c>
      <c r="P6" s="134">
        <v>295508</v>
      </c>
      <c r="Q6" s="134">
        <v>295117</v>
      </c>
      <c r="R6" s="134">
        <v>295420</v>
      </c>
      <c r="S6" s="134">
        <v>295562</v>
      </c>
      <c r="T6" s="134">
        <v>296650</v>
      </c>
      <c r="U6" s="134">
        <v>297218</v>
      </c>
      <c r="V6" s="134">
        <v>297472</v>
      </c>
      <c r="W6" s="134">
        <v>297745</v>
      </c>
      <c r="X6" s="134">
        <v>297132</v>
      </c>
      <c r="Y6" s="134">
        <v>296589</v>
      </c>
      <c r="Z6" s="134">
        <v>296513</v>
      </c>
    </row>
    <row r="7" spans="1:26" x14ac:dyDescent="0.25">
      <c r="B7" s="9" t="s">
        <v>939</v>
      </c>
      <c r="C7" s="134">
        <v>1615.463</v>
      </c>
      <c r="D7" s="134">
        <v>1167.4380000000001</v>
      </c>
      <c r="E7" s="134">
        <v>620.46799999999996</v>
      </c>
      <c r="F7" s="134">
        <v>361.93400000000003</v>
      </c>
      <c r="G7" s="134">
        <v>334.08800000000002</v>
      </c>
      <c r="H7" s="134">
        <v>344.20100000000002</v>
      </c>
      <c r="I7" s="134">
        <v>363.85545412481002</v>
      </c>
      <c r="J7" s="134">
        <v>722.26642397916999</v>
      </c>
      <c r="K7" s="134">
        <v>1883.9530907962401</v>
      </c>
      <c r="L7" s="134">
        <v>3470.0930340253899</v>
      </c>
      <c r="M7" s="134">
        <v>4319.7975753588998</v>
      </c>
      <c r="N7" s="134">
        <v>3654.1194696236998</v>
      </c>
      <c r="O7" s="134">
        <v>331.37992129634</v>
      </c>
      <c r="P7" s="134">
        <v>325.57280697186002</v>
      </c>
      <c r="Q7" s="134">
        <v>357.90651170553002</v>
      </c>
      <c r="R7" s="134">
        <v>699.06675758665006</v>
      </c>
      <c r="S7" s="134">
        <v>1819.9080544880201</v>
      </c>
      <c r="T7" s="134">
        <v>3383.2048678534002</v>
      </c>
      <c r="U7" s="134">
        <v>4272.1291865721996</v>
      </c>
      <c r="V7" s="134">
        <v>3620.8170591556</v>
      </c>
      <c r="W7" s="134">
        <v>2542.3537222257901</v>
      </c>
      <c r="X7" s="134">
        <v>1126.273595222</v>
      </c>
      <c r="Y7" s="134">
        <v>653.51463452952999</v>
      </c>
      <c r="Z7" s="134">
        <v>384.19479197376899</v>
      </c>
    </row>
    <row r="8" spans="1:26" x14ac:dyDescent="0.25">
      <c r="B8" s="9" t="s">
        <v>940</v>
      </c>
      <c r="C8" s="134">
        <v>9511.6697600000007</v>
      </c>
      <c r="D8" s="134">
        <v>8106.7542199999998</v>
      </c>
      <c r="E8" s="134">
        <v>5763.7371599999997</v>
      </c>
      <c r="F8" s="134">
        <v>5020.9930400000003</v>
      </c>
      <c r="G8" s="134">
        <v>4934.3128399999996</v>
      </c>
      <c r="H8" s="134">
        <v>4962.6329900000001</v>
      </c>
      <c r="I8" s="134">
        <v>5014.4414545203099</v>
      </c>
      <c r="J8" s="134">
        <v>6047.2175503234303</v>
      </c>
      <c r="K8" s="134">
        <v>9389.3956034216499</v>
      </c>
      <c r="L8" s="134">
        <v>13955.046442528999</v>
      </c>
      <c r="M8" s="134">
        <v>16400.6231829772</v>
      </c>
      <c r="N8" s="134">
        <v>14493.8599941912</v>
      </c>
      <c r="O8" s="134">
        <v>4941.2259081755801</v>
      </c>
      <c r="P8" s="134">
        <v>4923.5240550443496</v>
      </c>
      <c r="Q8" s="134">
        <v>5011.0206540366698</v>
      </c>
      <c r="R8" s="134">
        <v>5994.0022475433698</v>
      </c>
      <c r="S8" s="134">
        <v>9211.9491807424693</v>
      </c>
      <c r="T8" s="134">
        <v>13712.2047273317</v>
      </c>
      <c r="U8" s="134">
        <v>16270.4632750316</v>
      </c>
      <c r="V8" s="134">
        <v>14405.0823878351</v>
      </c>
      <c r="W8" s="134">
        <v>11314.333035182401</v>
      </c>
      <c r="X8" s="134">
        <v>7242.8988267704799</v>
      </c>
      <c r="Y8" s="134">
        <v>5879.0810408555799</v>
      </c>
      <c r="Z8" s="134">
        <v>5105.2956166103304</v>
      </c>
    </row>
    <row r="9" spans="1:26" x14ac:dyDescent="0.25">
      <c r="B9" s="9" t="s">
        <v>941</v>
      </c>
      <c r="C9" s="134">
        <v>5071.6434799999997</v>
      </c>
      <c r="D9" s="134">
        <v>3730.49775</v>
      </c>
      <c r="E9" s="134">
        <v>1973.15372</v>
      </c>
      <c r="F9" s="134">
        <v>1340.6577600000001</v>
      </c>
      <c r="G9" s="134">
        <v>1186.9724799999999</v>
      </c>
      <c r="H9" s="134">
        <v>1393.9307200000001</v>
      </c>
      <c r="I9" s="134">
        <v>1288.5297921956201</v>
      </c>
      <c r="J9" s="134">
        <v>2948.69142759754</v>
      </c>
      <c r="K9" s="134">
        <v>8694.7017155046506</v>
      </c>
      <c r="L9" s="134">
        <v>16380.548677942999</v>
      </c>
      <c r="M9" s="134">
        <v>18495.679427681302</v>
      </c>
      <c r="N9" s="134">
        <v>16873.804345682802</v>
      </c>
      <c r="O9" s="134">
        <v>1205.2561369134601</v>
      </c>
      <c r="P9" s="134">
        <v>1041.7871900764801</v>
      </c>
      <c r="Q9" s="134">
        <v>1232.68015598634</v>
      </c>
      <c r="R9" s="134">
        <v>1866.36617555418</v>
      </c>
      <c r="S9" s="134">
        <v>6664.8179178007103</v>
      </c>
      <c r="T9" s="134">
        <v>13379.6343938427</v>
      </c>
      <c r="U9" s="134">
        <v>18396.1272704566</v>
      </c>
      <c r="V9" s="134">
        <v>16882.8139657104</v>
      </c>
      <c r="W9" s="134">
        <v>13234.6960468658</v>
      </c>
      <c r="X9" s="134">
        <v>6141.7391494906396</v>
      </c>
      <c r="Y9" s="134">
        <v>3317.5102694458801</v>
      </c>
      <c r="Z9" s="134">
        <v>1553.9895782255801</v>
      </c>
    </row>
    <row r="10" spans="1:26" x14ac:dyDescent="0.25">
      <c r="B10" s="9" t="s">
        <v>942</v>
      </c>
      <c r="C10" s="134">
        <v>226.13361</v>
      </c>
      <c r="D10" s="134">
        <v>264.39100999999999</v>
      </c>
      <c r="E10" s="134">
        <v>335.35739000000001</v>
      </c>
      <c r="F10" s="134">
        <v>213.59645</v>
      </c>
      <c r="G10" s="134">
        <v>294.80345</v>
      </c>
      <c r="H10" s="134">
        <v>265.55768</v>
      </c>
      <c r="I10" s="134">
        <v>127.010453802738</v>
      </c>
      <c r="J10" s="134">
        <v>122.344763900673</v>
      </c>
      <c r="K10" s="134">
        <v>177.13755525346099</v>
      </c>
      <c r="L10" s="134">
        <v>274.15777391547601</v>
      </c>
      <c r="M10" s="134">
        <v>184.966133785003</v>
      </c>
      <c r="N10" s="134">
        <v>194.94189661127001</v>
      </c>
      <c r="O10" s="134">
        <v>81.819401005268901</v>
      </c>
      <c r="P10" s="134">
        <v>93.376190058673004</v>
      </c>
      <c r="Q10" s="134">
        <v>97.162857247180995</v>
      </c>
      <c r="R10" s="134">
        <v>167.61953825943701</v>
      </c>
      <c r="S10" s="134">
        <v>205.32927556287601</v>
      </c>
      <c r="T10" s="134">
        <v>107.16749524746299</v>
      </c>
      <c r="U10" s="134">
        <v>221.157584863674</v>
      </c>
      <c r="V10" s="134">
        <v>233.76293687872999</v>
      </c>
      <c r="W10" s="134">
        <v>279.41874872562698</v>
      </c>
      <c r="X10" s="134">
        <v>209.9109476516</v>
      </c>
      <c r="Y10" s="134">
        <v>188.61056466001801</v>
      </c>
      <c r="Z10" s="134">
        <v>127.888146418524</v>
      </c>
    </row>
    <row r="11" spans="1:26" ht="15.75" thickBot="1" x14ac:dyDescent="0.3">
      <c r="B11" s="9" t="s">
        <v>943</v>
      </c>
      <c r="C11" s="260">
        <v>1203.7576200000001</v>
      </c>
      <c r="D11" s="260">
        <v>1144.0714599999999</v>
      </c>
      <c r="E11" s="260">
        <v>1342.9293600000001</v>
      </c>
      <c r="F11" s="260">
        <v>1342.3279499999901</v>
      </c>
      <c r="G11" s="260">
        <v>1358.1594</v>
      </c>
      <c r="H11" s="260">
        <v>1434.1790000000001</v>
      </c>
      <c r="I11" s="260">
        <v>1459.61255626303</v>
      </c>
      <c r="J11" s="260">
        <v>1494.2763620697699</v>
      </c>
      <c r="K11" s="260">
        <v>1464.8645079104899</v>
      </c>
      <c r="L11" s="260">
        <v>1499.7135270132501</v>
      </c>
      <c r="M11" s="260">
        <v>1818.14822264031</v>
      </c>
      <c r="N11" s="260">
        <v>1778.9010283794701</v>
      </c>
      <c r="O11" s="260">
        <v>177.01786328857801</v>
      </c>
      <c r="P11" s="260">
        <v>207.53262810704899</v>
      </c>
      <c r="Q11" s="260">
        <v>209.93886469830699</v>
      </c>
      <c r="R11" s="260">
        <v>229.77023626666499</v>
      </c>
      <c r="S11" s="260">
        <v>215.18707582653499</v>
      </c>
      <c r="T11" s="260">
        <v>220.61054129270499</v>
      </c>
      <c r="U11" s="260">
        <v>416.48597136347001</v>
      </c>
      <c r="V11" s="260">
        <v>367.65383651298202</v>
      </c>
      <c r="W11" s="260">
        <v>392.95083616834199</v>
      </c>
      <c r="X11" s="260">
        <v>355.54739419995599</v>
      </c>
      <c r="Y11" s="260">
        <v>424.61275770190201</v>
      </c>
      <c r="Z11" s="260">
        <v>408.61241519992097</v>
      </c>
    </row>
    <row r="12" spans="1:26" x14ac:dyDescent="0.25">
      <c r="A12" s="8">
        <v>480</v>
      </c>
      <c r="B12" s="9" t="s">
        <v>944</v>
      </c>
      <c r="C12" s="134">
        <v>16013.204470000001</v>
      </c>
      <c r="D12" s="134">
        <v>13245.7144399999</v>
      </c>
      <c r="E12" s="134">
        <v>9415.1776300000001</v>
      </c>
      <c r="F12" s="134">
        <v>7917.5752000000002</v>
      </c>
      <c r="G12" s="134">
        <v>7774.2481699999998</v>
      </c>
      <c r="H12" s="134">
        <v>8056.3003900000003</v>
      </c>
      <c r="I12" s="134">
        <v>7889.5942567817101</v>
      </c>
      <c r="J12" s="134">
        <v>10612.5301038914</v>
      </c>
      <c r="K12" s="134">
        <v>19726.0993820902</v>
      </c>
      <c r="L12" s="134">
        <v>32109.466421400801</v>
      </c>
      <c r="M12" s="134">
        <v>36899.416967083896</v>
      </c>
      <c r="N12" s="134">
        <v>33341.507264864798</v>
      </c>
      <c r="O12" s="134">
        <v>6405.3193093828904</v>
      </c>
      <c r="P12" s="134">
        <v>6266.2200632865597</v>
      </c>
      <c r="Q12" s="134">
        <v>6550.8025319685003</v>
      </c>
      <c r="R12" s="134">
        <v>8257.7581976236597</v>
      </c>
      <c r="S12" s="134">
        <v>16297.2834499326</v>
      </c>
      <c r="T12" s="134">
        <v>27419.617157714601</v>
      </c>
      <c r="U12" s="134">
        <v>35304.234101715403</v>
      </c>
      <c r="V12" s="134">
        <v>31889.313126937301</v>
      </c>
      <c r="W12" s="134">
        <v>25221.398666942201</v>
      </c>
      <c r="X12" s="134">
        <v>13950.096318112601</v>
      </c>
      <c r="Y12" s="134">
        <v>9809.8146326633796</v>
      </c>
      <c r="Z12" s="134">
        <v>7195.7857564543701</v>
      </c>
    </row>
    <row r="13" spans="1:26" x14ac:dyDescent="0.25">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row>
    <row r="14" spans="1:26" x14ac:dyDescent="0.25">
      <c r="B14" s="7" t="s">
        <v>945</v>
      </c>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row>
    <row r="15" spans="1:26" x14ac:dyDescent="0.25">
      <c r="B15" s="9" t="s">
        <v>946</v>
      </c>
      <c r="C15" s="134">
        <v>24967</v>
      </c>
      <c r="D15" s="134">
        <v>24939</v>
      </c>
      <c r="E15" s="134">
        <v>24899</v>
      </c>
      <c r="F15" s="134">
        <v>24863</v>
      </c>
      <c r="G15" s="134">
        <v>24799</v>
      </c>
      <c r="H15" s="134">
        <v>24775</v>
      </c>
      <c r="I15" s="134">
        <v>23660</v>
      </c>
      <c r="J15" s="134">
        <v>23729</v>
      </c>
      <c r="K15" s="134">
        <v>23907</v>
      </c>
      <c r="L15" s="134">
        <v>24092</v>
      </c>
      <c r="M15" s="134">
        <v>24174</v>
      </c>
      <c r="N15" s="134">
        <v>24184</v>
      </c>
      <c r="O15" s="134">
        <v>23561</v>
      </c>
      <c r="P15" s="134">
        <v>23576</v>
      </c>
      <c r="Q15" s="134">
        <v>23586</v>
      </c>
      <c r="R15" s="134">
        <v>23657</v>
      </c>
      <c r="S15" s="134">
        <v>23837</v>
      </c>
      <c r="T15" s="134">
        <v>24023</v>
      </c>
      <c r="U15" s="134">
        <v>24107</v>
      </c>
      <c r="V15" s="134">
        <v>24118</v>
      </c>
      <c r="W15" s="134">
        <v>24102</v>
      </c>
      <c r="X15" s="134">
        <v>23977</v>
      </c>
      <c r="Y15" s="134">
        <v>23788</v>
      </c>
      <c r="Z15" s="134">
        <v>23628</v>
      </c>
    </row>
    <row r="16" spans="1:26" x14ac:dyDescent="0.25">
      <c r="B16" s="9" t="s">
        <v>947</v>
      </c>
      <c r="C16" s="134">
        <v>773.78899999999999</v>
      </c>
      <c r="D16" s="134">
        <v>519.86199999999997</v>
      </c>
      <c r="E16" s="134">
        <v>375.41800000000001</v>
      </c>
      <c r="F16" s="134">
        <v>261.51499999999999</v>
      </c>
      <c r="G16" s="134">
        <v>239.15</v>
      </c>
      <c r="H16" s="134">
        <v>246.66200000000001</v>
      </c>
      <c r="I16" s="134">
        <v>273.95772436339001</v>
      </c>
      <c r="J16" s="134">
        <v>427.71662940279998</v>
      </c>
      <c r="K16" s="134">
        <v>771.95171072219898</v>
      </c>
      <c r="L16" s="134">
        <v>1403.9978203679</v>
      </c>
      <c r="M16" s="134">
        <v>1799.8104985773</v>
      </c>
      <c r="N16" s="134">
        <v>1560.4250902028</v>
      </c>
      <c r="O16" s="134">
        <v>242.12663877703</v>
      </c>
      <c r="P16" s="134">
        <v>257.80524211060998</v>
      </c>
      <c r="Q16" s="134">
        <v>269.51248667264002</v>
      </c>
      <c r="R16" s="134">
        <v>419.56569814250003</v>
      </c>
      <c r="S16" s="134">
        <v>753.60820315189903</v>
      </c>
      <c r="T16" s="134">
        <v>1380.7781268133999</v>
      </c>
      <c r="U16" s="134">
        <v>1794.8517782771</v>
      </c>
      <c r="V16" s="134">
        <v>1553.3955896074001</v>
      </c>
      <c r="W16" s="134">
        <v>1089.8708217512999</v>
      </c>
      <c r="X16" s="134">
        <v>567.36763675149996</v>
      </c>
      <c r="Y16" s="134">
        <v>339.69469890478899</v>
      </c>
      <c r="Z16" s="134">
        <v>254.95764520076901</v>
      </c>
    </row>
    <row r="17" spans="1:26" x14ac:dyDescent="0.25">
      <c r="B17" s="9" t="s">
        <v>948</v>
      </c>
      <c r="C17" s="134">
        <v>3137.3795799999998</v>
      </c>
      <c r="D17" s="134">
        <v>2235.1928400000002</v>
      </c>
      <c r="E17" s="134">
        <v>1853.12626</v>
      </c>
      <c r="F17" s="134">
        <v>1602.5665100000001</v>
      </c>
      <c r="G17" s="134">
        <v>1564.3253500000001</v>
      </c>
      <c r="H17" s="134">
        <v>1578.15165</v>
      </c>
      <c r="I17" s="134">
        <v>1662.27961141335</v>
      </c>
      <c r="J17" s="134">
        <v>1990.7140640714299</v>
      </c>
      <c r="K17" s="134">
        <v>2746.6521561019499</v>
      </c>
      <c r="L17" s="134">
        <v>4111.9268266158397</v>
      </c>
      <c r="M17" s="134">
        <v>4965.8546204957502</v>
      </c>
      <c r="N17" s="134">
        <v>4452.8722037677298</v>
      </c>
      <c r="O17" s="134">
        <v>1590.1644193285299</v>
      </c>
      <c r="P17" s="134">
        <v>1624.12969973657</v>
      </c>
      <c r="Q17" s="134">
        <v>1649.3515011771899</v>
      </c>
      <c r="R17" s="134">
        <v>1970.0071633177599</v>
      </c>
      <c r="S17" s="134">
        <v>2704.2638175739598</v>
      </c>
      <c r="T17" s="134">
        <v>4059.3011015707002</v>
      </c>
      <c r="U17" s="134">
        <v>4952.1432920688103</v>
      </c>
      <c r="V17" s="134">
        <v>4434.63897604666</v>
      </c>
      <c r="W17" s="134">
        <v>3439.3610670314001</v>
      </c>
      <c r="X17" s="134">
        <v>2297.00293828548</v>
      </c>
      <c r="Y17" s="134">
        <v>1806.99685689286</v>
      </c>
      <c r="Z17" s="134">
        <v>1619.2809933400199</v>
      </c>
    </row>
    <row r="18" spans="1:26" x14ac:dyDescent="0.25">
      <c r="B18" s="9" t="s">
        <v>949</v>
      </c>
      <c r="C18" s="134">
        <v>2442.0511200000001</v>
      </c>
      <c r="D18" s="134">
        <v>1655.65957</v>
      </c>
      <c r="E18" s="134">
        <v>1200.60564</v>
      </c>
      <c r="F18" s="134">
        <v>937.87649999999996</v>
      </c>
      <c r="G18" s="134">
        <v>847.58635000000004</v>
      </c>
      <c r="H18" s="134">
        <v>1002.96167</v>
      </c>
      <c r="I18" s="134">
        <v>970.17286849094899</v>
      </c>
      <c r="J18" s="134">
        <v>1746.1760877829799</v>
      </c>
      <c r="K18" s="134">
        <v>3562.6629433041298</v>
      </c>
      <c r="L18" s="134">
        <v>6627.5613981403203</v>
      </c>
      <c r="M18" s="134">
        <v>7706.0828503046896</v>
      </c>
      <c r="N18" s="134">
        <v>7205.6504684801603</v>
      </c>
      <c r="O18" s="134">
        <v>880.63457844591801</v>
      </c>
      <c r="P18" s="134">
        <v>824.94051411552596</v>
      </c>
      <c r="Q18" s="134">
        <v>928.23875298819803</v>
      </c>
      <c r="R18" s="134">
        <v>1120.1551481853601</v>
      </c>
      <c r="S18" s="134">
        <v>2759.8435223044098</v>
      </c>
      <c r="T18" s="134">
        <v>5460.59350153986</v>
      </c>
      <c r="U18" s="134">
        <v>7728.77417859258</v>
      </c>
      <c r="V18" s="134">
        <v>7243.0305994561504</v>
      </c>
      <c r="W18" s="134">
        <v>5673.5256507100803</v>
      </c>
      <c r="X18" s="134">
        <v>3093.9409763076401</v>
      </c>
      <c r="Y18" s="134">
        <v>1724.4306287100301</v>
      </c>
      <c r="Z18" s="134">
        <v>1031.2516770346599</v>
      </c>
    </row>
    <row r="19" spans="1:26" x14ac:dyDescent="0.25">
      <c r="B19" s="9" t="s">
        <v>950</v>
      </c>
      <c r="C19" s="134">
        <v>6.8255699999999999</v>
      </c>
      <c r="D19" s="134">
        <v>6.1379700000000001</v>
      </c>
      <c r="E19" s="134">
        <v>9.9237699999999993</v>
      </c>
      <c r="F19" s="134">
        <v>7.1791299999999998</v>
      </c>
      <c r="G19" s="134">
        <v>10.70692</v>
      </c>
      <c r="H19" s="134">
        <v>10.167770000000001</v>
      </c>
      <c r="I19" s="134">
        <v>95.629993998177696</v>
      </c>
      <c r="J19" s="134">
        <v>72.450952035653003</v>
      </c>
      <c r="K19" s="134">
        <v>72.582294898470707</v>
      </c>
      <c r="L19" s="134">
        <v>110.92409144077899</v>
      </c>
      <c r="M19" s="134">
        <v>77.064719737439304</v>
      </c>
      <c r="N19" s="134">
        <v>83.246382372734104</v>
      </c>
      <c r="O19" s="134">
        <v>59.7823080971759</v>
      </c>
      <c r="P19" s="134">
        <v>73.940055096564606</v>
      </c>
      <c r="Q19" s="134">
        <v>73.166043121483298</v>
      </c>
      <c r="R19" s="134">
        <v>100.601849292522</v>
      </c>
      <c r="S19" s="134">
        <v>85.025079168052699</v>
      </c>
      <c r="T19" s="134">
        <v>43.7379760088144</v>
      </c>
      <c r="U19" s="134">
        <v>92.915047072939601</v>
      </c>
      <c r="V19" s="134">
        <v>100.288500973251</v>
      </c>
      <c r="W19" s="134">
        <v>119.78283691370299</v>
      </c>
      <c r="X19" s="134">
        <v>105.744002880473</v>
      </c>
      <c r="Y19" s="134">
        <v>98.039134224701399</v>
      </c>
      <c r="Z19" s="134">
        <v>84.868564960100798</v>
      </c>
    </row>
    <row r="20" spans="1:26" ht="15.75" thickBot="1" x14ac:dyDescent="0.3">
      <c r="B20" s="9" t="s">
        <v>951</v>
      </c>
      <c r="C20" s="260">
        <v>548.01468999999997</v>
      </c>
      <c r="D20" s="260">
        <v>522.83209999999997</v>
      </c>
      <c r="E20" s="260">
        <v>598.40883999999903</v>
      </c>
      <c r="F20" s="260">
        <v>592.90804000000003</v>
      </c>
      <c r="G20" s="260">
        <v>591.91803000000004</v>
      </c>
      <c r="H20" s="260">
        <v>625.44086000000004</v>
      </c>
      <c r="I20" s="260">
        <v>569.18949618278498</v>
      </c>
      <c r="J20" s="260">
        <v>577.34140160326604</v>
      </c>
      <c r="K20" s="260">
        <v>561.28078978382598</v>
      </c>
      <c r="L20" s="260">
        <v>573.49221869792802</v>
      </c>
      <c r="M20" s="260">
        <v>695.91818302183697</v>
      </c>
      <c r="N20" s="260">
        <v>681.77598153973304</v>
      </c>
      <c r="O20" s="260">
        <v>69.215400943556205</v>
      </c>
      <c r="P20" s="260">
        <v>81.228468255731997</v>
      </c>
      <c r="Q20" s="260">
        <v>81.9720169513146</v>
      </c>
      <c r="R20" s="260">
        <v>89.147261848475097</v>
      </c>
      <c r="S20" s="260">
        <v>82.587610442765097</v>
      </c>
      <c r="T20" s="260">
        <v>84.3557314005037</v>
      </c>
      <c r="U20" s="260">
        <v>159.41378501214601</v>
      </c>
      <c r="V20" s="260">
        <v>140.90395231703499</v>
      </c>
      <c r="W20" s="260">
        <v>150.608018060517</v>
      </c>
      <c r="X20" s="260">
        <v>136.87166753470399</v>
      </c>
      <c r="Y20" s="260">
        <v>164.537536918227</v>
      </c>
      <c r="Z20" s="260">
        <v>159.505435889842</v>
      </c>
    </row>
    <row r="21" spans="1:26" x14ac:dyDescent="0.25">
      <c r="A21" s="181">
        <v>481.1</v>
      </c>
      <c r="B21" s="9" t="s">
        <v>952</v>
      </c>
      <c r="C21" s="134">
        <v>6134.2709599999998</v>
      </c>
      <c r="D21" s="134">
        <v>4419.8224799999998</v>
      </c>
      <c r="E21" s="134">
        <v>3662.0645099999902</v>
      </c>
      <c r="F21" s="134">
        <v>3140.5301799999902</v>
      </c>
      <c r="G21" s="134">
        <v>3014.53665</v>
      </c>
      <c r="H21" s="134">
        <v>3216.7219500000001</v>
      </c>
      <c r="I21" s="134">
        <v>3297.2719700852599</v>
      </c>
      <c r="J21" s="134">
        <v>4386.6825054933397</v>
      </c>
      <c r="K21" s="134">
        <v>6943.1781840883796</v>
      </c>
      <c r="L21" s="134">
        <v>11423.9045348948</v>
      </c>
      <c r="M21" s="134">
        <v>13444.9203735597</v>
      </c>
      <c r="N21" s="134">
        <v>12423.5450361603</v>
      </c>
      <c r="O21" s="134">
        <v>2599.7967068151802</v>
      </c>
      <c r="P21" s="134">
        <v>2604.23873720439</v>
      </c>
      <c r="Q21" s="134">
        <v>2732.7283142381898</v>
      </c>
      <c r="R21" s="134">
        <v>3279.9114226441202</v>
      </c>
      <c r="S21" s="134">
        <v>5631.72002948919</v>
      </c>
      <c r="T21" s="134">
        <v>9647.9883105198896</v>
      </c>
      <c r="U21" s="134">
        <v>12933.2463027464</v>
      </c>
      <c r="V21" s="134">
        <v>11918.862028793101</v>
      </c>
      <c r="W21" s="134">
        <v>9383.2775727157004</v>
      </c>
      <c r="X21" s="134">
        <v>5633.5595850083</v>
      </c>
      <c r="Y21" s="134">
        <v>3794.0041567458302</v>
      </c>
      <c r="Z21" s="134">
        <v>2894.9066712246299</v>
      </c>
    </row>
    <row r="22" spans="1:26" x14ac:dyDescent="0.25">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row>
    <row r="23" spans="1:26" x14ac:dyDescent="0.25">
      <c r="B23" s="7" t="s">
        <v>953</v>
      </c>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row>
    <row r="24" spans="1:26" x14ac:dyDescent="0.25">
      <c r="B24" s="9" t="s">
        <v>954</v>
      </c>
      <c r="C24" s="134">
        <v>431</v>
      </c>
      <c r="D24" s="134">
        <v>430</v>
      </c>
      <c r="E24" s="134">
        <v>431</v>
      </c>
      <c r="F24" s="134">
        <v>430</v>
      </c>
      <c r="G24" s="134">
        <v>428</v>
      </c>
      <c r="H24" s="134">
        <v>428</v>
      </c>
      <c r="I24" s="134">
        <v>250</v>
      </c>
      <c r="J24" s="134">
        <v>251</v>
      </c>
      <c r="K24" s="134">
        <v>251</v>
      </c>
      <c r="L24" s="134">
        <v>252</v>
      </c>
      <c r="M24" s="134">
        <v>252</v>
      </c>
      <c r="N24" s="134">
        <v>253</v>
      </c>
      <c r="O24" s="134">
        <v>254</v>
      </c>
      <c r="P24" s="134">
        <v>256</v>
      </c>
      <c r="Q24" s="134">
        <v>256</v>
      </c>
      <c r="R24" s="134">
        <v>256</v>
      </c>
      <c r="S24" s="134">
        <v>256</v>
      </c>
      <c r="T24" s="134">
        <v>258</v>
      </c>
      <c r="U24" s="134">
        <v>258</v>
      </c>
      <c r="V24" s="134">
        <v>258</v>
      </c>
      <c r="W24" s="134">
        <v>258</v>
      </c>
      <c r="X24" s="134">
        <v>260</v>
      </c>
      <c r="Y24" s="134">
        <v>260</v>
      </c>
      <c r="Z24" s="134">
        <v>260</v>
      </c>
    </row>
    <row r="25" spans="1:26" x14ac:dyDescent="0.25">
      <c r="B25" s="9" t="s">
        <v>955</v>
      </c>
      <c r="C25" s="134">
        <v>97.242999999999995</v>
      </c>
      <c r="D25" s="134">
        <v>77.200999999999993</v>
      </c>
      <c r="E25" s="134">
        <v>89.950999999999993</v>
      </c>
      <c r="F25" s="134">
        <v>78.091999999999999</v>
      </c>
      <c r="G25" s="134">
        <v>65.567999999999998</v>
      </c>
      <c r="H25" s="134">
        <v>68.933000000000007</v>
      </c>
      <c r="I25" s="134">
        <v>91.896142076999993</v>
      </c>
      <c r="J25" s="134">
        <v>136.97022677699999</v>
      </c>
      <c r="K25" s="134">
        <v>155.76454804299999</v>
      </c>
      <c r="L25" s="134">
        <v>180.17824348099899</v>
      </c>
      <c r="M25" s="134">
        <v>184.10070361300001</v>
      </c>
      <c r="N25" s="134">
        <v>170.54648837099899</v>
      </c>
      <c r="O25" s="134">
        <v>86.183083693</v>
      </c>
      <c r="P25" s="134">
        <v>92.382237324000002</v>
      </c>
      <c r="Q25" s="134">
        <v>93.644781590999997</v>
      </c>
      <c r="R25" s="134">
        <v>142.50074843499999</v>
      </c>
      <c r="S25" s="134">
        <v>156.38740846900001</v>
      </c>
      <c r="T25" s="134">
        <v>183.76275666699999</v>
      </c>
      <c r="U25" s="134">
        <v>189.67613002600001</v>
      </c>
      <c r="V25" s="134">
        <v>175.020886996</v>
      </c>
      <c r="W25" s="134">
        <v>130.72211882100001</v>
      </c>
      <c r="X25" s="134">
        <v>97.154894317</v>
      </c>
      <c r="Y25" s="134">
        <v>88.475757637000001</v>
      </c>
      <c r="Z25" s="134">
        <v>85.502278857999997</v>
      </c>
    </row>
    <row r="26" spans="1:26" x14ac:dyDescent="0.25">
      <c r="B26" s="9" t="s">
        <v>956</v>
      </c>
      <c r="C26" s="134">
        <v>245.27735999999999</v>
      </c>
      <c r="D26" s="134">
        <v>158.85269</v>
      </c>
      <c r="E26" s="134">
        <v>185.54352</v>
      </c>
      <c r="F26" s="134">
        <v>156.92353</v>
      </c>
      <c r="G26" s="134">
        <v>141.94414</v>
      </c>
      <c r="H26" s="134">
        <v>142.62432999999999</v>
      </c>
      <c r="I26" s="134">
        <v>211.24605224646001</v>
      </c>
      <c r="J26" s="134">
        <v>304.96648484272799</v>
      </c>
      <c r="K26" s="134">
        <v>365.61247964760901</v>
      </c>
      <c r="L26" s="134">
        <v>430.250715237431</v>
      </c>
      <c r="M26" s="134">
        <v>442.87902525496702</v>
      </c>
      <c r="N26" s="134">
        <v>412.52214862424501</v>
      </c>
      <c r="O26" s="134">
        <v>201.398863652627</v>
      </c>
      <c r="P26" s="134">
        <v>215.25636621571999</v>
      </c>
      <c r="Q26" s="134">
        <v>218.38420671796001</v>
      </c>
      <c r="R26" s="134">
        <v>315.68175268485601</v>
      </c>
      <c r="S26" s="134">
        <v>371.58501978312302</v>
      </c>
      <c r="T26" s="134">
        <v>439.48998227589902</v>
      </c>
      <c r="U26" s="134">
        <v>456.21089928687798</v>
      </c>
      <c r="V26" s="134">
        <v>423.177414905239</v>
      </c>
      <c r="W26" s="134">
        <v>321.61461659185301</v>
      </c>
      <c r="X26" s="134">
        <v>226.05088309913199</v>
      </c>
      <c r="Y26" s="134">
        <v>208.080415318793</v>
      </c>
      <c r="Z26" s="134">
        <v>202.67960076538699</v>
      </c>
    </row>
    <row r="27" spans="1:26" x14ac:dyDescent="0.25">
      <c r="B27" s="9" t="s">
        <v>957</v>
      </c>
      <c r="C27" s="134">
        <v>312.18257</v>
      </c>
      <c r="D27" s="134">
        <v>247.28762</v>
      </c>
      <c r="E27" s="134">
        <v>372.60615999999999</v>
      </c>
      <c r="F27" s="134">
        <v>332.93887999999902</v>
      </c>
      <c r="G27" s="134">
        <v>242.62141</v>
      </c>
      <c r="H27" s="134">
        <v>329.60566</v>
      </c>
      <c r="I27" s="134">
        <v>325.43394777157403</v>
      </c>
      <c r="J27" s="134">
        <v>559.18829966970702</v>
      </c>
      <c r="K27" s="134">
        <v>718.87473722176503</v>
      </c>
      <c r="L27" s="134">
        <v>850.53007487325999</v>
      </c>
      <c r="M27" s="134">
        <v>788.24702709680002</v>
      </c>
      <c r="N27" s="134">
        <v>787.54077433376096</v>
      </c>
      <c r="O27" s="134">
        <v>313.45499181957098</v>
      </c>
      <c r="P27" s="134">
        <v>295.61016575646499</v>
      </c>
      <c r="Q27" s="134">
        <v>322.52574402411199</v>
      </c>
      <c r="R27" s="134">
        <v>380.44803873723498</v>
      </c>
      <c r="S27" s="134">
        <v>572.71772577314596</v>
      </c>
      <c r="T27" s="134">
        <v>726.73059877959599</v>
      </c>
      <c r="U27" s="134">
        <v>816.76046667625906</v>
      </c>
      <c r="V27" s="134">
        <v>816.07135267866602</v>
      </c>
      <c r="W27" s="134">
        <v>680.49834846881902</v>
      </c>
      <c r="X27" s="134">
        <v>529.80023728047001</v>
      </c>
      <c r="Y27" s="134">
        <v>449.13949749428201</v>
      </c>
      <c r="Z27" s="134">
        <v>345.839280062238</v>
      </c>
    </row>
    <row r="28" spans="1:26" x14ac:dyDescent="0.25">
      <c r="B28" s="9" t="s">
        <v>958</v>
      </c>
      <c r="C28" s="134">
        <v>0</v>
      </c>
      <c r="D28" s="134">
        <v>0</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row>
    <row r="29" spans="1:26" ht="15.75" thickBot="1" x14ac:dyDescent="0.3">
      <c r="B29" s="9" t="s">
        <v>959</v>
      </c>
      <c r="C29" s="260">
        <v>57.741430000000001</v>
      </c>
      <c r="D29" s="260">
        <v>53.594009999999997</v>
      </c>
      <c r="E29" s="260">
        <v>59.57788</v>
      </c>
      <c r="F29" s="260">
        <v>59.496009999999998</v>
      </c>
      <c r="G29" s="260">
        <v>60.775489999999998</v>
      </c>
      <c r="H29" s="260">
        <v>57.367980000000003</v>
      </c>
      <c r="I29" s="260">
        <v>60.796442534437801</v>
      </c>
      <c r="J29" s="260">
        <v>62.551481423780501</v>
      </c>
      <c r="K29" s="260">
        <v>62.933800724992999</v>
      </c>
      <c r="L29" s="260">
        <v>62.897524443505397</v>
      </c>
      <c r="M29" s="260">
        <v>76.309032419083906</v>
      </c>
      <c r="N29" s="260">
        <v>75.640035458688303</v>
      </c>
      <c r="O29" s="260">
        <v>7.4290406967238098</v>
      </c>
      <c r="P29" s="260">
        <v>8.9998453844440398</v>
      </c>
      <c r="Q29" s="260">
        <v>8.67210515846436</v>
      </c>
      <c r="R29" s="260">
        <v>9.2066259313047496</v>
      </c>
      <c r="S29" s="260">
        <v>8.4397540169317704</v>
      </c>
      <c r="T29" s="260">
        <v>8.9260531703833408</v>
      </c>
      <c r="U29" s="260">
        <v>17.494529494928301</v>
      </c>
      <c r="V29" s="260">
        <v>15.6423564152902</v>
      </c>
      <c r="W29" s="260">
        <v>16.6620476951996</v>
      </c>
      <c r="X29" s="260">
        <v>15.104760024335601</v>
      </c>
      <c r="Y29" s="260">
        <v>18.551709163929701</v>
      </c>
      <c r="Z29" s="260">
        <v>17.558537568779801</v>
      </c>
    </row>
    <row r="30" spans="1:26" x14ac:dyDescent="0.25">
      <c r="A30" s="181">
        <v>481.2</v>
      </c>
      <c r="B30" s="9" t="s">
        <v>960</v>
      </c>
      <c r="C30" s="134">
        <v>615.20136000000002</v>
      </c>
      <c r="D30" s="134">
        <v>459.73432000000003</v>
      </c>
      <c r="E30" s="134">
        <v>617.72756000000004</v>
      </c>
      <c r="F30" s="134">
        <v>549.358419999999</v>
      </c>
      <c r="G30" s="134">
        <v>445.34104000000002</v>
      </c>
      <c r="H30" s="134">
        <v>529.59797000000003</v>
      </c>
      <c r="I30" s="134">
        <v>597.47644255247201</v>
      </c>
      <c r="J30" s="134">
        <v>926.70626593621603</v>
      </c>
      <c r="K30" s="134">
        <v>1147.4210175943599</v>
      </c>
      <c r="L30" s="134">
        <v>1343.6783145541899</v>
      </c>
      <c r="M30" s="134">
        <v>1307.4350847708499</v>
      </c>
      <c r="N30" s="134">
        <v>1275.7029584166901</v>
      </c>
      <c r="O30" s="134">
        <v>522.282896168923</v>
      </c>
      <c r="P30" s="134">
        <v>519.86637735662998</v>
      </c>
      <c r="Q30" s="134">
        <v>549.58205590053797</v>
      </c>
      <c r="R30" s="134">
        <v>705.336417353397</v>
      </c>
      <c r="S30" s="134">
        <v>952.74249957320103</v>
      </c>
      <c r="T30" s="134">
        <v>1175.14663422587</v>
      </c>
      <c r="U30" s="134">
        <v>1290.46589545806</v>
      </c>
      <c r="V30" s="134">
        <v>1254.8911239991901</v>
      </c>
      <c r="W30" s="134">
        <v>1018.77501275587</v>
      </c>
      <c r="X30" s="134">
        <v>770.95588040393898</v>
      </c>
      <c r="Y30" s="134">
        <v>675.771621977005</v>
      </c>
      <c r="Z30" s="134">
        <v>566.07741839640505</v>
      </c>
    </row>
    <row r="31" spans="1:26" x14ac:dyDescent="0.25">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row>
    <row r="32" spans="1:26" x14ac:dyDescent="0.25">
      <c r="B32" s="7" t="s">
        <v>961</v>
      </c>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row>
    <row r="33" spans="1:26" x14ac:dyDescent="0.25">
      <c r="B33" s="9" t="s">
        <v>962</v>
      </c>
      <c r="C33" s="134">
        <v>1126</v>
      </c>
      <c r="D33" s="134">
        <v>1123</v>
      </c>
      <c r="E33" s="134">
        <v>1125</v>
      </c>
      <c r="F33" s="134">
        <v>1123</v>
      </c>
      <c r="G33" s="134">
        <v>1125</v>
      </c>
      <c r="H33" s="134">
        <v>1125</v>
      </c>
      <c r="I33" s="134">
        <v>1117</v>
      </c>
      <c r="J33" s="134">
        <v>1122</v>
      </c>
      <c r="K33" s="134">
        <v>1130</v>
      </c>
      <c r="L33" s="134">
        <v>1138</v>
      </c>
      <c r="M33" s="134">
        <v>1142</v>
      </c>
      <c r="N33" s="134">
        <v>1142</v>
      </c>
      <c r="O33" s="134">
        <v>1113</v>
      </c>
      <c r="P33" s="134">
        <v>1114</v>
      </c>
      <c r="Q33" s="134">
        <v>1114</v>
      </c>
      <c r="R33" s="134">
        <v>1117</v>
      </c>
      <c r="S33" s="134">
        <v>1126</v>
      </c>
      <c r="T33" s="134">
        <v>1135</v>
      </c>
      <c r="U33" s="134">
        <v>1139</v>
      </c>
      <c r="V33" s="134">
        <v>1139</v>
      </c>
      <c r="W33" s="134">
        <v>1138</v>
      </c>
      <c r="X33" s="134">
        <v>1133</v>
      </c>
      <c r="Y33" s="134">
        <v>1124</v>
      </c>
      <c r="Z33" s="134">
        <v>1116</v>
      </c>
    </row>
    <row r="34" spans="1:26" x14ac:dyDescent="0.25">
      <c r="B34" s="9" t="s">
        <v>963</v>
      </c>
      <c r="C34" s="134">
        <v>121.322</v>
      </c>
      <c r="D34" s="134">
        <v>59.954000000000001</v>
      </c>
      <c r="E34" s="134">
        <v>47.633000000000003</v>
      </c>
      <c r="F34" s="134">
        <v>27.533000000000001</v>
      </c>
      <c r="G34" s="134">
        <v>22.61</v>
      </c>
      <c r="H34" s="134">
        <v>26.645</v>
      </c>
      <c r="I34" s="134">
        <v>42.566017520300001</v>
      </c>
      <c r="J34" s="134">
        <v>65.619427780300001</v>
      </c>
      <c r="K34" s="134">
        <v>114.56428319</v>
      </c>
      <c r="L34" s="134">
        <v>203.84589436019999</v>
      </c>
      <c r="M34" s="134">
        <v>259.49632092229899</v>
      </c>
      <c r="N34" s="134">
        <v>225.081939858</v>
      </c>
      <c r="O34" s="134">
        <v>37.621693811999997</v>
      </c>
      <c r="P34" s="134">
        <v>39.989278073000001</v>
      </c>
      <c r="Q34" s="134">
        <v>41.737052688699997</v>
      </c>
      <c r="R34" s="134">
        <v>64.764099179699997</v>
      </c>
      <c r="S34" s="134">
        <v>111.51184796299999</v>
      </c>
      <c r="T34" s="134">
        <v>200.40639719409899</v>
      </c>
      <c r="U34" s="134">
        <v>258.95105539100001</v>
      </c>
      <c r="V34" s="134">
        <v>224.21009039699999</v>
      </c>
      <c r="W34" s="134">
        <v>157.47388408340001</v>
      </c>
      <c r="X34" s="134">
        <v>83.290634803200007</v>
      </c>
      <c r="Y34" s="134">
        <v>51.032559996300002</v>
      </c>
      <c r="Z34" s="134">
        <v>39.216271108099903</v>
      </c>
    </row>
    <row r="35" spans="1:26" x14ac:dyDescent="0.25">
      <c r="B35" s="9" t="s">
        <v>964</v>
      </c>
      <c r="C35" s="134">
        <v>345.00148999999999</v>
      </c>
      <c r="D35" s="134">
        <v>202.76731999999899</v>
      </c>
      <c r="E35" s="134">
        <v>172.03439</v>
      </c>
      <c r="F35" s="134">
        <v>130.23607000000001</v>
      </c>
      <c r="G35" s="134">
        <v>122.068699999999</v>
      </c>
      <c r="H35" s="134">
        <v>136.21290999999999</v>
      </c>
      <c r="I35" s="134">
        <v>138.779623162082</v>
      </c>
      <c r="J35" s="134">
        <v>186.97178278741501</v>
      </c>
      <c r="K35" s="134">
        <v>293.54976083448901</v>
      </c>
      <c r="L35" s="134">
        <v>485.50593510320402</v>
      </c>
      <c r="M35" s="134">
        <v>605.17553542665905</v>
      </c>
      <c r="N35" s="134">
        <v>532.17034953565303</v>
      </c>
      <c r="O35" s="134">
        <v>128.68296051890599</v>
      </c>
      <c r="P35" s="134">
        <v>133.68018256165601</v>
      </c>
      <c r="Q35" s="134">
        <v>137.27857985086399</v>
      </c>
      <c r="R35" s="134">
        <v>184.51599160791</v>
      </c>
      <c r="S35" s="134">
        <v>287.65938602946102</v>
      </c>
      <c r="T35" s="134">
        <v>478.44210870474899</v>
      </c>
      <c r="U35" s="134">
        <v>603.82341637220702</v>
      </c>
      <c r="V35" s="134">
        <v>530.13934121310297</v>
      </c>
      <c r="W35" s="134">
        <v>388.04884769712498</v>
      </c>
      <c r="X35" s="134">
        <v>226.422359282825</v>
      </c>
      <c r="Y35" s="134">
        <v>158.111062647718</v>
      </c>
      <c r="Z35" s="134">
        <v>132.328534095854</v>
      </c>
    </row>
    <row r="36" spans="1:26" x14ac:dyDescent="0.25">
      <c r="B36" s="9" t="s">
        <v>965</v>
      </c>
      <c r="C36" s="134">
        <v>384.56941</v>
      </c>
      <c r="D36" s="134">
        <v>189.62978000000001</v>
      </c>
      <c r="E36" s="134">
        <v>146.09593000000001</v>
      </c>
      <c r="F36" s="134">
        <v>102.15371</v>
      </c>
      <c r="G36" s="134">
        <v>82.158050000000003</v>
      </c>
      <c r="H36" s="134">
        <v>113.59557</v>
      </c>
      <c r="I36" s="134">
        <v>150.740029009468</v>
      </c>
      <c r="J36" s="134">
        <v>267.894834586976</v>
      </c>
      <c r="K36" s="134">
        <v>528.72986830402294</v>
      </c>
      <c r="L36" s="134">
        <v>962.25304700048503</v>
      </c>
      <c r="M36" s="134">
        <v>1111.0614978394699</v>
      </c>
      <c r="N36" s="134">
        <v>1039.3717683515499</v>
      </c>
      <c r="O36" s="134">
        <v>136.83320694449301</v>
      </c>
      <c r="P36" s="134">
        <v>127.960065290277</v>
      </c>
      <c r="Q36" s="134">
        <v>143.74825530150301</v>
      </c>
      <c r="R36" s="134">
        <v>172.906983185001</v>
      </c>
      <c r="S36" s="134">
        <v>408.37566519807001</v>
      </c>
      <c r="T36" s="134">
        <v>792.55156852076198</v>
      </c>
      <c r="U36" s="134">
        <v>1115.0637922572</v>
      </c>
      <c r="V36" s="134">
        <v>1045.42626251612</v>
      </c>
      <c r="W36" s="134">
        <v>819.759647504344</v>
      </c>
      <c r="X36" s="134">
        <v>454.19634689731799</v>
      </c>
      <c r="Y36" s="134">
        <v>259.06235747225401</v>
      </c>
      <c r="Z36" s="134">
        <v>158.62181859825199</v>
      </c>
    </row>
    <row r="37" spans="1:26" x14ac:dyDescent="0.25">
      <c r="B37" s="9" t="s">
        <v>966</v>
      </c>
      <c r="C37" s="134">
        <v>0.24601000000000001</v>
      </c>
      <c r="D37" s="134">
        <v>0.98163</v>
      </c>
      <c r="E37" s="134">
        <v>1.40889</v>
      </c>
      <c r="F37" s="134">
        <v>0.96382999999999996</v>
      </c>
      <c r="G37" s="134">
        <v>1.1538200000000001</v>
      </c>
      <c r="H37" s="134">
        <v>1.15689</v>
      </c>
      <c r="I37" s="134">
        <v>14.295246194435499</v>
      </c>
      <c r="J37" s="134">
        <v>10.698081810200399</v>
      </c>
      <c r="K37" s="134">
        <v>10.5048061440382</v>
      </c>
      <c r="L37" s="134">
        <v>15.8344486721822</v>
      </c>
      <c r="M37" s="134">
        <v>10.9593247079983</v>
      </c>
      <c r="N37" s="134">
        <v>11.8324137281106</v>
      </c>
      <c r="O37" s="134">
        <v>8.9112666965277398</v>
      </c>
      <c r="P37" s="134">
        <v>10.9933162345272</v>
      </c>
      <c r="Q37" s="134">
        <v>10.8735940774294</v>
      </c>
      <c r="R37" s="134">
        <v>14.9178293851957</v>
      </c>
      <c r="S37" s="134">
        <v>12.2537637026245</v>
      </c>
      <c r="T37" s="134">
        <v>6.23728760081499</v>
      </c>
      <c r="U37" s="134">
        <v>13.2160811529615</v>
      </c>
      <c r="V37" s="134">
        <v>14.257356804260899</v>
      </c>
      <c r="W37" s="134">
        <v>17.0318549377333</v>
      </c>
      <c r="X37" s="134">
        <v>15.1829234743548</v>
      </c>
      <c r="Y37" s="134">
        <v>14.258915964002099</v>
      </c>
      <c r="Z37" s="134">
        <v>12.5382022450056</v>
      </c>
    </row>
    <row r="38" spans="1:26" ht="15.75" thickBot="1" x14ac:dyDescent="0.3">
      <c r="B38" s="9" t="s">
        <v>967</v>
      </c>
      <c r="C38" s="260">
        <v>30.496269999999999</v>
      </c>
      <c r="D38" s="260">
        <v>29.159929999999999</v>
      </c>
      <c r="E38" s="260">
        <v>33.000959999999999</v>
      </c>
      <c r="F38" s="260">
        <v>33.155540000000002</v>
      </c>
      <c r="G38" s="260">
        <v>32.87453</v>
      </c>
      <c r="H38" s="260">
        <v>36.243089999999903</v>
      </c>
      <c r="I38" s="260">
        <v>62.285399150655898</v>
      </c>
      <c r="J38" s="260">
        <v>69.160048598137394</v>
      </c>
      <c r="K38" s="260">
        <v>73.6358063412425</v>
      </c>
      <c r="L38" s="260">
        <v>79.814907411473399</v>
      </c>
      <c r="M38" s="260">
        <v>98.4335416933815</v>
      </c>
      <c r="N38" s="260">
        <v>96.3235867712432</v>
      </c>
      <c r="O38" s="260">
        <v>7.4119478811048802</v>
      </c>
      <c r="P38" s="260">
        <v>8.7567124065280293</v>
      </c>
      <c r="Q38" s="260">
        <v>8.8960627188591506</v>
      </c>
      <c r="R38" s="260">
        <v>10.1847009005528</v>
      </c>
      <c r="S38" s="260">
        <v>10.557369442337899</v>
      </c>
      <c r="T38" s="260">
        <v>11.5556860852735</v>
      </c>
      <c r="U38" s="260">
        <v>22.556839228493299</v>
      </c>
      <c r="V38" s="260">
        <v>19.917596099809899</v>
      </c>
      <c r="W38" s="260">
        <v>20.772200605798702</v>
      </c>
      <c r="X38" s="260">
        <v>17.737387971003098</v>
      </c>
      <c r="Y38" s="260">
        <v>19.722234959615399</v>
      </c>
      <c r="Z38" s="260">
        <v>17.630483674905602</v>
      </c>
    </row>
    <row r="39" spans="1:26" x14ac:dyDescent="0.25">
      <c r="A39" s="8">
        <v>482</v>
      </c>
      <c r="B39" s="9" t="s">
        <v>968</v>
      </c>
      <c r="C39" s="134">
        <v>760.31317999999897</v>
      </c>
      <c r="D39" s="134">
        <v>422.53865999999999</v>
      </c>
      <c r="E39" s="134">
        <v>352.54016999999999</v>
      </c>
      <c r="F39" s="134">
        <v>266.50914999999998</v>
      </c>
      <c r="G39" s="134">
        <v>238.255099999999</v>
      </c>
      <c r="H39" s="134">
        <v>287.20846</v>
      </c>
      <c r="I39" s="134">
        <v>366.100297516642</v>
      </c>
      <c r="J39" s="134">
        <v>534.72474778272999</v>
      </c>
      <c r="K39" s="134">
        <v>906.420241623793</v>
      </c>
      <c r="L39" s="134">
        <v>1543.40833818734</v>
      </c>
      <c r="M39" s="134">
        <v>1825.6298996675</v>
      </c>
      <c r="N39" s="134">
        <v>1679.6981183865601</v>
      </c>
      <c r="O39" s="134">
        <v>281.83938204103299</v>
      </c>
      <c r="P39" s="134">
        <v>281.39027649298799</v>
      </c>
      <c r="Q39" s="134">
        <v>300.79649194865499</v>
      </c>
      <c r="R39" s="134">
        <v>382.52550507865999</v>
      </c>
      <c r="S39" s="134">
        <v>718.84618437249401</v>
      </c>
      <c r="T39" s="134">
        <v>1288.7866509116</v>
      </c>
      <c r="U39" s="134">
        <v>1754.6601290108699</v>
      </c>
      <c r="V39" s="134">
        <v>1609.7405566333</v>
      </c>
      <c r="W39" s="134">
        <v>1245.6125507449999</v>
      </c>
      <c r="X39" s="134">
        <v>713.53901762550095</v>
      </c>
      <c r="Y39" s="134">
        <v>451.15457104358899</v>
      </c>
      <c r="Z39" s="134">
        <v>321.11903861401697</v>
      </c>
    </row>
    <row r="40" spans="1:26" x14ac:dyDescent="0.25">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row>
    <row r="41" spans="1:26" x14ac:dyDescent="0.25">
      <c r="B41" s="7" t="s">
        <v>969</v>
      </c>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row>
    <row r="42" spans="1:26" x14ac:dyDescent="0.25">
      <c r="B42" s="9" t="s">
        <v>970</v>
      </c>
      <c r="C42" s="134">
        <v>81</v>
      </c>
      <c r="D42" s="134">
        <v>81</v>
      </c>
      <c r="E42" s="134">
        <v>81</v>
      </c>
      <c r="F42" s="134">
        <v>81</v>
      </c>
      <c r="G42" s="134">
        <v>81</v>
      </c>
      <c r="H42" s="134">
        <v>82</v>
      </c>
      <c r="I42" s="134">
        <v>73</v>
      </c>
      <c r="J42" s="134">
        <v>73</v>
      </c>
      <c r="K42" s="134">
        <v>73</v>
      </c>
      <c r="L42" s="134">
        <v>73</v>
      </c>
      <c r="M42" s="134">
        <v>73</v>
      </c>
      <c r="N42" s="134">
        <v>73</v>
      </c>
      <c r="O42" s="134">
        <v>73</v>
      </c>
      <c r="P42" s="134">
        <v>73</v>
      </c>
      <c r="Q42" s="134">
        <v>73</v>
      </c>
      <c r="R42" s="134">
        <v>73</v>
      </c>
      <c r="S42" s="134">
        <v>73</v>
      </c>
      <c r="T42" s="134">
        <v>73</v>
      </c>
      <c r="U42" s="134">
        <v>73</v>
      </c>
      <c r="V42" s="134">
        <v>73</v>
      </c>
      <c r="W42" s="134">
        <v>73</v>
      </c>
      <c r="X42" s="134">
        <v>73</v>
      </c>
      <c r="Y42" s="134">
        <v>73</v>
      </c>
      <c r="Z42" s="134">
        <v>73</v>
      </c>
    </row>
    <row r="43" spans="1:26" x14ac:dyDescent="0.25">
      <c r="B43" s="9" t="s">
        <v>971</v>
      </c>
      <c r="C43" s="134">
        <v>1210.29</v>
      </c>
      <c r="D43" s="134">
        <v>970.947</v>
      </c>
      <c r="E43" s="134">
        <v>962.23</v>
      </c>
      <c r="F43" s="134">
        <v>809.96500000000003</v>
      </c>
      <c r="G43" s="134">
        <v>750.928</v>
      </c>
      <c r="H43" s="134">
        <v>814.69799999999998</v>
      </c>
      <c r="I43" s="134">
        <v>777.28126215399902</v>
      </c>
      <c r="J43" s="134">
        <v>1148.1679161009999</v>
      </c>
      <c r="K43" s="134">
        <v>1428.23983965</v>
      </c>
      <c r="L43" s="134">
        <v>1488.8350689639999</v>
      </c>
      <c r="M43" s="134">
        <v>1516.6393478340001</v>
      </c>
      <c r="N43" s="134">
        <v>1322.422879775</v>
      </c>
      <c r="O43" s="134">
        <v>693.92980829170006</v>
      </c>
      <c r="P43" s="134">
        <v>754.98540375699997</v>
      </c>
      <c r="Q43" s="134">
        <v>766.08861744900003</v>
      </c>
      <c r="R43" s="134">
        <v>1131.97906071899</v>
      </c>
      <c r="S43" s="134">
        <v>1406.72824446299</v>
      </c>
      <c r="T43" s="134">
        <v>1479.4975104810001</v>
      </c>
      <c r="U43" s="134">
        <v>1529.525774084</v>
      </c>
      <c r="V43" s="134">
        <v>1329.5941142189999</v>
      </c>
      <c r="W43" s="134">
        <v>1054.8790469180001</v>
      </c>
      <c r="X43" s="134">
        <v>774.70390347900002</v>
      </c>
      <c r="Y43" s="134">
        <v>709.77856690750002</v>
      </c>
      <c r="Z43" s="134">
        <v>682.19844718469994</v>
      </c>
    </row>
    <row r="44" spans="1:26" x14ac:dyDescent="0.25">
      <c r="B44" s="9" t="s">
        <v>972</v>
      </c>
      <c r="C44" s="134">
        <v>717.79183999999998</v>
      </c>
      <c r="D44" s="134">
        <v>565.46213999999998</v>
      </c>
      <c r="E44" s="134">
        <v>640.06071999999995</v>
      </c>
      <c r="F44" s="134">
        <v>548.93532000000005</v>
      </c>
      <c r="G44" s="134">
        <v>542.88998000000004</v>
      </c>
      <c r="H44" s="134">
        <v>543.27575000000002</v>
      </c>
      <c r="I44" s="134">
        <v>379.71139897864998</v>
      </c>
      <c r="J44" s="134">
        <v>539.26683750664995</v>
      </c>
      <c r="K44" s="134">
        <v>659.75377901743002</v>
      </c>
      <c r="L44" s="134">
        <v>685.82184666831199</v>
      </c>
      <c r="M44" s="134">
        <v>697.78324743818598</v>
      </c>
      <c r="N44" s="134">
        <v>614.23132287920498</v>
      </c>
      <c r="O44" s="134">
        <v>343.85360352708898</v>
      </c>
      <c r="P44" s="134">
        <v>370.11972069626103</v>
      </c>
      <c r="Q44" s="134">
        <v>374.89632322655899</v>
      </c>
      <c r="R44" s="134">
        <v>532.30239192131296</v>
      </c>
      <c r="S44" s="134">
        <v>650.49949076798202</v>
      </c>
      <c r="T44" s="134">
        <v>681.80482900892605</v>
      </c>
      <c r="U44" s="134">
        <v>703.32698801093602</v>
      </c>
      <c r="V44" s="134">
        <v>617.31638793701302</v>
      </c>
      <c r="W44" s="134">
        <v>499.13396598412299</v>
      </c>
      <c r="X44" s="134">
        <v>378.602619276665</v>
      </c>
      <c r="Y44" s="134">
        <v>350.67173948360602</v>
      </c>
      <c r="Z44" s="134">
        <v>338.80677197885802</v>
      </c>
    </row>
    <row r="45" spans="1:26" ht="15.75" thickBot="1" x14ac:dyDescent="0.3">
      <c r="B45" s="9" t="s">
        <v>973</v>
      </c>
      <c r="C45" s="260">
        <v>0.35687999999999998</v>
      </c>
      <c r="D45" s="260">
        <v>0.30692000000000003</v>
      </c>
      <c r="E45" s="260">
        <v>0.29138999999999998</v>
      </c>
      <c r="F45" s="260">
        <v>0.23218</v>
      </c>
      <c r="G45" s="260">
        <v>0.23053000000000001</v>
      </c>
      <c r="H45" s="260">
        <v>0.22034999999999999</v>
      </c>
      <c r="I45" s="260">
        <v>271.32435344690799</v>
      </c>
      <c r="J45" s="260">
        <v>194.488249695733</v>
      </c>
      <c r="K45" s="260">
        <v>134.28939114628901</v>
      </c>
      <c r="L45" s="260">
        <v>117.626733413821</v>
      </c>
      <c r="M45" s="260">
        <v>64.939829152007803</v>
      </c>
      <c r="N45" s="260">
        <v>70.549314670334098</v>
      </c>
      <c r="O45" s="260">
        <v>171.33482629852699</v>
      </c>
      <c r="P45" s="260">
        <v>216.53424070773499</v>
      </c>
      <c r="Q45" s="260">
        <v>207.97430765140601</v>
      </c>
      <c r="R45" s="260">
        <v>271.42158516034402</v>
      </c>
      <c r="S45" s="260">
        <v>158.712683663946</v>
      </c>
      <c r="T45" s="260">
        <v>46.865043240407303</v>
      </c>
      <c r="U45" s="260">
        <v>79.179774630029897</v>
      </c>
      <c r="V45" s="260">
        <v>85.839693063363399</v>
      </c>
      <c r="W45" s="260">
        <v>115.937047142542</v>
      </c>
      <c r="X45" s="260">
        <v>144.38661371317701</v>
      </c>
      <c r="Y45" s="260">
        <v>204.84887287088401</v>
      </c>
      <c r="Z45" s="260">
        <v>227.08557409597401</v>
      </c>
    </row>
    <row r="46" spans="1:26" x14ac:dyDescent="0.25">
      <c r="A46" s="8">
        <v>489</v>
      </c>
      <c r="B46" s="9" t="s">
        <v>974</v>
      </c>
      <c r="C46" s="134">
        <v>718.14872000000003</v>
      </c>
      <c r="D46" s="134">
        <v>565.76905999999997</v>
      </c>
      <c r="E46" s="134">
        <v>640.35211000000004</v>
      </c>
      <c r="F46" s="134">
        <v>549.16750000000002</v>
      </c>
      <c r="G46" s="134">
        <v>543.12050999999997</v>
      </c>
      <c r="H46" s="134">
        <v>543.49609999999996</v>
      </c>
      <c r="I46" s="134">
        <v>651.03575242555803</v>
      </c>
      <c r="J46" s="134">
        <v>733.75508720238304</v>
      </c>
      <c r="K46" s="134">
        <v>794.04317016371897</v>
      </c>
      <c r="L46" s="134">
        <v>803.44858008213396</v>
      </c>
      <c r="M46" s="134">
        <v>762.72307659019395</v>
      </c>
      <c r="N46" s="134">
        <v>684.78063754953905</v>
      </c>
      <c r="O46" s="134">
        <v>515.18842982561603</v>
      </c>
      <c r="P46" s="134">
        <v>586.65396140399605</v>
      </c>
      <c r="Q46" s="134">
        <v>582.87063087796605</v>
      </c>
      <c r="R46" s="134">
        <v>803.72397708165795</v>
      </c>
      <c r="S46" s="134">
        <v>809.21217443192802</v>
      </c>
      <c r="T46" s="134">
        <v>728.66987224933303</v>
      </c>
      <c r="U46" s="134">
        <v>782.50676264096603</v>
      </c>
      <c r="V46" s="134">
        <v>703.15608100037696</v>
      </c>
      <c r="W46" s="134">
        <v>615.07101312666498</v>
      </c>
      <c r="X46" s="134">
        <v>522.989232989843</v>
      </c>
      <c r="Y46" s="134">
        <v>555.52061235449003</v>
      </c>
      <c r="Z46" s="134">
        <v>565.89234607483195</v>
      </c>
    </row>
    <row r="47" spans="1:26" x14ac:dyDescent="0.25">
      <c r="C47" s="261"/>
      <c r="D47" s="261"/>
      <c r="E47" s="261"/>
      <c r="F47" s="261"/>
      <c r="G47" s="261"/>
      <c r="H47" s="261"/>
      <c r="I47" s="261"/>
      <c r="J47" s="261"/>
      <c r="K47" s="261"/>
      <c r="L47" s="261"/>
      <c r="M47" s="261"/>
      <c r="N47" s="261"/>
      <c r="O47" s="261"/>
      <c r="P47" s="261"/>
      <c r="Q47" s="261"/>
      <c r="R47" s="261"/>
      <c r="S47" s="261"/>
      <c r="T47" s="261"/>
      <c r="U47" s="261"/>
      <c r="V47" s="261"/>
      <c r="W47" s="261"/>
      <c r="X47" s="261"/>
      <c r="Y47" s="261"/>
      <c r="Z47" s="261"/>
    </row>
    <row r="48" spans="1:26" x14ac:dyDescent="0.25">
      <c r="B48" s="7" t="s">
        <v>975</v>
      </c>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row>
    <row r="49" spans="1:26" x14ac:dyDescent="0.25">
      <c r="B49" s="9" t="s">
        <v>976</v>
      </c>
      <c r="C49" s="134">
        <v>0</v>
      </c>
      <c r="D49" s="134">
        <v>0</v>
      </c>
      <c r="E49" s="134">
        <v>0</v>
      </c>
      <c r="F49" s="134">
        <v>0</v>
      </c>
      <c r="G49" s="134">
        <v>0</v>
      </c>
      <c r="H49" s="134">
        <v>0</v>
      </c>
      <c r="I49" s="134">
        <v>7</v>
      </c>
      <c r="J49" s="134">
        <v>7</v>
      </c>
      <c r="K49" s="134">
        <v>7</v>
      </c>
      <c r="L49" s="134">
        <v>7</v>
      </c>
      <c r="M49" s="134">
        <v>7</v>
      </c>
      <c r="N49" s="134">
        <v>7</v>
      </c>
      <c r="O49" s="134">
        <v>7</v>
      </c>
      <c r="P49" s="134">
        <v>7</v>
      </c>
      <c r="Q49" s="134">
        <v>7</v>
      </c>
      <c r="R49" s="134">
        <v>7</v>
      </c>
      <c r="S49" s="134">
        <v>7</v>
      </c>
      <c r="T49" s="134">
        <v>7</v>
      </c>
      <c r="U49" s="134">
        <v>7</v>
      </c>
      <c r="V49" s="134">
        <v>7</v>
      </c>
      <c r="W49" s="134">
        <v>7</v>
      </c>
      <c r="X49" s="134">
        <v>7</v>
      </c>
      <c r="Y49" s="134">
        <v>7</v>
      </c>
      <c r="Z49" s="134">
        <v>7</v>
      </c>
    </row>
    <row r="50" spans="1:26" x14ac:dyDescent="0.25">
      <c r="B50" s="9" t="s">
        <v>977</v>
      </c>
      <c r="C50" s="134">
        <v>0</v>
      </c>
      <c r="D50" s="134">
        <v>0</v>
      </c>
      <c r="E50" s="134">
        <v>0</v>
      </c>
      <c r="F50" s="134">
        <v>0</v>
      </c>
      <c r="G50" s="134">
        <v>0</v>
      </c>
      <c r="H50" s="134">
        <v>0</v>
      </c>
      <c r="I50" s="134">
        <v>68.386045659055497</v>
      </c>
      <c r="J50" s="134">
        <v>104.828745679988</v>
      </c>
      <c r="K50" s="134">
        <v>78.646419276726903</v>
      </c>
      <c r="L50" s="134">
        <v>65.005697039502493</v>
      </c>
      <c r="M50" s="134">
        <v>39.637829635860001</v>
      </c>
      <c r="N50" s="134">
        <v>24.3098611485912</v>
      </c>
      <c r="O50" s="134">
        <v>56.310629199195397</v>
      </c>
      <c r="P50" s="134">
        <v>37.214999365860201</v>
      </c>
      <c r="Q50" s="134">
        <v>66.933879223465297</v>
      </c>
      <c r="R50" s="134">
        <v>111.577430858835</v>
      </c>
      <c r="S50" s="134">
        <v>122.976307885057</v>
      </c>
      <c r="T50" s="134">
        <v>88.929278028028804</v>
      </c>
      <c r="U50" s="134">
        <v>40.030132588801798</v>
      </c>
      <c r="V50" s="134">
        <v>24.4622429509438</v>
      </c>
      <c r="W50" s="134">
        <v>34.420715851627598</v>
      </c>
      <c r="X50" s="134">
        <v>47.984329964888502</v>
      </c>
      <c r="Y50" s="134">
        <v>40.7711383496613</v>
      </c>
      <c r="Z50" s="134">
        <v>43.999140344538802</v>
      </c>
    </row>
    <row r="51" spans="1:26" x14ac:dyDescent="0.25">
      <c r="B51" s="9" t="s">
        <v>978</v>
      </c>
      <c r="C51" s="134">
        <v>0</v>
      </c>
      <c r="D51" s="134">
        <v>0</v>
      </c>
      <c r="E51" s="134">
        <v>0</v>
      </c>
      <c r="F51" s="134">
        <v>0</v>
      </c>
      <c r="G51" s="134">
        <v>0</v>
      </c>
      <c r="H51" s="134">
        <v>0</v>
      </c>
      <c r="I51" s="134">
        <v>100.248010204746</v>
      </c>
      <c r="J51" s="134">
        <v>148.01669340415901</v>
      </c>
      <c r="K51" s="134">
        <v>140.19053809631299</v>
      </c>
      <c r="L51" s="134">
        <v>113.602269401162</v>
      </c>
      <c r="M51" s="134">
        <v>61.752325565805201</v>
      </c>
      <c r="N51" s="134">
        <v>40.884349000246999</v>
      </c>
      <c r="O51" s="134">
        <v>91.796033271509003</v>
      </c>
      <c r="P51" s="134">
        <v>68.453441812620397</v>
      </c>
      <c r="Q51" s="134">
        <v>98.788152885063795</v>
      </c>
      <c r="R51" s="134">
        <v>157.003531164869</v>
      </c>
      <c r="S51" s="134">
        <v>206.35784825515299</v>
      </c>
      <c r="T51" s="134">
        <v>150.654123464241</v>
      </c>
      <c r="U51" s="134">
        <v>62.332560672552098</v>
      </c>
      <c r="V51" s="134">
        <v>41.120561028536599</v>
      </c>
      <c r="W51" s="134">
        <v>59.003529516941697</v>
      </c>
      <c r="X51" s="134">
        <v>74.689900331573298</v>
      </c>
      <c r="Y51" s="134">
        <v>69.643925476767606</v>
      </c>
      <c r="Z51" s="134">
        <v>73.812777131217302</v>
      </c>
    </row>
    <row r="52" spans="1:26" ht="15.75" thickBot="1" x14ac:dyDescent="0.3">
      <c r="B52" s="9" t="s">
        <v>979</v>
      </c>
      <c r="C52" s="260">
        <v>0</v>
      </c>
      <c r="D52" s="260">
        <v>0</v>
      </c>
      <c r="E52" s="260">
        <v>0</v>
      </c>
      <c r="F52" s="260">
        <v>0</v>
      </c>
      <c r="G52" s="260">
        <v>0</v>
      </c>
      <c r="H52" s="260">
        <v>0</v>
      </c>
      <c r="I52" s="260">
        <v>0</v>
      </c>
      <c r="J52" s="260">
        <v>0</v>
      </c>
      <c r="K52" s="260">
        <v>0</v>
      </c>
      <c r="L52" s="260">
        <v>0</v>
      </c>
      <c r="M52" s="260">
        <v>0</v>
      </c>
      <c r="N52" s="260">
        <v>0</v>
      </c>
      <c r="O52" s="260">
        <v>0</v>
      </c>
      <c r="P52" s="260">
        <v>0</v>
      </c>
      <c r="Q52" s="260">
        <v>0</v>
      </c>
      <c r="R52" s="260">
        <v>0</v>
      </c>
      <c r="S52" s="260">
        <v>0</v>
      </c>
      <c r="T52" s="260">
        <v>0</v>
      </c>
      <c r="U52" s="260">
        <v>0</v>
      </c>
      <c r="V52" s="260">
        <v>0</v>
      </c>
      <c r="W52" s="260">
        <v>0</v>
      </c>
      <c r="X52" s="260">
        <v>0</v>
      </c>
      <c r="Y52" s="260">
        <v>0</v>
      </c>
      <c r="Z52" s="260">
        <v>0</v>
      </c>
    </row>
    <row r="53" spans="1:26" ht="15.75" thickBot="1" x14ac:dyDescent="0.3">
      <c r="B53" s="9" t="s">
        <v>1192</v>
      </c>
      <c r="C53" s="260">
        <v>0</v>
      </c>
      <c r="D53" s="260">
        <v>0</v>
      </c>
      <c r="E53" s="260">
        <v>0</v>
      </c>
      <c r="F53" s="260">
        <v>0</v>
      </c>
      <c r="G53" s="260">
        <v>0</v>
      </c>
      <c r="H53" s="260">
        <v>0</v>
      </c>
      <c r="I53" s="260">
        <v>12.509969578424901</v>
      </c>
      <c r="J53" s="260">
        <v>12.465969830374901</v>
      </c>
      <c r="K53" s="260">
        <v>9.4668420205505193</v>
      </c>
      <c r="L53" s="260">
        <v>7.9396135039935603</v>
      </c>
      <c r="M53" s="260">
        <v>7.2413107708266997</v>
      </c>
      <c r="N53" s="260">
        <v>5.2117578222988898</v>
      </c>
      <c r="O53" s="260">
        <v>1.4175813584552399</v>
      </c>
      <c r="P53" s="260">
        <v>1.2231534098554899</v>
      </c>
      <c r="Q53" s="260">
        <v>1.8298581399438001</v>
      </c>
      <c r="R53" s="260">
        <v>2.40713238339064</v>
      </c>
      <c r="S53" s="260">
        <v>2.3194343622191602</v>
      </c>
      <c r="T53" s="260">
        <v>1.6854453475096001</v>
      </c>
      <c r="U53" s="260">
        <v>1.6372046752846501</v>
      </c>
      <c r="V53" s="260">
        <v>1.0596102085057</v>
      </c>
      <c r="W53" s="260">
        <v>1.6960329484654499</v>
      </c>
      <c r="X53" s="260">
        <v>1.96404258932415</v>
      </c>
      <c r="Y53" s="260">
        <v>2.2149372686484101</v>
      </c>
      <c r="Z53" s="260">
        <v>2.6061148488735699</v>
      </c>
    </row>
    <row r="54" spans="1:26" x14ac:dyDescent="0.25">
      <c r="A54" s="8">
        <v>489</v>
      </c>
      <c r="B54" s="9" t="s">
        <v>974</v>
      </c>
      <c r="C54" s="134">
        <v>0</v>
      </c>
      <c r="D54" s="134">
        <v>0</v>
      </c>
      <c r="E54" s="134">
        <v>0</v>
      </c>
      <c r="F54" s="134">
        <v>0</v>
      </c>
      <c r="G54" s="134">
        <v>0</v>
      </c>
      <c r="H54" s="134">
        <v>0</v>
      </c>
      <c r="I54" s="134">
        <v>112.757979783171</v>
      </c>
      <c r="J54" s="134">
        <v>160.48266323453399</v>
      </c>
      <c r="K54" s="134">
        <v>149.657380116864</v>
      </c>
      <c r="L54" s="134">
        <v>121.54188290515501</v>
      </c>
      <c r="M54" s="134">
        <v>68.993636336631894</v>
      </c>
      <c r="N54" s="134">
        <v>46.096106822545899</v>
      </c>
      <c r="O54" s="134">
        <v>93.213614629964297</v>
      </c>
      <c r="P54" s="134">
        <v>69.676595222475896</v>
      </c>
      <c r="Q54" s="134">
        <v>100.61801102500699</v>
      </c>
      <c r="R54" s="134">
        <v>159.41066354825901</v>
      </c>
      <c r="S54" s="134">
        <v>208.67728261737199</v>
      </c>
      <c r="T54" s="134">
        <v>152.33956881175101</v>
      </c>
      <c r="U54" s="134">
        <v>63.969765347836798</v>
      </c>
      <c r="V54" s="134">
        <v>42.180171237042302</v>
      </c>
      <c r="W54" s="134">
        <v>60.699562465407197</v>
      </c>
      <c r="X54" s="134">
        <v>76.653942920897506</v>
      </c>
      <c r="Y54" s="134">
        <v>71.858862745416005</v>
      </c>
      <c r="Z54" s="134">
        <v>76.418891980090805</v>
      </c>
    </row>
    <row r="55" spans="1:26" x14ac:dyDescent="0.25">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row>
    <row r="56" spans="1:26" x14ac:dyDescent="0.25">
      <c r="B56" s="7" t="s">
        <v>980</v>
      </c>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row>
    <row r="57" spans="1:26" x14ac:dyDescent="0.25">
      <c r="B57" s="9" t="s">
        <v>981</v>
      </c>
      <c r="C57" s="134">
        <v>0</v>
      </c>
      <c r="D57" s="134">
        <v>0</v>
      </c>
      <c r="E57" s="134">
        <v>0</v>
      </c>
      <c r="F57" s="134">
        <v>0</v>
      </c>
      <c r="G57" s="134">
        <v>0</v>
      </c>
      <c r="H57" s="134">
        <v>0</v>
      </c>
      <c r="I57" s="134">
        <v>2</v>
      </c>
      <c r="J57" s="134">
        <v>1</v>
      </c>
      <c r="K57" s="134">
        <v>1</v>
      </c>
      <c r="L57" s="134">
        <v>1</v>
      </c>
      <c r="M57" s="134">
        <v>1</v>
      </c>
      <c r="N57" s="134">
        <v>1</v>
      </c>
      <c r="O57" s="134">
        <v>1</v>
      </c>
      <c r="P57" s="134">
        <v>1</v>
      </c>
      <c r="Q57" s="134">
        <v>1</v>
      </c>
      <c r="R57" s="134">
        <v>1</v>
      </c>
      <c r="S57" s="134">
        <v>1</v>
      </c>
      <c r="T57" s="134">
        <v>1</v>
      </c>
      <c r="U57" s="134">
        <v>1</v>
      </c>
      <c r="V57" s="134">
        <v>1</v>
      </c>
      <c r="W57" s="134">
        <v>1</v>
      </c>
      <c r="X57" s="134">
        <v>1</v>
      </c>
      <c r="Y57" s="134">
        <v>1</v>
      </c>
      <c r="Z57" s="134">
        <v>1</v>
      </c>
    </row>
    <row r="58" spans="1:26" x14ac:dyDescent="0.25">
      <c r="B58" s="9" t="s">
        <v>982</v>
      </c>
      <c r="C58" s="134">
        <v>49.915999999999997</v>
      </c>
      <c r="D58" s="134">
        <v>33.436999999999998</v>
      </c>
      <c r="E58" s="134">
        <v>115.262</v>
      </c>
      <c r="F58" s="134">
        <v>289.16899999999998</v>
      </c>
      <c r="G58" s="134">
        <v>294.26499999999999</v>
      </c>
      <c r="H58" s="134">
        <v>153.51499999999999</v>
      </c>
      <c r="I58" s="134">
        <v>71.099199999999996</v>
      </c>
      <c r="J58" s="134">
        <v>8.2406000000000006</v>
      </c>
      <c r="K58" s="134">
        <v>14.5641</v>
      </c>
      <c r="L58" s="134">
        <v>12.191799999999899</v>
      </c>
      <c r="M58" s="134">
        <v>12.2796</v>
      </c>
      <c r="N58" s="134">
        <v>12.236499999999999</v>
      </c>
      <c r="O58" s="134">
        <v>13.1829</v>
      </c>
      <c r="P58" s="134">
        <v>13.395899999999999</v>
      </c>
      <c r="Q58" s="134">
        <v>12.191799999999899</v>
      </c>
      <c r="R58" s="134">
        <v>14.3438</v>
      </c>
      <c r="S58" s="134">
        <v>15.460100000000001</v>
      </c>
      <c r="T58" s="134">
        <v>12.236499999999999</v>
      </c>
      <c r="U58" s="134">
        <v>12.2796</v>
      </c>
      <c r="V58" s="134">
        <v>11.339</v>
      </c>
      <c r="W58" s="134">
        <v>12.1919</v>
      </c>
      <c r="X58" s="134">
        <v>13.4869</v>
      </c>
      <c r="Y58" s="134">
        <v>12.2796</v>
      </c>
      <c r="Z58" s="134">
        <v>12.191799999999899</v>
      </c>
    </row>
    <row r="59" spans="1:26" x14ac:dyDescent="0.25">
      <c r="B59" s="9" t="s">
        <v>1193</v>
      </c>
      <c r="C59" s="134">
        <v>204.01042000000001</v>
      </c>
      <c r="D59" s="134">
        <v>192.41295</v>
      </c>
      <c r="E59" s="134">
        <v>194.19629999999901</v>
      </c>
      <c r="F59" s="134">
        <v>196.41972999999999</v>
      </c>
      <c r="G59" s="134">
        <v>195.39492999999999</v>
      </c>
      <c r="H59" s="134">
        <v>195.44323999999901</v>
      </c>
      <c r="I59" s="134">
        <v>190.79638346999999</v>
      </c>
      <c r="J59" s="134">
        <v>189.43691974000001</v>
      </c>
      <c r="K59" s="134">
        <v>191.54201289</v>
      </c>
      <c r="L59" s="134">
        <v>190.75227422</v>
      </c>
      <c r="M59" s="134">
        <v>190.78150284</v>
      </c>
      <c r="N59" s="134">
        <v>190.76715485</v>
      </c>
      <c r="O59" s="134">
        <v>191.08221141000001</v>
      </c>
      <c r="P59" s="134">
        <v>191.15311911000001</v>
      </c>
      <c r="Q59" s="134">
        <v>190.75227422</v>
      </c>
      <c r="R59" s="134">
        <v>191.46867502000001</v>
      </c>
      <c r="S59" s="134">
        <v>191.84029129000001</v>
      </c>
      <c r="T59" s="134">
        <v>190.76715485</v>
      </c>
      <c r="U59" s="134">
        <v>190.78150284</v>
      </c>
      <c r="V59" s="134">
        <v>190.4683771</v>
      </c>
      <c r="W59" s="134">
        <v>190.75230751000001</v>
      </c>
      <c r="X59" s="134">
        <v>191.18341301000001</v>
      </c>
      <c r="Y59" s="134">
        <v>190.78150284</v>
      </c>
      <c r="Z59" s="134">
        <v>190.75227422</v>
      </c>
    </row>
    <row r="60" spans="1:26" x14ac:dyDescent="0.25">
      <c r="B60" s="9" t="s">
        <v>1194</v>
      </c>
      <c r="C60" s="134">
        <v>109.14138</v>
      </c>
      <c r="D60" s="134">
        <v>108.22136999999999</v>
      </c>
      <c r="E60" s="134">
        <v>111.97696999999999</v>
      </c>
      <c r="F60" s="134">
        <v>120.6754</v>
      </c>
      <c r="G60" s="134">
        <v>120.67376</v>
      </c>
      <c r="H60" s="134">
        <v>113.75811</v>
      </c>
      <c r="I60" s="134">
        <v>110.86143253</v>
      </c>
      <c r="J60" s="134">
        <v>107.14032</v>
      </c>
      <c r="K60" s="134">
        <v>0</v>
      </c>
      <c r="L60" s="134">
        <v>0</v>
      </c>
      <c r="M60" s="134">
        <v>0</v>
      </c>
      <c r="N60" s="134">
        <v>0</v>
      </c>
      <c r="O60" s="134">
        <v>0</v>
      </c>
      <c r="P60" s="134">
        <v>0</v>
      </c>
      <c r="Q60" s="134">
        <v>0</v>
      </c>
      <c r="R60" s="134">
        <v>0</v>
      </c>
      <c r="S60" s="134">
        <v>0</v>
      </c>
      <c r="T60" s="134">
        <v>0</v>
      </c>
      <c r="U60" s="134">
        <v>0</v>
      </c>
      <c r="V60" s="134">
        <v>0</v>
      </c>
      <c r="W60" s="134">
        <v>0</v>
      </c>
      <c r="X60" s="134">
        <v>0</v>
      </c>
      <c r="Y60" s="134">
        <v>0</v>
      </c>
      <c r="Z60" s="134">
        <v>0</v>
      </c>
    </row>
    <row r="61" spans="1:26" x14ac:dyDescent="0.25">
      <c r="B61" s="9" t="s">
        <v>983</v>
      </c>
      <c r="C61" s="134">
        <v>162.27021999999999</v>
      </c>
      <c r="D61" s="134">
        <v>47.932690000000001</v>
      </c>
      <c r="E61" s="134">
        <v>71.952380000000005</v>
      </c>
      <c r="F61" s="134">
        <v>94.646299999999997</v>
      </c>
      <c r="G61" s="134">
        <v>86.042439999999999</v>
      </c>
      <c r="H61" s="134">
        <v>103.469619999999</v>
      </c>
      <c r="I61" s="134">
        <v>43.644330565700997</v>
      </c>
      <c r="J61" s="134">
        <v>33.642691632251598</v>
      </c>
      <c r="K61" s="134">
        <v>67.215317554038293</v>
      </c>
      <c r="L61" s="134">
        <v>57.5513023465193</v>
      </c>
      <c r="M61" s="134">
        <v>52.576432376298499</v>
      </c>
      <c r="N61" s="134">
        <v>56.505078334838998</v>
      </c>
      <c r="O61" s="134">
        <v>47.947295856551698</v>
      </c>
      <c r="P61" s="134">
        <v>42.864995849459397</v>
      </c>
      <c r="Q61" s="134">
        <v>41.990266827330501</v>
      </c>
      <c r="R61" s="134">
        <v>38.295030994369398</v>
      </c>
      <c r="S61" s="134">
        <v>56.617558912874799</v>
      </c>
      <c r="T61" s="134">
        <v>48.391954568253702</v>
      </c>
      <c r="U61" s="134">
        <v>52.876931985184399</v>
      </c>
      <c r="V61" s="134">
        <v>52.870450075109403</v>
      </c>
      <c r="W61" s="134">
        <v>63.467207306038397</v>
      </c>
      <c r="X61" s="134">
        <v>73.546092252067794</v>
      </c>
      <c r="Y61" s="134">
        <v>62.336322634939997</v>
      </c>
      <c r="Z61" s="134">
        <v>49.313344521089199</v>
      </c>
    </row>
    <row r="62" spans="1:26" x14ac:dyDescent="0.25">
      <c r="B62" s="9" t="s">
        <v>984</v>
      </c>
      <c r="C62" s="134">
        <v>0</v>
      </c>
      <c r="D62" s="134">
        <v>0</v>
      </c>
      <c r="E62" s="134">
        <v>0</v>
      </c>
      <c r="F62" s="134">
        <v>0</v>
      </c>
      <c r="G62" s="134">
        <v>0</v>
      </c>
      <c r="H62" s="134">
        <v>0</v>
      </c>
      <c r="I62" s="134">
        <v>0</v>
      </c>
      <c r="J62" s="134">
        <v>0</v>
      </c>
      <c r="K62" s="134">
        <v>0</v>
      </c>
      <c r="L62" s="134">
        <v>0</v>
      </c>
      <c r="M62" s="134">
        <v>0</v>
      </c>
      <c r="N62" s="134">
        <v>0</v>
      </c>
      <c r="O62" s="134">
        <v>0</v>
      </c>
      <c r="P62" s="134">
        <v>0</v>
      </c>
      <c r="Q62" s="134">
        <v>0</v>
      </c>
      <c r="R62" s="134">
        <v>0</v>
      </c>
      <c r="S62" s="134">
        <v>0</v>
      </c>
      <c r="T62" s="134">
        <v>0</v>
      </c>
      <c r="U62" s="134">
        <v>0</v>
      </c>
      <c r="V62" s="134">
        <v>0</v>
      </c>
      <c r="W62" s="134">
        <v>0</v>
      </c>
      <c r="X62" s="134">
        <v>0</v>
      </c>
      <c r="Y62" s="134">
        <v>0</v>
      </c>
      <c r="Z62" s="134">
        <v>0</v>
      </c>
    </row>
    <row r="63" spans="1:26" ht="15.75" thickBot="1" x14ac:dyDescent="0.3">
      <c r="B63" s="9" t="s">
        <v>985</v>
      </c>
      <c r="C63" s="260">
        <v>0.24507999999999999</v>
      </c>
      <c r="D63" s="260">
        <v>0.24604000000000001</v>
      </c>
      <c r="E63" s="260">
        <v>0.25953999999999999</v>
      </c>
      <c r="F63" s="260">
        <v>0.25953999999999999</v>
      </c>
      <c r="G63" s="260">
        <v>0.25953999999999999</v>
      </c>
      <c r="H63" s="260">
        <v>0.25953999999999999</v>
      </c>
      <c r="I63" s="260">
        <v>0</v>
      </c>
      <c r="J63" s="260">
        <v>0</v>
      </c>
      <c r="K63" s="260">
        <v>0</v>
      </c>
      <c r="L63" s="260">
        <v>0</v>
      </c>
      <c r="M63" s="260">
        <v>0</v>
      </c>
      <c r="N63" s="260">
        <v>0</v>
      </c>
      <c r="O63" s="260">
        <v>0</v>
      </c>
      <c r="P63" s="260">
        <v>0</v>
      </c>
      <c r="Q63" s="260">
        <v>0</v>
      </c>
      <c r="R63" s="260">
        <v>0</v>
      </c>
      <c r="S63" s="260">
        <v>0</v>
      </c>
      <c r="T63" s="260">
        <v>0</v>
      </c>
      <c r="U63" s="260">
        <v>0</v>
      </c>
      <c r="V63" s="260">
        <v>0</v>
      </c>
      <c r="W63" s="260">
        <v>0</v>
      </c>
      <c r="X63" s="260">
        <v>0</v>
      </c>
      <c r="Y63" s="260">
        <v>0</v>
      </c>
      <c r="Z63" s="260">
        <v>0</v>
      </c>
    </row>
    <row r="64" spans="1:26" x14ac:dyDescent="0.25">
      <c r="A64" s="8" t="s">
        <v>1011</v>
      </c>
      <c r="B64" s="9" t="s">
        <v>986</v>
      </c>
      <c r="C64" s="134">
        <v>475.6671</v>
      </c>
      <c r="D64" s="134">
        <v>348.81304999999998</v>
      </c>
      <c r="E64" s="134">
        <v>378.38519000000002</v>
      </c>
      <c r="F64" s="134">
        <v>412.00097</v>
      </c>
      <c r="G64" s="134">
        <v>402.37067000000002</v>
      </c>
      <c r="H64" s="134">
        <v>412.93051000000003</v>
      </c>
      <c r="I64" s="134">
        <v>345.30214656570098</v>
      </c>
      <c r="J64" s="134">
        <v>330.21993137225098</v>
      </c>
      <c r="K64" s="134">
        <v>258.75733044403802</v>
      </c>
      <c r="L64" s="134">
        <v>248.30357656651901</v>
      </c>
      <c r="M64" s="134">
        <v>243.35793521629799</v>
      </c>
      <c r="N64" s="134">
        <v>247.272233184839</v>
      </c>
      <c r="O64" s="134">
        <v>239.02950726655101</v>
      </c>
      <c r="P64" s="134">
        <v>234.01811495945901</v>
      </c>
      <c r="Q64" s="134">
        <v>232.74254104733001</v>
      </c>
      <c r="R64" s="134">
        <v>229.76370601436901</v>
      </c>
      <c r="S64" s="134">
        <v>248.457850202874</v>
      </c>
      <c r="T64" s="134">
        <v>239.159109418253</v>
      </c>
      <c r="U64" s="134">
        <v>243.658434825184</v>
      </c>
      <c r="V64" s="134">
        <v>243.338827175109</v>
      </c>
      <c r="W64" s="134">
        <v>254.21951481603799</v>
      </c>
      <c r="X64" s="134">
        <v>264.72950526206699</v>
      </c>
      <c r="Y64" s="134">
        <v>253.11782547493999</v>
      </c>
      <c r="Z64" s="134">
        <v>240.065618741089</v>
      </c>
    </row>
    <row r="65" spans="2:26" x14ac:dyDescent="0.25">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row>
    <row r="66" spans="2:26" x14ac:dyDescent="0.25">
      <c r="B66" s="7" t="s">
        <v>987</v>
      </c>
      <c r="C66" s="134">
        <v>24716.805789999999</v>
      </c>
      <c r="D66" s="134">
        <v>19462.392009999901</v>
      </c>
      <c r="E66" s="134">
        <v>15066.247170000001</v>
      </c>
      <c r="F66" s="134">
        <v>12835.14142</v>
      </c>
      <c r="G66" s="134">
        <v>12417.872139999999</v>
      </c>
      <c r="H66" s="134">
        <v>13046.255380000001</v>
      </c>
      <c r="I66" s="134">
        <v>13259.5388457105</v>
      </c>
      <c r="J66" s="134">
        <v>17685.101304912801</v>
      </c>
      <c r="K66" s="134">
        <v>29925.576706121399</v>
      </c>
      <c r="L66" s="134">
        <v>47593.751648591096</v>
      </c>
      <c r="M66" s="134">
        <v>54552.476973225101</v>
      </c>
      <c r="N66" s="134">
        <v>49698.602355385301</v>
      </c>
      <c r="O66" s="134">
        <v>10656.6698461301</v>
      </c>
      <c r="P66" s="134">
        <v>10562.064125926499</v>
      </c>
      <c r="Q66" s="134">
        <v>11050.140577006199</v>
      </c>
      <c r="R66" s="134">
        <v>13818.429889344099</v>
      </c>
      <c r="S66" s="134">
        <v>24866.9394706196</v>
      </c>
      <c r="T66" s="134">
        <v>40651.707303851297</v>
      </c>
      <c r="U66" s="134">
        <v>52372.741391744799</v>
      </c>
      <c r="V66" s="134">
        <v>47661.481915775403</v>
      </c>
      <c r="W66" s="134">
        <v>37799.053893566903</v>
      </c>
      <c r="X66" s="134">
        <v>21932.523482323199</v>
      </c>
      <c r="Y66" s="134">
        <v>15611.2422830046</v>
      </c>
      <c r="Z66" s="134">
        <v>11860.2657414854</v>
      </c>
    </row>
    <row r="68" spans="2:26" s="240" customFormat="1" x14ac:dyDescent="0.25">
      <c r="B68" s="239"/>
    </row>
    <row r="69" spans="2:26" s="240" customFormat="1" x14ac:dyDescent="0.25">
      <c r="B69" s="239"/>
    </row>
    <row r="70" spans="2:26" s="240" customFormat="1" x14ac:dyDescent="0.25">
      <c r="B70" s="239"/>
    </row>
    <row r="71" spans="2:26" s="240" customFormat="1" x14ac:dyDescent="0.25">
      <c r="B71" s="239"/>
    </row>
    <row r="72" spans="2:26" s="240" customFormat="1" x14ac:dyDescent="0.25">
      <c r="B72" s="239"/>
    </row>
    <row r="73" spans="2:26" s="240" customFormat="1" x14ac:dyDescent="0.25">
      <c r="B73" s="239"/>
    </row>
    <row r="74" spans="2:26" s="240" customFormat="1" x14ac:dyDescent="0.25">
      <c r="B74" s="239"/>
    </row>
    <row r="75" spans="2:26" s="240" customFormat="1" x14ac:dyDescent="0.25">
      <c r="B75" s="239"/>
    </row>
    <row r="76" spans="2:26" s="240" customFormat="1" x14ac:dyDescent="0.25">
      <c r="B76" s="239"/>
    </row>
    <row r="77" spans="2:26" s="240" customFormat="1" x14ac:dyDescent="0.25">
      <c r="B77" s="239"/>
    </row>
    <row r="78" spans="2:26" s="240" customFormat="1" x14ac:dyDescent="0.25">
      <c r="B78" s="239"/>
    </row>
    <row r="79" spans="2:26" s="240" customFormat="1" x14ac:dyDescent="0.25">
      <c r="B79" s="239"/>
    </row>
    <row r="80" spans="2:26" s="240" customFormat="1" x14ac:dyDescent="0.25">
      <c r="B80" s="239"/>
    </row>
    <row r="81" spans="2:2" s="240" customFormat="1" x14ac:dyDescent="0.25">
      <c r="B81" s="239"/>
    </row>
    <row r="82" spans="2:2" s="240" customFormat="1" x14ac:dyDescent="0.25">
      <c r="B82" s="239"/>
    </row>
    <row r="83" spans="2:2" s="89" customFormat="1" x14ac:dyDescent="0.25">
      <c r="B83" s="178"/>
    </row>
  </sheetData>
  <pageMargins left="0.75" right="0.75" top="1" bottom="1" header="0.5" footer="0.5"/>
  <pageSetup scale="3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F30"/>
  <sheetViews>
    <sheetView zoomScale="85" zoomScaleNormal="85" workbookViewId="0">
      <selection activeCell="F32" sqref="F32"/>
    </sheetView>
  </sheetViews>
  <sheetFormatPr defaultRowHeight="12.75" x14ac:dyDescent="0.2"/>
  <cols>
    <col min="1" max="1" width="6.85546875" style="164" customWidth="1"/>
    <col min="2" max="2" width="37.42578125" style="167" bestFit="1" customWidth="1"/>
    <col min="3" max="4" width="9.5703125" style="167" customWidth="1"/>
    <col min="5" max="10" width="12.85546875" style="167" bestFit="1" customWidth="1"/>
    <col min="11" max="11" width="13.5703125" style="167" bestFit="1" customWidth="1"/>
    <col min="12" max="32" width="12.85546875" style="167" bestFit="1" customWidth="1"/>
    <col min="33" max="16384" width="9.140625" style="167"/>
  </cols>
  <sheetData>
    <row r="1" spans="1:32" x14ac:dyDescent="0.2">
      <c r="A1" s="232" t="s">
        <v>6</v>
      </c>
      <c r="B1" s="193" t="s">
        <v>988</v>
      </c>
      <c r="C1" s="193"/>
      <c r="D1" s="193"/>
      <c r="E1" s="194">
        <v>41712</v>
      </c>
      <c r="F1" s="194">
        <v>41743</v>
      </c>
      <c r="G1" s="194">
        <v>41773</v>
      </c>
      <c r="H1" s="194">
        <v>41804</v>
      </c>
      <c r="I1" s="194">
        <v>41834</v>
      </c>
      <c r="J1" s="194">
        <v>41865</v>
      </c>
      <c r="K1" s="194">
        <v>41896</v>
      </c>
      <c r="L1" s="194">
        <v>41926</v>
      </c>
      <c r="M1" s="194">
        <v>41957</v>
      </c>
      <c r="N1" s="194">
        <v>41987</v>
      </c>
      <c r="O1" s="194">
        <v>42018</v>
      </c>
      <c r="P1" s="194">
        <v>42049</v>
      </c>
      <c r="Q1" s="194">
        <v>42077</v>
      </c>
      <c r="R1" s="194">
        <v>42108</v>
      </c>
      <c r="S1" s="194">
        <v>42138</v>
      </c>
      <c r="T1" s="194">
        <v>42169</v>
      </c>
      <c r="U1" s="194">
        <v>42199</v>
      </c>
      <c r="V1" s="194">
        <v>42230</v>
      </c>
      <c r="W1" s="194">
        <v>42261</v>
      </c>
      <c r="X1" s="194">
        <v>42291</v>
      </c>
      <c r="Y1" s="194">
        <v>42322</v>
      </c>
      <c r="Z1" s="194">
        <v>42352</v>
      </c>
      <c r="AA1" s="194">
        <v>42383</v>
      </c>
      <c r="AB1" s="194">
        <v>42414</v>
      </c>
      <c r="AC1" s="194">
        <v>42443</v>
      </c>
      <c r="AD1" s="194">
        <v>42474</v>
      </c>
      <c r="AE1" s="194">
        <v>42504</v>
      </c>
      <c r="AF1" s="194">
        <v>42535</v>
      </c>
    </row>
    <row r="2" spans="1:32" x14ac:dyDescent="0.2">
      <c r="B2" s="195" t="s">
        <v>989</v>
      </c>
      <c r="C2" s="195"/>
      <c r="D2" s="195"/>
      <c r="E2" s="196">
        <v>196.22123999999999</v>
      </c>
      <c r="F2" s="196">
        <v>155.88287</v>
      </c>
      <c r="G2" s="196">
        <v>111.9867</v>
      </c>
      <c r="H2" s="196">
        <v>163.66345000000001</v>
      </c>
      <c r="I2" s="196">
        <v>286.32312000000002</v>
      </c>
      <c r="J2" s="196">
        <v>330.12079999999997</v>
      </c>
      <c r="K2" s="196">
        <v>184.89611740000001</v>
      </c>
      <c r="L2" s="196">
        <v>184.89611740000001</v>
      </c>
      <c r="M2" s="196">
        <v>184.89611740000001</v>
      </c>
      <c r="N2" s="196">
        <v>184.89611740000001</v>
      </c>
      <c r="O2" s="196">
        <v>204.17549636842097</v>
      </c>
      <c r="P2" s="196">
        <v>204.17549636842097</v>
      </c>
      <c r="Q2" s="196">
        <v>204.17549636842097</v>
      </c>
      <c r="R2" s="196">
        <v>204.17549636842097</v>
      </c>
      <c r="S2" s="196">
        <v>204.17549636842097</v>
      </c>
      <c r="T2" s="196">
        <v>204.17549636842097</v>
      </c>
      <c r="U2" s="196">
        <v>204.17549636842097</v>
      </c>
      <c r="V2" s="196">
        <v>204.17549636842097</v>
      </c>
      <c r="W2" s="196">
        <v>204.17549636842097</v>
      </c>
      <c r="X2" s="196">
        <v>204.17549636842097</v>
      </c>
      <c r="Y2" s="196">
        <v>204.17549636842097</v>
      </c>
      <c r="Z2" s="196">
        <v>204.17549636842097</v>
      </c>
      <c r="AA2" s="196">
        <v>208.25900629578999</v>
      </c>
      <c r="AB2" s="196">
        <v>208.25900629578999</v>
      </c>
      <c r="AC2" s="196">
        <v>208.25900629578999</v>
      </c>
      <c r="AD2" s="196">
        <v>208.25900629578999</v>
      </c>
      <c r="AE2" s="196">
        <v>208.25900629578999</v>
      </c>
      <c r="AF2" s="196">
        <v>208.25900629578999</v>
      </c>
    </row>
    <row r="3" spans="1:32" x14ac:dyDescent="0.2">
      <c r="B3" s="195" t="s">
        <v>990</v>
      </c>
      <c r="C3" s="195"/>
      <c r="D3" s="195"/>
      <c r="E3" s="196">
        <v>161.113</v>
      </c>
      <c r="F3" s="196">
        <v>159.93600000000001</v>
      </c>
      <c r="G3" s="196">
        <v>141.316</v>
      </c>
      <c r="H3" s="196">
        <v>131.99199999999999</v>
      </c>
      <c r="I3" s="196">
        <v>111.3</v>
      </c>
      <c r="J3" s="196">
        <v>140.02799999999999</v>
      </c>
      <c r="K3" s="196">
        <v>125.691291666667</v>
      </c>
      <c r="L3" s="196">
        <v>125.691291666667</v>
      </c>
      <c r="M3" s="196">
        <v>125.691291666667</v>
      </c>
      <c r="N3" s="196">
        <v>125.691291666667</v>
      </c>
      <c r="O3" s="196">
        <v>128.32931052631599</v>
      </c>
      <c r="P3" s="196">
        <v>128.32931052631599</v>
      </c>
      <c r="Q3" s="196">
        <v>128.32931052631599</v>
      </c>
      <c r="R3" s="196">
        <v>128.32931052631599</v>
      </c>
      <c r="S3" s="196">
        <v>128.32931052631599</v>
      </c>
      <c r="T3" s="196">
        <v>128.32931052631599</v>
      </c>
      <c r="U3" s="196">
        <v>128.32931052631599</v>
      </c>
      <c r="V3" s="196">
        <v>128.32931052631599</v>
      </c>
      <c r="W3" s="196">
        <v>128.32931052631599</v>
      </c>
      <c r="X3" s="196">
        <v>128.32931052631599</v>
      </c>
      <c r="Y3" s="196">
        <v>128.32931052631599</v>
      </c>
      <c r="Z3" s="196">
        <v>128.32931052631599</v>
      </c>
      <c r="AA3" s="196">
        <v>128.32931052631599</v>
      </c>
      <c r="AB3" s="196">
        <v>128.32931052631599</v>
      </c>
      <c r="AC3" s="196">
        <v>128.32931052631599</v>
      </c>
      <c r="AD3" s="196">
        <v>128.32931052631599</v>
      </c>
      <c r="AE3" s="196">
        <v>128.32931052631599</v>
      </c>
      <c r="AF3" s="196">
        <v>128.32931052631599</v>
      </c>
    </row>
    <row r="4" spans="1:32" x14ac:dyDescent="0.2">
      <c r="B4" s="195" t="s">
        <v>991</v>
      </c>
      <c r="C4" s="195"/>
      <c r="D4" s="195"/>
      <c r="E4" s="196">
        <v>6.0280500000000004</v>
      </c>
      <c r="F4" s="196">
        <v>7.8321000000000005</v>
      </c>
      <c r="G4" s="196">
        <v>5.64445</v>
      </c>
      <c r="H4" s="196">
        <v>7.9756499999999999</v>
      </c>
      <c r="I4" s="196">
        <v>8.1592000000000002</v>
      </c>
      <c r="J4" s="196">
        <v>5.9133000000000004</v>
      </c>
      <c r="K4" s="196">
        <v>5.8560194444444456</v>
      </c>
      <c r="L4" s="196">
        <v>5.8560194444444456</v>
      </c>
      <c r="M4" s="196">
        <v>5.8560194444444456</v>
      </c>
      <c r="N4" s="196">
        <v>5.8560194444444456</v>
      </c>
      <c r="O4" s="196">
        <v>6.6925247368421035</v>
      </c>
      <c r="P4" s="196">
        <v>6.6925247368421035</v>
      </c>
      <c r="Q4" s="196">
        <v>6.6925247368421035</v>
      </c>
      <c r="R4" s="196">
        <v>6.6925247368421035</v>
      </c>
      <c r="S4" s="196">
        <v>6.6925247368421035</v>
      </c>
      <c r="T4" s="196">
        <v>6.6925247368421035</v>
      </c>
      <c r="U4" s="196">
        <v>6.6925247368421035</v>
      </c>
      <c r="V4" s="196">
        <v>6.6925247368421035</v>
      </c>
      <c r="W4" s="196">
        <v>6.6925247368421035</v>
      </c>
      <c r="X4" s="196">
        <v>6.6925247368421035</v>
      </c>
      <c r="Y4" s="196">
        <v>6.6925247368421035</v>
      </c>
      <c r="Z4" s="196">
        <v>6.6925247368421035</v>
      </c>
      <c r="AA4" s="196">
        <v>6.6925247368421035</v>
      </c>
      <c r="AB4" s="196">
        <v>6.6925247368421035</v>
      </c>
      <c r="AC4" s="196">
        <v>6.6925247368421035</v>
      </c>
      <c r="AD4" s="196">
        <v>6.6925247368421035</v>
      </c>
      <c r="AE4" s="196">
        <v>6.6925247368421035</v>
      </c>
      <c r="AF4" s="196">
        <v>6.6925247368421035</v>
      </c>
    </row>
    <row r="5" spans="1:32" x14ac:dyDescent="0.2">
      <c r="B5" s="195" t="s">
        <v>992</v>
      </c>
      <c r="C5" s="195"/>
      <c r="D5" s="195"/>
      <c r="E5" s="196">
        <v>304.92379</v>
      </c>
      <c r="F5" s="196">
        <v>219.55304999999998</v>
      </c>
      <c r="G5" s="196">
        <v>269.98883000000001</v>
      </c>
      <c r="H5" s="196">
        <v>272.21792999999991</v>
      </c>
      <c r="I5" s="196">
        <v>269.84458000000001</v>
      </c>
      <c r="J5" s="196">
        <v>270.36639000000002</v>
      </c>
      <c r="K5" s="196">
        <v>233.66891841111104</v>
      </c>
      <c r="L5" s="196">
        <v>233.66891841111104</v>
      </c>
      <c r="M5" s="196">
        <v>233.66891841111104</v>
      </c>
      <c r="N5" s="196">
        <v>233.66891841111104</v>
      </c>
      <c r="O5" s="196">
        <v>250.38104830526302</v>
      </c>
      <c r="P5" s="196">
        <v>250.38104830526302</v>
      </c>
      <c r="Q5" s="196">
        <v>250.38104830526302</v>
      </c>
      <c r="R5" s="196">
        <v>250.38104830526302</v>
      </c>
      <c r="S5" s="196">
        <v>250.38104830526302</v>
      </c>
      <c r="T5" s="196">
        <v>250.38104830526302</v>
      </c>
      <c r="U5" s="196">
        <v>250.38104830526302</v>
      </c>
      <c r="V5" s="196">
        <v>250.38104830526302</v>
      </c>
      <c r="W5" s="196">
        <v>250.38104830526302</v>
      </c>
      <c r="X5" s="196">
        <v>250.38104830526302</v>
      </c>
      <c r="Y5" s="196">
        <v>250.38104830526302</v>
      </c>
      <c r="Z5" s="196">
        <v>250.38104830526302</v>
      </c>
      <c r="AA5" s="196">
        <v>255.22774729242002</v>
      </c>
      <c r="AB5" s="196">
        <v>255.22774729242002</v>
      </c>
      <c r="AC5" s="196">
        <v>255.22774729242002</v>
      </c>
      <c r="AD5" s="196">
        <v>255.22774729242002</v>
      </c>
      <c r="AE5" s="196">
        <v>255.22774729242002</v>
      </c>
      <c r="AF5" s="196">
        <v>255.22774729242002</v>
      </c>
    </row>
    <row r="6" spans="1:32" x14ac:dyDescent="0.2">
      <c r="B6" s="195" t="s">
        <v>993</v>
      </c>
      <c r="C6" s="195"/>
      <c r="D6" s="195"/>
      <c r="E6" s="196">
        <v>34.584209999999899</v>
      </c>
      <c r="F6" s="196">
        <v>34.697710000000001</v>
      </c>
      <c r="G6" s="196">
        <v>35.375489999999999</v>
      </c>
      <c r="H6" s="196">
        <v>35.33446</v>
      </c>
      <c r="I6" s="196">
        <v>35.328919999999997</v>
      </c>
      <c r="J6" s="196">
        <v>35.325479999999999</v>
      </c>
      <c r="K6" s="196">
        <v>44.307000000000002</v>
      </c>
      <c r="L6" s="196">
        <v>44.307000000000002</v>
      </c>
      <c r="M6" s="196">
        <v>44.307000000000002</v>
      </c>
      <c r="N6" s="196">
        <v>44.307000000000002</v>
      </c>
      <c r="O6" s="196">
        <v>44.78</v>
      </c>
      <c r="P6" s="196">
        <v>44.78</v>
      </c>
      <c r="Q6" s="196">
        <v>44.78</v>
      </c>
      <c r="R6" s="196">
        <v>44.78</v>
      </c>
      <c r="S6" s="196">
        <v>44.78</v>
      </c>
      <c r="T6" s="196">
        <v>44.78</v>
      </c>
      <c r="U6" s="196">
        <v>44.78</v>
      </c>
      <c r="V6" s="196">
        <v>44.78</v>
      </c>
      <c r="W6" s="196">
        <v>44.78</v>
      </c>
      <c r="X6" s="196">
        <v>44.78</v>
      </c>
      <c r="Y6" s="196">
        <v>44.78</v>
      </c>
      <c r="Z6" s="196">
        <v>44.78</v>
      </c>
      <c r="AA6" s="196">
        <v>44.78</v>
      </c>
      <c r="AB6" s="196">
        <v>44.78</v>
      </c>
      <c r="AC6" s="196">
        <v>44.78</v>
      </c>
      <c r="AD6" s="196">
        <v>44.78</v>
      </c>
      <c r="AE6" s="196">
        <v>44.78</v>
      </c>
      <c r="AF6" s="196">
        <v>44.78</v>
      </c>
    </row>
    <row r="7" spans="1:32" x14ac:dyDescent="0.2">
      <c r="B7" s="195" t="s">
        <v>994</v>
      </c>
      <c r="C7" s="195"/>
      <c r="D7" s="195"/>
      <c r="E7" s="196">
        <v>588.09966999999995</v>
      </c>
      <c r="F7" s="196">
        <v>579.42743999999902</v>
      </c>
      <c r="G7" s="196">
        <v>557.54706999999996</v>
      </c>
      <c r="H7" s="196">
        <v>554.14476000000002</v>
      </c>
      <c r="I7" s="196">
        <v>588.20885999999882</v>
      </c>
      <c r="J7" s="196">
        <v>617.36740999999984</v>
      </c>
      <c r="K7" s="196">
        <v>619.95394744362989</v>
      </c>
      <c r="L7" s="196">
        <v>764.8365182658531</v>
      </c>
      <c r="M7" s="196">
        <v>732.21256948139046</v>
      </c>
      <c r="N7" s="196">
        <v>665.58769674389987</v>
      </c>
      <c r="O7" s="196">
        <v>638.78062104919297</v>
      </c>
      <c r="P7" s="196">
        <v>604.34516302681061</v>
      </c>
      <c r="Q7" s="196">
        <v>581.4566852127158</v>
      </c>
      <c r="R7" s="196">
        <v>534.35934998618882</v>
      </c>
      <c r="S7" s="196">
        <v>662.96137056680789</v>
      </c>
      <c r="T7" s="196">
        <v>660.83448348041691</v>
      </c>
      <c r="U7" s="196">
        <v>667.4129672571255</v>
      </c>
      <c r="V7" s="196">
        <v>659.72761650373775</v>
      </c>
      <c r="W7" s="196">
        <v>613.54667952225009</v>
      </c>
      <c r="X7" s="196">
        <v>631.14438034946556</v>
      </c>
      <c r="Y7" s="196">
        <v>626.07941017212238</v>
      </c>
      <c r="Z7" s="196">
        <v>548.96382679311182</v>
      </c>
      <c r="AA7" s="196">
        <v>600.8702592347264</v>
      </c>
      <c r="AB7" s="196">
        <v>533.27122914409961</v>
      </c>
      <c r="AC7" s="196">
        <v>520.05295811620238</v>
      </c>
      <c r="AD7" s="196">
        <v>479.5236869553458</v>
      </c>
      <c r="AE7" s="196">
        <v>605.8025904110068</v>
      </c>
      <c r="AF7" s="196">
        <v>604.23424646310627</v>
      </c>
    </row>
    <row r="8" spans="1:32" x14ac:dyDescent="0.2">
      <c r="B8" s="195" t="s">
        <v>995</v>
      </c>
      <c r="C8" s="195"/>
      <c r="D8" s="195"/>
      <c r="E8" s="196">
        <v>51.329319999999996</v>
      </c>
      <c r="F8" s="196">
        <v>67.50303000000001</v>
      </c>
      <c r="G8" s="196">
        <v>56.927000000000007</v>
      </c>
      <c r="H8" s="196">
        <v>63.959969999999998</v>
      </c>
      <c r="I8" s="196">
        <v>88.282210000000006</v>
      </c>
      <c r="J8" s="196">
        <v>52.360730000000004</v>
      </c>
      <c r="K8" s="196">
        <v>40.293410475000002</v>
      </c>
      <c r="L8" s="196">
        <v>29.667328862000002</v>
      </c>
      <c r="M8" s="196">
        <v>29.660074737999999</v>
      </c>
      <c r="N8" s="196">
        <v>29.745772545000001</v>
      </c>
      <c r="O8" s="196">
        <v>93.121750710982994</v>
      </c>
      <c r="P8" s="196">
        <v>91.340584948935998</v>
      </c>
      <c r="Q8" s="196">
        <v>81.218084476223993</v>
      </c>
      <c r="R8" s="196">
        <v>74.009177220015005</v>
      </c>
      <c r="S8" s="196">
        <v>85.677429937837999</v>
      </c>
      <c r="T8" s="196">
        <v>92.025325767213815</v>
      </c>
      <c r="U8" s="196">
        <v>96.581856512336316</v>
      </c>
      <c r="V8" s="196">
        <v>93.606703257759989</v>
      </c>
      <c r="W8" s="196">
        <v>89.490476155580012</v>
      </c>
      <c r="X8" s="196">
        <v>72.51292568534501</v>
      </c>
      <c r="Y8" s="196">
        <v>79.943581560136195</v>
      </c>
      <c r="Z8" s="196">
        <v>82.465380426151199</v>
      </c>
      <c r="AA8" s="196">
        <v>132.97065263707623</v>
      </c>
      <c r="AB8" s="196">
        <v>130.9115237144444</v>
      </c>
      <c r="AC8" s="196">
        <v>116.6790764858213</v>
      </c>
      <c r="AD8" s="196">
        <v>108.04514426053809</v>
      </c>
      <c r="AE8" s="196">
        <v>122.24142448690171</v>
      </c>
      <c r="AF8" s="196">
        <v>130.53525008863849</v>
      </c>
    </row>
    <row r="9" spans="1:32" x14ac:dyDescent="0.2">
      <c r="B9" s="195" t="s">
        <v>996</v>
      </c>
      <c r="C9" s="195"/>
      <c r="D9" s="195"/>
      <c r="E9" s="196">
        <v>3.5499999999999997E-2</v>
      </c>
      <c r="F9" s="196">
        <v>3.5499999999999997E-2</v>
      </c>
      <c r="G9" s="196">
        <v>3.5499999999999997E-2</v>
      </c>
      <c r="H9" s="196">
        <v>3.5499999999999997E-2</v>
      </c>
      <c r="I9" s="196">
        <v>3.5499999999999997E-2</v>
      </c>
      <c r="J9" s="196">
        <v>3.5499999999999997E-2</v>
      </c>
      <c r="K9" s="196">
        <v>1.0649999999999999</v>
      </c>
      <c r="L9" s="196">
        <v>1.0649999999999999</v>
      </c>
      <c r="M9" s="196">
        <v>1.0649999999999999</v>
      </c>
      <c r="N9" s="196">
        <v>1.0649999999999999</v>
      </c>
      <c r="O9" s="196">
        <v>0.41478947368421099</v>
      </c>
      <c r="P9" s="196">
        <v>0.41478947368421099</v>
      </c>
      <c r="Q9" s="196">
        <v>0.41478947368421099</v>
      </c>
      <c r="R9" s="196">
        <v>0.41478947368421099</v>
      </c>
      <c r="S9" s="196">
        <v>0.41478947368421099</v>
      </c>
      <c r="T9" s="196">
        <v>0.41478947368421099</v>
      </c>
      <c r="U9" s="196">
        <v>0.41478947368421099</v>
      </c>
      <c r="V9" s="196">
        <v>0.41478947368421099</v>
      </c>
      <c r="W9" s="196">
        <v>0.41478947368421099</v>
      </c>
      <c r="X9" s="196">
        <v>0.41478947368421099</v>
      </c>
      <c r="Y9" s="196">
        <v>0.41478947368421099</v>
      </c>
      <c r="Z9" s="196">
        <v>0.41478947368421099</v>
      </c>
      <c r="AA9" s="196">
        <v>0.41478947368421099</v>
      </c>
      <c r="AB9" s="196">
        <v>0.41478947368421099</v>
      </c>
      <c r="AC9" s="196">
        <v>0.41478947368421099</v>
      </c>
      <c r="AD9" s="196">
        <v>0.41478947368421099</v>
      </c>
      <c r="AE9" s="196">
        <v>0.41478947368421099</v>
      </c>
      <c r="AF9" s="196">
        <v>0.41478947368421099</v>
      </c>
    </row>
    <row r="10" spans="1:32" x14ac:dyDescent="0.2">
      <c r="B10" s="195" t="s">
        <v>997</v>
      </c>
      <c r="C10" s="195"/>
      <c r="D10" s="195"/>
      <c r="E10" s="196">
        <v>9.8699999999999992</v>
      </c>
      <c r="F10" s="196">
        <v>10.26</v>
      </c>
      <c r="G10" s="196">
        <v>12.64</v>
      </c>
      <c r="H10" s="196">
        <v>12.75</v>
      </c>
      <c r="I10" s="196">
        <v>11.53</v>
      </c>
      <c r="J10" s="196">
        <v>-1.4499200000000001</v>
      </c>
      <c r="K10" s="196">
        <v>9.17</v>
      </c>
      <c r="L10" s="196">
        <v>9.17</v>
      </c>
      <c r="M10" s="196">
        <v>9.17</v>
      </c>
      <c r="N10" s="196">
        <v>9.17</v>
      </c>
      <c r="O10" s="196">
        <v>9.9942105263157899</v>
      </c>
      <c r="P10" s="196">
        <v>9.9942105263157899</v>
      </c>
      <c r="Q10" s="196">
        <v>9.9942105263157899</v>
      </c>
      <c r="R10" s="196">
        <v>9.9942105263157899</v>
      </c>
      <c r="S10" s="196">
        <v>9.9942105263157899</v>
      </c>
      <c r="T10" s="196">
        <v>9.9942105263157899</v>
      </c>
      <c r="U10" s="196">
        <v>9.9942105263157899</v>
      </c>
      <c r="V10" s="196">
        <v>9.9942105263157899</v>
      </c>
      <c r="W10" s="196">
        <v>9.9942105263157899</v>
      </c>
      <c r="X10" s="196">
        <v>9.9942105263157899</v>
      </c>
      <c r="Y10" s="196">
        <v>9.9942105263157899</v>
      </c>
      <c r="Z10" s="196">
        <v>9.9942105263157899</v>
      </c>
      <c r="AA10" s="196">
        <v>9.9942105263157899</v>
      </c>
      <c r="AB10" s="196">
        <v>9.9942105263157899</v>
      </c>
      <c r="AC10" s="196">
        <v>9.9942105263157899</v>
      </c>
      <c r="AD10" s="196">
        <v>9.9942105263157899</v>
      </c>
      <c r="AE10" s="196">
        <v>9.9942105263157899</v>
      </c>
      <c r="AF10" s="196">
        <v>9.9942105263157899</v>
      </c>
    </row>
    <row r="11" spans="1:32" x14ac:dyDescent="0.2">
      <c r="B11" s="195" t="s">
        <v>998</v>
      </c>
      <c r="C11" s="195"/>
      <c r="D11" s="195"/>
      <c r="E11" s="196">
        <v>115.11834999999999</v>
      </c>
      <c r="F11" s="196">
        <v>96.070170000000005</v>
      </c>
      <c r="G11" s="196">
        <v>157.04054000000002</v>
      </c>
      <c r="H11" s="196">
        <v>167.92702999999997</v>
      </c>
      <c r="I11" s="196">
        <v>52.323809999999995</v>
      </c>
      <c r="J11" s="196">
        <v>141.76073</v>
      </c>
      <c r="K11" s="196">
        <v>28.270905534120597</v>
      </c>
      <c r="L11" s="196">
        <v>27.7708729013763</v>
      </c>
      <c r="M11" s="196">
        <v>27.771273627385295</v>
      </c>
      <c r="N11" s="196">
        <v>27.771684726793296</v>
      </c>
      <c r="O11" s="196">
        <v>36.050424912280597</v>
      </c>
      <c r="P11" s="196">
        <v>36.050424912280597</v>
      </c>
      <c r="Q11" s="196">
        <v>36.050424912280597</v>
      </c>
      <c r="R11" s="196">
        <v>36.050424912280597</v>
      </c>
      <c r="S11" s="196">
        <v>36.050424912280597</v>
      </c>
      <c r="T11" s="196">
        <v>36.050424912280597</v>
      </c>
      <c r="U11" s="196">
        <v>36.050424912280597</v>
      </c>
      <c r="V11" s="196">
        <v>36.050424912280597</v>
      </c>
      <c r="W11" s="196">
        <v>36.050424912280597</v>
      </c>
      <c r="X11" s="196">
        <v>36.050424912280597</v>
      </c>
      <c r="Y11" s="196">
        <v>36.050424912280597</v>
      </c>
      <c r="Z11" s="196">
        <v>36.050424912280597</v>
      </c>
      <c r="AA11" s="196">
        <v>36.397688410526293</v>
      </c>
      <c r="AB11" s="196">
        <v>36.397688410526293</v>
      </c>
      <c r="AC11" s="196">
        <v>36.397688410526293</v>
      </c>
      <c r="AD11" s="196">
        <v>36.397688410526293</v>
      </c>
      <c r="AE11" s="196">
        <v>36.397688410526293</v>
      </c>
      <c r="AF11" s="196">
        <v>36.397688410526293</v>
      </c>
    </row>
    <row r="12" spans="1:32" x14ac:dyDescent="0.2">
      <c r="B12" s="195" t="s">
        <v>999</v>
      </c>
      <c r="C12" s="195"/>
      <c r="D12" s="195"/>
      <c r="E12" s="196">
        <v>12.425450000000001</v>
      </c>
      <c r="F12" s="196">
        <v>12.253450000000001</v>
      </c>
      <c r="G12" s="196">
        <v>12.35524</v>
      </c>
      <c r="H12" s="196">
        <v>12.336409999999999</v>
      </c>
      <c r="I12" s="196">
        <v>12.46195</v>
      </c>
      <c r="J12" s="196">
        <v>12.394450000000001</v>
      </c>
      <c r="K12" s="196">
        <v>11.002727533333299</v>
      </c>
      <c r="L12" s="196">
        <v>11.002727533333299</v>
      </c>
      <c r="M12" s="196">
        <v>11.002727533333299</v>
      </c>
      <c r="N12" s="196">
        <v>11.002727533333299</v>
      </c>
      <c r="O12" s="196">
        <v>11.991981631578899</v>
      </c>
      <c r="P12" s="196">
        <v>11.991981631578899</v>
      </c>
      <c r="Q12" s="196">
        <v>11.991981631578899</v>
      </c>
      <c r="R12" s="196">
        <v>11.991981631578899</v>
      </c>
      <c r="S12" s="196">
        <v>11.991981631578899</v>
      </c>
      <c r="T12" s="196">
        <v>11.991981631578899</v>
      </c>
      <c r="U12" s="196">
        <v>11.991981631578899</v>
      </c>
      <c r="V12" s="196">
        <v>11.991981631578899</v>
      </c>
      <c r="W12" s="196">
        <v>11.991981631578899</v>
      </c>
      <c r="X12" s="196">
        <v>11.991981631578899</v>
      </c>
      <c r="Y12" s="196">
        <v>11.991981631578899</v>
      </c>
      <c r="Z12" s="196">
        <v>11.991981631578899</v>
      </c>
      <c r="AA12" s="196">
        <v>12.231821264210501</v>
      </c>
      <c r="AB12" s="196">
        <v>12.231821264210501</v>
      </c>
      <c r="AC12" s="196">
        <v>12.231821264210501</v>
      </c>
      <c r="AD12" s="196">
        <v>12.231821264210501</v>
      </c>
      <c r="AE12" s="196">
        <v>12.231821264210501</v>
      </c>
      <c r="AF12" s="196">
        <v>12.231821264210501</v>
      </c>
    </row>
    <row r="13" spans="1:32" x14ac:dyDescent="0.2">
      <c r="B13" s="195" t="s">
        <v>1000</v>
      </c>
      <c r="C13" s="195"/>
      <c r="D13" s="195"/>
      <c r="E13" s="196">
        <v>0</v>
      </c>
      <c r="F13" s="196">
        <v>0</v>
      </c>
      <c r="G13" s="196">
        <v>0</v>
      </c>
      <c r="H13" s="196">
        <v>0</v>
      </c>
      <c r="I13" s="196">
        <v>0</v>
      </c>
      <c r="J13" s="196">
        <v>0</v>
      </c>
      <c r="K13" s="196">
        <v>0</v>
      </c>
      <c r="L13" s="196">
        <v>0</v>
      </c>
      <c r="M13" s="196">
        <v>0</v>
      </c>
      <c r="N13" s="196">
        <v>0</v>
      </c>
      <c r="O13" s="196">
        <v>0</v>
      </c>
      <c r="P13" s="196">
        <v>0</v>
      </c>
      <c r="Q13" s="196">
        <v>0</v>
      </c>
      <c r="R13" s="196">
        <v>0</v>
      </c>
      <c r="S13" s="196">
        <v>0</v>
      </c>
      <c r="T13" s="196">
        <v>0</v>
      </c>
      <c r="U13" s="196">
        <v>0</v>
      </c>
      <c r="V13" s="196">
        <v>0</v>
      </c>
      <c r="W13" s="196">
        <v>0</v>
      </c>
      <c r="X13" s="196">
        <v>0</v>
      </c>
      <c r="Y13" s="196">
        <v>0</v>
      </c>
      <c r="Z13" s="196">
        <v>0</v>
      </c>
      <c r="AA13" s="196">
        <v>0</v>
      </c>
      <c r="AB13" s="196">
        <v>0</v>
      </c>
      <c r="AC13" s="196">
        <v>0</v>
      </c>
      <c r="AD13" s="196">
        <v>0</v>
      </c>
      <c r="AE13" s="196">
        <v>0</v>
      </c>
      <c r="AF13" s="196">
        <v>0</v>
      </c>
    </row>
    <row r="14" spans="1:32" ht="13.5" thickBot="1" x14ac:dyDescent="0.25">
      <c r="E14" s="197">
        <f>SUM(E2:E13)</f>
        <v>1479.7485799999997</v>
      </c>
      <c r="F14" s="197">
        <f t="shared" ref="F14:AF14" si="0">SUM(F2:F13)</f>
        <v>1343.451319999999</v>
      </c>
      <c r="G14" s="197">
        <f t="shared" si="0"/>
        <v>1360.85682</v>
      </c>
      <c r="H14" s="197">
        <f t="shared" si="0"/>
        <v>1422.3371599999998</v>
      </c>
      <c r="I14" s="197">
        <f t="shared" si="0"/>
        <v>1463.7981499999989</v>
      </c>
      <c r="J14" s="197">
        <f t="shared" si="0"/>
        <v>1604.2228699999998</v>
      </c>
      <c r="K14" s="197">
        <f>SUM(K2:K13)</f>
        <v>1304.1753379083063</v>
      </c>
      <c r="L14" s="197">
        <f t="shared" si="0"/>
        <v>1437.9317944847853</v>
      </c>
      <c r="M14" s="197">
        <f t="shared" si="0"/>
        <v>1405.3009923023317</v>
      </c>
      <c r="N14" s="197">
        <f t="shared" si="0"/>
        <v>1338.7622284712488</v>
      </c>
      <c r="O14" s="197">
        <f t="shared" si="0"/>
        <v>1424.7121582408777</v>
      </c>
      <c r="P14" s="197">
        <f t="shared" si="0"/>
        <v>1388.495534456448</v>
      </c>
      <c r="Q14" s="197">
        <f t="shared" si="0"/>
        <v>1355.4845561696416</v>
      </c>
      <c r="R14" s="197">
        <f t="shared" si="0"/>
        <v>1301.1783136869055</v>
      </c>
      <c r="S14" s="197">
        <f t="shared" si="0"/>
        <v>1441.4485869853477</v>
      </c>
      <c r="T14" s="197">
        <f t="shared" si="0"/>
        <v>1445.6695957283325</v>
      </c>
      <c r="U14" s="197">
        <f t="shared" si="0"/>
        <v>1456.8046102501635</v>
      </c>
      <c r="V14" s="197">
        <f t="shared" si="0"/>
        <v>1446.1441062421995</v>
      </c>
      <c r="W14" s="197">
        <f t="shared" si="0"/>
        <v>1395.8469421585316</v>
      </c>
      <c r="X14" s="197">
        <f t="shared" si="0"/>
        <v>1396.4670925155121</v>
      </c>
      <c r="Y14" s="197">
        <f t="shared" si="0"/>
        <v>1398.8327782129602</v>
      </c>
      <c r="Z14" s="197">
        <f t="shared" si="0"/>
        <v>1324.2389936999646</v>
      </c>
      <c r="AA14" s="197">
        <f t="shared" si="0"/>
        <v>1436.1680103979079</v>
      </c>
      <c r="AB14" s="197">
        <f t="shared" si="0"/>
        <v>1366.5098513846492</v>
      </c>
      <c r="AC14" s="197">
        <f t="shared" si="0"/>
        <v>1339.0591331281289</v>
      </c>
      <c r="AD14" s="197">
        <f t="shared" si="0"/>
        <v>1289.895929741989</v>
      </c>
      <c r="AE14" s="197">
        <f t="shared" si="0"/>
        <v>1430.3711134240136</v>
      </c>
      <c r="AF14" s="197">
        <f t="shared" si="0"/>
        <v>1437.09659507785</v>
      </c>
    </row>
    <row r="15" spans="1:32" ht="13.5" thickTop="1" x14ac:dyDescent="0.2">
      <c r="B15" s="176"/>
      <c r="C15" s="176"/>
      <c r="D15" s="176"/>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row>
    <row r="17" spans="2:32" ht="15" x14ac:dyDescent="0.25">
      <c r="B17" s="193" t="s">
        <v>1001</v>
      </c>
      <c r="C17" s="193"/>
      <c r="D17" s="193"/>
      <c r="K17" s="179"/>
      <c r="L17" s="179"/>
      <c r="M17" s="179"/>
      <c r="N17" s="179"/>
      <c r="O17" s="180"/>
    </row>
    <row r="18" spans="2:32" x14ac:dyDescent="0.2">
      <c r="B18" s="195" t="s">
        <v>1002</v>
      </c>
      <c r="C18" s="195"/>
      <c r="D18" s="195"/>
      <c r="E18" s="196">
        <v>180.35896</v>
      </c>
      <c r="F18" s="196">
        <v>126.85306</v>
      </c>
      <c r="G18" s="196">
        <v>66.147790000000001</v>
      </c>
      <c r="H18" s="196">
        <v>52.21087</v>
      </c>
      <c r="I18" s="196">
        <v>60.71987</v>
      </c>
      <c r="J18" s="196">
        <v>57.03022</v>
      </c>
      <c r="K18" s="196">
        <v>116.75612</v>
      </c>
      <c r="L18" s="196">
        <v>116.75612</v>
      </c>
      <c r="M18" s="196">
        <v>116.75612</v>
      </c>
      <c r="N18" s="196">
        <v>116.75612</v>
      </c>
      <c r="O18" s="196">
        <v>102.897335555556</v>
      </c>
      <c r="P18" s="196">
        <v>102.897335555556</v>
      </c>
      <c r="Q18" s="196">
        <v>102.897335555556</v>
      </c>
      <c r="R18" s="196">
        <v>102.897335555556</v>
      </c>
      <c r="S18" s="196">
        <v>102.897335555556</v>
      </c>
      <c r="T18" s="196">
        <v>102.897335555556</v>
      </c>
      <c r="U18" s="196">
        <v>102.897335555556</v>
      </c>
      <c r="V18" s="196">
        <v>102.897335555556</v>
      </c>
      <c r="W18" s="196">
        <v>102.897335555556</v>
      </c>
      <c r="X18" s="196">
        <v>102.897335555556</v>
      </c>
      <c r="Y18" s="196">
        <v>102.897335555556</v>
      </c>
      <c r="Z18" s="196">
        <v>102.897335555556</v>
      </c>
      <c r="AA18" s="196">
        <v>102.897335555556</v>
      </c>
      <c r="AB18" s="196">
        <v>102.897335555556</v>
      </c>
      <c r="AC18" s="196">
        <v>102.897335555556</v>
      </c>
      <c r="AD18" s="196">
        <v>102.897335555556</v>
      </c>
      <c r="AE18" s="196">
        <v>102.897335555556</v>
      </c>
      <c r="AF18" s="196">
        <v>102.897335555556</v>
      </c>
    </row>
    <row r="19" spans="2:32" x14ac:dyDescent="0.2">
      <c r="B19" s="195" t="s">
        <v>1003</v>
      </c>
      <c r="C19" s="195"/>
      <c r="D19" s="195"/>
      <c r="E19" s="196">
        <v>11.743230000000001</v>
      </c>
      <c r="F19" s="196">
        <v>14.036910000000001</v>
      </c>
      <c r="G19" s="196">
        <v>12.76008</v>
      </c>
      <c r="H19" s="196">
        <v>7.2693999999999992</v>
      </c>
      <c r="I19" s="196">
        <v>4.0699300000000003</v>
      </c>
      <c r="J19" s="196">
        <v>3.4015900000000001</v>
      </c>
      <c r="K19" s="196">
        <v>7.3686133333333297</v>
      </c>
      <c r="L19" s="196">
        <v>7.3686133333333297</v>
      </c>
      <c r="M19" s="196">
        <v>7.3686133333333297</v>
      </c>
      <c r="N19" s="196">
        <v>7.3686133333333297</v>
      </c>
      <c r="O19" s="196">
        <v>7.5927677777777696</v>
      </c>
      <c r="P19" s="196">
        <v>7.5927677777777696</v>
      </c>
      <c r="Q19" s="196">
        <v>7.5927677777777696</v>
      </c>
      <c r="R19" s="196">
        <v>7.5927677777777696</v>
      </c>
      <c r="S19" s="196">
        <v>7.5927677777777696</v>
      </c>
      <c r="T19" s="196">
        <v>7.5927677777777696</v>
      </c>
      <c r="U19" s="196">
        <v>7.5927677777777696</v>
      </c>
      <c r="V19" s="196">
        <v>7.5927677777777696</v>
      </c>
      <c r="W19" s="196">
        <v>7.5927677777777696</v>
      </c>
      <c r="X19" s="196">
        <v>7.5927677777777696</v>
      </c>
      <c r="Y19" s="196">
        <v>7.5927677777777696</v>
      </c>
      <c r="Z19" s="196">
        <v>7.5927677777777696</v>
      </c>
      <c r="AA19" s="196">
        <v>7.5927677777777696</v>
      </c>
      <c r="AB19" s="196">
        <v>7.5927677777777696</v>
      </c>
      <c r="AC19" s="196">
        <v>7.5927677777777696</v>
      </c>
      <c r="AD19" s="196">
        <v>7.5927677777777696</v>
      </c>
      <c r="AE19" s="196">
        <v>7.5927677777777696</v>
      </c>
      <c r="AF19" s="196">
        <v>7.5927677777777696</v>
      </c>
    </row>
    <row r="20" spans="2:32" x14ac:dyDescent="0.2">
      <c r="B20" s="195" t="s">
        <v>1004</v>
      </c>
      <c r="C20" s="195"/>
      <c r="D20" s="195"/>
      <c r="E20" s="196">
        <v>660.20231000000001</v>
      </c>
      <c r="F20" s="196">
        <v>476.07337999999999</v>
      </c>
      <c r="G20" s="196">
        <v>413.85915999999997</v>
      </c>
      <c r="H20" s="196">
        <v>382.57299999999998</v>
      </c>
      <c r="I20" s="196">
        <v>362.55574999999999</v>
      </c>
      <c r="J20" s="196">
        <v>381.23953</v>
      </c>
      <c r="K20" s="196">
        <v>361.95872513645497</v>
      </c>
      <c r="L20" s="196">
        <v>538.931369904235</v>
      </c>
      <c r="M20" s="196">
        <v>661.77997880136695</v>
      </c>
      <c r="N20" s="196">
        <v>747.76492545507097</v>
      </c>
      <c r="O20" s="196">
        <v>720.68182058725597</v>
      </c>
      <c r="P20" s="196">
        <v>578.92533830782008</v>
      </c>
      <c r="Q20" s="196">
        <v>503.41487535415803</v>
      </c>
      <c r="R20" s="196">
        <v>312.40177371575902</v>
      </c>
      <c r="S20" s="196">
        <v>323.06489604249799</v>
      </c>
      <c r="T20" s="196">
        <v>328.11278173661202</v>
      </c>
      <c r="U20" s="196">
        <v>335.58613642231001</v>
      </c>
      <c r="V20" s="196">
        <v>357.69287868493097</v>
      </c>
      <c r="W20" s="196">
        <v>364.80679227055901</v>
      </c>
      <c r="X20" s="196">
        <v>528.99535093576799</v>
      </c>
      <c r="Y20" s="196">
        <v>633.84611418209602</v>
      </c>
      <c r="Z20" s="196">
        <v>707.15418414176395</v>
      </c>
      <c r="AA20" s="196">
        <v>725.35003428441098</v>
      </c>
      <c r="AB20" s="196">
        <v>583.14151249760801</v>
      </c>
      <c r="AC20" s="196">
        <v>507.342784176142</v>
      </c>
      <c r="AD20" s="196">
        <v>316.07137462761398</v>
      </c>
      <c r="AE20" s="196">
        <v>326.50817234111099</v>
      </c>
      <c r="AF20" s="196">
        <v>328.57641401891402</v>
      </c>
    </row>
    <row r="21" spans="2:32" x14ac:dyDescent="0.2">
      <c r="B21" s="195" t="s">
        <v>1005</v>
      </c>
      <c r="C21" s="195"/>
      <c r="D21" s="195"/>
      <c r="E21" s="196">
        <v>106.00717</v>
      </c>
      <c r="F21" s="196">
        <v>147.90601999999899</v>
      </c>
      <c r="G21" s="196">
        <v>108.40976999999999</v>
      </c>
      <c r="H21" s="196">
        <v>110.56051999999998</v>
      </c>
      <c r="I21" s="196">
        <v>109.03541</v>
      </c>
      <c r="J21" s="196">
        <v>109.53391999999999</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row>
    <row r="22" spans="2:32" x14ac:dyDescent="0.2">
      <c r="B22" s="195" t="s">
        <v>1006</v>
      </c>
      <c r="C22" s="195"/>
      <c r="D22" s="195"/>
      <c r="E22" s="196">
        <v>17.86749</v>
      </c>
      <c r="F22" s="196">
        <v>17.86749</v>
      </c>
      <c r="G22" s="196">
        <v>17.86749</v>
      </c>
      <c r="H22" s="196">
        <v>17.86749</v>
      </c>
      <c r="I22" s="196">
        <v>17.86749</v>
      </c>
      <c r="J22" s="196">
        <v>17.86749</v>
      </c>
      <c r="K22" s="196">
        <v>27.421348200000001</v>
      </c>
      <c r="L22" s="196">
        <v>27.421348200000001</v>
      </c>
      <c r="M22" s="196">
        <v>27.421348200000001</v>
      </c>
      <c r="N22" s="196">
        <v>27.421348200000001</v>
      </c>
      <c r="O22" s="196">
        <v>27.623845399999997</v>
      </c>
      <c r="P22" s="196">
        <v>27.623845399999997</v>
      </c>
      <c r="Q22" s="196">
        <v>27.623845399999997</v>
      </c>
      <c r="R22" s="196">
        <v>27.623845399999997</v>
      </c>
      <c r="S22" s="196">
        <v>27.623845399999997</v>
      </c>
      <c r="T22" s="196">
        <v>27.623845399999997</v>
      </c>
      <c r="U22" s="196">
        <v>27.623845399999997</v>
      </c>
      <c r="V22" s="196">
        <v>27.623845399999997</v>
      </c>
      <c r="W22" s="196">
        <v>27.623845399999997</v>
      </c>
      <c r="X22" s="196">
        <v>27.623845399999997</v>
      </c>
      <c r="Y22" s="196">
        <v>27.623845399999997</v>
      </c>
      <c r="Z22" s="196">
        <v>27.623845399999997</v>
      </c>
      <c r="AA22" s="196">
        <v>27.980242308000001</v>
      </c>
      <c r="AB22" s="196">
        <v>27.980242308000001</v>
      </c>
      <c r="AC22" s="196">
        <v>27.980242308000001</v>
      </c>
      <c r="AD22" s="196">
        <v>27.980242308000001</v>
      </c>
      <c r="AE22" s="196">
        <v>27.980242308000001</v>
      </c>
      <c r="AF22" s="196">
        <v>27.980242308000001</v>
      </c>
    </row>
    <row r="23" spans="2:32" x14ac:dyDescent="0.2">
      <c r="B23" s="195" t="s">
        <v>1007</v>
      </c>
      <c r="C23" s="195"/>
      <c r="D23" s="195"/>
      <c r="E23" s="196">
        <v>14.12895</v>
      </c>
      <c r="F23" s="196">
        <v>14.1776</v>
      </c>
      <c r="G23" s="196">
        <v>14.847189999999999</v>
      </c>
      <c r="H23" s="196">
        <v>14.829600000000001</v>
      </c>
      <c r="I23" s="196">
        <v>14.82723</v>
      </c>
      <c r="J23" s="196">
        <v>14.825749999999999</v>
      </c>
      <c r="K23" s="196">
        <v>4.6820000000000004</v>
      </c>
      <c r="L23" s="196">
        <v>4.6820000000000004</v>
      </c>
      <c r="M23" s="196">
        <v>4.6820000000000004</v>
      </c>
      <c r="N23" s="196">
        <v>4.6820000000000004</v>
      </c>
      <c r="O23" s="196">
        <v>4.6820000000000004</v>
      </c>
      <c r="P23" s="196">
        <v>4.6820000000000004</v>
      </c>
      <c r="Q23" s="196">
        <v>4.6820000000000004</v>
      </c>
      <c r="R23" s="196">
        <v>4.6820000000000004</v>
      </c>
      <c r="S23" s="196">
        <v>4.6820000000000004</v>
      </c>
      <c r="T23" s="196">
        <v>4.6820000000000004</v>
      </c>
      <c r="U23" s="196">
        <v>4.6820000000000004</v>
      </c>
      <c r="V23" s="196">
        <v>4.6820000000000004</v>
      </c>
      <c r="W23" s="196">
        <v>4.6820000000000004</v>
      </c>
      <c r="X23" s="196">
        <v>4.6820000000000004</v>
      </c>
      <c r="Y23" s="196">
        <v>4.6820000000000004</v>
      </c>
      <c r="Z23" s="196">
        <v>4.6820000000000004</v>
      </c>
      <c r="AA23" s="196">
        <v>4.6820000000000004</v>
      </c>
      <c r="AB23" s="196">
        <v>4.6820000000000004</v>
      </c>
      <c r="AC23" s="196">
        <v>4.6820000000000004</v>
      </c>
      <c r="AD23" s="196">
        <v>4.6820000000000004</v>
      </c>
      <c r="AE23" s="196">
        <v>4.6820000000000004</v>
      </c>
      <c r="AF23" s="196">
        <v>4.6820000000000004</v>
      </c>
    </row>
    <row r="24" spans="2:32" x14ac:dyDescent="0.2">
      <c r="B24" s="195" t="s">
        <v>1008</v>
      </c>
      <c r="C24" s="195"/>
      <c r="D24" s="195"/>
      <c r="E24" s="196">
        <v>0.46089999999999998</v>
      </c>
      <c r="F24" s="196">
        <v>1.4500000000000001E-2</v>
      </c>
      <c r="G24" s="196">
        <v>1.4500000000000001E-2</v>
      </c>
      <c r="H24" s="196">
        <v>1.4500000000000001E-2</v>
      </c>
      <c r="I24" s="196">
        <v>1.4500000000000001E-2</v>
      </c>
      <c r="J24" s="196">
        <v>1.4500000000000001E-2</v>
      </c>
      <c r="K24" s="196">
        <v>0.54903555555555505</v>
      </c>
      <c r="L24" s="196">
        <v>0.54903555555555505</v>
      </c>
      <c r="M24" s="196">
        <v>0.54903555555555505</v>
      </c>
      <c r="N24" s="196">
        <v>0.54903555555555505</v>
      </c>
      <c r="O24" s="196">
        <v>0.243708411111111</v>
      </c>
      <c r="P24" s="196">
        <v>0.243708411111111</v>
      </c>
      <c r="Q24" s="196">
        <v>0.243708411111111</v>
      </c>
      <c r="R24" s="196">
        <v>0.243708411111111</v>
      </c>
      <c r="S24" s="196">
        <v>0.243708411111111</v>
      </c>
      <c r="T24" s="196">
        <v>0.243708411111111</v>
      </c>
      <c r="U24" s="196">
        <v>0.243708411111111</v>
      </c>
      <c r="V24" s="196">
        <v>0.243708411111111</v>
      </c>
      <c r="W24" s="196">
        <v>0.243708411111111</v>
      </c>
      <c r="X24" s="196">
        <v>0.243708411111111</v>
      </c>
      <c r="Y24" s="196">
        <v>0.243708411111111</v>
      </c>
      <c r="Z24" s="196">
        <v>0.243708411111111</v>
      </c>
      <c r="AA24" s="196">
        <v>0.24502202377777799</v>
      </c>
      <c r="AB24" s="196">
        <v>0.24502202377777799</v>
      </c>
      <c r="AC24" s="196">
        <v>0.24502202377777799</v>
      </c>
      <c r="AD24" s="196">
        <v>0.24502202377777799</v>
      </c>
      <c r="AE24" s="196">
        <v>0.24502202377777799</v>
      </c>
      <c r="AF24" s="196">
        <v>0.24502202377777799</v>
      </c>
    </row>
    <row r="25" spans="2:32" x14ac:dyDescent="0.2">
      <c r="B25" s="195" t="s">
        <v>1009</v>
      </c>
      <c r="C25" s="195"/>
      <c r="D25" s="195"/>
      <c r="E25" s="196">
        <v>0.45526</v>
      </c>
      <c r="F25" s="196">
        <v>10.45515</v>
      </c>
      <c r="G25" s="196">
        <v>0.30867</v>
      </c>
      <c r="H25" s="196">
        <v>3.0000000000000001E-3</v>
      </c>
      <c r="I25" s="196">
        <v>3.4590000000000003E-2</v>
      </c>
      <c r="J25" s="196"/>
      <c r="K25" s="196"/>
      <c r="L25" s="196"/>
      <c r="M25" s="196"/>
      <c r="N25" s="196"/>
      <c r="O25" s="196"/>
      <c r="P25" s="196"/>
      <c r="Q25" s="196"/>
      <c r="R25" s="196"/>
      <c r="S25" s="196"/>
      <c r="T25" s="196"/>
      <c r="U25" s="196"/>
      <c r="V25" s="196"/>
      <c r="W25" s="196"/>
      <c r="X25" s="196"/>
      <c r="Y25" s="196"/>
      <c r="Z25" s="196"/>
      <c r="AA25" s="196"/>
      <c r="AB25" s="196"/>
      <c r="AC25" s="196"/>
      <c r="AD25" s="196"/>
      <c r="AE25" s="196"/>
      <c r="AF25" s="196"/>
    </row>
    <row r="26" spans="2:32" ht="13.5" thickBot="1" x14ac:dyDescent="0.25">
      <c r="B26" s="195"/>
      <c r="C26" s="195"/>
      <c r="D26" s="195"/>
      <c r="E26" s="199">
        <f>SUM(E18:E25)</f>
        <v>991.22426999999993</v>
      </c>
      <c r="F26" s="199">
        <f t="shared" ref="F26:AF26" si="1">SUM(F18:F25)</f>
        <v>807.38410999999894</v>
      </c>
      <c r="G26" s="199">
        <f t="shared" si="1"/>
        <v>634.21464999999989</v>
      </c>
      <c r="H26" s="199">
        <f t="shared" si="1"/>
        <v>585.32838000000004</v>
      </c>
      <c r="I26" s="199">
        <f t="shared" si="1"/>
        <v>569.1247699999999</v>
      </c>
      <c r="J26" s="199">
        <f t="shared" si="1"/>
        <v>583.9129999999999</v>
      </c>
      <c r="K26" s="199">
        <f t="shared" si="1"/>
        <v>518.73584222534384</v>
      </c>
      <c r="L26" s="199">
        <f t="shared" si="1"/>
        <v>695.70848699312387</v>
      </c>
      <c r="M26" s="199">
        <f t="shared" si="1"/>
        <v>818.55709589025582</v>
      </c>
      <c r="N26" s="199">
        <f t="shared" si="1"/>
        <v>904.54204254395984</v>
      </c>
      <c r="O26" s="199">
        <f t="shared" si="1"/>
        <v>863.72147773170093</v>
      </c>
      <c r="P26" s="199">
        <f t="shared" si="1"/>
        <v>721.96499545226504</v>
      </c>
      <c r="Q26" s="199">
        <f t="shared" si="1"/>
        <v>646.45453249860304</v>
      </c>
      <c r="R26" s="199">
        <f t="shared" si="1"/>
        <v>455.44143086020392</v>
      </c>
      <c r="S26" s="199">
        <f t="shared" si="1"/>
        <v>466.10455318694289</v>
      </c>
      <c r="T26" s="199">
        <f t="shared" si="1"/>
        <v>471.15243888105692</v>
      </c>
      <c r="U26" s="199">
        <f t="shared" si="1"/>
        <v>478.62579356675491</v>
      </c>
      <c r="V26" s="199">
        <f t="shared" si="1"/>
        <v>500.73253582937588</v>
      </c>
      <c r="W26" s="199">
        <f t="shared" si="1"/>
        <v>507.84644941500392</v>
      </c>
      <c r="X26" s="199">
        <f t="shared" si="1"/>
        <v>672.03500808021295</v>
      </c>
      <c r="Y26" s="199">
        <f t="shared" si="1"/>
        <v>776.88577132654098</v>
      </c>
      <c r="Z26" s="199">
        <f t="shared" si="1"/>
        <v>850.19384128620891</v>
      </c>
      <c r="AA26" s="199">
        <f t="shared" si="1"/>
        <v>868.74740194952255</v>
      </c>
      <c r="AB26" s="199">
        <f t="shared" si="1"/>
        <v>726.53888016271958</v>
      </c>
      <c r="AC26" s="199">
        <f t="shared" si="1"/>
        <v>650.74015184125358</v>
      </c>
      <c r="AD26" s="199">
        <f t="shared" si="1"/>
        <v>459.46874229272555</v>
      </c>
      <c r="AE26" s="199">
        <f t="shared" si="1"/>
        <v>469.90554000622257</v>
      </c>
      <c r="AF26" s="199">
        <f t="shared" si="1"/>
        <v>471.9737816840256</v>
      </c>
    </row>
    <row r="27" spans="2:32" ht="13.5" thickTop="1" x14ac:dyDescent="0.2">
      <c r="B27" s="176"/>
      <c r="C27" s="176"/>
      <c r="D27" s="176"/>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row>
    <row r="28" spans="2:32" x14ac:dyDescent="0.2">
      <c r="B28" s="195"/>
      <c r="C28" s="195"/>
      <c r="D28" s="195"/>
    </row>
    <row r="29" spans="2:32" ht="15" x14ac:dyDescent="0.25">
      <c r="B29" s="195"/>
      <c r="C29" s="195"/>
      <c r="D29" s="195"/>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row>
    <row r="30" spans="2:32" x14ac:dyDescent="0.2">
      <c r="B30" s="195"/>
      <c r="C30" s="195"/>
      <c r="D30" s="195"/>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row>
  </sheetData>
  <pageMargins left="0.7" right="0.7" top="0.75" bottom="0.75" header="0.3" footer="0.3"/>
  <pageSetup scale="29"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365"/>
  <sheetViews>
    <sheetView zoomScale="85" zoomScaleNormal="85" workbookViewId="0">
      <pane xSplit="2" ySplit="3" topLeftCell="C4" activePane="bottomRight" state="frozen"/>
      <selection activeCell="E34" sqref="E34"/>
      <selection pane="topRight" activeCell="E34" sqref="E34"/>
      <selection pane="bottomLeft" activeCell="E34" sqref="E34"/>
      <selection pane="bottomRight" activeCell="C4" sqref="C4"/>
    </sheetView>
  </sheetViews>
  <sheetFormatPr defaultRowHeight="15" outlineLevelRow="1" x14ac:dyDescent="0.25"/>
  <cols>
    <col min="1" max="1" width="9.140625" style="89"/>
    <col min="2" max="2" width="30.7109375" style="281" customWidth="1"/>
    <col min="3" max="32" width="10.7109375" style="134" customWidth="1"/>
    <col min="33" max="16384" width="9.140625" style="89"/>
  </cols>
  <sheetData>
    <row r="1" spans="1:32" s="235" customFormat="1" x14ac:dyDescent="0.25">
      <c r="A1" s="234"/>
      <c r="B1" s="276"/>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row>
    <row r="2" spans="1:32" s="235" customFormat="1" x14ac:dyDescent="0.25">
      <c r="A2" s="236" t="s">
        <v>6</v>
      </c>
      <c r="B2" s="276"/>
      <c r="C2" s="277" t="s">
        <v>1196</v>
      </c>
      <c r="D2" s="277" t="s">
        <v>1197</v>
      </c>
      <c r="E2" s="277" t="s">
        <v>1166</v>
      </c>
      <c r="F2" s="277" t="s">
        <v>1167</v>
      </c>
      <c r="G2" s="277" t="s">
        <v>1168</v>
      </c>
      <c r="H2" s="277" t="s">
        <v>1169</v>
      </c>
      <c r="I2" s="277" t="s">
        <v>1170</v>
      </c>
      <c r="J2" s="277" t="s">
        <v>1171</v>
      </c>
      <c r="K2" s="277" t="s">
        <v>1172</v>
      </c>
      <c r="L2" s="277" t="s">
        <v>1173</v>
      </c>
      <c r="M2" s="277" t="s">
        <v>1174</v>
      </c>
      <c r="N2" s="277" t="s">
        <v>1175</v>
      </c>
      <c r="O2" s="277" t="s">
        <v>1176</v>
      </c>
      <c r="P2" s="277" t="s">
        <v>1177</v>
      </c>
      <c r="Q2" s="277" t="s">
        <v>1198</v>
      </c>
      <c r="R2" s="277" t="s">
        <v>1199</v>
      </c>
      <c r="S2" s="277" t="s">
        <v>1200</v>
      </c>
      <c r="T2" s="277" t="s">
        <v>1201</v>
      </c>
      <c r="U2" s="277" t="s">
        <v>1178</v>
      </c>
      <c r="V2" s="277" t="s">
        <v>1179</v>
      </c>
      <c r="W2" s="277" t="s">
        <v>1180</v>
      </c>
      <c r="X2" s="277" t="s">
        <v>1181</v>
      </c>
      <c r="Y2" s="277" t="s">
        <v>1182</v>
      </c>
      <c r="Z2" s="277" t="s">
        <v>1183</v>
      </c>
      <c r="AA2" s="277" t="s">
        <v>1184</v>
      </c>
      <c r="AB2" s="277" t="s">
        <v>1185</v>
      </c>
      <c r="AC2" s="277" t="s">
        <v>1186</v>
      </c>
      <c r="AD2" s="277" t="s">
        <v>1187</v>
      </c>
      <c r="AE2" s="277" t="s">
        <v>1188</v>
      </c>
      <c r="AF2" s="277" t="s">
        <v>1189</v>
      </c>
    </row>
    <row r="3" spans="1:32" s="235" customFormat="1" x14ac:dyDescent="0.25">
      <c r="B3" s="278" t="s">
        <v>237</v>
      </c>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row>
    <row r="4" spans="1:32" s="237" customFormat="1" x14ac:dyDescent="0.25">
      <c r="A4" s="89"/>
      <c r="B4" s="279" t="s">
        <v>883</v>
      </c>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row>
    <row r="6" spans="1:32" x14ac:dyDescent="0.25">
      <c r="B6" s="281" t="s">
        <v>72</v>
      </c>
    </row>
    <row r="8" spans="1:32" x14ac:dyDescent="0.25">
      <c r="A8" s="169"/>
      <c r="B8" s="281" t="s">
        <v>277</v>
      </c>
    </row>
    <row r="9" spans="1:32" x14ac:dyDescent="0.25">
      <c r="A9" s="169"/>
      <c r="B9" s="281" t="s">
        <v>278</v>
      </c>
      <c r="C9" s="134">
        <v>0</v>
      </c>
      <c r="D9" s="134">
        <v>0</v>
      </c>
      <c r="E9" s="134">
        <v>0</v>
      </c>
      <c r="F9" s="134">
        <v>0</v>
      </c>
      <c r="G9" s="134">
        <v>0</v>
      </c>
      <c r="H9" s="134">
        <v>0</v>
      </c>
      <c r="I9" s="134">
        <v>0</v>
      </c>
      <c r="J9" s="134">
        <v>0</v>
      </c>
      <c r="K9" s="134">
        <v>0</v>
      </c>
      <c r="L9" s="134">
        <v>0</v>
      </c>
      <c r="M9" s="134">
        <v>0</v>
      </c>
      <c r="N9" s="134">
        <v>0</v>
      </c>
      <c r="O9" s="134">
        <v>0</v>
      </c>
      <c r="P9" s="134">
        <v>0</v>
      </c>
      <c r="Q9" s="134">
        <v>0</v>
      </c>
      <c r="R9" s="134">
        <v>0</v>
      </c>
      <c r="S9" s="134">
        <v>0</v>
      </c>
      <c r="T9" s="134">
        <v>0</v>
      </c>
      <c r="U9" s="134">
        <v>0</v>
      </c>
      <c r="V9" s="134">
        <v>0</v>
      </c>
      <c r="W9" s="134">
        <v>0</v>
      </c>
      <c r="X9" s="134">
        <v>0</v>
      </c>
      <c r="Y9" s="134">
        <v>0</v>
      </c>
      <c r="Z9" s="134">
        <v>0</v>
      </c>
      <c r="AA9" s="134">
        <v>0</v>
      </c>
      <c r="AB9" s="134">
        <v>0</v>
      </c>
      <c r="AC9" s="134">
        <v>0</v>
      </c>
      <c r="AD9" s="134">
        <v>0</v>
      </c>
      <c r="AE9" s="134">
        <v>0</v>
      </c>
      <c r="AF9" s="134">
        <v>0</v>
      </c>
    </row>
    <row r="10" spans="1:32" x14ac:dyDescent="0.25">
      <c r="A10" s="169"/>
      <c r="B10" s="281" t="s">
        <v>279</v>
      </c>
      <c r="C10" s="134">
        <v>47259.695500000002</v>
      </c>
      <c r="D10" s="134">
        <v>36895.467400000001</v>
      </c>
      <c r="E10" s="134">
        <v>23522.989969999999</v>
      </c>
      <c r="F10" s="134">
        <v>18547.8099</v>
      </c>
      <c r="G10" s="134">
        <v>14047.50987</v>
      </c>
      <c r="H10" s="134">
        <v>11873.972949999999</v>
      </c>
      <c r="I10" s="134">
        <v>11472.38096</v>
      </c>
      <c r="J10" s="134">
        <v>12089.82877</v>
      </c>
      <c r="K10" s="134">
        <v>12434.2772395014</v>
      </c>
      <c r="L10" s="134">
        <v>16667.5977921698</v>
      </c>
      <c r="M10" s="134">
        <v>28866.875008103601</v>
      </c>
      <c r="N10" s="134">
        <v>46546.023999478602</v>
      </c>
      <c r="O10" s="134">
        <v>53536.419838408801</v>
      </c>
      <c r="P10" s="134">
        <v>48783.050823725003</v>
      </c>
      <c r="Q10" s="134">
        <v>39076.838580351301</v>
      </c>
      <c r="R10" s="134">
        <v>23514.2030770569</v>
      </c>
      <c r="S10" s="134">
        <v>17169.805577289499</v>
      </c>
      <c r="T10" s="134">
        <v>13356.0518719541</v>
      </c>
      <c r="U10" s="134">
        <v>12369.187834570501</v>
      </c>
      <c r="V10" s="134">
        <v>12276.669980966401</v>
      </c>
      <c r="W10" s="134">
        <v>12730.910692433201</v>
      </c>
      <c r="X10" s="134">
        <v>15286.557392748</v>
      </c>
      <c r="Y10" s="134">
        <v>26148.821413970702</v>
      </c>
      <c r="Z10" s="134">
        <v>41967.286475248897</v>
      </c>
      <c r="AA10" s="134">
        <v>53819.267447673999</v>
      </c>
      <c r="AB10" s="134">
        <v>49215.550179055303</v>
      </c>
      <c r="AC10" s="134">
        <v>39442.540922671702</v>
      </c>
      <c r="AD10" s="134">
        <v>23670.345496941802</v>
      </c>
      <c r="AE10" s="134">
        <v>17393.652831962201</v>
      </c>
      <c r="AF10" s="134">
        <v>13663.424613037099</v>
      </c>
    </row>
    <row r="11" spans="1:32" x14ac:dyDescent="0.25">
      <c r="A11" s="169"/>
      <c r="B11" s="281" t="s">
        <v>280</v>
      </c>
      <c r="C11" s="134">
        <v>0</v>
      </c>
      <c r="D11" s="134">
        <v>0</v>
      </c>
      <c r="E11" s="134">
        <v>0</v>
      </c>
      <c r="F11" s="134">
        <v>0</v>
      </c>
      <c r="G11" s="134">
        <v>0</v>
      </c>
      <c r="H11" s="134">
        <v>0</v>
      </c>
      <c r="I11" s="134">
        <v>0</v>
      </c>
      <c r="J11" s="134">
        <v>0</v>
      </c>
      <c r="K11" s="134">
        <v>0</v>
      </c>
      <c r="L11" s="134">
        <v>0</v>
      </c>
      <c r="M11" s="134">
        <v>0</v>
      </c>
      <c r="N11" s="134">
        <v>0</v>
      </c>
      <c r="O11" s="134">
        <v>0</v>
      </c>
      <c r="P11" s="134">
        <v>0</v>
      </c>
      <c r="Q11" s="134">
        <v>0</v>
      </c>
      <c r="R11" s="134">
        <v>0</v>
      </c>
      <c r="S11" s="134">
        <v>0</v>
      </c>
      <c r="T11" s="134">
        <v>0</v>
      </c>
      <c r="U11" s="134">
        <v>0</v>
      </c>
      <c r="V11" s="134">
        <v>0</v>
      </c>
      <c r="W11" s="134">
        <v>0</v>
      </c>
      <c r="X11" s="134">
        <v>0</v>
      </c>
      <c r="Y11" s="134">
        <v>0</v>
      </c>
      <c r="Z11" s="134">
        <v>0</v>
      </c>
      <c r="AA11" s="134">
        <v>0</v>
      </c>
      <c r="AB11" s="134">
        <v>0</v>
      </c>
      <c r="AC11" s="134">
        <v>0</v>
      </c>
      <c r="AD11" s="134">
        <v>0</v>
      </c>
      <c r="AE11" s="134">
        <v>0</v>
      </c>
      <c r="AF11" s="134">
        <v>0</v>
      </c>
    </row>
    <row r="12" spans="1:32" x14ac:dyDescent="0.25">
      <c r="A12" s="169"/>
      <c r="B12" s="281" t="s">
        <v>281</v>
      </c>
      <c r="C12" s="134">
        <v>0</v>
      </c>
      <c r="D12" s="134">
        <v>0</v>
      </c>
      <c r="E12" s="134">
        <v>0</v>
      </c>
      <c r="F12" s="134">
        <v>0</v>
      </c>
      <c r="G12" s="134">
        <v>0</v>
      </c>
      <c r="H12" s="134">
        <v>0</v>
      </c>
      <c r="I12" s="134">
        <v>0</v>
      </c>
      <c r="J12" s="134">
        <v>0</v>
      </c>
      <c r="K12" s="134">
        <v>0</v>
      </c>
      <c r="L12" s="134">
        <v>0</v>
      </c>
      <c r="M12" s="134">
        <v>0</v>
      </c>
      <c r="N12" s="134">
        <v>0</v>
      </c>
      <c r="O12" s="134">
        <v>0</v>
      </c>
      <c r="P12" s="134">
        <v>0</v>
      </c>
      <c r="Q12" s="134">
        <v>0</v>
      </c>
      <c r="R12" s="134">
        <v>0</v>
      </c>
      <c r="S12" s="134">
        <v>0</v>
      </c>
      <c r="T12" s="134">
        <v>0</v>
      </c>
      <c r="U12" s="134">
        <v>0</v>
      </c>
      <c r="V12" s="134">
        <v>0</v>
      </c>
      <c r="W12" s="134">
        <v>0</v>
      </c>
      <c r="X12" s="134">
        <v>0</v>
      </c>
      <c r="Y12" s="134">
        <v>0</v>
      </c>
      <c r="Z12" s="134">
        <v>0</v>
      </c>
      <c r="AA12" s="134">
        <v>0</v>
      </c>
      <c r="AB12" s="134">
        <v>0</v>
      </c>
      <c r="AC12" s="134">
        <v>0</v>
      </c>
      <c r="AD12" s="134">
        <v>0</v>
      </c>
      <c r="AE12" s="134">
        <v>0</v>
      </c>
      <c r="AF12" s="134">
        <v>0</v>
      </c>
    </row>
    <row r="13" spans="1:32" x14ac:dyDescent="0.25">
      <c r="A13" s="169"/>
      <c r="B13" s="281" t="s">
        <v>282</v>
      </c>
      <c r="C13" s="134">
        <v>0</v>
      </c>
      <c r="D13" s="134">
        <v>0</v>
      </c>
      <c r="E13" s="134">
        <v>0</v>
      </c>
      <c r="F13" s="134">
        <v>0</v>
      </c>
      <c r="G13" s="134">
        <v>0</v>
      </c>
      <c r="H13" s="134">
        <v>0</v>
      </c>
      <c r="I13" s="134">
        <v>0</v>
      </c>
      <c r="J13" s="134">
        <v>0</v>
      </c>
      <c r="K13" s="134">
        <v>0</v>
      </c>
      <c r="L13" s="134">
        <v>0</v>
      </c>
      <c r="M13" s="134">
        <v>0</v>
      </c>
      <c r="N13" s="134">
        <v>0</v>
      </c>
      <c r="O13" s="134">
        <v>0</v>
      </c>
      <c r="P13" s="134">
        <v>0</v>
      </c>
      <c r="Q13" s="134">
        <v>0</v>
      </c>
      <c r="R13" s="134">
        <v>0</v>
      </c>
      <c r="S13" s="134">
        <v>0</v>
      </c>
      <c r="T13" s="134">
        <v>0</v>
      </c>
      <c r="U13" s="134">
        <v>0</v>
      </c>
      <c r="V13" s="134">
        <v>0</v>
      </c>
      <c r="W13" s="134">
        <v>0</v>
      </c>
      <c r="X13" s="134">
        <v>0</v>
      </c>
      <c r="Y13" s="134">
        <v>0</v>
      </c>
      <c r="Z13" s="134">
        <v>0</v>
      </c>
      <c r="AA13" s="134">
        <v>0</v>
      </c>
      <c r="AB13" s="134">
        <v>0</v>
      </c>
      <c r="AC13" s="134">
        <v>0</v>
      </c>
      <c r="AD13" s="134">
        <v>0</v>
      </c>
      <c r="AE13" s="134">
        <v>0</v>
      </c>
      <c r="AF13" s="134">
        <v>0</v>
      </c>
    </row>
    <row r="14" spans="1:32" x14ac:dyDescent="0.25">
      <c r="A14" s="169"/>
      <c r="B14" s="281" t="s">
        <v>283</v>
      </c>
      <c r="C14" s="134">
        <v>47259.695500000002</v>
      </c>
      <c r="D14" s="134">
        <v>36895.467400000001</v>
      </c>
      <c r="E14" s="134">
        <v>23522.989969999999</v>
      </c>
      <c r="F14" s="134">
        <v>18547.8099</v>
      </c>
      <c r="G14" s="134">
        <v>14047.50987</v>
      </c>
      <c r="H14" s="134">
        <v>11873.972949999999</v>
      </c>
      <c r="I14" s="134">
        <v>11472.38096</v>
      </c>
      <c r="J14" s="134">
        <v>12089.82877</v>
      </c>
      <c r="K14" s="134">
        <v>12434.2772395014</v>
      </c>
      <c r="L14" s="134">
        <v>16667.5977921698</v>
      </c>
      <c r="M14" s="134">
        <v>28866.875008103601</v>
      </c>
      <c r="N14" s="134">
        <v>46546.023999478602</v>
      </c>
      <c r="O14" s="134">
        <v>53536.419838408801</v>
      </c>
      <c r="P14" s="134">
        <v>48783.050823725003</v>
      </c>
      <c r="Q14" s="134">
        <v>39076.838580351301</v>
      </c>
      <c r="R14" s="134">
        <v>23514.2030770569</v>
      </c>
      <c r="S14" s="134">
        <v>17169.805577289499</v>
      </c>
      <c r="T14" s="134">
        <v>13356.0518719541</v>
      </c>
      <c r="U14" s="134">
        <v>12369.187834570501</v>
      </c>
      <c r="V14" s="134">
        <v>12276.669980966401</v>
      </c>
      <c r="W14" s="134">
        <v>12730.910692433201</v>
      </c>
      <c r="X14" s="134">
        <v>15286.557392748</v>
      </c>
      <c r="Y14" s="134">
        <v>26148.821413970702</v>
      </c>
      <c r="Z14" s="134">
        <v>41967.286475248897</v>
      </c>
      <c r="AA14" s="134">
        <v>53819.267447673999</v>
      </c>
      <c r="AB14" s="134">
        <v>49215.550179055303</v>
      </c>
      <c r="AC14" s="134">
        <v>39442.540922671702</v>
      </c>
      <c r="AD14" s="134">
        <v>23670.345496941802</v>
      </c>
      <c r="AE14" s="134">
        <v>17393.652831962201</v>
      </c>
      <c r="AF14" s="134">
        <v>13663.424613037099</v>
      </c>
    </row>
    <row r="15" spans="1:32" x14ac:dyDescent="0.25">
      <c r="A15" s="169" t="str">
        <f t="shared" ref="A15:A41" si="0">MID($B15,6,3)</f>
        <v/>
      </c>
    </row>
    <row r="16" spans="1:32" outlineLevel="1" x14ac:dyDescent="0.25">
      <c r="A16" s="169"/>
      <c r="B16" s="281" t="s">
        <v>284</v>
      </c>
    </row>
    <row r="17" spans="1:32" outlineLevel="1" x14ac:dyDescent="0.25">
      <c r="A17" s="169" t="str">
        <f>MID($B17,1,3)</f>
        <v>447</v>
      </c>
      <c r="B17" s="281" t="s">
        <v>285</v>
      </c>
      <c r="C17" s="134">
        <v>0</v>
      </c>
      <c r="D17" s="134">
        <v>0</v>
      </c>
      <c r="E17" s="134">
        <v>0</v>
      </c>
      <c r="F17" s="134">
        <v>0</v>
      </c>
      <c r="G17" s="134">
        <v>0</v>
      </c>
      <c r="H17" s="134">
        <v>0</v>
      </c>
      <c r="I17" s="134">
        <v>0</v>
      </c>
      <c r="J17" s="134">
        <v>0</v>
      </c>
      <c r="K17" s="134">
        <v>0</v>
      </c>
      <c r="L17" s="134">
        <v>0</v>
      </c>
      <c r="M17" s="134">
        <v>0</v>
      </c>
      <c r="N17" s="134">
        <v>0</v>
      </c>
      <c r="O17" s="134">
        <v>0</v>
      </c>
      <c r="P17" s="134">
        <v>0</v>
      </c>
      <c r="Q17" s="134">
        <v>0</v>
      </c>
      <c r="R17" s="134">
        <v>0</v>
      </c>
      <c r="S17" s="134">
        <v>0</v>
      </c>
      <c r="T17" s="134">
        <v>0</v>
      </c>
      <c r="U17" s="134">
        <v>0</v>
      </c>
      <c r="V17" s="134">
        <v>0</v>
      </c>
      <c r="W17" s="134">
        <v>0</v>
      </c>
      <c r="X17" s="134">
        <v>0</v>
      </c>
      <c r="Y17" s="134">
        <v>0</v>
      </c>
      <c r="Z17" s="134">
        <v>0</v>
      </c>
      <c r="AA17" s="134">
        <v>0</v>
      </c>
      <c r="AB17" s="134">
        <v>0</v>
      </c>
      <c r="AC17" s="134">
        <v>0</v>
      </c>
      <c r="AD17" s="134">
        <v>0</v>
      </c>
      <c r="AE17" s="134">
        <v>0</v>
      </c>
      <c r="AF17" s="134">
        <v>0</v>
      </c>
    </row>
    <row r="18" spans="1:32" outlineLevel="1" x14ac:dyDescent="0.25">
      <c r="A18" s="169" t="str">
        <f t="shared" ref="A18:A22" si="1">MID($B18,1,3)</f>
        <v>447</v>
      </c>
      <c r="B18" s="281" t="s">
        <v>286</v>
      </c>
      <c r="C18" s="134">
        <v>0</v>
      </c>
      <c r="D18" s="134">
        <v>0</v>
      </c>
      <c r="E18" s="134">
        <v>0</v>
      </c>
      <c r="F18" s="134">
        <v>0</v>
      </c>
      <c r="G18" s="134">
        <v>0</v>
      </c>
      <c r="H18" s="134">
        <v>0</v>
      </c>
      <c r="I18" s="134">
        <v>0</v>
      </c>
      <c r="J18" s="134">
        <v>0</v>
      </c>
      <c r="K18" s="134">
        <v>0</v>
      </c>
      <c r="L18" s="134">
        <v>0</v>
      </c>
      <c r="M18" s="134">
        <v>0</v>
      </c>
      <c r="N18" s="134">
        <v>0</v>
      </c>
      <c r="O18" s="134">
        <v>0</v>
      </c>
      <c r="P18" s="134">
        <v>0</v>
      </c>
      <c r="Q18" s="134">
        <v>0</v>
      </c>
      <c r="R18" s="134">
        <v>0</v>
      </c>
      <c r="S18" s="134">
        <v>0</v>
      </c>
      <c r="T18" s="134">
        <v>0</v>
      </c>
      <c r="U18" s="134">
        <v>0</v>
      </c>
      <c r="V18" s="134">
        <v>0</v>
      </c>
      <c r="W18" s="134">
        <v>0</v>
      </c>
      <c r="X18" s="134">
        <v>0</v>
      </c>
      <c r="Y18" s="134">
        <v>0</v>
      </c>
      <c r="Z18" s="134">
        <v>0</v>
      </c>
      <c r="AA18" s="134">
        <v>0</v>
      </c>
      <c r="AB18" s="134">
        <v>0</v>
      </c>
      <c r="AC18" s="134">
        <v>0</v>
      </c>
      <c r="AD18" s="134">
        <v>0</v>
      </c>
      <c r="AE18" s="134">
        <v>0</v>
      </c>
      <c r="AF18" s="134">
        <v>0</v>
      </c>
    </row>
    <row r="19" spans="1:32" outlineLevel="1" x14ac:dyDescent="0.25">
      <c r="A19" s="169" t="str">
        <f t="shared" si="1"/>
        <v>447</v>
      </c>
      <c r="B19" s="281" t="s">
        <v>287</v>
      </c>
      <c r="C19" s="134">
        <v>0</v>
      </c>
      <c r="D19" s="134">
        <v>0</v>
      </c>
      <c r="E19" s="134">
        <v>0</v>
      </c>
      <c r="F19" s="134">
        <v>0</v>
      </c>
      <c r="G19" s="134">
        <v>0</v>
      </c>
      <c r="H19" s="134">
        <v>0</v>
      </c>
      <c r="I19" s="134">
        <v>0</v>
      </c>
      <c r="J19" s="134">
        <v>0</v>
      </c>
      <c r="K19" s="134">
        <v>0</v>
      </c>
      <c r="L19" s="134">
        <v>0</v>
      </c>
      <c r="M19" s="134">
        <v>0</v>
      </c>
      <c r="N19" s="134">
        <v>0</v>
      </c>
      <c r="O19" s="134">
        <v>0</v>
      </c>
      <c r="P19" s="134">
        <v>0</v>
      </c>
      <c r="Q19" s="134">
        <v>0</v>
      </c>
      <c r="R19" s="134">
        <v>0</v>
      </c>
      <c r="S19" s="134">
        <v>0</v>
      </c>
      <c r="T19" s="134">
        <v>0</v>
      </c>
      <c r="U19" s="134">
        <v>0</v>
      </c>
      <c r="V19" s="134">
        <v>0</v>
      </c>
      <c r="W19" s="134">
        <v>0</v>
      </c>
      <c r="X19" s="134">
        <v>0</v>
      </c>
      <c r="Y19" s="134">
        <v>0</v>
      </c>
      <c r="Z19" s="134">
        <v>0</v>
      </c>
      <c r="AA19" s="134">
        <v>0</v>
      </c>
      <c r="AB19" s="134">
        <v>0</v>
      </c>
      <c r="AC19" s="134">
        <v>0</v>
      </c>
      <c r="AD19" s="134">
        <v>0</v>
      </c>
      <c r="AE19" s="134">
        <v>0</v>
      </c>
      <c r="AF19" s="134">
        <v>0</v>
      </c>
    </row>
    <row r="20" spans="1:32" outlineLevel="1" x14ac:dyDescent="0.25">
      <c r="A20" s="169" t="str">
        <f t="shared" si="1"/>
        <v>447</v>
      </c>
      <c r="B20" s="281" t="s">
        <v>288</v>
      </c>
      <c r="C20" s="134">
        <v>0</v>
      </c>
      <c r="D20" s="134">
        <v>0</v>
      </c>
      <c r="E20" s="134">
        <v>0</v>
      </c>
      <c r="F20" s="134">
        <v>0</v>
      </c>
      <c r="G20" s="134">
        <v>0</v>
      </c>
      <c r="H20" s="134">
        <v>0</v>
      </c>
      <c r="I20" s="134">
        <v>0</v>
      </c>
      <c r="J20" s="134">
        <v>0</v>
      </c>
      <c r="K20" s="134">
        <v>0</v>
      </c>
      <c r="L20" s="134">
        <v>0</v>
      </c>
      <c r="M20" s="134">
        <v>0</v>
      </c>
      <c r="N20" s="134">
        <v>0</v>
      </c>
      <c r="O20" s="134">
        <v>0</v>
      </c>
      <c r="P20" s="134">
        <v>0</v>
      </c>
      <c r="Q20" s="134">
        <v>0</v>
      </c>
      <c r="R20" s="134">
        <v>0</v>
      </c>
      <c r="S20" s="134">
        <v>0</v>
      </c>
      <c r="T20" s="134">
        <v>0</v>
      </c>
      <c r="U20" s="134">
        <v>0</v>
      </c>
      <c r="V20" s="134">
        <v>0</v>
      </c>
      <c r="W20" s="134">
        <v>0</v>
      </c>
      <c r="X20" s="134">
        <v>0</v>
      </c>
      <c r="Y20" s="134">
        <v>0</v>
      </c>
      <c r="Z20" s="134">
        <v>0</v>
      </c>
      <c r="AA20" s="134">
        <v>0</v>
      </c>
      <c r="AB20" s="134">
        <v>0</v>
      </c>
      <c r="AC20" s="134">
        <v>0</v>
      </c>
      <c r="AD20" s="134">
        <v>0</v>
      </c>
      <c r="AE20" s="134">
        <v>0</v>
      </c>
      <c r="AF20" s="134">
        <v>0</v>
      </c>
    </row>
    <row r="21" spans="1:32" outlineLevel="1" x14ac:dyDescent="0.25">
      <c r="A21" s="169" t="str">
        <f t="shared" si="1"/>
        <v>483</v>
      </c>
      <c r="B21" s="281" t="s">
        <v>289</v>
      </c>
      <c r="C21" s="134">
        <v>0</v>
      </c>
      <c r="D21" s="134">
        <v>0</v>
      </c>
      <c r="E21" s="134">
        <v>0</v>
      </c>
      <c r="F21" s="134">
        <v>0</v>
      </c>
      <c r="G21" s="134">
        <v>0</v>
      </c>
      <c r="H21" s="134">
        <v>0</v>
      </c>
      <c r="I21" s="134">
        <v>0</v>
      </c>
      <c r="J21" s="134">
        <v>0</v>
      </c>
      <c r="K21" s="134">
        <v>0</v>
      </c>
      <c r="L21" s="134">
        <v>0</v>
      </c>
      <c r="M21" s="134">
        <v>0</v>
      </c>
      <c r="N21" s="134">
        <v>0</v>
      </c>
      <c r="O21" s="134">
        <v>0</v>
      </c>
      <c r="P21" s="134">
        <v>0</v>
      </c>
      <c r="Q21" s="134">
        <v>0</v>
      </c>
      <c r="R21" s="134">
        <v>0</v>
      </c>
      <c r="S21" s="134">
        <v>0</v>
      </c>
      <c r="T21" s="134">
        <v>0</v>
      </c>
      <c r="U21" s="134">
        <v>0</v>
      </c>
      <c r="V21" s="134">
        <v>0</v>
      </c>
      <c r="W21" s="134">
        <v>0</v>
      </c>
      <c r="X21" s="134">
        <v>0</v>
      </c>
      <c r="Y21" s="134">
        <v>0</v>
      </c>
      <c r="Z21" s="134">
        <v>0</v>
      </c>
      <c r="AA21" s="134">
        <v>0</v>
      </c>
      <c r="AB21" s="134">
        <v>0</v>
      </c>
      <c r="AC21" s="134">
        <v>0</v>
      </c>
      <c r="AD21" s="134">
        <v>0</v>
      </c>
      <c r="AE21" s="134">
        <v>0</v>
      </c>
      <c r="AF21" s="134">
        <v>0</v>
      </c>
    </row>
    <row r="22" spans="1:32" outlineLevel="1" x14ac:dyDescent="0.25">
      <c r="A22" s="169" t="str">
        <f t="shared" si="1"/>
        <v>484</v>
      </c>
      <c r="B22" s="281" t="s">
        <v>1221</v>
      </c>
      <c r="C22" s="134">
        <v>293.00522000000001</v>
      </c>
      <c r="D22" s="134">
        <v>291.95708999999999</v>
      </c>
      <c r="E22" s="134">
        <v>364.72496999999998</v>
      </c>
      <c r="F22" s="134">
        <v>240.45289</v>
      </c>
      <c r="G22" s="134">
        <v>266.30828000000002</v>
      </c>
      <c r="H22" s="134">
        <v>290.87387999999999</v>
      </c>
      <c r="I22" s="134">
        <v>281.61581999999999</v>
      </c>
      <c r="J22" s="134">
        <v>299.01364000000001</v>
      </c>
      <c r="K22" s="134">
        <v>234.44071403570101</v>
      </c>
      <c r="L22" s="134">
        <v>223.07961137225101</v>
      </c>
      <c r="M22" s="134">
        <v>258.75733044403802</v>
      </c>
      <c r="N22" s="134">
        <v>248.30357656651901</v>
      </c>
      <c r="O22" s="134">
        <v>243.35793521629799</v>
      </c>
      <c r="P22" s="134">
        <v>247.272233184839</v>
      </c>
      <c r="Q22" s="134">
        <v>265.67443507865499</v>
      </c>
      <c r="R22" s="134">
        <v>265.14071624385502</v>
      </c>
      <c r="S22" s="134">
        <v>249.07840160984199</v>
      </c>
      <c r="T22" s="134">
        <v>250.63135206293401</v>
      </c>
      <c r="U22" s="134">
        <v>239.02950726655101</v>
      </c>
      <c r="V22" s="134">
        <v>234.01811495945901</v>
      </c>
      <c r="W22" s="134">
        <v>232.74254104733001</v>
      </c>
      <c r="X22" s="134">
        <v>229.76370601436901</v>
      </c>
      <c r="Y22" s="134">
        <v>248.457850202874</v>
      </c>
      <c r="Z22" s="134">
        <v>239.159109418253</v>
      </c>
      <c r="AA22" s="134">
        <v>243.658434825184</v>
      </c>
      <c r="AB22" s="134">
        <v>243.338827175109</v>
      </c>
      <c r="AC22" s="134">
        <v>254.21951481603799</v>
      </c>
      <c r="AD22" s="134">
        <v>264.72950526206699</v>
      </c>
      <c r="AE22" s="134">
        <v>253.11782547493999</v>
      </c>
      <c r="AF22" s="134">
        <v>240.065618741089</v>
      </c>
    </row>
    <row r="23" spans="1:32" x14ac:dyDescent="0.25">
      <c r="A23" s="169"/>
      <c r="B23" s="281" t="s">
        <v>290</v>
      </c>
      <c r="C23" s="134">
        <v>293.00522000000001</v>
      </c>
      <c r="D23" s="134">
        <v>291.95708999999999</v>
      </c>
      <c r="E23" s="134">
        <v>364.72496999999998</v>
      </c>
      <c r="F23" s="134">
        <v>240.45289</v>
      </c>
      <c r="G23" s="134">
        <v>266.30828000000002</v>
      </c>
      <c r="H23" s="134">
        <v>290.87387999999999</v>
      </c>
      <c r="I23" s="134">
        <v>281.61581999999999</v>
      </c>
      <c r="J23" s="134">
        <v>299.01364000000001</v>
      </c>
      <c r="K23" s="134">
        <v>234.44071403570101</v>
      </c>
      <c r="L23" s="134">
        <v>223.07961137225101</v>
      </c>
      <c r="M23" s="134">
        <v>258.75733044403802</v>
      </c>
      <c r="N23" s="134">
        <v>248.30357656651901</v>
      </c>
      <c r="O23" s="134">
        <v>243.35793521629799</v>
      </c>
      <c r="P23" s="134">
        <v>247.272233184839</v>
      </c>
      <c r="Q23" s="134">
        <v>265.67443507865499</v>
      </c>
      <c r="R23" s="134">
        <v>265.14071624385502</v>
      </c>
      <c r="S23" s="134">
        <v>249.07840160984199</v>
      </c>
      <c r="T23" s="134">
        <v>250.63135206293401</v>
      </c>
      <c r="U23" s="134">
        <v>239.02950726655101</v>
      </c>
      <c r="V23" s="134">
        <v>234.01811495945901</v>
      </c>
      <c r="W23" s="134">
        <v>232.74254104733001</v>
      </c>
      <c r="X23" s="134">
        <v>229.76370601436901</v>
      </c>
      <c r="Y23" s="134">
        <v>248.457850202874</v>
      </c>
      <c r="Z23" s="134">
        <v>239.159109418253</v>
      </c>
      <c r="AA23" s="134">
        <v>243.658434825184</v>
      </c>
      <c r="AB23" s="134">
        <v>243.338827175109</v>
      </c>
      <c r="AC23" s="134">
        <v>254.21951481603799</v>
      </c>
      <c r="AD23" s="134">
        <v>264.72950526206699</v>
      </c>
      <c r="AE23" s="134">
        <v>253.11782547493999</v>
      </c>
      <c r="AF23" s="134">
        <v>240.065618741089</v>
      </c>
    </row>
    <row r="24" spans="1:32" x14ac:dyDescent="0.25">
      <c r="A24" s="169" t="str">
        <f t="shared" si="0"/>
        <v/>
      </c>
    </row>
    <row r="25" spans="1:32" x14ac:dyDescent="0.25">
      <c r="A25" s="169"/>
      <c r="B25" s="281" t="s">
        <v>291</v>
      </c>
      <c r="C25" s="134">
        <v>47552.700720000001</v>
      </c>
      <c r="D25" s="134">
        <v>37187.424489999998</v>
      </c>
      <c r="E25" s="134">
        <v>23887.7149399999</v>
      </c>
      <c r="F25" s="134">
        <v>18788.262790000001</v>
      </c>
      <c r="G25" s="134">
        <v>14313.818149999999</v>
      </c>
      <c r="H25" s="134">
        <v>12164.84683</v>
      </c>
      <c r="I25" s="134">
        <v>11753.996779999999</v>
      </c>
      <c r="J25" s="134">
        <v>12388.842409999999</v>
      </c>
      <c r="K25" s="134">
        <v>12668.7179535371</v>
      </c>
      <c r="L25" s="134">
        <v>16890.6774035421</v>
      </c>
      <c r="M25" s="134">
        <v>29125.632338547701</v>
      </c>
      <c r="N25" s="134">
        <v>46794.3275760451</v>
      </c>
      <c r="O25" s="134">
        <v>53779.777773625101</v>
      </c>
      <c r="P25" s="134">
        <v>49030.323056909903</v>
      </c>
      <c r="Q25" s="134">
        <v>39342.513015429897</v>
      </c>
      <c r="R25" s="134">
        <v>23779.343793300701</v>
      </c>
      <c r="S25" s="134">
        <v>17418.883978899299</v>
      </c>
      <c r="T25" s="134">
        <v>13606.683224017001</v>
      </c>
      <c r="U25" s="134">
        <v>12608.217341837</v>
      </c>
      <c r="V25" s="134">
        <v>12510.6880959259</v>
      </c>
      <c r="W25" s="134">
        <v>12963.6532334805</v>
      </c>
      <c r="X25" s="134">
        <v>15516.321098762401</v>
      </c>
      <c r="Y25" s="134">
        <v>26397.279264173601</v>
      </c>
      <c r="Z25" s="134">
        <v>42206.445584667199</v>
      </c>
      <c r="AA25" s="134">
        <v>54062.925882499199</v>
      </c>
      <c r="AB25" s="134">
        <v>49458.8890062305</v>
      </c>
      <c r="AC25" s="134">
        <v>39696.760437487697</v>
      </c>
      <c r="AD25" s="134">
        <v>23935.075002203801</v>
      </c>
      <c r="AE25" s="134">
        <v>17646.7706574371</v>
      </c>
      <c r="AF25" s="134">
        <v>13903.4902317782</v>
      </c>
    </row>
    <row r="26" spans="1:32" x14ac:dyDescent="0.25">
      <c r="A26" s="169" t="str">
        <f t="shared" si="0"/>
        <v/>
      </c>
    </row>
    <row r="27" spans="1:32" x14ac:dyDescent="0.25">
      <c r="A27" s="169"/>
      <c r="B27" s="281" t="s">
        <v>116</v>
      </c>
    </row>
    <row r="28" spans="1:32" x14ac:dyDescent="0.25">
      <c r="A28" s="169">
        <v>487</v>
      </c>
      <c r="B28" s="281" t="s">
        <v>292</v>
      </c>
      <c r="C28" s="134">
        <v>121.32275</v>
      </c>
      <c r="D28" s="134">
        <v>179.0889</v>
      </c>
      <c r="E28" s="134">
        <v>163.13972999999999</v>
      </c>
      <c r="F28" s="134">
        <v>86.536789999999996</v>
      </c>
      <c r="G28" s="134">
        <v>65.5184</v>
      </c>
      <c r="H28" s="134">
        <v>60.725879999999997</v>
      </c>
      <c r="I28" s="134">
        <v>56.646120000000003</v>
      </c>
      <c r="J28" s="134">
        <v>69.646550000000005</v>
      </c>
      <c r="K28" s="134">
        <v>106.86715185</v>
      </c>
      <c r="L28" s="134">
        <v>106.86715185</v>
      </c>
      <c r="M28" s="134">
        <v>106.86715185</v>
      </c>
      <c r="N28" s="134">
        <v>106.86715185</v>
      </c>
      <c r="O28" s="134">
        <v>96.451708866666706</v>
      </c>
      <c r="P28" s="134">
        <v>96.451708866666706</v>
      </c>
      <c r="Q28" s="134">
        <v>96.451708866666706</v>
      </c>
      <c r="R28" s="134">
        <v>96.451708866666706</v>
      </c>
      <c r="S28" s="134">
        <v>96.451708866666706</v>
      </c>
      <c r="T28" s="134">
        <v>96.451708866666706</v>
      </c>
      <c r="U28" s="134">
        <v>96.451708866666706</v>
      </c>
      <c r="V28" s="134">
        <v>96.451708866666706</v>
      </c>
      <c r="W28" s="134">
        <v>96.451708866666706</v>
      </c>
      <c r="X28" s="134">
        <v>96.451708866666706</v>
      </c>
      <c r="Y28" s="134">
        <v>96.451708866666706</v>
      </c>
      <c r="Z28" s="134">
        <v>96.451708866666706</v>
      </c>
      <c r="AA28" s="134">
        <v>98.380743043999999</v>
      </c>
      <c r="AB28" s="134">
        <v>98.380743043999999</v>
      </c>
      <c r="AC28" s="134">
        <v>98.380743043999999</v>
      </c>
      <c r="AD28" s="134">
        <v>98.380743043999999</v>
      </c>
      <c r="AE28" s="134">
        <v>98.380743043999999</v>
      </c>
      <c r="AF28" s="134">
        <v>98.380743043999999</v>
      </c>
    </row>
    <row r="29" spans="1:32" x14ac:dyDescent="0.25">
      <c r="A29" s="169"/>
      <c r="B29" s="281" t="s">
        <v>293</v>
      </c>
      <c r="C29" s="134">
        <v>0</v>
      </c>
      <c r="D29" s="134">
        <v>0</v>
      </c>
      <c r="E29" s="134">
        <v>0</v>
      </c>
      <c r="F29" s="134">
        <v>0</v>
      </c>
      <c r="G29" s="134">
        <v>0</v>
      </c>
      <c r="H29" s="134">
        <v>0</v>
      </c>
      <c r="I29" s="134">
        <v>0</v>
      </c>
      <c r="J29" s="134">
        <v>0</v>
      </c>
      <c r="K29" s="134">
        <v>0</v>
      </c>
      <c r="L29" s="134">
        <v>0</v>
      </c>
      <c r="M29" s="134">
        <v>0</v>
      </c>
      <c r="N29" s="134">
        <v>0</v>
      </c>
      <c r="O29" s="134">
        <v>0</v>
      </c>
      <c r="P29" s="134">
        <v>0</v>
      </c>
      <c r="Q29" s="134">
        <v>0</v>
      </c>
      <c r="R29" s="134">
        <v>0</v>
      </c>
      <c r="S29" s="134">
        <v>0</v>
      </c>
      <c r="T29" s="134">
        <v>0</v>
      </c>
      <c r="U29" s="134">
        <v>0</v>
      </c>
      <c r="V29" s="134">
        <v>0</v>
      </c>
      <c r="W29" s="134">
        <v>0</v>
      </c>
      <c r="X29" s="134">
        <v>0</v>
      </c>
      <c r="Y29" s="134">
        <v>0</v>
      </c>
      <c r="Z29" s="134">
        <v>0</v>
      </c>
      <c r="AA29" s="134">
        <v>0</v>
      </c>
      <c r="AB29" s="134">
        <v>0</v>
      </c>
      <c r="AC29" s="134">
        <v>0</v>
      </c>
      <c r="AD29" s="134">
        <v>0</v>
      </c>
      <c r="AE29" s="134">
        <v>0</v>
      </c>
      <c r="AF29" s="134">
        <v>0</v>
      </c>
    </row>
    <row r="30" spans="1:32" x14ac:dyDescent="0.25">
      <c r="A30" s="169" t="str">
        <f t="shared" ref="A30:A34" si="2">MID($B30,1,3)</f>
        <v>454</v>
      </c>
      <c r="B30" s="281" t="s">
        <v>294</v>
      </c>
      <c r="C30" s="134">
        <v>0</v>
      </c>
      <c r="D30" s="134">
        <v>0</v>
      </c>
      <c r="E30" s="134">
        <v>0</v>
      </c>
      <c r="F30" s="134">
        <v>0</v>
      </c>
      <c r="G30" s="134">
        <v>0</v>
      </c>
      <c r="H30" s="134">
        <v>0</v>
      </c>
      <c r="I30" s="134">
        <v>0</v>
      </c>
      <c r="J30" s="134">
        <v>0</v>
      </c>
      <c r="K30" s="134">
        <v>0</v>
      </c>
      <c r="L30" s="134">
        <v>0</v>
      </c>
      <c r="M30" s="134">
        <v>0</v>
      </c>
      <c r="N30" s="134">
        <v>0</v>
      </c>
      <c r="O30" s="134">
        <v>0</v>
      </c>
      <c r="P30" s="134">
        <v>0</v>
      </c>
      <c r="Q30" s="134">
        <v>0</v>
      </c>
      <c r="R30" s="134">
        <v>0</v>
      </c>
      <c r="S30" s="134">
        <v>0</v>
      </c>
      <c r="T30" s="134">
        <v>0</v>
      </c>
      <c r="U30" s="134">
        <v>0</v>
      </c>
      <c r="V30" s="134">
        <v>0</v>
      </c>
      <c r="W30" s="134">
        <v>0</v>
      </c>
      <c r="X30" s="134">
        <v>0</v>
      </c>
      <c r="Y30" s="134">
        <v>0</v>
      </c>
      <c r="Z30" s="134">
        <v>0</v>
      </c>
      <c r="AA30" s="134">
        <v>0</v>
      </c>
      <c r="AB30" s="134">
        <v>0</v>
      </c>
      <c r="AC30" s="134">
        <v>0</v>
      </c>
      <c r="AD30" s="134">
        <v>0</v>
      </c>
      <c r="AE30" s="134">
        <v>0</v>
      </c>
      <c r="AF30" s="134">
        <v>0</v>
      </c>
    </row>
    <row r="31" spans="1:32" x14ac:dyDescent="0.25">
      <c r="A31" s="169" t="str">
        <f t="shared" si="2"/>
        <v>456</v>
      </c>
      <c r="B31" s="281" t="s">
        <v>295</v>
      </c>
      <c r="C31" s="134">
        <v>0</v>
      </c>
      <c r="D31" s="134">
        <v>0</v>
      </c>
      <c r="E31" s="134">
        <v>0</v>
      </c>
      <c r="F31" s="134">
        <v>0</v>
      </c>
      <c r="G31" s="134">
        <v>0</v>
      </c>
      <c r="H31" s="134">
        <v>0</v>
      </c>
      <c r="I31" s="134">
        <v>0</v>
      </c>
      <c r="J31" s="134">
        <v>0</v>
      </c>
      <c r="K31" s="134">
        <v>0</v>
      </c>
      <c r="L31" s="134">
        <v>0</v>
      </c>
      <c r="M31" s="134">
        <v>0</v>
      </c>
      <c r="N31" s="134">
        <v>0</v>
      </c>
      <c r="O31" s="134">
        <v>0</v>
      </c>
      <c r="P31" s="134">
        <v>0</v>
      </c>
      <c r="Q31" s="134">
        <v>0</v>
      </c>
      <c r="R31" s="134">
        <v>0</v>
      </c>
      <c r="S31" s="134">
        <v>0</v>
      </c>
      <c r="T31" s="134">
        <v>0</v>
      </c>
      <c r="U31" s="134">
        <v>0</v>
      </c>
      <c r="V31" s="134">
        <v>0</v>
      </c>
      <c r="W31" s="134">
        <v>0</v>
      </c>
      <c r="X31" s="134">
        <v>0</v>
      </c>
      <c r="Y31" s="134">
        <v>0</v>
      </c>
      <c r="Z31" s="134">
        <v>0</v>
      </c>
      <c r="AA31" s="134">
        <v>0</v>
      </c>
      <c r="AB31" s="134">
        <v>0</v>
      </c>
      <c r="AC31" s="134">
        <v>0</v>
      </c>
      <c r="AD31" s="134">
        <v>0</v>
      </c>
      <c r="AE31" s="134">
        <v>0</v>
      </c>
      <c r="AF31" s="134">
        <v>0</v>
      </c>
    </row>
    <row r="32" spans="1:32" x14ac:dyDescent="0.25">
      <c r="A32" s="169" t="str">
        <f t="shared" si="2"/>
        <v>456</v>
      </c>
      <c r="B32" s="281" t="s">
        <v>296</v>
      </c>
      <c r="C32" s="134">
        <v>0</v>
      </c>
      <c r="D32" s="134">
        <v>0</v>
      </c>
      <c r="E32" s="134">
        <v>0</v>
      </c>
      <c r="F32" s="134">
        <v>0</v>
      </c>
      <c r="G32" s="134">
        <v>0</v>
      </c>
      <c r="H32" s="134">
        <v>0</v>
      </c>
      <c r="I32" s="134">
        <v>0</v>
      </c>
      <c r="J32" s="134">
        <v>0</v>
      </c>
      <c r="K32" s="134">
        <v>0</v>
      </c>
      <c r="L32" s="134">
        <v>0</v>
      </c>
      <c r="M32" s="134">
        <v>0</v>
      </c>
      <c r="N32" s="134">
        <v>0</v>
      </c>
      <c r="O32" s="134">
        <v>0</v>
      </c>
      <c r="P32" s="134">
        <v>0</v>
      </c>
      <c r="Q32" s="134">
        <v>0</v>
      </c>
      <c r="R32" s="134">
        <v>0</v>
      </c>
      <c r="S32" s="134">
        <v>0</v>
      </c>
      <c r="T32" s="134">
        <v>0</v>
      </c>
      <c r="U32" s="134">
        <v>0</v>
      </c>
      <c r="V32" s="134">
        <v>0</v>
      </c>
      <c r="W32" s="134">
        <v>0</v>
      </c>
      <c r="X32" s="134">
        <v>0</v>
      </c>
      <c r="Y32" s="134">
        <v>0</v>
      </c>
      <c r="Z32" s="134">
        <v>0</v>
      </c>
      <c r="AA32" s="134">
        <v>0</v>
      </c>
      <c r="AB32" s="134">
        <v>0</v>
      </c>
      <c r="AC32" s="134">
        <v>0</v>
      </c>
      <c r="AD32" s="134">
        <v>0</v>
      </c>
      <c r="AE32" s="134">
        <v>0</v>
      </c>
      <c r="AF32" s="134">
        <v>0</v>
      </c>
    </row>
    <row r="33" spans="1:32" x14ac:dyDescent="0.25">
      <c r="A33" s="169" t="str">
        <f t="shared" si="2"/>
        <v>451</v>
      </c>
      <c r="B33" s="281" t="s">
        <v>297</v>
      </c>
      <c r="C33" s="134">
        <v>0</v>
      </c>
      <c r="D33" s="134">
        <v>0</v>
      </c>
      <c r="E33" s="134">
        <v>0</v>
      </c>
      <c r="F33" s="134">
        <v>0</v>
      </c>
      <c r="G33" s="134">
        <v>0</v>
      </c>
      <c r="H33" s="134">
        <v>0</v>
      </c>
      <c r="I33" s="134">
        <v>0</v>
      </c>
      <c r="J33" s="134">
        <v>0</v>
      </c>
      <c r="K33" s="134">
        <v>0</v>
      </c>
      <c r="L33" s="134">
        <v>0</v>
      </c>
      <c r="M33" s="134">
        <v>0</v>
      </c>
      <c r="N33" s="134">
        <v>0</v>
      </c>
      <c r="O33" s="134">
        <v>0</v>
      </c>
      <c r="P33" s="134">
        <v>0</v>
      </c>
      <c r="Q33" s="134">
        <v>0</v>
      </c>
      <c r="R33" s="134">
        <v>0</v>
      </c>
      <c r="S33" s="134">
        <v>0</v>
      </c>
      <c r="T33" s="134">
        <v>0</v>
      </c>
      <c r="U33" s="134">
        <v>0</v>
      </c>
      <c r="V33" s="134">
        <v>0</v>
      </c>
      <c r="W33" s="134">
        <v>0</v>
      </c>
      <c r="X33" s="134">
        <v>0</v>
      </c>
      <c r="Y33" s="134">
        <v>0</v>
      </c>
      <c r="Z33" s="134">
        <v>0</v>
      </c>
      <c r="AA33" s="134">
        <v>0</v>
      </c>
      <c r="AB33" s="134">
        <v>0</v>
      </c>
      <c r="AC33" s="134">
        <v>0</v>
      </c>
      <c r="AD33" s="134">
        <v>0</v>
      </c>
      <c r="AE33" s="134">
        <v>0</v>
      </c>
      <c r="AF33" s="134">
        <v>0</v>
      </c>
    </row>
    <row r="34" spans="1:32" x14ac:dyDescent="0.25">
      <c r="A34" s="169" t="str">
        <f t="shared" si="2"/>
        <v>489</v>
      </c>
      <c r="B34" s="281" t="s">
        <v>298</v>
      </c>
      <c r="C34" s="134">
        <v>1024.4200599999999</v>
      </c>
      <c r="D34" s="134">
        <v>922.24415999999997</v>
      </c>
      <c r="E34" s="134">
        <v>829.09085000000005</v>
      </c>
      <c r="F34" s="134">
        <v>674.12921999999901</v>
      </c>
      <c r="G34" s="134">
        <v>752.42902000000004</v>
      </c>
      <c r="H34" s="134">
        <v>670.29458999999997</v>
      </c>
      <c r="I34" s="134">
        <v>663.87536</v>
      </c>
      <c r="J34" s="134">
        <v>657.41296999999997</v>
      </c>
      <c r="K34" s="134">
        <v>590.82084171339602</v>
      </c>
      <c r="L34" s="134">
        <v>794.42385091080905</v>
      </c>
      <c r="M34" s="134">
        <v>799.94431711374295</v>
      </c>
      <c r="N34" s="134">
        <v>799.42411606947496</v>
      </c>
      <c r="O34" s="134">
        <v>759.535573003992</v>
      </c>
      <c r="P34" s="134">
        <v>655.11567187945195</v>
      </c>
      <c r="Q34" s="134">
        <v>555.17631596040303</v>
      </c>
      <c r="R34" s="134">
        <v>450.84092040848998</v>
      </c>
      <c r="S34" s="134">
        <v>419.76572188972898</v>
      </c>
      <c r="T34" s="134">
        <v>413.01370835778101</v>
      </c>
      <c r="U34" s="134">
        <v>435.64963679859801</v>
      </c>
      <c r="V34" s="134">
        <v>438.57316250888101</v>
      </c>
      <c r="W34" s="134">
        <v>473.68447611162298</v>
      </c>
      <c r="X34" s="134">
        <v>689.30592308618202</v>
      </c>
      <c r="Y34" s="134">
        <v>856.85733902313598</v>
      </c>
      <c r="Z34" s="134">
        <v>832.45895247316696</v>
      </c>
      <c r="AA34" s="134">
        <v>765.65954868348797</v>
      </c>
      <c r="AB34" s="134">
        <v>658.43694896554996</v>
      </c>
      <c r="AC34" s="134">
        <v>558.13749550106502</v>
      </c>
      <c r="AD34" s="134">
        <v>453.29251960823899</v>
      </c>
      <c r="AE34" s="134">
        <v>420.31566496037402</v>
      </c>
      <c r="AF34" s="134">
        <v>412.61954911007501</v>
      </c>
    </row>
    <row r="35" spans="1:32" x14ac:dyDescent="0.25">
      <c r="A35" s="169">
        <v>495</v>
      </c>
      <c r="B35" s="281" t="s">
        <v>299</v>
      </c>
      <c r="C35" s="134">
        <v>37.067689999999999</v>
      </c>
      <c r="D35" s="134">
        <v>36.527009999999997</v>
      </c>
      <c r="E35" s="134">
        <v>33.142099999999999</v>
      </c>
      <c r="F35" s="134">
        <v>29.355540000000001</v>
      </c>
      <c r="G35" s="134">
        <v>62.642189999999999</v>
      </c>
      <c r="H35" s="134">
        <v>42.880499999999998</v>
      </c>
      <c r="I35" s="134">
        <v>38.159409999999902</v>
      </c>
      <c r="J35" s="134">
        <v>37.575779999999902</v>
      </c>
      <c r="K35" s="134">
        <v>42.474513733333303</v>
      </c>
      <c r="L35" s="134">
        <v>42.474513733333303</v>
      </c>
      <c r="M35" s="134">
        <v>42.474513733333303</v>
      </c>
      <c r="N35" s="134">
        <v>42.474513733333303</v>
      </c>
      <c r="O35" s="134">
        <v>39.4911839166666</v>
      </c>
      <c r="P35" s="134">
        <v>39.4911839166666</v>
      </c>
      <c r="Q35" s="134">
        <v>39.4911839166666</v>
      </c>
      <c r="R35" s="134">
        <v>39.4911839166666</v>
      </c>
      <c r="S35" s="134">
        <v>39.4911839166666</v>
      </c>
      <c r="T35" s="134">
        <v>39.4911839166666</v>
      </c>
      <c r="U35" s="134">
        <v>39.4911839166666</v>
      </c>
      <c r="V35" s="134">
        <v>39.4911839166666</v>
      </c>
      <c r="W35" s="134">
        <v>39.4911839166666</v>
      </c>
      <c r="X35" s="134">
        <v>39.4911839166666</v>
      </c>
      <c r="Y35" s="134">
        <v>39.4911839166666</v>
      </c>
      <c r="Z35" s="134">
        <v>39.4911839166666</v>
      </c>
      <c r="AA35" s="134">
        <v>40.086297594999998</v>
      </c>
      <c r="AB35" s="134">
        <v>40.086297594999998</v>
      </c>
      <c r="AC35" s="134">
        <v>40.086297594999998</v>
      </c>
      <c r="AD35" s="134">
        <v>40.086297594999998</v>
      </c>
      <c r="AE35" s="134">
        <v>40.086297594999998</v>
      </c>
      <c r="AF35" s="134">
        <v>40.086297594999998</v>
      </c>
    </row>
    <row r="36" spans="1:32" x14ac:dyDescent="0.25">
      <c r="A36" s="169"/>
      <c r="B36" s="281" t="s">
        <v>75</v>
      </c>
      <c r="C36" s="134">
        <v>1182.8105</v>
      </c>
      <c r="D36" s="134">
        <v>1137.86007</v>
      </c>
      <c r="E36" s="134">
        <v>1025.3726799999999</v>
      </c>
      <c r="F36" s="134">
        <v>790.02154999999902</v>
      </c>
      <c r="G36" s="134">
        <v>880.58960999999999</v>
      </c>
      <c r="H36" s="134">
        <v>773.90097000000003</v>
      </c>
      <c r="I36" s="134">
        <v>758.68088999999998</v>
      </c>
      <c r="J36" s="134">
        <v>764.63530000000003</v>
      </c>
      <c r="K36" s="134">
        <v>740.16250729673004</v>
      </c>
      <c r="L36" s="134">
        <v>943.76551649414296</v>
      </c>
      <c r="M36" s="134">
        <v>949.28598269707697</v>
      </c>
      <c r="N36" s="134">
        <v>948.76578165280796</v>
      </c>
      <c r="O36" s="134">
        <v>895.47846578732504</v>
      </c>
      <c r="P36" s="134">
        <v>791.05856466278499</v>
      </c>
      <c r="Q36" s="134">
        <v>691.11920874373698</v>
      </c>
      <c r="R36" s="134">
        <v>586.78381319182301</v>
      </c>
      <c r="S36" s="134">
        <v>555.70861467306202</v>
      </c>
      <c r="T36" s="134">
        <v>548.95660114111502</v>
      </c>
      <c r="U36" s="134">
        <v>571.59252958193099</v>
      </c>
      <c r="V36" s="134">
        <v>574.51605529221501</v>
      </c>
      <c r="W36" s="134">
        <v>609.62736889495704</v>
      </c>
      <c r="X36" s="134">
        <v>825.24881586951597</v>
      </c>
      <c r="Y36" s="134">
        <v>992.80023180646901</v>
      </c>
      <c r="Z36" s="134">
        <v>968.40184525650102</v>
      </c>
      <c r="AA36" s="134">
        <v>904.12658932248803</v>
      </c>
      <c r="AB36" s="134">
        <v>796.90398960455002</v>
      </c>
      <c r="AC36" s="134">
        <v>696.60453614006497</v>
      </c>
      <c r="AD36" s="134">
        <v>591.75956024723905</v>
      </c>
      <c r="AE36" s="134">
        <v>558.78270559937403</v>
      </c>
      <c r="AF36" s="134">
        <v>551.08658974907496</v>
      </c>
    </row>
    <row r="37" spans="1:32" s="237" customFormat="1" x14ac:dyDescent="0.25">
      <c r="A37" s="169" t="str">
        <f t="shared" si="0"/>
        <v/>
      </c>
      <c r="B37" s="282"/>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row>
    <row r="38" spans="1:32" x14ac:dyDescent="0.25">
      <c r="A38" s="169"/>
      <c r="B38" s="281" t="s">
        <v>76</v>
      </c>
      <c r="C38" s="134">
        <v>48735.51122</v>
      </c>
      <c r="D38" s="134">
        <v>38325.28456</v>
      </c>
      <c r="E38" s="134">
        <v>24913.087619999998</v>
      </c>
      <c r="F38" s="134">
        <v>19578.284339999998</v>
      </c>
      <c r="G38" s="134">
        <v>15194.40776</v>
      </c>
      <c r="H38" s="134">
        <v>12938.747799999999</v>
      </c>
      <c r="I38" s="134">
        <v>12512.677669999999</v>
      </c>
      <c r="J38" s="134">
        <v>13153.477709999999</v>
      </c>
      <c r="K38" s="134">
        <v>13408.8804608338</v>
      </c>
      <c r="L38" s="134">
        <v>17834.442920036199</v>
      </c>
      <c r="M38" s="134">
        <v>30074.918321244699</v>
      </c>
      <c r="N38" s="134">
        <v>47743.093357697901</v>
      </c>
      <c r="O38" s="134">
        <v>54675.256239412403</v>
      </c>
      <c r="P38" s="134">
        <v>49821.381621572698</v>
      </c>
      <c r="Q38" s="134">
        <v>40033.6322241737</v>
      </c>
      <c r="R38" s="134">
        <v>24366.1276064925</v>
      </c>
      <c r="S38" s="134">
        <v>17974.592593572401</v>
      </c>
      <c r="T38" s="134">
        <v>14155.6398251582</v>
      </c>
      <c r="U38" s="134">
        <v>13179.8098714189</v>
      </c>
      <c r="V38" s="134">
        <v>13085.2041512181</v>
      </c>
      <c r="W38" s="134">
        <v>13573.2806023755</v>
      </c>
      <c r="X38" s="134">
        <v>16341.5699146319</v>
      </c>
      <c r="Y38" s="134">
        <v>27390.079495980099</v>
      </c>
      <c r="Z38" s="134">
        <v>43174.847429923699</v>
      </c>
      <c r="AA38" s="134">
        <v>54967.052471821597</v>
      </c>
      <c r="AB38" s="134">
        <v>50255.792995835</v>
      </c>
      <c r="AC38" s="134">
        <v>40393.364973627802</v>
      </c>
      <c r="AD38" s="134">
        <v>24526.834562451098</v>
      </c>
      <c r="AE38" s="134">
        <v>18205.553363036499</v>
      </c>
      <c r="AF38" s="134">
        <v>14454.5768215273</v>
      </c>
    </row>
    <row r="39" spans="1:32" x14ac:dyDescent="0.25">
      <c r="A39" s="169" t="str">
        <f t="shared" si="0"/>
        <v/>
      </c>
    </row>
    <row r="40" spans="1:32" x14ac:dyDescent="0.25">
      <c r="A40" s="169"/>
      <c r="B40" s="281" t="s">
        <v>300</v>
      </c>
    </row>
    <row r="41" spans="1:32" x14ac:dyDescent="0.25">
      <c r="A41" s="169" t="str">
        <f t="shared" si="0"/>
        <v/>
      </c>
    </row>
    <row r="42" spans="1:32" x14ac:dyDescent="0.25">
      <c r="A42" s="169"/>
      <c r="B42" s="281" t="s">
        <v>301</v>
      </c>
    </row>
    <row r="43" spans="1:32" x14ac:dyDescent="0.25">
      <c r="A43" s="169" t="str">
        <f t="shared" ref="A43:A105" si="3">MID($B43,1,3)</f>
        <v>500</v>
      </c>
      <c r="B43" s="281" t="s">
        <v>302</v>
      </c>
      <c r="C43" s="134">
        <v>0</v>
      </c>
      <c r="D43" s="134">
        <v>0</v>
      </c>
      <c r="E43" s="134">
        <v>0</v>
      </c>
      <c r="F43" s="134">
        <v>0</v>
      </c>
      <c r="G43" s="134">
        <v>0</v>
      </c>
      <c r="H43" s="134">
        <v>0</v>
      </c>
      <c r="I43" s="134">
        <v>0</v>
      </c>
      <c r="J43" s="134">
        <v>0</v>
      </c>
      <c r="K43" s="134">
        <v>0</v>
      </c>
      <c r="L43" s="134">
        <v>0</v>
      </c>
      <c r="M43" s="134">
        <v>0</v>
      </c>
      <c r="N43" s="134">
        <v>0</v>
      </c>
      <c r="O43" s="134">
        <v>0</v>
      </c>
      <c r="P43" s="134">
        <v>0</v>
      </c>
      <c r="Q43" s="134">
        <v>0</v>
      </c>
      <c r="R43" s="134">
        <v>0</v>
      </c>
      <c r="S43" s="134">
        <v>0</v>
      </c>
      <c r="T43" s="134">
        <v>0</v>
      </c>
      <c r="U43" s="134">
        <v>0</v>
      </c>
      <c r="V43" s="134">
        <v>0</v>
      </c>
      <c r="W43" s="134">
        <v>0</v>
      </c>
      <c r="X43" s="134">
        <v>0</v>
      </c>
      <c r="Y43" s="134">
        <v>0</v>
      </c>
      <c r="Z43" s="134">
        <v>0</v>
      </c>
      <c r="AA43" s="134">
        <v>0</v>
      </c>
      <c r="AB43" s="134">
        <v>0</v>
      </c>
      <c r="AC43" s="134">
        <v>0</v>
      </c>
      <c r="AD43" s="134">
        <v>0</v>
      </c>
      <c r="AE43" s="134">
        <v>0</v>
      </c>
      <c r="AF43" s="134">
        <v>0</v>
      </c>
    </row>
    <row r="44" spans="1:32" x14ac:dyDescent="0.25">
      <c r="A44" s="169" t="str">
        <f t="shared" si="3"/>
        <v>501</v>
      </c>
      <c r="B44" s="281" t="s">
        <v>303</v>
      </c>
      <c r="C44" s="134">
        <v>0</v>
      </c>
      <c r="D44" s="134">
        <v>0</v>
      </c>
      <c r="E44" s="134">
        <v>0</v>
      </c>
      <c r="F44" s="134">
        <v>0</v>
      </c>
      <c r="G44" s="134">
        <v>0</v>
      </c>
      <c r="H44" s="134">
        <v>0</v>
      </c>
      <c r="I44" s="134">
        <v>0</v>
      </c>
      <c r="J44" s="134">
        <v>0</v>
      </c>
      <c r="K44" s="134">
        <v>0</v>
      </c>
      <c r="L44" s="134">
        <v>0</v>
      </c>
      <c r="M44" s="134">
        <v>0</v>
      </c>
      <c r="N44" s="134">
        <v>0</v>
      </c>
      <c r="O44" s="134">
        <v>0</v>
      </c>
      <c r="P44" s="134">
        <v>0</v>
      </c>
      <c r="Q44" s="134">
        <v>0</v>
      </c>
      <c r="R44" s="134">
        <v>0</v>
      </c>
      <c r="S44" s="134">
        <v>0</v>
      </c>
      <c r="T44" s="134">
        <v>0</v>
      </c>
      <c r="U44" s="134">
        <v>0</v>
      </c>
      <c r="V44" s="134">
        <v>0</v>
      </c>
      <c r="W44" s="134">
        <v>0</v>
      </c>
      <c r="X44" s="134">
        <v>0</v>
      </c>
      <c r="Y44" s="134">
        <v>0</v>
      </c>
      <c r="Z44" s="134">
        <v>0</v>
      </c>
      <c r="AA44" s="134">
        <v>0</v>
      </c>
      <c r="AB44" s="134">
        <v>0</v>
      </c>
      <c r="AC44" s="134">
        <v>0</v>
      </c>
      <c r="AD44" s="134">
        <v>0</v>
      </c>
      <c r="AE44" s="134">
        <v>0</v>
      </c>
      <c r="AF44" s="134">
        <v>0</v>
      </c>
    </row>
    <row r="45" spans="1:32" x14ac:dyDescent="0.25">
      <c r="A45" s="169" t="str">
        <f t="shared" si="3"/>
        <v>501</v>
      </c>
      <c r="B45" s="281" t="s">
        <v>304</v>
      </c>
      <c r="C45" s="134">
        <v>0</v>
      </c>
      <c r="D45" s="134">
        <v>0</v>
      </c>
      <c r="E45" s="134">
        <v>0</v>
      </c>
      <c r="F45" s="134">
        <v>0</v>
      </c>
      <c r="G45" s="134">
        <v>0</v>
      </c>
      <c r="H45" s="134">
        <v>0</v>
      </c>
      <c r="I45" s="134">
        <v>0</v>
      </c>
      <c r="J45" s="134">
        <v>0</v>
      </c>
      <c r="K45" s="134">
        <v>0</v>
      </c>
      <c r="L45" s="134">
        <v>0</v>
      </c>
      <c r="M45" s="134">
        <v>0</v>
      </c>
      <c r="N45" s="134">
        <v>0</v>
      </c>
      <c r="O45" s="134">
        <v>0</v>
      </c>
      <c r="P45" s="134">
        <v>0</v>
      </c>
      <c r="Q45" s="134">
        <v>0</v>
      </c>
      <c r="R45" s="134">
        <v>0</v>
      </c>
      <c r="S45" s="134">
        <v>0</v>
      </c>
      <c r="T45" s="134">
        <v>0</v>
      </c>
      <c r="U45" s="134">
        <v>0</v>
      </c>
      <c r="V45" s="134">
        <v>0</v>
      </c>
      <c r="W45" s="134">
        <v>0</v>
      </c>
      <c r="X45" s="134">
        <v>0</v>
      </c>
      <c r="Y45" s="134">
        <v>0</v>
      </c>
      <c r="Z45" s="134">
        <v>0</v>
      </c>
      <c r="AA45" s="134">
        <v>0</v>
      </c>
      <c r="AB45" s="134">
        <v>0</v>
      </c>
      <c r="AC45" s="134">
        <v>0</v>
      </c>
      <c r="AD45" s="134">
        <v>0</v>
      </c>
      <c r="AE45" s="134">
        <v>0</v>
      </c>
      <c r="AF45" s="134">
        <v>0</v>
      </c>
    </row>
    <row r="46" spans="1:32" x14ac:dyDescent="0.25">
      <c r="A46" s="169" t="str">
        <f t="shared" si="3"/>
        <v>502</v>
      </c>
      <c r="B46" s="281" t="s">
        <v>305</v>
      </c>
      <c r="C46" s="134">
        <v>0</v>
      </c>
      <c r="D46" s="134">
        <v>0</v>
      </c>
      <c r="E46" s="134">
        <v>0</v>
      </c>
      <c r="F46" s="134">
        <v>0</v>
      </c>
      <c r="G46" s="134">
        <v>0</v>
      </c>
      <c r="H46" s="134">
        <v>0</v>
      </c>
      <c r="I46" s="134">
        <v>0</v>
      </c>
      <c r="J46" s="134">
        <v>0</v>
      </c>
      <c r="K46" s="134">
        <v>0</v>
      </c>
      <c r="L46" s="134">
        <v>0</v>
      </c>
      <c r="M46" s="134">
        <v>0</v>
      </c>
      <c r="N46" s="134">
        <v>0</v>
      </c>
      <c r="O46" s="134">
        <v>0</v>
      </c>
      <c r="P46" s="134">
        <v>0</v>
      </c>
      <c r="Q46" s="134">
        <v>0</v>
      </c>
      <c r="R46" s="134">
        <v>0</v>
      </c>
      <c r="S46" s="134">
        <v>0</v>
      </c>
      <c r="T46" s="134">
        <v>0</v>
      </c>
      <c r="U46" s="134">
        <v>0</v>
      </c>
      <c r="V46" s="134">
        <v>0</v>
      </c>
      <c r="W46" s="134">
        <v>0</v>
      </c>
      <c r="X46" s="134">
        <v>0</v>
      </c>
      <c r="Y46" s="134">
        <v>0</v>
      </c>
      <c r="Z46" s="134">
        <v>0</v>
      </c>
      <c r="AA46" s="134">
        <v>0</v>
      </c>
      <c r="AB46" s="134">
        <v>0</v>
      </c>
      <c r="AC46" s="134">
        <v>0</v>
      </c>
      <c r="AD46" s="134">
        <v>0</v>
      </c>
      <c r="AE46" s="134">
        <v>0</v>
      </c>
      <c r="AF46" s="134">
        <v>0</v>
      </c>
    </row>
    <row r="47" spans="1:32" x14ac:dyDescent="0.25">
      <c r="A47" s="169" t="str">
        <f t="shared" si="3"/>
        <v>503</v>
      </c>
      <c r="B47" s="281" t="s">
        <v>306</v>
      </c>
      <c r="C47" s="134">
        <v>0</v>
      </c>
      <c r="D47" s="134">
        <v>0</v>
      </c>
      <c r="E47" s="134">
        <v>0</v>
      </c>
      <c r="F47" s="134">
        <v>0</v>
      </c>
      <c r="G47" s="134">
        <v>0</v>
      </c>
      <c r="H47" s="134">
        <v>0</v>
      </c>
      <c r="I47" s="134">
        <v>0</v>
      </c>
      <c r="J47" s="134">
        <v>0</v>
      </c>
      <c r="K47" s="134">
        <v>0</v>
      </c>
      <c r="L47" s="134">
        <v>0</v>
      </c>
      <c r="M47" s="134">
        <v>0</v>
      </c>
      <c r="N47" s="134">
        <v>0</v>
      </c>
      <c r="O47" s="134">
        <v>0</v>
      </c>
      <c r="P47" s="134">
        <v>0</v>
      </c>
      <c r="Q47" s="134">
        <v>0</v>
      </c>
      <c r="R47" s="134">
        <v>0</v>
      </c>
      <c r="S47" s="134">
        <v>0</v>
      </c>
      <c r="T47" s="134">
        <v>0</v>
      </c>
      <c r="U47" s="134">
        <v>0</v>
      </c>
      <c r="V47" s="134">
        <v>0</v>
      </c>
      <c r="W47" s="134">
        <v>0</v>
      </c>
      <c r="X47" s="134">
        <v>0</v>
      </c>
      <c r="Y47" s="134">
        <v>0</v>
      </c>
      <c r="Z47" s="134">
        <v>0</v>
      </c>
      <c r="AA47" s="134">
        <v>0</v>
      </c>
      <c r="AB47" s="134">
        <v>0</v>
      </c>
      <c r="AC47" s="134">
        <v>0</v>
      </c>
      <c r="AD47" s="134">
        <v>0</v>
      </c>
      <c r="AE47" s="134">
        <v>0</v>
      </c>
      <c r="AF47" s="134">
        <v>0</v>
      </c>
    </row>
    <row r="48" spans="1:32" x14ac:dyDescent="0.25">
      <c r="A48" s="169" t="str">
        <f t="shared" si="3"/>
        <v>505</v>
      </c>
      <c r="B48" s="281" t="s">
        <v>307</v>
      </c>
      <c r="C48" s="134">
        <v>0</v>
      </c>
      <c r="D48" s="134">
        <v>0</v>
      </c>
      <c r="E48" s="134">
        <v>0</v>
      </c>
      <c r="F48" s="134">
        <v>0</v>
      </c>
      <c r="G48" s="134">
        <v>0</v>
      </c>
      <c r="H48" s="134">
        <v>0</v>
      </c>
      <c r="I48" s="134">
        <v>0</v>
      </c>
      <c r="J48" s="134">
        <v>0</v>
      </c>
      <c r="K48" s="134">
        <v>0</v>
      </c>
      <c r="L48" s="134">
        <v>0</v>
      </c>
      <c r="M48" s="134">
        <v>0</v>
      </c>
      <c r="N48" s="134">
        <v>0</v>
      </c>
      <c r="O48" s="134">
        <v>0</v>
      </c>
      <c r="P48" s="134">
        <v>0</v>
      </c>
      <c r="Q48" s="134">
        <v>0</v>
      </c>
      <c r="R48" s="134">
        <v>0</v>
      </c>
      <c r="S48" s="134">
        <v>0</v>
      </c>
      <c r="T48" s="134">
        <v>0</v>
      </c>
      <c r="U48" s="134">
        <v>0</v>
      </c>
      <c r="V48" s="134">
        <v>0</v>
      </c>
      <c r="W48" s="134">
        <v>0</v>
      </c>
      <c r="X48" s="134">
        <v>0</v>
      </c>
      <c r="Y48" s="134">
        <v>0</v>
      </c>
      <c r="Z48" s="134">
        <v>0</v>
      </c>
      <c r="AA48" s="134">
        <v>0</v>
      </c>
      <c r="AB48" s="134">
        <v>0</v>
      </c>
      <c r="AC48" s="134">
        <v>0</v>
      </c>
      <c r="AD48" s="134">
        <v>0</v>
      </c>
      <c r="AE48" s="134">
        <v>0</v>
      </c>
      <c r="AF48" s="134">
        <v>0</v>
      </c>
    </row>
    <row r="49" spans="1:32" x14ac:dyDescent="0.25">
      <c r="A49" s="169" t="str">
        <f t="shared" si="3"/>
        <v>506</v>
      </c>
      <c r="B49" s="281" t="s">
        <v>308</v>
      </c>
      <c r="C49" s="134">
        <v>0</v>
      </c>
      <c r="D49" s="134">
        <v>0</v>
      </c>
      <c r="E49" s="134">
        <v>0</v>
      </c>
      <c r="F49" s="134">
        <v>0</v>
      </c>
      <c r="G49" s="134">
        <v>0</v>
      </c>
      <c r="H49" s="134">
        <v>0</v>
      </c>
      <c r="I49" s="134">
        <v>0</v>
      </c>
      <c r="J49" s="134">
        <v>0</v>
      </c>
      <c r="K49" s="134">
        <v>0</v>
      </c>
      <c r="L49" s="134">
        <v>0</v>
      </c>
      <c r="M49" s="134">
        <v>0</v>
      </c>
      <c r="N49" s="134">
        <v>0</v>
      </c>
      <c r="O49" s="134">
        <v>0</v>
      </c>
      <c r="P49" s="134">
        <v>0</v>
      </c>
      <c r="Q49" s="134">
        <v>0</v>
      </c>
      <c r="R49" s="134">
        <v>0</v>
      </c>
      <c r="S49" s="134">
        <v>0</v>
      </c>
      <c r="T49" s="134">
        <v>0</v>
      </c>
      <c r="U49" s="134">
        <v>0</v>
      </c>
      <c r="V49" s="134">
        <v>0</v>
      </c>
      <c r="W49" s="134">
        <v>0</v>
      </c>
      <c r="X49" s="134">
        <v>0</v>
      </c>
      <c r="Y49" s="134">
        <v>0</v>
      </c>
      <c r="Z49" s="134">
        <v>0</v>
      </c>
      <c r="AA49" s="134">
        <v>0</v>
      </c>
      <c r="AB49" s="134">
        <v>0</v>
      </c>
      <c r="AC49" s="134">
        <v>0</v>
      </c>
      <c r="AD49" s="134">
        <v>0</v>
      </c>
      <c r="AE49" s="134">
        <v>0</v>
      </c>
      <c r="AF49" s="134">
        <v>0</v>
      </c>
    </row>
    <row r="50" spans="1:32" x14ac:dyDescent="0.25">
      <c r="A50" s="169" t="str">
        <f t="shared" si="3"/>
        <v>507</v>
      </c>
      <c r="B50" s="281" t="s">
        <v>309</v>
      </c>
      <c r="C50" s="134">
        <v>0</v>
      </c>
      <c r="D50" s="134">
        <v>0</v>
      </c>
      <c r="E50" s="134">
        <v>0</v>
      </c>
      <c r="F50" s="134">
        <v>0</v>
      </c>
      <c r="G50" s="134">
        <v>0</v>
      </c>
      <c r="H50" s="134">
        <v>0</v>
      </c>
      <c r="I50" s="134">
        <v>0</v>
      </c>
      <c r="J50" s="134">
        <v>0</v>
      </c>
      <c r="K50" s="134">
        <v>0</v>
      </c>
      <c r="L50" s="134">
        <v>0</v>
      </c>
      <c r="M50" s="134">
        <v>0</v>
      </c>
      <c r="N50" s="134">
        <v>0</v>
      </c>
      <c r="O50" s="134">
        <v>0</v>
      </c>
      <c r="P50" s="134">
        <v>0</v>
      </c>
      <c r="Q50" s="134">
        <v>0</v>
      </c>
      <c r="R50" s="134">
        <v>0</v>
      </c>
      <c r="S50" s="134">
        <v>0</v>
      </c>
      <c r="T50" s="134">
        <v>0</v>
      </c>
      <c r="U50" s="134">
        <v>0</v>
      </c>
      <c r="V50" s="134">
        <v>0</v>
      </c>
      <c r="W50" s="134">
        <v>0</v>
      </c>
      <c r="X50" s="134">
        <v>0</v>
      </c>
      <c r="Y50" s="134">
        <v>0</v>
      </c>
      <c r="Z50" s="134">
        <v>0</v>
      </c>
      <c r="AA50" s="134">
        <v>0</v>
      </c>
      <c r="AB50" s="134">
        <v>0</v>
      </c>
      <c r="AC50" s="134">
        <v>0</v>
      </c>
      <c r="AD50" s="134">
        <v>0</v>
      </c>
      <c r="AE50" s="134">
        <v>0</v>
      </c>
      <c r="AF50" s="134">
        <v>0</v>
      </c>
    </row>
    <row r="51" spans="1:32" x14ac:dyDescent="0.25">
      <c r="A51" s="169" t="str">
        <f t="shared" si="3"/>
        <v>509</v>
      </c>
      <c r="B51" s="281" t="s">
        <v>310</v>
      </c>
      <c r="C51" s="134">
        <v>0</v>
      </c>
      <c r="D51" s="134">
        <v>0</v>
      </c>
      <c r="E51" s="134">
        <v>0</v>
      </c>
      <c r="F51" s="134">
        <v>0</v>
      </c>
      <c r="G51" s="134">
        <v>0</v>
      </c>
      <c r="H51" s="134">
        <v>0</v>
      </c>
      <c r="I51" s="134">
        <v>0</v>
      </c>
      <c r="J51" s="134">
        <v>0</v>
      </c>
      <c r="K51" s="134">
        <v>0</v>
      </c>
      <c r="L51" s="134">
        <v>0</v>
      </c>
      <c r="M51" s="134">
        <v>0</v>
      </c>
      <c r="N51" s="134">
        <v>0</v>
      </c>
      <c r="O51" s="134">
        <v>0</v>
      </c>
      <c r="P51" s="134">
        <v>0</v>
      </c>
      <c r="Q51" s="134">
        <v>0</v>
      </c>
      <c r="R51" s="134">
        <v>0</v>
      </c>
      <c r="S51" s="134">
        <v>0</v>
      </c>
      <c r="T51" s="134">
        <v>0</v>
      </c>
      <c r="U51" s="134">
        <v>0</v>
      </c>
      <c r="V51" s="134">
        <v>0</v>
      </c>
      <c r="W51" s="134">
        <v>0</v>
      </c>
      <c r="X51" s="134">
        <v>0</v>
      </c>
      <c r="Y51" s="134">
        <v>0</v>
      </c>
      <c r="Z51" s="134">
        <v>0</v>
      </c>
      <c r="AA51" s="134">
        <v>0</v>
      </c>
      <c r="AB51" s="134">
        <v>0</v>
      </c>
      <c r="AC51" s="134">
        <v>0</v>
      </c>
      <c r="AD51" s="134">
        <v>0</v>
      </c>
      <c r="AE51" s="134">
        <v>0</v>
      </c>
      <c r="AF51" s="134">
        <v>0</v>
      </c>
    </row>
    <row r="52" spans="1:32" x14ac:dyDescent="0.25">
      <c r="A52" s="169"/>
      <c r="B52" s="281" t="s">
        <v>311</v>
      </c>
      <c r="C52" s="134">
        <v>0</v>
      </c>
      <c r="D52" s="134">
        <v>0</v>
      </c>
      <c r="E52" s="134">
        <v>0</v>
      </c>
      <c r="F52" s="134">
        <v>0</v>
      </c>
      <c r="G52" s="134">
        <v>0</v>
      </c>
      <c r="H52" s="134">
        <v>0</v>
      </c>
      <c r="I52" s="134">
        <v>0</v>
      </c>
      <c r="J52" s="134">
        <v>0</v>
      </c>
      <c r="K52" s="134">
        <v>0</v>
      </c>
      <c r="L52" s="134">
        <v>0</v>
      </c>
      <c r="M52" s="134">
        <v>0</v>
      </c>
      <c r="N52" s="134">
        <v>0</v>
      </c>
      <c r="O52" s="134">
        <v>0</v>
      </c>
      <c r="P52" s="134">
        <v>0</v>
      </c>
      <c r="Q52" s="134">
        <v>0</v>
      </c>
      <c r="R52" s="134">
        <v>0</v>
      </c>
      <c r="S52" s="134">
        <v>0</v>
      </c>
      <c r="T52" s="134">
        <v>0</v>
      </c>
      <c r="U52" s="134">
        <v>0</v>
      </c>
      <c r="V52" s="134">
        <v>0</v>
      </c>
      <c r="W52" s="134">
        <v>0</v>
      </c>
      <c r="X52" s="134">
        <v>0</v>
      </c>
      <c r="Y52" s="134">
        <v>0</v>
      </c>
      <c r="Z52" s="134">
        <v>0</v>
      </c>
      <c r="AA52" s="134">
        <v>0</v>
      </c>
      <c r="AB52" s="134">
        <v>0</v>
      </c>
      <c r="AC52" s="134">
        <v>0</v>
      </c>
      <c r="AD52" s="134">
        <v>0</v>
      </c>
      <c r="AE52" s="134">
        <v>0</v>
      </c>
      <c r="AF52" s="134">
        <v>0</v>
      </c>
    </row>
    <row r="53" spans="1:32" x14ac:dyDescent="0.25">
      <c r="A53" s="169" t="str">
        <f t="shared" si="3"/>
        <v/>
      </c>
    </row>
    <row r="54" spans="1:32" x14ac:dyDescent="0.25">
      <c r="A54" s="169" t="str">
        <f t="shared" si="3"/>
        <v>510</v>
      </c>
      <c r="B54" s="281" t="s">
        <v>312</v>
      </c>
      <c r="C54" s="134">
        <v>0</v>
      </c>
      <c r="D54" s="134">
        <v>0</v>
      </c>
      <c r="E54" s="134">
        <v>0</v>
      </c>
      <c r="F54" s="134">
        <v>0</v>
      </c>
      <c r="G54" s="134">
        <v>0</v>
      </c>
      <c r="H54" s="134">
        <v>0</v>
      </c>
      <c r="I54" s="134">
        <v>0</v>
      </c>
      <c r="J54" s="134">
        <v>0</v>
      </c>
      <c r="K54" s="134">
        <v>0</v>
      </c>
      <c r="L54" s="134">
        <v>0</v>
      </c>
      <c r="M54" s="134">
        <v>0</v>
      </c>
      <c r="N54" s="134">
        <v>0</v>
      </c>
      <c r="O54" s="134">
        <v>0</v>
      </c>
      <c r="P54" s="134">
        <v>0</v>
      </c>
      <c r="Q54" s="134">
        <v>0</v>
      </c>
      <c r="R54" s="134">
        <v>0</v>
      </c>
      <c r="S54" s="134">
        <v>0</v>
      </c>
      <c r="T54" s="134">
        <v>0</v>
      </c>
      <c r="U54" s="134">
        <v>0</v>
      </c>
      <c r="V54" s="134">
        <v>0</v>
      </c>
      <c r="W54" s="134">
        <v>0</v>
      </c>
      <c r="X54" s="134">
        <v>0</v>
      </c>
      <c r="Y54" s="134">
        <v>0</v>
      </c>
      <c r="Z54" s="134">
        <v>0</v>
      </c>
      <c r="AA54" s="134">
        <v>0</v>
      </c>
      <c r="AB54" s="134">
        <v>0</v>
      </c>
      <c r="AC54" s="134">
        <v>0</v>
      </c>
      <c r="AD54" s="134">
        <v>0</v>
      </c>
      <c r="AE54" s="134">
        <v>0</v>
      </c>
      <c r="AF54" s="134">
        <v>0</v>
      </c>
    </row>
    <row r="55" spans="1:32" x14ac:dyDescent="0.25">
      <c r="A55" s="169" t="str">
        <f t="shared" si="3"/>
        <v>511</v>
      </c>
      <c r="B55" s="281" t="s">
        <v>313</v>
      </c>
      <c r="C55" s="134">
        <v>0</v>
      </c>
      <c r="D55" s="134">
        <v>0</v>
      </c>
      <c r="E55" s="134">
        <v>0</v>
      </c>
      <c r="F55" s="134">
        <v>0</v>
      </c>
      <c r="G55" s="134">
        <v>0</v>
      </c>
      <c r="H55" s="134">
        <v>0</v>
      </c>
      <c r="I55" s="134">
        <v>0</v>
      </c>
      <c r="J55" s="134">
        <v>0</v>
      </c>
      <c r="K55" s="134">
        <v>0</v>
      </c>
      <c r="L55" s="134">
        <v>0</v>
      </c>
      <c r="M55" s="134">
        <v>0</v>
      </c>
      <c r="N55" s="134">
        <v>0</v>
      </c>
      <c r="O55" s="134">
        <v>0</v>
      </c>
      <c r="P55" s="134">
        <v>0</v>
      </c>
      <c r="Q55" s="134">
        <v>0</v>
      </c>
      <c r="R55" s="134">
        <v>0</v>
      </c>
      <c r="S55" s="134">
        <v>0</v>
      </c>
      <c r="T55" s="134">
        <v>0</v>
      </c>
      <c r="U55" s="134">
        <v>0</v>
      </c>
      <c r="V55" s="134">
        <v>0</v>
      </c>
      <c r="W55" s="134">
        <v>0</v>
      </c>
      <c r="X55" s="134">
        <v>0</v>
      </c>
      <c r="Y55" s="134">
        <v>0</v>
      </c>
      <c r="Z55" s="134">
        <v>0</v>
      </c>
      <c r="AA55" s="134">
        <v>0</v>
      </c>
      <c r="AB55" s="134">
        <v>0</v>
      </c>
      <c r="AC55" s="134">
        <v>0</v>
      </c>
      <c r="AD55" s="134">
        <v>0</v>
      </c>
      <c r="AE55" s="134">
        <v>0</v>
      </c>
      <c r="AF55" s="134">
        <v>0</v>
      </c>
    </row>
    <row r="56" spans="1:32" x14ac:dyDescent="0.25">
      <c r="A56" s="169" t="str">
        <f t="shared" si="3"/>
        <v>512</v>
      </c>
      <c r="B56" s="281" t="s">
        <v>314</v>
      </c>
      <c r="C56" s="134">
        <v>0</v>
      </c>
      <c r="D56" s="134">
        <v>0</v>
      </c>
      <c r="E56" s="134">
        <v>0</v>
      </c>
      <c r="F56" s="134">
        <v>0</v>
      </c>
      <c r="G56" s="134">
        <v>0</v>
      </c>
      <c r="H56" s="134">
        <v>0</v>
      </c>
      <c r="I56" s="134">
        <v>0</v>
      </c>
      <c r="J56" s="134">
        <v>0</v>
      </c>
      <c r="K56" s="134">
        <v>0</v>
      </c>
      <c r="L56" s="134">
        <v>0</v>
      </c>
      <c r="M56" s="134">
        <v>0</v>
      </c>
      <c r="N56" s="134">
        <v>0</v>
      </c>
      <c r="O56" s="134">
        <v>0</v>
      </c>
      <c r="P56" s="134">
        <v>0</v>
      </c>
      <c r="Q56" s="134">
        <v>0</v>
      </c>
      <c r="R56" s="134">
        <v>0</v>
      </c>
      <c r="S56" s="134">
        <v>0</v>
      </c>
      <c r="T56" s="134">
        <v>0</v>
      </c>
      <c r="U56" s="134">
        <v>0</v>
      </c>
      <c r="V56" s="134">
        <v>0</v>
      </c>
      <c r="W56" s="134">
        <v>0</v>
      </c>
      <c r="X56" s="134">
        <v>0</v>
      </c>
      <c r="Y56" s="134">
        <v>0</v>
      </c>
      <c r="Z56" s="134">
        <v>0</v>
      </c>
      <c r="AA56" s="134">
        <v>0</v>
      </c>
      <c r="AB56" s="134">
        <v>0</v>
      </c>
      <c r="AC56" s="134">
        <v>0</v>
      </c>
      <c r="AD56" s="134">
        <v>0</v>
      </c>
      <c r="AE56" s="134">
        <v>0</v>
      </c>
      <c r="AF56" s="134">
        <v>0</v>
      </c>
    </row>
    <row r="57" spans="1:32" x14ac:dyDescent="0.25">
      <c r="A57" s="169" t="str">
        <f t="shared" si="3"/>
        <v>513</v>
      </c>
      <c r="B57" s="281" t="s">
        <v>315</v>
      </c>
      <c r="C57" s="134">
        <v>0</v>
      </c>
      <c r="D57" s="134">
        <v>0</v>
      </c>
      <c r="E57" s="134">
        <v>0</v>
      </c>
      <c r="F57" s="134">
        <v>0</v>
      </c>
      <c r="G57" s="134">
        <v>0</v>
      </c>
      <c r="H57" s="134">
        <v>0</v>
      </c>
      <c r="I57" s="134">
        <v>0</v>
      </c>
      <c r="J57" s="134">
        <v>0</v>
      </c>
      <c r="K57" s="134">
        <v>0</v>
      </c>
      <c r="L57" s="134">
        <v>0</v>
      </c>
      <c r="M57" s="134">
        <v>0</v>
      </c>
      <c r="N57" s="134">
        <v>0</v>
      </c>
      <c r="O57" s="134">
        <v>0</v>
      </c>
      <c r="P57" s="134">
        <v>0</v>
      </c>
      <c r="Q57" s="134">
        <v>0</v>
      </c>
      <c r="R57" s="134">
        <v>0</v>
      </c>
      <c r="S57" s="134">
        <v>0</v>
      </c>
      <c r="T57" s="134">
        <v>0</v>
      </c>
      <c r="U57" s="134">
        <v>0</v>
      </c>
      <c r="V57" s="134">
        <v>0</v>
      </c>
      <c r="W57" s="134">
        <v>0</v>
      </c>
      <c r="X57" s="134">
        <v>0</v>
      </c>
      <c r="Y57" s="134">
        <v>0</v>
      </c>
      <c r="Z57" s="134">
        <v>0</v>
      </c>
      <c r="AA57" s="134">
        <v>0</v>
      </c>
      <c r="AB57" s="134">
        <v>0</v>
      </c>
      <c r="AC57" s="134">
        <v>0</v>
      </c>
      <c r="AD57" s="134">
        <v>0</v>
      </c>
      <c r="AE57" s="134">
        <v>0</v>
      </c>
      <c r="AF57" s="134">
        <v>0</v>
      </c>
    </row>
    <row r="58" spans="1:32" x14ac:dyDescent="0.25">
      <c r="A58" s="169" t="str">
        <f t="shared" si="3"/>
        <v>514</v>
      </c>
      <c r="B58" s="281" t="s">
        <v>316</v>
      </c>
      <c r="C58" s="134">
        <v>0</v>
      </c>
      <c r="D58" s="134">
        <v>0</v>
      </c>
      <c r="E58" s="134">
        <v>0</v>
      </c>
      <c r="F58" s="134">
        <v>0</v>
      </c>
      <c r="G58" s="134">
        <v>0</v>
      </c>
      <c r="H58" s="134">
        <v>0</v>
      </c>
      <c r="I58" s="134">
        <v>0</v>
      </c>
      <c r="J58" s="134">
        <v>0</v>
      </c>
      <c r="K58" s="134">
        <v>0</v>
      </c>
      <c r="L58" s="134">
        <v>0</v>
      </c>
      <c r="M58" s="134">
        <v>0</v>
      </c>
      <c r="N58" s="134">
        <v>0</v>
      </c>
      <c r="O58" s="134">
        <v>0</v>
      </c>
      <c r="P58" s="134">
        <v>0</v>
      </c>
      <c r="Q58" s="134">
        <v>0</v>
      </c>
      <c r="R58" s="134">
        <v>0</v>
      </c>
      <c r="S58" s="134">
        <v>0</v>
      </c>
      <c r="T58" s="134">
        <v>0</v>
      </c>
      <c r="U58" s="134">
        <v>0</v>
      </c>
      <c r="V58" s="134">
        <v>0</v>
      </c>
      <c r="W58" s="134">
        <v>0</v>
      </c>
      <c r="X58" s="134">
        <v>0</v>
      </c>
      <c r="Y58" s="134">
        <v>0</v>
      </c>
      <c r="Z58" s="134">
        <v>0</v>
      </c>
      <c r="AA58" s="134">
        <v>0</v>
      </c>
      <c r="AB58" s="134">
        <v>0</v>
      </c>
      <c r="AC58" s="134">
        <v>0</v>
      </c>
      <c r="AD58" s="134">
        <v>0</v>
      </c>
      <c r="AE58" s="134">
        <v>0</v>
      </c>
      <c r="AF58" s="134">
        <v>0</v>
      </c>
    </row>
    <row r="59" spans="1:32" x14ac:dyDescent="0.25">
      <c r="A59" s="169"/>
      <c r="B59" s="281" t="s">
        <v>317</v>
      </c>
      <c r="C59" s="134">
        <v>0</v>
      </c>
      <c r="D59" s="134">
        <v>0</v>
      </c>
      <c r="E59" s="134">
        <v>0</v>
      </c>
      <c r="F59" s="134">
        <v>0</v>
      </c>
      <c r="G59" s="134">
        <v>0</v>
      </c>
      <c r="H59" s="134">
        <v>0</v>
      </c>
      <c r="I59" s="134">
        <v>0</v>
      </c>
      <c r="J59" s="134">
        <v>0</v>
      </c>
      <c r="K59" s="134">
        <v>0</v>
      </c>
      <c r="L59" s="134">
        <v>0</v>
      </c>
      <c r="M59" s="134">
        <v>0</v>
      </c>
      <c r="N59" s="134">
        <v>0</v>
      </c>
      <c r="O59" s="134">
        <v>0</v>
      </c>
      <c r="P59" s="134">
        <v>0</v>
      </c>
      <c r="Q59" s="134">
        <v>0</v>
      </c>
      <c r="R59" s="134">
        <v>0</v>
      </c>
      <c r="S59" s="134">
        <v>0</v>
      </c>
      <c r="T59" s="134">
        <v>0</v>
      </c>
      <c r="U59" s="134">
        <v>0</v>
      </c>
      <c r="V59" s="134">
        <v>0</v>
      </c>
      <c r="W59" s="134">
        <v>0</v>
      </c>
      <c r="X59" s="134">
        <v>0</v>
      </c>
      <c r="Y59" s="134">
        <v>0</v>
      </c>
      <c r="Z59" s="134">
        <v>0</v>
      </c>
      <c r="AA59" s="134">
        <v>0</v>
      </c>
      <c r="AB59" s="134">
        <v>0</v>
      </c>
      <c r="AC59" s="134">
        <v>0</v>
      </c>
      <c r="AD59" s="134">
        <v>0</v>
      </c>
      <c r="AE59" s="134">
        <v>0</v>
      </c>
      <c r="AF59" s="134">
        <v>0</v>
      </c>
    </row>
    <row r="60" spans="1:32" x14ac:dyDescent="0.25">
      <c r="A60" s="169" t="str">
        <f t="shared" si="3"/>
        <v/>
      </c>
    </row>
    <row r="61" spans="1:32" x14ac:dyDescent="0.25">
      <c r="A61" s="169"/>
      <c r="B61" s="281" t="s">
        <v>77</v>
      </c>
      <c r="C61" s="134">
        <v>0</v>
      </c>
      <c r="D61" s="134">
        <v>0</v>
      </c>
      <c r="E61" s="134">
        <v>0</v>
      </c>
      <c r="F61" s="134">
        <v>0</v>
      </c>
      <c r="G61" s="134">
        <v>0</v>
      </c>
      <c r="H61" s="134">
        <v>0</v>
      </c>
      <c r="I61" s="134">
        <v>0</v>
      </c>
      <c r="J61" s="134">
        <v>0</v>
      </c>
      <c r="K61" s="134">
        <v>0</v>
      </c>
      <c r="L61" s="134">
        <v>0</v>
      </c>
      <c r="M61" s="134">
        <v>0</v>
      </c>
      <c r="N61" s="134">
        <v>0</v>
      </c>
      <c r="O61" s="134">
        <v>0</v>
      </c>
      <c r="P61" s="134">
        <v>0</v>
      </c>
      <c r="Q61" s="134">
        <v>0</v>
      </c>
      <c r="R61" s="134">
        <v>0</v>
      </c>
      <c r="S61" s="134">
        <v>0</v>
      </c>
      <c r="T61" s="134">
        <v>0</v>
      </c>
      <c r="U61" s="134">
        <v>0</v>
      </c>
      <c r="V61" s="134">
        <v>0</v>
      </c>
      <c r="W61" s="134">
        <v>0</v>
      </c>
      <c r="X61" s="134">
        <v>0</v>
      </c>
      <c r="Y61" s="134">
        <v>0</v>
      </c>
      <c r="Z61" s="134">
        <v>0</v>
      </c>
      <c r="AA61" s="134">
        <v>0</v>
      </c>
      <c r="AB61" s="134">
        <v>0</v>
      </c>
      <c r="AC61" s="134">
        <v>0</v>
      </c>
      <c r="AD61" s="134">
        <v>0</v>
      </c>
      <c r="AE61" s="134">
        <v>0</v>
      </c>
      <c r="AF61" s="134">
        <v>0</v>
      </c>
    </row>
    <row r="62" spans="1:32" x14ac:dyDescent="0.25">
      <c r="A62" s="169" t="str">
        <f t="shared" si="3"/>
        <v/>
      </c>
    </row>
    <row r="63" spans="1:32" x14ac:dyDescent="0.25">
      <c r="A63" s="169"/>
      <c r="B63" s="281" t="s">
        <v>318</v>
      </c>
    </row>
    <row r="64" spans="1:32" x14ac:dyDescent="0.25">
      <c r="A64" s="169" t="str">
        <f t="shared" si="3"/>
        <v>535</v>
      </c>
      <c r="B64" s="281" t="s">
        <v>319</v>
      </c>
      <c r="C64" s="134">
        <v>0</v>
      </c>
      <c r="D64" s="134">
        <v>0</v>
      </c>
      <c r="E64" s="134">
        <v>0</v>
      </c>
      <c r="F64" s="134">
        <v>0</v>
      </c>
      <c r="G64" s="134">
        <v>0</v>
      </c>
      <c r="H64" s="134">
        <v>0</v>
      </c>
      <c r="I64" s="134">
        <v>0</v>
      </c>
      <c r="J64" s="134">
        <v>0</v>
      </c>
      <c r="K64" s="134">
        <v>0</v>
      </c>
      <c r="L64" s="134">
        <v>0</v>
      </c>
      <c r="M64" s="134">
        <v>0</v>
      </c>
      <c r="N64" s="134">
        <v>0</v>
      </c>
      <c r="O64" s="134">
        <v>0</v>
      </c>
      <c r="P64" s="134">
        <v>0</v>
      </c>
      <c r="Q64" s="134">
        <v>0</v>
      </c>
      <c r="R64" s="134">
        <v>0</v>
      </c>
      <c r="S64" s="134">
        <v>0</v>
      </c>
      <c r="T64" s="134">
        <v>0</v>
      </c>
      <c r="U64" s="134">
        <v>0</v>
      </c>
      <c r="V64" s="134">
        <v>0</v>
      </c>
      <c r="W64" s="134">
        <v>0</v>
      </c>
      <c r="X64" s="134">
        <v>0</v>
      </c>
      <c r="Y64" s="134">
        <v>0</v>
      </c>
      <c r="Z64" s="134">
        <v>0</v>
      </c>
      <c r="AA64" s="134">
        <v>0</v>
      </c>
      <c r="AB64" s="134">
        <v>0</v>
      </c>
      <c r="AC64" s="134">
        <v>0</v>
      </c>
      <c r="AD64" s="134">
        <v>0</v>
      </c>
      <c r="AE64" s="134">
        <v>0</v>
      </c>
      <c r="AF64" s="134">
        <v>0</v>
      </c>
    </row>
    <row r="65" spans="1:32" x14ac:dyDescent="0.25">
      <c r="A65" s="169" t="str">
        <f t="shared" si="3"/>
        <v>536</v>
      </c>
      <c r="B65" s="281" t="s">
        <v>320</v>
      </c>
      <c r="C65" s="134">
        <v>0</v>
      </c>
      <c r="D65" s="134">
        <v>0</v>
      </c>
      <c r="E65" s="134">
        <v>0</v>
      </c>
      <c r="F65" s="134">
        <v>0</v>
      </c>
      <c r="G65" s="134">
        <v>0</v>
      </c>
      <c r="H65" s="134">
        <v>0</v>
      </c>
      <c r="I65" s="134">
        <v>0</v>
      </c>
      <c r="J65" s="134">
        <v>0</v>
      </c>
      <c r="K65" s="134">
        <v>0</v>
      </c>
      <c r="L65" s="134">
        <v>0</v>
      </c>
      <c r="M65" s="134">
        <v>0</v>
      </c>
      <c r="N65" s="134">
        <v>0</v>
      </c>
      <c r="O65" s="134">
        <v>0</v>
      </c>
      <c r="P65" s="134">
        <v>0</v>
      </c>
      <c r="Q65" s="134">
        <v>0</v>
      </c>
      <c r="R65" s="134">
        <v>0</v>
      </c>
      <c r="S65" s="134">
        <v>0</v>
      </c>
      <c r="T65" s="134">
        <v>0</v>
      </c>
      <c r="U65" s="134">
        <v>0</v>
      </c>
      <c r="V65" s="134">
        <v>0</v>
      </c>
      <c r="W65" s="134">
        <v>0</v>
      </c>
      <c r="X65" s="134">
        <v>0</v>
      </c>
      <c r="Y65" s="134">
        <v>0</v>
      </c>
      <c r="Z65" s="134">
        <v>0</v>
      </c>
      <c r="AA65" s="134">
        <v>0</v>
      </c>
      <c r="AB65" s="134">
        <v>0</v>
      </c>
      <c r="AC65" s="134">
        <v>0</v>
      </c>
      <c r="AD65" s="134">
        <v>0</v>
      </c>
      <c r="AE65" s="134">
        <v>0</v>
      </c>
      <c r="AF65" s="134">
        <v>0</v>
      </c>
    </row>
    <row r="66" spans="1:32" x14ac:dyDescent="0.25">
      <c r="A66" s="169" t="str">
        <f t="shared" si="3"/>
        <v>538</v>
      </c>
      <c r="B66" s="281" t="s">
        <v>321</v>
      </c>
      <c r="C66" s="134">
        <v>0</v>
      </c>
      <c r="D66" s="134">
        <v>0</v>
      </c>
      <c r="E66" s="134">
        <v>0</v>
      </c>
      <c r="F66" s="134">
        <v>0</v>
      </c>
      <c r="G66" s="134">
        <v>0</v>
      </c>
      <c r="H66" s="134">
        <v>0</v>
      </c>
      <c r="I66" s="134">
        <v>0</v>
      </c>
      <c r="J66" s="134">
        <v>0</v>
      </c>
      <c r="K66" s="134">
        <v>0</v>
      </c>
      <c r="L66" s="134">
        <v>0</v>
      </c>
      <c r="M66" s="134">
        <v>0</v>
      </c>
      <c r="N66" s="134">
        <v>0</v>
      </c>
      <c r="O66" s="134">
        <v>0</v>
      </c>
      <c r="P66" s="134">
        <v>0</v>
      </c>
      <c r="Q66" s="134">
        <v>0</v>
      </c>
      <c r="R66" s="134">
        <v>0</v>
      </c>
      <c r="S66" s="134">
        <v>0</v>
      </c>
      <c r="T66" s="134">
        <v>0</v>
      </c>
      <c r="U66" s="134">
        <v>0</v>
      </c>
      <c r="V66" s="134">
        <v>0</v>
      </c>
      <c r="W66" s="134">
        <v>0</v>
      </c>
      <c r="X66" s="134">
        <v>0</v>
      </c>
      <c r="Y66" s="134">
        <v>0</v>
      </c>
      <c r="Z66" s="134">
        <v>0</v>
      </c>
      <c r="AA66" s="134">
        <v>0</v>
      </c>
      <c r="AB66" s="134">
        <v>0</v>
      </c>
      <c r="AC66" s="134">
        <v>0</v>
      </c>
      <c r="AD66" s="134">
        <v>0</v>
      </c>
      <c r="AE66" s="134">
        <v>0</v>
      </c>
      <c r="AF66" s="134">
        <v>0</v>
      </c>
    </row>
    <row r="67" spans="1:32" x14ac:dyDescent="0.25">
      <c r="A67" s="169" t="str">
        <f t="shared" si="3"/>
        <v>539</v>
      </c>
      <c r="B67" s="281" t="s">
        <v>322</v>
      </c>
      <c r="C67" s="134">
        <v>0</v>
      </c>
      <c r="D67" s="134">
        <v>0</v>
      </c>
      <c r="E67" s="134">
        <v>0</v>
      </c>
      <c r="F67" s="134">
        <v>0</v>
      </c>
      <c r="G67" s="134">
        <v>0</v>
      </c>
      <c r="H67" s="134">
        <v>0</v>
      </c>
      <c r="I67" s="134">
        <v>0</v>
      </c>
      <c r="J67" s="134">
        <v>0</v>
      </c>
      <c r="K67" s="134">
        <v>0</v>
      </c>
      <c r="L67" s="134">
        <v>0</v>
      </c>
      <c r="M67" s="134">
        <v>0</v>
      </c>
      <c r="N67" s="134">
        <v>0</v>
      </c>
      <c r="O67" s="134">
        <v>0</v>
      </c>
      <c r="P67" s="134">
        <v>0</v>
      </c>
      <c r="Q67" s="134">
        <v>0</v>
      </c>
      <c r="R67" s="134">
        <v>0</v>
      </c>
      <c r="S67" s="134">
        <v>0</v>
      </c>
      <c r="T67" s="134">
        <v>0</v>
      </c>
      <c r="U67" s="134">
        <v>0</v>
      </c>
      <c r="V67" s="134">
        <v>0</v>
      </c>
      <c r="W67" s="134">
        <v>0</v>
      </c>
      <c r="X67" s="134">
        <v>0</v>
      </c>
      <c r="Y67" s="134">
        <v>0</v>
      </c>
      <c r="Z67" s="134">
        <v>0</v>
      </c>
      <c r="AA67" s="134">
        <v>0</v>
      </c>
      <c r="AB67" s="134">
        <v>0</v>
      </c>
      <c r="AC67" s="134">
        <v>0</v>
      </c>
      <c r="AD67" s="134">
        <v>0</v>
      </c>
      <c r="AE67" s="134">
        <v>0</v>
      </c>
      <c r="AF67" s="134">
        <v>0</v>
      </c>
    </row>
    <row r="68" spans="1:32" x14ac:dyDescent="0.25">
      <c r="A68" s="169" t="str">
        <f t="shared" si="3"/>
        <v>540</v>
      </c>
      <c r="B68" s="281" t="s">
        <v>323</v>
      </c>
      <c r="C68" s="134">
        <v>0</v>
      </c>
      <c r="D68" s="134">
        <v>0</v>
      </c>
      <c r="E68" s="134">
        <v>0</v>
      </c>
      <c r="F68" s="134">
        <v>0</v>
      </c>
      <c r="G68" s="134">
        <v>0</v>
      </c>
      <c r="H68" s="134">
        <v>0</v>
      </c>
      <c r="I68" s="134">
        <v>0</v>
      </c>
      <c r="J68" s="134">
        <v>0</v>
      </c>
      <c r="K68" s="134">
        <v>0</v>
      </c>
      <c r="L68" s="134">
        <v>0</v>
      </c>
      <c r="M68" s="134">
        <v>0</v>
      </c>
      <c r="N68" s="134">
        <v>0</v>
      </c>
      <c r="O68" s="134">
        <v>0</v>
      </c>
      <c r="P68" s="134">
        <v>0</v>
      </c>
      <c r="Q68" s="134">
        <v>0</v>
      </c>
      <c r="R68" s="134">
        <v>0</v>
      </c>
      <c r="S68" s="134">
        <v>0</v>
      </c>
      <c r="T68" s="134">
        <v>0</v>
      </c>
      <c r="U68" s="134">
        <v>0</v>
      </c>
      <c r="V68" s="134">
        <v>0</v>
      </c>
      <c r="W68" s="134">
        <v>0</v>
      </c>
      <c r="X68" s="134">
        <v>0</v>
      </c>
      <c r="Y68" s="134">
        <v>0</v>
      </c>
      <c r="Z68" s="134">
        <v>0</v>
      </c>
      <c r="AA68" s="134">
        <v>0</v>
      </c>
      <c r="AB68" s="134">
        <v>0</v>
      </c>
      <c r="AC68" s="134">
        <v>0</v>
      </c>
      <c r="AD68" s="134">
        <v>0</v>
      </c>
      <c r="AE68" s="134">
        <v>0</v>
      </c>
      <c r="AF68" s="134">
        <v>0</v>
      </c>
    </row>
    <row r="69" spans="1:32" x14ac:dyDescent="0.25">
      <c r="A69" s="169"/>
      <c r="B69" s="281" t="s">
        <v>324</v>
      </c>
      <c r="C69" s="134">
        <v>0</v>
      </c>
      <c r="D69" s="134">
        <v>0</v>
      </c>
      <c r="E69" s="134">
        <v>0</v>
      </c>
      <c r="F69" s="134">
        <v>0</v>
      </c>
      <c r="G69" s="134">
        <v>0</v>
      </c>
      <c r="H69" s="134">
        <v>0</v>
      </c>
      <c r="I69" s="134">
        <v>0</v>
      </c>
      <c r="J69" s="134">
        <v>0</v>
      </c>
      <c r="K69" s="134">
        <v>0</v>
      </c>
      <c r="L69" s="134">
        <v>0</v>
      </c>
      <c r="M69" s="134">
        <v>0</v>
      </c>
      <c r="N69" s="134">
        <v>0</v>
      </c>
      <c r="O69" s="134">
        <v>0</v>
      </c>
      <c r="P69" s="134">
        <v>0</v>
      </c>
      <c r="Q69" s="134">
        <v>0</v>
      </c>
      <c r="R69" s="134">
        <v>0</v>
      </c>
      <c r="S69" s="134">
        <v>0</v>
      </c>
      <c r="T69" s="134">
        <v>0</v>
      </c>
      <c r="U69" s="134">
        <v>0</v>
      </c>
      <c r="V69" s="134">
        <v>0</v>
      </c>
      <c r="W69" s="134">
        <v>0</v>
      </c>
      <c r="X69" s="134">
        <v>0</v>
      </c>
      <c r="Y69" s="134">
        <v>0</v>
      </c>
      <c r="Z69" s="134">
        <v>0</v>
      </c>
      <c r="AA69" s="134">
        <v>0</v>
      </c>
      <c r="AB69" s="134">
        <v>0</v>
      </c>
      <c r="AC69" s="134">
        <v>0</v>
      </c>
      <c r="AD69" s="134">
        <v>0</v>
      </c>
      <c r="AE69" s="134">
        <v>0</v>
      </c>
      <c r="AF69" s="134">
        <v>0</v>
      </c>
    </row>
    <row r="70" spans="1:32" x14ac:dyDescent="0.25">
      <c r="A70" s="169" t="str">
        <f t="shared" si="3"/>
        <v/>
      </c>
    </row>
    <row r="71" spans="1:32" x14ac:dyDescent="0.25">
      <c r="A71" s="169" t="str">
        <f t="shared" si="3"/>
        <v>541</v>
      </c>
      <c r="B71" s="281" t="s">
        <v>325</v>
      </c>
      <c r="C71" s="134">
        <v>0</v>
      </c>
      <c r="D71" s="134">
        <v>0</v>
      </c>
      <c r="E71" s="134">
        <v>0</v>
      </c>
      <c r="F71" s="134">
        <v>0</v>
      </c>
      <c r="G71" s="134">
        <v>0</v>
      </c>
      <c r="H71" s="134">
        <v>0</v>
      </c>
      <c r="I71" s="134">
        <v>0</v>
      </c>
      <c r="J71" s="134">
        <v>0</v>
      </c>
      <c r="K71" s="134">
        <v>0</v>
      </c>
      <c r="L71" s="134">
        <v>0</v>
      </c>
      <c r="M71" s="134">
        <v>0</v>
      </c>
      <c r="N71" s="134">
        <v>0</v>
      </c>
      <c r="O71" s="134">
        <v>0</v>
      </c>
      <c r="P71" s="134">
        <v>0</v>
      </c>
      <c r="Q71" s="134">
        <v>0</v>
      </c>
      <c r="R71" s="134">
        <v>0</v>
      </c>
      <c r="S71" s="134">
        <v>0</v>
      </c>
      <c r="T71" s="134">
        <v>0</v>
      </c>
      <c r="U71" s="134">
        <v>0</v>
      </c>
      <c r="V71" s="134">
        <v>0</v>
      </c>
      <c r="W71" s="134">
        <v>0</v>
      </c>
      <c r="X71" s="134">
        <v>0</v>
      </c>
      <c r="Y71" s="134">
        <v>0</v>
      </c>
      <c r="Z71" s="134">
        <v>0</v>
      </c>
      <c r="AA71" s="134">
        <v>0</v>
      </c>
      <c r="AB71" s="134">
        <v>0</v>
      </c>
      <c r="AC71" s="134">
        <v>0</v>
      </c>
      <c r="AD71" s="134">
        <v>0</v>
      </c>
      <c r="AE71" s="134">
        <v>0</v>
      </c>
      <c r="AF71" s="134">
        <v>0</v>
      </c>
    </row>
    <row r="72" spans="1:32" x14ac:dyDescent="0.25">
      <c r="A72" s="169" t="str">
        <f t="shared" si="3"/>
        <v>542</v>
      </c>
      <c r="B72" s="281" t="s">
        <v>326</v>
      </c>
      <c r="C72" s="134">
        <v>0</v>
      </c>
      <c r="D72" s="134">
        <v>0</v>
      </c>
      <c r="E72" s="134">
        <v>0</v>
      </c>
      <c r="F72" s="134">
        <v>0</v>
      </c>
      <c r="G72" s="134">
        <v>0</v>
      </c>
      <c r="H72" s="134">
        <v>0</v>
      </c>
      <c r="I72" s="134">
        <v>0</v>
      </c>
      <c r="J72" s="134">
        <v>0</v>
      </c>
      <c r="K72" s="134">
        <v>0</v>
      </c>
      <c r="L72" s="134">
        <v>0</v>
      </c>
      <c r="M72" s="134">
        <v>0</v>
      </c>
      <c r="N72" s="134">
        <v>0</v>
      </c>
      <c r="O72" s="134">
        <v>0</v>
      </c>
      <c r="P72" s="134">
        <v>0</v>
      </c>
      <c r="Q72" s="134">
        <v>0</v>
      </c>
      <c r="R72" s="134">
        <v>0</v>
      </c>
      <c r="S72" s="134">
        <v>0</v>
      </c>
      <c r="T72" s="134">
        <v>0</v>
      </c>
      <c r="U72" s="134">
        <v>0</v>
      </c>
      <c r="V72" s="134">
        <v>0</v>
      </c>
      <c r="W72" s="134">
        <v>0</v>
      </c>
      <c r="X72" s="134">
        <v>0</v>
      </c>
      <c r="Y72" s="134">
        <v>0</v>
      </c>
      <c r="Z72" s="134">
        <v>0</v>
      </c>
      <c r="AA72" s="134">
        <v>0</v>
      </c>
      <c r="AB72" s="134">
        <v>0</v>
      </c>
      <c r="AC72" s="134">
        <v>0</v>
      </c>
      <c r="AD72" s="134">
        <v>0</v>
      </c>
      <c r="AE72" s="134">
        <v>0</v>
      </c>
      <c r="AF72" s="134">
        <v>0</v>
      </c>
    </row>
    <row r="73" spans="1:32" x14ac:dyDescent="0.25">
      <c r="A73" s="169" t="str">
        <f t="shared" si="3"/>
        <v>543</v>
      </c>
      <c r="B73" s="281" t="s">
        <v>327</v>
      </c>
      <c r="C73" s="134">
        <v>0</v>
      </c>
      <c r="D73" s="134">
        <v>0</v>
      </c>
      <c r="E73" s="134">
        <v>0</v>
      </c>
      <c r="F73" s="134">
        <v>0</v>
      </c>
      <c r="G73" s="134">
        <v>0</v>
      </c>
      <c r="H73" s="134">
        <v>0</v>
      </c>
      <c r="I73" s="134">
        <v>0</v>
      </c>
      <c r="J73" s="134">
        <v>0</v>
      </c>
      <c r="K73" s="134">
        <v>0</v>
      </c>
      <c r="L73" s="134">
        <v>0</v>
      </c>
      <c r="M73" s="134">
        <v>0</v>
      </c>
      <c r="N73" s="134">
        <v>0</v>
      </c>
      <c r="O73" s="134">
        <v>0</v>
      </c>
      <c r="P73" s="134">
        <v>0</v>
      </c>
      <c r="Q73" s="134">
        <v>0</v>
      </c>
      <c r="R73" s="134">
        <v>0</v>
      </c>
      <c r="S73" s="134">
        <v>0</v>
      </c>
      <c r="T73" s="134">
        <v>0</v>
      </c>
      <c r="U73" s="134">
        <v>0</v>
      </c>
      <c r="V73" s="134">
        <v>0</v>
      </c>
      <c r="W73" s="134">
        <v>0</v>
      </c>
      <c r="X73" s="134">
        <v>0</v>
      </c>
      <c r="Y73" s="134">
        <v>0</v>
      </c>
      <c r="Z73" s="134">
        <v>0</v>
      </c>
      <c r="AA73" s="134">
        <v>0</v>
      </c>
      <c r="AB73" s="134">
        <v>0</v>
      </c>
      <c r="AC73" s="134">
        <v>0</v>
      </c>
      <c r="AD73" s="134">
        <v>0</v>
      </c>
      <c r="AE73" s="134">
        <v>0</v>
      </c>
      <c r="AF73" s="134">
        <v>0</v>
      </c>
    </row>
    <row r="74" spans="1:32" x14ac:dyDescent="0.25">
      <c r="A74" s="169" t="str">
        <f t="shared" si="3"/>
        <v>544</v>
      </c>
      <c r="B74" s="281" t="s">
        <v>328</v>
      </c>
      <c r="C74" s="134">
        <v>0</v>
      </c>
      <c r="D74" s="134">
        <v>0</v>
      </c>
      <c r="E74" s="134">
        <v>0</v>
      </c>
      <c r="F74" s="134">
        <v>0</v>
      </c>
      <c r="G74" s="134">
        <v>0</v>
      </c>
      <c r="H74" s="134">
        <v>0</v>
      </c>
      <c r="I74" s="134">
        <v>0</v>
      </c>
      <c r="J74" s="134">
        <v>0</v>
      </c>
      <c r="K74" s="134">
        <v>0</v>
      </c>
      <c r="L74" s="134">
        <v>0</v>
      </c>
      <c r="M74" s="134">
        <v>0</v>
      </c>
      <c r="N74" s="134">
        <v>0</v>
      </c>
      <c r="O74" s="134">
        <v>0</v>
      </c>
      <c r="P74" s="134">
        <v>0</v>
      </c>
      <c r="Q74" s="134">
        <v>0</v>
      </c>
      <c r="R74" s="134">
        <v>0</v>
      </c>
      <c r="S74" s="134">
        <v>0</v>
      </c>
      <c r="T74" s="134">
        <v>0</v>
      </c>
      <c r="U74" s="134">
        <v>0</v>
      </c>
      <c r="V74" s="134">
        <v>0</v>
      </c>
      <c r="W74" s="134">
        <v>0</v>
      </c>
      <c r="X74" s="134">
        <v>0</v>
      </c>
      <c r="Y74" s="134">
        <v>0</v>
      </c>
      <c r="Z74" s="134">
        <v>0</v>
      </c>
      <c r="AA74" s="134">
        <v>0</v>
      </c>
      <c r="AB74" s="134">
        <v>0</v>
      </c>
      <c r="AC74" s="134">
        <v>0</v>
      </c>
      <c r="AD74" s="134">
        <v>0</v>
      </c>
      <c r="AE74" s="134">
        <v>0</v>
      </c>
      <c r="AF74" s="134">
        <v>0</v>
      </c>
    </row>
    <row r="75" spans="1:32" x14ac:dyDescent="0.25">
      <c r="A75" s="169" t="str">
        <f t="shared" si="3"/>
        <v>545</v>
      </c>
      <c r="B75" s="281" t="s">
        <v>329</v>
      </c>
      <c r="C75" s="134">
        <v>0</v>
      </c>
      <c r="D75" s="134">
        <v>0</v>
      </c>
      <c r="E75" s="134">
        <v>0</v>
      </c>
      <c r="F75" s="134">
        <v>0</v>
      </c>
      <c r="G75" s="134">
        <v>0</v>
      </c>
      <c r="H75" s="134">
        <v>0</v>
      </c>
      <c r="I75" s="134">
        <v>0</v>
      </c>
      <c r="J75" s="134">
        <v>0</v>
      </c>
      <c r="K75" s="134">
        <v>0</v>
      </c>
      <c r="L75" s="134">
        <v>0</v>
      </c>
      <c r="M75" s="134">
        <v>0</v>
      </c>
      <c r="N75" s="134">
        <v>0</v>
      </c>
      <c r="O75" s="134">
        <v>0</v>
      </c>
      <c r="P75" s="134">
        <v>0</v>
      </c>
      <c r="Q75" s="134">
        <v>0</v>
      </c>
      <c r="R75" s="134">
        <v>0</v>
      </c>
      <c r="S75" s="134">
        <v>0</v>
      </c>
      <c r="T75" s="134">
        <v>0</v>
      </c>
      <c r="U75" s="134">
        <v>0</v>
      </c>
      <c r="V75" s="134">
        <v>0</v>
      </c>
      <c r="W75" s="134">
        <v>0</v>
      </c>
      <c r="X75" s="134">
        <v>0</v>
      </c>
      <c r="Y75" s="134">
        <v>0</v>
      </c>
      <c r="Z75" s="134">
        <v>0</v>
      </c>
      <c r="AA75" s="134">
        <v>0</v>
      </c>
      <c r="AB75" s="134">
        <v>0</v>
      </c>
      <c r="AC75" s="134">
        <v>0</v>
      </c>
      <c r="AD75" s="134">
        <v>0</v>
      </c>
      <c r="AE75" s="134">
        <v>0</v>
      </c>
      <c r="AF75" s="134">
        <v>0</v>
      </c>
    </row>
    <row r="76" spans="1:32" x14ac:dyDescent="0.25">
      <c r="A76" s="169"/>
      <c r="B76" s="281" t="s">
        <v>330</v>
      </c>
      <c r="C76" s="134">
        <v>0</v>
      </c>
      <c r="D76" s="134">
        <v>0</v>
      </c>
      <c r="E76" s="134">
        <v>0</v>
      </c>
      <c r="F76" s="134">
        <v>0</v>
      </c>
      <c r="G76" s="134">
        <v>0</v>
      </c>
      <c r="H76" s="134">
        <v>0</v>
      </c>
      <c r="I76" s="134">
        <v>0</v>
      </c>
      <c r="J76" s="134">
        <v>0</v>
      </c>
      <c r="K76" s="134">
        <v>0</v>
      </c>
      <c r="L76" s="134">
        <v>0</v>
      </c>
      <c r="M76" s="134">
        <v>0</v>
      </c>
      <c r="N76" s="134">
        <v>0</v>
      </c>
      <c r="O76" s="134">
        <v>0</v>
      </c>
      <c r="P76" s="134">
        <v>0</v>
      </c>
      <c r="Q76" s="134">
        <v>0</v>
      </c>
      <c r="R76" s="134">
        <v>0</v>
      </c>
      <c r="S76" s="134">
        <v>0</v>
      </c>
      <c r="T76" s="134">
        <v>0</v>
      </c>
      <c r="U76" s="134">
        <v>0</v>
      </c>
      <c r="V76" s="134">
        <v>0</v>
      </c>
      <c r="W76" s="134">
        <v>0</v>
      </c>
      <c r="X76" s="134">
        <v>0</v>
      </c>
      <c r="Y76" s="134">
        <v>0</v>
      </c>
      <c r="Z76" s="134">
        <v>0</v>
      </c>
      <c r="AA76" s="134">
        <v>0</v>
      </c>
      <c r="AB76" s="134">
        <v>0</v>
      </c>
      <c r="AC76" s="134">
        <v>0</v>
      </c>
      <c r="AD76" s="134">
        <v>0</v>
      </c>
      <c r="AE76" s="134">
        <v>0</v>
      </c>
      <c r="AF76" s="134">
        <v>0</v>
      </c>
    </row>
    <row r="77" spans="1:32" x14ac:dyDescent="0.25">
      <c r="A77" s="169" t="str">
        <f t="shared" si="3"/>
        <v/>
      </c>
    </row>
    <row r="78" spans="1:32" x14ac:dyDescent="0.25">
      <c r="A78" s="169"/>
      <c r="B78" s="281" t="s">
        <v>78</v>
      </c>
      <c r="C78" s="134">
        <v>0</v>
      </c>
      <c r="D78" s="134">
        <v>0</v>
      </c>
      <c r="E78" s="134">
        <v>0</v>
      </c>
      <c r="F78" s="134">
        <v>0</v>
      </c>
      <c r="G78" s="134">
        <v>0</v>
      </c>
      <c r="H78" s="134">
        <v>0</v>
      </c>
      <c r="I78" s="134">
        <v>0</v>
      </c>
      <c r="J78" s="134">
        <v>0</v>
      </c>
      <c r="K78" s="134">
        <v>0</v>
      </c>
      <c r="L78" s="134">
        <v>0</v>
      </c>
      <c r="M78" s="134">
        <v>0</v>
      </c>
      <c r="N78" s="134">
        <v>0</v>
      </c>
      <c r="O78" s="134">
        <v>0</v>
      </c>
      <c r="P78" s="134">
        <v>0</v>
      </c>
      <c r="Q78" s="134">
        <v>0</v>
      </c>
      <c r="R78" s="134">
        <v>0</v>
      </c>
      <c r="S78" s="134">
        <v>0</v>
      </c>
      <c r="T78" s="134">
        <v>0</v>
      </c>
      <c r="U78" s="134">
        <v>0</v>
      </c>
      <c r="V78" s="134">
        <v>0</v>
      </c>
      <c r="W78" s="134">
        <v>0</v>
      </c>
      <c r="X78" s="134">
        <v>0</v>
      </c>
      <c r="Y78" s="134">
        <v>0</v>
      </c>
      <c r="Z78" s="134">
        <v>0</v>
      </c>
      <c r="AA78" s="134">
        <v>0</v>
      </c>
      <c r="AB78" s="134">
        <v>0</v>
      </c>
      <c r="AC78" s="134">
        <v>0</v>
      </c>
      <c r="AD78" s="134">
        <v>0</v>
      </c>
      <c r="AE78" s="134">
        <v>0</v>
      </c>
      <c r="AF78" s="134">
        <v>0</v>
      </c>
    </row>
    <row r="79" spans="1:32" x14ac:dyDescent="0.25">
      <c r="A79" s="169" t="str">
        <f t="shared" si="3"/>
        <v/>
      </c>
    </row>
    <row r="80" spans="1:32" x14ac:dyDescent="0.25">
      <c r="A80" s="169"/>
      <c r="B80" s="281" t="s">
        <v>331</v>
      </c>
    </row>
    <row r="81" spans="1:32" x14ac:dyDescent="0.25">
      <c r="A81" s="169" t="str">
        <f t="shared" si="3"/>
        <v>546</v>
      </c>
      <c r="B81" s="281" t="s">
        <v>332</v>
      </c>
      <c r="C81" s="134">
        <v>0</v>
      </c>
      <c r="D81" s="134">
        <v>0</v>
      </c>
      <c r="E81" s="134">
        <v>0</v>
      </c>
      <c r="F81" s="134">
        <v>0</v>
      </c>
      <c r="G81" s="134">
        <v>0</v>
      </c>
      <c r="H81" s="134">
        <v>0</v>
      </c>
      <c r="I81" s="134">
        <v>0</v>
      </c>
      <c r="J81" s="134">
        <v>0</v>
      </c>
      <c r="K81" s="134">
        <v>0</v>
      </c>
      <c r="L81" s="134">
        <v>0</v>
      </c>
      <c r="M81" s="134">
        <v>0</v>
      </c>
      <c r="N81" s="134">
        <v>0</v>
      </c>
      <c r="O81" s="134">
        <v>0</v>
      </c>
      <c r="P81" s="134">
        <v>0</v>
      </c>
      <c r="Q81" s="134">
        <v>0</v>
      </c>
      <c r="R81" s="134">
        <v>0</v>
      </c>
      <c r="S81" s="134">
        <v>0</v>
      </c>
      <c r="T81" s="134">
        <v>0</v>
      </c>
      <c r="U81" s="134">
        <v>0</v>
      </c>
      <c r="V81" s="134">
        <v>0</v>
      </c>
      <c r="W81" s="134">
        <v>0</v>
      </c>
      <c r="X81" s="134">
        <v>0</v>
      </c>
      <c r="Y81" s="134">
        <v>0</v>
      </c>
      <c r="Z81" s="134">
        <v>0</v>
      </c>
      <c r="AA81" s="134">
        <v>0</v>
      </c>
      <c r="AB81" s="134">
        <v>0</v>
      </c>
      <c r="AC81" s="134">
        <v>0</v>
      </c>
      <c r="AD81" s="134">
        <v>0</v>
      </c>
      <c r="AE81" s="134">
        <v>0</v>
      </c>
      <c r="AF81" s="134">
        <v>0</v>
      </c>
    </row>
    <row r="82" spans="1:32" x14ac:dyDescent="0.25">
      <c r="A82" s="169" t="str">
        <f t="shared" si="3"/>
        <v>547</v>
      </c>
      <c r="B82" s="281" t="s">
        <v>333</v>
      </c>
      <c r="C82" s="134">
        <v>0</v>
      </c>
      <c r="D82" s="134">
        <v>0</v>
      </c>
      <c r="E82" s="134">
        <v>0</v>
      </c>
      <c r="F82" s="134">
        <v>0</v>
      </c>
      <c r="G82" s="134">
        <v>0</v>
      </c>
      <c r="H82" s="134">
        <v>0</v>
      </c>
      <c r="I82" s="134">
        <v>0</v>
      </c>
      <c r="J82" s="134">
        <v>0</v>
      </c>
      <c r="K82" s="134">
        <v>0</v>
      </c>
      <c r="L82" s="134">
        <v>0</v>
      </c>
      <c r="M82" s="134">
        <v>0</v>
      </c>
      <c r="N82" s="134">
        <v>0</v>
      </c>
      <c r="O82" s="134">
        <v>0</v>
      </c>
      <c r="P82" s="134">
        <v>0</v>
      </c>
      <c r="Q82" s="134">
        <v>0</v>
      </c>
      <c r="R82" s="134">
        <v>0</v>
      </c>
      <c r="S82" s="134">
        <v>0</v>
      </c>
      <c r="T82" s="134">
        <v>0</v>
      </c>
      <c r="U82" s="134">
        <v>0</v>
      </c>
      <c r="V82" s="134">
        <v>0</v>
      </c>
      <c r="W82" s="134">
        <v>0</v>
      </c>
      <c r="X82" s="134">
        <v>0</v>
      </c>
      <c r="Y82" s="134">
        <v>0</v>
      </c>
      <c r="Z82" s="134">
        <v>0</v>
      </c>
      <c r="AA82" s="134">
        <v>0</v>
      </c>
      <c r="AB82" s="134">
        <v>0</v>
      </c>
      <c r="AC82" s="134">
        <v>0</v>
      </c>
      <c r="AD82" s="134">
        <v>0</v>
      </c>
      <c r="AE82" s="134">
        <v>0</v>
      </c>
      <c r="AF82" s="134">
        <v>0</v>
      </c>
    </row>
    <row r="83" spans="1:32" x14ac:dyDescent="0.25">
      <c r="A83" s="169" t="str">
        <f t="shared" si="3"/>
        <v>548</v>
      </c>
      <c r="B83" s="281" t="s">
        <v>334</v>
      </c>
      <c r="C83" s="134">
        <v>0</v>
      </c>
      <c r="D83" s="134">
        <v>0</v>
      </c>
      <c r="E83" s="134">
        <v>0</v>
      </c>
      <c r="F83" s="134">
        <v>0</v>
      </c>
      <c r="G83" s="134">
        <v>0</v>
      </c>
      <c r="H83" s="134">
        <v>0</v>
      </c>
      <c r="I83" s="134">
        <v>0</v>
      </c>
      <c r="J83" s="134">
        <v>0</v>
      </c>
      <c r="K83" s="134">
        <v>0</v>
      </c>
      <c r="L83" s="134">
        <v>0</v>
      </c>
      <c r="M83" s="134">
        <v>0</v>
      </c>
      <c r="N83" s="134">
        <v>0</v>
      </c>
      <c r="O83" s="134">
        <v>0</v>
      </c>
      <c r="P83" s="134">
        <v>0</v>
      </c>
      <c r="Q83" s="134">
        <v>0</v>
      </c>
      <c r="R83" s="134">
        <v>0</v>
      </c>
      <c r="S83" s="134">
        <v>0</v>
      </c>
      <c r="T83" s="134">
        <v>0</v>
      </c>
      <c r="U83" s="134">
        <v>0</v>
      </c>
      <c r="V83" s="134">
        <v>0</v>
      </c>
      <c r="W83" s="134">
        <v>0</v>
      </c>
      <c r="X83" s="134">
        <v>0</v>
      </c>
      <c r="Y83" s="134">
        <v>0</v>
      </c>
      <c r="Z83" s="134">
        <v>0</v>
      </c>
      <c r="AA83" s="134">
        <v>0</v>
      </c>
      <c r="AB83" s="134">
        <v>0</v>
      </c>
      <c r="AC83" s="134">
        <v>0</v>
      </c>
      <c r="AD83" s="134">
        <v>0</v>
      </c>
      <c r="AE83" s="134">
        <v>0</v>
      </c>
      <c r="AF83" s="134">
        <v>0</v>
      </c>
    </row>
    <row r="84" spans="1:32" x14ac:dyDescent="0.25">
      <c r="A84" s="169" t="str">
        <f t="shared" si="3"/>
        <v>549</v>
      </c>
      <c r="B84" s="281" t="s">
        <v>335</v>
      </c>
      <c r="C84" s="134">
        <v>0</v>
      </c>
      <c r="D84" s="134">
        <v>0</v>
      </c>
      <c r="E84" s="134">
        <v>0</v>
      </c>
      <c r="F84" s="134">
        <v>0</v>
      </c>
      <c r="G84" s="134">
        <v>0</v>
      </c>
      <c r="H84" s="134">
        <v>0</v>
      </c>
      <c r="I84" s="134">
        <v>0</v>
      </c>
      <c r="J84" s="134">
        <v>0</v>
      </c>
      <c r="K84" s="134">
        <v>0</v>
      </c>
      <c r="L84" s="134">
        <v>0</v>
      </c>
      <c r="M84" s="134">
        <v>0</v>
      </c>
      <c r="N84" s="134">
        <v>0</v>
      </c>
      <c r="O84" s="134">
        <v>0</v>
      </c>
      <c r="P84" s="134">
        <v>0</v>
      </c>
      <c r="Q84" s="134">
        <v>0</v>
      </c>
      <c r="R84" s="134">
        <v>0</v>
      </c>
      <c r="S84" s="134">
        <v>0</v>
      </c>
      <c r="T84" s="134">
        <v>0</v>
      </c>
      <c r="U84" s="134">
        <v>0</v>
      </c>
      <c r="V84" s="134">
        <v>0</v>
      </c>
      <c r="W84" s="134">
        <v>0</v>
      </c>
      <c r="X84" s="134">
        <v>0</v>
      </c>
      <c r="Y84" s="134">
        <v>0</v>
      </c>
      <c r="Z84" s="134">
        <v>0</v>
      </c>
      <c r="AA84" s="134">
        <v>0</v>
      </c>
      <c r="AB84" s="134">
        <v>0</v>
      </c>
      <c r="AC84" s="134">
        <v>0</v>
      </c>
      <c r="AD84" s="134">
        <v>0</v>
      </c>
      <c r="AE84" s="134">
        <v>0</v>
      </c>
      <c r="AF84" s="134">
        <v>0</v>
      </c>
    </row>
    <row r="85" spans="1:32" x14ac:dyDescent="0.25">
      <c r="A85" s="169" t="str">
        <f t="shared" si="3"/>
        <v>550</v>
      </c>
      <c r="B85" s="281" t="s">
        <v>336</v>
      </c>
      <c r="C85" s="134">
        <v>0</v>
      </c>
      <c r="D85" s="134">
        <v>0</v>
      </c>
      <c r="E85" s="134">
        <v>0</v>
      </c>
      <c r="F85" s="134">
        <v>0</v>
      </c>
      <c r="G85" s="134">
        <v>0</v>
      </c>
      <c r="H85" s="134">
        <v>0</v>
      </c>
      <c r="I85" s="134">
        <v>0</v>
      </c>
      <c r="J85" s="134">
        <v>0</v>
      </c>
      <c r="K85" s="134">
        <v>0</v>
      </c>
      <c r="L85" s="134">
        <v>0</v>
      </c>
      <c r="M85" s="134">
        <v>0</v>
      </c>
      <c r="N85" s="134">
        <v>0</v>
      </c>
      <c r="O85" s="134">
        <v>0</v>
      </c>
      <c r="P85" s="134">
        <v>0</v>
      </c>
      <c r="Q85" s="134">
        <v>0</v>
      </c>
      <c r="R85" s="134">
        <v>0</v>
      </c>
      <c r="S85" s="134">
        <v>0</v>
      </c>
      <c r="T85" s="134">
        <v>0</v>
      </c>
      <c r="U85" s="134">
        <v>0</v>
      </c>
      <c r="V85" s="134">
        <v>0</v>
      </c>
      <c r="W85" s="134">
        <v>0</v>
      </c>
      <c r="X85" s="134">
        <v>0</v>
      </c>
      <c r="Y85" s="134">
        <v>0</v>
      </c>
      <c r="Z85" s="134">
        <v>0</v>
      </c>
      <c r="AA85" s="134">
        <v>0</v>
      </c>
      <c r="AB85" s="134">
        <v>0</v>
      </c>
      <c r="AC85" s="134">
        <v>0</v>
      </c>
      <c r="AD85" s="134">
        <v>0</v>
      </c>
      <c r="AE85" s="134">
        <v>0</v>
      </c>
      <c r="AF85" s="134">
        <v>0</v>
      </c>
    </row>
    <row r="86" spans="1:32" x14ac:dyDescent="0.25">
      <c r="A86" s="169"/>
      <c r="B86" s="281" t="s">
        <v>337</v>
      </c>
      <c r="C86" s="134">
        <v>0</v>
      </c>
      <c r="D86" s="134">
        <v>0</v>
      </c>
      <c r="E86" s="134">
        <v>0</v>
      </c>
      <c r="F86" s="134">
        <v>0</v>
      </c>
      <c r="G86" s="134">
        <v>0</v>
      </c>
      <c r="H86" s="134">
        <v>0</v>
      </c>
      <c r="I86" s="134">
        <v>0</v>
      </c>
      <c r="J86" s="134">
        <v>0</v>
      </c>
      <c r="K86" s="134">
        <v>0</v>
      </c>
      <c r="L86" s="134">
        <v>0</v>
      </c>
      <c r="M86" s="134">
        <v>0</v>
      </c>
      <c r="N86" s="134">
        <v>0</v>
      </c>
      <c r="O86" s="134">
        <v>0</v>
      </c>
      <c r="P86" s="134">
        <v>0</v>
      </c>
      <c r="Q86" s="134">
        <v>0</v>
      </c>
      <c r="R86" s="134">
        <v>0</v>
      </c>
      <c r="S86" s="134">
        <v>0</v>
      </c>
      <c r="T86" s="134">
        <v>0</v>
      </c>
      <c r="U86" s="134">
        <v>0</v>
      </c>
      <c r="V86" s="134">
        <v>0</v>
      </c>
      <c r="W86" s="134">
        <v>0</v>
      </c>
      <c r="X86" s="134">
        <v>0</v>
      </c>
      <c r="Y86" s="134">
        <v>0</v>
      </c>
      <c r="Z86" s="134">
        <v>0</v>
      </c>
      <c r="AA86" s="134">
        <v>0</v>
      </c>
      <c r="AB86" s="134">
        <v>0</v>
      </c>
      <c r="AC86" s="134">
        <v>0</v>
      </c>
      <c r="AD86" s="134">
        <v>0</v>
      </c>
      <c r="AE86" s="134">
        <v>0</v>
      </c>
      <c r="AF86" s="134">
        <v>0</v>
      </c>
    </row>
    <row r="87" spans="1:32" x14ac:dyDescent="0.25">
      <c r="A87" s="169" t="str">
        <f t="shared" si="3"/>
        <v/>
      </c>
    </row>
    <row r="88" spans="1:32" x14ac:dyDescent="0.25">
      <c r="A88" s="169" t="str">
        <f t="shared" si="3"/>
        <v>551</v>
      </c>
      <c r="B88" s="281" t="s">
        <v>338</v>
      </c>
      <c r="C88" s="134">
        <v>0</v>
      </c>
      <c r="D88" s="134">
        <v>0</v>
      </c>
      <c r="E88" s="134">
        <v>0</v>
      </c>
      <c r="F88" s="134">
        <v>0</v>
      </c>
      <c r="G88" s="134">
        <v>0</v>
      </c>
      <c r="H88" s="134">
        <v>0</v>
      </c>
      <c r="I88" s="134">
        <v>0</v>
      </c>
      <c r="J88" s="134">
        <v>0</v>
      </c>
      <c r="K88" s="134">
        <v>0</v>
      </c>
      <c r="L88" s="134">
        <v>0</v>
      </c>
      <c r="M88" s="134">
        <v>0</v>
      </c>
      <c r="N88" s="134">
        <v>0</v>
      </c>
      <c r="O88" s="134">
        <v>0</v>
      </c>
      <c r="P88" s="134">
        <v>0</v>
      </c>
      <c r="Q88" s="134">
        <v>0</v>
      </c>
      <c r="R88" s="134">
        <v>0</v>
      </c>
      <c r="S88" s="134">
        <v>0</v>
      </c>
      <c r="T88" s="134">
        <v>0</v>
      </c>
      <c r="U88" s="134">
        <v>0</v>
      </c>
      <c r="V88" s="134">
        <v>0</v>
      </c>
      <c r="W88" s="134">
        <v>0</v>
      </c>
      <c r="X88" s="134">
        <v>0</v>
      </c>
      <c r="Y88" s="134">
        <v>0</v>
      </c>
      <c r="Z88" s="134">
        <v>0</v>
      </c>
      <c r="AA88" s="134">
        <v>0</v>
      </c>
      <c r="AB88" s="134">
        <v>0</v>
      </c>
      <c r="AC88" s="134">
        <v>0</v>
      </c>
      <c r="AD88" s="134">
        <v>0</v>
      </c>
      <c r="AE88" s="134">
        <v>0</v>
      </c>
      <c r="AF88" s="134">
        <v>0</v>
      </c>
    </row>
    <row r="89" spans="1:32" x14ac:dyDescent="0.25">
      <c r="A89" s="169" t="str">
        <f t="shared" si="3"/>
        <v>552</v>
      </c>
      <c r="B89" s="281" t="s">
        <v>339</v>
      </c>
      <c r="C89" s="134">
        <v>0</v>
      </c>
      <c r="D89" s="134">
        <v>0</v>
      </c>
      <c r="E89" s="134">
        <v>0</v>
      </c>
      <c r="F89" s="134">
        <v>0</v>
      </c>
      <c r="G89" s="134">
        <v>0</v>
      </c>
      <c r="H89" s="134">
        <v>0</v>
      </c>
      <c r="I89" s="134">
        <v>0</v>
      </c>
      <c r="J89" s="134">
        <v>0</v>
      </c>
      <c r="K89" s="134">
        <v>0</v>
      </c>
      <c r="L89" s="134">
        <v>0</v>
      </c>
      <c r="M89" s="134">
        <v>0</v>
      </c>
      <c r="N89" s="134">
        <v>0</v>
      </c>
      <c r="O89" s="134">
        <v>0</v>
      </c>
      <c r="P89" s="134">
        <v>0</v>
      </c>
      <c r="Q89" s="134">
        <v>0</v>
      </c>
      <c r="R89" s="134">
        <v>0</v>
      </c>
      <c r="S89" s="134">
        <v>0</v>
      </c>
      <c r="T89" s="134">
        <v>0</v>
      </c>
      <c r="U89" s="134">
        <v>0</v>
      </c>
      <c r="V89" s="134">
        <v>0</v>
      </c>
      <c r="W89" s="134">
        <v>0</v>
      </c>
      <c r="X89" s="134">
        <v>0</v>
      </c>
      <c r="Y89" s="134">
        <v>0</v>
      </c>
      <c r="Z89" s="134">
        <v>0</v>
      </c>
      <c r="AA89" s="134">
        <v>0</v>
      </c>
      <c r="AB89" s="134">
        <v>0</v>
      </c>
      <c r="AC89" s="134">
        <v>0</v>
      </c>
      <c r="AD89" s="134">
        <v>0</v>
      </c>
      <c r="AE89" s="134">
        <v>0</v>
      </c>
      <c r="AF89" s="134">
        <v>0</v>
      </c>
    </row>
    <row r="90" spans="1:32" x14ac:dyDescent="0.25">
      <c r="A90" s="169" t="str">
        <f t="shared" si="3"/>
        <v>553</v>
      </c>
      <c r="B90" s="281" t="s">
        <v>340</v>
      </c>
      <c r="C90" s="134">
        <v>0</v>
      </c>
      <c r="D90" s="134">
        <v>0</v>
      </c>
      <c r="E90" s="134">
        <v>0</v>
      </c>
      <c r="F90" s="134">
        <v>0</v>
      </c>
      <c r="G90" s="134">
        <v>0</v>
      </c>
      <c r="H90" s="134">
        <v>0</v>
      </c>
      <c r="I90" s="134">
        <v>0</v>
      </c>
      <c r="J90" s="134">
        <v>0</v>
      </c>
      <c r="K90" s="134">
        <v>0</v>
      </c>
      <c r="L90" s="134">
        <v>0</v>
      </c>
      <c r="M90" s="134">
        <v>0</v>
      </c>
      <c r="N90" s="134">
        <v>0</v>
      </c>
      <c r="O90" s="134">
        <v>0</v>
      </c>
      <c r="P90" s="134">
        <v>0</v>
      </c>
      <c r="Q90" s="134">
        <v>0</v>
      </c>
      <c r="R90" s="134">
        <v>0</v>
      </c>
      <c r="S90" s="134">
        <v>0</v>
      </c>
      <c r="T90" s="134">
        <v>0</v>
      </c>
      <c r="U90" s="134">
        <v>0</v>
      </c>
      <c r="V90" s="134">
        <v>0</v>
      </c>
      <c r="W90" s="134">
        <v>0</v>
      </c>
      <c r="X90" s="134">
        <v>0</v>
      </c>
      <c r="Y90" s="134">
        <v>0</v>
      </c>
      <c r="Z90" s="134">
        <v>0</v>
      </c>
      <c r="AA90" s="134">
        <v>0</v>
      </c>
      <c r="AB90" s="134">
        <v>0</v>
      </c>
      <c r="AC90" s="134">
        <v>0</v>
      </c>
      <c r="AD90" s="134">
        <v>0</v>
      </c>
      <c r="AE90" s="134">
        <v>0</v>
      </c>
      <c r="AF90" s="134">
        <v>0</v>
      </c>
    </row>
    <row r="91" spans="1:32" x14ac:dyDescent="0.25">
      <c r="A91" s="169" t="str">
        <f t="shared" si="3"/>
        <v>554</v>
      </c>
      <c r="B91" s="281" t="s">
        <v>341</v>
      </c>
      <c r="C91" s="134">
        <v>0</v>
      </c>
      <c r="D91" s="134">
        <v>0</v>
      </c>
      <c r="E91" s="134">
        <v>0</v>
      </c>
      <c r="F91" s="134">
        <v>0</v>
      </c>
      <c r="G91" s="134">
        <v>0</v>
      </c>
      <c r="H91" s="134">
        <v>0</v>
      </c>
      <c r="I91" s="134">
        <v>0</v>
      </c>
      <c r="J91" s="134">
        <v>0</v>
      </c>
      <c r="K91" s="134">
        <v>0</v>
      </c>
      <c r="L91" s="134">
        <v>0</v>
      </c>
      <c r="M91" s="134">
        <v>0</v>
      </c>
      <c r="N91" s="134">
        <v>0</v>
      </c>
      <c r="O91" s="134">
        <v>0</v>
      </c>
      <c r="P91" s="134">
        <v>0</v>
      </c>
      <c r="Q91" s="134">
        <v>0</v>
      </c>
      <c r="R91" s="134">
        <v>0</v>
      </c>
      <c r="S91" s="134">
        <v>0</v>
      </c>
      <c r="T91" s="134">
        <v>0</v>
      </c>
      <c r="U91" s="134">
        <v>0</v>
      </c>
      <c r="V91" s="134">
        <v>0</v>
      </c>
      <c r="W91" s="134">
        <v>0</v>
      </c>
      <c r="X91" s="134">
        <v>0</v>
      </c>
      <c r="Y91" s="134">
        <v>0</v>
      </c>
      <c r="Z91" s="134">
        <v>0</v>
      </c>
      <c r="AA91" s="134">
        <v>0</v>
      </c>
      <c r="AB91" s="134">
        <v>0</v>
      </c>
      <c r="AC91" s="134">
        <v>0</v>
      </c>
      <c r="AD91" s="134">
        <v>0</v>
      </c>
      <c r="AE91" s="134">
        <v>0</v>
      </c>
      <c r="AF91" s="134">
        <v>0</v>
      </c>
    </row>
    <row r="92" spans="1:32" x14ac:dyDescent="0.25">
      <c r="A92" s="169"/>
      <c r="B92" s="281" t="s">
        <v>342</v>
      </c>
      <c r="C92" s="134">
        <v>0</v>
      </c>
      <c r="D92" s="134">
        <v>0</v>
      </c>
      <c r="E92" s="134">
        <v>0</v>
      </c>
      <c r="F92" s="134">
        <v>0</v>
      </c>
      <c r="G92" s="134">
        <v>0</v>
      </c>
      <c r="H92" s="134">
        <v>0</v>
      </c>
      <c r="I92" s="134">
        <v>0</v>
      </c>
      <c r="J92" s="134">
        <v>0</v>
      </c>
      <c r="K92" s="134">
        <v>0</v>
      </c>
      <c r="L92" s="134">
        <v>0</v>
      </c>
      <c r="M92" s="134">
        <v>0</v>
      </c>
      <c r="N92" s="134">
        <v>0</v>
      </c>
      <c r="O92" s="134">
        <v>0</v>
      </c>
      <c r="P92" s="134">
        <v>0</v>
      </c>
      <c r="Q92" s="134">
        <v>0</v>
      </c>
      <c r="R92" s="134">
        <v>0</v>
      </c>
      <c r="S92" s="134">
        <v>0</v>
      </c>
      <c r="T92" s="134">
        <v>0</v>
      </c>
      <c r="U92" s="134">
        <v>0</v>
      </c>
      <c r="V92" s="134">
        <v>0</v>
      </c>
      <c r="W92" s="134">
        <v>0</v>
      </c>
      <c r="X92" s="134">
        <v>0</v>
      </c>
      <c r="Y92" s="134">
        <v>0</v>
      </c>
      <c r="Z92" s="134">
        <v>0</v>
      </c>
      <c r="AA92" s="134">
        <v>0</v>
      </c>
      <c r="AB92" s="134">
        <v>0</v>
      </c>
      <c r="AC92" s="134">
        <v>0</v>
      </c>
      <c r="AD92" s="134">
        <v>0</v>
      </c>
      <c r="AE92" s="134">
        <v>0</v>
      </c>
      <c r="AF92" s="134">
        <v>0</v>
      </c>
    </row>
    <row r="93" spans="1:32" x14ac:dyDescent="0.25">
      <c r="A93" s="169" t="str">
        <f t="shared" si="3"/>
        <v/>
      </c>
    </row>
    <row r="94" spans="1:32" x14ac:dyDescent="0.25">
      <c r="A94" s="169"/>
      <c r="B94" s="281" t="s">
        <v>79</v>
      </c>
      <c r="C94" s="134">
        <v>0</v>
      </c>
      <c r="D94" s="134">
        <v>0</v>
      </c>
      <c r="E94" s="134">
        <v>0</v>
      </c>
      <c r="F94" s="134">
        <v>0</v>
      </c>
      <c r="G94" s="134">
        <v>0</v>
      </c>
      <c r="H94" s="134">
        <v>0</v>
      </c>
      <c r="I94" s="134">
        <v>0</v>
      </c>
      <c r="J94" s="134">
        <v>0</v>
      </c>
      <c r="K94" s="134">
        <v>0</v>
      </c>
      <c r="L94" s="134">
        <v>0</v>
      </c>
      <c r="M94" s="134">
        <v>0</v>
      </c>
      <c r="N94" s="134">
        <v>0</v>
      </c>
      <c r="O94" s="134">
        <v>0</v>
      </c>
      <c r="P94" s="134">
        <v>0</v>
      </c>
      <c r="Q94" s="134">
        <v>0</v>
      </c>
      <c r="R94" s="134">
        <v>0</v>
      </c>
      <c r="S94" s="134">
        <v>0</v>
      </c>
      <c r="T94" s="134">
        <v>0</v>
      </c>
      <c r="U94" s="134">
        <v>0</v>
      </c>
      <c r="V94" s="134">
        <v>0</v>
      </c>
      <c r="W94" s="134">
        <v>0</v>
      </c>
      <c r="X94" s="134">
        <v>0</v>
      </c>
      <c r="Y94" s="134">
        <v>0</v>
      </c>
      <c r="Z94" s="134">
        <v>0</v>
      </c>
      <c r="AA94" s="134">
        <v>0</v>
      </c>
      <c r="AB94" s="134">
        <v>0</v>
      </c>
      <c r="AC94" s="134">
        <v>0</v>
      </c>
      <c r="AD94" s="134">
        <v>0</v>
      </c>
      <c r="AE94" s="134">
        <v>0</v>
      </c>
      <c r="AF94" s="134">
        <v>0</v>
      </c>
    </row>
    <row r="95" spans="1:32" x14ac:dyDescent="0.25">
      <c r="A95" s="169" t="str">
        <f t="shared" si="3"/>
        <v/>
      </c>
    </row>
    <row r="96" spans="1:32" x14ac:dyDescent="0.25">
      <c r="A96" s="169"/>
      <c r="B96" s="281" t="s">
        <v>343</v>
      </c>
    </row>
    <row r="97" spans="1:32" x14ac:dyDescent="0.25">
      <c r="A97" s="169"/>
      <c r="B97" s="281" t="s">
        <v>344</v>
      </c>
      <c r="C97" s="134">
        <v>0</v>
      </c>
      <c r="D97" s="134">
        <v>0</v>
      </c>
      <c r="E97" s="134">
        <v>0</v>
      </c>
      <c r="F97" s="134">
        <v>0</v>
      </c>
      <c r="G97" s="134">
        <v>0</v>
      </c>
      <c r="H97" s="134">
        <v>0</v>
      </c>
      <c r="I97" s="134">
        <v>0</v>
      </c>
      <c r="J97" s="134">
        <v>0</v>
      </c>
      <c r="K97" s="134">
        <v>0</v>
      </c>
      <c r="L97" s="134">
        <v>0</v>
      </c>
      <c r="M97" s="134">
        <v>0</v>
      </c>
      <c r="N97" s="134">
        <v>0</v>
      </c>
      <c r="O97" s="134">
        <v>0</v>
      </c>
      <c r="P97" s="134">
        <v>0</v>
      </c>
      <c r="Q97" s="134">
        <v>0</v>
      </c>
      <c r="R97" s="134">
        <v>0</v>
      </c>
      <c r="S97" s="134">
        <v>0</v>
      </c>
      <c r="T97" s="134">
        <v>0</v>
      </c>
      <c r="U97" s="134">
        <v>0</v>
      </c>
      <c r="V97" s="134">
        <v>0</v>
      </c>
      <c r="W97" s="134">
        <v>0</v>
      </c>
      <c r="X97" s="134">
        <v>0</v>
      </c>
      <c r="Y97" s="134">
        <v>0</v>
      </c>
      <c r="Z97" s="134">
        <v>0</v>
      </c>
      <c r="AA97" s="134">
        <v>0</v>
      </c>
      <c r="AB97" s="134">
        <v>0</v>
      </c>
      <c r="AC97" s="134">
        <v>0</v>
      </c>
      <c r="AD97" s="134">
        <v>0</v>
      </c>
      <c r="AE97" s="134">
        <v>0</v>
      </c>
      <c r="AF97" s="134">
        <v>0</v>
      </c>
    </row>
    <row r="98" spans="1:32" x14ac:dyDescent="0.25">
      <c r="A98" s="169"/>
      <c r="B98" s="281" t="s">
        <v>345</v>
      </c>
      <c r="C98" s="134">
        <v>0</v>
      </c>
      <c r="D98" s="134">
        <v>0</v>
      </c>
      <c r="E98" s="134">
        <v>0</v>
      </c>
      <c r="F98" s="134">
        <v>0</v>
      </c>
      <c r="G98" s="134">
        <v>0</v>
      </c>
      <c r="H98" s="134">
        <v>0</v>
      </c>
      <c r="I98" s="134">
        <v>0</v>
      </c>
      <c r="J98" s="134">
        <v>0</v>
      </c>
      <c r="K98" s="134">
        <v>0</v>
      </c>
      <c r="L98" s="134">
        <v>0</v>
      </c>
      <c r="M98" s="134">
        <v>0</v>
      </c>
      <c r="N98" s="134">
        <v>0</v>
      </c>
      <c r="O98" s="134">
        <v>0</v>
      </c>
      <c r="P98" s="134">
        <v>0</v>
      </c>
      <c r="Q98" s="134">
        <v>0</v>
      </c>
      <c r="R98" s="134">
        <v>0</v>
      </c>
      <c r="S98" s="134">
        <v>0</v>
      </c>
      <c r="T98" s="134">
        <v>0</v>
      </c>
      <c r="U98" s="134">
        <v>0</v>
      </c>
      <c r="V98" s="134">
        <v>0</v>
      </c>
      <c r="W98" s="134">
        <v>0</v>
      </c>
      <c r="X98" s="134">
        <v>0</v>
      </c>
      <c r="Y98" s="134">
        <v>0</v>
      </c>
      <c r="Z98" s="134">
        <v>0</v>
      </c>
      <c r="AA98" s="134">
        <v>0</v>
      </c>
      <c r="AB98" s="134">
        <v>0</v>
      </c>
      <c r="AC98" s="134">
        <v>0</v>
      </c>
      <c r="AD98" s="134">
        <v>0</v>
      </c>
      <c r="AE98" s="134">
        <v>0</v>
      </c>
      <c r="AF98" s="134">
        <v>0</v>
      </c>
    </row>
    <row r="99" spans="1:32" x14ac:dyDescent="0.25">
      <c r="A99" s="169" t="str">
        <f t="shared" si="3"/>
        <v>555</v>
      </c>
      <c r="B99" s="281" t="s">
        <v>346</v>
      </c>
      <c r="C99" s="134">
        <v>0</v>
      </c>
      <c r="D99" s="134">
        <v>0</v>
      </c>
      <c r="E99" s="134">
        <v>0</v>
      </c>
      <c r="F99" s="134">
        <v>0</v>
      </c>
      <c r="G99" s="134">
        <v>0</v>
      </c>
      <c r="H99" s="134">
        <v>0</v>
      </c>
      <c r="I99" s="134">
        <v>0</v>
      </c>
      <c r="J99" s="134">
        <v>0</v>
      </c>
      <c r="K99" s="134">
        <v>0</v>
      </c>
      <c r="L99" s="134">
        <v>0</v>
      </c>
      <c r="M99" s="134">
        <v>0</v>
      </c>
      <c r="N99" s="134">
        <v>0</v>
      </c>
      <c r="O99" s="134">
        <v>0</v>
      </c>
      <c r="P99" s="134">
        <v>0</v>
      </c>
      <c r="Q99" s="134">
        <v>0</v>
      </c>
      <c r="R99" s="134">
        <v>0</v>
      </c>
      <c r="S99" s="134">
        <v>0</v>
      </c>
      <c r="T99" s="134">
        <v>0</v>
      </c>
      <c r="U99" s="134">
        <v>0</v>
      </c>
      <c r="V99" s="134">
        <v>0</v>
      </c>
      <c r="W99" s="134">
        <v>0</v>
      </c>
      <c r="X99" s="134">
        <v>0</v>
      </c>
      <c r="Y99" s="134">
        <v>0</v>
      </c>
      <c r="Z99" s="134">
        <v>0</v>
      </c>
      <c r="AA99" s="134">
        <v>0</v>
      </c>
      <c r="AB99" s="134">
        <v>0</v>
      </c>
      <c r="AC99" s="134">
        <v>0</v>
      </c>
      <c r="AD99" s="134">
        <v>0</v>
      </c>
      <c r="AE99" s="134">
        <v>0</v>
      </c>
      <c r="AF99" s="134">
        <v>0</v>
      </c>
    </row>
    <row r="100" spans="1:32" x14ac:dyDescent="0.25">
      <c r="A100" s="169" t="str">
        <f t="shared" si="3"/>
        <v/>
      </c>
    </row>
    <row r="101" spans="1:32" x14ac:dyDescent="0.25">
      <c r="A101" s="169" t="str">
        <f t="shared" si="3"/>
        <v>556</v>
      </c>
      <c r="B101" s="281" t="s">
        <v>80</v>
      </c>
      <c r="C101" s="134">
        <v>0</v>
      </c>
      <c r="D101" s="134">
        <v>0</v>
      </c>
      <c r="E101" s="134">
        <v>0</v>
      </c>
      <c r="F101" s="134">
        <v>0</v>
      </c>
      <c r="G101" s="134">
        <v>0</v>
      </c>
      <c r="H101" s="134">
        <v>0</v>
      </c>
      <c r="I101" s="134">
        <v>0</v>
      </c>
      <c r="J101" s="134">
        <v>0</v>
      </c>
      <c r="K101" s="134">
        <v>0</v>
      </c>
      <c r="L101" s="134">
        <v>0</v>
      </c>
      <c r="M101" s="134">
        <v>0</v>
      </c>
      <c r="N101" s="134">
        <v>0</v>
      </c>
      <c r="O101" s="134">
        <v>0</v>
      </c>
      <c r="P101" s="134">
        <v>0</v>
      </c>
      <c r="Q101" s="134">
        <v>0</v>
      </c>
      <c r="R101" s="134">
        <v>0</v>
      </c>
      <c r="S101" s="134">
        <v>0</v>
      </c>
      <c r="T101" s="134">
        <v>0</v>
      </c>
      <c r="U101" s="134">
        <v>0</v>
      </c>
      <c r="V101" s="134">
        <v>0</v>
      </c>
      <c r="W101" s="134">
        <v>0</v>
      </c>
      <c r="X101" s="134">
        <v>0</v>
      </c>
      <c r="Y101" s="134">
        <v>0</v>
      </c>
      <c r="Z101" s="134">
        <v>0</v>
      </c>
      <c r="AA101" s="134">
        <v>0</v>
      </c>
      <c r="AB101" s="134">
        <v>0</v>
      </c>
      <c r="AC101" s="134">
        <v>0</v>
      </c>
      <c r="AD101" s="134">
        <v>0</v>
      </c>
      <c r="AE101" s="134">
        <v>0</v>
      </c>
      <c r="AF101" s="134">
        <v>0</v>
      </c>
    </row>
    <row r="102" spans="1:32" x14ac:dyDescent="0.25">
      <c r="A102" s="169" t="str">
        <f t="shared" si="3"/>
        <v>557</v>
      </c>
      <c r="B102" s="281" t="s">
        <v>81</v>
      </c>
      <c r="C102" s="134">
        <v>0</v>
      </c>
      <c r="D102" s="134">
        <v>0</v>
      </c>
      <c r="E102" s="134">
        <v>0</v>
      </c>
      <c r="F102" s="134">
        <v>0</v>
      </c>
      <c r="G102" s="134">
        <v>0</v>
      </c>
      <c r="H102" s="134">
        <v>0</v>
      </c>
      <c r="I102" s="134">
        <v>0</v>
      </c>
      <c r="J102" s="134">
        <v>0</v>
      </c>
      <c r="K102" s="134">
        <v>0</v>
      </c>
      <c r="L102" s="134">
        <v>0</v>
      </c>
      <c r="M102" s="134">
        <v>0</v>
      </c>
      <c r="N102" s="134">
        <v>0</v>
      </c>
      <c r="O102" s="134">
        <v>0</v>
      </c>
      <c r="P102" s="134">
        <v>0</v>
      </c>
      <c r="Q102" s="134">
        <v>0</v>
      </c>
      <c r="R102" s="134">
        <v>0</v>
      </c>
      <c r="S102" s="134">
        <v>0</v>
      </c>
      <c r="T102" s="134">
        <v>0</v>
      </c>
      <c r="U102" s="134">
        <v>0</v>
      </c>
      <c r="V102" s="134">
        <v>0</v>
      </c>
      <c r="W102" s="134">
        <v>0</v>
      </c>
      <c r="X102" s="134">
        <v>0</v>
      </c>
      <c r="Y102" s="134">
        <v>0</v>
      </c>
      <c r="Z102" s="134">
        <v>0</v>
      </c>
      <c r="AA102" s="134">
        <v>0</v>
      </c>
      <c r="AB102" s="134">
        <v>0</v>
      </c>
      <c r="AC102" s="134">
        <v>0</v>
      </c>
      <c r="AD102" s="134">
        <v>0</v>
      </c>
      <c r="AE102" s="134">
        <v>0</v>
      </c>
      <c r="AF102" s="134">
        <v>0</v>
      </c>
    </row>
    <row r="103" spans="1:32" x14ac:dyDescent="0.25">
      <c r="A103" s="169" t="str">
        <f t="shared" si="3"/>
        <v/>
      </c>
    </row>
    <row r="104" spans="1:32" x14ac:dyDescent="0.25">
      <c r="A104" s="169"/>
      <c r="B104" s="281" t="s">
        <v>82</v>
      </c>
      <c r="C104" s="134">
        <v>0</v>
      </c>
      <c r="D104" s="134">
        <v>0</v>
      </c>
      <c r="E104" s="134">
        <v>0</v>
      </c>
      <c r="F104" s="134">
        <v>0</v>
      </c>
      <c r="G104" s="134">
        <v>0</v>
      </c>
      <c r="H104" s="134">
        <v>0</v>
      </c>
      <c r="I104" s="134">
        <v>0</v>
      </c>
      <c r="J104" s="134">
        <v>0</v>
      </c>
      <c r="K104" s="134">
        <v>0</v>
      </c>
      <c r="L104" s="134">
        <v>0</v>
      </c>
      <c r="M104" s="134">
        <v>0</v>
      </c>
      <c r="N104" s="134">
        <v>0</v>
      </c>
      <c r="O104" s="134">
        <v>0</v>
      </c>
      <c r="P104" s="134">
        <v>0</v>
      </c>
      <c r="Q104" s="134">
        <v>0</v>
      </c>
      <c r="R104" s="134">
        <v>0</v>
      </c>
      <c r="S104" s="134">
        <v>0</v>
      </c>
      <c r="T104" s="134">
        <v>0</v>
      </c>
      <c r="U104" s="134">
        <v>0</v>
      </c>
      <c r="V104" s="134">
        <v>0</v>
      </c>
      <c r="W104" s="134">
        <v>0</v>
      </c>
      <c r="X104" s="134">
        <v>0</v>
      </c>
      <c r="Y104" s="134">
        <v>0</v>
      </c>
      <c r="Z104" s="134">
        <v>0</v>
      </c>
      <c r="AA104" s="134">
        <v>0</v>
      </c>
      <c r="AB104" s="134">
        <v>0</v>
      </c>
      <c r="AC104" s="134">
        <v>0</v>
      </c>
      <c r="AD104" s="134">
        <v>0</v>
      </c>
      <c r="AE104" s="134">
        <v>0</v>
      </c>
      <c r="AF104" s="134">
        <v>0</v>
      </c>
    </row>
    <row r="105" spans="1:32" x14ac:dyDescent="0.25">
      <c r="A105" s="169" t="str">
        <f t="shared" si="3"/>
        <v/>
      </c>
    </row>
    <row r="106" spans="1:32" x14ac:dyDescent="0.25">
      <c r="A106" s="169"/>
      <c r="B106" s="281" t="s">
        <v>117</v>
      </c>
    </row>
    <row r="107" spans="1:32" x14ac:dyDescent="0.25">
      <c r="A107" s="169" t="str">
        <f t="shared" ref="A107:A170" si="4">MID($B107,1,3)</f>
        <v>560</v>
      </c>
      <c r="B107" s="281" t="s">
        <v>347</v>
      </c>
      <c r="C107" s="134">
        <v>0</v>
      </c>
      <c r="D107" s="134">
        <v>0</v>
      </c>
      <c r="E107" s="134">
        <v>0</v>
      </c>
      <c r="F107" s="134">
        <v>0</v>
      </c>
      <c r="G107" s="134">
        <v>0</v>
      </c>
      <c r="H107" s="134">
        <v>0</v>
      </c>
      <c r="I107" s="134">
        <v>0</v>
      </c>
      <c r="J107" s="134">
        <v>0</v>
      </c>
      <c r="K107" s="134">
        <v>0</v>
      </c>
      <c r="L107" s="134">
        <v>0</v>
      </c>
      <c r="M107" s="134">
        <v>0</v>
      </c>
      <c r="N107" s="134">
        <v>0</v>
      </c>
      <c r="O107" s="134">
        <v>0</v>
      </c>
      <c r="P107" s="134">
        <v>0</v>
      </c>
      <c r="Q107" s="134">
        <v>0</v>
      </c>
      <c r="R107" s="134">
        <v>0</v>
      </c>
      <c r="S107" s="134">
        <v>0</v>
      </c>
      <c r="T107" s="134">
        <v>0</v>
      </c>
      <c r="U107" s="134">
        <v>0</v>
      </c>
      <c r="V107" s="134">
        <v>0</v>
      </c>
      <c r="W107" s="134">
        <v>0</v>
      </c>
      <c r="X107" s="134">
        <v>0</v>
      </c>
      <c r="Y107" s="134">
        <v>0</v>
      </c>
      <c r="Z107" s="134">
        <v>0</v>
      </c>
      <c r="AA107" s="134">
        <v>0</v>
      </c>
      <c r="AB107" s="134">
        <v>0</v>
      </c>
      <c r="AC107" s="134">
        <v>0</v>
      </c>
      <c r="AD107" s="134">
        <v>0</v>
      </c>
      <c r="AE107" s="134">
        <v>0</v>
      </c>
      <c r="AF107" s="134">
        <v>0</v>
      </c>
    </row>
    <row r="108" spans="1:32" x14ac:dyDescent="0.25">
      <c r="A108" s="169" t="str">
        <f t="shared" si="4"/>
        <v>561</v>
      </c>
      <c r="B108" s="281" t="s">
        <v>348</v>
      </c>
      <c r="C108" s="134">
        <v>0</v>
      </c>
      <c r="D108" s="134">
        <v>0</v>
      </c>
      <c r="E108" s="134">
        <v>0</v>
      </c>
      <c r="F108" s="134">
        <v>0</v>
      </c>
      <c r="G108" s="134">
        <v>0</v>
      </c>
      <c r="H108" s="134">
        <v>0</v>
      </c>
      <c r="I108" s="134">
        <v>0</v>
      </c>
      <c r="J108" s="134">
        <v>0</v>
      </c>
      <c r="K108" s="134">
        <v>0</v>
      </c>
      <c r="L108" s="134">
        <v>0</v>
      </c>
      <c r="M108" s="134">
        <v>0</v>
      </c>
      <c r="N108" s="134">
        <v>0</v>
      </c>
      <c r="O108" s="134">
        <v>0</v>
      </c>
      <c r="P108" s="134">
        <v>0</v>
      </c>
      <c r="Q108" s="134">
        <v>0</v>
      </c>
      <c r="R108" s="134">
        <v>0</v>
      </c>
      <c r="S108" s="134">
        <v>0</v>
      </c>
      <c r="T108" s="134">
        <v>0</v>
      </c>
      <c r="U108" s="134">
        <v>0</v>
      </c>
      <c r="V108" s="134">
        <v>0</v>
      </c>
      <c r="W108" s="134">
        <v>0</v>
      </c>
      <c r="X108" s="134">
        <v>0</v>
      </c>
      <c r="Y108" s="134">
        <v>0</v>
      </c>
      <c r="Z108" s="134">
        <v>0</v>
      </c>
      <c r="AA108" s="134">
        <v>0</v>
      </c>
      <c r="AB108" s="134">
        <v>0</v>
      </c>
      <c r="AC108" s="134">
        <v>0</v>
      </c>
      <c r="AD108" s="134">
        <v>0</v>
      </c>
      <c r="AE108" s="134">
        <v>0</v>
      </c>
      <c r="AF108" s="134">
        <v>0</v>
      </c>
    </row>
    <row r="109" spans="1:32" x14ac:dyDescent="0.25">
      <c r="A109" s="169" t="str">
        <f t="shared" si="4"/>
        <v>562</v>
      </c>
      <c r="B109" s="281" t="s">
        <v>349</v>
      </c>
      <c r="C109" s="134">
        <v>0</v>
      </c>
      <c r="D109" s="134">
        <v>0</v>
      </c>
      <c r="E109" s="134">
        <v>0</v>
      </c>
      <c r="F109" s="134">
        <v>0</v>
      </c>
      <c r="G109" s="134">
        <v>0</v>
      </c>
      <c r="H109" s="134">
        <v>0</v>
      </c>
      <c r="I109" s="134">
        <v>0</v>
      </c>
      <c r="J109" s="134">
        <v>0</v>
      </c>
      <c r="K109" s="134">
        <v>0</v>
      </c>
      <c r="L109" s="134">
        <v>0</v>
      </c>
      <c r="M109" s="134">
        <v>0</v>
      </c>
      <c r="N109" s="134">
        <v>0</v>
      </c>
      <c r="O109" s="134">
        <v>0</v>
      </c>
      <c r="P109" s="134">
        <v>0</v>
      </c>
      <c r="Q109" s="134">
        <v>0</v>
      </c>
      <c r="R109" s="134">
        <v>0</v>
      </c>
      <c r="S109" s="134">
        <v>0</v>
      </c>
      <c r="T109" s="134">
        <v>0</v>
      </c>
      <c r="U109" s="134">
        <v>0</v>
      </c>
      <c r="V109" s="134">
        <v>0</v>
      </c>
      <c r="W109" s="134">
        <v>0</v>
      </c>
      <c r="X109" s="134">
        <v>0</v>
      </c>
      <c r="Y109" s="134">
        <v>0</v>
      </c>
      <c r="Z109" s="134">
        <v>0</v>
      </c>
      <c r="AA109" s="134">
        <v>0</v>
      </c>
      <c r="AB109" s="134">
        <v>0</v>
      </c>
      <c r="AC109" s="134">
        <v>0</v>
      </c>
      <c r="AD109" s="134">
        <v>0</v>
      </c>
      <c r="AE109" s="134">
        <v>0</v>
      </c>
      <c r="AF109" s="134">
        <v>0</v>
      </c>
    </row>
    <row r="110" spans="1:32" x14ac:dyDescent="0.25">
      <c r="A110" s="169" t="str">
        <f t="shared" si="4"/>
        <v>563</v>
      </c>
      <c r="B110" s="281" t="s">
        <v>350</v>
      </c>
      <c r="C110" s="134">
        <v>0</v>
      </c>
      <c r="D110" s="134">
        <v>0</v>
      </c>
      <c r="E110" s="134">
        <v>0</v>
      </c>
      <c r="F110" s="134">
        <v>0</v>
      </c>
      <c r="G110" s="134">
        <v>0</v>
      </c>
      <c r="H110" s="134">
        <v>0</v>
      </c>
      <c r="I110" s="134">
        <v>0</v>
      </c>
      <c r="J110" s="134">
        <v>0</v>
      </c>
      <c r="K110" s="134">
        <v>0</v>
      </c>
      <c r="L110" s="134">
        <v>0</v>
      </c>
      <c r="M110" s="134">
        <v>0</v>
      </c>
      <c r="N110" s="134">
        <v>0</v>
      </c>
      <c r="O110" s="134">
        <v>0</v>
      </c>
      <c r="P110" s="134">
        <v>0</v>
      </c>
      <c r="Q110" s="134">
        <v>0</v>
      </c>
      <c r="R110" s="134">
        <v>0</v>
      </c>
      <c r="S110" s="134">
        <v>0</v>
      </c>
      <c r="T110" s="134">
        <v>0</v>
      </c>
      <c r="U110" s="134">
        <v>0</v>
      </c>
      <c r="V110" s="134">
        <v>0</v>
      </c>
      <c r="W110" s="134">
        <v>0</v>
      </c>
      <c r="X110" s="134">
        <v>0</v>
      </c>
      <c r="Y110" s="134">
        <v>0</v>
      </c>
      <c r="Z110" s="134">
        <v>0</v>
      </c>
      <c r="AA110" s="134">
        <v>0</v>
      </c>
      <c r="AB110" s="134">
        <v>0</v>
      </c>
      <c r="AC110" s="134">
        <v>0</v>
      </c>
      <c r="AD110" s="134">
        <v>0</v>
      </c>
      <c r="AE110" s="134">
        <v>0</v>
      </c>
      <c r="AF110" s="134">
        <v>0</v>
      </c>
    </row>
    <row r="111" spans="1:32" x14ac:dyDescent="0.25">
      <c r="A111" s="169" t="str">
        <f t="shared" si="4"/>
        <v>564</v>
      </c>
      <c r="B111" s="281" t="s">
        <v>351</v>
      </c>
      <c r="C111" s="134">
        <v>0</v>
      </c>
      <c r="D111" s="134">
        <v>0</v>
      </c>
      <c r="E111" s="134">
        <v>0</v>
      </c>
      <c r="F111" s="134">
        <v>0</v>
      </c>
      <c r="G111" s="134">
        <v>0</v>
      </c>
      <c r="H111" s="134">
        <v>0</v>
      </c>
      <c r="I111" s="134">
        <v>0</v>
      </c>
      <c r="J111" s="134">
        <v>0</v>
      </c>
      <c r="K111" s="134">
        <v>0</v>
      </c>
      <c r="L111" s="134">
        <v>0</v>
      </c>
      <c r="M111" s="134">
        <v>0</v>
      </c>
      <c r="N111" s="134">
        <v>0</v>
      </c>
      <c r="O111" s="134">
        <v>0</v>
      </c>
      <c r="P111" s="134">
        <v>0</v>
      </c>
      <c r="Q111" s="134">
        <v>0</v>
      </c>
      <c r="R111" s="134">
        <v>0</v>
      </c>
      <c r="S111" s="134">
        <v>0</v>
      </c>
      <c r="T111" s="134">
        <v>0</v>
      </c>
      <c r="U111" s="134">
        <v>0</v>
      </c>
      <c r="V111" s="134">
        <v>0</v>
      </c>
      <c r="W111" s="134">
        <v>0</v>
      </c>
      <c r="X111" s="134">
        <v>0</v>
      </c>
      <c r="Y111" s="134">
        <v>0</v>
      </c>
      <c r="Z111" s="134">
        <v>0</v>
      </c>
      <c r="AA111" s="134">
        <v>0</v>
      </c>
      <c r="AB111" s="134">
        <v>0</v>
      </c>
      <c r="AC111" s="134">
        <v>0</v>
      </c>
      <c r="AD111" s="134">
        <v>0</v>
      </c>
      <c r="AE111" s="134">
        <v>0</v>
      </c>
      <c r="AF111" s="134">
        <v>0</v>
      </c>
    </row>
    <row r="112" spans="1:32" x14ac:dyDescent="0.25">
      <c r="A112" s="169" t="str">
        <f t="shared" si="4"/>
        <v>565</v>
      </c>
      <c r="B112" s="281" t="s">
        <v>352</v>
      </c>
      <c r="C112" s="134">
        <v>0</v>
      </c>
      <c r="D112" s="134">
        <v>0</v>
      </c>
      <c r="E112" s="134">
        <v>0</v>
      </c>
      <c r="F112" s="134">
        <v>0</v>
      </c>
      <c r="G112" s="134">
        <v>0</v>
      </c>
      <c r="H112" s="134">
        <v>0</v>
      </c>
      <c r="I112" s="134">
        <v>0</v>
      </c>
      <c r="J112" s="134">
        <v>0</v>
      </c>
      <c r="K112" s="134">
        <v>0</v>
      </c>
      <c r="L112" s="134">
        <v>0</v>
      </c>
      <c r="M112" s="134">
        <v>0</v>
      </c>
      <c r="N112" s="134">
        <v>0</v>
      </c>
      <c r="O112" s="134">
        <v>0</v>
      </c>
      <c r="P112" s="134">
        <v>0</v>
      </c>
      <c r="Q112" s="134">
        <v>0</v>
      </c>
      <c r="R112" s="134">
        <v>0</v>
      </c>
      <c r="S112" s="134">
        <v>0</v>
      </c>
      <c r="T112" s="134">
        <v>0</v>
      </c>
      <c r="U112" s="134">
        <v>0</v>
      </c>
      <c r="V112" s="134">
        <v>0</v>
      </c>
      <c r="W112" s="134">
        <v>0</v>
      </c>
      <c r="X112" s="134">
        <v>0</v>
      </c>
      <c r="Y112" s="134">
        <v>0</v>
      </c>
      <c r="Z112" s="134">
        <v>0</v>
      </c>
      <c r="AA112" s="134">
        <v>0</v>
      </c>
      <c r="AB112" s="134">
        <v>0</v>
      </c>
      <c r="AC112" s="134">
        <v>0</v>
      </c>
      <c r="AD112" s="134">
        <v>0</v>
      </c>
      <c r="AE112" s="134">
        <v>0</v>
      </c>
      <c r="AF112" s="134">
        <v>0</v>
      </c>
    </row>
    <row r="113" spans="1:32" x14ac:dyDescent="0.25">
      <c r="A113" s="169" t="str">
        <f t="shared" si="4"/>
        <v>566</v>
      </c>
      <c r="B113" s="281" t="s">
        <v>353</v>
      </c>
      <c r="C113" s="134">
        <v>0</v>
      </c>
      <c r="D113" s="134">
        <v>0</v>
      </c>
      <c r="E113" s="134">
        <v>0</v>
      </c>
      <c r="F113" s="134">
        <v>0</v>
      </c>
      <c r="G113" s="134">
        <v>0</v>
      </c>
      <c r="H113" s="134">
        <v>0</v>
      </c>
      <c r="I113" s="134">
        <v>0</v>
      </c>
      <c r="J113" s="134">
        <v>0</v>
      </c>
      <c r="K113" s="134">
        <v>0</v>
      </c>
      <c r="L113" s="134">
        <v>0</v>
      </c>
      <c r="M113" s="134">
        <v>0</v>
      </c>
      <c r="N113" s="134">
        <v>0</v>
      </c>
      <c r="O113" s="134">
        <v>0</v>
      </c>
      <c r="P113" s="134">
        <v>0</v>
      </c>
      <c r="Q113" s="134">
        <v>0</v>
      </c>
      <c r="R113" s="134">
        <v>0</v>
      </c>
      <c r="S113" s="134">
        <v>0</v>
      </c>
      <c r="T113" s="134">
        <v>0</v>
      </c>
      <c r="U113" s="134">
        <v>0</v>
      </c>
      <c r="V113" s="134">
        <v>0</v>
      </c>
      <c r="W113" s="134">
        <v>0</v>
      </c>
      <c r="X113" s="134">
        <v>0</v>
      </c>
      <c r="Y113" s="134">
        <v>0</v>
      </c>
      <c r="Z113" s="134">
        <v>0</v>
      </c>
      <c r="AA113" s="134">
        <v>0</v>
      </c>
      <c r="AB113" s="134">
        <v>0</v>
      </c>
      <c r="AC113" s="134">
        <v>0</v>
      </c>
      <c r="AD113" s="134">
        <v>0</v>
      </c>
      <c r="AE113" s="134">
        <v>0</v>
      </c>
      <c r="AF113" s="134">
        <v>0</v>
      </c>
    </row>
    <row r="114" spans="1:32" x14ac:dyDescent="0.25">
      <c r="A114" s="169" t="str">
        <f t="shared" si="4"/>
        <v>567</v>
      </c>
      <c r="B114" s="281" t="s">
        <v>354</v>
      </c>
      <c r="C114" s="134">
        <v>0</v>
      </c>
      <c r="D114" s="134">
        <v>0</v>
      </c>
      <c r="E114" s="134">
        <v>0</v>
      </c>
      <c r="F114" s="134">
        <v>0</v>
      </c>
      <c r="G114" s="134">
        <v>0</v>
      </c>
      <c r="H114" s="134">
        <v>0</v>
      </c>
      <c r="I114" s="134">
        <v>0</v>
      </c>
      <c r="J114" s="134">
        <v>0</v>
      </c>
      <c r="K114" s="134">
        <v>0</v>
      </c>
      <c r="L114" s="134">
        <v>0</v>
      </c>
      <c r="M114" s="134">
        <v>0</v>
      </c>
      <c r="N114" s="134">
        <v>0</v>
      </c>
      <c r="O114" s="134">
        <v>0</v>
      </c>
      <c r="P114" s="134">
        <v>0</v>
      </c>
      <c r="Q114" s="134">
        <v>0</v>
      </c>
      <c r="R114" s="134">
        <v>0</v>
      </c>
      <c r="S114" s="134">
        <v>0</v>
      </c>
      <c r="T114" s="134">
        <v>0</v>
      </c>
      <c r="U114" s="134">
        <v>0</v>
      </c>
      <c r="V114" s="134">
        <v>0</v>
      </c>
      <c r="W114" s="134">
        <v>0</v>
      </c>
      <c r="X114" s="134">
        <v>0</v>
      </c>
      <c r="Y114" s="134">
        <v>0</v>
      </c>
      <c r="Z114" s="134">
        <v>0</v>
      </c>
      <c r="AA114" s="134">
        <v>0</v>
      </c>
      <c r="AB114" s="134">
        <v>0</v>
      </c>
      <c r="AC114" s="134">
        <v>0</v>
      </c>
      <c r="AD114" s="134">
        <v>0</v>
      </c>
      <c r="AE114" s="134">
        <v>0</v>
      </c>
      <c r="AF114" s="134">
        <v>0</v>
      </c>
    </row>
    <row r="115" spans="1:32" x14ac:dyDescent="0.25">
      <c r="A115" s="169" t="str">
        <f t="shared" si="4"/>
        <v>575</v>
      </c>
      <c r="B115" s="281" t="s">
        <v>355</v>
      </c>
      <c r="C115" s="134">
        <v>0</v>
      </c>
      <c r="D115" s="134">
        <v>0</v>
      </c>
      <c r="E115" s="134">
        <v>0</v>
      </c>
      <c r="F115" s="134">
        <v>0</v>
      </c>
      <c r="G115" s="134">
        <v>0</v>
      </c>
      <c r="H115" s="134">
        <v>0</v>
      </c>
      <c r="I115" s="134">
        <v>0</v>
      </c>
      <c r="J115" s="134">
        <v>0</v>
      </c>
      <c r="K115" s="134">
        <v>0</v>
      </c>
      <c r="L115" s="134">
        <v>0</v>
      </c>
      <c r="M115" s="134">
        <v>0</v>
      </c>
      <c r="N115" s="134">
        <v>0</v>
      </c>
      <c r="O115" s="134">
        <v>0</v>
      </c>
      <c r="P115" s="134">
        <v>0</v>
      </c>
      <c r="Q115" s="134">
        <v>0</v>
      </c>
      <c r="R115" s="134">
        <v>0</v>
      </c>
      <c r="S115" s="134">
        <v>0</v>
      </c>
      <c r="T115" s="134">
        <v>0</v>
      </c>
      <c r="U115" s="134">
        <v>0</v>
      </c>
      <c r="V115" s="134">
        <v>0</v>
      </c>
      <c r="W115" s="134">
        <v>0</v>
      </c>
      <c r="X115" s="134">
        <v>0</v>
      </c>
      <c r="Y115" s="134">
        <v>0</v>
      </c>
      <c r="Z115" s="134">
        <v>0</v>
      </c>
      <c r="AA115" s="134">
        <v>0</v>
      </c>
      <c r="AB115" s="134">
        <v>0</v>
      </c>
      <c r="AC115" s="134">
        <v>0</v>
      </c>
      <c r="AD115" s="134">
        <v>0</v>
      </c>
      <c r="AE115" s="134">
        <v>0</v>
      </c>
      <c r="AF115" s="134">
        <v>0</v>
      </c>
    </row>
    <row r="116" spans="1:32" x14ac:dyDescent="0.25">
      <c r="A116" s="169"/>
      <c r="B116" s="281" t="s">
        <v>356</v>
      </c>
      <c r="C116" s="134">
        <v>0</v>
      </c>
      <c r="D116" s="134">
        <v>0</v>
      </c>
      <c r="E116" s="134">
        <v>0</v>
      </c>
      <c r="F116" s="134">
        <v>0</v>
      </c>
      <c r="G116" s="134">
        <v>0</v>
      </c>
      <c r="H116" s="134">
        <v>0</v>
      </c>
      <c r="I116" s="134">
        <v>0</v>
      </c>
      <c r="J116" s="134">
        <v>0</v>
      </c>
      <c r="K116" s="134">
        <v>0</v>
      </c>
      <c r="L116" s="134">
        <v>0</v>
      </c>
      <c r="M116" s="134">
        <v>0</v>
      </c>
      <c r="N116" s="134">
        <v>0</v>
      </c>
      <c r="O116" s="134">
        <v>0</v>
      </c>
      <c r="P116" s="134">
        <v>0</v>
      </c>
      <c r="Q116" s="134">
        <v>0</v>
      </c>
      <c r="R116" s="134">
        <v>0</v>
      </c>
      <c r="S116" s="134">
        <v>0</v>
      </c>
      <c r="T116" s="134">
        <v>0</v>
      </c>
      <c r="U116" s="134">
        <v>0</v>
      </c>
      <c r="V116" s="134">
        <v>0</v>
      </c>
      <c r="W116" s="134">
        <v>0</v>
      </c>
      <c r="X116" s="134">
        <v>0</v>
      </c>
      <c r="Y116" s="134">
        <v>0</v>
      </c>
      <c r="Z116" s="134">
        <v>0</v>
      </c>
      <c r="AA116" s="134">
        <v>0</v>
      </c>
      <c r="AB116" s="134">
        <v>0</v>
      </c>
      <c r="AC116" s="134">
        <v>0</v>
      </c>
      <c r="AD116" s="134">
        <v>0</v>
      </c>
      <c r="AE116" s="134">
        <v>0</v>
      </c>
      <c r="AF116" s="134">
        <v>0</v>
      </c>
    </row>
    <row r="117" spans="1:32" x14ac:dyDescent="0.25">
      <c r="A117" s="169" t="str">
        <f t="shared" si="4"/>
        <v/>
      </c>
    </row>
    <row r="118" spans="1:32" x14ac:dyDescent="0.25">
      <c r="A118" s="169" t="str">
        <f t="shared" si="4"/>
        <v>568</v>
      </c>
      <c r="B118" s="281" t="s">
        <v>357</v>
      </c>
      <c r="C118" s="134">
        <v>0</v>
      </c>
      <c r="D118" s="134">
        <v>0</v>
      </c>
      <c r="E118" s="134">
        <v>0</v>
      </c>
      <c r="F118" s="134">
        <v>0</v>
      </c>
      <c r="G118" s="134">
        <v>0</v>
      </c>
      <c r="H118" s="134">
        <v>0</v>
      </c>
      <c r="I118" s="134">
        <v>0</v>
      </c>
      <c r="J118" s="134">
        <v>0</v>
      </c>
      <c r="K118" s="134">
        <v>0</v>
      </c>
      <c r="L118" s="134">
        <v>0</v>
      </c>
      <c r="M118" s="134">
        <v>0</v>
      </c>
      <c r="N118" s="134">
        <v>0</v>
      </c>
      <c r="O118" s="134">
        <v>0</v>
      </c>
      <c r="P118" s="134">
        <v>0</v>
      </c>
      <c r="Q118" s="134">
        <v>0</v>
      </c>
      <c r="R118" s="134">
        <v>0</v>
      </c>
      <c r="S118" s="134">
        <v>0</v>
      </c>
      <c r="T118" s="134">
        <v>0</v>
      </c>
      <c r="U118" s="134">
        <v>0</v>
      </c>
      <c r="V118" s="134">
        <v>0</v>
      </c>
      <c r="W118" s="134">
        <v>0</v>
      </c>
      <c r="X118" s="134">
        <v>0</v>
      </c>
      <c r="Y118" s="134">
        <v>0</v>
      </c>
      <c r="Z118" s="134">
        <v>0</v>
      </c>
      <c r="AA118" s="134">
        <v>0</v>
      </c>
      <c r="AB118" s="134">
        <v>0</v>
      </c>
      <c r="AC118" s="134">
        <v>0</v>
      </c>
      <c r="AD118" s="134">
        <v>0</v>
      </c>
      <c r="AE118" s="134">
        <v>0</v>
      </c>
      <c r="AF118" s="134">
        <v>0</v>
      </c>
    </row>
    <row r="119" spans="1:32" x14ac:dyDescent="0.25">
      <c r="A119" s="169" t="str">
        <f t="shared" si="4"/>
        <v>569</v>
      </c>
      <c r="B119" s="281" t="s">
        <v>358</v>
      </c>
      <c r="C119" s="134">
        <v>0</v>
      </c>
      <c r="D119" s="134">
        <v>0</v>
      </c>
      <c r="E119" s="134">
        <v>0</v>
      </c>
      <c r="F119" s="134">
        <v>0</v>
      </c>
      <c r="G119" s="134">
        <v>0</v>
      </c>
      <c r="H119" s="134">
        <v>0</v>
      </c>
      <c r="I119" s="134">
        <v>0</v>
      </c>
      <c r="J119" s="134">
        <v>0</v>
      </c>
      <c r="K119" s="134">
        <v>0</v>
      </c>
      <c r="L119" s="134">
        <v>0</v>
      </c>
      <c r="M119" s="134">
        <v>0</v>
      </c>
      <c r="N119" s="134">
        <v>0</v>
      </c>
      <c r="O119" s="134">
        <v>0</v>
      </c>
      <c r="P119" s="134">
        <v>0</v>
      </c>
      <c r="Q119" s="134">
        <v>0</v>
      </c>
      <c r="R119" s="134">
        <v>0</v>
      </c>
      <c r="S119" s="134">
        <v>0</v>
      </c>
      <c r="T119" s="134">
        <v>0</v>
      </c>
      <c r="U119" s="134">
        <v>0</v>
      </c>
      <c r="V119" s="134">
        <v>0</v>
      </c>
      <c r="W119" s="134">
        <v>0</v>
      </c>
      <c r="X119" s="134">
        <v>0</v>
      </c>
      <c r="Y119" s="134">
        <v>0</v>
      </c>
      <c r="Z119" s="134">
        <v>0</v>
      </c>
      <c r="AA119" s="134">
        <v>0</v>
      </c>
      <c r="AB119" s="134">
        <v>0</v>
      </c>
      <c r="AC119" s="134">
        <v>0</v>
      </c>
      <c r="AD119" s="134">
        <v>0</v>
      </c>
      <c r="AE119" s="134">
        <v>0</v>
      </c>
      <c r="AF119" s="134">
        <v>0</v>
      </c>
    </row>
    <row r="120" spans="1:32" x14ac:dyDescent="0.25">
      <c r="A120" s="169" t="str">
        <f t="shared" si="4"/>
        <v>570</v>
      </c>
      <c r="B120" s="281" t="s">
        <v>359</v>
      </c>
      <c r="C120" s="134">
        <v>0</v>
      </c>
      <c r="D120" s="134">
        <v>0</v>
      </c>
      <c r="E120" s="134">
        <v>0</v>
      </c>
      <c r="F120" s="134">
        <v>0</v>
      </c>
      <c r="G120" s="134">
        <v>0</v>
      </c>
      <c r="H120" s="134">
        <v>0</v>
      </c>
      <c r="I120" s="134">
        <v>0</v>
      </c>
      <c r="J120" s="134">
        <v>0</v>
      </c>
      <c r="K120" s="134">
        <v>0</v>
      </c>
      <c r="L120" s="134">
        <v>0</v>
      </c>
      <c r="M120" s="134">
        <v>0</v>
      </c>
      <c r="N120" s="134">
        <v>0</v>
      </c>
      <c r="O120" s="134">
        <v>0</v>
      </c>
      <c r="P120" s="134">
        <v>0</v>
      </c>
      <c r="Q120" s="134">
        <v>0</v>
      </c>
      <c r="R120" s="134">
        <v>0</v>
      </c>
      <c r="S120" s="134">
        <v>0</v>
      </c>
      <c r="T120" s="134">
        <v>0</v>
      </c>
      <c r="U120" s="134">
        <v>0</v>
      </c>
      <c r="V120" s="134">
        <v>0</v>
      </c>
      <c r="W120" s="134">
        <v>0</v>
      </c>
      <c r="X120" s="134">
        <v>0</v>
      </c>
      <c r="Y120" s="134">
        <v>0</v>
      </c>
      <c r="Z120" s="134">
        <v>0</v>
      </c>
      <c r="AA120" s="134">
        <v>0</v>
      </c>
      <c r="AB120" s="134">
        <v>0</v>
      </c>
      <c r="AC120" s="134">
        <v>0</v>
      </c>
      <c r="AD120" s="134">
        <v>0</v>
      </c>
      <c r="AE120" s="134">
        <v>0</v>
      </c>
      <c r="AF120" s="134">
        <v>0</v>
      </c>
    </row>
    <row r="121" spans="1:32" x14ac:dyDescent="0.25">
      <c r="A121" s="169" t="str">
        <f t="shared" si="4"/>
        <v>571</v>
      </c>
      <c r="B121" s="281" t="s">
        <v>360</v>
      </c>
      <c r="C121" s="134">
        <v>0</v>
      </c>
      <c r="D121" s="134">
        <v>0</v>
      </c>
      <c r="E121" s="134">
        <v>0</v>
      </c>
      <c r="F121" s="134">
        <v>0</v>
      </c>
      <c r="G121" s="134">
        <v>0</v>
      </c>
      <c r="H121" s="134">
        <v>0</v>
      </c>
      <c r="I121" s="134">
        <v>0</v>
      </c>
      <c r="J121" s="134">
        <v>0</v>
      </c>
      <c r="K121" s="134">
        <v>0</v>
      </c>
      <c r="L121" s="134">
        <v>0</v>
      </c>
      <c r="M121" s="134">
        <v>0</v>
      </c>
      <c r="N121" s="134">
        <v>0</v>
      </c>
      <c r="O121" s="134">
        <v>0</v>
      </c>
      <c r="P121" s="134">
        <v>0</v>
      </c>
      <c r="Q121" s="134">
        <v>0</v>
      </c>
      <c r="R121" s="134">
        <v>0</v>
      </c>
      <c r="S121" s="134">
        <v>0</v>
      </c>
      <c r="T121" s="134">
        <v>0</v>
      </c>
      <c r="U121" s="134">
        <v>0</v>
      </c>
      <c r="V121" s="134">
        <v>0</v>
      </c>
      <c r="W121" s="134">
        <v>0</v>
      </c>
      <c r="X121" s="134">
        <v>0</v>
      </c>
      <c r="Y121" s="134">
        <v>0</v>
      </c>
      <c r="Z121" s="134">
        <v>0</v>
      </c>
      <c r="AA121" s="134">
        <v>0</v>
      </c>
      <c r="AB121" s="134">
        <v>0</v>
      </c>
      <c r="AC121" s="134">
        <v>0</v>
      </c>
      <c r="AD121" s="134">
        <v>0</v>
      </c>
      <c r="AE121" s="134">
        <v>0</v>
      </c>
      <c r="AF121" s="134">
        <v>0</v>
      </c>
    </row>
    <row r="122" spans="1:32" x14ac:dyDescent="0.25">
      <c r="A122" s="169" t="str">
        <f t="shared" si="4"/>
        <v>572</v>
      </c>
      <c r="B122" s="281" t="s">
        <v>361</v>
      </c>
      <c r="C122" s="134">
        <v>0</v>
      </c>
      <c r="D122" s="134">
        <v>0</v>
      </c>
      <c r="E122" s="134">
        <v>0</v>
      </c>
      <c r="F122" s="134">
        <v>0</v>
      </c>
      <c r="G122" s="134">
        <v>0</v>
      </c>
      <c r="H122" s="134">
        <v>0</v>
      </c>
      <c r="I122" s="134">
        <v>0</v>
      </c>
      <c r="J122" s="134">
        <v>0</v>
      </c>
      <c r="K122" s="134">
        <v>0</v>
      </c>
      <c r="L122" s="134">
        <v>0</v>
      </c>
      <c r="M122" s="134">
        <v>0</v>
      </c>
      <c r="N122" s="134">
        <v>0</v>
      </c>
      <c r="O122" s="134">
        <v>0</v>
      </c>
      <c r="P122" s="134">
        <v>0</v>
      </c>
      <c r="Q122" s="134">
        <v>0</v>
      </c>
      <c r="R122" s="134">
        <v>0</v>
      </c>
      <c r="S122" s="134">
        <v>0</v>
      </c>
      <c r="T122" s="134">
        <v>0</v>
      </c>
      <c r="U122" s="134">
        <v>0</v>
      </c>
      <c r="V122" s="134">
        <v>0</v>
      </c>
      <c r="W122" s="134">
        <v>0</v>
      </c>
      <c r="X122" s="134">
        <v>0</v>
      </c>
      <c r="Y122" s="134">
        <v>0</v>
      </c>
      <c r="Z122" s="134">
        <v>0</v>
      </c>
      <c r="AA122" s="134">
        <v>0</v>
      </c>
      <c r="AB122" s="134">
        <v>0</v>
      </c>
      <c r="AC122" s="134">
        <v>0</v>
      </c>
      <c r="AD122" s="134">
        <v>0</v>
      </c>
      <c r="AE122" s="134">
        <v>0</v>
      </c>
      <c r="AF122" s="134">
        <v>0</v>
      </c>
    </row>
    <row r="123" spans="1:32" x14ac:dyDescent="0.25">
      <c r="A123" s="169" t="str">
        <f t="shared" si="4"/>
        <v>573</v>
      </c>
      <c r="B123" s="281" t="s">
        <v>362</v>
      </c>
      <c r="C123" s="134">
        <v>0</v>
      </c>
      <c r="D123" s="134">
        <v>0</v>
      </c>
      <c r="E123" s="134">
        <v>0</v>
      </c>
      <c r="F123" s="134">
        <v>0</v>
      </c>
      <c r="G123" s="134">
        <v>0</v>
      </c>
      <c r="H123" s="134">
        <v>0</v>
      </c>
      <c r="I123" s="134">
        <v>0</v>
      </c>
      <c r="J123" s="134">
        <v>0</v>
      </c>
      <c r="K123" s="134">
        <v>0</v>
      </c>
      <c r="L123" s="134">
        <v>0</v>
      </c>
      <c r="M123" s="134">
        <v>0</v>
      </c>
      <c r="N123" s="134">
        <v>0</v>
      </c>
      <c r="O123" s="134">
        <v>0</v>
      </c>
      <c r="P123" s="134">
        <v>0</v>
      </c>
      <c r="Q123" s="134">
        <v>0</v>
      </c>
      <c r="R123" s="134">
        <v>0</v>
      </c>
      <c r="S123" s="134">
        <v>0</v>
      </c>
      <c r="T123" s="134">
        <v>0</v>
      </c>
      <c r="U123" s="134">
        <v>0</v>
      </c>
      <c r="V123" s="134">
        <v>0</v>
      </c>
      <c r="W123" s="134">
        <v>0</v>
      </c>
      <c r="X123" s="134">
        <v>0</v>
      </c>
      <c r="Y123" s="134">
        <v>0</v>
      </c>
      <c r="Z123" s="134">
        <v>0</v>
      </c>
      <c r="AA123" s="134">
        <v>0</v>
      </c>
      <c r="AB123" s="134">
        <v>0</v>
      </c>
      <c r="AC123" s="134">
        <v>0</v>
      </c>
      <c r="AD123" s="134">
        <v>0</v>
      </c>
      <c r="AE123" s="134">
        <v>0</v>
      </c>
      <c r="AF123" s="134">
        <v>0</v>
      </c>
    </row>
    <row r="124" spans="1:32" x14ac:dyDescent="0.25">
      <c r="A124" s="169"/>
      <c r="B124" s="281" t="s">
        <v>363</v>
      </c>
      <c r="C124" s="134">
        <v>0</v>
      </c>
      <c r="D124" s="134">
        <v>0</v>
      </c>
      <c r="E124" s="134">
        <v>0</v>
      </c>
      <c r="F124" s="134">
        <v>0</v>
      </c>
      <c r="G124" s="134">
        <v>0</v>
      </c>
      <c r="H124" s="134">
        <v>0</v>
      </c>
      <c r="I124" s="134">
        <v>0</v>
      </c>
      <c r="J124" s="134">
        <v>0</v>
      </c>
      <c r="K124" s="134">
        <v>0</v>
      </c>
      <c r="L124" s="134">
        <v>0</v>
      </c>
      <c r="M124" s="134">
        <v>0</v>
      </c>
      <c r="N124" s="134">
        <v>0</v>
      </c>
      <c r="O124" s="134">
        <v>0</v>
      </c>
      <c r="P124" s="134">
        <v>0</v>
      </c>
      <c r="Q124" s="134">
        <v>0</v>
      </c>
      <c r="R124" s="134">
        <v>0</v>
      </c>
      <c r="S124" s="134">
        <v>0</v>
      </c>
      <c r="T124" s="134">
        <v>0</v>
      </c>
      <c r="U124" s="134">
        <v>0</v>
      </c>
      <c r="V124" s="134">
        <v>0</v>
      </c>
      <c r="W124" s="134">
        <v>0</v>
      </c>
      <c r="X124" s="134">
        <v>0</v>
      </c>
      <c r="Y124" s="134">
        <v>0</v>
      </c>
      <c r="Z124" s="134">
        <v>0</v>
      </c>
      <c r="AA124" s="134">
        <v>0</v>
      </c>
      <c r="AB124" s="134">
        <v>0</v>
      </c>
      <c r="AC124" s="134">
        <v>0</v>
      </c>
      <c r="AD124" s="134">
        <v>0</v>
      </c>
      <c r="AE124" s="134">
        <v>0</v>
      </c>
      <c r="AF124" s="134">
        <v>0</v>
      </c>
    </row>
    <row r="125" spans="1:32" x14ac:dyDescent="0.25">
      <c r="A125" s="169" t="str">
        <f t="shared" si="4"/>
        <v/>
      </c>
    </row>
    <row r="126" spans="1:32" x14ac:dyDescent="0.25">
      <c r="A126" s="169"/>
      <c r="B126" s="281" t="s">
        <v>83</v>
      </c>
      <c r="C126" s="134">
        <v>0</v>
      </c>
      <c r="D126" s="134">
        <v>0</v>
      </c>
      <c r="E126" s="134">
        <v>0</v>
      </c>
      <c r="F126" s="134">
        <v>0</v>
      </c>
      <c r="G126" s="134">
        <v>0</v>
      </c>
      <c r="H126" s="134">
        <v>0</v>
      </c>
      <c r="I126" s="134">
        <v>0</v>
      </c>
      <c r="J126" s="134">
        <v>0</v>
      </c>
      <c r="K126" s="134">
        <v>0</v>
      </c>
      <c r="L126" s="134">
        <v>0</v>
      </c>
      <c r="M126" s="134">
        <v>0</v>
      </c>
      <c r="N126" s="134">
        <v>0</v>
      </c>
      <c r="O126" s="134">
        <v>0</v>
      </c>
      <c r="P126" s="134">
        <v>0</v>
      </c>
      <c r="Q126" s="134">
        <v>0</v>
      </c>
      <c r="R126" s="134">
        <v>0</v>
      </c>
      <c r="S126" s="134">
        <v>0</v>
      </c>
      <c r="T126" s="134">
        <v>0</v>
      </c>
      <c r="U126" s="134">
        <v>0</v>
      </c>
      <c r="V126" s="134">
        <v>0</v>
      </c>
      <c r="W126" s="134">
        <v>0</v>
      </c>
      <c r="X126" s="134">
        <v>0</v>
      </c>
      <c r="Y126" s="134">
        <v>0</v>
      </c>
      <c r="Z126" s="134">
        <v>0</v>
      </c>
      <c r="AA126" s="134">
        <v>0</v>
      </c>
      <c r="AB126" s="134">
        <v>0</v>
      </c>
      <c r="AC126" s="134">
        <v>0</v>
      </c>
      <c r="AD126" s="134">
        <v>0</v>
      </c>
      <c r="AE126" s="134">
        <v>0</v>
      </c>
      <c r="AF126" s="134">
        <v>0</v>
      </c>
    </row>
    <row r="127" spans="1:32" s="237" customFormat="1" x14ac:dyDescent="0.25">
      <c r="A127" s="169" t="str">
        <f t="shared" si="4"/>
        <v/>
      </c>
      <c r="B127" s="282"/>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280"/>
      <c r="AE127" s="280"/>
      <c r="AF127" s="280"/>
    </row>
    <row r="128" spans="1:32" x14ac:dyDescent="0.25">
      <c r="A128" s="169"/>
      <c r="B128" s="281" t="s">
        <v>118</v>
      </c>
    </row>
    <row r="129" spans="1:32" x14ac:dyDescent="0.25">
      <c r="A129" s="169" t="str">
        <f t="shared" si="4"/>
        <v>580</v>
      </c>
      <c r="B129" s="281" t="s">
        <v>364</v>
      </c>
      <c r="C129" s="134">
        <v>0</v>
      </c>
      <c r="D129" s="134">
        <v>0</v>
      </c>
      <c r="E129" s="134">
        <v>0</v>
      </c>
      <c r="F129" s="134">
        <v>0</v>
      </c>
      <c r="G129" s="134">
        <v>0</v>
      </c>
      <c r="H129" s="134">
        <v>0</v>
      </c>
      <c r="I129" s="134">
        <v>0</v>
      </c>
      <c r="J129" s="134">
        <v>0</v>
      </c>
      <c r="K129" s="134">
        <v>0</v>
      </c>
      <c r="L129" s="134">
        <v>0</v>
      </c>
      <c r="M129" s="134">
        <v>0</v>
      </c>
      <c r="N129" s="134">
        <v>0</v>
      </c>
      <c r="O129" s="134">
        <v>0</v>
      </c>
      <c r="P129" s="134">
        <v>0</v>
      </c>
      <c r="Q129" s="134">
        <v>0</v>
      </c>
      <c r="R129" s="134">
        <v>0</v>
      </c>
      <c r="S129" s="134">
        <v>0</v>
      </c>
      <c r="T129" s="134">
        <v>0</v>
      </c>
      <c r="U129" s="134">
        <v>0</v>
      </c>
      <c r="V129" s="134">
        <v>0</v>
      </c>
      <c r="W129" s="134">
        <v>0</v>
      </c>
      <c r="X129" s="134">
        <v>0</v>
      </c>
      <c r="Y129" s="134">
        <v>0</v>
      </c>
      <c r="Z129" s="134">
        <v>0</v>
      </c>
      <c r="AA129" s="134">
        <v>0</v>
      </c>
      <c r="AB129" s="134">
        <v>0</v>
      </c>
      <c r="AC129" s="134">
        <v>0</v>
      </c>
      <c r="AD129" s="134">
        <v>0</v>
      </c>
      <c r="AE129" s="134">
        <v>0</v>
      </c>
      <c r="AF129" s="134">
        <v>0</v>
      </c>
    </row>
    <row r="130" spans="1:32" x14ac:dyDescent="0.25">
      <c r="A130" s="169" t="str">
        <f t="shared" si="4"/>
        <v>581</v>
      </c>
      <c r="B130" s="281" t="s">
        <v>365</v>
      </c>
      <c r="C130" s="134">
        <v>0</v>
      </c>
      <c r="D130" s="134">
        <v>0</v>
      </c>
      <c r="E130" s="134">
        <v>0</v>
      </c>
      <c r="F130" s="134">
        <v>0</v>
      </c>
      <c r="G130" s="134">
        <v>0</v>
      </c>
      <c r="H130" s="134">
        <v>0</v>
      </c>
      <c r="I130" s="134">
        <v>0</v>
      </c>
      <c r="J130" s="134">
        <v>0</v>
      </c>
      <c r="K130" s="134">
        <v>0</v>
      </c>
      <c r="L130" s="134">
        <v>0</v>
      </c>
      <c r="M130" s="134">
        <v>0</v>
      </c>
      <c r="N130" s="134">
        <v>0</v>
      </c>
      <c r="O130" s="134">
        <v>0</v>
      </c>
      <c r="P130" s="134">
        <v>0</v>
      </c>
      <c r="Q130" s="134">
        <v>0</v>
      </c>
      <c r="R130" s="134">
        <v>0</v>
      </c>
      <c r="S130" s="134">
        <v>0</v>
      </c>
      <c r="T130" s="134">
        <v>0</v>
      </c>
      <c r="U130" s="134">
        <v>0</v>
      </c>
      <c r="V130" s="134">
        <v>0</v>
      </c>
      <c r="W130" s="134">
        <v>0</v>
      </c>
      <c r="X130" s="134">
        <v>0</v>
      </c>
      <c r="Y130" s="134">
        <v>0</v>
      </c>
      <c r="Z130" s="134">
        <v>0</v>
      </c>
      <c r="AA130" s="134">
        <v>0</v>
      </c>
      <c r="AB130" s="134">
        <v>0</v>
      </c>
      <c r="AC130" s="134">
        <v>0</v>
      </c>
      <c r="AD130" s="134">
        <v>0</v>
      </c>
      <c r="AE130" s="134">
        <v>0</v>
      </c>
      <c r="AF130" s="134">
        <v>0</v>
      </c>
    </row>
    <row r="131" spans="1:32" x14ac:dyDescent="0.25">
      <c r="A131" s="169" t="str">
        <f t="shared" si="4"/>
        <v>582</v>
      </c>
      <c r="B131" s="281" t="s">
        <v>366</v>
      </c>
      <c r="C131" s="134">
        <v>0</v>
      </c>
      <c r="D131" s="134">
        <v>0</v>
      </c>
      <c r="E131" s="134">
        <v>0</v>
      </c>
      <c r="F131" s="134">
        <v>0</v>
      </c>
      <c r="G131" s="134">
        <v>0</v>
      </c>
      <c r="H131" s="134">
        <v>0</v>
      </c>
      <c r="I131" s="134">
        <v>0</v>
      </c>
      <c r="J131" s="134">
        <v>0</v>
      </c>
      <c r="K131" s="134">
        <v>0</v>
      </c>
      <c r="L131" s="134">
        <v>0</v>
      </c>
      <c r="M131" s="134">
        <v>0</v>
      </c>
      <c r="N131" s="134">
        <v>0</v>
      </c>
      <c r="O131" s="134">
        <v>0</v>
      </c>
      <c r="P131" s="134">
        <v>0</v>
      </c>
      <c r="Q131" s="134">
        <v>0</v>
      </c>
      <c r="R131" s="134">
        <v>0</v>
      </c>
      <c r="S131" s="134">
        <v>0</v>
      </c>
      <c r="T131" s="134">
        <v>0</v>
      </c>
      <c r="U131" s="134">
        <v>0</v>
      </c>
      <c r="V131" s="134">
        <v>0</v>
      </c>
      <c r="W131" s="134">
        <v>0</v>
      </c>
      <c r="X131" s="134">
        <v>0</v>
      </c>
      <c r="Y131" s="134">
        <v>0</v>
      </c>
      <c r="Z131" s="134">
        <v>0</v>
      </c>
      <c r="AA131" s="134">
        <v>0</v>
      </c>
      <c r="AB131" s="134">
        <v>0</v>
      </c>
      <c r="AC131" s="134">
        <v>0</v>
      </c>
      <c r="AD131" s="134">
        <v>0</v>
      </c>
      <c r="AE131" s="134">
        <v>0</v>
      </c>
      <c r="AF131" s="134">
        <v>0</v>
      </c>
    </row>
    <row r="132" spans="1:32" x14ac:dyDescent="0.25">
      <c r="A132" s="169" t="str">
        <f t="shared" si="4"/>
        <v>583</v>
      </c>
      <c r="B132" s="281" t="s">
        <v>367</v>
      </c>
      <c r="C132" s="134">
        <v>0</v>
      </c>
      <c r="D132" s="134">
        <v>0</v>
      </c>
      <c r="E132" s="134">
        <v>0</v>
      </c>
      <c r="F132" s="134">
        <v>0</v>
      </c>
      <c r="G132" s="134">
        <v>0</v>
      </c>
      <c r="H132" s="134">
        <v>0</v>
      </c>
      <c r="I132" s="134">
        <v>0</v>
      </c>
      <c r="J132" s="134">
        <v>0</v>
      </c>
      <c r="K132" s="134">
        <v>0</v>
      </c>
      <c r="L132" s="134">
        <v>0</v>
      </c>
      <c r="M132" s="134">
        <v>0</v>
      </c>
      <c r="N132" s="134">
        <v>0</v>
      </c>
      <c r="O132" s="134">
        <v>0</v>
      </c>
      <c r="P132" s="134">
        <v>0</v>
      </c>
      <c r="Q132" s="134">
        <v>0</v>
      </c>
      <c r="R132" s="134">
        <v>0</v>
      </c>
      <c r="S132" s="134">
        <v>0</v>
      </c>
      <c r="T132" s="134">
        <v>0</v>
      </c>
      <c r="U132" s="134">
        <v>0</v>
      </c>
      <c r="V132" s="134">
        <v>0</v>
      </c>
      <c r="W132" s="134">
        <v>0</v>
      </c>
      <c r="X132" s="134">
        <v>0</v>
      </c>
      <c r="Y132" s="134">
        <v>0</v>
      </c>
      <c r="Z132" s="134">
        <v>0</v>
      </c>
      <c r="AA132" s="134">
        <v>0</v>
      </c>
      <c r="AB132" s="134">
        <v>0</v>
      </c>
      <c r="AC132" s="134">
        <v>0</v>
      </c>
      <c r="AD132" s="134">
        <v>0</v>
      </c>
      <c r="AE132" s="134">
        <v>0</v>
      </c>
      <c r="AF132" s="134">
        <v>0</v>
      </c>
    </row>
    <row r="133" spans="1:32" x14ac:dyDescent="0.25">
      <c r="A133" s="169" t="str">
        <f t="shared" si="4"/>
        <v>584</v>
      </c>
      <c r="B133" s="281" t="s">
        <v>368</v>
      </c>
      <c r="C133" s="134">
        <v>0</v>
      </c>
      <c r="D133" s="134">
        <v>0</v>
      </c>
      <c r="E133" s="134">
        <v>0</v>
      </c>
      <c r="F133" s="134">
        <v>0</v>
      </c>
      <c r="G133" s="134">
        <v>0</v>
      </c>
      <c r="H133" s="134">
        <v>0</v>
      </c>
      <c r="I133" s="134">
        <v>0</v>
      </c>
      <c r="J133" s="134">
        <v>0</v>
      </c>
      <c r="K133" s="134">
        <v>0</v>
      </c>
      <c r="L133" s="134">
        <v>0</v>
      </c>
      <c r="M133" s="134">
        <v>0</v>
      </c>
      <c r="N133" s="134">
        <v>0</v>
      </c>
      <c r="O133" s="134">
        <v>0</v>
      </c>
      <c r="P133" s="134">
        <v>0</v>
      </c>
      <c r="Q133" s="134">
        <v>0</v>
      </c>
      <c r="R133" s="134">
        <v>0</v>
      </c>
      <c r="S133" s="134">
        <v>0</v>
      </c>
      <c r="T133" s="134">
        <v>0</v>
      </c>
      <c r="U133" s="134">
        <v>0</v>
      </c>
      <c r="V133" s="134">
        <v>0</v>
      </c>
      <c r="W133" s="134">
        <v>0</v>
      </c>
      <c r="X133" s="134">
        <v>0</v>
      </c>
      <c r="Y133" s="134">
        <v>0</v>
      </c>
      <c r="Z133" s="134">
        <v>0</v>
      </c>
      <c r="AA133" s="134">
        <v>0</v>
      </c>
      <c r="AB133" s="134">
        <v>0</v>
      </c>
      <c r="AC133" s="134">
        <v>0</v>
      </c>
      <c r="AD133" s="134">
        <v>0</v>
      </c>
      <c r="AE133" s="134">
        <v>0</v>
      </c>
      <c r="AF133" s="134">
        <v>0</v>
      </c>
    </row>
    <row r="134" spans="1:32" x14ac:dyDescent="0.25">
      <c r="A134" s="169" t="str">
        <f t="shared" si="4"/>
        <v>585</v>
      </c>
      <c r="B134" s="281" t="s">
        <v>369</v>
      </c>
      <c r="C134" s="134">
        <v>0</v>
      </c>
      <c r="D134" s="134">
        <v>0</v>
      </c>
      <c r="E134" s="134">
        <v>0</v>
      </c>
      <c r="F134" s="134">
        <v>0</v>
      </c>
      <c r="G134" s="134">
        <v>0</v>
      </c>
      <c r="H134" s="134">
        <v>0</v>
      </c>
      <c r="I134" s="134">
        <v>0</v>
      </c>
      <c r="J134" s="134">
        <v>0</v>
      </c>
      <c r="K134" s="134">
        <v>0</v>
      </c>
      <c r="L134" s="134">
        <v>0</v>
      </c>
      <c r="M134" s="134">
        <v>0</v>
      </c>
      <c r="N134" s="134">
        <v>0</v>
      </c>
      <c r="O134" s="134">
        <v>0</v>
      </c>
      <c r="P134" s="134">
        <v>0</v>
      </c>
      <c r="Q134" s="134">
        <v>0</v>
      </c>
      <c r="R134" s="134">
        <v>0</v>
      </c>
      <c r="S134" s="134">
        <v>0</v>
      </c>
      <c r="T134" s="134">
        <v>0</v>
      </c>
      <c r="U134" s="134">
        <v>0</v>
      </c>
      <c r="V134" s="134">
        <v>0</v>
      </c>
      <c r="W134" s="134">
        <v>0</v>
      </c>
      <c r="X134" s="134">
        <v>0</v>
      </c>
      <c r="Y134" s="134">
        <v>0</v>
      </c>
      <c r="Z134" s="134">
        <v>0</v>
      </c>
      <c r="AA134" s="134">
        <v>0</v>
      </c>
      <c r="AB134" s="134">
        <v>0</v>
      </c>
      <c r="AC134" s="134">
        <v>0</v>
      </c>
      <c r="AD134" s="134">
        <v>0</v>
      </c>
      <c r="AE134" s="134">
        <v>0</v>
      </c>
      <c r="AF134" s="134">
        <v>0</v>
      </c>
    </row>
    <row r="135" spans="1:32" x14ac:dyDescent="0.25">
      <c r="A135" s="169" t="str">
        <f t="shared" si="4"/>
        <v>586</v>
      </c>
      <c r="B135" s="281" t="s">
        <v>370</v>
      </c>
      <c r="C135" s="134">
        <v>0</v>
      </c>
      <c r="D135" s="134">
        <v>0</v>
      </c>
      <c r="E135" s="134">
        <v>0</v>
      </c>
      <c r="F135" s="134">
        <v>0</v>
      </c>
      <c r="G135" s="134">
        <v>0</v>
      </c>
      <c r="H135" s="134">
        <v>0</v>
      </c>
      <c r="I135" s="134">
        <v>0</v>
      </c>
      <c r="J135" s="134">
        <v>0</v>
      </c>
      <c r="K135" s="134">
        <v>0</v>
      </c>
      <c r="L135" s="134">
        <v>0</v>
      </c>
      <c r="M135" s="134">
        <v>0</v>
      </c>
      <c r="N135" s="134">
        <v>0</v>
      </c>
      <c r="O135" s="134">
        <v>0</v>
      </c>
      <c r="P135" s="134">
        <v>0</v>
      </c>
      <c r="Q135" s="134">
        <v>0</v>
      </c>
      <c r="R135" s="134">
        <v>0</v>
      </c>
      <c r="S135" s="134">
        <v>0</v>
      </c>
      <c r="T135" s="134">
        <v>0</v>
      </c>
      <c r="U135" s="134">
        <v>0</v>
      </c>
      <c r="V135" s="134">
        <v>0</v>
      </c>
      <c r="W135" s="134">
        <v>0</v>
      </c>
      <c r="X135" s="134">
        <v>0</v>
      </c>
      <c r="Y135" s="134">
        <v>0</v>
      </c>
      <c r="Z135" s="134">
        <v>0</v>
      </c>
      <c r="AA135" s="134">
        <v>0</v>
      </c>
      <c r="AB135" s="134">
        <v>0</v>
      </c>
      <c r="AC135" s="134">
        <v>0</v>
      </c>
      <c r="AD135" s="134">
        <v>0</v>
      </c>
      <c r="AE135" s="134">
        <v>0</v>
      </c>
      <c r="AF135" s="134">
        <v>0</v>
      </c>
    </row>
    <row r="136" spans="1:32" x14ac:dyDescent="0.25">
      <c r="A136" s="169" t="str">
        <f t="shared" si="4"/>
        <v>587</v>
      </c>
      <c r="B136" s="281" t="s">
        <v>371</v>
      </c>
      <c r="C136" s="134">
        <v>0</v>
      </c>
      <c r="D136" s="134">
        <v>0</v>
      </c>
      <c r="E136" s="134">
        <v>0</v>
      </c>
      <c r="F136" s="134">
        <v>0</v>
      </c>
      <c r="G136" s="134">
        <v>0</v>
      </c>
      <c r="H136" s="134">
        <v>0</v>
      </c>
      <c r="I136" s="134">
        <v>0</v>
      </c>
      <c r="J136" s="134">
        <v>0</v>
      </c>
      <c r="K136" s="134">
        <v>0</v>
      </c>
      <c r="L136" s="134">
        <v>0</v>
      </c>
      <c r="M136" s="134">
        <v>0</v>
      </c>
      <c r="N136" s="134">
        <v>0</v>
      </c>
      <c r="O136" s="134">
        <v>0</v>
      </c>
      <c r="P136" s="134">
        <v>0</v>
      </c>
      <c r="Q136" s="134">
        <v>0</v>
      </c>
      <c r="R136" s="134">
        <v>0</v>
      </c>
      <c r="S136" s="134">
        <v>0</v>
      </c>
      <c r="T136" s="134">
        <v>0</v>
      </c>
      <c r="U136" s="134">
        <v>0</v>
      </c>
      <c r="V136" s="134">
        <v>0</v>
      </c>
      <c r="W136" s="134">
        <v>0</v>
      </c>
      <c r="X136" s="134">
        <v>0</v>
      </c>
      <c r="Y136" s="134">
        <v>0</v>
      </c>
      <c r="Z136" s="134">
        <v>0</v>
      </c>
      <c r="AA136" s="134">
        <v>0</v>
      </c>
      <c r="AB136" s="134">
        <v>0</v>
      </c>
      <c r="AC136" s="134">
        <v>0</v>
      </c>
      <c r="AD136" s="134">
        <v>0</v>
      </c>
      <c r="AE136" s="134">
        <v>0</v>
      </c>
      <c r="AF136" s="134">
        <v>0</v>
      </c>
    </row>
    <row r="137" spans="1:32" x14ac:dyDescent="0.25">
      <c r="A137" s="169" t="str">
        <f t="shared" si="4"/>
        <v>588</v>
      </c>
      <c r="B137" s="281" t="s">
        <v>372</v>
      </c>
      <c r="C137" s="134">
        <v>0</v>
      </c>
      <c r="D137" s="134">
        <v>0</v>
      </c>
      <c r="E137" s="134">
        <v>0</v>
      </c>
      <c r="F137" s="134">
        <v>0</v>
      </c>
      <c r="G137" s="134">
        <v>0</v>
      </c>
      <c r="H137" s="134">
        <v>0</v>
      </c>
      <c r="I137" s="134">
        <v>0</v>
      </c>
      <c r="J137" s="134">
        <v>0</v>
      </c>
      <c r="K137" s="134">
        <v>0</v>
      </c>
      <c r="L137" s="134">
        <v>0</v>
      </c>
      <c r="M137" s="134">
        <v>0</v>
      </c>
      <c r="N137" s="134">
        <v>0</v>
      </c>
      <c r="O137" s="134">
        <v>0</v>
      </c>
      <c r="P137" s="134">
        <v>0</v>
      </c>
      <c r="Q137" s="134">
        <v>0</v>
      </c>
      <c r="R137" s="134">
        <v>0</v>
      </c>
      <c r="S137" s="134">
        <v>0</v>
      </c>
      <c r="T137" s="134">
        <v>0</v>
      </c>
      <c r="U137" s="134">
        <v>0</v>
      </c>
      <c r="V137" s="134">
        <v>0</v>
      </c>
      <c r="W137" s="134">
        <v>0</v>
      </c>
      <c r="X137" s="134">
        <v>0</v>
      </c>
      <c r="Y137" s="134">
        <v>0</v>
      </c>
      <c r="Z137" s="134">
        <v>0</v>
      </c>
      <c r="AA137" s="134">
        <v>0</v>
      </c>
      <c r="AB137" s="134">
        <v>0</v>
      </c>
      <c r="AC137" s="134">
        <v>0</v>
      </c>
      <c r="AD137" s="134">
        <v>0</v>
      </c>
      <c r="AE137" s="134">
        <v>0</v>
      </c>
      <c r="AF137" s="134">
        <v>0</v>
      </c>
    </row>
    <row r="138" spans="1:32" x14ac:dyDescent="0.25">
      <c r="A138" s="169" t="str">
        <f t="shared" si="4"/>
        <v>589</v>
      </c>
      <c r="B138" s="281" t="s">
        <v>373</v>
      </c>
      <c r="C138" s="134">
        <v>0</v>
      </c>
      <c r="D138" s="134">
        <v>0</v>
      </c>
      <c r="E138" s="134">
        <v>0</v>
      </c>
      <c r="F138" s="134">
        <v>0</v>
      </c>
      <c r="G138" s="134">
        <v>0</v>
      </c>
      <c r="H138" s="134">
        <v>0</v>
      </c>
      <c r="I138" s="134">
        <v>0</v>
      </c>
      <c r="J138" s="134">
        <v>0</v>
      </c>
      <c r="K138" s="134">
        <v>0</v>
      </c>
      <c r="L138" s="134">
        <v>0</v>
      </c>
      <c r="M138" s="134">
        <v>0</v>
      </c>
      <c r="N138" s="134">
        <v>0</v>
      </c>
      <c r="O138" s="134">
        <v>0</v>
      </c>
      <c r="P138" s="134">
        <v>0</v>
      </c>
      <c r="Q138" s="134">
        <v>0</v>
      </c>
      <c r="R138" s="134">
        <v>0</v>
      </c>
      <c r="S138" s="134">
        <v>0</v>
      </c>
      <c r="T138" s="134">
        <v>0</v>
      </c>
      <c r="U138" s="134">
        <v>0</v>
      </c>
      <c r="V138" s="134">
        <v>0</v>
      </c>
      <c r="W138" s="134">
        <v>0</v>
      </c>
      <c r="X138" s="134">
        <v>0</v>
      </c>
      <c r="Y138" s="134">
        <v>0</v>
      </c>
      <c r="Z138" s="134">
        <v>0</v>
      </c>
      <c r="AA138" s="134">
        <v>0</v>
      </c>
      <c r="AB138" s="134">
        <v>0</v>
      </c>
      <c r="AC138" s="134">
        <v>0</v>
      </c>
      <c r="AD138" s="134">
        <v>0</v>
      </c>
      <c r="AE138" s="134">
        <v>0</v>
      </c>
      <c r="AF138" s="134">
        <v>0</v>
      </c>
    </row>
    <row r="139" spans="1:32" x14ac:dyDescent="0.25">
      <c r="A139" s="169"/>
      <c r="B139" s="281" t="s">
        <v>374</v>
      </c>
      <c r="C139" s="134">
        <v>0</v>
      </c>
      <c r="D139" s="134">
        <v>0</v>
      </c>
      <c r="E139" s="134">
        <v>0</v>
      </c>
      <c r="F139" s="134">
        <v>0</v>
      </c>
      <c r="G139" s="134">
        <v>0</v>
      </c>
      <c r="H139" s="134">
        <v>0</v>
      </c>
      <c r="I139" s="134">
        <v>0</v>
      </c>
      <c r="J139" s="134">
        <v>0</v>
      </c>
      <c r="K139" s="134">
        <v>0</v>
      </c>
      <c r="L139" s="134">
        <v>0</v>
      </c>
      <c r="M139" s="134">
        <v>0</v>
      </c>
      <c r="N139" s="134">
        <v>0</v>
      </c>
      <c r="O139" s="134">
        <v>0</v>
      </c>
      <c r="P139" s="134">
        <v>0</v>
      </c>
      <c r="Q139" s="134">
        <v>0</v>
      </c>
      <c r="R139" s="134">
        <v>0</v>
      </c>
      <c r="S139" s="134">
        <v>0</v>
      </c>
      <c r="T139" s="134">
        <v>0</v>
      </c>
      <c r="U139" s="134">
        <v>0</v>
      </c>
      <c r="V139" s="134">
        <v>0</v>
      </c>
      <c r="W139" s="134">
        <v>0</v>
      </c>
      <c r="X139" s="134">
        <v>0</v>
      </c>
      <c r="Y139" s="134">
        <v>0</v>
      </c>
      <c r="Z139" s="134">
        <v>0</v>
      </c>
      <c r="AA139" s="134">
        <v>0</v>
      </c>
      <c r="AB139" s="134">
        <v>0</v>
      </c>
      <c r="AC139" s="134">
        <v>0</v>
      </c>
      <c r="AD139" s="134">
        <v>0</v>
      </c>
      <c r="AE139" s="134">
        <v>0</v>
      </c>
      <c r="AF139" s="134">
        <v>0</v>
      </c>
    </row>
    <row r="140" spans="1:32" x14ac:dyDescent="0.25">
      <c r="A140" s="169" t="str">
        <f t="shared" si="4"/>
        <v/>
      </c>
    </row>
    <row r="141" spans="1:32" x14ac:dyDescent="0.25">
      <c r="A141" s="169" t="str">
        <f t="shared" si="4"/>
        <v>590</v>
      </c>
      <c r="B141" s="281" t="s">
        <v>375</v>
      </c>
      <c r="C141" s="134">
        <v>0</v>
      </c>
      <c r="D141" s="134">
        <v>0</v>
      </c>
      <c r="E141" s="134">
        <v>0</v>
      </c>
      <c r="F141" s="134">
        <v>0</v>
      </c>
      <c r="G141" s="134">
        <v>0</v>
      </c>
      <c r="H141" s="134">
        <v>0</v>
      </c>
      <c r="I141" s="134">
        <v>0</v>
      </c>
      <c r="J141" s="134">
        <v>0</v>
      </c>
      <c r="K141" s="134">
        <v>0</v>
      </c>
      <c r="L141" s="134">
        <v>0</v>
      </c>
      <c r="M141" s="134">
        <v>0</v>
      </c>
      <c r="N141" s="134">
        <v>0</v>
      </c>
      <c r="O141" s="134">
        <v>0</v>
      </c>
      <c r="P141" s="134">
        <v>0</v>
      </c>
      <c r="Q141" s="134">
        <v>0</v>
      </c>
      <c r="R141" s="134">
        <v>0</v>
      </c>
      <c r="S141" s="134">
        <v>0</v>
      </c>
      <c r="T141" s="134">
        <v>0</v>
      </c>
      <c r="U141" s="134">
        <v>0</v>
      </c>
      <c r="V141" s="134">
        <v>0</v>
      </c>
      <c r="W141" s="134">
        <v>0</v>
      </c>
      <c r="X141" s="134">
        <v>0</v>
      </c>
      <c r="Y141" s="134">
        <v>0</v>
      </c>
      <c r="Z141" s="134">
        <v>0</v>
      </c>
      <c r="AA141" s="134">
        <v>0</v>
      </c>
      <c r="AB141" s="134">
        <v>0</v>
      </c>
      <c r="AC141" s="134">
        <v>0</v>
      </c>
      <c r="AD141" s="134">
        <v>0</v>
      </c>
      <c r="AE141" s="134">
        <v>0</v>
      </c>
      <c r="AF141" s="134">
        <v>0</v>
      </c>
    </row>
    <row r="142" spans="1:32" x14ac:dyDescent="0.25">
      <c r="A142" s="169" t="str">
        <f t="shared" si="4"/>
        <v>591</v>
      </c>
      <c r="B142" s="281" t="s">
        <v>376</v>
      </c>
      <c r="C142" s="134">
        <v>0</v>
      </c>
      <c r="D142" s="134">
        <v>0</v>
      </c>
      <c r="E142" s="134">
        <v>0</v>
      </c>
      <c r="F142" s="134">
        <v>0</v>
      </c>
      <c r="G142" s="134">
        <v>0</v>
      </c>
      <c r="H142" s="134">
        <v>0</v>
      </c>
      <c r="I142" s="134">
        <v>0</v>
      </c>
      <c r="J142" s="134">
        <v>0</v>
      </c>
      <c r="K142" s="134">
        <v>0</v>
      </c>
      <c r="L142" s="134">
        <v>0</v>
      </c>
      <c r="M142" s="134">
        <v>0</v>
      </c>
      <c r="N142" s="134">
        <v>0</v>
      </c>
      <c r="O142" s="134">
        <v>0</v>
      </c>
      <c r="P142" s="134">
        <v>0</v>
      </c>
      <c r="Q142" s="134">
        <v>0</v>
      </c>
      <c r="R142" s="134">
        <v>0</v>
      </c>
      <c r="S142" s="134">
        <v>0</v>
      </c>
      <c r="T142" s="134">
        <v>0</v>
      </c>
      <c r="U142" s="134">
        <v>0</v>
      </c>
      <c r="V142" s="134">
        <v>0</v>
      </c>
      <c r="W142" s="134">
        <v>0</v>
      </c>
      <c r="X142" s="134">
        <v>0</v>
      </c>
      <c r="Y142" s="134">
        <v>0</v>
      </c>
      <c r="Z142" s="134">
        <v>0</v>
      </c>
      <c r="AA142" s="134">
        <v>0</v>
      </c>
      <c r="AB142" s="134">
        <v>0</v>
      </c>
      <c r="AC142" s="134">
        <v>0</v>
      </c>
      <c r="AD142" s="134">
        <v>0</v>
      </c>
      <c r="AE142" s="134">
        <v>0</v>
      </c>
      <c r="AF142" s="134">
        <v>0</v>
      </c>
    </row>
    <row r="143" spans="1:32" x14ac:dyDescent="0.25">
      <c r="A143" s="169" t="str">
        <f t="shared" si="4"/>
        <v>592</v>
      </c>
      <c r="B143" s="281" t="s">
        <v>377</v>
      </c>
      <c r="C143" s="134">
        <v>0</v>
      </c>
      <c r="D143" s="134">
        <v>0</v>
      </c>
      <c r="E143" s="134">
        <v>0</v>
      </c>
      <c r="F143" s="134">
        <v>0</v>
      </c>
      <c r="G143" s="134">
        <v>0</v>
      </c>
      <c r="H143" s="134">
        <v>0</v>
      </c>
      <c r="I143" s="134">
        <v>0</v>
      </c>
      <c r="J143" s="134">
        <v>0</v>
      </c>
      <c r="K143" s="134">
        <v>0</v>
      </c>
      <c r="L143" s="134">
        <v>0</v>
      </c>
      <c r="M143" s="134">
        <v>0</v>
      </c>
      <c r="N143" s="134">
        <v>0</v>
      </c>
      <c r="O143" s="134">
        <v>0</v>
      </c>
      <c r="P143" s="134">
        <v>0</v>
      </c>
      <c r="Q143" s="134">
        <v>0</v>
      </c>
      <c r="R143" s="134">
        <v>0</v>
      </c>
      <c r="S143" s="134">
        <v>0</v>
      </c>
      <c r="T143" s="134">
        <v>0</v>
      </c>
      <c r="U143" s="134">
        <v>0</v>
      </c>
      <c r="V143" s="134">
        <v>0</v>
      </c>
      <c r="W143" s="134">
        <v>0</v>
      </c>
      <c r="X143" s="134">
        <v>0</v>
      </c>
      <c r="Y143" s="134">
        <v>0</v>
      </c>
      <c r="Z143" s="134">
        <v>0</v>
      </c>
      <c r="AA143" s="134">
        <v>0</v>
      </c>
      <c r="AB143" s="134">
        <v>0</v>
      </c>
      <c r="AC143" s="134">
        <v>0</v>
      </c>
      <c r="AD143" s="134">
        <v>0</v>
      </c>
      <c r="AE143" s="134">
        <v>0</v>
      </c>
      <c r="AF143" s="134">
        <v>0</v>
      </c>
    </row>
    <row r="144" spans="1:32" x14ac:dyDescent="0.25">
      <c r="A144" s="169" t="str">
        <f t="shared" si="4"/>
        <v>593</v>
      </c>
      <c r="B144" s="281" t="s">
        <v>378</v>
      </c>
      <c r="C144" s="134">
        <v>0</v>
      </c>
      <c r="D144" s="134">
        <v>0</v>
      </c>
      <c r="E144" s="134">
        <v>0</v>
      </c>
      <c r="F144" s="134">
        <v>0</v>
      </c>
      <c r="G144" s="134">
        <v>0</v>
      </c>
      <c r="H144" s="134">
        <v>0</v>
      </c>
      <c r="I144" s="134">
        <v>0</v>
      </c>
      <c r="J144" s="134">
        <v>0</v>
      </c>
      <c r="K144" s="134">
        <v>0</v>
      </c>
      <c r="L144" s="134">
        <v>0</v>
      </c>
      <c r="M144" s="134">
        <v>0</v>
      </c>
      <c r="N144" s="134">
        <v>0</v>
      </c>
      <c r="O144" s="134">
        <v>0</v>
      </c>
      <c r="P144" s="134">
        <v>0</v>
      </c>
      <c r="Q144" s="134">
        <v>0</v>
      </c>
      <c r="R144" s="134">
        <v>0</v>
      </c>
      <c r="S144" s="134">
        <v>0</v>
      </c>
      <c r="T144" s="134">
        <v>0</v>
      </c>
      <c r="U144" s="134">
        <v>0</v>
      </c>
      <c r="V144" s="134">
        <v>0</v>
      </c>
      <c r="W144" s="134">
        <v>0</v>
      </c>
      <c r="X144" s="134">
        <v>0</v>
      </c>
      <c r="Y144" s="134">
        <v>0</v>
      </c>
      <c r="Z144" s="134">
        <v>0</v>
      </c>
      <c r="AA144" s="134">
        <v>0</v>
      </c>
      <c r="AB144" s="134">
        <v>0</v>
      </c>
      <c r="AC144" s="134">
        <v>0</v>
      </c>
      <c r="AD144" s="134">
        <v>0</v>
      </c>
      <c r="AE144" s="134">
        <v>0</v>
      </c>
      <c r="AF144" s="134">
        <v>0</v>
      </c>
    </row>
    <row r="145" spans="1:32" x14ac:dyDescent="0.25">
      <c r="A145" s="169" t="str">
        <f t="shared" si="4"/>
        <v>594</v>
      </c>
      <c r="B145" s="281" t="s">
        <v>379</v>
      </c>
      <c r="C145" s="134">
        <v>0</v>
      </c>
      <c r="D145" s="134">
        <v>0</v>
      </c>
      <c r="E145" s="134">
        <v>0</v>
      </c>
      <c r="F145" s="134">
        <v>0</v>
      </c>
      <c r="G145" s="134">
        <v>0</v>
      </c>
      <c r="H145" s="134">
        <v>0</v>
      </c>
      <c r="I145" s="134">
        <v>0</v>
      </c>
      <c r="J145" s="134">
        <v>0</v>
      </c>
      <c r="K145" s="134">
        <v>0</v>
      </c>
      <c r="L145" s="134">
        <v>0</v>
      </c>
      <c r="M145" s="134">
        <v>0</v>
      </c>
      <c r="N145" s="134">
        <v>0</v>
      </c>
      <c r="O145" s="134">
        <v>0</v>
      </c>
      <c r="P145" s="134">
        <v>0</v>
      </c>
      <c r="Q145" s="134">
        <v>0</v>
      </c>
      <c r="R145" s="134">
        <v>0</v>
      </c>
      <c r="S145" s="134">
        <v>0</v>
      </c>
      <c r="T145" s="134">
        <v>0</v>
      </c>
      <c r="U145" s="134">
        <v>0</v>
      </c>
      <c r="V145" s="134">
        <v>0</v>
      </c>
      <c r="W145" s="134">
        <v>0</v>
      </c>
      <c r="X145" s="134">
        <v>0</v>
      </c>
      <c r="Y145" s="134">
        <v>0</v>
      </c>
      <c r="Z145" s="134">
        <v>0</v>
      </c>
      <c r="AA145" s="134">
        <v>0</v>
      </c>
      <c r="AB145" s="134">
        <v>0</v>
      </c>
      <c r="AC145" s="134">
        <v>0</v>
      </c>
      <c r="AD145" s="134">
        <v>0</v>
      </c>
      <c r="AE145" s="134">
        <v>0</v>
      </c>
      <c r="AF145" s="134">
        <v>0</v>
      </c>
    </row>
    <row r="146" spans="1:32" x14ac:dyDescent="0.25">
      <c r="A146" s="169" t="str">
        <f t="shared" si="4"/>
        <v>595</v>
      </c>
      <c r="B146" s="281" t="s">
        <v>380</v>
      </c>
      <c r="C146" s="134">
        <v>0</v>
      </c>
      <c r="D146" s="134">
        <v>0</v>
      </c>
      <c r="E146" s="134">
        <v>0</v>
      </c>
      <c r="F146" s="134">
        <v>0</v>
      </c>
      <c r="G146" s="134">
        <v>0</v>
      </c>
      <c r="H146" s="134">
        <v>0</v>
      </c>
      <c r="I146" s="134">
        <v>0</v>
      </c>
      <c r="J146" s="134">
        <v>0</v>
      </c>
      <c r="K146" s="134">
        <v>0</v>
      </c>
      <c r="L146" s="134">
        <v>0</v>
      </c>
      <c r="M146" s="134">
        <v>0</v>
      </c>
      <c r="N146" s="134">
        <v>0</v>
      </c>
      <c r="O146" s="134">
        <v>0</v>
      </c>
      <c r="P146" s="134">
        <v>0</v>
      </c>
      <c r="Q146" s="134">
        <v>0</v>
      </c>
      <c r="R146" s="134">
        <v>0</v>
      </c>
      <c r="S146" s="134">
        <v>0</v>
      </c>
      <c r="T146" s="134">
        <v>0</v>
      </c>
      <c r="U146" s="134">
        <v>0</v>
      </c>
      <c r="V146" s="134">
        <v>0</v>
      </c>
      <c r="W146" s="134">
        <v>0</v>
      </c>
      <c r="X146" s="134">
        <v>0</v>
      </c>
      <c r="Y146" s="134">
        <v>0</v>
      </c>
      <c r="Z146" s="134">
        <v>0</v>
      </c>
      <c r="AA146" s="134">
        <v>0</v>
      </c>
      <c r="AB146" s="134">
        <v>0</v>
      </c>
      <c r="AC146" s="134">
        <v>0</v>
      </c>
      <c r="AD146" s="134">
        <v>0</v>
      </c>
      <c r="AE146" s="134">
        <v>0</v>
      </c>
      <c r="AF146" s="134">
        <v>0</v>
      </c>
    </row>
    <row r="147" spans="1:32" x14ac:dyDescent="0.25">
      <c r="A147" s="169" t="str">
        <f t="shared" si="4"/>
        <v>596</v>
      </c>
      <c r="B147" s="281" t="s">
        <v>381</v>
      </c>
      <c r="C147" s="134">
        <v>0</v>
      </c>
      <c r="D147" s="134">
        <v>0</v>
      </c>
      <c r="E147" s="134">
        <v>0</v>
      </c>
      <c r="F147" s="134">
        <v>0</v>
      </c>
      <c r="G147" s="134">
        <v>0</v>
      </c>
      <c r="H147" s="134">
        <v>0</v>
      </c>
      <c r="I147" s="134">
        <v>0</v>
      </c>
      <c r="J147" s="134">
        <v>0</v>
      </c>
      <c r="K147" s="134">
        <v>0</v>
      </c>
      <c r="L147" s="134">
        <v>0</v>
      </c>
      <c r="M147" s="134">
        <v>0</v>
      </c>
      <c r="N147" s="134">
        <v>0</v>
      </c>
      <c r="O147" s="134">
        <v>0</v>
      </c>
      <c r="P147" s="134">
        <v>0</v>
      </c>
      <c r="Q147" s="134">
        <v>0</v>
      </c>
      <c r="R147" s="134">
        <v>0</v>
      </c>
      <c r="S147" s="134">
        <v>0</v>
      </c>
      <c r="T147" s="134">
        <v>0</v>
      </c>
      <c r="U147" s="134">
        <v>0</v>
      </c>
      <c r="V147" s="134">
        <v>0</v>
      </c>
      <c r="W147" s="134">
        <v>0</v>
      </c>
      <c r="X147" s="134">
        <v>0</v>
      </c>
      <c r="Y147" s="134">
        <v>0</v>
      </c>
      <c r="Z147" s="134">
        <v>0</v>
      </c>
      <c r="AA147" s="134">
        <v>0</v>
      </c>
      <c r="AB147" s="134">
        <v>0</v>
      </c>
      <c r="AC147" s="134">
        <v>0</v>
      </c>
      <c r="AD147" s="134">
        <v>0</v>
      </c>
      <c r="AE147" s="134">
        <v>0</v>
      </c>
      <c r="AF147" s="134">
        <v>0</v>
      </c>
    </row>
    <row r="148" spans="1:32" x14ac:dyDescent="0.25">
      <c r="A148" s="169" t="str">
        <f t="shared" si="4"/>
        <v>597</v>
      </c>
      <c r="B148" s="281" t="s">
        <v>382</v>
      </c>
      <c r="C148" s="134">
        <v>0</v>
      </c>
      <c r="D148" s="134">
        <v>0</v>
      </c>
      <c r="E148" s="134">
        <v>0</v>
      </c>
      <c r="F148" s="134">
        <v>0</v>
      </c>
      <c r="G148" s="134">
        <v>0</v>
      </c>
      <c r="H148" s="134">
        <v>0</v>
      </c>
      <c r="I148" s="134">
        <v>0</v>
      </c>
      <c r="J148" s="134">
        <v>0</v>
      </c>
      <c r="K148" s="134">
        <v>0</v>
      </c>
      <c r="L148" s="134">
        <v>0</v>
      </c>
      <c r="M148" s="134">
        <v>0</v>
      </c>
      <c r="N148" s="134">
        <v>0</v>
      </c>
      <c r="O148" s="134">
        <v>0</v>
      </c>
      <c r="P148" s="134">
        <v>0</v>
      </c>
      <c r="Q148" s="134">
        <v>0</v>
      </c>
      <c r="R148" s="134">
        <v>0</v>
      </c>
      <c r="S148" s="134">
        <v>0</v>
      </c>
      <c r="T148" s="134">
        <v>0</v>
      </c>
      <c r="U148" s="134">
        <v>0</v>
      </c>
      <c r="V148" s="134">
        <v>0</v>
      </c>
      <c r="W148" s="134">
        <v>0</v>
      </c>
      <c r="X148" s="134">
        <v>0</v>
      </c>
      <c r="Y148" s="134">
        <v>0</v>
      </c>
      <c r="Z148" s="134">
        <v>0</v>
      </c>
      <c r="AA148" s="134">
        <v>0</v>
      </c>
      <c r="AB148" s="134">
        <v>0</v>
      </c>
      <c r="AC148" s="134">
        <v>0</v>
      </c>
      <c r="AD148" s="134">
        <v>0</v>
      </c>
      <c r="AE148" s="134">
        <v>0</v>
      </c>
      <c r="AF148" s="134">
        <v>0</v>
      </c>
    </row>
    <row r="149" spans="1:32" x14ac:dyDescent="0.25">
      <c r="A149" s="169" t="str">
        <f t="shared" si="4"/>
        <v>598</v>
      </c>
      <c r="B149" s="281" t="s">
        <v>383</v>
      </c>
      <c r="C149" s="134">
        <v>0</v>
      </c>
      <c r="D149" s="134">
        <v>0</v>
      </c>
      <c r="E149" s="134">
        <v>0</v>
      </c>
      <c r="F149" s="134">
        <v>0</v>
      </c>
      <c r="G149" s="134">
        <v>0</v>
      </c>
      <c r="H149" s="134">
        <v>0</v>
      </c>
      <c r="I149" s="134">
        <v>0</v>
      </c>
      <c r="J149" s="134">
        <v>0</v>
      </c>
      <c r="K149" s="134">
        <v>0</v>
      </c>
      <c r="L149" s="134">
        <v>0</v>
      </c>
      <c r="M149" s="134">
        <v>0</v>
      </c>
      <c r="N149" s="134">
        <v>0</v>
      </c>
      <c r="O149" s="134">
        <v>0</v>
      </c>
      <c r="P149" s="134">
        <v>0</v>
      </c>
      <c r="Q149" s="134">
        <v>0</v>
      </c>
      <c r="R149" s="134">
        <v>0</v>
      </c>
      <c r="S149" s="134">
        <v>0</v>
      </c>
      <c r="T149" s="134">
        <v>0</v>
      </c>
      <c r="U149" s="134">
        <v>0</v>
      </c>
      <c r="V149" s="134">
        <v>0</v>
      </c>
      <c r="W149" s="134">
        <v>0</v>
      </c>
      <c r="X149" s="134">
        <v>0</v>
      </c>
      <c r="Y149" s="134">
        <v>0</v>
      </c>
      <c r="Z149" s="134">
        <v>0</v>
      </c>
      <c r="AA149" s="134">
        <v>0</v>
      </c>
      <c r="AB149" s="134">
        <v>0</v>
      </c>
      <c r="AC149" s="134">
        <v>0</v>
      </c>
      <c r="AD149" s="134">
        <v>0</v>
      </c>
      <c r="AE149" s="134">
        <v>0</v>
      </c>
      <c r="AF149" s="134">
        <v>0</v>
      </c>
    </row>
    <row r="150" spans="1:32" x14ac:dyDescent="0.25">
      <c r="A150" s="169"/>
      <c r="B150" s="281" t="s">
        <v>384</v>
      </c>
      <c r="C150" s="134">
        <v>0</v>
      </c>
      <c r="D150" s="134">
        <v>0</v>
      </c>
      <c r="E150" s="134">
        <v>0</v>
      </c>
      <c r="F150" s="134">
        <v>0</v>
      </c>
      <c r="G150" s="134">
        <v>0</v>
      </c>
      <c r="H150" s="134">
        <v>0</v>
      </c>
      <c r="I150" s="134">
        <v>0</v>
      </c>
      <c r="J150" s="134">
        <v>0</v>
      </c>
      <c r="K150" s="134">
        <v>0</v>
      </c>
      <c r="L150" s="134">
        <v>0</v>
      </c>
      <c r="M150" s="134">
        <v>0</v>
      </c>
      <c r="N150" s="134">
        <v>0</v>
      </c>
      <c r="O150" s="134">
        <v>0</v>
      </c>
      <c r="P150" s="134">
        <v>0</v>
      </c>
      <c r="Q150" s="134">
        <v>0</v>
      </c>
      <c r="R150" s="134">
        <v>0</v>
      </c>
      <c r="S150" s="134">
        <v>0</v>
      </c>
      <c r="T150" s="134">
        <v>0</v>
      </c>
      <c r="U150" s="134">
        <v>0</v>
      </c>
      <c r="V150" s="134">
        <v>0</v>
      </c>
      <c r="W150" s="134">
        <v>0</v>
      </c>
      <c r="X150" s="134">
        <v>0</v>
      </c>
      <c r="Y150" s="134">
        <v>0</v>
      </c>
      <c r="Z150" s="134">
        <v>0</v>
      </c>
      <c r="AA150" s="134">
        <v>0</v>
      </c>
      <c r="AB150" s="134">
        <v>0</v>
      </c>
      <c r="AC150" s="134">
        <v>0</v>
      </c>
      <c r="AD150" s="134">
        <v>0</v>
      </c>
      <c r="AE150" s="134">
        <v>0</v>
      </c>
      <c r="AF150" s="134">
        <v>0</v>
      </c>
    </row>
    <row r="151" spans="1:32" x14ac:dyDescent="0.25">
      <c r="A151" s="169" t="str">
        <f t="shared" si="4"/>
        <v/>
      </c>
    </row>
    <row r="152" spans="1:32" x14ac:dyDescent="0.25">
      <c r="A152" s="169"/>
      <c r="B152" s="281" t="s">
        <v>84</v>
      </c>
      <c r="C152" s="134">
        <v>0</v>
      </c>
      <c r="D152" s="134">
        <v>0</v>
      </c>
      <c r="E152" s="134">
        <v>0</v>
      </c>
      <c r="F152" s="134">
        <v>0</v>
      </c>
      <c r="G152" s="134">
        <v>0</v>
      </c>
      <c r="H152" s="134">
        <v>0</v>
      </c>
      <c r="I152" s="134">
        <v>0</v>
      </c>
      <c r="J152" s="134">
        <v>0</v>
      </c>
      <c r="K152" s="134">
        <v>0</v>
      </c>
      <c r="L152" s="134">
        <v>0</v>
      </c>
      <c r="M152" s="134">
        <v>0</v>
      </c>
      <c r="N152" s="134">
        <v>0</v>
      </c>
      <c r="O152" s="134">
        <v>0</v>
      </c>
      <c r="P152" s="134">
        <v>0</v>
      </c>
      <c r="Q152" s="134">
        <v>0</v>
      </c>
      <c r="R152" s="134">
        <v>0</v>
      </c>
      <c r="S152" s="134">
        <v>0</v>
      </c>
      <c r="T152" s="134">
        <v>0</v>
      </c>
      <c r="U152" s="134">
        <v>0</v>
      </c>
      <c r="V152" s="134">
        <v>0</v>
      </c>
      <c r="W152" s="134">
        <v>0</v>
      </c>
      <c r="X152" s="134">
        <v>0</v>
      </c>
      <c r="Y152" s="134">
        <v>0</v>
      </c>
      <c r="Z152" s="134">
        <v>0</v>
      </c>
      <c r="AA152" s="134">
        <v>0</v>
      </c>
      <c r="AB152" s="134">
        <v>0</v>
      </c>
      <c r="AC152" s="134">
        <v>0</v>
      </c>
      <c r="AD152" s="134">
        <v>0</v>
      </c>
      <c r="AE152" s="134">
        <v>0</v>
      </c>
      <c r="AF152" s="134">
        <v>0</v>
      </c>
    </row>
    <row r="153" spans="1:32" x14ac:dyDescent="0.25">
      <c r="A153" s="169" t="str">
        <f t="shared" si="4"/>
        <v/>
      </c>
    </row>
    <row r="154" spans="1:32" x14ac:dyDescent="0.25">
      <c r="A154" s="169" t="s">
        <v>849</v>
      </c>
      <c r="B154" s="281" t="s">
        <v>385</v>
      </c>
      <c r="C154" s="134">
        <v>10501.311379999999</v>
      </c>
      <c r="D154" s="134">
        <v>7963.8724599999996</v>
      </c>
      <c r="E154" s="134">
        <v>5688.5836399999998</v>
      </c>
      <c r="F154" s="134">
        <v>3697.6920700000001</v>
      </c>
      <c r="G154" s="134">
        <v>4449.4309899999998</v>
      </c>
      <c r="H154" s="134">
        <v>6471.24334</v>
      </c>
      <c r="I154" s="134">
        <v>11509.882820000001</v>
      </c>
      <c r="J154" s="134">
        <v>12398.339099999999</v>
      </c>
      <c r="K154" s="134">
        <v>12808.491176944701</v>
      </c>
      <c r="L154" s="134">
        <v>13447.246514889701</v>
      </c>
      <c r="M154" s="134">
        <v>13731.922662340099</v>
      </c>
      <c r="N154" s="134">
        <v>17197.524747665499</v>
      </c>
      <c r="O154" s="134">
        <v>16350.781773902399</v>
      </c>
      <c r="P154" s="134">
        <v>15126.036266470001</v>
      </c>
      <c r="Q154" s="134">
        <v>13479.7304914817</v>
      </c>
      <c r="R154" s="134">
        <v>7756.9316019482703</v>
      </c>
      <c r="S154" s="134">
        <v>5648.7482512034303</v>
      </c>
      <c r="T154" s="134">
        <v>8173.4847175499499</v>
      </c>
      <c r="U154" s="134">
        <v>10858.1328026719</v>
      </c>
      <c r="V154" s="134">
        <v>12669.446055316101</v>
      </c>
      <c r="W154" s="134">
        <v>12498.4615836143</v>
      </c>
      <c r="X154" s="134">
        <v>11891.699107319</v>
      </c>
      <c r="Y154" s="134">
        <v>10671.1081679744</v>
      </c>
      <c r="Z154" s="134">
        <v>12536.934320548</v>
      </c>
      <c r="AA154" s="134">
        <v>15952.111754788601</v>
      </c>
      <c r="AB154" s="134">
        <v>14879.9081580601</v>
      </c>
      <c r="AC154" s="134">
        <v>13243.1606402616</v>
      </c>
      <c r="AD154" s="134">
        <v>7423.9572430092103</v>
      </c>
      <c r="AE154" s="134">
        <v>5437.7033833067799</v>
      </c>
      <c r="AF154" s="134">
        <v>7868.4766168793703</v>
      </c>
    </row>
    <row r="155" spans="1:32" x14ac:dyDescent="0.25">
      <c r="A155" s="169" t="str">
        <f t="shared" si="4"/>
        <v>805</v>
      </c>
      <c r="B155" s="281" t="s">
        <v>386</v>
      </c>
      <c r="C155" s="134">
        <v>-891.58591999999896</v>
      </c>
      <c r="D155" s="134">
        <v>-2936.4142400000001</v>
      </c>
      <c r="E155" s="134">
        <v>-2025.37266999999</v>
      </c>
      <c r="F155" s="134">
        <v>-1128.06873</v>
      </c>
      <c r="G155" s="134">
        <v>-572.62765999999999</v>
      </c>
      <c r="H155" s="134">
        <v>447.83064999999999</v>
      </c>
      <c r="I155" s="134">
        <v>-327.92522000000002</v>
      </c>
      <c r="J155" s="134">
        <v>473.54692</v>
      </c>
      <c r="K155" s="134">
        <v>0</v>
      </c>
      <c r="L155" s="134">
        <v>0</v>
      </c>
      <c r="M155" s="134">
        <v>0</v>
      </c>
      <c r="N155" s="134">
        <v>0</v>
      </c>
      <c r="O155" s="134">
        <v>0</v>
      </c>
      <c r="P155" s="134">
        <v>0</v>
      </c>
      <c r="Q155" s="134">
        <v>0</v>
      </c>
      <c r="R155" s="134">
        <v>0</v>
      </c>
      <c r="S155" s="134">
        <v>0</v>
      </c>
      <c r="T155" s="134">
        <v>0</v>
      </c>
      <c r="U155" s="134">
        <v>0</v>
      </c>
      <c r="V155" s="134">
        <v>0</v>
      </c>
      <c r="W155" s="134">
        <v>0</v>
      </c>
      <c r="X155" s="134">
        <v>0</v>
      </c>
      <c r="Y155" s="134">
        <v>0</v>
      </c>
      <c r="Z155" s="134">
        <v>0</v>
      </c>
      <c r="AA155" s="134">
        <v>0</v>
      </c>
      <c r="AB155" s="134">
        <v>0</v>
      </c>
      <c r="AC155" s="134">
        <v>0</v>
      </c>
      <c r="AD155" s="134">
        <v>0</v>
      </c>
      <c r="AE155" s="134">
        <v>0</v>
      </c>
      <c r="AF155" s="134">
        <v>0</v>
      </c>
    </row>
    <row r="156" spans="1:32" x14ac:dyDescent="0.25">
      <c r="A156" s="169" t="str">
        <f t="shared" si="4"/>
        <v>806</v>
      </c>
      <c r="B156" s="281" t="s">
        <v>387</v>
      </c>
      <c r="C156" s="134">
        <v>1779.70975</v>
      </c>
      <c r="D156" s="134">
        <v>670.40810999999997</v>
      </c>
      <c r="E156" s="134">
        <v>35.085520000000002</v>
      </c>
      <c r="F156" s="134">
        <v>-1445.4696100000001</v>
      </c>
      <c r="G156" s="134">
        <v>-1786.23307</v>
      </c>
      <c r="H156" s="134">
        <v>-432.33969999999999</v>
      </c>
      <c r="I156" s="134">
        <v>-973.03665999999998</v>
      </c>
      <c r="J156" s="134">
        <v>-374.54003999999998</v>
      </c>
      <c r="K156" s="134">
        <v>0</v>
      </c>
      <c r="L156" s="134">
        <v>0</v>
      </c>
      <c r="M156" s="134">
        <v>0</v>
      </c>
      <c r="N156" s="134">
        <v>0</v>
      </c>
      <c r="O156" s="134">
        <v>0</v>
      </c>
      <c r="P156" s="134">
        <v>0</v>
      </c>
      <c r="Q156" s="134">
        <v>0</v>
      </c>
      <c r="R156" s="134">
        <v>0</v>
      </c>
      <c r="S156" s="134">
        <v>0</v>
      </c>
      <c r="T156" s="134">
        <v>0</v>
      </c>
      <c r="U156" s="134">
        <v>0</v>
      </c>
      <c r="V156" s="134">
        <v>0</v>
      </c>
      <c r="W156" s="134">
        <v>0</v>
      </c>
      <c r="X156" s="134">
        <v>0</v>
      </c>
      <c r="Y156" s="134">
        <v>0</v>
      </c>
      <c r="Z156" s="134">
        <v>0</v>
      </c>
      <c r="AA156" s="134">
        <v>0</v>
      </c>
      <c r="AB156" s="134">
        <v>0</v>
      </c>
      <c r="AC156" s="134">
        <v>0</v>
      </c>
      <c r="AD156" s="134">
        <v>0</v>
      </c>
      <c r="AE156" s="134">
        <v>0</v>
      </c>
      <c r="AF156" s="134">
        <v>0</v>
      </c>
    </row>
    <row r="157" spans="1:32" x14ac:dyDescent="0.25">
      <c r="A157" s="169" t="str">
        <f t="shared" si="4"/>
        <v>807</v>
      </c>
      <c r="B157" s="281" t="s">
        <v>388</v>
      </c>
      <c r="C157" s="134">
        <v>63.234519999999897</v>
      </c>
      <c r="D157" s="134">
        <v>69.544529999999995</v>
      </c>
      <c r="E157" s="134">
        <v>77.812060000000002</v>
      </c>
      <c r="F157" s="134">
        <v>68.048789999999997</v>
      </c>
      <c r="G157" s="134">
        <v>68.876000000000005</v>
      </c>
      <c r="H157" s="134">
        <v>73.019630000000006</v>
      </c>
      <c r="I157" s="134">
        <v>93.432810000000003</v>
      </c>
      <c r="J157" s="134">
        <v>73.199250000000006</v>
      </c>
      <c r="K157" s="134">
        <v>59.648000000000003</v>
      </c>
      <c r="L157" s="134">
        <v>57.942</v>
      </c>
      <c r="M157" s="134">
        <v>59.646999999999998</v>
      </c>
      <c r="N157" s="134">
        <v>56.6</v>
      </c>
      <c r="O157" s="134">
        <v>71.388999999999996</v>
      </c>
      <c r="P157" s="134">
        <v>63.790999999999997</v>
      </c>
      <c r="Q157" s="134">
        <v>75.188000000000002</v>
      </c>
      <c r="R157" s="134">
        <v>59.991999999999997</v>
      </c>
      <c r="S157" s="134">
        <v>76.655000000000001</v>
      </c>
      <c r="T157" s="134">
        <v>71.59</v>
      </c>
      <c r="U157" s="134">
        <v>67.088999999999999</v>
      </c>
      <c r="V157" s="134">
        <v>82.286000000000001</v>
      </c>
      <c r="W157" s="134">
        <v>68.155000000000001</v>
      </c>
      <c r="X157" s="134">
        <v>73.22</v>
      </c>
      <c r="Y157" s="134">
        <v>66.888000000000005</v>
      </c>
      <c r="Z157" s="134">
        <v>58.024000000000001</v>
      </c>
      <c r="AA157" s="134">
        <v>76.518000000000001</v>
      </c>
      <c r="AB157" s="134">
        <v>65.12</v>
      </c>
      <c r="AC157" s="134">
        <v>73.984999999999999</v>
      </c>
      <c r="AD157" s="134">
        <v>65.12</v>
      </c>
      <c r="AE157" s="134">
        <v>79.251000000000005</v>
      </c>
      <c r="AF157" s="134">
        <v>70.387</v>
      </c>
    </row>
    <row r="158" spans="1:32" x14ac:dyDescent="0.25">
      <c r="A158" s="169" t="str">
        <f t="shared" si="4"/>
        <v>808</v>
      </c>
      <c r="B158" s="281" t="s">
        <v>389</v>
      </c>
      <c r="C158" s="134">
        <v>11490.1605</v>
      </c>
      <c r="D158" s="134">
        <v>9700.1118399999996</v>
      </c>
      <c r="E158" s="134">
        <v>4507.4706100000003</v>
      </c>
      <c r="F158" s="134">
        <v>4690.5661899999996</v>
      </c>
      <c r="G158" s="134">
        <v>1629.9211</v>
      </c>
      <c r="H158" s="134">
        <v>-3828.3666899999998</v>
      </c>
      <c r="I158" s="134">
        <v>-7804.8950199999999</v>
      </c>
      <c r="J158" s="134">
        <v>-9647.0389699999996</v>
      </c>
      <c r="K158" s="134">
        <v>-10238.7992089114</v>
      </c>
      <c r="L158" s="134">
        <v>-8117.0911736202897</v>
      </c>
      <c r="M158" s="134">
        <v>-388.2030804515</v>
      </c>
      <c r="N158" s="134">
        <v>7469.7787526380898</v>
      </c>
      <c r="O158" s="134">
        <v>11643.0328885165</v>
      </c>
      <c r="P158" s="134">
        <v>10697.003595833399</v>
      </c>
      <c r="Q158" s="134">
        <v>6894.15108338358</v>
      </c>
      <c r="R158" s="134">
        <v>2677.9355295318601</v>
      </c>
      <c r="S158" s="134">
        <v>251.325917870111</v>
      </c>
      <c r="T158" s="134">
        <v>-5032.49157753903</v>
      </c>
      <c r="U158" s="134">
        <v>-8410.8391655715495</v>
      </c>
      <c r="V158" s="134">
        <v>-10492.1156971075</v>
      </c>
      <c r="W158" s="134">
        <v>-10005.110981366401</v>
      </c>
      <c r="X158" s="134">
        <v>-8507.3603035424894</v>
      </c>
      <c r="Y158" s="134">
        <v>-402.568350864781</v>
      </c>
      <c r="Z158" s="134">
        <v>7688.1351238235802</v>
      </c>
      <c r="AA158" s="134">
        <v>11986.9191318885</v>
      </c>
      <c r="AB158" s="134">
        <v>11010.732719085599</v>
      </c>
      <c r="AC158" s="134">
        <v>7094.2145073027204</v>
      </c>
      <c r="AD158" s="134">
        <v>2753.6938059282202</v>
      </c>
      <c r="AE158" s="134">
        <v>258.203939159909</v>
      </c>
      <c r="AF158" s="134">
        <v>-4859.0326717282396</v>
      </c>
    </row>
    <row r="159" spans="1:32" x14ac:dyDescent="0.25">
      <c r="A159" s="169" t="str">
        <f t="shared" si="4"/>
        <v>812</v>
      </c>
      <c r="B159" s="281" t="s">
        <v>390</v>
      </c>
      <c r="C159" s="134">
        <v>-16.570799999999998</v>
      </c>
      <c r="D159" s="134">
        <v>-24.443930000000002</v>
      </c>
      <c r="E159" s="134">
        <v>-15.228759999999999</v>
      </c>
      <c r="F159" s="134">
        <v>-10.848599999999999</v>
      </c>
      <c r="G159" s="134">
        <v>-4.4169599999999898</v>
      </c>
      <c r="H159" s="134">
        <v>-4.4386700000000001</v>
      </c>
      <c r="I159" s="134">
        <v>-2.6743399999999999</v>
      </c>
      <c r="J159" s="134">
        <v>-3.8553199999999999</v>
      </c>
      <c r="K159" s="134">
        <v>0</v>
      </c>
      <c r="L159" s="134">
        <v>0</v>
      </c>
      <c r="M159" s="134">
        <v>0</v>
      </c>
      <c r="N159" s="134">
        <v>0</v>
      </c>
      <c r="O159" s="134">
        <v>0</v>
      </c>
      <c r="P159" s="134">
        <v>0</v>
      </c>
      <c r="Q159" s="134">
        <v>0</v>
      </c>
      <c r="R159" s="134">
        <v>0</v>
      </c>
      <c r="S159" s="134">
        <v>0</v>
      </c>
      <c r="T159" s="134">
        <v>0</v>
      </c>
      <c r="U159" s="134">
        <v>0</v>
      </c>
      <c r="V159" s="134">
        <v>0</v>
      </c>
      <c r="W159" s="134">
        <v>0</v>
      </c>
      <c r="X159" s="134">
        <v>0</v>
      </c>
      <c r="Y159" s="134">
        <v>0</v>
      </c>
      <c r="Z159" s="134">
        <v>0</v>
      </c>
      <c r="AA159" s="134">
        <v>0</v>
      </c>
      <c r="AB159" s="134">
        <v>0</v>
      </c>
      <c r="AC159" s="134">
        <v>0</v>
      </c>
      <c r="AD159" s="134">
        <v>0</v>
      </c>
      <c r="AE159" s="134">
        <v>0</v>
      </c>
      <c r="AF159" s="134">
        <v>0</v>
      </c>
    </row>
    <row r="160" spans="1:32" x14ac:dyDescent="0.25">
      <c r="A160" s="169" t="str">
        <f t="shared" si="4"/>
        <v>813</v>
      </c>
      <c r="B160" s="281" t="s">
        <v>391</v>
      </c>
      <c r="C160" s="134">
        <v>0</v>
      </c>
      <c r="D160" s="134">
        <v>0</v>
      </c>
      <c r="E160" s="134">
        <v>0</v>
      </c>
      <c r="F160" s="134">
        <v>0</v>
      </c>
      <c r="G160" s="134">
        <v>0</v>
      </c>
      <c r="H160" s="134">
        <v>0</v>
      </c>
      <c r="I160" s="134">
        <v>0</v>
      </c>
      <c r="J160" s="134">
        <v>0</v>
      </c>
      <c r="K160" s="134">
        <v>0</v>
      </c>
      <c r="L160" s="134">
        <v>0</v>
      </c>
      <c r="M160" s="134">
        <v>0</v>
      </c>
      <c r="N160" s="134">
        <v>0</v>
      </c>
      <c r="O160" s="134">
        <v>0</v>
      </c>
      <c r="P160" s="134">
        <v>0</v>
      </c>
      <c r="Q160" s="134">
        <v>0</v>
      </c>
      <c r="R160" s="134">
        <v>0</v>
      </c>
      <c r="S160" s="134">
        <v>0</v>
      </c>
      <c r="T160" s="134">
        <v>0</v>
      </c>
      <c r="U160" s="134">
        <v>0</v>
      </c>
      <c r="V160" s="134">
        <v>0</v>
      </c>
      <c r="W160" s="134">
        <v>0</v>
      </c>
      <c r="X160" s="134">
        <v>0</v>
      </c>
      <c r="Y160" s="134">
        <v>0</v>
      </c>
      <c r="Z160" s="134">
        <v>0</v>
      </c>
      <c r="AA160" s="134">
        <v>0</v>
      </c>
      <c r="AB160" s="134">
        <v>0</v>
      </c>
      <c r="AC160" s="134">
        <v>0</v>
      </c>
      <c r="AD160" s="134">
        <v>0</v>
      </c>
      <c r="AE160" s="134">
        <v>0</v>
      </c>
      <c r="AF160" s="134">
        <v>0</v>
      </c>
    </row>
    <row r="161" spans="1:32" x14ac:dyDescent="0.25">
      <c r="A161" s="169" t="str">
        <f t="shared" si="4"/>
        <v>823</v>
      </c>
      <c r="B161" s="281" t="s">
        <v>392</v>
      </c>
      <c r="C161" s="134">
        <v>0</v>
      </c>
      <c r="D161" s="134">
        <v>0</v>
      </c>
      <c r="E161" s="134">
        <v>0</v>
      </c>
      <c r="F161" s="134">
        <v>0</v>
      </c>
      <c r="G161" s="134">
        <v>0</v>
      </c>
      <c r="H161" s="134">
        <v>0</v>
      </c>
      <c r="I161" s="134">
        <v>0</v>
      </c>
      <c r="J161" s="134">
        <v>0</v>
      </c>
      <c r="K161" s="134">
        <v>0</v>
      </c>
      <c r="L161" s="134">
        <v>0</v>
      </c>
      <c r="M161" s="134">
        <v>0</v>
      </c>
      <c r="N161" s="134">
        <v>0</v>
      </c>
      <c r="O161" s="134">
        <v>0</v>
      </c>
      <c r="P161" s="134">
        <v>0</v>
      </c>
      <c r="Q161" s="134">
        <v>0</v>
      </c>
      <c r="R161" s="134">
        <v>0</v>
      </c>
      <c r="S161" s="134">
        <v>0</v>
      </c>
      <c r="T161" s="134">
        <v>0</v>
      </c>
      <c r="U161" s="134">
        <v>0</v>
      </c>
      <c r="V161" s="134">
        <v>0</v>
      </c>
      <c r="W161" s="134">
        <v>0</v>
      </c>
      <c r="X161" s="134">
        <v>0</v>
      </c>
      <c r="Y161" s="134">
        <v>0</v>
      </c>
      <c r="Z161" s="134">
        <v>0</v>
      </c>
      <c r="AA161" s="134">
        <v>0</v>
      </c>
      <c r="AB161" s="134">
        <v>0</v>
      </c>
      <c r="AC161" s="134">
        <v>0</v>
      </c>
      <c r="AD161" s="134">
        <v>0</v>
      </c>
      <c r="AE161" s="134">
        <v>0</v>
      </c>
      <c r="AF161" s="134">
        <v>0</v>
      </c>
    </row>
    <row r="162" spans="1:32" x14ac:dyDescent="0.25">
      <c r="A162" s="169"/>
      <c r="B162" s="281" t="s">
        <v>393</v>
      </c>
      <c r="C162" s="134">
        <v>22926.259429999998</v>
      </c>
      <c r="D162" s="134">
        <v>15443.07877</v>
      </c>
      <c r="E162" s="134">
        <v>8268.3503999999994</v>
      </c>
      <c r="F162" s="134">
        <v>5871.92011</v>
      </c>
      <c r="G162" s="134">
        <v>3784.9504000000002</v>
      </c>
      <c r="H162" s="134">
        <v>2726.9485599999998</v>
      </c>
      <c r="I162" s="134">
        <v>2494.7843899999998</v>
      </c>
      <c r="J162" s="134">
        <v>2919.65094</v>
      </c>
      <c r="K162" s="134">
        <v>2629.33996803331</v>
      </c>
      <c r="L162" s="134">
        <v>5388.0973412694702</v>
      </c>
      <c r="M162" s="134">
        <v>13403.3665818886</v>
      </c>
      <c r="N162" s="134">
        <v>24723.903500303601</v>
      </c>
      <c r="O162" s="134">
        <v>28065.203662419</v>
      </c>
      <c r="P162" s="134">
        <v>25886.830862303501</v>
      </c>
      <c r="Q162" s="134">
        <v>20449.0695748652</v>
      </c>
      <c r="R162" s="134">
        <v>10494.8591314801</v>
      </c>
      <c r="S162" s="134">
        <v>5976.7291690735401</v>
      </c>
      <c r="T162" s="134">
        <v>3212.58314001091</v>
      </c>
      <c r="U162" s="134">
        <v>2514.3826371004302</v>
      </c>
      <c r="V162" s="134">
        <v>2259.6163582086501</v>
      </c>
      <c r="W162" s="134">
        <v>2561.5056022479198</v>
      </c>
      <c r="X162" s="134">
        <v>3457.5588037765901</v>
      </c>
      <c r="Y162" s="134">
        <v>10335.427817109599</v>
      </c>
      <c r="Z162" s="134">
        <v>20283.0934443716</v>
      </c>
      <c r="AA162" s="134">
        <v>28015.548886677101</v>
      </c>
      <c r="AB162" s="134">
        <v>25955.7608771458</v>
      </c>
      <c r="AC162" s="134">
        <v>20411.360147564301</v>
      </c>
      <c r="AD162" s="134">
        <v>10242.7710489374</v>
      </c>
      <c r="AE162" s="134">
        <v>5775.1583224666902</v>
      </c>
      <c r="AF162" s="134">
        <v>3079.83094515112</v>
      </c>
    </row>
    <row r="163" spans="1:32" x14ac:dyDescent="0.25">
      <c r="A163" s="169" t="str">
        <f t="shared" si="4"/>
        <v/>
      </c>
    </row>
    <row r="164" spans="1:32" x14ac:dyDescent="0.25">
      <c r="A164" s="169" t="str">
        <f t="shared" si="4"/>
        <v>814</v>
      </c>
      <c r="B164" s="281" t="s">
        <v>394</v>
      </c>
      <c r="C164" s="134">
        <v>54.667180000000002</v>
      </c>
      <c r="D164" s="134">
        <v>70.121309999999994</v>
      </c>
      <c r="E164" s="134">
        <v>64.606819999999999</v>
      </c>
      <c r="F164" s="134">
        <v>60.657379999999897</v>
      </c>
      <c r="G164" s="134">
        <v>75.138369999999995</v>
      </c>
      <c r="H164" s="134">
        <v>63.365220000000001</v>
      </c>
      <c r="I164" s="134">
        <v>74.087519999999998</v>
      </c>
      <c r="J164" s="134">
        <v>74.611159999999998</v>
      </c>
      <c r="K164" s="134">
        <v>92.694999999999993</v>
      </c>
      <c r="L164" s="134">
        <v>95.313000000000002</v>
      </c>
      <c r="M164" s="134">
        <v>82.308000000000007</v>
      </c>
      <c r="N164" s="134">
        <v>79.055000000000007</v>
      </c>
      <c r="O164" s="134">
        <v>58.951999999999998</v>
      </c>
      <c r="P164" s="134">
        <v>56.399000000000001</v>
      </c>
      <c r="Q164" s="134">
        <v>63.316000000000003</v>
      </c>
      <c r="R164" s="134">
        <v>52.444000000000003</v>
      </c>
      <c r="S164" s="134">
        <v>53.899000000000001</v>
      </c>
      <c r="T164" s="134">
        <v>51.933999999999997</v>
      </c>
      <c r="U164" s="134">
        <v>52.954999999999998</v>
      </c>
      <c r="V164" s="134">
        <v>57.750999999999998</v>
      </c>
      <c r="W164" s="134">
        <v>58.161000000000001</v>
      </c>
      <c r="X164" s="134">
        <v>55.966000000000001</v>
      </c>
      <c r="Y164" s="134">
        <v>55.838999999999999</v>
      </c>
      <c r="Z164" s="134">
        <v>51.015999999999998</v>
      </c>
      <c r="AA164" s="134">
        <v>61.951999999999998</v>
      </c>
      <c r="AB164" s="134">
        <v>58.378999999999998</v>
      </c>
      <c r="AC164" s="134">
        <v>59.451000000000001</v>
      </c>
      <c r="AD164" s="134">
        <v>52.459000000000003</v>
      </c>
      <c r="AE164" s="134">
        <v>55.625</v>
      </c>
      <c r="AF164" s="134">
        <v>50.036000000000001</v>
      </c>
    </row>
    <row r="165" spans="1:32" x14ac:dyDescent="0.25">
      <c r="A165" s="169" t="str">
        <f t="shared" si="4"/>
        <v>816</v>
      </c>
      <c r="B165" s="281" t="s">
        <v>395</v>
      </c>
      <c r="C165" s="134">
        <v>4.6199500000000002</v>
      </c>
      <c r="D165" s="134">
        <v>4.22743</v>
      </c>
      <c r="E165" s="134">
        <v>7.4044600000000003</v>
      </c>
      <c r="F165" s="134">
        <v>4.1894</v>
      </c>
      <c r="G165" s="134">
        <v>4.9546000000000001</v>
      </c>
      <c r="H165" s="134">
        <v>6.1903499999999996</v>
      </c>
      <c r="I165" s="134">
        <v>5.4218199999999896</v>
      </c>
      <c r="J165" s="134">
        <v>6.2377900000000004</v>
      </c>
      <c r="K165" s="134">
        <v>5.12</v>
      </c>
      <c r="L165" s="134">
        <v>6.12</v>
      </c>
      <c r="M165" s="134">
        <v>6.3920000000000003</v>
      </c>
      <c r="N165" s="134">
        <v>5.12</v>
      </c>
      <c r="O165" s="134">
        <v>2.7549999999999999</v>
      </c>
      <c r="P165" s="134">
        <v>2.7549999999999999</v>
      </c>
      <c r="Q165" s="134">
        <v>2.7549999999999999</v>
      </c>
      <c r="R165" s="134">
        <v>4.9550000000000001</v>
      </c>
      <c r="S165" s="134">
        <v>2.7549999999999999</v>
      </c>
      <c r="T165" s="134">
        <v>2.7549999999999999</v>
      </c>
      <c r="U165" s="134">
        <v>3.7549999999999999</v>
      </c>
      <c r="V165" s="134">
        <v>2.7549999999999999</v>
      </c>
      <c r="W165" s="134">
        <v>2.7549999999999999</v>
      </c>
      <c r="X165" s="134">
        <v>3.7549999999999999</v>
      </c>
      <c r="Y165" s="134">
        <v>3.9550000000000001</v>
      </c>
      <c r="Z165" s="134">
        <v>2.7549999999999999</v>
      </c>
      <c r="AA165" s="134">
        <v>2.7719999999999998</v>
      </c>
      <c r="AB165" s="134">
        <v>2.7719999999999998</v>
      </c>
      <c r="AC165" s="134">
        <v>2.7719999999999998</v>
      </c>
      <c r="AD165" s="134">
        <v>4.9800000000000004</v>
      </c>
      <c r="AE165" s="134">
        <v>2.7719999999999998</v>
      </c>
      <c r="AF165" s="134">
        <v>2.7719999999999998</v>
      </c>
    </row>
    <row r="166" spans="1:32" x14ac:dyDescent="0.25">
      <c r="A166" s="169" t="str">
        <f t="shared" si="4"/>
        <v>817</v>
      </c>
      <c r="B166" s="281" t="s">
        <v>396</v>
      </c>
      <c r="C166" s="134">
        <v>35.237819999999999</v>
      </c>
      <c r="D166" s="134">
        <v>37.06015</v>
      </c>
      <c r="E166" s="134">
        <v>31.479869999999998</v>
      </c>
      <c r="F166" s="134">
        <v>29.98807</v>
      </c>
      <c r="G166" s="134">
        <v>51.879599999999897</v>
      </c>
      <c r="H166" s="134">
        <v>47.054279999999999</v>
      </c>
      <c r="I166" s="134">
        <v>32.552050000000001</v>
      </c>
      <c r="J166" s="134">
        <v>18.996839999999999</v>
      </c>
      <c r="K166" s="134">
        <v>83.418999999999997</v>
      </c>
      <c r="L166" s="134">
        <v>49.817</v>
      </c>
      <c r="M166" s="134">
        <v>53.953000000000003</v>
      </c>
      <c r="N166" s="134">
        <v>57.88</v>
      </c>
      <c r="O166" s="134">
        <v>78.177000000000007</v>
      </c>
      <c r="P166" s="134">
        <v>68.637</v>
      </c>
      <c r="Q166" s="134">
        <v>72.558000000000007</v>
      </c>
      <c r="R166" s="134">
        <v>57.686</v>
      </c>
      <c r="S166" s="134">
        <v>65.144999999999996</v>
      </c>
      <c r="T166" s="134">
        <v>78.688999999999993</v>
      </c>
      <c r="U166" s="134">
        <v>86.572999999999993</v>
      </c>
      <c r="V166" s="134">
        <v>100.82899999999999</v>
      </c>
      <c r="W166" s="134">
        <v>79.710999999999999</v>
      </c>
      <c r="X166" s="134">
        <v>77.501999999999995</v>
      </c>
      <c r="Y166" s="134">
        <v>78.082999999999998</v>
      </c>
      <c r="Z166" s="134">
        <v>75.316000000000003</v>
      </c>
      <c r="AA166" s="134">
        <v>80.013000000000005</v>
      </c>
      <c r="AB166" s="134">
        <v>67.25</v>
      </c>
      <c r="AC166" s="134">
        <v>69.590999999999994</v>
      </c>
      <c r="AD166" s="134">
        <v>58.395000000000003</v>
      </c>
      <c r="AE166" s="134">
        <v>60.758000000000003</v>
      </c>
      <c r="AF166" s="134">
        <v>74.338999999999999</v>
      </c>
    </row>
    <row r="167" spans="1:32" x14ac:dyDescent="0.25">
      <c r="A167" s="169" t="str">
        <f t="shared" si="4"/>
        <v>818</v>
      </c>
      <c r="B167" s="281" t="s">
        <v>397</v>
      </c>
      <c r="C167" s="134">
        <v>232.02543</v>
      </c>
      <c r="D167" s="134">
        <v>204.38692</v>
      </c>
      <c r="E167" s="134">
        <v>231.09746999999999</v>
      </c>
      <c r="F167" s="134">
        <v>178.16292999999999</v>
      </c>
      <c r="G167" s="134">
        <v>157.70113000000001</v>
      </c>
      <c r="H167" s="134">
        <v>162.74118999999999</v>
      </c>
      <c r="I167" s="134">
        <v>144.55751000000001</v>
      </c>
      <c r="J167" s="134">
        <v>176.09509</v>
      </c>
      <c r="K167" s="134">
        <v>102.381</v>
      </c>
      <c r="L167" s="134">
        <v>108.977</v>
      </c>
      <c r="M167" s="134">
        <v>107.937</v>
      </c>
      <c r="N167" s="134">
        <v>125.45</v>
      </c>
      <c r="O167" s="134">
        <v>294.02699999999999</v>
      </c>
      <c r="P167" s="134">
        <v>280.20800000000003</v>
      </c>
      <c r="Q167" s="134">
        <v>271.90300000000002</v>
      </c>
      <c r="R167" s="134">
        <v>193.364</v>
      </c>
      <c r="S167" s="134">
        <v>213.41399999999999</v>
      </c>
      <c r="T167" s="134">
        <v>281.524</v>
      </c>
      <c r="U167" s="134">
        <v>278.40100000000001</v>
      </c>
      <c r="V167" s="134">
        <v>218.91900000000001</v>
      </c>
      <c r="W167" s="134">
        <v>221.166</v>
      </c>
      <c r="X167" s="134">
        <v>232.33500000000001</v>
      </c>
      <c r="Y167" s="134">
        <v>245.19499999999999</v>
      </c>
      <c r="Z167" s="134">
        <v>276.89400000000001</v>
      </c>
      <c r="AA167" s="134">
        <v>296.19</v>
      </c>
      <c r="AB167" s="134">
        <v>279.517</v>
      </c>
      <c r="AC167" s="134">
        <v>271.59500000000003</v>
      </c>
      <c r="AD167" s="134">
        <v>191.84800000000001</v>
      </c>
      <c r="AE167" s="134">
        <v>235.607</v>
      </c>
      <c r="AF167" s="134">
        <v>334.61500000000001</v>
      </c>
    </row>
    <row r="168" spans="1:32" x14ac:dyDescent="0.25">
      <c r="A168" s="169" t="str">
        <f t="shared" si="4"/>
        <v>819</v>
      </c>
      <c r="B168" s="281" t="s">
        <v>398</v>
      </c>
      <c r="C168" s="134">
        <v>125.57119</v>
      </c>
      <c r="D168" s="134">
        <v>122.57428</v>
      </c>
      <c r="E168" s="134">
        <v>73.342299999999994</v>
      </c>
      <c r="F168" s="134">
        <v>37.862780000000001</v>
      </c>
      <c r="G168" s="134">
        <v>4.77827</v>
      </c>
      <c r="H168" s="134">
        <v>1.20146</v>
      </c>
      <c r="I168" s="134">
        <v>0.72723000000000004</v>
      </c>
      <c r="J168" s="134">
        <v>3.3864299999999998</v>
      </c>
      <c r="K168" s="134">
        <v>5</v>
      </c>
      <c r="L168" s="134">
        <v>9</v>
      </c>
      <c r="M168" s="134">
        <v>21</v>
      </c>
      <c r="N168" s="134">
        <v>136</v>
      </c>
      <c r="O168" s="134">
        <v>131</v>
      </c>
      <c r="P168" s="134">
        <v>114</v>
      </c>
      <c r="Q168" s="134">
        <v>101</v>
      </c>
      <c r="R168" s="134">
        <v>30</v>
      </c>
      <c r="S168" s="134">
        <v>16</v>
      </c>
      <c r="T168" s="134">
        <v>7</v>
      </c>
      <c r="U168" s="134">
        <v>7</v>
      </c>
      <c r="V168" s="134">
        <v>7</v>
      </c>
      <c r="W168" s="134">
        <v>7</v>
      </c>
      <c r="X168" s="134">
        <v>11</v>
      </c>
      <c r="Y168" s="134">
        <v>22</v>
      </c>
      <c r="Z168" s="134">
        <v>127</v>
      </c>
      <c r="AA168" s="134">
        <v>148</v>
      </c>
      <c r="AB168" s="134">
        <v>130</v>
      </c>
      <c r="AC168" s="134">
        <v>115</v>
      </c>
      <c r="AD168" s="134">
        <v>33</v>
      </c>
      <c r="AE168" s="134">
        <v>17</v>
      </c>
      <c r="AF168" s="134">
        <v>7</v>
      </c>
    </row>
    <row r="169" spans="1:32" x14ac:dyDescent="0.25">
      <c r="A169" s="169" t="str">
        <f t="shared" si="4"/>
        <v>821</v>
      </c>
      <c r="B169" s="281" t="s">
        <v>399</v>
      </c>
      <c r="C169" s="134">
        <v>252.10169999999999</v>
      </c>
      <c r="D169" s="134">
        <v>263.620599999999</v>
      </c>
      <c r="E169" s="134">
        <v>259.80412999999999</v>
      </c>
      <c r="F169" s="134">
        <v>196.13258999999999</v>
      </c>
      <c r="G169" s="134">
        <v>167.55174</v>
      </c>
      <c r="H169" s="134">
        <v>6.6002599999999996</v>
      </c>
      <c r="I169" s="134">
        <v>4.3729100000000001</v>
      </c>
      <c r="J169" s="134">
        <v>3.9274899999999899</v>
      </c>
      <c r="K169" s="134">
        <v>27.834</v>
      </c>
      <c r="L169" s="134">
        <v>27.835000000000001</v>
      </c>
      <c r="M169" s="134">
        <v>90.015000000000001</v>
      </c>
      <c r="N169" s="134">
        <v>220.06800000000001</v>
      </c>
      <c r="O169" s="134">
        <v>234.37899999999999</v>
      </c>
      <c r="P169" s="134">
        <v>230.798</v>
      </c>
      <c r="Q169" s="134">
        <v>192.131</v>
      </c>
      <c r="R169" s="134">
        <v>152.184</v>
      </c>
      <c r="S169" s="134">
        <v>122.675</v>
      </c>
      <c r="T169" s="134">
        <v>14.599</v>
      </c>
      <c r="U169" s="134">
        <v>15.481</v>
      </c>
      <c r="V169" s="134">
        <v>22.768999999999998</v>
      </c>
      <c r="W169" s="134">
        <v>17.684000000000001</v>
      </c>
      <c r="X169" s="134">
        <v>19.227</v>
      </c>
      <c r="Y169" s="134">
        <v>96.221000000000004</v>
      </c>
      <c r="Z169" s="134">
        <v>192.78899999999999</v>
      </c>
      <c r="AA169" s="134">
        <v>236.18</v>
      </c>
      <c r="AB169" s="134">
        <v>244.86699999999999</v>
      </c>
      <c r="AC169" s="134">
        <v>193.60300000000001</v>
      </c>
      <c r="AD169" s="134">
        <v>245.34399999999999</v>
      </c>
      <c r="AE169" s="134">
        <v>139.97399999999999</v>
      </c>
      <c r="AF169" s="134">
        <v>15.513999999999999</v>
      </c>
    </row>
    <row r="170" spans="1:32" x14ac:dyDescent="0.25">
      <c r="A170" s="169" t="str">
        <f t="shared" si="4"/>
        <v>823</v>
      </c>
      <c r="B170" s="281" t="s">
        <v>392</v>
      </c>
      <c r="C170" s="134">
        <v>137.77649</v>
      </c>
      <c r="D170" s="134">
        <v>117.43728</v>
      </c>
      <c r="E170" s="134">
        <v>103.44905</v>
      </c>
      <c r="F170" s="134">
        <v>87.677580000000006</v>
      </c>
      <c r="G170" s="134">
        <v>90.221209999999999</v>
      </c>
      <c r="H170" s="134">
        <v>90.182079999999999</v>
      </c>
      <c r="I170" s="134">
        <v>113.56216000000001</v>
      </c>
      <c r="J170" s="134">
        <v>128.11034000000001</v>
      </c>
      <c r="K170" s="134">
        <v>174</v>
      </c>
      <c r="L170" s="134">
        <v>193</v>
      </c>
      <c r="M170" s="134">
        <v>194</v>
      </c>
      <c r="N170" s="134">
        <v>182</v>
      </c>
      <c r="O170" s="134">
        <v>139</v>
      </c>
      <c r="P170" s="134">
        <v>119</v>
      </c>
      <c r="Q170" s="134">
        <v>102</v>
      </c>
      <c r="R170" s="134">
        <v>84</v>
      </c>
      <c r="S170" s="134">
        <v>86</v>
      </c>
      <c r="T170" s="134">
        <v>98</v>
      </c>
      <c r="U170" s="134">
        <v>116</v>
      </c>
      <c r="V170" s="134">
        <v>135</v>
      </c>
      <c r="W170" s="134">
        <v>155</v>
      </c>
      <c r="X170" s="134">
        <v>173</v>
      </c>
      <c r="Y170" s="134">
        <v>173</v>
      </c>
      <c r="Z170" s="134">
        <v>162</v>
      </c>
      <c r="AA170" s="134">
        <v>150</v>
      </c>
      <c r="AB170" s="134">
        <v>129</v>
      </c>
      <c r="AC170" s="134">
        <v>114</v>
      </c>
      <c r="AD170" s="134">
        <v>95</v>
      </c>
      <c r="AE170" s="134">
        <v>96</v>
      </c>
      <c r="AF170" s="134">
        <v>109</v>
      </c>
    </row>
    <row r="171" spans="1:32" x14ac:dyDescent="0.25">
      <c r="A171" s="169" t="str">
        <f t="shared" ref="A171:A235" si="5">MID($B171,1,3)</f>
        <v>824</v>
      </c>
      <c r="B171" s="281" t="s">
        <v>400</v>
      </c>
      <c r="C171" s="134">
        <v>1.6787399999999999</v>
      </c>
      <c r="D171" s="134">
        <v>1.52874</v>
      </c>
      <c r="E171" s="134">
        <v>1.52874</v>
      </c>
      <c r="F171" s="134">
        <v>1.52874</v>
      </c>
      <c r="G171" s="134">
        <v>1.52874</v>
      </c>
      <c r="H171" s="134">
        <v>1.52874</v>
      </c>
      <c r="I171" s="134">
        <v>1.52874</v>
      </c>
      <c r="J171" s="134">
        <v>1.52874</v>
      </c>
      <c r="K171" s="134">
        <v>0</v>
      </c>
      <c r="L171" s="134">
        <v>0</v>
      </c>
      <c r="M171" s="134">
        <v>0</v>
      </c>
      <c r="N171" s="134">
        <v>0</v>
      </c>
      <c r="O171" s="134">
        <v>0</v>
      </c>
      <c r="P171" s="134">
        <v>0</v>
      </c>
      <c r="Q171" s="134">
        <v>0</v>
      </c>
      <c r="R171" s="134">
        <v>0</v>
      </c>
      <c r="S171" s="134">
        <v>0</v>
      </c>
      <c r="T171" s="134">
        <v>0</v>
      </c>
      <c r="U171" s="134">
        <v>0</v>
      </c>
      <c r="V171" s="134">
        <v>0</v>
      </c>
      <c r="W171" s="134">
        <v>0</v>
      </c>
      <c r="X171" s="134">
        <v>0</v>
      </c>
      <c r="Y171" s="134">
        <v>0</v>
      </c>
      <c r="Z171" s="134">
        <v>0</v>
      </c>
      <c r="AA171" s="134">
        <v>0</v>
      </c>
      <c r="AB171" s="134">
        <v>0</v>
      </c>
      <c r="AC171" s="134">
        <v>0</v>
      </c>
      <c r="AD171" s="134">
        <v>0</v>
      </c>
      <c r="AE171" s="134">
        <v>0</v>
      </c>
      <c r="AF171" s="134">
        <v>0</v>
      </c>
    </row>
    <row r="172" spans="1:32" x14ac:dyDescent="0.25">
      <c r="A172" s="169" t="str">
        <f t="shared" si="5"/>
        <v>825</v>
      </c>
      <c r="B172" s="281" t="s">
        <v>401</v>
      </c>
      <c r="C172" s="134">
        <v>14.30752</v>
      </c>
      <c r="D172" s="134">
        <v>3.5166900000000001</v>
      </c>
      <c r="E172" s="134">
        <v>17.166119999999999</v>
      </c>
      <c r="F172" s="134">
        <v>32.050449999999998</v>
      </c>
      <c r="G172" s="134">
        <v>5.8789999999999996</v>
      </c>
      <c r="H172" s="134">
        <v>4.2640000000000002</v>
      </c>
      <c r="I172" s="134">
        <v>26.234690000000001</v>
      </c>
      <c r="J172" s="134">
        <v>14.78612</v>
      </c>
      <c r="K172" s="134">
        <v>2.6160000000000001</v>
      </c>
      <c r="L172" s="134">
        <v>6.8739999999999997</v>
      </c>
      <c r="M172" s="134">
        <v>10.787000000000001</v>
      </c>
      <c r="N172" s="134">
        <v>5.0519999999999996</v>
      </c>
      <c r="O172" s="134">
        <v>19.045999999999999</v>
      </c>
      <c r="P172" s="134">
        <v>3.4980000000000002</v>
      </c>
      <c r="Q172" s="134">
        <v>17.437999999999999</v>
      </c>
      <c r="R172" s="134">
        <v>31.606999999999999</v>
      </c>
      <c r="S172" s="134">
        <v>5.4740000000000002</v>
      </c>
      <c r="T172" s="134">
        <v>4.2729999999999997</v>
      </c>
      <c r="U172" s="134">
        <v>16.745999999999999</v>
      </c>
      <c r="V172" s="134">
        <v>11.35</v>
      </c>
      <c r="W172" s="134">
        <v>2.6160000000000001</v>
      </c>
      <c r="X172" s="134">
        <v>8.8469999999999995</v>
      </c>
      <c r="Y172" s="134">
        <v>10.787000000000001</v>
      </c>
      <c r="Z172" s="134">
        <v>5.0529999999999999</v>
      </c>
      <c r="AA172" s="134">
        <v>19.045999999999999</v>
      </c>
      <c r="AB172" s="134">
        <v>3.4980000000000002</v>
      </c>
      <c r="AC172" s="134">
        <v>17.437999999999999</v>
      </c>
      <c r="AD172" s="134">
        <v>31.606999999999999</v>
      </c>
      <c r="AE172" s="134">
        <v>5.4740000000000002</v>
      </c>
      <c r="AF172" s="134">
        <v>4.2729999999999997</v>
      </c>
    </row>
    <row r="173" spans="1:32" x14ac:dyDescent="0.25">
      <c r="A173" s="169" t="str">
        <f t="shared" si="5"/>
        <v>826</v>
      </c>
      <c r="B173" s="281" t="s">
        <v>402</v>
      </c>
      <c r="C173" s="134">
        <v>0</v>
      </c>
      <c r="D173" s="134">
        <v>0</v>
      </c>
      <c r="E173" s="134">
        <v>0</v>
      </c>
      <c r="F173" s="134">
        <v>0</v>
      </c>
      <c r="G173" s="134">
        <v>0</v>
      </c>
      <c r="H173" s="134">
        <v>0</v>
      </c>
      <c r="I173" s="134">
        <v>0</v>
      </c>
      <c r="J173" s="134">
        <v>0</v>
      </c>
      <c r="K173" s="134">
        <v>0</v>
      </c>
      <c r="L173" s="134">
        <v>0</v>
      </c>
      <c r="M173" s="134">
        <v>0</v>
      </c>
      <c r="N173" s="134">
        <v>0</v>
      </c>
      <c r="O173" s="134">
        <v>0</v>
      </c>
      <c r="P173" s="134">
        <v>0</v>
      </c>
      <c r="Q173" s="134">
        <v>0</v>
      </c>
      <c r="R173" s="134">
        <v>0</v>
      </c>
      <c r="S173" s="134">
        <v>0</v>
      </c>
      <c r="T173" s="134">
        <v>0</v>
      </c>
      <c r="U173" s="134">
        <v>0</v>
      </c>
      <c r="V173" s="134">
        <v>0</v>
      </c>
      <c r="W173" s="134">
        <v>0</v>
      </c>
      <c r="X173" s="134">
        <v>0</v>
      </c>
      <c r="Y173" s="134">
        <v>0</v>
      </c>
      <c r="Z173" s="134">
        <v>0</v>
      </c>
      <c r="AA173" s="134">
        <v>0</v>
      </c>
      <c r="AB173" s="134">
        <v>0</v>
      </c>
      <c r="AC173" s="134">
        <v>0</v>
      </c>
      <c r="AD173" s="134">
        <v>0</v>
      </c>
      <c r="AE173" s="134">
        <v>0</v>
      </c>
      <c r="AF173" s="134">
        <v>0</v>
      </c>
    </row>
    <row r="174" spans="1:32" x14ac:dyDescent="0.25">
      <c r="A174" s="169"/>
      <c r="B174" s="281" t="s">
        <v>403</v>
      </c>
      <c r="C174" s="134">
        <v>857.98601999999903</v>
      </c>
      <c r="D174" s="134">
        <v>824.47339999999895</v>
      </c>
      <c r="E174" s="134">
        <v>789.87895999999898</v>
      </c>
      <c r="F174" s="134">
        <v>628.24991999999895</v>
      </c>
      <c r="G174" s="134">
        <v>559.63265999999999</v>
      </c>
      <c r="H174" s="134">
        <v>383.12758000000002</v>
      </c>
      <c r="I174" s="134">
        <v>403.04462999999998</v>
      </c>
      <c r="J174" s="134">
        <v>427.68</v>
      </c>
      <c r="K174" s="134">
        <v>493.065</v>
      </c>
      <c r="L174" s="134">
        <v>496.93599999999998</v>
      </c>
      <c r="M174" s="134">
        <v>566.39200000000005</v>
      </c>
      <c r="N174" s="134">
        <v>810.625</v>
      </c>
      <c r="O174" s="134">
        <v>957.33600000000001</v>
      </c>
      <c r="P174" s="134">
        <v>875.29499999999996</v>
      </c>
      <c r="Q174" s="134">
        <v>823.101</v>
      </c>
      <c r="R174" s="134">
        <v>606.24</v>
      </c>
      <c r="S174" s="134">
        <v>565.36199999999997</v>
      </c>
      <c r="T174" s="134">
        <v>538.774</v>
      </c>
      <c r="U174" s="134">
        <v>576.91099999999994</v>
      </c>
      <c r="V174" s="134">
        <v>556.37300000000005</v>
      </c>
      <c r="W174" s="134">
        <v>544.09299999999996</v>
      </c>
      <c r="X174" s="134">
        <v>581.63199999999995</v>
      </c>
      <c r="Y174" s="134">
        <v>685.08</v>
      </c>
      <c r="Z174" s="134">
        <v>892.82299999999998</v>
      </c>
      <c r="AA174" s="134">
        <v>994.15300000000002</v>
      </c>
      <c r="AB174" s="134">
        <v>915.28300000000002</v>
      </c>
      <c r="AC174" s="134">
        <v>843.45</v>
      </c>
      <c r="AD174" s="134">
        <v>712.63300000000004</v>
      </c>
      <c r="AE174" s="134">
        <v>613.21</v>
      </c>
      <c r="AF174" s="134">
        <v>597.54899999999998</v>
      </c>
    </row>
    <row r="175" spans="1:32" x14ac:dyDescent="0.25">
      <c r="A175" s="169" t="str">
        <f t="shared" si="5"/>
        <v/>
      </c>
    </row>
    <row r="176" spans="1:32" x14ac:dyDescent="0.25">
      <c r="A176" s="169" t="str">
        <f t="shared" si="5"/>
        <v>830</v>
      </c>
      <c r="B176" s="281" t="s">
        <v>404</v>
      </c>
      <c r="C176" s="134">
        <v>37.901420000000002</v>
      </c>
      <c r="D176" s="134">
        <v>51.971440000000001</v>
      </c>
      <c r="E176" s="134">
        <v>51.3155</v>
      </c>
      <c r="F176" s="134">
        <v>42.855589999999999</v>
      </c>
      <c r="G176" s="134">
        <v>50.374290000000002</v>
      </c>
      <c r="H176" s="134">
        <v>48.453199999999903</v>
      </c>
      <c r="I176" s="134">
        <v>58.442909999999998</v>
      </c>
      <c r="J176" s="134">
        <v>54.726129999999998</v>
      </c>
      <c r="K176" s="134">
        <v>38.640999999999998</v>
      </c>
      <c r="L176" s="134">
        <v>40.256</v>
      </c>
      <c r="M176" s="134">
        <v>37.369999999999997</v>
      </c>
      <c r="N176" s="134">
        <v>38.813000000000002</v>
      </c>
      <c r="O176" s="134">
        <v>42.993000000000002</v>
      </c>
      <c r="P176" s="134">
        <v>40.441000000000003</v>
      </c>
      <c r="Q176" s="134">
        <v>43.375999999999998</v>
      </c>
      <c r="R176" s="134">
        <v>36.484999999999999</v>
      </c>
      <c r="S176" s="134">
        <v>36.613</v>
      </c>
      <c r="T176" s="134">
        <v>35.975000000000001</v>
      </c>
      <c r="U176" s="134">
        <v>36.996000000000002</v>
      </c>
      <c r="V176" s="134">
        <v>43.121000000000002</v>
      </c>
      <c r="W176" s="134">
        <v>39.548000000000002</v>
      </c>
      <c r="X176" s="134">
        <v>41.334000000000003</v>
      </c>
      <c r="Y176" s="134">
        <v>41.207000000000001</v>
      </c>
      <c r="Z176" s="134">
        <v>39.036999999999999</v>
      </c>
      <c r="AA176" s="134">
        <v>45.652999999999999</v>
      </c>
      <c r="AB176" s="134">
        <v>42.08</v>
      </c>
      <c r="AC176" s="134">
        <v>41.825000000000003</v>
      </c>
      <c r="AD176" s="134">
        <v>37.485999999999997</v>
      </c>
      <c r="AE176" s="134">
        <v>37.997</v>
      </c>
      <c r="AF176" s="134">
        <v>35.061999999999998</v>
      </c>
    </row>
    <row r="177" spans="1:32" x14ac:dyDescent="0.25">
      <c r="A177" s="169" t="str">
        <f t="shared" si="5"/>
        <v>832</v>
      </c>
      <c r="B177" s="281" t="s">
        <v>405</v>
      </c>
      <c r="C177" s="134">
        <v>6.0223899999999997</v>
      </c>
      <c r="D177" s="134">
        <v>3.1199499999999998</v>
      </c>
      <c r="E177" s="134">
        <v>5.4458799999999998</v>
      </c>
      <c r="F177" s="134">
        <v>4.2183700000000002</v>
      </c>
      <c r="G177" s="134">
        <v>205.82364000000001</v>
      </c>
      <c r="H177" s="134">
        <v>163.36044999999999</v>
      </c>
      <c r="I177" s="134">
        <v>-87.505259999999893</v>
      </c>
      <c r="J177" s="134">
        <v>2.0340600000000002</v>
      </c>
      <c r="K177" s="134">
        <v>28.524000000000001</v>
      </c>
      <c r="L177" s="134">
        <v>26.195</v>
      </c>
      <c r="M177" s="134">
        <v>18.684999999999999</v>
      </c>
      <c r="N177" s="134">
        <v>18.459</v>
      </c>
      <c r="O177" s="134">
        <v>23.698</v>
      </c>
      <c r="P177" s="134">
        <v>18.329999999999998</v>
      </c>
      <c r="Q177" s="134">
        <v>24.655999999999999</v>
      </c>
      <c r="R177" s="134">
        <v>110.241</v>
      </c>
      <c r="S177" s="134">
        <v>117.73</v>
      </c>
      <c r="T177" s="134">
        <v>27.303999999999998</v>
      </c>
      <c r="U177" s="134">
        <v>30.821999999999999</v>
      </c>
      <c r="V177" s="134">
        <v>58.698</v>
      </c>
      <c r="W177" s="134">
        <v>33.435000000000002</v>
      </c>
      <c r="X177" s="134">
        <v>33.866999999999997</v>
      </c>
      <c r="Y177" s="134">
        <v>23.001000000000001</v>
      </c>
      <c r="Z177" s="134">
        <v>24.1</v>
      </c>
      <c r="AA177" s="134">
        <v>30.273</v>
      </c>
      <c r="AB177" s="134">
        <v>21.213000000000001</v>
      </c>
      <c r="AC177" s="134">
        <v>21.99</v>
      </c>
      <c r="AD177" s="134">
        <v>171.80199999999999</v>
      </c>
      <c r="AE177" s="134">
        <v>180.63499999999999</v>
      </c>
      <c r="AF177" s="134">
        <v>25.221</v>
      </c>
    </row>
    <row r="178" spans="1:32" x14ac:dyDescent="0.25">
      <c r="A178" s="169" t="str">
        <f t="shared" si="5"/>
        <v>833</v>
      </c>
      <c r="B178" s="281" t="s">
        <v>406</v>
      </c>
      <c r="C178" s="134">
        <v>33.425019999999897</v>
      </c>
      <c r="D178" s="134">
        <v>32.499659999999999</v>
      </c>
      <c r="E178" s="134">
        <v>21.390720000000002</v>
      </c>
      <c r="F178" s="134">
        <v>55.186309999999999</v>
      </c>
      <c r="G178" s="134">
        <v>40.697569999999999</v>
      </c>
      <c r="H178" s="134">
        <v>37.55688</v>
      </c>
      <c r="I178" s="134">
        <v>66.564089999999993</v>
      </c>
      <c r="J178" s="134">
        <v>54.003360000000001</v>
      </c>
      <c r="K178" s="134">
        <v>39.109000000000002</v>
      </c>
      <c r="L178" s="134">
        <v>43.265999999999998</v>
      </c>
      <c r="M178" s="134">
        <v>37.664999999999999</v>
      </c>
      <c r="N178" s="134">
        <v>37.664999999999999</v>
      </c>
      <c r="O178" s="134">
        <v>12.843</v>
      </c>
      <c r="P178" s="134">
        <v>11.087999999999999</v>
      </c>
      <c r="Q178" s="134">
        <v>14.22</v>
      </c>
      <c r="R178" s="134">
        <v>10.087999999999999</v>
      </c>
      <c r="S178" s="134">
        <v>12.465</v>
      </c>
      <c r="T178" s="134">
        <v>14.465</v>
      </c>
      <c r="U178" s="134">
        <v>13.465</v>
      </c>
      <c r="V178" s="134">
        <v>12.087999999999999</v>
      </c>
      <c r="W178" s="134">
        <v>13.087999999999999</v>
      </c>
      <c r="X178" s="134">
        <v>14.843</v>
      </c>
      <c r="Y178" s="134">
        <v>8.7110000000000003</v>
      </c>
      <c r="Z178" s="134">
        <v>9.7110000000000003</v>
      </c>
      <c r="AA178" s="134">
        <v>13.91</v>
      </c>
      <c r="AB178" s="134">
        <v>12.138</v>
      </c>
      <c r="AC178" s="134">
        <v>12.523</v>
      </c>
      <c r="AD178" s="134">
        <v>11.138</v>
      </c>
      <c r="AE178" s="134">
        <v>12.523</v>
      </c>
      <c r="AF178" s="134">
        <v>14.523</v>
      </c>
    </row>
    <row r="179" spans="1:32" x14ac:dyDescent="0.25">
      <c r="A179" s="169" t="str">
        <f t="shared" si="5"/>
        <v>834</v>
      </c>
      <c r="B179" s="281" t="s">
        <v>407</v>
      </c>
      <c r="C179" s="134">
        <v>98.89949</v>
      </c>
      <c r="D179" s="134">
        <v>44.191780000000001</v>
      </c>
      <c r="E179" s="134">
        <v>45.564230000000002</v>
      </c>
      <c r="F179" s="134">
        <v>35.047179999999997</v>
      </c>
      <c r="G179" s="134">
        <v>49.854689999999998</v>
      </c>
      <c r="H179" s="134">
        <v>56.780879999999897</v>
      </c>
      <c r="I179" s="134">
        <v>60.6614</v>
      </c>
      <c r="J179" s="134">
        <v>24.833099999999899</v>
      </c>
      <c r="K179" s="134">
        <v>50.09</v>
      </c>
      <c r="L179" s="134">
        <v>50.634</v>
      </c>
      <c r="M179" s="134">
        <v>69.337000000000003</v>
      </c>
      <c r="N179" s="134">
        <v>66.349000000000004</v>
      </c>
      <c r="O179" s="134">
        <v>54.860999999999997</v>
      </c>
      <c r="P179" s="134">
        <v>38.566000000000003</v>
      </c>
      <c r="Q179" s="134">
        <v>45.588999999999999</v>
      </c>
      <c r="R179" s="134">
        <v>29.530999999999999</v>
      </c>
      <c r="S179" s="134">
        <v>31.062000000000001</v>
      </c>
      <c r="T179" s="134">
        <v>30.716000000000001</v>
      </c>
      <c r="U179" s="134">
        <v>27.568999999999999</v>
      </c>
      <c r="V179" s="134">
        <v>38.904000000000003</v>
      </c>
      <c r="W179" s="134">
        <v>31.021000000000001</v>
      </c>
      <c r="X179" s="134">
        <v>53.795000000000002</v>
      </c>
      <c r="Y179" s="134">
        <v>46.308</v>
      </c>
      <c r="Z179" s="134">
        <v>49.384</v>
      </c>
      <c r="AA179" s="134">
        <v>49.231999999999999</v>
      </c>
      <c r="AB179" s="134">
        <v>38.768999999999998</v>
      </c>
      <c r="AC179" s="134">
        <v>52.378999999999998</v>
      </c>
      <c r="AD179" s="134">
        <v>31.588999999999999</v>
      </c>
      <c r="AE179" s="134">
        <v>29.817</v>
      </c>
      <c r="AF179" s="134">
        <v>30.844000000000001</v>
      </c>
    </row>
    <row r="180" spans="1:32" x14ac:dyDescent="0.25">
      <c r="A180" s="169" t="str">
        <f t="shared" si="5"/>
        <v>835</v>
      </c>
      <c r="B180" s="281" t="s">
        <v>408</v>
      </c>
      <c r="C180" s="134">
        <v>5.3812800000000003</v>
      </c>
      <c r="D180" s="134">
        <v>7.8334999999999999</v>
      </c>
      <c r="E180" s="134">
        <v>5.3250900000000003</v>
      </c>
      <c r="F180" s="134">
        <v>3.1326700000000001</v>
      </c>
      <c r="G180" s="134">
        <v>1.45434</v>
      </c>
      <c r="H180" s="134">
        <v>7.0427200000000001</v>
      </c>
      <c r="I180" s="134">
        <v>0.45247999999999999</v>
      </c>
      <c r="J180" s="134">
        <v>2.0986199999999999</v>
      </c>
      <c r="K180" s="134">
        <v>1.512</v>
      </c>
      <c r="L180" s="134">
        <v>1.512</v>
      </c>
      <c r="M180" s="134">
        <v>3.0230000000000001</v>
      </c>
      <c r="N180" s="134">
        <v>4.3630000000000004</v>
      </c>
      <c r="O180" s="134">
        <v>4.2089999999999996</v>
      </c>
      <c r="P180" s="134">
        <v>2.9239999999999999</v>
      </c>
      <c r="Q180" s="134">
        <v>2.9239999999999999</v>
      </c>
      <c r="R180" s="134">
        <v>1.462</v>
      </c>
      <c r="S180" s="134">
        <v>1.462</v>
      </c>
      <c r="T180" s="134">
        <v>1.462</v>
      </c>
      <c r="U180" s="134">
        <v>1.462</v>
      </c>
      <c r="V180" s="134">
        <v>1.462</v>
      </c>
      <c r="W180" s="134">
        <v>1.462</v>
      </c>
      <c r="X180" s="134">
        <v>1.462</v>
      </c>
      <c r="Y180" s="134">
        <v>2.9239999999999999</v>
      </c>
      <c r="Z180" s="134">
        <v>4.2089999999999996</v>
      </c>
      <c r="AA180" s="134">
        <v>4.202</v>
      </c>
      <c r="AB180" s="134">
        <v>2.92</v>
      </c>
      <c r="AC180" s="134">
        <v>2.92</v>
      </c>
      <c r="AD180" s="134">
        <v>1.4590000000000001</v>
      </c>
      <c r="AE180" s="134">
        <v>1.4590000000000001</v>
      </c>
      <c r="AF180" s="134">
        <v>1.4590000000000001</v>
      </c>
    </row>
    <row r="181" spans="1:32" x14ac:dyDescent="0.25">
      <c r="A181" s="169" t="str">
        <f t="shared" si="5"/>
        <v>836</v>
      </c>
      <c r="B181" s="281" t="s">
        <v>409</v>
      </c>
      <c r="C181" s="134">
        <v>17.001009999999901</v>
      </c>
      <c r="D181" s="134">
        <v>27.643360000000001</v>
      </c>
      <c r="E181" s="134">
        <v>44.628699999999903</v>
      </c>
      <c r="F181" s="134">
        <v>43.905619999999999</v>
      </c>
      <c r="G181" s="134">
        <v>42.494289999999999</v>
      </c>
      <c r="H181" s="134">
        <v>86.953530000000001</v>
      </c>
      <c r="I181" s="134">
        <v>89.596800000000002</v>
      </c>
      <c r="J181" s="134">
        <v>110.26121000000001</v>
      </c>
      <c r="K181" s="134">
        <v>79.536000000000001</v>
      </c>
      <c r="L181" s="134">
        <v>87.31</v>
      </c>
      <c r="M181" s="134">
        <v>101.154</v>
      </c>
      <c r="N181" s="134">
        <v>103.836</v>
      </c>
      <c r="O181" s="134">
        <v>67.902000000000001</v>
      </c>
      <c r="P181" s="134">
        <v>58.39</v>
      </c>
      <c r="Q181" s="134">
        <v>45.316000000000003</v>
      </c>
      <c r="R181" s="134">
        <v>25.655000000000001</v>
      </c>
      <c r="S181" s="134">
        <v>38.155000000000001</v>
      </c>
      <c r="T181" s="134">
        <v>42.469000000000001</v>
      </c>
      <c r="U181" s="134">
        <v>39.145000000000003</v>
      </c>
      <c r="V181" s="134">
        <v>44.625</v>
      </c>
      <c r="W181" s="134">
        <v>54.57</v>
      </c>
      <c r="X181" s="134">
        <v>85.540999999999997</v>
      </c>
      <c r="Y181" s="134">
        <v>82.995999999999995</v>
      </c>
      <c r="Z181" s="134">
        <v>70.347999999999999</v>
      </c>
      <c r="AA181" s="134">
        <v>59.29</v>
      </c>
      <c r="AB181" s="134">
        <v>56.465000000000003</v>
      </c>
      <c r="AC181" s="134">
        <v>39.869999999999997</v>
      </c>
      <c r="AD181" s="134">
        <v>31.414000000000001</v>
      </c>
      <c r="AE181" s="134">
        <v>31.888000000000002</v>
      </c>
      <c r="AF181" s="134">
        <v>46.375999999999998</v>
      </c>
    </row>
    <row r="182" spans="1:32" x14ac:dyDescent="0.25">
      <c r="A182" s="169" t="str">
        <f t="shared" si="5"/>
        <v>837</v>
      </c>
      <c r="B182" s="281" t="s">
        <v>410</v>
      </c>
      <c r="C182" s="134">
        <v>6.7820900000000002</v>
      </c>
      <c r="D182" s="134">
        <v>28.374680000000001</v>
      </c>
      <c r="E182" s="134">
        <v>23.32705</v>
      </c>
      <c r="F182" s="134">
        <v>24.945989999999998</v>
      </c>
      <c r="G182" s="134">
        <v>38.872750000000003</v>
      </c>
      <c r="H182" s="134">
        <v>23.489730000000002</v>
      </c>
      <c r="I182" s="134">
        <v>23.140609999999999</v>
      </c>
      <c r="J182" s="134">
        <v>33.029400000000003</v>
      </c>
      <c r="K182" s="134">
        <v>34.904000000000003</v>
      </c>
      <c r="L182" s="134">
        <v>21.576000000000001</v>
      </c>
      <c r="M182" s="134">
        <v>21.062999999999999</v>
      </c>
      <c r="N182" s="134">
        <v>20.541</v>
      </c>
      <c r="O182" s="134">
        <v>26.547000000000001</v>
      </c>
      <c r="P182" s="134">
        <v>24.606999999999999</v>
      </c>
      <c r="Q182" s="134">
        <v>26.161000000000001</v>
      </c>
      <c r="R182" s="134">
        <v>25.7</v>
      </c>
      <c r="S182" s="134">
        <v>24.876000000000001</v>
      </c>
      <c r="T182" s="134">
        <v>32.765000000000001</v>
      </c>
      <c r="U182" s="134">
        <v>39.945</v>
      </c>
      <c r="V182" s="134">
        <v>42.146000000000001</v>
      </c>
      <c r="W182" s="134">
        <v>34.08</v>
      </c>
      <c r="X182" s="134">
        <v>21.396999999999998</v>
      </c>
      <c r="Y182" s="134">
        <v>28.655000000000001</v>
      </c>
      <c r="Z182" s="134">
        <v>16.257000000000001</v>
      </c>
      <c r="AA182" s="134">
        <v>25.363</v>
      </c>
      <c r="AB182" s="134">
        <v>24.771000000000001</v>
      </c>
      <c r="AC182" s="134">
        <v>23.567</v>
      </c>
      <c r="AD182" s="134">
        <v>25.875</v>
      </c>
      <c r="AE182" s="134">
        <v>25.052</v>
      </c>
      <c r="AF182" s="134">
        <v>37.142000000000003</v>
      </c>
    </row>
    <row r="183" spans="1:32" x14ac:dyDescent="0.25">
      <c r="A183" s="169"/>
      <c r="B183" s="281" t="s">
        <v>411</v>
      </c>
      <c r="C183" s="134">
        <v>205.4127</v>
      </c>
      <c r="D183" s="134">
        <v>195.63436999999999</v>
      </c>
      <c r="E183" s="134">
        <v>196.99716999999899</v>
      </c>
      <c r="F183" s="134">
        <v>209.29172999999901</v>
      </c>
      <c r="G183" s="134">
        <v>429.57157000000001</v>
      </c>
      <c r="H183" s="134">
        <v>423.63738999999998</v>
      </c>
      <c r="I183" s="134">
        <v>211.35302999999999</v>
      </c>
      <c r="J183" s="134">
        <v>280.98588000000001</v>
      </c>
      <c r="K183" s="134">
        <v>272.31599999999997</v>
      </c>
      <c r="L183" s="134">
        <v>270.74900000000002</v>
      </c>
      <c r="M183" s="134">
        <v>288.29700000000003</v>
      </c>
      <c r="N183" s="134">
        <v>290.02600000000001</v>
      </c>
      <c r="O183" s="134">
        <v>233.053</v>
      </c>
      <c r="P183" s="134">
        <v>194.346</v>
      </c>
      <c r="Q183" s="134">
        <v>202.24199999999999</v>
      </c>
      <c r="R183" s="134">
        <v>239.16199999999901</v>
      </c>
      <c r="S183" s="134">
        <v>262.363</v>
      </c>
      <c r="T183" s="134">
        <v>185.15600000000001</v>
      </c>
      <c r="U183" s="134">
        <v>189.404</v>
      </c>
      <c r="V183" s="134">
        <v>241.04399999999899</v>
      </c>
      <c r="W183" s="134">
        <v>207.20400000000001</v>
      </c>
      <c r="X183" s="134">
        <v>252.23899999999901</v>
      </c>
      <c r="Y183" s="134">
        <v>233.80199999999999</v>
      </c>
      <c r="Z183" s="134">
        <v>213.04599999999999</v>
      </c>
      <c r="AA183" s="134">
        <v>227.92299999999901</v>
      </c>
      <c r="AB183" s="134">
        <v>198.35599999999999</v>
      </c>
      <c r="AC183" s="134">
        <v>195.07400000000001</v>
      </c>
      <c r="AD183" s="134">
        <v>310.76299999999998</v>
      </c>
      <c r="AE183" s="134">
        <v>319.37099999999998</v>
      </c>
      <c r="AF183" s="134">
        <v>190.62700000000001</v>
      </c>
    </row>
    <row r="184" spans="1:32" x14ac:dyDescent="0.25">
      <c r="A184" s="169" t="str">
        <f t="shared" si="5"/>
        <v/>
      </c>
    </row>
    <row r="185" spans="1:32" x14ac:dyDescent="0.25">
      <c r="A185" s="169" t="str">
        <f t="shared" si="5"/>
        <v>810</v>
      </c>
      <c r="B185" s="281" t="s">
        <v>412</v>
      </c>
      <c r="C185" s="134">
        <v>-125.57119</v>
      </c>
      <c r="D185" s="134">
        <v>-122.57428</v>
      </c>
      <c r="E185" s="134">
        <v>-73.342299999999994</v>
      </c>
      <c r="F185" s="134">
        <v>-37.862780000000001</v>
      </c>
      <c r="G185" s="134">
        <v>-4.77827</v>
      </c>
      <c r="H185" s="134">
        <v>-1.20146</v>
      </c>
      <c r="I185" s="134">
        <v>-0.72723000000000004</v>
      </c>
      <c r="J185" s="134">
        <v>-3.3864299999999998</v>
      </c>
      <c r="K185" s="134">
        <v>-3</v>
      </c>
      <c r="L185" s="134">
        <v>-5</v>
      </c>
      <c r="M185" s="134">
        <v>-19</v>
      </c>
      <c r="N185" s="134">
        <v>-118</v>
      </c>
      <c r="O185" s="134">
        <v>-107.295</v>
      </c>
      <c r="P185" s="134">
        <v>-99.227999999999994</v>
      </c>
      <c r="Q185" s="134">
        <v>-77.849999999999994</v>
      </c>
      <c r="R185" s="134">
        <v>-32.671999999999997</v>
      </c>
      <c r="S185" s="134">
        <v>-25.815000000000001</v>
      </c>
      <c r="T185" s="134">
        <v>-2.0169999999999999</v>
      </c>
      <c r="U185" s="134">
        <v>-2.0169999999999999</v>
      </c>
      <c r="V185" s="134">
        <v>-2.0169999999999999</v>
      </c>
      <c r="W185" s="134">
        <v>-2.0169999999999999</v>
      </c>
      <c r="X185" s="134">
        <v>-3.63</v>
      </c>
      <c r="Y185" s="134">
        <v>-14.117000000000001</v>
      </c>
      <c r="Z185" s="134">
        <v>-86.722999999999999</v>
      </c>
      <c r="AA185" s="134">
        <v>-118.02500000000001</v>
      </c>
      <c r="AB185" s="134">
        <v>-109.595</v>
      </c>
      <c r="AC185" s="134">
        <v>-85.99</v>
      </c>
      <c r="AD185" s="134">
        <v>-35.829000000000001</v>
      </c>
      <c r="AE185" s="134">
        <v>-26.977</v>
      </c>
      <c r="AF185" s="134">
        <v>-2.1070000000000002</v>
      </c>
    </row>
    <row r="186" spans="1:32" x14ac:dyDescent="0.25">
      <c r="A186" s="169" t="str">
        <f t="shared" si="5"/>
        <v>850</v>
      </c>
      <c r="B186" s="281" t="s">
        <v>413</v>
      </c>
      <c r="C186" s="134">
        <v>31.969899999999999</v>
      </c>
      <c r="D186" s="134">
        <v>37.742989999999999</v>
      </c>
      <c r="E186" s="134">
        <v>39.002719999999997</v>
      </c>
      <c r="F186" s="134">
        <v>36.620609999999999</v>
      </c>
      <c r="G186" s="134">
        <v>35.81962</v>
      </c>
      <c r="H186" s="134">
        <v>101.90179999999999</v>
      </c>
      <c r="I186" s="134">
        <v>43.58858</v>
      </c>
      <c r="J186" s="134">
        <v>162.86681999999999</v>
      </c>
      <c r="K186" s="134">
        <v>112.371</v>
      </c>
      <c r="L186" s="134">
        <v>142.107</v>
      </c>
      <c r="M186" s="134">
        <v>66.114999999999995</v>
      </c>
      <c r="N186" s="134">
        <v>64.293999999999997</v>
      </c>
      <c r="O186" s="134">
        <v>61.372999999999998</v>
      </c>
      <c r="P186" s="134">
        <v>55.390999999999998</v>
      </c>
      <c r="Q186" s="134">
        <v>62.828000000000003</v>
      </c>
      <c r="R186" s="134">
        <v>52.689</v>
      </c>
      <c r="S186" s="134">
        <v>63.109000000000002</v>
      </c>
      <c r="T186" s="134">
        <v>60.835999999999999</v>
      </c>
      <c r="U186" s="134">
        <v>57.88</v>
      </c>
      <c r="V186" s="134">
        <v>95.632999999999996</v>
      </c>
      <c r="W186" s="134">
        <v>58.036000000000001</v>
      </c>
      <c r="X186" s="134">
        <v>64.081000000000003</v>
      </c>
      <c r="Y186" s="134">
        <v>59.615000000000002</v>
      </c>
      <c r="Z186" s="134">
        <v>56.293999999999997</v>
      </c>
      <c r="AA186" s="134">
        <v>63.457999999999998</v>
      </c>
      <c r="AB186" s="134">
        <v>56.536999999999999</v>
      </c>
      <c r="AC186" s="134">
        <v>62.061</v>
      </c>
      <c r="AD186" s="134">
        <v>54.795999999999999</v>
      </c>
      <c r="AE186" s="134">
        <v>64.790999999999997</v>
      </c>
      <c r="AF186" s="134">
        <v>57.325000000000003</v>
      </c>
    </row>
    <row r="187" spans="1:32" x14ac:dyDescent="0.25">
      <c r="A187" s="169" t="str">
        <f t="shared" si="5"/>
        <v>851</v>
      </c>
      <c r="B187" s="281" t="s">
        <v>414</v>
      </c>
      <c r="C187" s="134">
        <v>31.868860000000002</v>
      </c>
      <c r="D187" s="134">
        <v>33.067599999999999</v>
      </c>
      <c r="E187" s="134">
        <v>34.816400000000002</v>
      </c>
      <c r="F187" s="134">
        <v>31.33915</v>
      </c>
      <c r="G187" s="134">
        <v>30.976320000000001</v>
      </c>
      <c r="H187" s="134">
        <v>33.078400000000002</v>
      </c>
      <c r="I187" s="134">
        <v>28.293399999999998</v>
      </c>
      <c r="J187" s="134">
        <v>33.853050000000003</v>
      </c>
      <c r="K187" s="134">
        <v>37.366999999999997</v>
      </c>
      <c r="L187" s="134">
        <v>33.841000000000001</v>
      </c>
      <c r="M187" s="134">
        <v>33.578000000000003</v>
      </c>
      <c r="N187" s="134">
        <v>29.788</v>
      </c>
      <c r="O187" s="134">
        <v>37.991</v>
      </c>
      <c r="P187" s="134">
        <v>34.192</v>
      </c>
      <c r="Q187" s="134">
        <v>42.79</v>
      </c>
      <c r="R187" s="134">
        <v>31.658999999999999</v>
      </c>
      <c r="S187" s="134">
        <v>36.723999999999997</v>
      </c>
      <c r="T187" s="134">
        <v>33.924999999999997</v>
      </c>
      <c r="U187" s="134">
        <v>29.126000000000001</v>
      </c>
      <c r="V187" s="134">
        <v>40.524000000000001</v>
      </c>
      <c r="W187" s="134">
        <v>30.126000000000001</v>
      </c>
      <c r="X187" s="134">
        <v>35.457999999999998</v>
      </c>
      <c r="Y187" s="134">
        <v>32.924999999999997</v>
      </c>
      <c r="Z187" s="134">
        <v>32.658999999999999</v>
      </c>
      <c r="AA187" s="134">
        <v>44.323</v>
      </c>
      <c r="AB187" s="134">
        <v>37.991</v>
      </c>
      <c r="AC187" s="134">
        <v>45.323</v>
      </c>
      <c r="AD187" s="134">
        <v>36.723999999999997</v>
      </c>
      <c r="AE187" s="134">
        <v>44.323</v>
      </c>
      <c r="AF187" s="134">
        <v>41.524000000000001</v>
      </c>
    </row>
    <row r="188" spans="1:32" x14ac:dyDescent="0.25">
      <c r="A188" s="169" t="str">
        <f t="shared" si="5"/>
        <v>856</v>
      </c>
      <c r="B188" s="281" t="s">
        <v>415</v>
      </c>
      <c r="C188" s="134">
        <v>35.531999999999996</v>
      </c>
      <c r="D188" s="134">
        <v>40.252420000000001</v>
      </c>
      <c r="E188" s="134">
        <v>82.508269999999996</v>
      </c>
      <c r="F188" s="134">
        <v>37.558129999999998</v>
      </c>
      <c r="G188" s="134">
        <v>44.684959999999997</v>
      </c>
      <c r="H188" s="134">
        <v>46.790700000000001</v>
      </c>
      <c r="I188" s="134">
        <v>60.059069999999998</v>
      </c>
      <c r="J188" s="134">
        <v>72.598479999999995</v>
      </c>
      <c r="K188" s="134">
        <v>69.143000000000001</v>
      </c>
      <c r="L188" s="134">
        <v>63.587000000000003</v>
      </c>
      <c r="M188" s="134">
        <v>59.031999999999996</v>
      </c>
      <c r="N188" s="134">
        <v>61.646999999999998</v>
      </c>
      <c r="O188" s="134">
        <v>30.661999999999999</v>
      </c>
      <c r="P188" s="134">
        <v>33.472000000000001</v>
      </c>
      <c r="Q188" s="134">
        <v>56.597000000000001</v>
      </c>
      <c r="R188" s="134">
        <v>38.472000000000001</v>
      </c>
      <c r="S188" s="134">
        <v>40.834000000000003</v>
      </c>
      <c r="T188" s="134">
        <v>69.138000000000005</v>
      </c>
      <c r="U188" s="134">
        <v>71.221000000000004</v>
      </c>
      <c r="V188" s="134">
        <v>70.367000000000004</v>
      </c>
      <c r="W188" s="134">
        <v>73.31</v>
      </c>
      <c r="X188" s="134">
        <v>66.741</v>
      </c>
      <c r="Y188" s="134">
        <v>46.863</v>
      </c>
      <c r="Z188" s="134">
        <v>37.011000000000003</v>
      </c>
      <c r="AA188" s="134">
        <v>33.362000000000002</v>
      </c>
      <c r="AB188" s="134">
        <v>35.509</v>
      </c>
      <c r="AC188" s="134">
        <v>53.985999999999997</v>
      </c>
      <c r="AD188" s="134">
        <v>34.677</v>
      </c>
      <c r="AE188" s="134">
        <v>42.02</v>
      </c>
      <c r="AF188" s="134">
        <v>70.64</v>
      </c>
    </row>
    <row r="189" spans="1:32" x14ac:dyDescent="0.25">
      <c r="A189" s="169" t="str">
        <f t="shared" si="5"/>
        <v>860</v>
      </c>
      <c r="B189" s="281" t="s">
        <v>416</v>
      </c>
      <c r="C189" s="134">
        <v>0.87</v>
      </c>
      <c r="D189" s="134">
        <v>5.30518</v>
      </c>
      <c r="E189" s="134">
        <v>0</v>
      </c>
      <c r="F189" s="134">
        <v>5.67</v>
      </c>
      <c r="G189" s="134">
        <v>0.57999999999999996</v>
      </c>
      <c r="H189" s="134">
        <v>0</v>
      </c>
      <c r="I189" s="134">
        <v>0</v>
      </c>
      <c r="J189" s="134">
        <v>1.74153</v>
      </c>
      <c r="K189" s="134">
        <v>5</v>
      </c>
      <c r="L189" s="134">
        <v>1</v>
      </c>
      <c r="M189" s="134">
        <v>-4.681</v>
      </c>
      <c r="N189" s="134">
        <v>-9.2070000000000007</v>
      </c>
      <c r="O189" s="134">
        <v>0</v>
      </c>
      <c r="P189" s="134">
        <v>3.0089999999999999</v>
      </c>
      <c r="Q189" s="134">
        <v>0.30599999999999999</v>
      </c>
      <c r="R189" s="134">
        <v>1.286</v>
      </c>
      <c r="S189" s="134">
        <v>0</v>
      </c>
      <c r="T189" s="134">
        <v>0.60599999999999998</v>
      </c>
      <c r="U189" s="134">
        <v>1.696</v>
      </c>
      <c r="V189" s="134">
        <v>0</v>
      </c>
      <c r="W189" s="134">
        <v>0.624</v>
      </c>
      <c r="X189" s="134">
        <v>0.378</v>
      </c>
      <c r="Y189" s="134">
        <v>0.317</v>
      </c>
      <c r="Z189" s="134">
        <v>0.80800000000000005</v>
      </c>
      <c r="AA189" s="134">
        <v>0</v>
      </c>
      <c r="AB189" s="134">
        <v>3.0089999999999999</v>
      </c>
      <c r="AC189" s="134">
        <v>0.30599999999999999</v>
      </c>
      <c r="AD189" s="134">
        <v>1.286</v>
      </c>
      <c r="AE189" s="134">
        <v>0</v>
      </c>
      <c r="AF189" s="134">
        <v>0.60599999999999998</v>
      </c>
    </row>
    <row r="190" spans="1:32" x14ac:dyDescent="0.25">
      <c r="A190" s="169"/>
      <c r="B190" s="281" t="s">
        <v>417</v>
      </c>
      <c r="C190" s="134">
        <v>-25.33043</v>
      </c>
      <c r="D190" s="134">
        <v>-6.2060899999999899</v>
      </c>
      <c r="E190" s="134">
        <v>82.98509</v>
      </c>
      <c r="F190" s="134">
        <v>73.325109999999995</v>
      </c>
      <c r="G190" s="134">
        <v>107.28263</v>
      </c>
      <c r="H190" s="134">
        <v>180.56943999999999</v>
      </c>
      <c r="I190" s="134">
        <v>131.21382</v>
      </c>
      <c r="J190" s="134">
        <v>267.67345</v>
      </c>
      <c r="K190" s="134">
        <v>220.881</v>
      </c>
      <c r="L190" s="134">
        <v>235.535</v>
      </c>
      <c r="M190" s="134">
        <v>135.04399999999899</v>
      </c>
      <c r="N190" s="134">
        <v>28.521999999999998</v>
      </c>
      <c r="O190" s="134">
        <v>22.731000000000002</v>
      </c>
      <c r="P190" s="134">
        <v>26.835999999999899</v>
      </c>
      <c r="Q190" s="134">
        <v>84.670999999999907</v>
      </c>
      <c r="R190" s="134">
        <v>91.433999999999997</v>
      </c>
      <c r="S190" s="134">
        <v>114.852</v>
      </c>
      <c r="T190" s="134">
        <v>162.488</v>
      </c>
      <c r="U190" s="134">
        <v>157.90600000000001</v>
      </c>
      <c r="V190" s="134">
        <v>204.50700000000001</v>
      </c>
      <c r="W190" s="134">
        <v>160.07899999999901</v>
      </c>
      <c r="X190" s="134">
        <v>163.027999999999</v>
      </c>
      <c r="Y190" s="134">
        <v>125.60299999999999</v>
      </c>
      <c r="Z190" s="134">
        <v>40.048999999999999</v>
      </c>
      <c r="AA190" s="134">
        <v>23.117999999999899</v>
      </c>
      <c r="AB190" s="134">
        <v>23.451000000000001</v>
      </c>
      <c r="AC190" s="134">
        <v>75.686000000000007</v>
      </c>
      <c r="AD190" s="134">
        <v>91.653999999999996</v>
      </c>
      <c r="AE190" s="134">
        <v>124.157</v>
      </c>
      <c r="AF190" s="134">
        <v>167.988</v>
      </c>
    </row>
    <row r="191" spans="1:32" x14ac:dyDescent="0.25">
      <c r="A191" s="169" t="str">
        <f t="shared" si="5"/>
        <v/>
      </c>
    </row>
    <row r="192" spans="1:32" x14ac:dyDescent="0.25">
      <c r="A192" s="169" t="str">
        <f t="shared" si="5"/>
        <v>863</v>
      </c>
      <c r="B192" s="281" t="s">
        <v>418</v>
      </c>
      <c r="C192" s="134">
        <v>67.576080000000005</v>
      </c>
      <c r="D192" s="134">
        <v>75.501779999999997</v>
      </c>
      <c r="E192" s="134">
        <v>93.108739999999997</v>
      </c>
      <c r="F192" s="134">
        <v>114.33919</v>
      </c>
      <c r="G192" s="134">
        <v>95.855639999999994</v>
      </c>
      <c r="H192" s="134">
        <v>114.95016</v>
      </c>
      <c r="I192" s="134">
        <v>245.78112999999999</v>
      </c>
      <c r="J192" s="134">
        <v>150.7604</v>
      </c>
      <c r="K192" s="134">
        <v>268.84699999999998</v>
      </c>
      <c r="L192" s="134">
        <v>262.13799999999998</v>
      </c>
      <c r="M192" s="134">
        <v>72.405000000000001</v>
      </c>
      <c r="N192" s="134">
        <v>59.728999999999999</v>
      </c>
      <c r="O192" s="134">
        <v>103.39700000000001</v>
      </c>
      <c r="P192" s="134">
        <v>91.837999999999994</v>
      </c>
      <c r="Q192" s="134">
        <v>112.625</v>
      </c>
      <c r="R192" s="134">
        <v>90.084999999999994</v>
      </c>
      <c r="S192" s="134">
        <v>124.577</v>
      </c>
      <c r="T192" s="134">
        <v>142.215</v>
      </c>
      <c r="U192" s="134">
        <v>166.41499999999999</v>
      </c>
      <c r="V192" s="134">
        <v>455.49200000000002</v>
      </c>
      <c r="W192" s="134">
        <v>147.29400000000001</v>
      </c>
      <c r="X192" s="134">
        <v>223.453</v>
      </c>
      <c r="Y192" s="134">
        <v>119.994</v>
      </c>
      <c r="Z192" s="134">
        <v>122.04</v>
      </c>
      <c r="AA192" s="134">
        <v>120.52</v>
      </c>
      <c r="AB192" s="134">
        <v>115.176</v>
      </c>
      <c r="AC192" s="134">
        <v>126.776</v>
      </c>
      <c r="AD192" s="134">
        <v>111.53400000000001</v>
      </c>
      <c r="AE192" s="134">
        <v>166.75</v>
      </c>
      <c r="AF192" s="134">
        <v>140.90299999999999</v>
      </c>
    </row>
    <row r="193" spans="1:32" x14ac:dyDescent="0.25">
      <c r="A193" s="169"/>
      <c r="B193" s="281" t="s">
        <v>419</v>
      </c>
      <c r="C193" s="134">
        <v>67.576080000000005</v>
      </c>
      <c r="D193" s="134">
        <v>75.501779999999997</v>
      </c>
      <c r="E193" s="134">
        <v>93.108739999999997</v>
      </c>
      <c r="F193" s="134">
        <v>114.33919</v>
      </c>
      <c r="G193" s="134">
        <v>95.855639999999994</v>
      </c>
      <c r="H193" s="134">
        <v>114.95016</v>
      </c>
      <c r="I193" s="134">
        <v>245.78112999999999</v>
      </c>
      <c r="J193" s="134">
        <v>150.7604</v>
      </c>
      <c r="K193" s="134">
        <v>268.84699999999998</v>
      </c>
      <c r="L193" s="134">
        <v>262.13799999999998</v>
      </c>
      <c r="M193" s="134">
        <v>72.405000000000001</v>
      </c>
      <c r="N193" s="134">
        <v>59.728999999999999</v>
      </c>
      <c r="O193" s="134">
        <v>103.39700000000001</v>
      </c>
      <c r="P193" s="134">
        <v>91.837999999999994</v>
      </c>
      <c r="Q193" s="134">
        <v>112.625</v>
      </c>
      <c r="R193" s="134">
        <v>90.084999999999994</v>
      </c>
      <c r="S193" s="134">
        <v>124.577</v>
      </c>
      <c r="T193" s="134">
        <v>142.215</v>
      </c>
      <c r="U193" s="134">
        <v>166.41499999999999</v>
      </c>
      <c r="V193" s="134">
        <v>455.49200000000002</v>
      </c>
      <c r="W193" s="134">
        <v>147.29400000000001</v>
      </c>
      <c r="X193" s="134">
        <v>223.453</v>
      </c>
      <c r="Y193" s="134">
        <v>119.994</v>
      </c>
      <c r="Z193" s="134">
        <v>122.04</v>
      </c>
      <c r="AA193" s="134">
        <v>120.52</v>
      </c>
      <c r="AB193" s="134">
        <v>115.176</v>
      </c>
      <c r="AC193" s="134">
        <v>126.776</v>
      </c>
      <c r="AD193" s="134">
        <v>111.53400000000001</v>
      </c>
      <c r="AE193" s="134">
        <v>166.75</v>
      </c>
      <c r="AF193" s="134">
        <v>140.90299999999999</v>
      </c>
    </row>
    <row r="194" spans="1:32" x14ac:dyDescent="0.25">
      <c r="A194" s="169" t="str">
        <f t="shared" si="5"/>
        <v/>
      </c>
    </row>
    <row r="195" spans="1:32" x14ac:dyDescent="0.25">
      <c r="A195" s="169" t="str">
        <f t="shared" si="5"/>
        <v>871</v>
      </c>
      <c r="B195" s="281" t="s">
        <v>420</v>
      </c>
      <c r="C195" s="134">
        <v>46.52919</v>
      </c>
      <c r="D195" s="134">
        <v>51.588679999999997</v>
      </c>
      <c r="E195" s="134">
        <v>53.658079999999998</v>
      </c>
      <c r="F195" s="134">
        <v>44.99568</v>
      </c>
      <c r="G195" s="134">
        <v>45.387250000000002</v>
      </c>
      <c r="H195" s="134">
        <v>47.81953</v>
      </c>
      <c r="I195" s="134">
        <v>41.311039999999998</v>
      </c>
      <c r="J195" s="134">
        <v>52.621029999999998</v>
      </c>
      <c r="K195" s="134">
        <v>60.734999999999999</v>
      </c>
      <c r="L195" s="134">
        <v>62.945</v>
      </c>
      <c r="M195" s="134">
        <v>58.945</v>
      </c>
      <c r="N195" s="134">
        <v>53.212000000000003</v>
      </c>
      <c r="O195" s="134">
        <v>55.453000000000003</v>
      </c>
      <c r="P195" s="134">
        <v>52.654000000000003</v>
      </c>
      <c r="Q195" s="134">
        <v>63.784999999999997</v>
      </c>
      <c r="R195" s="134">
        <v>51.122</v>
      </c>
      <c r="S195" s="134">
        <v>62.985999999999997</v>
      </c>
      <c r="T195" s="134">
        <v>56.186999999999998</v>
      </c>
      <c r="U195" s="134">
        <v>54.323</v>
      </c>
      <c r="V195" s="134">
        <v>84.981999999999999</v>
      </c>
      <c r="W195" s="134">
        <v>74.117000000000004</v>
      </c>
      <c r="X195" s="134">
        <v>71.382999999999996</v>
      </c>
      <c r="Y195" s="134">
        <v>73.915999999999997</v>
      </c>
      <c r="Z195" s="134">
        <v>60.985999999999997</v>
      </c>
      <c r="AA195" s="134">
        <v>82.046999999999997</v>
      </c>
      <c r="AB195" s="134">
        <v>74.183000000000007</v>
      </c>
      <c r="AC195" s="134">
        <v>84.046999999999997</v>
      </c>
      <c r="AD195" s="134">
        <v>77.715000000000003</v>
      </c>
      <c r="AE195" s="134">
        <v>94.644999999999996</v>
      </c>
      <c r="AF195" s="134">
        <v>80.248000000000005</v>
      </c>
    </row>
    <row r="196" spans="1:32" x14ac:dyDescent="0.25">
      <c r="A196" s="169" t="str">
        <f t="shared" si="5"/>
        <v>874</v>
      </c>
      <c r="B196" s="281" t="s">
        <v>421</v>
      </c>
      <c r="C196" s="134">
        <v>147.47917999999899</v>
      </c>
      <c r="D196" s="134">
        <v>362.07344000000001</v>
      </c>
      <c r="E196" s="134">
        <v>394.84930999999898</v>
      </c>
      <c r="F196" s="134">
        <v>303.43621000000002</v>
      </c>
      <c r="G196" s="134">
        <v>307.88200999999998</v>
      </c>
      <c r="H196" s="134">
        <v>332.44318999999899</v>
      </c>
      <c r="I196" s="134">
        <v>234.3639</v>
      </c>
      <c r="J196" s="134">
        <v>266.720069999999</v>
      </c>
      <c r="K196" s="134">
        <v>153.36099999999999</v>
      </c>
      <c r="L196" s="134">
        <v>322.45</v>
      </c>
      <c r="M196" s="134">
        <v>231.22300000000001</v>
      </c>
      <c r="N196" s="134">
        <v>192.71899999999999</v>
      </c>
      <c r="O196" s="134">
        <v>260.548</v>
      </c>
      <c r="P196" s="134">
        <v>248.125</v>
      </c>
      <c r="Q196" s="134">
        <v>274.178</v>
      </c>
      <c r="R196" s="134">
        <v>267.90499999999997</v>
      </c>
      <c r="S196" s="134">
        <v>296.90699999999998</v>
      </c>
      <c r="T196" s="134">
        <v>314.11399999999998</v>
      </c>
      <c r="U196" s="134">
        <v>294.29899999999998</v>
      </c>
      <c r="V196" s="134">
        <v>303.04000000000002</v>
      </c>
      <c r="W196" s="134">
        <v>313.911</v>
      </c>
      <c r="X196" s="134">
        <v>384.851</v>
      </c>
      <c r="Y196" s="134">
        <v>293.51400000000001</v>
      </c>
      <c r="Z196" s="134">
        <v>270.62</v>
      </c>
      <c r="AA196" s="134">
        <v>269.42200000000003</v>
      </c>
      <c r="AB196" s="134">
        <v>258.87099999999998</v>
      </c>
      <c r="AC196" s="134">
        <v>278.178</v>
      </c>
      <c r="AD196" s="134">
        <v>289.12</v>
      </c>
      <c r="AE196" s="134">
        <v>315.921999999999</v>
      </c>
      <c r="AF196" s="134">
        <v>323.72299999999899</v>
      </c>
    </row>
    <row r="197" spans="1:32" x14ac:dyDescent="0.25">
      <c r="A197" s="169" t="str">
        <f t="shared" si="5"/>
        <v>875</v>
      </c>
      <c r="B197" s="281" t="s">
        <v>422</v>
      </c>
      <c r="C197" s="134">
        <v>62.849460000000001</v>
      </c>
      <c r="D197" s="134">
        <v>62.378570000000003</v>
      </c>
      <c r="E197" s="134">
        <v>66.175560000000004</v>
      </c>
      <c r="F197" s="134">
        <v>98.121139999999997</v>
      </c>
      <c r="G197" s="134">
        <v>36.869790000000002</v>
      </c>
      <c r="H197" s="134">
        <v>99.865110000000001</v>
      </c>
      <c r="I197" s="134">
        <v>104.38195</v>
      </c>
      <c r="J197" s="134">
        <v>137.40600000000001</v>
      </c>
      <c r="K197" s="134">
        <v>126.49299999999999</v>
      </c>
      <c r="L197" s="134">
        <v>116.85299999999999</v>
      </c>
      <c r="M197" s="134">
        <v>100.032</v>
      </c>
      <c r="N197" s="134">
        <v>84.953000000000003</v>
      </c>
      <c r="O197" s="134">
        <v>68.83</v>
      </c>
      <c r="P197" s="134">
        <v>72.33</v>
      </c>
      <c r="Q197" s="134">
        <v>83.852000000000004</v>
      </c>
      <c r="R197" s="134">
        <v>77.28</v>
      </c>
      <c r="S197" s="134">
        <v>112.751</v>
      </c>
      <c r="T197" s="134">
        <v>95.873999999999995</v>
      </c>
      <c r="U197" s="134">
        <v>100.974</v>
      </c>
      <c r="V197" s="134">
        <v>130.86699999999999</v>
      </c>
      <c r="W197" s="134">
        <v>113.57299999999999</v>
      </c>
      <c r="X197" s="134">
        <v>115.535</v>
      </c>
      <c r="Y197" s="134">
        <v>85.228999999999999</v>
      </c>
      <c r="Z197" s="134">
        <v>83.254000000000005</v>
      </c>
      <c r="AA197" s="134">
        <v>80.09</v>
      </c>
      <c r="AB197" s="134">
        <v>77.411000000000001</v>
      </c>
      <c r="AC197" s="134">
        <v>82.207999999999998</v>
      </c>
      <c r="AD197" s="134">
        <v>85.828000000000003</v>
      </c>
      <c r="AE197" s="134">
        <v>114.56399999999999</v>
      </c>
      <c r="AF197" s="134">
        <v>91.974000000000004</v>
      </c>
    </row>
    <row r="198" spans="1:32" x14ac:dyDescent="0.25">
      <c r="A198" s="169" t="str">
        <f t="shared" si="5"/>
        <v>876</v>
      </c>
      <c r="B198" s="281" t="s">
        <v>423</v>
      </c>
      <c r="C198" s="134">
        <v>37.185960000000001</v>
      </c>
      <c r="D198" s="134">
        <v>31.986650000000001</v>
      </c>
      <c r="E198" s="134">
        <v>35.872819999999997</v>
      </c>
      <c r="F198" s="134">
        <v>30.194849999999999</v>
      </c>
      <c r="G198" s="134">
        <v>34.093339999999998</v>
      </c>
      <c r="H198" s="134">
        <v>25.610589999999998</v>
      </c>
      <c r="I198" s="134">
        <v>15.65258</v>
      </c>
      <c r="J198" s="134">
        <v>31.229330000000001</v>
      </c>
      <c r="K198" s="134">
        <v>35.167000000000002</v>
      </c>
      <c r="L198" s="134">
        <v>44.338000000000001</v>
      </c>
      <c r="M198" s="134">
        <v>53.366999999999997</v>
      </c>
      <c r="N198" s="134">
        <v>52.936</v>
      </c>
      <c r="O198" s="134">
        <v>58.155000000000001</v>
      </c>
      <c r="P198" s="134">
        <v>58.332000000000001</v>
      </c>
      <c r="Q198" s="134">
        <v>60.762999999999998</v>
      </c>
      <c r="R198" s="134">
        <v>43.024999999999999</v>
      </c>
      <c r="S198" s="134">
        <v>34.44</v>
      </c>
      <c r="T198" s="134">
        <v>28.573</v>
      </c>
      <c r="U198" s="134">
        <v>24.248999999999999</v>
      </c>
      <c r="V198" s="134">
        <v>32.832999999999998</v>
      </c>
      <c r="W198" s="134">
        <v>29.686</v>
      </c>
      <c r="X198" s="134">
        <v>31.338999999999999</v>
      </c>
      <c r="Y198" s="134">
        <v>43.816000000000003</v>
      </c>
      <c r="Z198" s="134">
        <v>46.677</v>
      </c>
      <c r="AA198" s="134">
        <v>57.116</v>
      </c>
      <c r="AB198" s="134">
        <v>58.292999999999999</v>
      </c>
      <c r="AC198" s="134">
        <v>60.722999999999999</v>
      </c>
      <c r="AD198" s="134">
        <v>42.993000000000002</v>
      </c>
      <c r="AE198" s="134">
        <v>34.411999999999999</v>
      </c>
      <c r="AF198" s="134">
        <v>28.544</v>
      </c>
    </row>
    <row r="199" spans="1:32" x14ac:dyDescent="0.25">
      <c r="A199" s="169" t="str">
        <f t="shared" si="5"/>
        <v>877</v>
      </c>
      <c r="B199" s="281" t="s">
        <v>424</v>
      </c>
      <c r="C199" s="134">
        <v>14.9238</v>
      </c>
      <c r="D199" s="134">
        <v>34.05547</v>
      </c>
      <c r="E199" s="134">
        <v>24.723299999999998</v>
      </c>
      <c r="F199" s="134">
        <v>10.56386</v>
      </c>
      <c r="G199" s="134">
        <v>12.86816</v>
      </c>
      <c r="H199" s="134">
        <v>8.3986099999999997</v>
      </c>
      <c r="I199" s="134">
        <v>6.7948500000000003</v>
      </c>
      <c r="J199" s="134">
        <v>6.9702099999999998</v>
      </c>
      <c r="K199" s="134">
        <v>18.638000000000002</v>
      </c>
      <c r="L199" s="134">
        <v>15.561</v>
      </c>
      <c r="M199" s="134">
        <v>16.297999999999998</v>
      </c>
      <c r="N199" s="134">
        <v>17.297999999999998</v>
      </c>
      <c r="O199" s="134">
        <v>18.937999999999999</v>
      </c>
      <c r="P199" s="134">
        <v>17.652000000000001</v>
      </c>
      <c r="Q199" s="134">
        <v>23.114000000000001</v>
      </c>
      <c r="R199" s="134">
        <v>17.190999999999999</v>
      </c>
      <c r="S199" s="134">
        <v>24.652000000000001</v>
      </c>
      <c r="T199" s="134">
        <v>20.190999999999999</v>
      </c>
      <c r="U199" s="134">
        <v>22.937999999999999</v>
      </c>
      <c r="V199" s="134">
        <v>23.399000000000001</v>
      </c>
      <c r="W199" s="134">
        <v>22.937999999999999</v>
      </c>
      <c r="X199" s="134">
        <v>20.919</v>
      </c>
      <c r="Y199" s="134">
        <v>21.652000000000001</v>
      </c>
      <c r="Z199" s="134">
        <v>21.652000000000001</v>
      </c>
      <c r="AA199" s="134">
        <v>18.928000000000001</v>
      </c>
      <c r="AB199" s="134">
        <v>18.645</v>
      </c>
      <c r="AC199" s="134">
        <v>23.106000000000002</v>
      </c>
      <c r="AD199" s="134">
        <v>16.184999999999999</v>
      </c>
      <c r="AE199" s="134">
        <v>20.645</v>
      </c>
      <c r="AF199" s="134">
        <v>19.184999999999999</v>
      </c>
    </row>
    <row r="200" spans="1:32" x14ac:dyDescent="0.25">
      <c r="A200" s="169" t="str">
        <f t="shared" si="5"/>
        <v>878</v>
      </c>
      <c r="B200" s="281" t="s">
        <v>425</v>
      </c>
      <c r="C200" s="134">
        <v>174.04185999999899</v>
      </c>
      <c r="D200" s="134">
        <v>120.66054</v>
      </c>
      <c r="E200" s="134">
        <v>146.39033000000001</v>
      </c>
      <c r="F200" s="134">
        <v>114.50302000000001</v>
      </c>
      <c r="G200" s="134">
        <v>130.52793</v>
      </c>
      <c r="H200" s="134">
        <v>227.85511</v>
      </c>
      <c r="I200" s="134">
        <v>122.144399999999</v>
      </c>
      <c r="J200" s="134">
        <v>136.10316</v>
      </c>
      <c r="K200" s="134">
        <v>144.40299999999999</v>
      </c>
      <c r="L200" s="134">
        <v>133.626</v>
      </c>
      <c r="M200" s="134">
        <v>163.714</v>
      </c>
      <c r="N200" s="134">
        <v>230.02</v>
      </c>
      <c r="O200" s="134">
        <v>185.17500000000001</v>
      </c>
      <c r="P200" s="134">
        <v>149.137</v>
      </c>
      <c r="Q200" s="134">
        <v>120.122</v>
      </c>
      <c r="R200" s="134">
        <v>120.50700000000001</v>
      </c>
      <c r="S200" s="134">
        <v>123.58799999999999</v>
      </c>
      <c r="T200" s="134">
        <v>119.401</v>
      </c>
      <c r="U200" s="134">
        <v>106.642</v>
      </c>
      <c r="V200" s="134">
        <v>120.149999999999</v>
      </c>
      <c r="W200" s="134">
        <v>106.646999999999</v>
      </c>
      <c r="X200" s="134">
        <v>111.955</v>
      </c>
      <c r="Y200" s="134">
        <v>117.895</v>
      </c>
      <c r="Z200" s="134">
        <v>194.03200000000001</v>
      </c>
      <c r="AA200" s="134">
        <v>194.61099999999999</v>
      </c>
      <c r="AB200" s="134">
        <v>150.25200000000001</v>
      </c>
      <c r="AC200" s="134">
        <v>133.68899999999999</v>
      </c>
      <c r="AD200" s="134">
        <v>138.19999999999999</v>
      </c>
      <c r="AE200" s="134">
        <v>143.80699999999999</v>
      </c>
      <c r="AF200" s="134">
        <v>132.95099999999999</v>
      </c>
    </row>
    <row r="201" spans="1:32" x14ac:dyDescent="0.25">
      <c r="A201" s="169" t="str">
        <f t="shared" si="5"/>
        <v>879</v>
      </c>
      <c r="B201" s="281" t="s">
        <v>426</v>
      </c>
      <c r="C201" s="134">
        <v>15.57511</v>
      </c>
      <c r="D201" s="134">
        <v>7.3618100000000002</v>
      </c>
      <c r="E201" s="134">
        <v>13.075579999999899</v>
      </c>
      <c r="F201" s="134">
        <v>10.625689999999899</v>
      </c>
      <c r="G201" s="134">
        <v>12.1780899999999</v>
      </c>
      <c r="H201" s="134">
        <v>13.037369999999999</v>
      </c>
      <c r="I201" s="134">
        <v>6.8503299999999996</v>
      </c>
      <c r="J201" s="134">
        <v>12.3235299999999</v>
      </c>
      <c r="K201" s="134">
        <v>16.033000000000001</v>
      </c>
      <c r="L201" s="134">
        <v>17.087</v>
      </c>
      <c r="M201" s="134">
        <v>18.600999999999999</v>
      </c>
      <c r="N201" s="134">
        <v>18.266999999999999</v>
      </c>
      <c r="O201" s="134">
        <v>9.2880000000000003</v>
      </c>
      <c r="P201" s="134">
        <v>7.9109999999999996</v>
      </c>
      <c r="Q201" s="134">
        <v>7.91</v>
      </c>
      <c r="R201" s="134">
        <v>7.9109999999999996</v>
      </c>
      <c r="S201" s="134">
        <v>9.2880000000000003</v>
      </c>
      <c r="T201" s="134">
        <v>6.5329999999999897</v>
      </c>
      <c r="U201" s="134">
        <v>6.53399999999999</v>
      </c>
      <c r="V201" s="134">
        <v>6.5329999999999897</v>
      </c>
      <c r="W201" s="134">
        <v>6.5330000000000004</v>
      </c>
      <c r="X201" s="134">
        <v>6.5330000000000004</v>
      </c>
      <c r="Y201" s="134">
        <v>7.9109999999999996</v>
      </c>
      <c r="Z201" s="134">
        <v>7.9109999999999996</v>
      </c>
      <c r="AA201" s="134">
        <v>9.3460000000000001</v>
      </c>
      <c r="AB201" s="134">
        <v>7.9610000000000003</v>
      </c>
      <c r="AC201" s="134">
        <v>7.9610000000000003</v>
      </c>
      <c r="AD201" s="134">
        <v>7.9609999999999896</v>
      </c>
      <c r="AE201" s="134">
        <v>6.5749999999999904</v>
      </c>
      <c r="AF201" s="134">
        <v>6.5739999999999998</v>
      </c>
    </row>
    <row r="202" spans="1:32" x14ac:dyDescent="0.25">
      <c r="A202" s="169" t="str">
        <f t="shared" si="5"/>
        <v>880</v>
      </c>
      <c r="B202" s="281" t="s">
        <v>427</v>
      </c>
      <c r="C202" s="134">
        <v>334.69718999999998</v>
      </c>
      <c r="D202" s="134">
        <v>319.01838999999899</v>
      </c>
      <c r="E202" s="134">
        <v>325.09751</v>
      </c>
      <c r="F202" s="134">
        <v>278.54730999999998</v>
      </c>
      <c r="G202" s="134">
        <v>357.24439000000001</v>
      </c>
      <c r="H202" s="134">
        <v>293.33933999999999</v>
      </c>
      <c r="I202" s="134">
        <v>316.32597999999899</v>
      </c>
      <c r="J202" s="134">
        <v>236.29583</v>
      </c>
      <c r="K202" s="134">
        <v>307.10399999999998</v>
      </c>
      <c r="L202" s="134">
        <v>301.75799999999998</v>
      </c>
      <c r="M202" s="134">
        <v>338.28099999999898</v>
      </c>
      <c r="N202" s="134">
        <v>348.21199999999999</v>
      </c>
      <c r="O202" s="134">
        <v>305.42899999999997</v>
      </c>
      <c r="P202" s="134">
        <v>294.779</v>
      </c>
      <c r="Q202" s="134">
        <v>338.37</v>
      </c>
      <c r="R202" s="134">
        <v>347.87199999999899</v>
      </c>
      <c r="S202" s="134">
        <v>377.709</v>
      </c>
      <c r="T202" s="134">
        <v>372.445999999999</v>
      </c>
      <c r="U202" s="134">
        <v>363.06700000000001</v>
      </c>
      <c r="V202" s="134">
        <v>405.491999999999</v>
      </c>
      <c r="W202" s="134">
        <v>382.84199999999998</v>
      </c>
      <c r="X202" s="134">
        <v>347.565</v>
      </c>
      <c r="Y202" s="134">
        <v>320.935</v>
      </c>
      <c r="Z202" s="134">
        <v>295.274</v>
      </c>
      <c r="AA202" s="134">
        <v>334.236999999999</v>
      </c>
      <c r="AB202" s="134">
        <v>314.11</v>
      </c>
      <c r="AC202" s="134">
        <v>338.93799999999999</v>
      </c>
      <c r="AD202" s="134">
        <v>323.43700000000001</v>
      </c>
      <c r="AE202" s="134">
        <v>347.83499999999998</v>
      </c>
      <c r="AF202" s="134">
        <v>344.53399999999999</v>
      </c>
    </row>
    <row r="203" spans="1:32" x14ac:dyDescent="0.25">
      <c r="A203" s="169" t="str">
        <f t="shared" si="5"/>
        <v>881</v>
      </c>
      <c r="B203" s="281" t="s">
        <v>428</v>
      </c>
      <c r="C203" s="134">
        <v>0</v>
      </c>
      <c r="D203" s="134">
        <v>0</v>
      </c>
      <c r="E203" s="134">
        <v>0</v>
      </c>
      <c r="F203" s="134">
        <v>0</v>
      </c>
      <c r="G203" s="134">
        <v>4.0333300000000003</v>
      </c>
      <c r="H203" s="134">
        <v>0</v>
      </c>
      <c r="I203" s="134">
        <v>0.1</v>
      </c>
      <c r="J203" s="134">
        <v>2.5145599999999999</v>
      </c>
      <c r="K203" s="134">
        <v>0</v>
      </c>
      <c r="L203" s="134">
        <v>0</v>
      </c>
      <c r="M203" s="134">
        <v>0</v>
      </c>
      <c r="N203" s="134">
        <v>0</v>
      </c>
      <c r="O203" s="134">
        <v>0</v>
      </c>
      <c r="P203" s="134">
        <v>0</v>
      </c>
      <c r="Q203" s="134">
        <v>0</v>
      </c>
      <c r="R203" s="134">
        <v>0</v>
      </c>
      <c r="S203" s="134">
        <v>1.2</v>
      </c>
      <c r="T203" s="134">
        <v>4.8559999999999999</v>
      </c>
      <c r="U203" s="134">
        <v>0.69899999999999995</v>
      </c>
      <c r="V203" s="134">
        <v>0</v>
      </c>
      <c r="W203" s="134">
        <v>0</v>
      </c>
      <c r="X203" s="134">
        <v>0</v>
      </c>
      <c r="Y203" s="134">
        <v>0</v>
      </c>
      <c r="Z203" s="134">
        <v>0</v>
      </c>
      <c r="AA203" s="134">
        <v>0</v>
      </c>
      <c r="AB203" s="134">
        <v>0</v>
      </c>
      <c r="AC203" s="134">
        <v>0</v>
      </c>
      <c r="AD203" s="134">
        <v>0</v>
      </c>
      <c r="AE203" s="134">
        <v>1.2</v>
      </c>
      <c r="AF203" s="134">
        <v>4.8559999999999999</v>
      </c>
    </row>
    <row r="204" spans="1:32" x14ac:dyDescent="0.25">
      <c r="A204" s="169"/>
      <c r="B204" s="281" t="s">
        <v>429</v>
      </c>
      <c r="C204" s="134">
        <v>833.28174999999999</v>
      </c>
      <c r="D204" s="134">
        <v>989.123549999999</v>
      </c>
      <c r="E204" s="134">
        <v>1059.84249</v>
      </c>
      <c r="F204" s="134">
        <v>890.98775999999998</v>
      </c>
      <c r="G204" s="134">
        <v>941.08429000000001</v>
      </c>
      <c r="H204" s="134">
        <v>1048.3688499999901</v>
      </c>
      <c r="I204" s="134">
        <v>847.92502999999999</v>
      </c>
      <c r="J204" s="134">
        <v>882.18371999999999</v>
      </c>
      <c r="K204" s="134">
        <v>861.93399999999997</v>
      </c>
      <c r="L204" s="134">
        <v>1014.61799999999</v>
      </c>
      <c r="M204" s="134">
        <v>980.46099999999899</v>
      </c>
      <c r="N204" s="134">
        <v>997.61699999999996</v>
      </c>
      <c r="O204" s="134">
        <v>961.81599999999901</v>
      </c>
      <c r="P204" s="134">
        <v>900.92</v>
      </c>
      <c r="Q204" s="134">
        <v>972.09400000000005</v>
      </c>
      <c r="R204" s="134">
        <v>932.81299999999999</v>
      </c>
      <c r="S204" s="134">
        <v>1043.521</v>
      </c>
      <c r="T204" s="134">
        <v>1018.175</v>
      </c>
      <c r="U204" s="134">
        <v>973.72500000000002</v>
      </c>
      <c r="V204" s="134">
        <v>1107.29599999999</v>
      </c>
      <c r="W204" s="134">
        <v>1050.2470000000001</v>
      </c>
      <c r="X204" s="134">
        <v>1090.08</v>
      </c>
      <c r="Y204" s="134">
        <v>964.86799999999903</v>
      </c>
      <c r="Z204" s="134">
        <v>980.40599999999995</v>
      </c>
      <c r="AA204" s="134">
        <v>1045.797</v>
      </c>
      <c r="AB204" s="134">
        <v>959.726</v>
      </c>
      <c r="AC204" s="134">
        <v>1008.85</v>
      </c>
      <c r="AD204" s="134">
        <v>981.43899999999996</v>
      </c>
      <c r="AE204" s="134">
        <v>1079.605</v>
      </c>
      <c r="AF204" s="134">
        <v>1032.5889999999899</v>
      </c>
    </row>
    <row r="205" spans="1:32" x14ac:dyDescent="0.25">
      <c r="A205" s="169" t="str">
        <f t="shared" si="5"/>
        <v/>
      </c>
    </row>
    <row r="206" spans="1:32" x14ac:dyDescent="0.25">
      <c r="A206" s="169" t="str">
        <f t="shared" si="5"/>
        <v>886</v>
      </c>
      <c r="B206" s="281" t="s">
        <v>430</v>
      </c>
      <c r="C206" s="134">
        <v>0</v>
      </c>
      <c r="D206" s="134">
        <v>0</v>
      </c>
      <c r="E206" s="134">
        <v>0</v>
      </c>
      <c r="F206" s="134">
        <v>0</v>
      </c>
      <c r="G206" s="134">
        <v>0</v>
      </c>
      <c r="H206" s="134">
        <v>0</v>
      </c>
      <c r="I206" s="134">
        <v>0</v>
      </c>
      <c r="J206" s="134">
        <v>0</v>
      </c>
      <c r="K206" s="134">
        <v>0</v>
      </c>
      <c r="L206" s="134">
        <v>0</v>
      </c>
      <c r="M206" s="134">
        <v>0</v>
      </c>
      <c r="N206" s="134">
        <v>0</v>
      </c>
      <c r="O206" s="134">
        <v>0</v>
      </c>
      <c r="P206" s="134">
        <v>0</v>
      </c>
      <c r="Q206" s="134">
        <v>0</v>
      </c>
      <c r="R206" s="134">
        <v>0</v>
      </c>
      <c r="S206" s="134">
        <v>0</v>
      </c>
      <c r="T206" s="134">
        <v>0</v>
      </c>
      <c r="U206" s="134">
        <v>0</v>
      </c>
      <c r="V206" s="134">
        <v>0</v>
      </c>
      <c r="W206" s="134">
        <v>0</v>
      </c>
      <c r="X206" s="134">
        <v>0</v>
      </c>
      <c r="Y206" s="134">
        <v>0</v>
      </c>
      <c r="Z206" s="134">
        <v>0</v>
      </c>
      <c r="AA206" s="134">
        <v>0</v>
      </c>
      <c r="AB206" s="134">
        <v>0</v>
      </c>
      <c r="AC206" s="134">
        <v>0</v>
      </c>
      <c r="AD206" s="134">
        <v>0</v>
      </c>
      <c r="AE206" s="134">
        <v>0</v>
      </c>
      <c r="AF206" s="134">
        <v>0</v>
      </c>
    </row>
    <row r="207" spans="1:32" x14ac:dyDescent="0.25">
      <c r="A207" s="169" t="str">
        <f t="shared" si="5"/>
        <v>887</v>
      </c>
      <c r="B207" s="281" t="s">
        <v>431</v>
      </c>
      <c r="C207" s="134">
        <v>794.56921999999997</v>
      </c>
      <c r="D207" s="134">
        <v>735.45654999999999</v>
      </c>
      <c r="E207" s="134">
        <v>796.10924999999997</v>
      </c>
      <c r="F207" s="134">
        <v>782.34802999999999</v>
      </c>
      <c r="G207" s="134">
        <v>903.92434000000003</v>
      </c>
      <c r="H207" s="134">
        <v>640.43941999999902</v>
      </c>
      <c r="I207" s="134">
        <v>680.66777000000002</v>
      </c>
      <c r="J207" s="134">
        <v>879.05799999999999</v>
      </c>
      <c r="K207" s="134">
        <v>687.95699999999999</v>
      </c>
      <c r="L207" s="134">
        <v>832.24199999999996</v>
      </c>
      <c r="M207" s="134">
        <v>811.70899999999995</v>
      </c>
      <c r="N207" s="134">
        <v>952.50199999999995</v>
      </c>
      <c r="O207" s="134">
        <v>779.73299999999995</v>
      </c>
      <c r="P207" s="134">
        <v>700.76400000000001</v>
      </c>
      <c r="Q207" s="134">
        <v>807.08</v>
      </c>
      <c r="R207" s="134">
        <v>778.12199999999996</v>
      </c>
      <c r="S207" s="134">
        <v>863.64199999999903</v>
      </c>
      <c r="T207" s="134">
        <v>807.197</v>
      </c>
      <c r="U207" s="134">
        <v>771.20799999999997</v>
      </c>
      <c r="V207" s="134">
        <v>887.48199999999997</v>
      </c>
      <c r="W207" s="134">
        <v>850.16200000000003</v>
      </c>
      <c r="X207" s="134">
        <v>878.07100000000003</v>
      </c>
      <c r="Y207" s="134">
        <v>839.923</v>
      </c>
      <c r="Z207" s="134">
        <v>763.19100000000003</v>
      </c>
      <c r="AA207" s="134">
        <v>827.029</v>
      </c>
      <c r="AB207" s="134">
        <v>729.71799999999996</v>
      </c>
      <c r="AC207" s="134">
        <v>812.17</v>
      </c>
      <c r="AD207" s="134">
        <v>823.66800000000001</v>
      </c>
      <c r="AE207" s="134">
        <v>896.24199999999996</v>
      </c>
      <c r="AF207" s="134">
        <v>847.51799999999901</v>
      </c>
    </row>
    <row r="208" spans="1:32" x14ac:dyDescent="0.25">
      <c r="A208" s="169" t="str">
        <f t="shared" si="5"/>
        <v>889</v>
      </c>
      <c r="B208" s="281" t="s">
        <v>432</v>
      </c>
      <c r="C208" s="134">
        <v>7.9554099999999996</v>
      </c>
      <c r="D208" s="134">
        <v>5.0886699999999996</v>
      </c>
      <c r="E208" s="134">
        <v>1.82755</v>
      </c>
      <c r="F208" s="134">
        <v>7.1623999999999999</v>
      </c>
      <c r="G208" s="134">
        <v>5.4169999999999998</v>
      </c>
      <c r="H208" s="134">
        <v>9.7209500000000002</v>
      </c>
      <c r="I208" s="134">
        <v>10.370660000000001</v>
      </c>
      <c r="J208" s="134">
        <v>9.0235099999999999</v>
      </c>
      <c r="K208" s="134">
        <v>18.023</v>
      </c>
      <c r="L208" s="134">
        <v>16.875</v>
      </c>
      <c r="M208" s="134">
        <v>10.651999999999999</v>
      </c>
      <c r="N208" s="134">
        <v>11.089</v>
      </c>
      <c r="O208" s="134">
        <v>12.278</v>
      </c>
      <c r="P208" s="134">
        <v>9.8170000000000002</v>
      </c>
      <c r="Q208" s="134">
        <v>10.532</v>
      </c>
      <c r="R208" s="134">
        <v>10.532</v>
      </c>
      <c r="S208" s="134">
        <v>7.6390000000000002</v>
      </c>
      <c r="T208" s="134">
        <v>18.815999999999999</v>
      </c>
      <c r="U208" s="134">
        <v>26.385999999999999</v>
      </c>
      <c r="V208" s="134">
        <v>26.67</v>
      </c>
      <c r="W208" s="134">
        <v>19.209</v>
      </c>
      <c r="X208" s="134">
        <v>19.670000000000002</v>
      </c>
      <c r="Y208" s="134">
        <v>10.385999999999999</v>
      </c>
      <c r="Z208" s="134">
        <v>10.817</v>
      </c>
      <c r="AA208" s="134">
        <v>12.263</v>
      </c>
      <c r="AB208" s="134">
        <v>9.8040000000000003</v>
      </c>
      <c r="AC208" s="134">
        <v>9.5220000000000002</v>
      </c>
      <c r="AD208" s="134">
        <v>9.5220000000000002</v>
      </c>
      <c r="AE208" s="134">
        <v>6.6319999999999997</v>
      </c>
      <c r="AF208" s="134">
        <v>5.8090000000000002</v>
      </c>
    </row>
    <row r="209" spans="1:32" x14ac:dyDescent="0.25">
      <c r="A209" s="169" t="str">
        <f t="shared" si="5"/>
        <v>890</v>
      </c>
      <c r="B209" s="281" t="s">
        <v>433</v>
      </c>
      <c r="C209" s="134">
        <v>54.882129999999997</v>
      </c>
      <c r="D209" s="134">
        <v>61.205500000000001</v>
      </c>
      <c r="E209" s="134">
        <v>44.771160000000002</v>
      </c>
      <c r="F209" s="134">
        <v>32.771189999999997</v>
      </c>
      <c r="G209" s="134">
        <v>20.437429999999999</v>
      </c>
      <c r="H209" s="134">
        <v>14.228400000000001</v>
      </c>
      <c r="I209" s="134">
        <v>18.47888</v>
      </c>
      <c r="J209" s="134">
        <v>20.634730000000001</v>
      </c>
      <c r="K209" s="134">
        <v>17.123000000000001</v>
      </c>
      <c r="L209" s="134">
        <v>17.997</v>
      </c>
      <c r="M209" s="134">
        <v>24.402999999999999</v>
      </c>
      <c r="N209" s="134">
        <v>24.914000000000001</v>
      </c>
      <c r="O209" s="134">
        <v>24.613</v>
      </c>
      <c r="P209" s="134">
        <v>22.183</v>
      </c>
      <c r="Q209" s="134">
        <v>24.259</v>
      </c>
      <c r="R209" s="134">
        <v>20.396999999999998</v>
      </c>
      <c r="S209" s="134">
        <v>16.029</v>
      </c>
      <c r="T209" s="134">
        <v>15.029</v>
      </c>
      <c r="U209" s="134">
        <v>24.696000000000002</v>
      </c>
      <c r="V209" s="134">
        <v>23.696000000000002</v>
      </c>
      <c r="W209" s="134">
        <v>25.696000000000002</v>
      </c>
      <c r="X209" s="134">
        <v>26.558</v>
      </c>
      <c r="Y209" s="134">
        <v>32.926000000000002</v>
      </c>
      <c r="Z209" s="134">
        <v>33.387999999999998</v>
      </c>
      <c r="AA209" s="134">
        <v>23.602</v>
      </c>
      <c r="AB209" s="134">
        <v>22.172000000000001</v>
      </c>
      <c r="AC209" s="134">
        <v>23.248000000000001</v>
      </c>
      <c r="AD209" s="134">
        <v>20.388000000000002</v>
      </c>
      <c r="AE209" s="134">
        <v>15.022</v>
      </c>
      <c r="AF209" s="134">
        <v>15.022</v>
      </c>
    </row>
    <row r="210" spans="1:32" x14ac:dyDescent="0.25">
      <c r="A210" s="169" t="str">
        <f t="shared" si="5"/>
        <v>891</v>
      </c>
      <c r="B210" s="281" t="s">
        <v>434</v>
      </c>
      <c r="C210" s="134">
        <v>21.53134</v>
      </c>
      <c r="D210" s="134">
        <v>21.385529999999999</v>
      </c>
      <c r="E210" s="134">
        <v>23.297820000000002</v>
      </c>
      <c r="F210" s="134">
        <v>76.491159999999994</v>
      </c>
      <c r="G210" s="134">
        <v>21.241530000000001</v>
      </c>
      <c r="H210" s="134">
        <v>13.0742099999999</v>
      </c>
      <c r="I210" s="134">
        <v>30.736989999999999</v>
      </c>
      <c r="J210" s="134">
        <v>27.778189999999999</v>
      </c>
      <c r="K210" s="134">
        <v>14.391999999999999</v>
      </c>
      <c r="L210" s="134">
        <v>17.667000000000002</v>
      </c>
      <c r="M210" s="134">
        <v>27.07</v>
      </c>
      <c r="N210" s="134">
        <v>14.182</v>
      </c>
      <c r="O210" s="134">
        <v>21.850999999999999</v>
      </c>
      <c r="P210" s="134">
        <v>25.728000000000002</v>
      </c>
      <c r="Q210" s="134">
        <v>34.726999999999997</v>
      </c>
      <c r="R210" s="134">
        <v>27.225999999999999</v>
      </c>
      <c r="S210" s="134">
        <v>34.384999999999998</v>
      </c>
      <c r="T210" s="134">
        <v>32.951999999999998</v>
      </c>
      <c r="U210" s="134">
        <v>31.625</v>
      </c>
      <c r="V210" s="134">
        <v>43.927</v>
      </c>
      <c r="W210" s="134">
        <v>39.018000000000001</v>
      </c>
      <c r="X210" s="134">
        <v>54.417999999999999</v>
      </c>
      <c r="Y210" s="134">
        <v>44.765999999999998</v>
      </c>
      <c r="Z210" s="134">
        <v>24.084</v>
      </c>
      <c r="AA210" s="134">
        <v>23.818000000000001</v>
      </c>
      <c r="AB210" s="134">
        <v>24.603999999999999</v>
      </c>
      <c r="AC210" s="134">
        <v>24.817</v>
      </c>
      <c r="AD210" s="134">
        <v>30.471</v>
      </c>
      <c r="AE210" s="134">
        <v>39.08</v>
      </c>
      <c r="AF210" s="134">
        <v>34.728999999999999</v>
      </c>
    </row>
    <row r="211" spans="1:32" x14ac:dyDescent="0.25">
      <c r="A211" s="169" t="str">
        <f t="shared" si="5"/>
        <v>892</v>
      </c>
      <c r="B211" s="281" t="s">
        <v>435</v>
      </c>
      <c r="C211" s="134">
        <v>149.13882000000001</v>
      </c>
      <c r="D211" s="134">
        <v>100.780339999999</v>
      </c>
      <c r="E211" s="134">
        <v>144.05664999999999</v>
      </c>
      <c r="F211" s="134">
        <v>136.83529999999999</v>
      </c>
      <c r="G211" s="134">
        <v>135.30778999999899</v>
      </c>
      <c r="H211" s="134">
        <v>139.85909000000001</v>
      </c>
      <c r="I211" s="134">
        <v>150.98330999999999</v>
      </c>
      <c r="J211" s="134">
        <v>-39.849979999999903</v>
      </c>
      <c r="K211" s="134">
        <v>213.41800000000001</v>
      </c>
      <c r="L211" s="134">
        <v>226.77099999999999</v>
      </c>
      <c r="M211" s="134">
        <v>188.69399999999999</v>
      </c>
      <c r="N211" s="134">
        <v>183.113</v>
      </c>
      <c r="O211" s="134">
        <v>197.42500000000001</v>
      </c>
      <c r="P211" s="134">
        <v>173.83799999999999</v>
      </c>
      <c r="Q211" s="134">
        <v>201.99199999999999</v>
      </c>
      <c r="R211" s="134">
        <v>169.84199999999899</v>
      </c>
      <c r="S211" s="134">
        <v>189.34399999999999</v>
      </c>
      <c r="T211" s="134">
        <v>184.51</v>
      </c>
      <c r="U211" s="134">
        <v>168.11699999999999</v>
      </c>
      <c r="V211" s="134">
        <v>206.63399999999999</v>
      </c>
      <c r="W211" s="134">
        <v>188.26</v>
      </c>
      <c r="X211" s="134">
        <v>191.21199999999999</v>
      </c>
      <c r="Y211" s="134">
        <v>181.33199999999999</v>
      </c>
      <c r="Z211" s="134">
        <v>166.24199999999999</v>
      </c>
      <c r="AA211" s="134">
        <v>204.17099999999999</v>
      </c>
      <c r="AB211" s="134">
        <v>171.083</v>
      </c>
      <c r="AC211" s="134">
        <v>189.32</v>
      </c>
      <c r="AD211" s="134">
        <v>177.255</v>
      </c>
      <c r="AE211" s="134">
        <v>193.77699999999999</v>
      </c>
      <c r="AF211" s="134">
        <v>176.58799999999999</v>
      </c>
    </row>
    <row r="212" spans="1:32" x14ac:dyDescent="0.25">
      <c r="A212" s="169" t="str">
        <f t="shared" si="5"/>
        <v>893</v>
      </c>
      <c r="B212" s="281" t="s">
        <v>1222</v>
      </c>
      <c r="C212" s="134">
        <v>0</v>
      </c>
      <c r="D212" s="134">
        <v>0</v>
      </c>
      <c r="E212" s="134">
        <v>0</v>
      </c>
      <c r="F212" s="134">
        <v>0</v>
      </c>
      <c r="G212" s="134">
        <v>0</v>
      </c>
      <c r="H212" s="134">
        <v>0</v>
      </c>
      <c r="I212" s="134">
        <v>0</v>
      </c>
      <c r="J212" s="134">
        <v>0</v>
      </c>
      <c r="K212" s="134">
        <v>0</v>
      </c>
      <c r="L212" s="134">
        <v>0</v>
      </c>
      <c r="M212" s="134">
        <v>0</v>
      </c>
      <c r="N212" s="134">
        <v>0</v>
      </c>
      <c r="O212" s="134">
        <v>0</v>
      </c>
      <c r="P212" s="134">
        <v>0</v>
      </c>
      <c r="Q212" s="134">
        <v>0</v>
      </c>
      <c r="R212" s="134">
        <v>0</v>
      </c>
      <c r="S212" s="134">
        <v>0</v>
      </c>
      <c r="T212" s="134">
        <v>0</v>
      </c>
      <c r="U212" s="134">
        <v>1.2529999999999999</v>
      </c>
      <c r="V212" s="134">
        <v>1.2529999999999999</v>
      </c>
      <c r="W212" s="134">
        <v>1.2529999999999999</v>
      </c>
      <c r="X212" s="134">
        <v>1.2529999999999999</v>
      </c>
      <c r="Y212" s="134">
        <v>1.2529999999999999</v>
      </c>
      <c r="Z212" s="134">
        <v>1.2529999999999999</v>
      </c>
      <c r="AA212" s="134">
        <v>1.28</v>
      </c>
      <c r="AB212" s="134">
        <v>1.28</v>
      </c>
      <c r="AC212" s="134">
        <v>1.28</v>
      </c>
      <c r="AD212" s="134">
        <v>1.28</v>
      </c>
      <c r="AE212" s="134">
        <v>1.28</v>
      </c>
      <c r="AF212" s="134">
        <v>1.28</v>
      </c>
    </row>
    <row r="213" spans="1:32" x14ac:dyDescent="0.25">
      <c r="A213" s="169" t="str">
        <f t="shared" si="5"/>
        <v>894</v>
      </c>
      <c r="B213" s="281" t="s">
        <v>436</v>
      </c>
      <c r="C213" s="134">
        <v>16.250720000000001</v>
      </c>
      <c r="D213" s="134">
        <v>16.89537</v>
      </c>
      <c r="E213" s="134">
        <v>22.445360000000001</v>
      </c>
      <c r="F213" s="134">
        <v>20.51839</v>
      </c>
      <c r="G213" s="134">
        <v>7.1346400000000001</v>
      </c>
      <c r="H213" s="134">
        <v>13.10731</v>
      </c>
      <c r="I213" s="134">
        <v>18.176739999999999</v>
      </c>
      <c r="J213" s="134">
        <v>249.97335000000001</v>
      </c>
      <c r="K213" s="134">
        <v>20.398</v>
      </c>
      <c r="L213" s="134">
        <v>16.375</v>
      </c>
      <c r="M213" s="134">
        <v>19.398</v>
      </c>
      <c r="N213" s="134">
        <v>19.398</v>
      </c>
      <c r="O213" s="134">
        <v>40.965000000000003</v>
      </c>
      <c r="P213" s="134">
        <v>39.817999999999998</v>
      </c>
      <c r="Q213" s="134">
        <v>40.861999999999902</v>
      </c>
      <c r="R213" s="134">
        <v>41.930999999999997</v>
      </c>
      <c r="S213" s="134">
        <v>65.745999999999995</v>
      </c>
      <c r="T213" s="134">
        <v>43.633000000000003</v>
      </c>
      <c r="U213" s="134">
        <v>42.314999999999998</v>
      </c>
      <c r="V213" s="134">
        <v>48.402999999999999</v>
      </c>
      <c r="W213" s="134">
        <v>46.569000000000003</v>
      </c>
      <c r="X213" s="134">
        <v>52.831000000000003</v>
      </c>
      <c r="Y213" s="134">
        <v>55.216000000000001</v>
      </c>
      <c r="Z213" s="134">
        <v>41.152000000000001</v>
      </c>
      <c r="AA213" s="134">
        <v>41.356000000000002</v>
      </c>
      <c r="AB213" s="134">
        <v>40.164000000000001</v>
      </c>
      <c r="AC213" s="134">
        <v>41.238999999999997</v>
      </c>
      <c r="AD213" s="134">
        <v>42.28</v>
      </c>
      <c r="AE213" s="134">
        <v>66.48</v>
      </c>
      <c r="AF213" s="134">
        <v>43.393000000000001</v>
      </c>
    </row>
    <row r="214" spans="1:32" x14ac:dyDescent="0.25">
      <c r="A214" s="169"/>
      <c r="B214" s="281" t="s">
        <v>437</v>
      </c>
      <c r="C214" s="134">
        <v>1044.32764</v>
      </c>
      <c r="D214" s="134">
        <v>940.81196</v>
      </c>
      <c r="E214" s="134">
        <v>1032.5077900000001</v>
      </c>
      <c r="F214" s="134">
        <v>1056.1264699999999</v>
      </c>
      <c r="G214" s="134">
        <v>1093.46273</v>
      </c>
      <c r="H214" s="134">
        <v>830.42937999999901</v>
      </c>
      <c r="I214" s="134">
        <v>909.41435000000001</v>
      </c>
      <c r="J214" s="134">
        <v>1146.6178</v>
      </c>
      <c r="K214" s="134">
        <v>971.31100000000004</v>
      </c>
      <c r="L214" s="134">
        <v>1127.9269999999999</v>
      </c>
      <c r="M214" s="134">
        <v>1081.9259999999999</v>
      </c>
      <c r="N214" s="134">
        <v>1205.1980000000001</v>
      </c>
      <c r="O214" s="134">
        <v>1076.865</v>
      </c>
      <c r="P214" s="134">
        <v>972.147999999999</v>
      </c>
      <c r="Q214" s="134">
        <v>1119.452</v>
      </c>
      <c r="R214" s="134">
        <v>1048.05</v>
      </c>
      <c r="S214" s="134">
        <v>1176.7850000000001</v>
      </c>
      <c r="T214" s="134">
        <v>1102.1369999999999</v>
      </c>
      <c r="U214" s="134">
        <v>1065.5999999999999</v>
      </c>
      <c r="V214" s="134">
        <v>1238.0650000000001</v>
      </c>
      <c r="W214" s="134">
        <v>1170.1669999999999</v>
      </c>
      <c r="X214" s="134">
        <v>1224.0129999999999</v>
      </c>
      <c r="Y214" s="134">
        <v>1165.8019999999999</v>
      </c>
      <c r="Z214" s="134">
        <v>1040.127</v>
      </c>
      <c r="AA214" s="134">
        <v>1133.519</v>
      </c>
      <c r="AB214" s="134">
        <v>998.82500000000005</v>
      </c>
      <c r="AC214" s="134">
        <v>1101.596</v>
      </c>
      <c r="AD214" s="134">
        <v>1104.864</v>
      </c>
      <c r="AE214" s="134">
        <v>1218.5129999999999</v>
      </c>
      <c r="AF214" s="134">
        <v>1124.3389999999999</v>
      </c>
    </row>
    <row r="215" spans="1:32" s="237" customFormat="1" x14ac:dyDescent="0.25">
      <c r="A215" s="169"/>
      <c r="B215" s="28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row>
    <row r="216" spans="1:32" x14ac:dyDescent="0.25">
      <c r="A216" s="169"/>
      <c r="B216" s="282" t="s">
        <v>438</v>
      </c>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280"/>
      <c r="AF216" s="280"/>
    </row>
    <row r="217" spans="1:32" x14ac:dyDescent="0.25">
      <c r="A217" s="169" t="str">
        <f t="shared" si="5"/>
        <v>901</v>
      </c>
      <c r="B217" s="281" t="s">
        <v>439</v>
      </c>
      <c r="C217" s="134">
        <v>82.99924</v>
      </c>
      <c r="D217" s="134">
        <v>74.146550000000005</v>
      </c>
      <c r="E217" s="134">
        <v>70.634889999999999</v>
      </c>
      <c r="F217" s="134">
        <v>62.866770000000002</v>
      </c>
      <c r="G217" s="134">
        <v>70.961960000000005</v>
      </c>
      <c r="H217" s="134">
        <v>67.026560000000003</v>
      </c>
      <c r="I217" s="134">
        <v>83.380570000000006</v>
      </c>
      <c r="J217" s="134">
        <v>84.465549999999993</v>
      </c>
      <c r="K217" s="134">
        <v>82.848479999999995</v>
      </c>
      <c r="L217" s="134">
        <v>102.85263999999999</v>
      </c>
      <c r="M217" s="134">
        <v>46.966920000000002</v>
      </c>
      <c r="N217" s="134">
        <v>52.712879999999998</v>
      </c>
      <c r="O217" s="134">
        <v>69.4346339225348</v>
      </c>
      <c r="P217" s="134">
        <v>66.150913785092797</v>
      </c>
      <c r="Q217" s="134">
        <v>75.6333657595831</v>
      </c>
      <c r="R217" s="134">
        <v>64.766667349996197</v>
      </c>
      <c r="S217" s="134">
        <v>93.934280000000001</v>
      </c>
      <c r="T217" s="134">
        <v>91.349279999999894</v>
      </c>
      <c r="U217" s="134">
        <v>87.534470331636001</v>
      </c>
      <c r="V217" s="134">
        <v>93.067915228865004</v>
      </c>
      <c r="W217" s="134">
        <v>85.392995036240805</v>
      </c>
      <c r="X217" s="134">
        <v>88.996160000000003</v>
      </c>
      <c r="Y217" s="134">
        <v>85.3300749559548</v>
      </c>
      <c r="Z217" s="134">
        <v>79.985394728837505</v>
      </c>
      <c r="AA217" s="134">
        <v>83.608794744219296</v>
      </c>
      <c r="AB217" s="134">
        <v>78.7252399999999</v>
      </c>
      <c r="AC217" s="134">
        <v>84.021954779807302</v>
      </c>
      <c r="AD217" s="134">
        <v>79.5660799999999</v>
      </c>
      <c r="AE217" s="134">
        <v>88.849639999999994</v>
      </c>
      <c r="AF217" s="134">
        <v>81.693474651053705</v>
      </c>
    </row>
    <row r="218" spans="1:32" x14ac:dyDescent="0.25">
      <c r="A218" s="169" t="str">
        <f t="shared" si="5"/>
        <v>902</v>
      </c>
      <c r="B218" s="281" t="s">
        <v>440</v>
      </c>
      <c r="C218" s="134">
        <v>146.81775999999999</v>
      </c>
      <c r="D218" s="134">
        <v>159.08635999999899</v>
      </c>
      <c r="E218" s="134">
        <v>159.17386999999999</v>
      </c>
      <c r="F218" s="134">
        <v>155.19401999999999</v>
      </c>
      <c r="G218" s="134">
        <v>164.31011999999899</v>
      </c>
      <c r="H218" s="134">
        <v>151.48965000000001</v>
      </c>
      <c r="I218" s="134">
        <v>160.78852000000001</v>
      </c>
      <c r="J218" s="134">
        <v>158.84540999999999</v>
      </c>
      <c r="K218" s="134">
        <v>159.80095999999901</v>
      </c>
      <c r="L218" s="134">
        <v>161.07212000000001</v>
      </c>
      <c r="M218" s="134">
        <v>161.01535999999999</v>
      </c>
      <c r="N218" s="134">
        <v>161.26967999999999</v>
      </c>
      <c r="O218" s="134">
        <v>164.86931999999999</v>
      </c>
      <c r="P218" s="134">
        <v>163.614</v>
      </c>
      <c r="Q218" s="134">
        <v>166.59984</v>
      </c>
      <c r="R218" s="134">
        <v>168.86936</v>
      </c>
      <c r="S218" s="134">
        <v>165.83116000000001</v>
      </c>
      <c r="T218" s="134">
        <v>166.07975999999999</v>
      </c>
      <c r="U218" s="134">
        <v>167.62152</v>
      </c>
      <c r="V218" s="134">
        <v>167.50139999999999</v>
      </c>
      <c r="W218" s="134">
        <v>165.28116</v>
      </c>
      <c r="X218" s="134">
        <v>171.78876</v>
      </c>
      <c r="Y218" s="134">
        <v>163.19203999999999</v>
      </c>
      <c r="Z218" s="134">
        <v>165.92663999999999</v>
      </c>
      <c r="AA218" s="134">
        <v>166.52152000000001</v>
      </c>
      <c r="AB218" s="134">
        <v>164.34175999999999</v>
      </c>
      <c r="AC218" s="134">
        <v>165.81443999999999</v>
      </c>
      <c r="AD218" s="134">
        <v>170.92591999999999</v>
      </c>
      <c r="AE218" s="134">
        <v>166.58796000000001</v>
      </c>
      <c r="AF218" s="134">
        <v>165.21956</v>
      </c>
    </row>
    <row r="219" spans="1:32" x14ac:dyDescent="0.25">
      <c r="A219" s="169" t="str">
        <f t="shared" si="5"/>
        <v>903</v>
      </c>
      <c r="B219" s="281" t="s">
        <v>441</v>
      </c>
      <c r="C219" s="134">
        <v>363.79183</v>
      </c>
      <c r="D219" s="134">
        <v>410.948499999999</v>
      </c>
      <c r="E219" s="134">
        <v>404.02028000000001</v>
      </c>
      <c r="F219" s="134">
        <v>387.63497999999998</v>
      </c>
      <c r="G219" s="134">
        <v>374.02386000000001</v>
      </c>
      <c r="H219" s="134">
        <v>450.70684</v>
      </c>
      <c r="I219" s="134">
        <v>399.66404</v>
      </c>
      <c r="J219" s="134">
        <v>649.95699999999999</v>
      </c>
      <c r="K219" s="134">
        <v>477.45499999999998</v>
      </c>
      <c r="L219" s="134">
        <v>484.48487999999901</v>
      </c>
      <c r="M219" s="134">
        <v>440.20899999999898</v>
      </c>
      <c r="N219" s="134">
        <v>421.18691999999999</v>
      </c>
      <c r="O219" s="134">
        <v>463.39699999999999</v>
      </c>
      <c r="P219" s="134">
        <v>458.60320000000002</v>
      </c>
      <c r="Q219" s="134">
        <v>502.44743999999997</v>
      </c>
      <c r="R219" s="134">
        <v>447.162319999999</v>
      </c>
      <c r="S219" s="134">
        <v>496.22232000000002</v>
      </c>
      <c r="T219" s="134">
        <v>490.0258</v>
      </c>
      <c r="U219" s="134">
        <v>498.95427999999902</v>
      </c>
      <c r="V219" s="134">
        <v>523.40640759103201</v>
      </c>
      <c r="W219" s="134">
        <v>491.76646421138599</v>
      </c>
      <c r="X219" s="134">
        <v>520.06459999999902</v>
      </c>
      <c r="Y219" s="134">
        <v>493.87405607331601</v>
      </c>
      <c r="Z219" s="134">
        <v>486.01916816414001</v>
      </c>
      <c r="AA219" s="134">
        <v>482.38339480565497</v>
      </c>
      <c r="AB219" s="134">
        <v>465.719725377918</v>
      </c>
      <c r="AC219" s="134">
        <v>495.99567999999999</v>
      </c>
      <c r="AD219" s="134">
        <v>461.29948542881499</v>
      </c>
      <c r="AE219" s="134">
        <v>492.86464508514899</v>
      </c>
      <c r="AF219" s="134">
        <v>477.164565250468</v>
      </c>
    </row>
    <row r="220" spans="1:32" x14ac:dyDescent="0.25">
      <c r="A220" s="169" t="str">
        <f t="shared" si="5"/>
        <v>904</v>
      </c>
      <c r="B220" s="281" t="s">
        <v>442</v>
      </c>
      <c r="C220" s="134">
        <v>104.81444</v>
      </c>
      <c r="D220" s="134">
        <v>100.82644000000001</v>
      </c>
      <c r="E220" s="134">
        <v>97.318089999999998</v>
      </c>
      <c r="F220" s="134">
        <v>30.106929999999998</v>
      </c>
      <c r="G220" s="134">
        <v>-11.103770000000001</v>
      </c>
      <c r="H220" s="134">
        <v>-3.9307400000000001</v>
      </c>
      <c r="I220" s="134">
        <v>-18.321759999999902</v>
      </c>
      <c r="J220" s="134">
        <v>13.00028</v>
      </c>
      <c r="K220" s="134">
        <v>99.854999999999905</v>
      </c>
      <c r="L220" s="134">
        <v>76.202000000000098</v>
      </c>
      <c r="M220" s="134">
        <v>56.833999999999897</v>
      </c>
      <c r="N220" s="134">
        <v>63.805999999999997</v>
      </c>
      <c r="O220" s="134">
        <v>49.430055437844402</v>
      </c>
      <c r="P220" s="134">
        <v>53.462581895826403</v>
      </c>
      <c r="Q220" s="134">
        <v>49.430055437844402</v>
      </c>
      <c r="R220" s="134">
        <v>33.173903727705003</v>
      </c>
      <c r="S220" s="134">
        <v>29.141377269723002</v>
      </c>
      <c r="T220" s="134">
        <v>53.462581895826403</v>
      </c>
      <c r="U220" s="134">
        <v>69.676628632774694</v>
      </c>
      <c r="V220" s="134">
        <v>81.858148911740898</v>
      </c>
      <c r="W220" s="134">
        <v>81.858148911740898</v>
      </c>
      <c r="X220" s="134">
        <v>61.569605264300499</v>
      </c>
      <c r="Y220" s="134">
        <v>41.3230320693702</v>
      </c>
      <c r="Z220" s="134">
        <v>53.336939579658903</v>
      </c>
      <c r="AA220" s="134">
        <v>49.996211969491803</v>
      </c>
      <c r="AB220" s="134">
        <v>54.1458995654083</v>
      </c>
      <c r="AC220" s="134">
        <v>49.996211969491803</v>
      </c>
      <c r="AD220" s="134">
        <v>33.267697393883601</v>
      </c>
      <c r="AE220" s="134">
        <v>29.118009797967002</v>
      </c>
      <c r="AF220" s="134">
        <v>54.1458995654083</v>
      </c>
    </row>
    <row r="221" spans="1:32" x14ac:dyDescent="0.25">
      <c r="A221" s="169" t="str">
        <f t="shared" si="5"/>
        <v>905</v>
      </c>
      <c r="B221" s="281" t="s">
        <v>443</v>
      </c>
      <c r="C221" s="134">
        <v>3.0061</v>
      </c>
      <c r="D221" s="134">
        <v>4.0640000000000003E-2</v>
      </c>
      <c r="E221" s="134">
        <v>0.86002000000000001</v>
      </c>
      <c r="F221" s="134">
        <v>4.1209999999999997E-2</v>
      </c>
      <c r="G221" s="134">
        <v>0.72046999999999894</v>
      </c>
      <c r="H221" s="134">
        <v>4.3279999999999999E-2</v>
      </c>
      <c r="I221" s="134">
        <v>3.9170000000000003E-2</v>
      </c>
      <c r="J221" s="134">
        <v>2.4729999999999999E-2</v>
      </c>
      <c r="K221" s="134">
        <v>-4.8448399999999996</v>
      </c>
      <c r="L221" s="134">
        <v>-3.7034799999999999</v>
      </c>
      <c r="M221" s="134">
        <v>-1.3433200000000001</v>
      </c>
      <c r="N221" s="134">
        <v>0.21428</v>
      </c>
      <c r="O221" s="134">
        <v>0</v>
      </c>
      <c r="P221" s="134">
        <v>0.1012</v>
      </c>
      <c r="Q221" s="134">
        <v>0.1012</v>
      </c>
      <c r="R221" s="134">
        <v>0.1012</v>
      </c>
      <c r="S221" s="134">
        <v>0.1012</v>
      </c>
      <c r="T221" s="134">
        <v>0.1012</v>
      </c>
      <c r="U221" s="134">
        <v>0.1012</v>
      </c>
      <c r="V221" s="134">
        <v>0.1012</v>
      </c>
      <c r="W221" s="134">
        <v>0.1012</v>
      </c>
      <c r="X221" s="134">
        <v>0.1012</v>
      </c>
      <c r="Y221" s="134">
        <v>0.1012</v>
      </c>
      <c r="Z221" s="134">
        <v>0</v>
      </c>
      <c r="AA221" s="134">
        <v>0</v>
      </c>
      <c r="AB221" s="134">
        <v>0.1012</v>
      </c>
      <c r="AC221" s="134">
        <v>0.1012</v>
      </c>
      <c r="AD221" s="134">
        <v>0.1012</v>
      </c>
      <c r="AE221" s="134">
        <v>0.1012</v>
      </c>
      <c r="AF221" s="134">
        <v>0.1012</v>
      </c>
    </row>
    <row r="222" spans="1:32" x14ac:dyDescent="0.25">
      <c r="A222" s="169"/>
      <c r="B222" s="281" t="s">
        <v>85</v>
      </c>
      <c r="C222" s="134">
        <v>701.42936999999995</v>
      </c>
      <c r="D222" s="134">
        <v>745.04849000000002</v>
      </c>
      <c r="E222" s="134">
        <v>732.00715000000002</v>
      </c>
      <c r="F222" s="134">
        <v>635.84391000000005</v>
      </c>
      <c r="G222" s="134">
        <v>598.91264000000001</v>
      </c>
      <c r="H222" s="134">
        <v>665.33559000000002</v>
      </c>
      <c r="I222" s="134">
        <v>625.55053999999996</v>
      </c>
      <c r="J222" s="134">
        <v>906.29296999999997</v>
      </c>
      <c r="K222" s="134">
        <v>815.11459999999897</v>
      </c>
      <c r="L222" s="134">
        <v>820.90815999999995</v>
      </c>
      <c r="M222" s="134">
        <v>703.68195999999898</v>
      </c>
      <c r="N222" s="134">
        <v>699.18975999999998</v>
      </c>
      <c r="O222" s="134">
        <v>747.13100936037904</v>
      </c>
      <c r="P222" s="134">
        <v>741.93189568091896</v>
      </c>
      <c r="Q222" s="134">
        <v>794.21190119742698</v>
      </c>
      <c r="R222" s="134">
        <v>714.07345107770095</v>
      </c>
      <c r="S222" s="134">
        <v>785.23033726972301</v>
      </c>
      <c r="T222" s="134">
        <v>801.01862189582596</v>
      </c>
      <c r="U222" s="134">
        <v>823.88809896441001</v>
      </c>
      <c r="V222" s="134">
        <v>865.935071731638</v>
      </c>
      <c r="W222" s="134">
        <v>824.39996815936797</v>
      </c>
      <c r="X222" s="134">
        <v>842.52032526430003</v>
      </c>
      <c r="Y222" s="134">
        <v>783.82040309864101</v>
      </c>
      <c r="Z222" s="134">
        <v>785.26814247263599</v>
      </c>
      <c r="AA222" s="134">
        <v>782.50992151936703</v>
      </c>
      <c r="AB222" s="134">
        <v>763.03382494332698</v>
      </c>
      <c r="AC222" s="134">
        <v>795.92948674929903</v>
      </c>
      <c r="AD222" s="134">
        <v>745.16038282269903</v>
      </c>
      <c r="AE222" s="134">
        <v>777.52145488311601</v>
      </c>
      <c r="AF222" s="134">
        <v>778.32469946693004</v>
      </c>
    </row>
    <row r="223" spans="1:32" x14ac:dyDescent="0.25">
      <c r="A223" s="169"/>
    </row>
    <row r="224" spans="1:32" x14ac:dyDescent="0.25">
      <c r="A224" s="169"/>
      <c r="B224" s="281" t="s">
        <v>444</v>
      </c>
    </row>
    <row r="225" spans="1:32" x14ac:dyDescent="0.25">
      <c r="A225" s="169" t="str">
        <f t="shared" si="5"/>
        <v>907</v>
      </c>
      <c r="B225" s="281" t="s">
        <v>445</v>
      </c>
      <c r="C225" s="134">
        <v>4.3734799999999998</v>
      </c>
      <c r="D225" s="134">
        <v>4.3432199999999996</v>
      </c>
      <c r="E225" s="134">
        <v>4.4346800000000002</v>
      </c>
      <c r="F225" s="134">
        <v>3.84355</v>
      </c>
      <c r="G225" s="134">
        <v>4.0984600000000002</v>
      </c>
      <c r="H225" s="134">
        <v>4.5604800000000001</v>
      </c>
      <c r="I225" s="134">
        <v>2.80233</v>
      </c>
      <c r="J225" s="134">
        <v>27.327349999999999</v>
      </c>
      <c r="K225" s="134">
        <v>6.1250200000000001</v>
      </c>
      <c r="L225" s="134">
        <v>5.8203199999999997</v>
      </c>
      <c r="M225" s="134">
        <v>5.1653799999999999</v>
      </c>
      <c r="N225" s="134">
        <v>4.9957599999999998</v>
      </c>
      <c r="O225" s="134">
        <v>8.3670399999999994</v>
      </c>
      <c r="P225" s="134">
        <v>8.0009599999999992</v>
      </c>
      <c r="Q225" s="134">
        <v>8.9936000000000007</v>
      </c>
      <c r="R225" s="134">
        <v>7.8436599999999999</v>
      </c>
      <c r="S225" s="134">
        <v>8.7907600000000006</v>
      </c>
      <c r="T225" s="134">
        <v>8.5947399999999998</v>
      </c>
      <c r="U225" s="134">
        <v>8.3148999999999997</v>
      </c>
      <c r="V225" s="134">
        <v>9.0175800000000006</v>
      </c>
      <c r="W225" s="134">
        <v>8.5716400000000004</v>
      </c>
      <c r="X225" s="134">
        <v>8.7863600000000002</v>
      </c>
      <c r="Y225" s="134">
        <v>8.4042200000000005</v>
      </c>
      <c r="Z225" s="134">
        <v>8.0055800000000001</v>
      </c>
      <c r="AA225" s="134">
        <v>8.7762399999999996</v>
      </c>
      <c r="AB225" s="134">
        <v>8.1842199999999998</v>
      </c>
      <c r="AC225" s="134">
        <v>8.9603800000000007</v>
      </c>
      <c r="AD225" s="134">
        <v>8.2522000000000002</v>
      </c>
      <c r="AE225" s="134">
        <v>8.9931599999999996</v>
      </c>
      <c r="AF225" s="134">
        <v>8.5652600000000003</v>
      </c>
    </row>
    <row r="226" spans="1:32" x14ac:dyDescent="0.25">
      <c r="A226" s="169" t="str">
        <f t="shared" si="5"/>
        <v>908</v>
      </c>
      <c r="B226" s="281" t="s">
        <v>446</v>
      </c>
      <c r="C226" s="134">
        <v>323.305129999999</v>
      </c>
      <c r="D226" s="134">
        <v>177.72072</v>
      </c>
      <c r="E226" s="134">
        <v>220.19725999999901</v>
      </c>
      <c r="F226" s="134">
        <v>254.40501999999901</v>
      </c>
      <c r="G226" s="134">
        <v>324.61297999999999</v>
      </c>
      <c r="H226" s="134">
        <v>314.26612</v>
      </c>
      <c r="I226" s="134">
        <v>389.292969999999</v>
      </c>
      <c r="J226" s="134">
        <v>403.72257999999999</v>
      </c>
      <c r="K226" s="134">
        <v>416.995059999999</v>
      </c>
      <c r="L226" s="134">
        <v>308.41917999999998</v>
      </c>
      <c r="M226" s="134">
        <v>301.99286000000001</v>
      </c>
      <c r="N226" s="134">
        <v>426.46361999999999</v>
      </c>
      <c r="O226" s="134">
        <v>276.04399999999998</v>
      </c>
      <c r="P226" s="134">
        <v>298.32364000000001</v>
      </c>
      <c r="Q226" s="134">
        <v>387.92196000000001</v>
      </c>
      <c r="R226" s="134">
        <v>338.40402</v>
      </c>
      <c r="S226" s="134">
        <v>368.13923999999997</v>
      </c>
      <c r="T226" s="134">
        <v>312.90566000000001</v>
      </c>
      <c r="U226" s="134">
        <v>311.12884000000003</v>
      </c>
      <c r="V226" s="134">
        <v>385.94776000000002</v>
      </c>
      <c r="W226" s="134">
        <v>378.43452000000002</v>
      </c>
      <c r="X226" s="134">
        <v>544.30427999999995</v>
      </c>
      <c r="Y226" s="134">
        <v>450.53693999999899</v>
      </c>
      <c r="Z226" s="134">
        <v>194.31404000000001</v>
      </c>
      <c r="AA226" s="134">
        <v>295.06882000000002</v>
      </c>
      <c r="AB226" s="134">
        <v>322.13677999999999</v>
      </c>
      <c r="AC226" s="134">
        <v>422.35921999999999</v>
      </c>
      <c r="AD226" s="134">
        <v>363.33069999999998</v>
      </c>
      <c r="AE226" s="134">
        <v>394.60466000000002</v>
      </c>
      <c r="AF226" s="134">
        <v>340.75796000000003</v>
      </c>
    </row>
    <row r="227" spans="1:32" x14ac:dyDescent="0.25">
      <c r="A227" s="169" t="str">
        <f t="shared" si="5"/>
        <v>909</v>
      </c>
      <c r="B227" s="281" t="s">
        <v>447</v>
      </c>
      <c r="C227" s="134">
        <v>9.8781599999999994</v>
      </c>
      <c r="D227" s="134">
        <v>12.55223</v>
      </c>
      <c r="E227" s="134">
        <v>10.11713</v>
      </c>
      <c r="F227" s="134">
        <v>-0.100019999999999</v>
      </c>
      <c r="G227" s="134">
        <v>7.5781700000000001</v>
      </c>
      <c r="H227" s="134">
        <v>11.33705</v>
      </c>
      <c r="I227" s="134">
        <v>1.53203</v>
      </c>
      <c r="J227" s="134">
        <v>17.643740000000001</v>
      </c>
      <c r="K227" s="134">
        <v>7.7065999999999999</v>
      </c>
      <c r="L227" s="134">
        <v>8.4675799999999999</v>
      </c>
      <c r="M227" s="134">
        <v>7.1790399999999996</v>
      </c>
      <c r="N227" s="134">
        <v>6.1340399999999997</v>
      </c>
      <c r="O227" s="134">
        <v>5.9063400000000001</v>
      </c>
      <c r="P227" s="134">
        <v>5.9063400000000001</v>
      </c>
      <c r="Q227" s="134">
        <v>5.9063400000000001</v>
      </c>
      <c r="R227" s="134">
        <v>5.9063400000000001</v>
      </c>
      <c r="S227" s="134">
        <v>5.9063400000000001</v>
      </c>
      <c r="T227" s="134">
        <v>5.9063400000000001</v>
      </c>
      <c r="U227" s="134">
        <v>5.9063400000000001</v>
      </c>
      <c r="V227" s="134">
        <v>5.9063400000000001</v>
      </c>
      <c r="W227" s="134">
        <v>6.9183399999999997</v>
      </c>
      <c r="X227" s="134">
        <v>6.4123400000000004</v>
      </c>
      <c r="Y227" s="134">
        <v>5.9063400000000001</v>
      </c>
      <c r="Z227" s="134">
        <v>5.9063400000000001</v>
      </c>
      <c r="AA227" s="134">
        <v>5.9103000000000003</v>
      </c>
      <c r="AB227" s="134">
        <v>5.9103000000000003</v>
      </c>
      <c r="AC227" s="134">
        <v>5.9103000000000003</v>
      </c>
      <c r="AD227" s="134">
        <v>6.0114999999999998</v>
      </c>
      <c r="AE227" s="134">
        <v>5.9103000000000003</v>
      </c>
      <c r="AF227" s="134">
        <v>6.0114999999999998</v>
      </c>
    </row>
    <row r="228" spans="1:32" x14ac:dyDescent="0.25">
      <c r="A228" s="169" t="str">
        <f t="shared" si="5"/>
        <v>910</v>
      </c>
      <c r="B228" s="281" t="s">
        <v>448</v>
      </c>
      <c r="C228" s="134">
        <v>9.3888999999999996</v>
      </c>
      <c r="D228" s="134">
        <v>21.969090000000001</v>
      </c>
      <c r="E228" s="134">
        <v>15.60801</v>
      </c>
      <c r="F228" s="134">
        <v>12.069240000000001</v>
      </c>
      <c r="G228" s="134">
        <v>12.84226</v>
      </c>
      <c r="H228" s="134">
        <v>12.52858</v>
      </c>
      <c r="I228" s="134">
        <v>17.93214</v>
      </c>
      <c r="J228" s="134">
        <v>13.37669</v>
      </c>
      <c r="K228" s="134">
        <v>8.1668400000000005</v>
      </c>
      <c r="L228" s="134">
        <v>17.84442</v>
      </c>
      <c r="M228" s="134">
        <v>25.338719999999999</v>
      </c>
      <c r="N228" s="134">
        <v>11.48598</v>
      </c>
      <c r="O228" s="134">
        <v>13.3584</v>
      </c>
      <c r="P228" s="134">
        <v>22.008800000000001</v>
      </c>
      <c r="Q228" s="134">
        <v>14.370399999999901</v>
      </c>
      <c r="R228" s="134">
        <v>16.698</v>
      </c>
      <c r="S228" s="134">
        <v>18.1632</v>
      </c>
      <c r="T228" s="134">
        <v>16.486799999999999</v>
      </c>
      <c r="U228" s="134">
        <v>24.986799999999899</v>
      </c>
      <c r="V228" s="134">
        <v>19.469200000000001</v>
      </c>
      <c r="W228" s="134">
        <v>17.489199999999901</v>
      </c>
      <c r="X228" s="134">
        <v>19.926799999999901</v>
      </c>
      <c r="Y228" s="134">
        <v>28.071199999999902</v>
      </c>
      <c r="Z228" s="134">
        <v>15.575200000000001</v>
      </c>
      <c r="AA228" s="134">
        <v>15.867760000000001</v>
      </c>
      <c r="AB228" s="134">
        <v>24.631459999999901</v>
      </c>
      <c r="AC228" s="134">
        <v>16.8903199999999</v>
      </c>
      <c r="AD228" s="134">
        <v>19.242339999999999</v>
      </c>
      <c r="AE228" s="134">
        <v>20.7456</v>
      </c>
      <c r="AF228" s="134">
        <v>19.0326799999999</v>
      </c>
    </row>
    <row r="229" spans="1:32" x14ac:dyDescent="0.25">
      <c r="A229" s="169"/>
      <c r="B229" s="281" t="s">
        <v>86</v>
      </c>
      <c r="C229" s="134">
        <v>346.94566999999898</v>
      </c>
      <c r="D229" s="134">
        <v>216.58526000000001</v>
      </c>
      <c r="E229" s="134">
        <v>250.35708</v>
      </c>
      <c r="F229" s="134">
        <v>270.21778999999998</v>
      </c>
      <c r="G229" s="134">
        <v>349.13186999999999</v>
      </c>
      <c r="H229" s="134">
        <v>342.69222999999897</v>
      </c>
      <c r="I229" s="134">
        <v>411.55946999999998</v>
      </c>
      <c r="J229" s="134">
        <v>462.07035999999999</v>
      </c>
      <c r="K229" s="134">
        <v>438.99351999999902</v>
      </c>
      <c r="L229" s="134">
        <v>340.55149999999998</v>
      </c>
      <c r="M229" s="134">
        <v>339.67599999999999</v>
      </c>
      <c r="N229" s="134">
        <v>449.07940000000002</v>
      </c>
      <c r="O229" s="134">
        <v>303.67577999999997</v>
      </c>
      <c r="P229" s="134">
        <v>334.23973999999998</v>
      </c>
      <c r="Q229" s="134">
        <v>417.19229999999999</v>
      </c>
      <c r="R229" s="134">
        <v>368.85201999999998</v>
      </c>
      <c r="S229" s="134">
        <v>400.99954000000002</v>
      </c>
      <c r="T229" s="134">
        <v>343.89353999999997</v>
      </c>
      <c r="U229" s="134">
        <v>350.33688000000001</v>
      </c>
      <c r="V229" s="134">
        <v>420.34088000000003</v>
      </c>
      <c r="W229" s="134">
        <v>411.41370000000001</v>
      </c>
      <c r="X229" s="134">
        <v>579.42977999999903</v>
      </c>
      <c r="Y229" s="134">
        <v>492.91869999999898</v>
      </c>
      <c r="Z229" s="134">
        <v>223.80116000000001</v>
      </c>
      <c r="AA229" s="134">
        <v>325.62311999999997</v>
      </c>
      <c r="AB229" s="134">
        <v>360.86275999999998</v>
      </c>
      <c r="AC229" s="134">
        <v>454.12022000000002</v>
      </c>
      <c r="AD229" s="134">
        <v>396.83674000000002</v>
      </c>
      <c r="AE229" s="134">
        <v>430.25371999999999</v>
      </c>
      <c r="AF229" s="134">
        <v>374.36739999999998</v>
      </c>
    </row>
    <row r="230" spans="1:32" x14ac:dyDescent="0.25">
      <c r="A230" s="169"/>
    </row>
    <row r="231" spans="1:32" x14ac:dyDescent="0.25">
      <c r="A231" s="169"/>
      <c r="B231" s="281" t="s">
        <v>449</v>
      </c>
    </row>
    <row r="232" spans="1:32" x14ac:dyDescent="0.25">
      <c r="A232" s="169" t="str">
        <f t="shared" si="5"/>
        <v>911</v>
      </c>
      <c r="B232" s="281" t="s">
        <v>450</v>
      </c>
      <c r="C232" s="134">
        <v>0</v>
      </c>
      <c r="D232" s="134">
        <v>0</v>
      </c>
      <c r="E232" s="134">
        <v>0</v>
      </c>
      <c r="F232" s="134">
        <v>0</v>
      </c>
      <c r="G232" s="134">
        <v>0</v>
      </c>
      <c r="H232" s="134">
        <v>0</v>
      </c>
      <c r="I232" s="134">
        <v>0</v>
      </c>
      <c r="J232" s="134">
        <v>0</v>
      </c>
      <c r="K232" s="134">
        <v>0</v>
      </c>
      <c r="L232" s="134">
        <v>0</v>
      </c>
      <c r="M232" s="134">
        <v>0</v>
      </c>
      <c r="N232" s="134">
        <v>0</v>
      </c>
      <c r="O232" s="134">
        <v>0</v>
      </c>
      <c r="P232" s="134">
        <v>0</v>
      </c>
      <c r="Q232" s="134">
        <v>0</v>
      </c>
      <c r="R232" s="134">
        <v>0</v>
      </c>
      <c r="S232" s="134">
        <v>0</v>
      </c>
      <c r="T232" s="134">
        <v>0</v>
      </c>
      <c r="U232" s="134">
        <v>0</v>
      </c>
      <c r="V232" s="134">
        <v>0</v>
      </c>
      <c r="W232" s="134">
        <v>0</v>
      </c>
      <c r="X232" s="134">
        <v>0</v>
      </c>
      <c r="Y232" s="134">
        <v>0</v>
      </c>
      <c r="Z232" s="134">
        <v>0</v>
      </c>
      <c r="AA232" s="134">
        <v>0</v>
      </c>
      <c r="AB232" s="134">
        <v>0</v>
      </c>
      <c r="AC232" s="134">
        <v>0</v>
      </c>
      <c r="AD232" s="134">
        <v>0</v>
      </c>
      <c r="AE232" s="134">
        <v>0</v>
      </c>
      <c r="AF232" s="134">
        <v>0</v>
      </c>
    </row>
    <row r="233" spans="1:32" x14ac:dyDescent="0.25">
      <c r="A233" s="169" t="str">
        <f t="shared" si="5"/>
        <v>912</v>
      </c>
      <c r="B233" s="281" t="s">
        <v>451</v>
      </c>
      <c r="C233" s="134">
        <v>0</v>
      </c>
      <c r="D233" s="134">
        <v>0</v>
      </c>
      <c r="E233" s="134">
        <v>0</v>
      </c>
      <c r="F233" s="134">
        <v>0</v>
      </c>
      <c r="G233" s="134">
        <v>0</v>
      </c>
      <c r="H233" s="134">
        <v>0</v>
      </c>
      <c r="I233" s="134">
        <v>0</v>
      </c>
      <c r="J233" s="134">
        <v>0</v>
      </c>
      <c r="K233" s="134">
        <v>0</v>
      </c>
      <c r="L233" s="134">
        <v>0</v>
      </c>
      <c r="M233" s="134">
        <v>0</v>
      </c>
      <c r="N233" s="134">
        <v>0</v>
      </c>
      <c r="O233" s="134">
        <v>0</v>
      </c>
      <c r="P233" s="134">
        <v>0</v>
      </c>
      <c r="Q233" s="134">
        <v>0</v>
      </c>
      <c r="R233" s="134">
        <v>0</v>
      </c>
      <c r="S233" s="134">
        <v>0</v>
      </c>
      <c r="T233" s="134">
        <v>0</v>
      </c>
      <c r="U233" s="134">
        <v>0</v>
      </c>
      <c r="V233" s="134">
        <v>0</v>
      </c>
      <c r="W233" s="134">
        <v>0</v>
      </c>
      <c r="X233" s="134">
        <v>0</v>
      </c>
      <c r="Y233" s="134">
        <v>0</v>
      </c>
      <c r="Z233" s="134">
        <v>0</v>
      </c>
      <c r="AA233" s="134">
        <v>0</v>
      </c>
      <c r="AB233" s="134">
        <v>0</v>
      </c>
      <c r="AC233" s="134">
        <v>0</v>
      </c>
      <c r="AD233" s="134">
        <v>0</v>
      </c>
      <c r="AE233" s="134">
        <v>0</v>
      </c>
      <c r="AF233" s="134">
        <v>0</v>
      </c>
    </row>
    <row r="234" spans="1:32" x14ac:dyDescent="0.25">
      <c r="A234" s="169" t="str">
        <f t="shared" si="5"/>
        <v>913</v>
      </c>
      <c r="B234" s="281" t="s">
        <v>452</v>
      </c>
      <c r="C234" s="134">
        <v>0</v>
      </c>
      <c r="D234" s="134">
        <v>52.140920000000001</v>
      </c>
      <c r="E234" s="134">
        <v>25.128019999999999</v>
      </c>
      <c r="F234" s="134">
        <v>14.51754</v>
      </c>
      <c r="G234" s="134">
        <v>7.4971699999999997</v>
      </c>
      <c r="H234" s="134">
        <v>43.539049999999897</v>
      </c>
      <c r="I234" s="134">
        <v>24.999599999999901</v>
      </c>
      <c r="J234" s="134">
        <v>3.7964899999999999</v>
      </c>
      <c r="K234" s="134">
        <v>12.88166</v>
      </c>
      <c r="L234" s="134">
        <v>27.312339999999999</v>
      </c>
      <c r="M234" s="134">
        <v>19.568999999999999</v>
      </c>
      <c r="N234" s="134">
        <v>7.2606599999999997</v>
      </c>
      <c r="O234" s="134">
        <v>10.295999999999999</v>
      </c>
      <c r="P234" s="134">
        <v>72.622</v>
      </c>
      <c r="Q234" s="134">
        <v>10.295999999999999</v>
      </c>
      <c r="R234" s="134">
        <v>14.264799999999999</v>
      </c>
      <c r="S234" s="134">
        <v>23.716000000000001</v>
      </c>
      <c r="T234" s="134">
        <v>60.345999999999997</v>
      </c>
      <c r="U234" s="134">
        <v>10.295999999999999</v>
      </c>
      <c r="V234" s="134">
        <v>10.295999999999999</v>
      </c>
      <c r="W234" s="134">
        <v>18.04</v>
      </c>
      <c r="X234" s="134">
        <v>13.895200000000001</v>
      </c>
      <c r="Y234" s="134">
        <v>10.295999999999999</v>
      </c>
      <c r="Z234" s="134">
        <v>10.385759999999999</v>
      </c>
      <c r="AA234" s="134">
        <v>10.35562</v>
      </c>
      <c r="AB234" s="134">
        <v>73.671619999999905</v>
      </c>
      <c r="AC234" s="134">
        <v>10.35562</v>
      </c>
      <c r="AD234" s="134">
        <v>14.32442</v>
      </c>
      <c r="AE234" s="134">
        <v>24.215620000000001</v>
      </c>
      <c r="AF234" s="134">
        <v>62.055619999999998</v>
      </c>
    </row>
    <row r="235" spans="1:32" x14ac:dyDescent="0.25">
      <c r="A235" s="169" t="str">
        <f t="shared" si="5"/>
        <v>916</v>
      </c>
      <c r="B235" s="281" t="s">
        <v>453</v>
      </c>
      <c r="C235" s="134">
        <v>0</v>
      </c>
      <c r="D235" s="134">
        <v>0</v>
      </c>
      <c r="E235" s="134">
        <v>0</v>
      </c>
      <c r="F235" s="134">
        <v>0</v>
      </c>
      <c r="G235" s="134">
        <v>0</v>
      </c>
      <c r="H235" s="134">
        <v>0</v>
      </c>
      <c r="I235" s="134">
        <v>0</v>
      </c>
      <c r="J235" s="134">
        <v>0</v>
      </c>
      <c r="K235" s="134">
        <v>0</v>
      </c>
      <c r="L235" s="134">
        <v>0</v>
      </c>
      <c r="M235" s="134">
        <v>0</v>
      </c>
      <c r="N235" s="134">
        <v>0</v>
      </c>
      <c r="O235" s="134">
        <v>0</v>
      </c>
      <c r="P235" s="134">
        <v>0</v>
      </c>
      <c r="Q235" s="134">
        <v>0</v>
      </c>
      <c r="R235" s="134">
        <v>0</v>
      </c>
      <c r="S235" s="134">
        <v>0</v>
      </c>
      <c r="T235" s="134">
        <v>0</v>
      </c>
      <c r="U235" s="134">
        <v>0</v>
      </c>
      <c r="V235" s="134">
        <v>0</v>
      </c>
      <c r="W235" s="134">
        <v>0</v>
      </c>
      <c r="X235" s="134">
        <v>0</v>
      </c>
      <c r="Y235" s="134">
        <v>0</v>
      </c>
      <c r="Z235" s="134">
        <v>0</v>
      </c>
      <c r="AA235" s="134">
        <v>0</v>
      </c>
      <c r="AB235" s="134">
        <v>0</v>
      </c>
      <c r="AC235" s="134">
        <v>0</v>
      </c>
      <c r="AD235" s="134">
        <v>0</v>
      </c>
      <c r="AE235" s="134">
        <v>0</v>
      </c>
      <c r="AF235" s="134">
        <v>0</v>
      </c>
    </row>
    <row r="236" spans="1:32" x14ac:dyDescent="0.25">
      <c r="A236" s="169"/>
      <c r="B236" s="281" t="s">
        <v>88</v>
      </c>
      <c r="C236" s="134">
        <v>0</v>
      </c>
      <c r="D236" s="134">
        <v>52.140920000000001</v>
      </c>
      <c r="E236" s="134">
        <v>25.128019999999999</v>
      </c>
      <c r="F236" s="134">
        <v>14.51754</v>
      </c>
      <c r="G236" s="134">
        <v>7.4971699999999997</v>
      </c>
      <c r="H236" s="134">
        <v>43.539049999999897</v>
      </c>
      <c r="I236" s="134">
        <v>24.999599999999901</v>
      </c>
      <c r="J236" s="134">
        <v>3.7964899999999999</v>
      </c>
      <c r="K236" s="134">
        <v>12.88166</v>
      </c>
      <c r="L236" s="134">
        <v>27.312339999999999</v>
      </c>
      <c r="M236" s="134">
        <v>19.568999999999999</v>
      </c>
      <c r="N236" s="134">
        <v>7.2606599999999997</v>
      </c>
      <c r="O236" s="134">
        <v>10.295999999999999</v>
      </c>
      <c r="P236" s="134">
        <v>72.622</v>
      </c>
      <c r="Q236" s="134">
        <v>10.295999999999999</v>
      </c>
      <c r="R236" s="134">
        <v>14.264799999999999</v>
      </c>
      <c r="S236" s="134">
        <v>23.716000000000001</v>
      </c>
      <c r="T236" s="134">
        <v>60.345999999999997</v>
      </c>
      <c r="U236" s="134">
        <v>10.295999999999999</v>
      </c>
      <c r="V236" s="134">
        <v>10.295999999999999</v>
      </c>
      <c r="W236" s="134">
        <v>18.04</v>
      </c>
      <c r="X236" s="134">
        <v>13.895200000000001</v>
      </c>
      <c r="Y236" s="134">
        <v>10.295999999999999</v>
      </c>
      <c r="Z236" s="134">
        <v>10.385759999999999</v>
      </c>
      <c r="AA236" s="134">
        <v>10.35562</v>
      </c>
      <c r="AB236" s="134">
        <v>73.671619999999905</v>
      </c>
      <c r="AC236" s="134">
        <v>10.35562</v>
      </c>
      <c r="AD236" s="134">
        <v>14.32442</v>
      </c>
      <c r="AE236" s="134">
        <v>24.215620000000001</v>
      </c>
      <c r="AF236" s="134">
        <v>62.055619999999998</v>
      </c>
    </row>
    <row r="237" spans="1:32" x14ac:dyDescent="0.25">
      <c r="A237" s="169"/>
    </row>
    <row r="238" spans="1:32" x14ac:dyDescent="0.25">
      <c r="A238" s="169"/>
      <c r="B238" s="281" t="s">
        <v>454</v>
      </c>
    </row>
    <row r="239" spans="1:32" x14ac:dyDescent="0.25">
      <c r="A239" s="169"/>
    </row>
    <row r="240" spans="1:32" x14ac:dyDescent="0.25">
      <c r="A240" s="169"/>
      <c r="B240" s="281" t="s">
        <v>455</v>
      </c>
    </row>
    <row r="241" spans="1:32" x14ac:dyDescent="0.25">
      <c r="A241" s="169" t="str">
        <f t="shared" ref="A241:A292" si="6">MID($B241,1,3)</f>
        <v>924</v>
      </c>
      <c r="B241" s="281" t="s">
        <v>456</v>
      </c>
      <c r="C241" s="134">
        <v>3.6785700000000001</v>
      </c>
      <c r="D241" s="134">
        <v>0</v>
      </c>
      <c r="E241" s="134">
        <v>105.129269999999</v>
      </c>
      <c r="F241" s="134">
        <v>-45.775839999999903</v>
      </c>
      <c r="G241" s="134">
        <v>-3.1515</v>
      </c>
      <c r="H241" s="134">
        <v>18.290320000000001</v>
      </c>
      <c r="I241" s="134">
        <v>13.09831</v>
      </c>
      <c r="J241" s="134">
        <v>22.709700000000002</v>
      </c>
      <c r="K241" s="134">
        <v>15.659599999999999</v>
      </c>
      <c r="L241" s="134">
        <v>9.9030799999998997</v>
      </c>
      <c r="M241" s="134">
        <v>9.0030599999997794</v>
      </c>
      <c r="N241" s="134">
        <v>10.689579999999999</v>
      </c>
      <c r="O241" s="134">
        <v>15.1998630178296</v>
      </c>
      <c r="P241" s="134">
        <v>12.716447168356</v>
      </c>
      <c r="Q241" s="134">
        <v>12.716447168356</v>
      </c>
      <c r="R241" s="134">
        <v>17.345488398507101</v>
      </c>
      <c r="S241" s="134">
        <v>13.453370020294701</v>
      </c>
      <c r="T241" s="134">
        <v>13.453370020294701</v>
      </c>
      <c r="U241" s="134">
        <v>15.206794728685299</v>
      </c>
      <c r="V241" s="134">
        <v>13.453370020294701</v>
      </c>
      <c r="W241" s="134">
        <v>13.4651092080342</v>
      </c>
      <c r="X241" s="134">
        <v>14.8467557040782</v>
      </c>
      <c r="Y241" s="134">
        <v>13.4589601096945</v>
      </c>
      <c r="Z241" s="134">
        <v>14.1189633314925</v>
      </c>
      <c r="AA241" s="134">
        <v>16.004239615191999</v>
      </c>
      <c r="AB241" s="134">
        <v>13.4587365061185</v>
      </c>
      <c r="AC241" s="134">
        <v>13.4610843436664</v>
      </c>
      <c r="AD241" s="134">
        <v>19.654269855132299</v>
      </c>
      <c r="AE241" s="134">
        <v>15.6733063227264</v>
      </c>
      <c r="AF241" s="134">
        <v>15.672523710210401</v>
      </c>
    </row>
    <row r="242" spans="1:32" x14ac:dyDescent="0.25">
      <c r="A242" s="169"/>
    </row>
    <row r="243" spans="1:32" x14ac:dyDescent="0.25">
      <c r="A243" s="169"/>
      <c r="B243" s="281" t="s">
        <v>457</v>
      </c>
    </row>
    <row r="244" spans="1:32" x14ac:dyDescent="0.25">
      <c r="A244" s="169" t="str">
        <f t="shared" si="6"/>
        <v>920</v>
      </c>
      <c r="B244" s="281" t="s">
        <v>458</v>
      </c>
      <c r="C244" s="134">
        <v>605.81236999999999</v>
      </c>
      <c r="D244" s="134">
        <v>664.36785999999995</v>
      </c>
      <c r="E244" s="134">
        <v>702.37840000000006</v>
      </c>
      <c r="F244" s="134">
        <v>650.25764000000004</v>
      </c>
      <c r="G244" s="134">
        <v>620.61596999999995</v>
      </c>
      <c r="H244" s="134">
        <v>586.12469999999996</v>
      </c>
      <c r="I244" s="134">
        <v>480.67527000000001</v>
      </c>
      <c r="J244" s="134">
        <v>598.58564999999999</v>
      </c>
      <c r="K244" s="134">
        <v>595.99205828608297</v>
      </c>
      <c r="L244" s="134">
        <v>606.56201843195595</v>
      </c>
      <c r="M244" s="134">
        <v>586.72576000000004</v>
      </c>
      <c r="N244" s="134">
        <v>696.26548241094804</v>
      </c>
      <c r="O244" s="134">
        <v>619.28057785521196</v>
      </c>
      <c r="P244" s="134">
        <v>560.80404208257903</v>
      </c>
      <c r="Q244" s="134">
        <v>669.39403817314405</v>
      </c>
      <c r="R244" s="134">
        <v>515.21114220651702</v>
      </c>
      <c r="S244" s="134">
        <v>667.75470205286194</v>
      </c>
      <c r="T244" s="134">
        <v>658.61425999999994</v>
      </c>
      <c r="U244" s="134">
        <v>624.74471787383698</v>
      </c>
      <c r="V244" s="134">
        <v>718.07716194269301</v>
      </c>
      <c r="W244" s="134">
        <v>625.83152204079295</v>
      </c>
      <c r="X244" s="134">
        <v>698.45569999999805</v>
      </c>
      <c r="Y244" s="134">
        <v>645.571899999999</v>
      </c>
      <c r="Z244" s="134">
        <v>600.45375999999897</v>
      </c>
      <c r="AA244" s="134">
        <v>692.47115999999903</v>
      </c>
      <c r="AB244" s="134">
        <v>591.56575804367799</v>
      </c>
      <c r="AC244" s="134">
        <v>668.38248193202799</v>
      </c>
      <c r="AD244" s="134">
        <v>594.42949613852397</v>
      </c>
      <c r="AE244" s="134">
        <v>707.34027999999898</v>
      </c>
      <c r="AF244" s="134">
        <v>630.26297999999895</v>
      </c>
    </row>
    <row r="245" spans="1:32" x14ac:dyDescent="0.25">
      <c r="A245" s="169" t="str">
        <f t="shared" si="6"/>
        <v>921</v>
      </c>
      <c r="B245" s="281" t="s">
        <v>459</v>
      </c>
      <c r="C245" s="134">
        <v>116.25503999999999</v>
      </c>
      <c r="D245" s="134">
        <v>143.53074000000001</v>
      </c>
      <c r="E245" s="134">
        <v>127.26288</v>
      </c>
      <c r="F245" s="134">
        <v>130.18700000000001</v>
      </c>
      <c r="G245" s="134">
        <v>118.39279000000001</v>
      </c>
      <c r="H245" s="134">
        <v>116.85202</v>
      </c>
      <c r="I245" s="134">
        <v>138.54262</v>
      </c>
      <c r="J245" s="134">
        <v>130.62119000000001</v>
      </c>
      <c r="K245" s="134">
        <v>144.798594907553</v>
      </c>
      <c r="L245" s="134">
        <v>144.09364219768301</v>
      </c>
      <c r="M245" s="134">
        <v>133.97003999999899</v>
      </c>
      <c r="N245" s="134">
        <v>192.58858864359101</v>
      </c>
      <c r="O245" s="134">
        <v>129.80238525818501</v>
      </c>
      <c r="P245" s="134">
        <v>136.48037091517099</v>
      </c>
      <c r="Q245" s="134">
        <v>152.877006650277</v>
      </c>
      <c r="R245" s="134">
        <v>134.59702886190399</v>
      </c>
      <c r="S245" s="134">
        <v>136.00238893762599</v>
      </c>
      <c r="T245" s="134">
        <v>161.44017207116201</v>
      </c>
      <c r="U245" s="134">
        <v>153.568860716279</v>
      </c>
      <c r="V245" s="134">
        <v>136.24047754473301</v>
      </c>
      <c r="W245" s="134">
        <v>151.79676024248201</v>
      </c>
      <c r="X245" s="134">
        <v>149.976086149797</v>
      </c>
      <c r="Y245" s="134">
        <v>133.06664000000001</v>
      </c>
      <c r="Z245" s="134">
        <v>167.06216000000001</v>
      </c>
      <c r="AA245" s="134">
        <v>135.13156000000001</v>
      </c>
      <c r="AB245" s="134">
        <v>142.24575327126601</v>
      </c>
      <c r="AC245" s="134">
        <v>149.13467498819301</v>
      </c>
      <c r="AD245" s="134">
        <v>140.51370809000599</v>
      </c>
      <c r="AE245" s="134">
        <v>139.82638</v>
      </c>
      <c r="AF245" s="134">
        <v>154.70808291396099</v>
      </c>
    </row>
    <row r="246" spans="1:32" x14ac:dyDescent="0.25">
      <c r="A246" s="169" t="str">
        <f t="shared" si="6"/>
        <v>922</v>
      </c>
      <c r="B246" s="281" t="s">
        <v>460</v>
      </c>
      <c r="C246" s="134">
        <v>-67.301429999999996</v>
      </c>
      <c r="D246" s="134">
        <v>-78.859029999999905</v>
      </c>
      <c r="E246" s="134">
        <v>-75.82047</v>
      </c>
      <c r="F246" s="134">
        <v>-74.148929999999993</v>
      </c>
      <c r="G246" s="134">
        <v>-68.410570000000007</v>
      </c>
      <c r="H246" s="134">
        <v>-67.243589999999998</v>
      </c>
      <c r="I246" s="134">
        <v>-58.529249999999998</v>
      </c>
      <c r="J246" s="134">
        <v>-73.470929999999996</v>
      </c>
      <c r="K246" s="134">
        <v>-74.263639999999896</v>
      </c>
      <c r="L246" s="134">
        <v>-71.803599999999904</v>
      </c>
      <c r="M246" s="134">
        <v>-68.803900000000098</v>
      </c>
      <c r="N246" s="134">
        <v>-64.786479999999997</v>
      </c>
      <c r="O246" s="134">
        <v>-97.4589</v>
      </c>
      <c r="P246" s="134">
        <v>-91.827560000000005</v>
      </c>
      <c r="Q246" s="134">
        <v>-104.66500000000001</v>
      </c>
      <c r="R246" s="134">
        <v>-87.158500000000004</v>
      </c>
      <c r="S246" s="134">
        <v>-101.81225999999999</v>
      </c>
      <c r="T246" s="134">
        <v>-103.57577999999999</v>
      </c>
      <c r="U246" s="134">
        <v>-99.936319999999995</v>
      </c>
      <c r="V246" s="134">
        <v>-106.57152000000001</v>
      </c>
      <c r="W246" s="134">
        <v>-99.204160000000002</v>
      </c>
      <c r="X246" s="134">
        <v>-106.42059999999999</v>
      </c>
      <c r="Y246" s="134">
        <v>-99.604339999999993</v>
      </c>
      <c r="Z246" s="134">
        <v>-98.286100000000005</v>
      </c>
      <c r="AA246" s="134">
        <v>-104.76642</v>
      </c>
      <c r="AB246" s="134">
        <v>-95.986879999999999</v>
      </c>
      <c r="AC246" s="134">
        <v>-104.726599999999</v>
      </c>
      <c r="AD246" s="134">
        <v>-96.003159999999994</v>
      </c>
      <c r="AE246" s="134">
        <v>-106.56712</v>
      </c>
      <c r="AF246" s="134">
        <v>-100.62161999999999</v>
      </c>
    </row>
    <row r="247" spans="1:32" x14ac:dyDescent="0.25">
      <c r="A247" s="169" t="str">
        <f t="shared" si="6"/>
        <v>923</v>
      </c>
      <c r="B247" s="281" t="s">
        <v>461</v>
      </c>
      <c r="C247" s="134">
        <v>292.45080000000002</v>
      </c>
      <c r="D247" s="134">
        <v>357.56621000000001</v>
      </c>
      <c r="E247" s="134">
        <v>421.50961000000001</v>
      </c>
      <c r="F247" s="134">
        <v>378.89067999999997</v>
      </c>
      <c r="G247" s="134">
        <v>369.71208000000001</v>
      </c>
      <c r="H247" s="134">
        <v>338.14287999999999</v>
      </c>
      <c r="I247" s="134">
        <v>286.60717</v>
      </c>
      <c r="J247" s="134">
        <v>270.60485999999997</v>
      </c>
      <c r="K247" s="134">
        <v>364.50612000000001</v>
      </c>
      <c r="L247" s="134">
        <v>384.30964</v>
      </c>
      <c r="M247" s="134">
        <v>391.49065999999999</v>
      </c>
      <c r="N247" s="134">
        <v>407.37488000000002</v>
      </c>
      <c r="O247" s="134">
        <v>289.31693999999902</v>
      </c>
      <c r="P247" s="134">
        <v>331.66935999999902</v>
      </c>
      <c r="Q247" s="134">
        <v>383.90879999999902</v>
      </c>
      <c r="R247" s="134">
        <v>333.59039999999999</v>
      </c>
      <c r="S247" s="134">
        <v>364.03135999999898</v>
      </c>
      <c r="T247" s="134">
        <v>435.70428046711601</v>
      </c>
      <c r="U247" s="134">
        <v>319.30932000000001</v>
      </c>
      <c r="V247" s="134">
        <v>402.13183999999899</v>
      </c>
      <c r="W247" s="134">
        <v>447.79635999999999</v>
      </c>
      <c r="X247" s="134">
        <v>313.58051999999998</v>
      </c>
      <c r="Y247" s="134">
        <v>330.94511999999997</v>
      </c>
      <c r="Z247" s="134">
        <v>416.72686045434</v>
      </c>
      <c r="AA247" s="134">
        <v>300.30153999999999</v>
      </c>
      <c r="AB247" s="134">
        <v>343.93699999999899</v>
      </c>
      <c r="AC247" s="134">
        <v>393.652819999999</v>
      </c>
      <c r="AD247" s="134">
        <v>353.21813999999898</v>
      </c>
      <c r="AE247" s="134">
        <v>379.95870000000002</v>
      </c>
      <c r="AF247" s="134">
        <v>460.05871999999999</v>
      </c>
    </row>
    <row r="248" spans="1:32" x14ac:dyDescent="0.25">
      <c r="A248" s="169" t="str">
        <f t="shared" si="6"/>
        <v>925</v>
      </c>
      <c r="B248" s="281" t="s">
        <v>462</v>
      </c>
      <c r="C248" s="134">
        <v>62.741959999999999</v>
      </c>
      <c r="D248" s="134">
        <v>52.774059999999999</v>
      </c>
      <c r="E248" s="134">
        <v>55.389800000000001</v>
      </c>
      <c r="F248" s="134">
        <v>55.27413</v>
      </c>
      <c r="G248" s="134">
        <v>63.82985</v>
      </c>
      <c r="H248" s="134">
        <v>41.58916</v>
      </c>
      <c r="I248" s="134">
        <v>64.948759999999993</v>
      </c>
      <c r="J248" s="134">
        <v>57.85331</v>
      </c>
      <c r="K248" s="134">
        <v>48.519880000000001</v>
      </c>
      <c r="L248" s="134">
        <v>65.875140000000101</v>
      </c>
      <c r="M248" s="134">
        <v>47.542660000000097</v>
      </c>
      <c r="N248" s="134">
        <v>52.847079999999799</v>
      </c>
      <c r="O248" s="134">
        <v>81.121919999999804</v>
      </c>
      <c r="P248" s="134">
        <v>71.045199999999994</v>
      </c>
      <c r="Q248" s="134">
        <v>74.479180000000397</v>
      </c>
      <c r="R248" s="134">
        <v>81.625439999999699</v>
      </c>
      <c r="S248" s="134">
        <v>71.041680000000198</v>
      </c>
      <c r="T248" s="134">
        <v>74.479619999999898</v>
      </c>
      <c r="U248" s="134">
        <v>81.621480000000005</v>
      </c>
      <c r="V248" s="134">
        <v>72.139920000000004</v>
      </c>
      <c r="W248" s="134">
        <v>74.480500000000305</v>
      </c>
      <c r="X248" s="134">
        <v>81.619279999999804</v>
      </c>
      <c r="Y248" s="134">
        <v>71.042560000000293</v>
      </c>
      <c r="Z248" s="134">
        <v>73.981379999999803</v>
      </c>
      <c r="AA248" s="134">
        <v>82.997199999999793</v>
      </c>
      <c r="AB248" s="134">
        <v>72.619339999999795</v>
      </c>
      <c r="AC248" s="134">
        <v>76.123060000000194</v>
      </c>
      <c r="AD248" s="134">
        <v>83.515500000000202</v>
      </c>
      <c r="AE248" s="134">
        <v>72.615379999999902</v>
      </c>
      <c r="AF248" s="134">
        <v>76.124379999999803</v>
      </c>
    </row>
    <row r="249" spans="1:32" x14ac:dyDescent="0.25">
      <c r="A249" s="169" t="str">
        <f t="shared" si="6"/>
        <v>926</v>
      </c>
      <c r="B249" s="281" t="s">
        <v>463</v>
      </c>
      <c r="C249" s="134">
        <v>688.75580000000002</v>
      </c>
      <c r="D249" s="134">
        <v>719.21023000000002</v>
      </c>
      <c r="E249" s="134">
        <v>818.32902999999999</v>
      </c>
      <c r="F249" s="134">
        <v>683.45813999999996</v>
      </c>
      <c r="G249" s="134">
        <v>686.80691999999999</v>
      </c>
      <c r="H249" s="134">
        <v>562.43861000000004</v>
      </c>
      <c r="I249" s="134">
        <v>537.96578999999895</v>
      </c>
      <c r="J249" s="134">
        <v>650.73716000000002</v>
      </c>
      <c r="K249" s="134">
        <v>588.49955999999997</v>
      </c>
      <c r="L249" s="134">
        <v>648.54966000000002</v>
      </c>
      <c r="M249" s="134">
        <v>649.98713999999802</v>
      </c>
      <c r="N249" s="134">
        <v>632.32375999999999</v>
      </c>
      <c r="O249" s="134">
        <v>748.35508000000004</v>
      </c>
      <c r="P249" s="134">
        <v>741.24005999999997</v>
      </c>
      <c r="Q249" s="134">
        <v>741.43520000000001</v>
      </c>
      <c r="R249" s="134">
        <v>746.35638000000301</v>
      </c>
      <c r="S249" s="134">
        <v>748.50840000000198</v>
      </c>
      <c r="T249" s="134">
        <v>768.416220000002</v>
      </c>
      <c r="U249" s="134">
        <v>781.57024000000104</v>
      </c>
      <c r="V249" s="134">
        <v>781.25121999999703</v>
      </c>
      <c r="W249" s="134">
        <v>781.94159999999897</v>
      </c>
      <c r="X249" s="134">
        <v>778.60904000000301</v>
      </c>
      <c r="Y249" s="134">
        <v>777.82826000000102</v>
      </c>
      <c r="Z249" s="134">
        <v>793.12814000000105</v>
      </c>
      <c r="AA249" s="134">
        <v>821.81066000000305</v>
      </c>
      <c r="AB249" s="134">
        <v>815.63789999999995</v>
      </c>
      <c r="AC249" s="134">
        <v>815.65637999999797</v>
      </c>
      <c r="AD249" s="134">
        <v>818.66795999999999</v>
      </c>
      <c r="AE249" s="134">
        <v>823.93935999999997</v>
      </c>
      <c r="AF249" s="134">
        <v>819.04086000000302</v>
      </c>
    </row>
    <row r="250" spans="1:32" x14ac:dyDescent="0.25">
      <c r="A250" s="169" t="str">
        <f t="shared" si="6"/>
        <v>929</v>
      </c>
      <c r="B250" s="281" t="s">
        <v>464</v>
      </c>
      <c r="C250" s="134">
        <v>-81.474789999999999</v>
      </c>
      <c r="D250" s="134">
        <v>-98.546509999999998</v>
      </c>
      <c r="E250" s="134">
        <v>-83.921149999999997</v>
      </c>
      <c r="F250" s="134">
        <v>-70.454509999999999</v>
      </c>
      <c r="G250" s="134">
        <v>-39.464440000000003</v>
      </c>
      <c r="H250" s="134">
        <v>-0.52447999999999995</v>
      </c>
      <c r="I250" s="134">
        <v>-0.56830999999999998</v>
      </c>
      <c r="J250" s="134">
        <v>-0.51658999999999999</v>
      </c>
      <c r="K250" s="134">
        <v>-2</v>
      </c>
      <c r="L250" s="134">
        <v>-4</v>
      </c>
      <c r="M250" s="134">
        <v>-16</v>
      </c>
      <c r="N250" s="134">
        <v>-97</v>
      </c>
      <c r="O250" s="134">
        <v>-131.13800000000001</v>
      </c>
      <c r="P250" s="134">
        <v>-121.27800000000001</v>
      </c>
      <c r="Q250" s="134">
        <v>-95.149000000000001</v>
      </c>
      <c r="R250" s="134">
        <v>-39.933</v>
      </c>
      <c r="S250" s="134">
        <v>-31.553000000000001</v>
      </c>
      <c r="T250" s="134">
        <v>-2.4649999999999999</v>
      </c>
      <c r="U250" s="134">
        <v>-2.4649999999999999</v>
      </c>
      <c r="V250" s="134">
        <v>-2.4649999999999999</v>
      </c>
      <c r="W250" s="134">
        <v>-2.4649999999999999</v>
      </c>
      <c r="X250" s="134">
        <v>-4.4370000000000003</v>
      </c>
      <c r="Y250" s="134">
        <v>-17.254999999999999</v>
      </c>
      <c r="Z250" s="134">
        <v>-105.995</v>
      </c>
      <c r="AA250" s="134">
        <v>-144.25299999999999</v>
      </c>
      <c r="AB250" s="134">
        <v>-133.94900000000001</v>
      </c>
      <c r="AC250" s="134">
        <v>-105.099</v>
      </c>
      <c r="AD250" s="134">
        <v>-43.790999999999997</v>
      </c>
      <c r="AE250" s="134">
        <v>-32.972000000000001</v>
      </c>
      <c r="AF250" s="134">
        <v>-2.5760000000000001</v>
      </c>
    </row>
    <row r="251" spans="1:32" x14ac:dyDescent="0.25">
      <c r="A251" s="238">
        <v>930.1</v>
      </c>
      <c r="B251" s="281" t="s">
        <v>465</v>
      </c>
      <c r="C251" s="134">
        <v>0.375</v>
      </c>
      <c r="D251" s="134">
        <v>4.3856400000000004</v>
      </c>
      <c r="E251" s="134">
        <v>0.03</v>
      </c>
      <c r="F251" s="134">
        <v>0.69167000000000001</v>
      </c>
      <c r="G251" s="134">
        <v>0</v>
      </c>
      <c r="H251" s="134">
        <v>9.1556999999999995</v>
      </c>
      <c r="I251" s="134">
        <v>3.3729</v>
      </c>
      <c r="J251" s="134">
        <v>6.3513400000000004</v>
      </c>
      <c r="K251" s="134">
        <v>7.8939000000000101</v>
      </c>
      <c r="L251" s="134">
        <v>0.17249999999999899</v>
      </c>
      <c r="M251" s="134">
        <v>0</v>
      </c>
      <c r="N251" s="134">
        <v>0.14699999999999899</v>
      </c>
      <c r="O251" s="134">
        <v>0.91650000000000098</v>
      </c>
      <c r="P251" s="134">
        <v>2.1150000000000002</v>
      </c>
      <c r="Q251" s="134">
        <v>1.3662000000000001</v>
      </c>
      <c r="R251" s="134">
        <v>0.70499999999999996</v>
      </c>
      <c r="S251" s="134">
        <v>0.70499999999999896</v>
      </c>
      <c r="T251" s="134">
        <v>1.31639999999999</v>
      </c>
      <c r="U251" s="134">
        <v>0.70499999999999896</v>
      </c>
      <c r="V251" s="134">
        <v>0.70500000000000096</v>
      </c>
      <c r="W251" s="134">
        <v>1.1547000000000001</v>
      </c>
      <c r="X251" s="134">
        <v>0.70500000000000096</v>
      </c>
      <c r="Y251" s="134">
        <v>0.70499999999999896</v>
      </c>
      <c r="Z251" s="134">
        <v>1.1958</v>
      </c>
      <c r="AA251" s="134">
        <v>0.93839999999999801</v>
      </c>
      <c r="AB251" s="134">
        <v>2.1608999999999901</v>
      </c>
      <c r="AC251" s="134">
        <v>1.39709999999999</v>
      </c>
      <c r="AD251" s="134">
        <v>0.72270000000000101</v>
      </c>
      <c r="AE251" s="134">
        <v>0.72269999999999901</v>
      </c>
      <c r="AF251" s="134">
        <v>1.3460999999999901</v>
      </c>
    </row>
    <row r="252" spans="1:32" x14ac:dyDescent="0.25">
      <c r="A252" s="238">
        <v>930.2</v>
      </c>
      <c r="B252" s="281" t="s">
        <v>466</v>
      </c>
      <c r="C252" s="134">
        <v>44.101370000000003</v>
      </c>
      <c r="D252" s="134">
        <v>40.040709999999997</v>
      </c>
      <c r="E252" s="134">
        <v>40.40399</v>
      </c>
      <c r="F252" s="134">
        <v>47.639129999999902</v>
      </c>
      <c r="G252" s="134">
        <v>43.54777</v>
      </c>
      <c r="H252" s="134">
        <v>34.633800000000001</v>
      </c>
      <c r="I252" s="134">
        <v>50.035489999999903</v>
      </c>
      <c r="J252" s="134">
        <v>13.525510000000001</v>
      </c>
      <c r="K252" s="134">
        <v>344.42259999999999</v>
      </c>
      <c r="L252" s="134">
        <v>44.131</v>
      </c>
      <c r="M252" s="134">
        <v>62.223265788562102</v>
      </c>
      <c r="N252" s="134">
        <v>53.138900000000099</v>
      </c>
      <c r="O252" s="134">
        <v>46.145799999999902</v>
      </c>
      <c r="P252" s="134">
        <v>54.374500000000097</v>
      </c>
      <c r="Q252" s="134">
        <v>49.558</v>
      </c>
      <c r="R252" s="134">
        <v>52.5820000000001</v>
      </c>
      <c r="S252" s="134">
        <v>45.4801000000001</v>
      </c>
      <c r="T252" s="134">
        <v>50.975800000000099</v>
      </c>
      <c r="U252" s="134">
        <v>46.0245999999999</v>
      </c>
      <c r="V252" s="134">
        <v>47.837199999999903</v>
      </c>
      <c r="W252" s="134">
        <v>48.425200000000103</v>
      </c>
      <c r="X252" s="134">
        <v>46.004499999999901</v>
      </c>
      <c r="Y252" s="134">
        <v>49.769953231004997</v>
      </c>
      <c r="Z252" s="134">
        <v>48.759999999999799</v>
      </c>
      <c r="AA252" s="134">
        <v>47.133499999999799</v>
      </c>
      <c r="AB252" s="134">
        <v>55.572499999999799</v>
      </c>
      <c r="AC252" s="134">
        <v>50.3183000000002</v>
      </c>
      <c r="AD252" s="134">
        <v>54.656999999999798</v>
      </c>
      <c r="AE252" s="134">
        <v>46.464599999999997</v>
      </c>
      <c r="AF252" s="134">
        <v>52.132199999999997</v>
      </c>
    </row>
    <row r="253" spans="1:32" x14ac:dyDescent="0.25">
      <c r="A253" s="169" t="str">
        <f t="shared" si="6"/>
        <v>931</v>
      </c>
      <c r="B253" s="281" t="s">
        <v>467</v>
      </c>
      <c r="C253" s="134">
        <v>23.047419999999999</v>
      </c>
      <c r="D253" s="134">
        <v>22.79402</v>
      </c>
      <c r="E253" s="134">
        <v>27.514679999999998</v>
      </c>
      <c r="F253" s="134">
        <v>27.761030000000002</v>
      </c>
      <c r="G253" s="134">
        <v>22.396359999999898</v>
      </c>
      <c r="H253" s="134">
        <v>26.656019999999899</v>
      </c>
      <c r="I253" s="134">
        <v>26.67324</v>
      </c>
      <c r="J253" s="134">
        <v>24.040679999999998</v>
      </c>
      <c r="K253" s="134">
        <v>28.255479999999999</v>
      </c>
      <c r="L253" s="134">
        <v>28.255479999999999</v>
      </c>
      <c r="M253" s="134">
        <v>23.305479999999999</v>
      </c>
      <c r="N253" s="134">
        <v>28.255479999999999</v>
      </c>
      <c r="O253" s="134">
        <v>28.672160000000002</v>
      </c>
      <c r="P253" s="134">
        <v>23.722159999999999</v>
      </c>
      <c r="Q253" s="134">
        <v>28.1677</v>
      </c>
      <c r="R253" s="134">
        <v>28.1677</v>
      </c>
      <c r="S253" s="134">
        <v>23.217700000000001</v>
      </c>
      <c r="T253" s="134">
        <v>27.922619999999998</v>
      </c>
      <c r="U253" s="134">
        <v>27.922619999999998</v>
      </c>
      <c r="V253" s="134">
        <v>22.972619999999999</v>
      </c>
      <c r="W253" s="134">
        <v>27.432680000000001</v>
      </c>
      <c r="X253" s="134">
        <v>27.432680000000001</v>
      </c>
      <c r="Y253" s="134">
        <v>22.482679999999998</v>
      </c>
      <c r="Z253" s="134">
        <v>27.172419999999999</v>
      </c>
      <c r="AA253" s="134">
        <v>28.633220000000001</v>
      </c>
      <c r="AB253" s="134">
        <v>23.683219999999999</v>
      </c>
      <c r="AC253" s="134">
        <v>28.54852</v>
      </c>
      <c r="AD253" s="134">
        <v>28.54852</v>
      </c>
      <c r="AE253" s="134">
        <v>23.598520000000001</v>
      </c>
      <c r="AF253" s="134">
        <v>28.54852</v>
      </c>
    </row>
    <row r="254" spans="1:32" x14ac:dyDescent="0.25">
      <c r="A254" s="169"/>
      <c r="B254" s="281" t="s">
        <v>468</v>
      </c>
      <c r="C254" s="134">
        <v>1684.7635399999999</v>
      </c>
      <c r="D254" s="134">
        <v>1827.2639300000001</v>
      </c>
      <c r="E254" s="134">
        <v>2033.0767699999999</v>
      </c>
      <c r="F254" s="134">
        <v>1829.5559800000001</v>
      </c>
      <c r="G254" s="134">
        <v>1817.4267299999999</v>
      </c>
      <c r="H254" s="134">
        <v>1647.82482</v>
      </c>
      <c r="I254" s="134">
        <v>1529.7236799999901</v>
      </c>
      <c r="J254" s="134">
        <v>1678.3321800000001</v>
      </c>
      <c r="K254" s="134">
        <v>2046.6245531936299</v>
      </c>
      <c r="L254" s="134">
        <v>1846.1454806296399</v>
      </c>
      <c r="M254" s="134">
        <v>1810.44110578856</v>
      </c>
      <c r="N254" s="134">
        <v>1901.1546910545401</v>
      </c>
      <c r="O254" s="134">
        <v>1715.0144631133901</v>
      </c>
      <c r="P254" s="134">
        <v>1708.3451329977499</v>
      </c>
      <c r="Q254" s="134">
        <v>1901.3721248234201</v>
      </c>
      <c r="R254" s="134">
        <v>1765.7435910684201</v>
      </c>
      <c r="S254" s="134">
        <v>1923.37607099049</v>
      </c>
      <c r="T254" s="134">
        <v>2072.8285925382802</v>
      </c>
      <c r="U254" s="134">
        <v>1933.0655185901101</v>
      </c>
      <c r="V254" s="134">
        <v>2072.3189194874199</v>
      </c>
      <c r="W254" s="134">
        <v>2057.1901622832702</v>
      </c>
      <c r="X254" s="134">
        <v>1985.5252061497899</v>
      </c>
      <c r="Y254" s="134">
        <v>1914.5527732309999</v>
      </c>
      <c r="Z254" s="134">
        <v>1924.19942045434</v>
      </c>
      <c r="AA254" s="134">
        <v>1860.3978199999999</v>
      </c>
      <c r="AB254" s="134">
        <v>1817.4864913149399</v>
      </c>
      <c r="AC254" s="134">
        <v>1973.38773692022</v>
      </c>
      <c r="AD254" s="134">
        <v>1934.47886422853</v>
      </c>
      <c r="AE254" s="134">
        <v>2054.9267999999902</v>
      </c>
      <c r="AF254" s="134">
        <v>2119.0242229139599</v>
      </c>
    </row>
    <row r="255" spans="1:32" x14ac:dyDescent="0.25">
      <c r="A255" s="169" t="str">
        <f t="shared" si="6"/>
        <v>935</v>
      </c>
      <c r="B255" s="281" t="s">
        <v>469</v>
      </c>
      <c r="C255" s="134">
        <v>30.989380000000001</v>
      </c>
      <c r="D255" s="134">
        <v>33.411949999999997</v>
      </c>
      <c r="E255" s="134">
        <v>25.677209999999999</v>
      </c>
      <c r="F255" s="134">
        <v>23.07413</v>
      </c>
      <c r="G255" s="134">
        <v>24.991769999999999</v>
      </c>
      <c r="H255" s="134">
        <v>27.587520000000001</v>
      </c>
      <c r="I255" s="134">
        <v>21.272790000000001</v>
      </c>
      <c r="J255" s="134">
        <v>26.83071</v>
      </c>
      <c r="K255" s="134">
        <v>23.872499999999899</v>
      </c>
      <c r="L255" s="134">
        <v>23.572500000000002</v>
      </c>
      <c r="M255" s="134">
        <v>25.960197736004801</v>
      </c>
      <c r="N255" s="134">
        <v>26.0048999999999</v>
      </c>
      <c r="O255" s="134">
        <v>30.031799999999901</v>
      </c>
      <c r="P255" s="134">
        <v>26.307899999999901</v>
      </c>
      <c r="Q255" s="134">
        <v>22.218299999999999</v>
      </c>
      <c r="R255" s="134">
        <v>14.8229897492034</v>
      </c>
      <c r="S255" s="134">
        <v>18.9011999999999</v>
      </c>
      <c r="T255" s="134">
        <v>11.226886927185801</v>
      </c>
      <c r="U255" s="134">
        <v>15.0263847955876</v>
      </c>
      <c r="V255" s="134">
        <v>20.315084682467699</v>
      </c>
      <c r="W255" s="134">
        <v>21.598799999999901</v>
      </c>
      <c r="X255" s="134">
        <v>25.2836999999999</v>
      </c>
      <c r="Y255" s="134">
        <v>27.680099999999999</v>
      </c>
      <c r="Z255" s="134">
        <v>24.642600000000002</v>
      </c>
      <c r="AA255" s="134">
        <v>32.555999999999997</v>
      </c>
      <c r="AB255" s="134">
        <v>27.660592009416799</v>
      </c>
      <c r="AC255" s="134">
        <v>18.673200000000001</v>
      </c>
      <c r="AD255" s="134">
        <v>13.532699999999901</v>
      </c>
      <c r="AE255" s="134">
        <v>19.247399999999899</v>
      </c>
      <c r="AF255" s="134">
        <v>11.0337</v>
      </c>
    </row>
    <row r="256" spans="1:32" x14ac:dyDescent="0.25">
      <c r="A256" s="169"/>
      <c r="B256" s="281" t="s">
        <v>470</v>
      </c>
      <c r="C256" s="134">
        <v>1715.7529199999999</v>
      </c>
      <c r="D256" s="134">
        <v>1860.67588</v>
      </c>
      <c r="E256" s="134">
        <v>2058.75398</v>
      </c>
      <c r="F256" s="134">
        <v>1852.6301100000001</v>
      </c>
      <c r="G256" s="134">
        <v>1842.4185</v>
      </c>
      <c r="H256" s="134">
        <v>1675.4123400000001</v>
      </c>
      <c r="I256" s="134">
        <v>1550.99646999999</v>
      </c>
      <c r="J256" s="134">
        <v>1705.1628900000001</v>
      </c>
      <c r="K256" s="134">
        <v>2070.4970531936301</v>
      </c>
      <c r="L256" s="134">
        <v>1869.7179806296399</v>
      </c>
      <c r="M256" s="134">
        <v>1836.40130352456</v>
      </c>
      <c r="N256" s="134">
        <v>1927.15959105454</v>
      </c>
      <c r="O256" s="134">
        <v>1745.0462631133901</v>
      </c>
      <c r="P256" s="134">
        <v>1734.65303299775</v>
      </c>
      <c r="Q256" s="134">
        <v>1923.5904248234201</v>
      </c>
      <c r="R256" s="134">
        <v>1780.56658081762</v>
      </c>
      <c r="S256" s="134">
        <v>1942.27727099049</v>
      </c>
      <c r="T256" s="134">
        <v>2084.0554794654599</v>
      </c>
      <c r="U256" s="134">
        <v>1948.0919033857001</v>
      </c>
      <c r="V256" s="134">
        <v>2092.63400416989</v>
      </c>
      <c r="W256" s="134">
        <v>2078.7889622832699</v>
      </c>
      <c r="X256" s="134">
        <v>2010.8089061497899</v>
      </c>
      <c r="Y256" s="134">
        <v>1942.232873231</v>
      </c>
      <c r="Z256" s="134">
        <v>1948.8420204543399</v>
      </c>
      <c r="AA256" s="134">
        <v>1892.95382</v>
      </c>
      <c r="AB256" s="134">
        <v>1845.14708332436</v>
      </c>
      <c r="AC256" s="134">
        <v>1992.06093692022</v>
      </c>
      <c r="AD256" s="134">
        <v>1948.01156422853</v>
      </c>
      <c r="AE256" s="134">
        <v>2074.1741999999999</v>
      </c>
      <c r="AF256" s="134">
        <v>2130.0579229139598</v>
      </c>
    </row>
    <row r="257" spans="1:32" x14ac:dyDescent="0.25">
      <c r="A257" s="169" t="str">
        <f t="shared" si="6"/>
        <v/>
      </c>
    </row>
    <row r="258" spans="1:32" x14ac:dyDescent="0.25">
      <c r="A258" s="169" t="str">
        <f t="shared" si="6"/>
        <v>928</v>
      </c>
      <c r="B258" s="281" t="s">
        <v>471</v>
      </c>
    </row>
    <row r="259" spans="1:32" x14ac:dyDescent="0.25">
      <c r="A259" s="169" t="str">
        <f t="shared" si="6"/>
        <v>928</v>
      </c>
      <c r="B259" s="281" t="s">
        <v>472</v>
      </c>
      <c r="C259" s="134">
        <v>0</v>
      </c>
      <c r="D259" s="134">
        <v>0</v>
      </c>
      <c r="E259" s="134">
        <v>0</v>
      </c>
      <c r="F259" s="134">
        <v>0</v>
      </c>
      <c r="G259" s="134">
        <v>0</v>
      </c>
      <c r="H259" s="134">
        <v>0</v>
      </c>
      <c r="I259" s="134">
        <v>0</v>
      </c>
      <c r="J259" s="134">
        <v>0</v>
      </c>
      <c r="K259" s="134">
        <v>0</v>
      </c>
      <c r="L259" s="134">
        <v>0</v>
      </c>
      <c r="M259" s="134">
        <v>0</v>
      </c>
      <c r="N259" s="134">
        <v>0</v>
      </c>
      <c r="O259" s="134">
        <v>0</v>
      </c>
      <c r="P259" s="134">
        <v>0</v>
      </c>
      <c r="Q259" s="134">
        <v>0</v>
      </c>
      <c r="R259" s="134">
        <v>0</v>
      </c>
      <c r="S259" s="134">
        <v>0</v>
      </c>
      <c r="T259" s="134">
        <v>0</v>
      </c>
      <c r="U259" s="134">
        <v>0</v>
      </c>
      <c r="V259" s="134">
        <v>0</v>
      </c>
      <c r="W259" s="134">
        <v>0</v>
      </c>
      <c r="X259" s="134">
        <v>0</v>
      </c>
      <c r="Y259" s="134">
        <v>0</v>
      </c>
      <c r="Z259" s="134">
        <v>0</v>
      </c>
      <c r="AA259" s="134">
        <v>0</v>
      </c>
      <c r="AB259" s="134">
        <v>0</v>
      </c>
      <c r="AC259" s="134">
        <v>0</v>
      </c>
      <c r="AD259" s="134">
        <v>0</v>
      </c>
      <c r="AE259" s="134">
        <v>0</v>
      </c>
      <c r="AF259" s="134">
        <v>0</v>
      </c>
    </row>
    <row r="260" spans="1:32" x14ac:dyDescent="0.25">
      <c r="A260" s="169" t="str">
        <f t="shared" si="6"/>
        <v>928</v>
      </c>
      <c r="B260" s="281" t="s">
        <v>473</v>
      </c>
      <c r="C260" s="134">
        <v>0</v>
      </c>
      <c r="D260" s="134">
        <v>0</v>
      </c>
      <c r="E260" s="134">
        <v>0</v>
      </c>
      <c r="F260" s="134">
        <v>0</v>
      </c>
      <c r="G260" s="134">
        <v>0</v>
      </c>
      <c r="H260" s="134">
        <v>0</v>
      </c>
      <c r="I260" s="134">
        <v>0</v>
      </c>
      <c r="J260" s="134">
        <v>0</v>
      </c>
      <c r="K260" s="134">
        <v>4.35715777881222</v>
      </c>
      <c r="L260" s="134">
        <v>4.35715777881222</v>
      </c>
      <c r="M260" s="134">
        <v>4.35715777881222</v>
      </c>
      <c r="N260" s="134">
        <v>4.35715777881222</v>
      </c>
      <c r="O260" s="134">
        <v>4.4073591135485799</v>
      </c>
      <c r="P260" s="134">
        <v>4.4073591135485799</v>
      </c>
      <c r="Q260" s="134">
        <v>4.4073591135485799</v>
      </c>
      <c r="R260" s="134">
        <v>4.4073591135485799</v>
      </c>
      <c r="S260" s="134">
        <v>4.4073591135485799</v>
      </c>
      <c r="T260" s="134">
        <v>4.4073591135485799</v>
      </c>
      <c r="U260" s="134">
        <v>9.8339658360150395</v>
      </c>
      <c r="V260" s="134">
        <v>6.2383635767124597</v>
      </c>
      <c r="W260" s="134">
        <v>6.2383635767124597</v>
      </c>
      <c r="X260" s="134">
        <v>6.2383635767124597</v>
      </c>
      <c r="Y260" s="134">
        <v>6.2383635767124597</v>
      </c>
      <c r="Z260" s="134">
        <v>6.2383635767124597</v>
      </c>
      <c r="AA260" s="134">
        <v>6.3002555265772298</v>
      </c>
      <c r="AB260" s="134">
        <v>6.3002555265772298</v>
      </c>
      <c r="AC260" s="134">
        <v>6.3002555265772298</v>
      </c>
      <c r="AD260" s="134">
        <v>6.3002555265772298</v>
      </c>
      <c r="AE260" s="134">
        <v>6.3002555265772298</v>
      </c>
      <c r="AF260" s="134">
        <v>6.3002555265772298</v>
      </c>
    </row>
    <row r="261" spans="1:32" x14ac:dyDescent="0.25">
      <c r="A261" s="169" t="str">
        <f t="shared" si="6"/>
        <v>928</v>
      </c>
      <c r="B261" s="281" t="s">
        <v>474</v>
      </c>
      <c r="C261" s="134">
        <v>7.8999899999999998</v>
      </c>
      <c r="D261" s="134">
        <v>7.8999899999999998</v>
      </c>
      <c r="E261" s="134">
        <v>7.8999899999999998</v>
      </c>
      <c r="F261" s="134">
        <v>16.62782</v>
      </c>
      <c r="G261" s="134">
        <v>7.8999899999999998</v>
      </c>
      <c r="H261" s="134">
        <v>8.23386</v>
      </c>
      <c r="I261" s="134">
        <v>7.8999899999999998</v>
      </c>
      <c r="J261" s="134">
        <v>7.8999899999999998</v>
      </c>
      <c r="K261" s="134">
        <v>3.5428422211878101</v>
      </c>
      <c r="L261" s="134">
        <v>3.5428422211878101</v>
      </c>
      <c r="M261" s="134">
        <v>3.5428422211878101</v>
      </c>
      <c r="N261" s="134">
        <v>3.5428422211878101</v>
      </c>
      <c r="O261" s="134">
        <v>3.49264088645138</v>
      </c>
      <c r="P261" s="134">
        <v>3.49264088645138</v>
      </c>
      <c r="Q261" s="134">
        <v>3.49264088645138</v>
      </c>
      <c r="R261" s="134">
        <v>3.49264088645138</v>
      </c>
      <c r="S261" s="134">
        <v>3.49264088645138</v>
      </c>
      <c r="T261" s="134">
        <v>3.49264088645138</v>
      </c>
      <c r="U261" s="134">
        <v>8.4380341639849803</v>
      </c>
      <c r="V261" s="134">
        <v>9.7836364232875201</v>
      </c>
      <c r="W261" s="134">
        <v>9.7836364232875201</v>
      </c>
      <c r="X261" s="134">
        <v>9.7836364232875201</v>
      </c>
      <c r="Y261" s="134">
        <v>9.7836364232875201</v>
      </c>
      <c r="Z261" s="134">
        <v>9.7836364232875201</v>
      </c>
      <c r="AA261" s="134">
        <v>9.7217444734227296</v>
      </c>
      <c r="AB261" s="134">
        <v>9.7217444734227296</v>
      </c>
      <c r="AC261" s="134">
        <v>9.7217444734227296</v>
      </c>
      <c r="AD261" s="134">
        <v>9.7217444734227296</v>
      </c>
      <c r="AE261" s="134">
        <v>9.7217444734227296</v>
      </c>
      <c r="AF261" s="134">
        <v>9.7217444734227296</v>
      </c>
    </row>
    <row r="262" spans="1:32" x14ac:dyDescent="0.25">
      <c r="A262" s="169" t="str">
        <f t="shared" si="6"/>
        <v>928</v>
      </c>
      <c r="B262" s="281" t="s">
        <v>475</v>
      </c>
      <c r="C262" s="134">
        <v>0</v>
      </c>
      <c r="D262" s="134">
        <v>0</v>
      </c>
      <c r="E262" s="134">
        <v>0</v>
      </c>
      <c r="F262" s="134">
        <v>0</v>
      </c>
      <c r="G262" s="134">
        <v>0</v>
      </c>
      <c r="H262" s="134">
        <v>0</v>
      </c>
      <c r="I262" s="134">
        <v>0</v>
      </c>
      <c r="J262" s="134">
        <v>0</v>
      </c>
      <c r="K262" s="134">
        <v>0</v>
      </c>
      <c r="L262" s="134">
        <v>0</v>
      </c>
      <c r="M262" s="134">
        <v>0</v>
      </c>
      <c r="N262" s="134">
        <v>0</v>
      </c>
      <c r="O262" s="134">
        <v>0</v>
      </c>
      <c r="P262" s="134">
        <v>0</v>
      </c>
      <c r="Q262" s="134">
        <v>0</v>
      </c>
      <c r="R262" s="134">
        <v>0</v>
      </c>
      <c r="S262" s="134">
        <v>0</v>
      </c>
      <c r="T262" s="134">
        <v>0</v>
      </c>
      <c r="U262" s="134">
        <v>0</v>
      </c>
      <c r="V262" s="134">
        <v>0</v>
      </c>
      <c r="W262" s="134">
        <v>0</v>
      </c>
      <c r="X262" s="134">
        <v>0</v>
      </c>
      <c r="Y262" s="134">
        <v>0</v>
      </c>
      <c r="Z262" s="134">
        <v>0</v>
      </c>
      <c r="AA262" s="134">
        <v>0</v>
      </c>
      <c r="AB262" s="134">
        <v>0</v>
      </c>
      <c r="AC262" s="134">
        <v>0</v>
      </c>
      <c r="AD262" s="134">
        <v>0</v>
      </c>
      <c r="AE262" s="134">
        <v>0</v>
      </c>
      <c r="AF262" s="134">
        <v>0</v>
      </c>
    </row>
    <row r="263" spans="1:32" x14ac:dyDescent="0.25">
      <c r="A263" s="169" t="str">
        <f t="shared" si="6"/>
        <v>928</v>
      </c>
      <c r="B263" s="281" t="s">
        <v>476</v>
      </c>
      <c r="C263" s="134">
        <v>0</v>
      </c>
      <c r="D263" s="134">
        <v>0</v>
      </c>
      <c r="E263" s="134">
        <v>0</v>
      </c>
      <c r="F263" s="134">
        <v>0</v>
      </c>
      <c r="G263" s="134">
        <v>0</v>
      </c>
      <c r="H263" s="134">
        <v>0</v>
      </c>
      <c r="I263" s="134">
        <v>0</v>
      </c>
      <c r="J263" s="134">
        <v>0</v>
      </c>
      <c r="K263" s="134">
        <v>0</v>
      </c>
      <c r="L263" s="134">
        <v>0</v>
      </c>
      <c r="M263" s="134">
        <v>0</v>
      </c>
      <c r="N263" s="134">
        <v>0</v>
      </c>
      <c r="O263" s="134">
        <v>0</v>
      </c>
      <c r="P263" s="134">
        <v>0</v>
      </c>
      <c r="Q263" s="134">
        <v>0</v>
      </c>
      <c r="R263" s="134">
        <v>0</v>
      </c>
      <c r="S263" s="134">
        <v>0</v>
      </c>
      <c r="T263" s="134">
        <v>0</v>
      </c>
      <c r="U263" s="134">
        <v>0</v>
      </c>
      <c r="V263" s="134">
        <v>0</v>
      </c>
      <c r="W263" s="134">
        <v>0</v>
      </c>
      <c r="X263" s="134">
        <v>0</v>
      </c>
      <c r="Y263" s="134">
        <v>0</v>
      </c>
      <c r="Z263" s="134">
        <v>0</v>
      </c>
      <c r="AA263" s="134">
        <v>0</v>
      </c>
      <c r="AB263" s="134">
        <v>0</v>
      </c>
      <c r="AC263" s="134">
        <v>0</v>
      </c>
      <c r="AD263" s="134">
        <v>0</v>
      </c>
      <c r="AE263" s="134">
        <v>0</v>
      </c>
      <c r="AF263" s="134">
        <v>0</v>
      </c>
    </row>
    <row r="264" spans="1:32" x14ac:dyDescent="0.25">
      <c r="A264" s="169"/>
      <c r="B264" s="281" t="s">
        <v>477</v>
      </c>
      <c r="C264" s="134">
        <v>7.8999899999999998</v>
      </c>
      <c r="D264" s="134">
        <v>7.8999899999999998</v>
      </c>
      <c r="E264" s="134">
        <v>7.8999899999999998</v>
      </c>
      <c r="F264" s="134">
        <v>16.62782</v>
      </c>
      <c r="G264" s="134">
        <v>7.8999899999999998</v>
      </c>
      <c r="H264" s="134">
        <v>8.23386</v>
      </c>
      <c r="I264" s="134">
        <v>7.8999899999999998</v>
      </c>
      <c r="J264" s="134">
        <v>7.8999899999999998</v>
      </c>
      <c r="K264" s="134">
        <v>7.9000000000000297</v>
      </c>
      <c r="L264" s="134">
        <v>7.9000000000000297</v>
      </c>
      <c r="M264" s="134">
        <v>7.9000000000000297</v>
      </c>
      <c r="N264" s="134">
        <v>7.9000000000000297</v>
      </c>
      <c r="O264" s="134">
        <v>7.8999999999999702</v>
      </c>
      <c r="P264" s="134">
        <v>7.8999999999999702</v>
      </c>
      <c r="Q264" s="134">
        <v>7.8999999999999702</v>
      </c>
      <c r="R264" s="134">
        <v>7.8999999999999702</v>
      </c>
      <c r="S264" s="134">
        <v>7.8999999999999702</v>
      </c>
      <c r="T264" s="134">
        <v>7.8999999999999702</v>
      </c>
      <c r="U264" s="134">
        <v>18.271999999999998</v>
      </c>
      <c r="V264" s="134">
        <v>16.021999999999899</v>
      </c>
      <c r="W264" s="134">
        <v>16.021999999999899</v>
      </c>
      <c r="X264" s="134">
        <v>16.021999999999899</v>
      </c>
      <c r="Y264" s="134">
        <v>16.021999999999899</v>
      </c>
      <c r="Z264" s="134">
        <v>16.021999999999899</v>
      </c>
      <c r="AA264" s="134">
        <v>16.021999999999899</v>
      </c>
      <c r="AB264" s="134">
        <v>16.021999999999899</v>
      </c>
      <c r="AC264" s="134">
        <v>16.021999999999899</v>
      </c>
      <c r="AD264" s="134">
        <v>16.021999999999899</v>
      </c>
      <c r="AE264" s="134">
        <v>16.021999999999899</v>
      </c>
      <c r="AF264" s="134">
        <v>16.021999999999899</v>
      </c>
    </row>
    <row r="265" spans="1:32" x14ac:dyDescent="0.25">
      <c r="A265" s="169" t="str">
        <f t="shared" si="6"/>
        <v/>
      </c>
    </row>
    <row r="266" spans="1:32" x14ac:dyDescent="0.25">
      <c r="A266" s="169" t="str">
        <f t="shared" si="6"/>
        <v>927</v>
      </c>
      <c r="B266" s="281" t="s">
        <v>478</v>
      </c>
      <c r="C266" s="134">
        <v>0</v>
      </c>
      <c r="D266" s="134">
        <v>0</v>
      </c>
      <c r="E266" s="134">
        <v>0</v>
      </c>
      <c r="F266" s="134">
        <v>0</v>
      </c>
      <c r="G266" s="134">
        <v>0</v>
      </c>
      <c r="H266" s="134">
        <v>0</v>
      </c>
      <c r="I266" s="134">
        <v>0</v>
      </c>
      <c r="J266" s="134">
        <v>0</v>
      </c>
      <c r="K266" s="134">
        <v>0</v>
      </c>
      <c r="L266" s="134">
        <v>0</v>
      </c>
      <c r="M266" s="134">
        <v>0</v>
      </c>
      <c r="N266" s="134">
        <v>0</v>
      </c>
      <c r="O266" s="134">
        <v>0</v>
      </c>
      <c r="P266" s="134">
        <v>0</v>
      </c>
      <c r="Q266" s="134">
        <v>0</v>
      </c>
      <c r="R266" s="134">
        <v>0</v>
      </c>
      <c r="S266" s="134">
        <v>0</v>
      </c>
      <c r="T266" s="134">
        <v>0</v>
      </c>
      <c r="U266" s="134">
        <v>0</v>
      </c>
      <c r="V266" s="134">
        <v>0</v>
      </c>
      <c r="W266" s="134">
        <v>0</v>
      </c>
      <c r="X266" s="134">
        <v>0</v>
      </c>
      <c r="Y266" s="134">
        <v>0</v>
      </c>
      <c r="Z266" s="134">
        <v>0</v>
      </c>
      <c r="AA266" s="134">
        <v>0</v>
      </c>
      <c r="AB266" s="134">
        <v>0</v>
      </c>
      <c r="AC266" s="134">
        <v>0</v>
      </c>
      <c r="AD266" s="134">
        <v>0</v>
      </c>
      <c r="AE266" s="134">
        <v>0</v>
      </c>
      <c r="AF266" s="134">
        <v>0</v>
      </c>
    </row>
    <row r="267" spans="1:32" x14ac:dyDescent="0.25">
      <c r="A267" s="169" t="str">
        <f t="shared" si="6"/>
        <v/>
      </c>
    </row>
    <row r="268" spans="1:32" x14ac:dyDescent="0.25">
      <c r="A268" s="169"/>
      <c r="B268" s="281" t="s">
        <v>89</v>
      </c>
      <c r="C268" s="134">
        <v>1727.3314800000001</v>
      </c>
      <c r="D268" s="134">
        <v>1868.5758699999999</v>
      </c>
      <c r="E268" s="134">
        <v>2171.7832399999902</v>
      </c>
      <c r="F268" s="134">
        <v>1823.48209</v>
      </c>
      <c r="G268" s="134">
        <v>1847.1669899999999</v>
      </c>
      <c r="H268" s="134">
        <v>1701.93652</v>
      </c>
      <c r="I268" s="134">
        <v>1571.99476999999</v>
      </c>
      <c r="J268" s="134">
        <v>1735.7725800000001</v>
      </c>
      <c r="K268" s="134">
        <v>2094.0566531936302</v>
      </c>
      <c r="L268" s="134">
        <v>1887.52106062964</v>
      </c>
      <c r="M268" s="134">
        <v>1853.3043635245599</v>
      </c>
      <c r="N268" s="134">
        <v>1945.7491710545401</v>
      </c>
      <c r="O268" s="134">
        <v>1768.1461261312199</v>
      </c>
      <c r="P268" s="134">
        <v>1755.2694801661</v>
      </c>
      <c r="Q268" s="134">
        <v>1944.20687199177</v>
      </c>
      <c r="R268" s="134">
        <v>1805.8120692161301</v>
      </c>
      <c r="S268" s="134">
        <v>1963.63064101078</v>
      </c>
      <c r="T268" s="134">
        <v>2105.4088494857601</v>
      </c>
      <c r="U268" s="134">
        <v>1981.5706981143901</v>
      </c>
      <c r="V268" s="134">
        <v>2122.10937419018</v>
      </c>
      <c r="W268" s="134">
        <v>2108.2760714913102</v>
      </c>
      <c r="X268" s="134">
        <v>2041.6776618538699</v>
      </c>
      <c r="Y268" s="134">
        <v>1971.7138333406999</v>
      </c>
      <c r="Z268" s="134">
        <v>1978.9829837858299</v>
      </c>
      <c r="AA268" s="134">
        <v>1924.9800596151899</v>
      </c>
      <c r="AB268" s="134">
        <v>1874.6278198304699</v>
      </c>
      <c r="AC268" s="134">
        <v>2021.54402126388</v>
      </c>
      <c r="AD268" s="134">
        <v>1983.6878340836599</v>
      </c>
      <c r="AE268" s="134">
        <v>2105.8695063227201</v>
      </c>
      <c r="AF268" s="134">
        <v>2161.7524466241698</v>
      </c>
    </row>
    <row r="269" spans="1:32" x14ac:dyDescent="0.25">
      <c r="A269" s="169"/>
    </row>
    <row r="270" spans="1:32" x14ac:dyDescent="0.25">
      <c r="A270" s="169"/>
      <c r="B270" s="281" t="s">
        <v>479</v>
      </c>
      <c r="C270" s="134">
        <v>27336.913909999999</v>
      </c>
      <c r="D270" s="134">
        <v>20099.408220000001</v>
      </c>
      <c r="E270" s="134">
        <v>13354.655220000001</v>
      </c>
      <c r="F270" s="134">
        <v>10185.4701</v>
      </c>
      <c r="G270" s="134">
        <v>8170.6668799999998</v>
      </c>
      <c r="H270" s="134">
        <v>7064.93029999999</v>
      </c>
      <c r="I270" s="134">
        <v>6489.7994600000002</v>
      </c>
      <c r="J270" s="134">
        <v>7578.2897999999996</v>
      </c>
      <c r="K270" s="134">
        <v>7542.3939012269502</v>
      </c>
      <c r="L270" s="134">
        <v>10187.906901899099</v>
      </c>
      <c r="M270" s="134">
        <v>17975.5347076771</v>
      </c>
      <c r="N270" s="134">
        <v>29635.941591358202</v>
      </c>
      <c r="O270" s="134">
        <v>32806.303777910602</v>
      </c>
      <c r="P270" s="134">
        <v>30567.637078150499</v>
      </c>
      <c r="Q270" s="134">
        <v>25472.624348054502</v>
      </c>
      <c r="R270" s="134">
        <v>15013.525482024699</v>
      </c>
      <c r="S270" s="134">
        <v>10855.139487353999</v>
      </c>
      <c r="T270" s="134">
        <v>8231.4602644653205</v>
      </c>
      <c r="U270" s="134">
        <v>7373.9899293836397</v>
      </c>
      <c r="V270" s="134">
        <v>7526.1585994480001</v>
      </c>
      <c r="W270" s="134">
        <v>7656.4555418986001</v>
      </c>
      <c r="X270" s="134">
        <v>8744.5380708947705</v>
      </c>
      <c r="Y270" s="134">
        <v>15342.047653549</v>
      </c>
      <c r="Z270" s="134">
        <v>25170.166890630098</v>
      </c>
      <c r="AA270" s="134">
        <v>33089.529607811703</v>
      </c>
      <c r="AB270" s="134">
        <v>30898.756309910201</v>
      </c>
      <c r="AC270" s="134">
        <v>25602.622295577501</v>
      </c>
      <c r="AD270" s="134">
        <v>15154.9737258438</v>
      </c>
      <c r="AE270" s="134">
        <v>10910.7432236725</v>
      </c>
      <c r="AF270" s="134">
        <v>8243.4234112422291</v>
      </c>
    </row>
    <row r="271" spans="1:32" x14ac:dyDescent="0.25">
      <c r="A271" s="169"/>
      <c r="B271" s="281" t="s">
        <v>480</v>
      </c>
      <c r="C271" s="134">
        <v>1348.3058000000001</v>
      </c>
      <c r="D271" s="134">
        <v>1245.36006</v>
      </c>
      <c r="E271" s="134">
        <v>1348.2909099999999</v>
      </c>
      <c r="F271" s="134">
        <v>1402.83152</v>
      </c>
      <c r="G271" s="134">
        <v>1643.8817100000001</v>
      </c>
      <c r="H271" s="134">
        <v>1396.60444999999</v>
      </c>
      <c r="I271" s="134">
        <v>1387.8213000000001</v>
      </c>
      <c r="J271" s="134">
        <v>1605.19479</v>
      </c>
      <c r="K271" s="134">
        <v>1536.3465000000001</v>
      </c>
      <c r="L271" s="134">
        <v>1684.3864999999901</v>
      </c>
      <c r="M271" s="134">
        <v>1468.588197736</v>
      </c>
      <c r="N271" s="134">
        <v>1580.9578999999901</v>
      </c>
      <c r="O271" s="134">
        <v>1443.3468</v>
      </c>
      <c r="P271" s="134">
        <v>1284.6398999999999</v>
      </c>
      <c r="Q271" s="134">
        <v>1456.5373</v>
      </c>
      <c r="R271" s="134">
        <v>1392.1199897491999</v>
      </c>
      <c r="S271" s="134">
        <v>1582.6261999999999</v>
      </c>
      <c r="T271" s="134">
        <v>1440.73488692718</v>
      </c>
      <c r="U271" s="134">
        <v>1436.4453847955799</v>
      </c>
      <c r="V271" s="134">
        <v>1954.91608468246</v>
      </c>
      <c r="W271" s="134">
        <v>1546.2637999999999</v>
      </c>
      <c r="X271" s="134">
        <v>1724.9886999999901</v>
      </c>
      <c r="Y271" s="134">
        <v>1547.2781</v>
      </c>
      <c r="Z271" s="134">
        <v>1399.8555999999901</v>
      </c>
      <c r="AA271" s="134">
        <v>1514.518</v>
      </c>
      <c r="AB271" s="134">
        <v>1340.01759200941</v>
      </c>
      <c r="AC271" s="134">
        <v>1442.1192000000001</v>
      </c>
      <c r="AD271" s="134">
        <v>1540.6937</v>
      </c>
      <c r="AE271" s="134">
        <v>1723.8814</v>
      </c>
      <c r="AF271" s="134">
        <v>1466.9026999999901</v>
      </c>
    </row>
    <row r="272" spans="1:32" x14ac:dyDescent="0.25">
      <c r="A272" s="169"/>
      <c r="B272" s="281" t="s">
        <v>90</v>
      </c>
      <c r="C272" s="134">
        <v>28685.219709999899</v>
      </c>
      <c r="D272" s="134">
        <v>21344.76828</v>
      </c>
      <c r="E272" s="134">
        <v>14702.94613</v>
      </c>
      <c r="F272" s="134">
        <v>11588.30162</v>
      </c>
      <c r="G272" s="134">
        <v>9814.5485900000003</v>
      </c>
      <c r="H272" s="134">
        <v>8461.5347499999898</v>
      </c>
      <c r="I272" s="134">
        <v>7877.6207599999998</v>
      </c>
      <c r="J272" s="134">
        <v>9183.48459</v>
      </c>
      <c r="K272" s="134">
        <v>9078.7404012269508</v>
      </c>
      <c r="L272" s="134">
        <v>11872.2934018991</v>
      </c>
      <c r="M272" s="134">
        <v>19444.1229054131</v>
      </c>
      <c r="N272" s="134">
        <v>31216.899491358199</v>
      </c>
      <c r="O272" s="134">
        <v>34249.650577910601</v>
      </c>
      <c r="P272" s="134">
        <v>31852.276978150501</v>
      </c>
      <c r="Q272" s="134">
        <v>26929.161648054502</v>
      </c>
      <c r="R272" s="134">
        <v>16405.6454717739</v>
      </c>
      <c r="S272" s="134">
        <v>12437.765687354</v>
      </c>
      <c r="T272" s="134">
        <v>9672.1951513924996</v>
      </c>
      <c r="U272" s="134">
        <v>8810.4353141792308</v>
      </c>
      <c r="V272" s="134">
        <v>9481.0746841304699</v>
      </c>
      <c r="W272" s="134">
        <v>9202.7193418986008</v>
      </c>
      <c r="X272" s="134">
        <v>10469.526770894699</v>
      </c>
      <c r="Y272" s="134">
        <v>16889.325753549001</v>
      </c>
      <c r="Z272" s="134">
        <v>26570.022490630101</v>
      </c>
      <c r="AA272" s="134">
        <v>34604.047607811699</v>
      </c>
      <c r="AB272" s="134">
        <v>32238.773901919601</v>
      </c>
      <c r="AC272" s="134">
        <v>27044.741495577498</v>
      </c>
      <c r="AD272" s="134">
        <v>16695.6674258438</v>
      </c>
      <c r="AE272" s="134">
        <v>12634.6246236725</v>
      </c>
      <c r="AF272" s="134">
        <v>9710.3261112422297</v>
      </c>
    </row>
    <row r="273" spans="1:32" x14ac:dyDescent="0.25">
      <c r="A273" s="169"/>
      <c r="B273" s="281" t="s">
        <v>481</v>
      </c>
      <c r="C273" s="134">
        <v>27336.913909999999</v>
      </c>
      <c r="D273" s="134">
        <v>20099.408220000001</v>
      </c>
      <c r="E273" s="134">
        <v>13354.655220000001</v>
      </c>
      <c r="F273" s="134">
        <v>10185.4701</v>
      </c>
      <c r="G273" s="134">
        <v>8170.6668799999998</v>
      </c>
      <c r="H273" s="134">
        <v>7064.93029999999</v>
      </c>
      <c r="I273" s="134">
        <v>6489.7994600000002</v>
      </c>
      <c r="J273" s="134">
        <v>7578.2897999999996</v>
      </c>
      <c r="K273" s="134">
        <v>7542.3939012269502</v>
      </c>
      <c r="L273" s="134">
        <v>10187.906901899099</v>
      </c>
      <c r="M273" s="134">
        <v>17975.5347076771</v>
      </c>
      <c r="N273" s="134">
        <v>29635.941591358202</v>
      </c>
      <c r="O273" s="134">
        <v>32806.303777910602</v>
      </c>
      <c r="P273" s="134">
        <v>30567.637078150499</v>
      </c>
      <c r="Q273" s="134">
        <v>25472.624348054502</v>
      </c>
      <c r="R273" s="134">
        <v>15013.525482024699</v>
      </c>
      <c r="S273" s="134">
        <v>10855.139487353999</v>
      </c>
      <c r="T273" s="134">
        <v>8231.4602644653205</v>
      </c>
      <c r="U273" s="134">
        <v>7373.9899293836397</v>
      </c>
      <c r="V273" s="134">
        <v>7526.1585994480001</v>
      </c>
      <c r="W273" s="134">
        <v>7656.4555418986001</v>
      </c>
      <c r="X273" s="134">
        <v>8744.5380708947705</v>
      </c>
      <c r="Y273" s="134">
        <v>15342.047653549</v>
      </c>
      <c r="Z273" s="134">
        <v>25170.166890630098</v>
      </c>
      <c r="AA273" s="134">
        <v>33089.529607811703</v>
      </c>
      <c r="AB273" s="134">
        <v>30898.756309910201</v>
      </c>
      <c r="AC273" s="134">
        <v>25602.622295577501</v>
      </c>
      <c r="AD273" s="134">
        <v>15154.9737258438</v>
      </c>
      <c r="AE273" s="134">
        <v>10910.7432236725</v>
      </c>
      <c r="AF273" s="134">
        <v>8243.4234112422291</v>
      </c>
    </row>
    <row r="274" spans="1:32" x14ac:dyDescent="0.25">
      <c r="A274" s="169"/>
    </row>
    <row r="275" spans="1:32" s="237" customFormat="1" x14ac:dyDescent="0.25">
      <c r="A275" s="169"/>
      <c r="B275" s="282" t="s">
        <v>482</v>
      </c>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80"/>
      <c r="AE275" s="280"/>
      <c r="AF275" s="280"/>
    </row>
    <row r="276" spans="1:32" x14ac:dyDescent="0.25">
      <c r="A276" s="169" t="s">
        <v>129</v>
      </c>
      <c r="B276" s="281" t="s">
        <v>483</v>
      </c>
      <c r="C276" s="134">
        <v>2796.6024200000002</v>
      </c>
      <c r="D276" s="134">
        <v>2813.6546199999998</v>
      </c>
      <c r="E276" s="134">
        <v>2826.4129600000001</v>
      </c>
      <c r="F276" s="134">
        <v>2835.6384399999902</v>
      </c>
      <c r="G276" s="134">
        <v>2849.08176</v>
      </c>
      <c r="H276" s="134">
        <v>2846.1184800000001</v>
      </c>
      <c r="I276" s="134">
        <v>2842.0414599999999</v>
      </c>
      <c r="J276" s="134">
        <v>2864.6504100000002</v>
      </c>
      <c r="K276" s="134">
        <v>2899.0673800198601</v>
      </c>
      <c r="L276" s="134">
        <v>2933.2308815961201</v>
      </c>
      <c r="M276" s="134">
        <v>2952.9139512862698</v>
      </c>
      <c r="N276" s="134">
        <v>2994.9315078417899</v>
      </c>
      <c r="O276" s="134">
        <v>3035.6877722158101</v>
      </c>
      <c r="P276" s="134">
        <v>3046.2281103984101</v>
      </c>
      <c r="Q276" s="134">
        <v>3058.5426028030702</v>
      </c>
      <c r="R276" s="134">
        <v>3072.04906923526</v>
      </c>
      <c r="S276" s="134">
        <v>3085.39412141517</v>
      </c>
      <c r="T276" s="134">
        <v>3098.5939654961599</v>
      </c>
      <c r="U276" s="134">
        <v>3138.75443278383</v>
      </c>
      <c r="V276" s="134">
        <v>3171.3541527822999</v>
      </c>
      <c r="W276" s="134">
        <v>3215.2706508780898</v>
      </c>
      <c r="X276" s="134">
        <v>3245.3991632399602</v>
      </c>
      <c r="Y276" s="134">
        <v>3263.3587230307298</v>
      </c>
      <c r="Z276" s="134">
        <v>3288.8699841376301</v>
      </c>
      <c r="AA276" s="134">
        <v>3312.3550162997099</v>
      </c>
      <c r="AB276" s="134">
        <v>3317.5802281061101</v>
      </c>
      <c r="AC276" s="134">
        <v>3324.4985882333099</v>
      </c>
      <c r="AD276" s="134">
        <v>3333.31244260721</v>
      </c>
      <c r="AE276" s="134">
        <v>3343.7546731479101</v>
      </c>
      <c r="AF276" s="134">
        <v>3362.9637648768098</v>
      </c>
    </row>
    <row r="277" spans="1:32" x14ac:dyDescent="0.25">
      <c r="A277" s="169"/>
      <c r="B277" s="281" t="s">
        <v>1223</v>
      </c>
      <c r="C277" s="134">
        <v>0</v>
      </c>
      <c r="D277" s="134">
        <v>0</v>
      </c>
      <c r="E277" s="134">
        <v>0</v>
      </c>
      <c r="F277" s="134">
        <v>0</v>
      </c>
      <c r="G277" s="134">
        <v>0</v>
      </c>
      <c r="H277" s="134">
        <v>0</v>
      </c>
      <c r="I277" s="134">
        <v>0</v>
      </c>
      <c r="J277" s="134">
        <v>0</v>
      </c>
      <c r="K277" s="134">
        <v>0</v>
      </c>
      <c r="L277" s="134">
        <v>0</v>
      </c>
      <c r="M277" s="134">
        <v>0</v>
      </c>
      <c r="N277" s="134">
        <v>0</v>
      </c>
      <c r="O277" s="134">
        <v>0</v>
      </c>
      <c r="P277" s="134">
        <v>0</v>
      </c>
      <c r="Q277" s="134">
        <v>0</v>
      </c>
      <c r="R277" s="134">
        <v>0</v>
      </c>
      <c r="S277" s="134">
        <v>0</v>
      </c>
      <c r="T277" s="134">
        <v>0</v>
      </c>
      <c r="U277" s="134">
        <v>0</v>
      </c>
      <c r="V277" s="134">
        <v>0</v>
      </c>
      <c r="W277" s="134">
        <v>0</v>
      </c>
      <c r="X277" s="134">
        <v>0</v>
      </c>
      <c r="Y277" s="134">
        <v>0</v>
      </c>
      <c r="Z277" s="134">
        <v>0</v>
      </c>
      <c r="AA277" s="134">
        <v>0</v>
      </c>
      <c r="AB277" s="134">
        <v>0</v>
      </c>
      <c r="AC277" s="134">
        <v>0</v>
      </c>
      <c r="AD277" s="134">
        <v>0</v>
      </c>
      <c r="AE277" s="134">
        <v>0</v>
      </c>
      <c r="AF277" s="134">
        <v>0</v>
      </c>
    </row>
    <row r="278" spans="1:32" x14ac:dyDescent="0.25">
      <c r="A278" s="169" t="str">
        <f t="shared" si="6"/>
        <v/>
      </c>
    </row>
    <row r="279" spans="1:32" x14ac:dyDescent="0.25">
      <c r="A279" s="169"/>
      <c r="B279" s="281" t="s">
        <v>484</v>
      </c>
    </row>
    <row r="280" spans="1:32" x14ac:dyDescent="0.25">
      <c r="A280" s="169"/>
    </row>
    <row r="281" spans="1:32" x14ac:dyDescent="0.25">
      <c r="A281" s="169"/>
      <c r="B281" s="281" t="s">
        <v>485</v>
      </c>
    </row>
    <row r="282" spans="1:32" x14ac:dyDescent="0.25">
      <c r="A282" s="238">
        <v>408.1</v>
      </c>
      <c r="B282" s="281" t="s">
        <v>486</v>
      </c>
      <c r="C282" s="134">
        <v>0</v>
      </c>
      <c r="D282" s="134">
        <v>0</v>
      </c>
      <c r="E282" s="134">
        <v>0</v>
      </c>
      <c r="F282" s="134">
        <v>0</v>
      </c>
      <c r="G282" s="134">
        <v>0</v>
      </c>
      <c r="H282" s="134">
        <v>0</v>
      </c>
      <c r="I282" s="134">
        <v>0</v>
      </c>
      <c r="J282" s="134">
        <v>0</v>
      </c>
      <c r="K282" s="134">
        <v>0</v>
      </c>
      <c r="L282" s="134">
        <v>0</v>
      </c>
      <c r="M282" s="134">
        <v>0</v>
      </c>
      <c r="N282" s="134">
        <v>0</v>
      </c>
      <c r="O282" s="134">
        <v>0</v>
      </c>
      <c r="P282" s="134">
        <v>0</v>
      </c>
      <c r="Q282" s="134">
        <v>0</v>
      </c>
      <c r="R282" s="134">
        <v>0</v>
      </c>
      <c r="S282" s="134">
        <v>0</v>
      </c>
      <c r="T282" s="134">
        <v>0</v>
      </c>
      <c r="U282" s="134">
        <v>0</v>
      </c>
      <c r="V282" s="134">
        <v>0</v>
      </c>
      <c r="W282" s="134">
        <v>0</v>
      </c>
      <c r="X282" s="134">
        <v>0</v>
      </c>
      <c r="Y282" s="134">
        <v>0</v>
      </c>
      <c r="Z282" s="134">
        <v>0</v>
      </c>
      <c r="AA282" s="134">
        <v>0</v>
      </c>
      <c r="AB282" s="134">
        <v>0</v>
      </c>
      <c r="AC282" s="134">
        <v>0</v>
      </c>
      <c r="AD282" s="134">
        <v>0</v>
      </c>
      <c r="AE282" s="134">
        <v>0</v>
      </c>
      <c r="AF282" s="134">
        <v>0</v>
      </c>
    </row>
    <row r="283" spans="1:32" x14ac:dyDescent="0.25">
      <c r="A283" s="238">
        <v>408.1</v>
      </c>
      <c r="B283" s="281" t="s">
        <v>487</v>
      </c>
      <c r="C283" s="134">
        <v>0</v>
      </c>
      <c r="D283" s="134">
        <v>0</v>
      </c>
      <c r="E283" s="134">
        <v>0</v>
      </c>
      <c r="F283" s="134">
        <v>0</v>
      </c>
      <c r="G283" s="134">
        <v>0</v>
      </c>
      <c r="H283" s="134">
        <v>0</v>
      </c>
      <c r="I283" s="134">
        <v>0</v>
      </c>
      <c r="J283" s="134">
        <v>0</v>
      </c>
      <c r="K283" s="134">
        <v>0</v>
      </c>
      <c r="L283" s="134">
        <v>0</v>
      </c>
      <c r="M283" s="134">
        <v>0</v>
      </c>
      <c r="N283" s="134">
        <v>0</v>
      </c>
      <c r="O283" s="134">
        <v>0</v>
      </c>
      <c r="P283" s="134">
        <v>0</v>
      </c>
      <c r="Q283" s="134">
        <v>0</v>
      </c>
      <c r="R283" s="134">
        <v>0</v>
      </c>
      <c r="S283" s="134">
        <v>0</v>
      </c>
      <c r="T283" s="134">
        <v>0</v>
      </c>
      <c r="U283" s="134">
        <v>0</v>
      </c>
      <c r="V283" s="134">
        <v>0</v>
      </c>
      <c r="W283" s="134">
        <v>0</v>
      </c>
      <c r="X283" s="134">
        <v>0</v>
      </c>
      <c r="Y283" s="134">
        <v>0</v>
      </c>
      <c r="Z283" s="134">
        <v>0</v>
      </c>
      <c r="AA283" s="134">
        <v>0</v>
      </c>
      <c r="AB283" s="134">
        <v>0</v>
      </c>
      <c r="AC283" s="134">
        <v>0</v>
      </c>
      <c r="AD283" s="134">
        <v>0</v>
      </c>
      <c r="AE283" s="134">
        <v>0</v>
      </c>
      <c r="AF283" s="134">
        <v>0</v>
      </c>
    </row>
    <row r="284" spans="1:32" x14ac:dyDescent="0.25">
      <c r="A284" s="238">
        <v>408.1</v>
      </c>
      <c r="B284" s="281" t="s">
        <v>488</v>
      </c>
      <c r="C284" s="134">
        <v>425.34843000000001</v>
      </c>
      <c r="D284" s="134">
        <v>356.739429999999</v>
      </c>
      <c r="E284" s="134">
        <v>431.59147999999999</v>
      </c>
      <c r="F284" s="134">
        <v>433.22334999999998</v>
      </c>
      <c r="G284" s="134">
        <v>493.69399999999899</v>
      </c>
      <c r="H284" s="134">
        <v>444.02923999999899</v>
      </c>
      <c r="I284" s="134">
        <v>445.44078999999999</v>
      </c>
      <c r="J284" s="134">
        <v>447.54757999999998</v>
      </c>
      <c r="K284" s="134">
        <v>452.53527450892199</v>
      </c>
      <c r="L284" s="134">
        <v>452.53527450892199</v>
      </c>
      <c r="M284" s="134">
        <v>452.53527450892199</v>
      </c>
      <c r="N284" s="134">
        <v>452.53527450892199</v>
      </c>
      <c r="O284" s="134">
        <v>423.13613891569997</v>
      </c>
      <c r="P284" s="134">
        <v>423.13613891569997</v>
      </c>
      <c r="Q284" s="134">
        <v>423.13613891569997</v>
      </c>
      <c r="R284" s="134">
        <v>423.13613891569997</v>
      </c>
      <c r="S284" s="134">
        <v>423.13613891569997</v>
      </c>
      <c r="T284" s="134">
        <v>423.13613891569997</v>
      </c>
      <c r="U284" s="134">
        <v>423.13613891569997</v>
      </c>
      <c r="V284" s="134">
        <v>423.13613891569997</v>
      </c>
      <c r="W284" s="134">
        <v>423.13613891569997</v>
      </c>
      <c r="X284" s="134">
        <v>423.13613891569997</v>
      </c>
      <c r="Y284" s="134">
        <v>423.13613891569997</v>
      </c>
      <c r="Z284" s="134">
        <v>423.13613891569997</v>
      </c>
      <c r="AA284" s="134">
        <v>423.27098084879998</v>
      </c>
      <c r="AB284" s="134">
        <v>423.27098084879998</v>
      </c>
      <c r="AC284" s="134">
        <v>423.27098084879998</v>
      </c>
      <c r="AD284" s="134">
        <v>423.27098084879998</v>
      </c>
      <c r="AE284" s="134">
        <v>423.27098084879998</v>
      </c>
      <c r="AF284" s="134">
        <v>423.27098084879998</v>
      </c>
    </row>
    <row r="285" spans="1:32" x14ac:dyDescent="0.25">
      <c r="A285" s="238">
        <v>408.1</v>
      </c>
      <c r="B285" s="281" t="s">
        <v>489</v>
      </c>
      <c r="C285" s="134">
        <v>165.68595999999999</v>
      </c>
      <c r="D285" s="134">
        <v>184.58345</v>
      </c>
      <c r="E285" s="134">
        <v>163.68335999999999</v>
      </c>
      <c r="F285" s="134">
        <v>252.14322999999899</v>
      </c>
      <c r="G285" s="134">
        <v>159.28381999999999</v>
      </c>
      <c r="H285" s="134">
        <v>168.58628999999999</v>
      </c>
      <c r="I285" s="134">
        <v>165.00407000000001</v>
      </c>
      <c r="J285" s="134">
        <v>156.42234999999999</v>
      </c>
      <c r="K285" s="134">
        <v>195.61542</v>
      </c>
      <c r="L285" s="134">
        <v>195.73246</v>
      </c>
      <c r="M285" s="134">
        <v>195.92892000000001</v>
      </c>
      <c r="N285" s="134">
        <v>240.26573999999999</v>
      </c>
      <c r="O285" s="134">
        <v>196.217999999998</v>
      </c>
      <c r="P285" s="134">
        <v>196.636</v>
      </c>
      <c r="Q285" s="134">
        <v>195.84817999999899</v>
      </c>
      <c r="R285" s="134">
        <v>196.977</v>
      </c>
      <c r="S285" s="134">
        <v>195.86049999999901</v>
      </c>
      <c r="T285" s="134">
        <v>195.92320000000001</v>
      </c>
      <c r="U285" s="134">
        <v>196.1696</v>
      </c>
      <c r="V285" s="134">
        <v>195.48254</v>
      </c>
      <c r="W285" s="134">
        <v>196.15925999999899</v>
      </c>
      <c r="X285" s="134">
        <v>195.63345999999899</v>
      </c>
      <c r="Y285" s="134">
        <v>196.00767999999999</v>
      </c>
      <c r="Z285" s="134">
        <v>196.339439999999</v>
      </c>
      <c r="AA285" s="134">
        <v>201.65683999999899</v>
      </c>
      <c r="AB285" s="134">
        <v>202.387679999998</v>
      </c>
      <c r="AC285" s="134">
        <v>201.83526000000001</v>
      </c>
      <c r="AD285" s="134">
        <v>202.37117999999899</v>
      </c>
      <c r="AE285" s="134">
        <v>201.551019999999</v>
      </c>
      <c r="AF285" s="134">
        <v>202.10651999999899</v>
      </c>
    </row>
    <row r="286" spans="1:32" x14ac:dyDescent="0.25">
      <c r="A286" s="238">
        <v>408.1</v>
      </c>
      <c r="B286" s="281" t="s">
        <v>490</v>
      </c>
      <c r="C286" s="134">
        <v>57.026940000000003</v>
      </c>
      <c r="D286" s="134">
        <v>57.026940000000003</v>
      </c>
      <c r="E286" s="134">
        <v>57.026940000000003</v>
      </c>
      <c r="F286" s="134">
        <v>57.026940000000003</v>
      </c>
      <c r="G286" s="134">
        <v>57.026940000000003</v>
      </c>
      <c r="H286" s="134">
        <v>57.026969999999999</v>
      </c>
      <c r="I286" s="134">
        <v>51.682580000000002</v>
      </c>
      <c r="J286" s="134">
        <v>51.682580000000002</v>
      </c>
      <c r="K286" s="134">
        <v>55.602453062098697</v>
      </c>
      <c r="L286" s="134">
        <v>55.602453062098697</v>
      </c>
      <c r="M286" s="134">
        <v>55.602453062098697</v>
      </c>
      <c r="N286" s="134">
        <v>55.602453062098697</v>
      </c>
      <c r="O286" s="134">
        <v>51.6829999999999</v>
      </c>
      <c r="P286" s="134">
        <v>51.6829999999999</v>
      </c>
      <c r="Q286" s="134">
        <v>51.6829999999999</v>
      </c>
      <c r="R286" s="134">
        <v>51.6829999999999</v>
      </c>
      <c r="S286" s="134">
        <v>51.6829999999999</v>
      </c>
      <c r="T286" s="134">
        <v>51.6829999999999</v>
      </c>
      <c r="U286" s="134">
        <v>52.716000000000001</v>
      </c>
      <c r="V286" s="134">
        <v>52.716000000000001</v>
      </c>
      <c r="W286" s="134">
        <v>52.716000000000001</v>
      </c>
      <c r="X286" s="134">
        <v>52.716000000000001</v>
      </c>
      <c r="Y286" s="134">
        <v>52.716000000000001</v>
      </c>
      <c r="Z286" s="134">
        <v>52.716000000000001</v>
      </c>
      <c r="AA286" s="134">
        <v>52.716000000000001</v>
      </c>
      <c r="AB286" s="134">
        <v>52.716000000000001</v>
      </c>
      <c r="AC286" s="134">
        <v>52.716000000000001</v>
      </c>
      <c r="AD286" s="134">
        <v>52.716000000000001</v>
      </c>
      <c r="AE286" s="134">
        <v>52.716000000000001</v>
      </c>
      <c r="AF286" s="134">
        <v>52.716000000000001</v>
      </c>
    </row>
    <row r="287" spans="1:32" x14ac:dyDescent="0.25">
      <c r="A287" s="238">
        <v>408.1</v>
      </c>
      <c r="B287" s="281" t="s">
        <v>491</v>
      </c>
      <c r="C287" s="134">
        <v>170.197</v>
      </c>
      <c r="D287" s="134">
        <v>170.197</v>
      </c>
      <c r="E287" s="134">
        <v>170.197</v>
      </c>
      <c r="F287" s="134">
        <v>170.197</v>
      </c>
      <c r="G287" s="134">
        <v>170.197</v>
      </c>
      <c r="H287" s="134">
        <v>170.197</v>
      </c>
      <c r="I287" s="134">
        <v>170.197</v>
      </c>
      <c r="J287" s="134">
        <v>170.197</v>
      </c>
      <c r="K287" s="134">
        <v>170.197</v>
      </c>
      <c r="L287" s="134">
        <v>170.197</v>
      </c>
      <c r="M287" s="134">
        <v>170.197</v>
      </c>
      <c r="N287" s="134">
        <v>170.197</v>
      </c>
      <c r="O287" s="134">
        <v>239.93649062511</v>
      </c>
      <c r="P287" s="134">
        <v>239.93649062511</v>
      </c>
      <c r="Q287" s="134">
        <v>239.93649062511</v>
      </c>
      <c r="R287" s="134">
        <v>239.93649062511</v>
      </c>
      <c r="S287" s="134">
        <v>239.93649062511</v>
      </c>
      <c r="T287" s="134">
        <v>239.93649062511</v>
      </c>
      <c r="U287" s="134">
        <v>239.93649062511</v>
      </c>
      <c r="V287" s="134">
        <v>239.93649062511</v>
      </c>
      <c r="W287" s="134">
        <v>239.93649062511</v>
      </c>
      <c r="X287" s="134">
        <v>239.93649062511</v>
      </c>
      <c r="Y287" s="134">
        <v>239.93649062511</v>
      </c>
      <c r="Z287" s="134">
        <v>239.93649062511</v>
      </c>
      <c r="AA287" s="134">
        <v>293.93053434778801</v>
      </c>
      <c r="AB287" s="134">
        <v>293.93053434778801</v>
      </c>
      <c r="AC287" s="134">
        <v>293.93053434778801</v>
      </c>
      <c r="AD287" s="134">
        <v>293.93053434778801</v>
      </c>
      <c r="AE287" s="134">
        <v>293.93053434778801</v>
      </c>
      <c r="AF287" s="134">
        <v>293.93053434778801</v>
      </c>
    </row>
    <row r="288" spans="1:32" x14ac:dyDescent="0.25">
      <c r="A288" s="169"/>
      <c r="B288" s="281" t="s">
        <v>91</v>
      </c>
      <c r="C288" s="134">
        <v>818.25833</v>
      </c>
      <c r="D288" s="134">
        <v>768.546819999999</v>
      </c>
      <c r="E288" s="134">
        <v>822.49878000000001</v>
      </c>
      <c r="F288" s="134">
        <v>912.59051999999997</v>
      </c>
      <c r="G288" s="134">
        <v>880.20175999999901</v>
      </c>
      <c r="H288" s="134">
        <v>839.83949999999902</v>
      </c>
      <c r="I288" s="134">
        <v>832.32443999999998</v>
      </c>
      <c r="J288" s="134">
        <v>825.84951000000001</v>
      </c>
      <c r="K288" s="134">
        <v>873.95014757102194</v>
      </c>
      <c r="L288" s="134">
        <v>874.06718757102203</v>
      </c>
      <c r="M288" s="134">
        <v>874.26364757102101</v>
      </c>
      <c r="N288" s="134">
        <v>918.600467571021</v>
      </c>
      <c r="O288" s="134">
        <v>910.97362954080995</v>
      </c>
      <c r="P288" s="134">
        <v>911.39162954081098</v>
      </c>
      <c r="Q288" s="134">
        <v>910.60380954081097</v>
      </c>
      <c r="R288" s="134">
        <v>911.73262954081201</v>
      </c>
      <c r="S288" s="134">
        <v>910.61612954080999</v>
      </c>
      <c r="T288" s="134">
        <v>910.67882954081097</v>
      </c>
      <c r="U288" s="134">
        <v>911.958229540812</v>
      </c>
      <c r="V288" s="134">
        <v>911.27116954081202</v>
      </c>
      <c r="W288" s="134">
        <v>911.94788954081105</v>
      </c>
      <c r="X288" s="134">
        <v>911.42208954081104</v>
      </c>
      <c r="Y288" s="134">
        <v>911.79630954081199</v>
      </c>
      <c r="Z288" s="134">
        <v>912.12806954080997</v>
      </c>
      <c r="AA288" s="134">
        <v>971.57435519658804</v>
      </c>
      <c r="AB288" s="134">
        <v>972.30519519658696</v>
      </c>
      <c r="AC288" s="134">
        <v>971.75277519658903</v>
      </c>
      <c r="AD288" s="134">
        <v>972.28869519658804</v>
      </c>
      <c r="AE288" s="134">
        <v>971.46853519658805</v>
      </c>
      <c r="AF288" s="134">
        <v>972.02403519658799</v>
      </c>
    </row>
    <row r="289" spans="1:32" x14ac:dyDescent="0.25">
      <c r="A289" s="169" t="str">
        <f t="shared" si="6"/>
        <v/>
      </c>
    </row>
    <row r="290" spans="1:32" x14ac:dyDescent="0.25">
      <c r="A290" s="169"/>
      <c r="B290" s="281" t="s">
        <v>492</v>
      </c>
    </row>
    <row r="291" spans="1:32" x14ac:dyDescent="0.25">
      <c r="A291" s="238">
        <v>411.8</v>
      </c>
      <c r="B291" s="281" t="s">
        <v>493</v>
      </c>
      <c r="C291" s="134">
        <v>0</v>
      </c>
      <c r="D291" s="134">
        <v>0</v>
      </c>
      <c r="E291" s="134">
        <v>0</v>
      </c>
      <c r="F291" s="134">
        <v>0</v>
      </c>
      <c r="G291" s="134">
        <v>0</v>
      </c>
      <c r="H291" s="134">
        <v>0</v>
      </c>
      <c r="I291" s="134">
        <v>0</v>
      </c>
      <c r="J291" s="134">
        <v>0</v>
      </c>
      <c r="K291" s="134">
        <v>0</v>
      </c>
      <c r="L291" s="134">
        <v>0</v>
      </c>
      <c r="M291" s="134">
        <v>0</v>
      </c>
      <c r="N291" s="134">
        <v>0</v>
      </c>
      <c r="O291" s="134">
        <v>0</v>
      </c>
      <c r="P291" s="134">
        <v>0</v>
      </c>
      <c r="Q291" s="134">
        <v>0</v>
      </c>
      <c r="R291" s="134">
        <v>0</v>
      </c>
      <c r="S291" s="134">
        <v>0</v>
      </c>
      <c r="T291" s="134">
        <v>0</v>
      </c>
      <c r="U291" s="134">
        <v>0</v>
      </c>
      <c r="V291" s="134">
        <v>0</v>
      </c>
      <c r="W291" s="134">
        <v>0</v>
      </c>
      <c r="X291" s="134">
        <v>0</v>
      </c>
      <c r="Y291" s="134">
        <v>0</v>
      </c>
      <c r="Z291" s="134">
        <v>0</v>
      </c>
      <c r="AA291" s="134">
        <v>0</v>
      </c>
      <c r="AB291" s="134">
        <v>0</v>
      </c>
      <c r="AC291" s="134">
        <v>0</v>
      </c>
      <c r="AD291" s="134">
        <v>0</v>
      </c>
      <c r="AE291" s="134">
        <v>0</v>
      </c>
      <c r="AF291" s="134">
        <v>0</v>
      </c>
    </row>
    <row r="292" spans="1:32" x14ac:dyDescent="0.25">
      <c r="A292" s="169" t="str">
        <f t="shared" si="6"/>
        <v>421</v>
      </c>
      <c r="B292" s="281" t="s">
        <v>1224</v>
      </c>
      <c r="C292" s="134">
        <v>0</v>
      </c>
      <c r="D292" s="134">
        <v>0</v>
      </c>
      <c r="E292" s="134">
        <v>0</v>
      </c>
      <c r="F292" s="134">
        <v>0</v>
      </c>
      <c r="G292" s="134">
        <v>0</v>
      </c>
      <c r="H292" s="134">
        <v>0</v>
      </c>
      <c r="I292" s="134">
        <v>0</v>
      </c>
      <c r="J292" s="134">
        <v>0</v>
      </c>
      <c r="K292" s="134">
        <v>0</v>
      </c>
      <c r="L292" s="134">
        <v>0</v>
      </c>
      <c r="M292" s="134">
        <v>0</v>
      </c>
      <c r="N292" s="134">
        <v>0</v>
      </c>
      <c r="O292" s="134">
        <v>0</v>
      </c>
      <c r="P292" s="134">
        <v>0</v>
      </c>
      <c r="Q292" s="134">
        <v>0</v>
      </c>
      <c r="R292" s="134">
        <v>0</v>
      </c>
      <c r="S292" s="134">
        <v>0</v>
      </c>
      <c r="T292" s="134">
        <v>0</v>
      </c>
      <c r="U292" s="134">
        <v>0</v>
      </c>
      <c r="V292" s="134">
        <v>0</v>
      </c>
      <c r="W292" s="134">
        <v>0</v>
      </c>
      <c r="X292" s="134">
        <v>0</v>
      </c>
      <c r="Y292" s="134">
        <v>0</v>
      </c>
      <c r="Z292" s="134">
        <v>0</v>
      </c>
      <c r="AA292" s="134">
        <v>0</v>
      </c>
      <c r="AB292" s="134">
        <v>0</v>
      </c>
      <c r="AC292" s="134">
        <v>0</v>
      </c>
      <c r="AD292" s="134">
        <v>0</v>
      </c>
      <c r="AE292" s="134">
        <v>0</v>
      </c>
      <c r="AF292" s="134">
        <v>0</v>
      </c>
    </row>
    <row r="293" spans="1:32" x14ac:dyDescent="0.25">
      <c r="A293" s="169"/>
      <c r="B293" s="281" t="s">
        <v>494</v>
      </c>
      <c r="C293" s="134">
        <v>0</v>
      </c>
      <c r="D293" s="134">
        <v>0</v>
      </c>
      <c r="E293" s="134">
        <v>0</v>
      </c>
      <c r="F293" s="134">
        <v>0</v>
      </c>
      <c r="G293" s="134">
        <v>0</v>
      </c>
      <c r="H293" s="134">
        <v>0</v>
      </c>
      <c r="I293" s="134">
        <v>0</v>
      </c>
      <c r="J293" s="134">
        <v>0</v>
      </c>
      <c r="K293" s="134">
        <v>0</v>
      </c>
      <c r="L293" s="134">
        <v>0</v>
      </c>
      <c r="M293" s="134">
        <v>0</v>
      </c>
      <c r="N293" s="134">
        <v>0</v>
      </c>
      <c r="O293" s="134">
        <v>0</v>
      </c>
      <c r="P293" s="134">
        <v>0</v>
      </c>
      <c r="Q293" s="134">
        <v>0</v>
      </c>
      <c r="R293" s="134">
        <v>0</v>
      </c>
      <c r="S293" s="134">
        <v>0</v>
      </c>
      <c r="T293" s="134">
        <v>0</v>
      </c>
      <c r="U293" s="134">
        <v>0</v>
      </c>
      <c r="V293" s="134">
        <v>0</v>
      </c>
      <c r="W293" s="134">
        <v>0</v>
      </c>
      <c r="X293" s="134">
        <v>0</v>
      </c>
      <c r="Y293" s="134">
        <v>0</v>
      </c>
      <c r="Z293" s="134">
        <v>0</v>
      </c>
      <c r="AA293" s="134">
        <v>0</v>
      </c>
      <c r="AB293" s="134">
        <v>0</v>
      </c>
      <c r="AC293" s="134">
        <v>0</v>
      </c>
      <c r="AD293" s="134">
        <v>0</v>
      </c>
      <c r="AE293" s="134">
        <v>0</v>
      </c>
      <c r="AF293" s="134">
        <v>0</v>
      </c>
    </row>
    <row r="294" spans="1:32" x14ac:dyDescent="0.25">
      <c r="A294" s="169" t="str">
        <f t="shared" ref="A294:A320" si="7">MID($B294,6,3)</f>
        <v/>
      </c>
    </row>
    <row r="295" spans="1:32" x14ac:dyDescent="0.25">
      <c r="A295" s="169"/>
      <c r="B295" s="281" t="s">
        <v>495</v>
      </c>
      <c r="C295" s="134">
        <v>16435.430759999999</v>
      </c>
      <c r="D295" s="134">
        <v>13398.314839999999</v>
      </c>
      <c r="E295" s="134">
        <v>6561.2297499999904</v>
      </c>
      <c r="F295" s="134">
        <v>4241.7537599999996</v>
      </c>
      <c r="G295" s="134">
        <v>1650.57564999999</v>
      </c>
      <c r="H295" s="134">
        <v>791.255070000003</v>
      </c>
      <c r="I295" s="134">
        <v>960.69100999999796</v>
      </c>
      <c r="J295" s="134">
        <v>279.49320000000398</v>
      </c>
      <c r="K295" s="134">
        <v>557.12253201604699</v>
      </c>
      <c r="L295" s="134">
        <v>2154.8514489699901</v>
      </c>
      <c r="M295" s="134">
        <v>6803.6178169742998</v>
      </c>
      <c r="N295" s="134">
        <v>12612.6618909269</v>
      </c>
      <c r="O295" s="134">
        <v>16478.9442597452</v>
      </c>
      <c r="P295" s="134">
        <v>14011.4849034829</v>
      </c>
      <c r="Q295" s="134">
        <v>9135.3241637753399</v>
      </c>
      <c r="R295" s="134">
        <v>3976.70043594253</v>
      </c>
      <c r="S295" s="134">
        <v>1540.8166552624</v>
      </c>
      <c r="T295" s="134">
        <v>474.17187872872199</v>
      </c>
      <c r="U295" s="134">
        <v>318.66189491510602</v>
      </c>
      <c r="V295" s="134">
        <v>-478.49585523545397</v>
      </c>
      <c r="W295" s="134">
        <v>243.342720058038</v>
      </c>
      <c r="X295" s="134">
        <v>1715.2218909564299</v>
      </c>
      <c r="Y295" s="134">
        <v>6325.5987098595697</v>
      </c>
      <c r="Z295" s="134">
        <v>12403.826885615101</v>
      </c>
      <c r="AA295" s="134">
        <v>16079.075492513601</v>
      </c>
      <c r="AB295" s="134">
        <v>13727.1336706127</v>
      </c>
      <c r="AC295" s="134">
        <v>9052.3721146203497</v>
      </c>
      <c r="AD295" s="134">
        <v>3525.5659988035</v>
      </c>
      <c r="AE295" s="134">
        <v>1255.7055310194801</v>
      </c>
      <c r="AF295" s="134">
        <v>409.262910211676</v>
      </c>
    </row>
    <row r="296" spans="1:32" x14ac:dyDescent="0.25">
      <c r="A296" s="169"/>
    </row>
    <row r="297" spans="1:32" x14ac:dyDescent="0.25">
      <c r="A297" s="169"/>
      <c r="B297" s="281" t="s">
        <v>1225</v>
      </c>
    </row>
    <row r="298" spans="1:32" x14ac:dyDescent="0.25">
      <c r="A298" s="169"/>
      <c r="B298" s="281" t="s">
        <v>1226</v>
      </c>
      <c r="C298" s="134">
        <v>926.42150000000004</v>
      </c>
      <c r="D298" s="134">
        <v>744.34366999999997</v>
      </c>
      <c r="E298" s="134">
        <v>319.89071999999999</v>
      </c>
      <c r="F298" s="134">
        <v>195.31924000000001</v>
      </c>
      <c r="G298" s="134">
        <v>43.0092199999999</v>
      </c>
      <c r="H298" s="134">
        <v>-28.887459999999901</v>
      </c>
      <c r="I298" s="134">
        <v>-1.8442799999999999</v>
      </c>
      <c r="J298" s="134">
        <v>-67.538600000000002</v>
      </c>
      <c r="K298" s="134">
        <v>-22.337846418665801</v>
      </c>
      <c r="L298" s="134">
        <v>67.244588680788695</v>
      </c>
      <c r="M298" s="134">
        <v>334.70533434645398</v>
      </c>
      <c r="N298" s="134">
        <v>639.56498806351203</v>
      </c>
      <c r="O298" s="134">
        <v>913.18193650752698</v>
      </c>
      <c r="P298" s="134">
        <v>764.96162438460203</v>
      </c>
      <c r="Q298" s="134">
        <v>443.586460008514</v>
      </c>
      <c r="R298" s="134">
        <v>171.02234809536901</v>
      </c>
      <c r="S298" s="134">
        <v>33.010131939786298</v>
      </c>
      <c r="T298" s="134">
        <v>-27.383124887402399</v>
      </c>
      <c r="U298" s="134">
        <v>-38.358278811029201</v>
      </c>
      <c r="V298" s="134">
        <v>-85.071848161514495</v>
      </c>
      <c r="W298" s="134">
        <v>-43.275715270856502</v>
      </c>
      <c r="X298" s="134">
        <v>36.486643455891297</v>
      </c>
      <c r="Y298" s="134">
        <v>294.32912374430902</v>
      </c>
      <c r="Z298" s="134">
        <v>629.70237088782505</v>
      </c>
      <c r="AA298" s="134">
        <v>882.95040755931495</v>
      </c>
      <c r="AB298" s="134">
        <v>741.16213465639896</v>
      </c>
      <c r="AC298" s="134">
        <v>429.60334046845401</v>
      </c>
      <c r="AD298" s="134">
        <v>132.919479129075</v>
      </c>
      <c r="AE298" s="134">
        <v>9.8487601204012698</v>
      </c>
      <c r="AF298" s="134">
        <v>-37.079198212587997</v>
      </c>
    </row>
    <row r="299" spans="1:32" x14ac:dyDescent="0.25">
      <c r="A299" s="169"/>
      <c r="B299" s="281" t="s">
        <v>1227</v>
      </c>
      <c r="C299" s="134">
        <v>5079.8779100000002</v>
      </c>
      <c r="D299" s="134">
        <v>4081.48443</v>
      </c>
      <c r="E299" s="134">
        <v>1831.31745999999</v>
      </c>
      <c r="F299" s="134">
        <v>1071.0004899999999</v>
      </c>
      <c r="G299" s="134">
        <v>235.83392999999899</v>
      </c>
      <c r="H299" s="134">
        <v>-81.149529999999601</v>
      </c>
      <c r="I299" s="134">
        <v>-10.11279</v>
      </c>
      <c r="J299" s="134">
        <v>-240.12737999999899</v>
      </c>
      <c r="K299" s="134">
        <v>-132.547480403842</v>
      </c>
      <c r="L299" s="134">
        <v>384.27055324303501</v>
      </c>
      <c r="M299" s="134">
        <v>1897.7486545654599</v>
      </c>
      <c r="N299" s="134">
        <v>3741.0755522357599</v>
      </c>
      <c r="O299" s="134">
        <v>5079.8678784716903</v>
      </c>
      <c r="P299" s="134">
        <v>4270.8930389191501</v>
      </c>
      <c r="Q299" s="134">
        <v>2616.5744236179999</v>
      </c>
      <c r="R299" s="134">
        <v>976.58955005994801</v>
      </c>
      <c r="S299" s="134">
        <v>186.00165150628001</v>
      </c>
      <c r="T299" s="134">
        <v>-159.44389897792499</v>
      </c>
      <c r="U299" s="134">
        <v>-214.02694134009801</v>
      </c>
      <c r="V299" s="134">
        <v>-475.091409383881</v>
      </c>
      <c r="W299" s="134">
        <v>-260.47396257055499</v>
      </c>
      <c r="X299" s="134">
        <v>212.040070435806</v>
      </c>
      <c r="Y299" s="134">
        <v>1705.1920582328601</v>
      </c>
      <c r="Z299" s="134">
        <v>3654.8595531937599</v>
      </c>
      <c r="AA299" s="134">
        <v>4919.4763328661802</v>
      </c>
      <c r="AB299" s="134">
        <v>4147.27948341517</v>
      </c>
      <c r="AC299" s="134">
        <v>2550.98695111497</v>
      </c>
      <c r="AD299" s="134">
        <v>791.19771409923703</v>
      </c>
      <c r="AE299" s="134">
        <v>56.021472688142602</v>
      </c>
      <c r="AF299" s="134">
        <v>-216.310840600765</v>
      </c>
    </row>
    <row r="300" spans="1:32" x14ac:dyDescent="0.25">
      <c r="A300" s="169"/>
      <c r="B300" s="281" t="s">
        <v>1058</v>
      </c>
      <c r="C300" s="134">
        <v>-5.0350000000000001</v>
      </c>
      <c r="D300" s="134">
        <v>-5.0350000000000001</v>
      </c>
      <c r="E300" s="134">
        <v>-5.0350000000000001</v>
      </c>
      <c r="F300" s="134">
        <v>-5.0350000000000001</v>
      </c>
      <c r="G300" s="134">
        <v>-5.0350000000000001</v>
      </c>
      <c r="H300" s="134">
        <v>-5.0350000000000001</v>
      </c>
      <c r="I300" s="134">
        <v>-5.0350000000000001</v>
      </c>
      <c r="J300" s="134">
        <v>-5.0350000000000001</v>
      </c>
      <c r="K300" s="134">
        <v>-5.0350003459525299</v>
      </c>
      <c r="L300" s="134">
        <v>-5.0350003459525299</v>
      </c>
      <c r="M300" s="134">
        <v>-5.0350003459525299</v>
      </c>
      <c r="N300" s="134">
        <v>-5.0350003459525299</v>
      </c>
      <c r="O300" s="134">
        <v>-3.87666696243339</v>
      </c>
      <c r="P300" s="134">
        <v>-3.87666696243339</v>
      </c>
      <c r="Q300" s="134">
        <v>-3.87666696243339</v>
      </c>
      <c r="R300" s="134">
        <v>-3.87666696243339</v>
      </c>
      <c r="S300" s="134">
        <v>-3.87666696243339</v>
      </c>
      <c r="T300" s="134">
        <v>-3.87666696243339</v>
      </c>
      <c r="U300" s="134">
        <v>-3.87666696243339</v>
      </c>
      <c r="V300" s="134">
        <v>-3.87666696243339</v>
      </c>
      <c r="W300" s="134">
        <v>-3.87666696243339</v>
      </c>
      <c r="X300" s="134">
        <v>-3.87666696243339</v>
      </c>
      <c r="Y300" s="134">
        <v>-3.87666696243339</v>
      </c>
      <c r="Z300" s="134">
        <v>-3.87666696243339</v>
      </c>
      <c r="AA300" s="134">
        <v>-2.1016668497044901</v>
      </c>
      <c r="AB300" s="134">
        <v>-2.1016668497044901</v>
      </c>
      <c r="AC300" s="134">
        <v>-2.1016668497044901</v>
      </c>
      <c r="AD300" s="134">
        <v>-2.1016668497044901</v>
      </c>
      <c r="AE300" s="134">
        <v>-2.1016668497044901</v>
      </c>
      <c r="AF300" s="134">
        <v>-2.1016668497044901</v>
      </c>
    </row>
    <row r="301" spans="1:32" x14ac:dyDescent="0.25">
      <c r="A301" s="169"/>
      <c r="B301" s="281" t="s">
        <v>1228</v>
      </c>
      <c r="C301" s="134">
        <v>6001.2644099999998</v>
      </c>
      <c r="D301" s="134">
        <v>4820.7930999999999</v>
      </c>
      <c r="E301" s="134">
        <v>2146.1731799999902</v>
      </c>
      <c r="F301" s="134">
        <v>1261.2847299999901</v>
      </c>
      <c r="G301" s="134">
        <v>273.80814999999899</v>
      </c>
      <c r="H301" s="134">
        <v>-115.071989999999</v>
      </c>
      <c r="I301" s="134">
        <v>-16.992069999999998</v>
      </c>
      <c r="J301" s="134">
        <v>-312.70097999999899</v>
      </c>
      <c r="K301" s="134">
        <v>-159.920327168461</v>
      </c>
      <c r="L301" s="134">
        <v>446.480141577871</v>
      </c>
      <c r="M301" s="134">
        <v>2227.4189885659598</v>
      </c>
      <c r="N301" s="134">
        <v>4375.6055399533197</v>
      </c>
      <c r="O301" s="134">
        <v>5989.17314801678</v>
      </c>
      <c r="P301" s="134">
        <v>5031.9779963413202</v>
      </c>
      <c r="Q301" s="134">
        <v>3056.2842166640798</v>
      </c>
      <c r="R301" s="134">
        <v>1143.7352311928801</v>
      </c>
      <c r="S301" s="134">
        <v>215.135116483633</v>
      </c>
      <c r="T301" s="134">
        <v>-190.70369082776099</v>
      </c>
      <c r="U301" s="134">
        <v>-256.26188711356002</v>
      </c>
      <c r="V301" s="134">
        <v>-564.03992450782903</v>
      </c>
      <c r="W301" s="134">
        <v>-307.62634480384497</v>
      </c>
      <c r="X301" s="134">
        <v>244.65004692926399</v>
      </c>
      <c r="Y301" s="134">
        <v>1995.6445150147299</v>
      </c>
      <c r="Z301" s="134">
        <v>4280.6852571191503</v>
      </c>
      <c r="AA301" s="134">
        <v>5800.3250735757902</v>
      </c>
      <c r="AB301" s="134">
        <v>4886.3399512218602</v>
      </c>
      <c r="AC301" s="134">
        <v>2978.4886247337199</v>
      </c>
      <c r="AD301" s="134">
        <v>922.015526378608</v>
      </c>
      <c r="AE301" s="134">
        <v>63.768565958839403</v>
      </c>
      <c r="AF301" s="134">
        <v>-255.49170566305801</v>
      </c>
    </row>
    <row r="302" spans="1:32" x14ac:dyDescent="0.25">
      <c r="A302" s="169"/>
      <c r="B302" s="281" t="s">
        <v>1229</v>
      </c>
      <c r="C302" s="134">
        <v>6001.2644099999998</v>
      </c>
      <c r="D302" s="134">
        <v>4820.7930999999999</v>
      </c>
      <c r="E302" s="134">
        <v>2146.1731799999902</v>
      </c>
      <c r="F302" s="134">
        <v>1261.2847299999901</v>
      </c>
      <c r="G302" s="134">
        <v>273.80814999999899</v>
      </c>
      <c r="H302" s="134">
        <v>-115.071989999999</v>
      </c>
      <c r="I302" s="134">
        <v>-16.992069999999998</v>
      </c>
      <c r="J302" s="134">
        <v>-312.70097999999899</v>
      </c>
      <c r="K302" s="134">
        <v>-159.920327168461</v>
      </c>
      <c r="L302" s="134">
        <v>446.480141577871</v>
      </c>
      <c r="M302" s="134">
        <v>2227.4189885659598</v>
      </c>
      <c r="N302" s="134">
        <v>4375.6055399533197</v>
      </c>
      <c r="O302" s="134">
        <v>5989.17314801678</v>
      </c>
      <c r="P302" s="134">
        <v>5031.9779963413202</v>
      </c>
      <c r="Q302" s="134">
        <v>3056.2842166640798</v>
      </c>
      <c r="R302" s="134">
        <v>1143.7352311928801</v>
      </c>
      <c r="S302" s="134">
        <v>215.135116483633</v>
      </c>
      <c r="T302" s="134">
        <v>-190.70369082776099</v>
      </c>
      <c r="U302" s="134">
        <v>-256.26188711356002</v>
      </c>
      <c r="V302" s="134">
        <v>-564.03992450782903</v>
      </c>
      <c r="W302" s="134">
        <v>-307.62634480384497</v>
      </c>
      <c r="X302" s="134">
        <v>244.65004692926399</v>
      </c>
      <c r="Y302" s="134">
        <v>1995.6445150147299</v>
      </c>
      <c r="Z302" s="134">
        <v>4280.6852571191503</v>
      </c>
      <c r="AA302" s="134">
        <v>5800.3250735757902</v>
      </c>
      <c r="AB302" s="134">
        <v>4886.3399512218602</v>
      </c>
      <c r="AC302" s="134">
        <v>2978.4886247337199</v>
      </c>
      <c r="AD302" s="134">
        <v>922.015526378608</v>
      </c>
      <c r="AE302" s="134">
        <v>63.768565958839403</v>
      </c>
      <c r="AF302" s="134">
        <v>-255.49170566305801</v>
      </c>
    </row>
    <row r="303" spans="1:32" x14ac:dyDescent="0.25">
      <c r="A303" s="169"/>
    </row>
    <row r="304" spans="1:32" x14ac:dyDescent="0.25">
      <c r="A304" s="169"/>
      <c r="B304" s="283" t="s">
        <v>1230</v>
      </c>
      <c r="C304" s="134">
        <v>10434.16635</v>
      </c>
      <c r="D304" s="134">
        <v>8577.5217400000001</v>
      </c>
      <c r="E304" s="134">
        <v>4415.0565699999897</v>
      </c>
      <c r="F304" s="134">
        <v>2980.4690300000002</v>
      </c>
      <c r="G304" s="134">
        <v>1376.7674999999999</v>
      </c>
      <c r="H304" s="134">
        <v>906.32706000000303</v>
      </c>
      <c r="I304" s="134">
        <v>977.68307999999797</v>
      </c>
      <c r="J304" s="134">
        <v>592.19418000000405</v>
      </c>
      <c r="K304" s="134">
        <v>717.04285918450796</v>
      </c>
      <c r="L304" s="134">
        <v>1708.3713073921199</v>
      </c>
      <c r="M304" s="134">
        <v>4576.19882840834</v>
      </c>
      <c r="N304" s="134">
        <v>8237.0563509735803</v>
      </c>
      <c r="O304" s="134">
        <v>10489.7711117284</v>
      </c>
      <c r="P304" s="134">
        <v>8979.5069071415801</v>
      </c>
      <c r="Q304" s="134">
        <v>6079.0399471112496</v>
      </c>
      <c r="R304" s="134">
        <v>2832.9652047496402</v>
      </c>
      <c r="S304" s="134">
        <v>1325.6815387787599</v>
      </c>
      <c r="T304" s="134">
        <v>664.87556955648301</v>
      </c>
      <c r="U304" s="134">
        <v>574.92378202866701</v>
      </c>
      <c r="V304" s="134">
        <v>85.5440692723746</v>
      </c>
      <c r="W304" s="134">
        <v>550.96906486188402</v>
      </c>
      <c r="X304" s="134">
        <v>1470.5718440271601</v>
      </c>
      <c r="Y304" s="134">
        <v>4329.9541948448305</v>
      </c>
      <c r="Z304" s="134">
        <v>8123.1416284960096</v>
      </c>
      <c r="AA304" s="134">
        <v>10278.7504189378</v>
      </c>
      <c r="AB304" s="134">
        <v>8840.7937193908492</v>
      </c>
      <c r="AC304" s="134">
        <v>6073.8834898866198</v>
      </c>
      <c r="AD304" s="134">
        <v>2603.5504724248899</v>
      </c>
      <c r="AE304" s="134">
        <v>1191.93696506064</v>
      </c>
      <c r="AF304" s="134">
        <v>664.75461587473399</v>
      </c>
    </row>
    <row r="305" spans="1:32" x14ac:dyDescent="0.25">
      <c r="A305" s="169"/>
      <c r="B305" s="281" t="s">
        <v>1231</v>
      </c>
      <c r="C305" s="134">
        <v>70.590140000000005</v>
      </c>
      <c r="D305" s="134">
        <v>73.479100000000003</v>
      </c>
      <c r="E305" s="134">
        <v>128.81406000000001</v>
      </c>
      <c r="F305" s="134">
        <v>105.93566999999901</v>
      </c>
      <c r="G305" s="134">
        <v>44.64631</v>
      </c>
      <c r="H305" s="134">
        <v>108.40633</v>
      </c>
      <c r="I305" s="134">
        <v>52.396089999999901</v>
      </c>
      <c r="J305" s="134">
        <v>38.854590000000002</v>
      </c>
      <c r="K305" s="134">
        <v>64.220694006810106</v>
      </c>
      <c r="L305" s="134">
        <v>48.060952222222198</v>
      </c>
      <c r="M305" s="134">
        <v>70.554632222222196</v>
      </c>
      <c r="N305" s="134">
        <v>71.1187122222222</v>
      </c>
      <c r="O305" s="134">
        <v>138.93009208333299</v>
      </c>
      <c r="P305" s="134">
        <v>114.69621208333299</v>
      </c>
      <c r="Q305" s="134">
        <v>181.05085208333301</v>
      </c>
      <c r="R305" s="134">
        <v>81.623612083333299</v>
      </c>
      <c r="S305" s="134">
        <v>66.671972083333301</v>
      </c>
      <c r="T305" s="134">
        <v>68.560012083333305</v>
      </c>
      <c r="U305" s="134">
        <v>49.319032083333298</v>
      </c>
      <c r="V305" s="134">
        <v>53.876332083333303</v>
      </c>
      <c r="W305" s="134">
        <v>76.010092083333305</v>
      </c>
      <c r="X305" s="134">
        <v>63.858172083333301</v>
      </c>
      <c r="Y305" s="134">
        <v>96.485712083333297</v>
      </c>
      <c r="Z305" s="134">
        <v>95.697232083333304</v>
      </c>
      <c r="AA305" s="134">
        <v>138.371088680555</v>
      </c>
      <c r="AB305" s="134">
        <v>116.395508680555</v>
      </c>
      <c r="AC305" s="134">
        <v>181.27350868055501</v>
      </c>
      <c r="AD305" s="134">
        <v>82.536408680555496</v>
      </c>
      <c r="AE305" s="134">
        <v>67.297888680555502</v>
      </c>
      <c r="AF305" s="134">
        <v>69.187908680555495</v>
      </c>
    </row>
    <row r="306" spans="1:32" x14ac:dyDescent="0.25">
      <c r="A306" s="169"/>
      <c r="B306" s="281" t="s">
        <v>1232</v>
      </c>
      <c r="C306" s="134">
        <v>0</v>
      </c>
      <c r="D306" s="134">
        <v>0</v>
      </c>
      <c r="E306" s="134">
        <v>0</v>
      </c>
      <c r="F306" s="134">
        <v>-34.804470000000002</v>
      </c>
      <c r="G306" s="134">
        <v>-8.9988799999999998</v>
      </c>
      <c r="H306" s="134">
        <v>-28.151160000000001</v>
      </c>
      <c r="I306" s="134">
        <v>-17.18995</v>
      </c>
      <c r="J306" s="134">
        <v>-12.5601</v>
      </c>
      <c r="K306" s="134">
        <v>-17.471923419334601</v>
      </c>
      <c r="L306" s="134">
        <v>-13.3657791122051</v>
      </c>
      <c r="M306" s="134">
        <v>-20.9187768722051</v>
      </c>
      <c r="N306" s="134">
        <v>-21.531690712205101</v>
      </c>
      <c r="O306" s="134">
        <v>-43.807905606510701</v>
      </c>
      <c r="P306" s="134">
        <v>-35.865648206510699</v>
      </c>
      <c r="Q306" s="134">
        <v>-57.402823866510701</v>
      </c>
      <c r="R306" s="134">
        <v>-25.1162772665107</v>
      </c>
      <c r="S306" s="134">
        <v>-19.870609146510699</v>
      </c>
      <c r="T306" s="134">
        <v>-20.441108306510699</v>
      </c>
      <c r="U306" s="134">
        <v>-14.3055280865107</v>
      </c>
      <c r="V306" s="134">
        <v>-15.5959911065107</v>
      </c>
      <c r="W306" s="134">
        <v>-22.980271086510701</v>
      </c>
      <c r="X306" s="134">
        <v>-18.8663366465107</v>
      </c>
      <c r="Y306" s="134">
        <v>-29.638724426510699</v>
      </c>
      <c r="Z306" s="134">
        <v>-29.5115527665107</v>
      </c>
      <c r="AA306" s="134">
        <v>-43.498124666996802</v>
      </c>
      <c r="AB306" s="134">
        <v>-36.393086726996799</v>
      </c>
      <c r="AC306" s="134">
        <v>-57.501410886996801</v>
      </c>
      <c r="AD306" s="134">
        <v>-25.281309126996799</v>
      </c>
      <c r="AE306" s="134">
        <v>-20.0188488469968</v>
      </c>
      <c r="AF306" s="134">
        <v>-20.654272866996799</v>
      </c>
    </row>
    <row r="307" spans="1:32" x14ac:dyDescent="0.25">
      <c r="A307" s="169"/>
      <c r="B307" s="281" t="s">
        <v>1233</v>
      </c>
      <c r="C307" s="134">
        <v>0</v>
      </c>
      <c r="D307" s="134">
        <v>0</v>
      </c>
      <c r="E307" s="134">
        <v>0</v>
      </c>
      <c r="F307" s="134">
        <v>-6.3473199999999999</v>
      </c>
      <c r="G307" s="134">
        <v>-1.64114</v>
      </c>
      <c r="H307" s="134">
        <v>-5.1339399999999999</v>
      </c>
      <c r="I307" s="134">
        <v>-3.1349499999999999</v>
      </c>
      <c r="J307" s="134">
        <v>-2.29061</v>
      </c>
      <c r="K307" s="134">
        <v>-3.1863690126446098</v>
      </c>
      <c r="L307" s="134">
        <v>-2.4375281055693301</v>
      </c>
      <c r="M307" s="134">
        <v>-3.8149745055693298</v>
      </c>
      <c r="N307" s="134">
        <v>-3.9267521055693302</v>
      </c>
      <c r="O307" s="134">
        <v>-7.989283697236</v>
      </c>
      <c r="P307" s="134">
        <v>-6.5408476972359901</v>
      </c>
      <c r="Q307" s="134">
        <v>-10.468600097235999</v>
      </c>
      <c r="R307" s="134">
        <v>-4.5804760972359997</v>
      </c>
      <c r="S307" s="134">
        <v>-3.6238192972359902</v>
      </c>
      <c r="T307" s="134">
        <v>-3.7278616972359901</v>
      </c>
      <c r="U307" s="134">
        <v>-2.608910897236</v>
      </c>
      <c r="V307" s="134">
        <v>-2.8442536972360002</v>
      </c>
      <c r="W307" s="134">
        <v>-4.190930897236</v>
      </c>
      <c r="X307" s="134">
        <v>-3.4406692972359898</v>
      </c>
      <c r="Y307" s="134">
        <v>-5.4052384972359997</v>
      </c>
      <c r="Z307" s="134">
        <v>-5.3820460972359996</v>
      </c>
      <c r="AA307" s="134">
        <v>-7.9327886930693303</v>
      </c>
      <c r="AB307" s="134">
        <v>-6.6370370930693303</v>
      </c>
      <c r="AC307" s="134">
        <v>-10.4865794930693</v>
      </c>
      <c r="AD307" s="134">
        <v>-4.6105730930693296</v>
      </c>
      <c r="AE307" s="134">
        <v>-3.6508538930693302</v>
      </c>
      <c r="AF307" s="134">
        <v>-3.7667366930693298</v>
      </c>
    </row>
    <row r="308" spans="1:32" x14ac:dyDescent="0.25">
      <c r="A308" s="169"/>
      <c r="B308" s="281" t="s">
        <v>1234</v>
      </c>
      <c r="C308" s="134">
        <v>70.590140000000005</v>
      </c>
      <c r="D308" s="134">
        <v>73.479100000000003</v>
      </c>
      <c r="E308" s="134">
        <v>128.81406000000001</v>
      </c>
      <c r="F308" s="134">
        <v>64.783879999999897</v>
      </c>
      <c r="G308" s="134">
        <v>34.00629</v>
      </c>
      <c r="H308" s="134">
        <v>75.121229999999997</v>
      </c>
      <c r="I308" s="134">
        <v>32.071189999999902</v>
      </c>
      <c r="J308" s="134">
        <v>24.003879999999999</v>
      </c>
      <c r="K308" s="134">
        <v>43.562401574830901</v>
      </c>
      <c r="L308" s="134">
        <v>32.257645004447703</v>
      </c>
      <c r="M308" s="134">
        <v>45.8208808444477</v>
      </c>
      <c r="N308" s="134">
        <v>45.660269404447703</v>
      </c>
      <c r="O308" s="134">
        <v>87.132902779586601</v>
      </c>
      <c r="P308" s="134">
        <v>72.289716179586506</v>
      </c>
      <c r="Q308" s="134">
        <v>113.17942811958601</v>
      </c>
      <c r="R308" s="134">
        <v>51.926858719586598</v>
      </c>
      <c r="S308" s="134">
        <v>43.177543639586602</v>
      </c>
      <c r="T308" s="134">
        <v>44.391042079586597</v>
      </c>
      <c r="U308" s="134">
        <v>32.404593099586599</v>
      </c>
      <c r="V308" s="134">
        <v>35.436087279586602</v>
      </c>
      <c r="W308" s="134">
        <v>48.8388900995866</v>
      </c>
      <c r="X308" s="134">
        <v>41.551166139586599</v>
      </c>
      <c r="Y308" s="134">
        <v>61.4417491595866</v>
      </c>
      <c r="Z308" s="134">
        <v>60.803633219586601</v>
      </c>
      <c r="AA308" s="134">
        <v>86.940175320489303</v>
      </c>
      <c r="AB308" s="134">
        <v>73.3653848604893</v>
      </c>
      <c r="AC308" s="134">
        <v>113.285518300489</v>
      </c>
      <c r="AD308" s="134">
        <v>52.644526460489303</v>
      </c>
      <c r="AE308" s="134">
        <v>43.628185940489303</v>
      </c>
      <c r="AF308" s="134">
        <v>44.766899120489299</v>
      </c>
    </row>
    <row r="309" spans="1:32" x14ac:dyDescent="0.25">
      <c r="A309" s="169"/>
      <c r="B309" s="281" t="s">
        <v>1235</v>
      </c>
      <c r="C309" s="134">
        <v>994.92538000000002</v>
      </c>
      <c r="D309" s="134">
        <v>992.44009000000005</v>
      </c>
      <c r="E309" s="134">
        <v>992.90351999999996</v>
      </c>
      <c r="F309" s="134">
        <v>986.28611000000001</v>
      </c>
      <c r="G309" s="134">
        <v>982.06124</v>
      </c>
      <c r="H309" s="134">
        <v>972.43498</v>
      </c>
      <c r="I309" s="134">
        <v>991.28196000000003</v>
      </c>
      <c r="J309" s="134">
        <v>1001.22284</v>
      </c>
      <c r="K309" s="134">
        <v>985.25306625968301</v>
      </c>
      <c r="L309" s="134">
        <v>984.14139662637399</v>
      </c>
      <c r="M309" s="134">
        <v>984.93903921248295</v>
      </c>
      <c r="N309" s="134">
        <v>981.900963034293</v>
      </c>
      <c r="O309" s="134">
        <v>986.05202955085599</v>
      </c>
      <c r="P309" s="134">
        <v>974.09530938903094</v>
      </c>
      <c r="Q309" s="134">
        <v>982.42017658367195</v>
      </c>
      <c r="R309" s="134">
        <v>984.44533468784505</v>
      </c>
      <c r="S309" s="134">
        <v>981.20217164803501</v>
      </c>
      <c r="T309" s="134">
        <v>979.65122271489304</v>
      </c>
      <c r="U309" s="134">
        <v>982.43419118893098</v>
      </c>
      <c r="V309" s="134">
        <v>983.04301146072999</v>
      </c>
      <c r="W309" s="134">
        <v>1072.0400726754399</v>
      </c>
      <c r="X309" s="134">
        <v>1070.32591510667</v>
      </c>
      <c r="Y309" s="134">
        <v>1072.0566006752099</v>
      </c>
      <c r="Z309" s="134">
        <v>1075.44799948474</v>
      </c>
      <c r="AA309" s="134">
        <v>1076.9170816773301</v>
      </c>
      <c r="AB309" s="134">
        <v>1068.2266975485099</v>
      </c>
      <c r="AC309" s="134">
        <v>1078.71374291866</v>
      </c>
      <c r="AD309" s="134">
        <v>1080.69872332143</v>
      </c>
      <c r="AE309" s="134">
        <v>1089.4708087906099</v>
      </c>
      <c r="AF309" s="134">
        <v>1087.2726051805701</v>
      </c>
    </row>
    <row r="310" spans="1:32" x14ac:dyDescent="0.25">
      <c r="A310" s="169"/>
      <c r="B310" s="281" t="s">
        <v>1236</v>
      </c>
      <c r="C310" s="134">
        <v>994.92538000000002</v>
      </c>
      <c r="D310" s="134">
        <v>992.44009000000005</v>
      </c>
      <c r="E310" s="134">
        <v>992.90351999999996</v>
      </c>
      <c r="F310" s="134">
        <v>986.28611000000001</v>
      </c>
      <c r="G310" s="134">
        <v>982.06124</v>
      </c>
      <c r="H310" s="134">
        <v>972.43498</v>
      </c>
      <c r="I310" s="134">
        <v>991.28196000000003</v>
      </c>
      <c r="J310" s="134">
        <v>1001.22284</v>
      </c>
      <c r="K310" s="134">
        <v>985.25306625968301</v>
      </c>
      <c r="L310" s="134">
        <v>984.14139662637399</v>
      </c>
      <c r="M310" s="134">
        <v>984.93903921248295</v>
      </c>
      <c r="N310" s="134">
        <v>981.900963034293</v>
      </c>
      <c r="O310" s="134">
        <v>986.05202955085599</v>
      </c>
      <c r="P310" s="134">
        <v>974.09530938903094</v>
      </c>
      <c r="Q310" s="134">
        <v>982.42017658367195</v>
      </c>
      <c r="R310" s="134">
        <v>984.44533468784505</v>
      </c>
      <c r="S310" s="134">
        <v>981.20217164803501</v>
      </c>
      <c r="T310" s="134">
        <v>979.65122271489304</v>
      </c>
      <c r="U310" s="134">
        <v>982.43419118893098</v>
      </c>
      <c r="V310" s="134">
        <v>983.04301146072999</v>
      </c>
      <c r="W310" s="134">
        <v>1072.0400726754399</v>
      </c>
      <c r="X310" s="134">
        <v>1070.32591510667</v>
      </c>
      <c r="Y310" s="134">
        <v>1072.0566006752099</v>
      </c>
      <c r="Z310" s="134">
        <v>1075.44799948474</v>
      </c>
      <c r="AA310" s="134">
        <v>1076.9170816773301</v>
      </c>
      <c r="AB310" s="134">
        <v>1068.2266975485099</v>
      </c>
      <c r="AC310" s="134">
        <v>1078.71374291866</v>
      </c>
      <c r="AD310" s="134">
        <v>1080.69872332143</v>
      </c>
      <c r="AE310" s="134">
        <v>1089.4708087906099</v>
      </c>
      <c r="AF310" s="134">
        <v>1087.2726051805701</v>
      </c>
    </row>
    <row r="311" spans="1:32" x14ac:dyDescent="0.25">
      <c r="A311" s="169"/>
      <c r="B311" s="283" t="s">
        <v>839</v>
      </c>
      <c r="C311" s="134">
        <v>9368.6508300000096</v>
      </c>
      <c r="D311" s="134">
        <v>7511.6025499999996</v>
      </c>
      <c r="E311" s="134">
        <v>3293.3389899999902</v>
      </c>
      <c r="F311" s="134">
        <v>1929.39904</v>
      </c>
      <c r="G311" s="134">
        <v>360.69996999999898</v>
      </c>
      <c r="H311" s="134">
        <v>-141.229149999996</v>
      </c>
      <c r="I311" s="134">
        <v>-45.670070000001097</v>
      </c>
      <c r="J311" s="134">
        <v>-433.03253999999498</v>
      </c>
      <c r="K311" s="134">
        <v>-311.772608650005</v>
      </c>
      <c r="L311" s="134">
        <v>691.97226576130004</v>
      </c>
      <c r="M311" s="134">
        <v>3545.4389083514002</v>
      </c>
      <c r="N311" s="134">
        <v>7209.49511853484</v>
      </c>
      <c r="O311" s="134">
        <v>9416.5861793979893</v>
      </c>
      <c r="P311" s="134">
        <v>7933.1218815729599</v>
      </c>
      <c r="Q311" s="134">
        <v>4983.4403424079901</v>
      </c>
      <c r="R311" s="134">
        <v>1796.59301134221</v>
      </c>
      <c r="S311" s="134">
        <v>301.301823491145</v>
      </c>
      <c r="T311" s="134">
        <v>-359.16669523799601</v>
      </c>
      <c r="U311" s="134">
        <v>-439.91500225984998</v>
      </c>
      <c r="V311" s="134">
        <v>-932.93502946794194</v>
      </c>
      <c r="W311" s="134">
        <v>-569.90989791314598</v>
      </c>
      <c r="X311" s="134">
        <v>358.69476278090599</v>
      </c>
      <c r="Y311" s="134">
        <v>3196.4558450100299</v>
      </c>
      <c r="Z311" s="134">
        <v>6986.8899957916801</v>
      </c>
      <c r="AA311" s="134">
        <v>9114.8931619400191</v>
      </c>
      <c r="AB311" s="134">
        <v>7699.2016369818502</v>
      </c>
      <c r="AC311" s="134">
        <v>4881.8842286674699</v>
      </c>
      <c r="AD311" s="134">
        <v>1470.20722264297</v>
      </c>
      <c r="AE311" s="134">
        <v>58.837970329541101</v>
      </c>
      <c r="AF311" s="134">
        <v>-467.284888426333</v>
      </c>
    </row>
    <row r="312" spans="1:32" x14ac:dyDescent="0.25">
      <c r="A312" s="169"/>
    </row>
    <row r="313" spans="1:32" x14ac:dyDescent="0.25">
      <c r="A313" s="169" t="str">
        <f t="shared" si="7"/>
        <v/>
      </c>
    </row>
    <row r="314" spans="1:32" x14ac:dyDescent="0.25">
      <c r="A314" s="169" t="str">
        <f t="shared" si="7"/>
        <v/>
      </c>
    </row>
    <row r="315" spans="1:32" x14ac:dyDescent="0.25">
      <c r="A315" s="169" t="str">
        <f t="shared" si="7"/>
        <v/>
      </c>
    </row>
    <row r="316" spans="1:32" x14ac:dyDescent="0.25">
      <c r="A316" s="169" t="str">
        <f t="shared" si="7"/>
        <v/>
      </c>
    </row>
    <row r="317" spans="1:32" x14ac:dyDescent="0.25">
      <c r="A317" s="169" t="str">
        <f t="shared" si="7"/>
        <v/>
      </c>
    </row>
    <row r="318" spans="1:32" x14ac:dyDescent="0.25">
      <c r="A318" s="169" t="str">
        <f t="shared" si="7"/>
        <v/>
      </c>
    </row>
    <row r="319" spans="1:32" x14ac:dyDescent="0.25">
      <c r="A319" s="169" t="str">
        <f t="shared" si="7"/>
        <v/>
      </c>
    </row>
    <row r="320" spans="1:32" x14ac:dyDescent="0.25">
      <c r="A320" s="169" t="str">
        <f t="shared" si="7"/>
        <v/>
      </c>
    </row>
    <row r="321" spans="1:1" x14ac:dyDescent="0.25">
      <c r="A321" s="169"/>
    </row>
    <row r="322" spans="1:1" x14ac:dyDescent="0.25">
      <c r="A322" s="169"/>
    </row>
    <row r="323" spans="1:1" x14ac:dyDescent="0.25">
      <c r="A323" s="169"/>
    </row>
    <row r="324" spans="1:1" x14ac:dyDescent="0.25">
      <c r="A324" s="169"/>
    </row>
    <row r="325" spans="1:1" x14ac:dyDescent="0.25">
      <c r="A325" s="169"/>
    </row>
    <row r="326" spans="1:1" x14ac:dyDescent="0.25">
      <c r="A326" s="169"/>
    </row>
    <row r="327" spans="1:1" x14ac:dyDescent="0.25">
      <c r="A327" s="169"/>
    </row>
    <row r="328" spans="1:1" x14ac:dyDescent="0.25">
      <c r="A328" s="169"/>
    </row>
    <row r="329" spans="1:1" x14ac:dyDescent="0.25">
      <c r="A329" s="169"/>
    </row>
    <row r="330" spans="1:1" x14ac:dyDescent="0.25">
      <c r="A330" s="169" t="str">
        <f t="shared" ref="A330:A342" si="8">MID($B330,6,3)</f>
        <v/>
      </c>
    </row>
    <row r="331" spans="1:1" x14ac:dyDescent="0.25">
      <c r="A331" s="169" t="str">
        <f t="shared" si="8"/>
        <v/>
      </c>
    </row>
    <row r="332" spans="1:1" x14ac:dyDescent="0.25">
      <c r="A332" s="169" t="str">
        <f t="shared" si="8"/>
        <v/>
      </c>
    </row>
    <row r="333" spans="1:1" x14ac:dyDescent="0.25">
      <c r="A333" s="169" t="str">
        <f t="shared" si="8"/>
        <v/>
      </c>
    </row>
    <row r="334" spans="1:1" x14ac:dyDescent="0.25">
      <c r="A334" s="169" t="str">
        <f t="shared" si="8"/>
        <v/>
      </c>
    </row>
    <row r="335" spans="1:1" x14ac:dyDescent="0.25">
      <c r="A335" s="169" t="str">
        <f t="shared" si="8"/>
        <v/>
      </c>
    </row>
    <row r="336" spans="1:1" x14ac:dyDescent="0.25">
      <c r="A336" s="169" t="str">
        <f t="shared" si="8"/>
        <v/>
      </c>
    </row>
    <row r="337" spans="1:1" x14ac:dyDescent="0.25">
      <c r="A337" s="169" t="str">
        <f t="shared" si="8"/>
        <v/>
      </c>
    </row>
    <row r="338" spans="1:1" x14ac:dyDescent="0.25">
      <c r="A338" s="169" t="str">
        <f t="shared" si="8"/>
        <v/>
      </c>
    </row>
    <row r="339" spans="1:1" x14ac:dyDescent="0.25">
      <c r="A339" s="169" t="str">
        <f t="shared" si="8"/>
        <v/>
      </c>
    </row>
    <row r="340" spans="1:1" x14ac:dyDescent="0.25">
      <c r="A340" s="169" t="str">
        <f t="shared" si="8"/>
        <v/>
      </c>
    </row>
    <row r="341" spans="1:1" x14ac:dyDescent="0.25">
      <c r="A341" s="169" t="str">
        <f t="shared" si="8"/>
        <v/>
      </c>
    </row>
    <row r="342" spans="1:1" x14ac:dyDescent="0.25">
      <c r="A342" s="169" t="str">
        <f t="shared" si="8"/>
        <v/>
      </c>
    </row>
    <row r="343" spans="1:1" x14ac:dyDescent="0.25">
      <c r="A343" s="169"/>
    </row>
    <row r="344" spans="1:1" x14ac:dyDescent="0.25">
      <c r="A344" s="169"/>
    </row>
    <row r="345" spans="1:1" x14ac:dyDescent="0.25">
      <c r="A345" s="169"/>
    </row>
    <row r="346" spans="1:1" x14ac:dyDescent="0.25">
      <c r="A346" s="169"/>
    </row>
    <row r="347" spans="1:1" x14ac:dyDescent="0.25">
      <c r="A347" s="169"/>
    </row>
    <row r="348" spans="1:1" x14ac:dyDescent="0.25">
      <c r="A348" s="169"/>
    </row>
    <row r="349" spans="1:1" x14ac:dyDescent="0.25">
      <c r="A349" s="169"/>
    </row>
    <row r="350" spans="1:1" x14ac:dyDescent="0.25">
      <c r="A350" s="169"/>
    </row>
    <row r="351" spans="1:1" x14ac:dyDescent="0.25">
      <c r="A351" s="169"/>
    </row>
    <row r="352" spans="1:1" x14ac:dyDescent="0.25">
      <c r="A352" s="169"/>
    </row>
    <row r="353" spans="1:1" x14ac:dyDescent="0.25">
      <c r="A353" s="169"/>
    </row>
    <row r="354" spans="1:1" x14ac:dyDescent="0.25">
      <c r="A354" s="169"/>
    </row>
    <row r="355" spans="1:1" x14ac:dyDescent="0.25">
      <c r="A355" s="169"/>
    </row>
    <row r="356" spans="1:1" x14ac:dyDescent="0.25">
      <c r="A356" s="169"/>
    </row>
    <row r="357" spans="1:1" x14ac:dyDescent="0.25">
      <c r="A357" s="169"/>
    </row>
    <row r="358" spans="1:1" x14ac:dyDescent="0.25">
      <c r="A358" s="169"/>
    </row>
    <row r="359" spans="1:1" x14ac:dyDescent="0.25">
      <c r="A359" s="169"/>
    </row>
    <row r="360" spans="1:1" x14ac:dyDescent="0.25">
      <c r="A360" s="169"/>
    </row>
    <row r="361" spans="1:1" x14ac:dyDescent="0.25">
      <c r="A361" s="169"/>
    </row>
    <row r="362" spans="1:1" x14ac:dyDescent="0.25">
      <c r="A362" s="169"/>
    </row>
    <row r="363" spans="1:1" x14ac:dyDescent="0.25">
      <c r="A363" s="169"/>
    </row>
    <row r="364" spans="1:1" x14ac:dyDescent="0.25">
      <c r="A364" s="169"/>
    </row>
    <row r="365" spans="1:1" x14ac:dyDescent="0.25">
      <c r="A365" s="169"/>
    </row>
  </sheetData>
  <pageMargins left="0.75" right="0.75" top="1" bottom="1" header="0.5" footer="0.5"/>
  <pageSetup scale="32"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E442"/>
  <sheetViews>
    <sheetView zoomScale="70" zoomScaleNormal="70" workbookViewId="0">
      <pane xSplit="1" ySplit="3" topLeftCell="B4" activePane="bottomRight" state="frozen"/>
      <selection pane="topRight" activeCell="B1" sqref="B1"/>
      <selection pane="bottomLeft" activeCell="A4" sqref="A4"/>
      <selection pane="bottomRight" activeCell="B4" sqref="B4"/>
    </sheetView>
  </sheetViews>
  <sheetFormatPr defaultRowHeight="15" outlineLevelRow="1" x14ac:dyDescent="0.25"/>
  <cols>
    <col min="1" max="1" width="46.5703125" style="266" customWidth="1"/>
    <col min="2" max="31" width="10.7109375" style="265" customWidth="1"/>
    <col min="32" max="16384" width="9.140625" style="265"/>
  </cols>
  <sheetData>
    <row r="1" spans="1:31" s="263" customFormat="1" x14ac:dyDescent="0.25">
      <c r="A1" s="262"/>
    </row>
    <row r="2" spans="1:31" s="263" customFormat="1" ht="30" x14ac:dyDescent="0.25">
      <c r="A2" s="262" t="s">
        <v>1237</v>
      </c>
      <c r="B2" s="263" t="s">
        <v>1196</v>
      </c>
      <c r="C2" s="263" t="s">
        <v>1197</v>
      </c>
      <c r="D2" s="263" t="s">
        <v>1166</v>
      </c>
      <c r="E2" s="263" t="s">
        <v>1167</v>
      </c>
      <c r="F2" s="263" t="s">
        <v>1168</v>
      </c>
      <c r="G2" s="263" t="s">
        <v>1169</v>
      </c>
      <c r="H2" s="263" t="s">
        <v>1170</v>
      </c>
      <c r="I2" s="263" t="s">
        <v>1171</v>
      </c>
      <c r="J2" s="263" t="s">
        <v>1172</v>
      </c>
      <c r="K2" s="263" t="s">
        <v>1173</v>
      </c>
      <c r="L2" s="263" t="s">
        <v>1174</v>
      </c>
      <c r="M2" s="263" t="s">
        <v>1175</v>
      </c>
      <c r="N2" s="263" t="s">
        <v>1176</v>
      </c>
      <c r="O2" s="263" t="s">
        <v>1177</v>
      </c>
      <c r="P2" s="263" t="s">
        <v>1198</v>
      </c>
      <c r="Q2" s="263" t="s">
        <v>1199</v>
      </c>
      <c r="R2" s="263" t="s">
        <v>1200</v>
      </c>
      <c r="S2" s="263" t="s">
        <v>1201</v>
      </c>
      <c r="T2" s="263" t="s">
        <v>1178</v>
      </c>
      <c r="U2" s="263" t="s">
        <v>1179</v>
      </c>
      <c r="V2" s="263" t="s">
        <v>1180</v>
      </c>
      <c r="W2" s="263" t="s">
        <v>1181</v>
      </c>
      <c r="X2" s="263" t="s">
        <v>1182</v>
      </c>
      <c r="Y2" s="263" t="s">
        <v>1183</v>
      </c>
      <c r="Z2" s="263" t="s">
        <v>1184</v>
      </c>
      <c r="AA2" s="263" t="s">
        <v>1185</v>
      </c>
      <c r="AB2" s="263" t="s">
        <v>1186</v>
      </c>
      <c r="AC2" s="263" t="s">
        <v>1187</v>
      </c>
      <c r="AD2" s="263" t="s">
        <v>1188</v>
      </c>
      <c r="AE2" s="263" t="s">
        <v>1189</v>
      </c>
    </row>
    <row r="3" spans="1:31" s="263" customFormat="1" x14ac:dyDescent="0.25">
      <c r="A3" s="262"/>
    </row>
    <row r="4" spans="1:31" x14ac:dyDescent="0.25">
      <c r="A4" s="264" t="s">
        <v>238</v>
      </c>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row>
    <row r="5" spans="1:31" x14ac:dyDescent="0.25">
      <c r="A5" s="264" t="s">
        <v>498</v>
      </c>
    </row>
    <row r="6" spans="1:31" x14ac:dyDescent="0.25">
      <c r="A6"/>
      <c r="B6"/>
      <c r="C6"/>
      <c r="D6"/>
      <c r="E6"/>
      <c r="F6"/>
      <c r="G6"/>
      <c r="H6"/>
      <c r="I6"/>
      <c r="J6"/>
      <c r="K6"/>
      <c r="L6"/>
      <c r="M6"/>
      <c r="N6"/>
      <c r="O6"/>
      <c r="P6"/>
      <c r="Q6"/>
      <c r="R6"/>
      <c r="S6"/>
      <c r="T6"/>
      <c r="U6"/>
      <c r="V6"/>
      <c r="W6"/>
      <c r="X6"/>
      <c r="Y6"/>
      <c r="Z6"/>
      <c r="AA6"/>
      <c r="AB6"/>
      <c r="AC6"/>
      <c r="AD6"/>
      <c r="AE6"/>
    </row>
    <row r="7" spans="1:31" outlineLevel="1" x14ac:dyDescent="0.25">
      <c r="A7" s="264" t="s">
        <v>499</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row>
    <row r="8" spans="1:31" outlineLevel="1" x14ac:dyDescent="0.25">
      <c r="A8" s="266" t="s">
        <v>500</v>
      </c>
      <c r="B8" s="265">
        <v>34535.334239999996</v>
      </c>
      <c r="C8" s="265">
        <v>27298.263149999999</v>
      </c>
      <c r="D8" s="265">
        <v>23963.973480000001</v>
      </c>
      <c r="E8" s="265">
        <v>21954.556329999999</v>
      </c>
      <c r="F8" s="265">
        <v>26610.3311599999</v>
      </c>
      <c r="G8" s="265">
        <v>39505.9764</v>
      </c>
      <c r="H8" s="265">
        <v>43701.196100000001</v>
      </c>
      <c r="I8" s="265">
        <v>44184.826370000002</v>
      </c>
      <c r="J8" s="265">
        <v>30761.193924368199</v>
      </c>
      <c r="K8" s="265">
        <v>23259.5841741433</v>
      </c>
      <c r="L8" s="265">
        <v>24137.2456168137</v>
      </c>
      <c r="M8" s="265">
        <v>28700.031250095599</v>
      </c>
      <c r="N8" s="265">
        <v>33225.445990356398</v>
      </c>
      <c r="O8" s="265">
        <v>27277.6597824766</v>
      </c>
      <c r="P8" s="265">
        <v>26218.313213527101</v>
      </c>
      <c r="Q8" s="265">
        <v>22465.7350415947</v>
      </c>
      <c r="R8" s="265">
        <v>27673.9807430726</v>
      </c>
      <c r="S8" s="265">
        <v>36013.996239252003</v>
      </c>
      <c r="T8" s="265">
        <v>42434.007427547702</v>
      </c>
      <c r="U8" s="265">
        <v>42447.636659105599</v>
      </c>
      <c r="V8" s="265">
        <v>30237.658222448401</v>
      </c>
      <c r="W8" s="265">
        <v>22885.266467892299</v>
      </c>
      <c r="X8" s="265">
        <v>23685.990018857301</v>
      </c>
      <c r="Y8" s="265">
        <v>31373.337797769302</v>
      </c>
      <c r="Z8" s="265">
        <v>32669.753928467198</v>
      </c>
      <c r="AA8" s="265">
        <v>26870.453090501</v>
      </c>
      <c r="AB8" s="265">
        <v>26337.453887110001</v>
      </c>
      <c r="AC8" s="265">
        <v>22284.952869762499</v>
      </c>
      <c r="AD8" s="265">
        <v>27600.507764644</v>
      </c>
      <c r="AE8" s="265">
        <v>35704.093262750597</v>
      </c>
    </row>
    <row r="9" spans="1:31" ht="15.75" outlineLevel="1" thickBot="1" x14ac:dyDescent="0.3">
      <c r="A9" s="266" t="s">
        <v>501</v>
      </c>
      <c r="B9" s="267">
        <v>31049.001670000001</v>
      </c>
      <c r="C9" s="267">
        <v>24446.638940000001</v>
      </c>
      <c r="D9" s="267">
        <v>14583.313239999999</v>
      </c>
      <c r="E9" s="267">
        <v>11837.251969999999</v>
      </c>
      <c r="F9" s="267">
        <v>7736.8908799999999</v>
      </c>
      <c r="G9" s="267">
        <v>6361.6508000000003</v>
      </c>
      <c r="H9" s="267">
        <v>6121.28532</v>
      </c>
      <c r="I9" s="267">
        <v>6356.5637100000004</v>
      </c>
      <c r="J9" s="267">
        <v>6302.9712467159297</v>
      </c>
      <c r="K9" s="267">
        <v>8995.9089779209808</v>
      </c>
      <c r="L9" s="267">
        <v>18084.097318926299</v>
      </c>
      <c r="M9" s="267">
        <v>30335.595120472099</v>
      </c>
      <c r="N9" s="267">
        <v>34896.302610658597</v>
      </c>
      <c r="O9" s="267">
        <v>31367.664339874002</v>
      </c>
      <c r="P9" s="267">
        <v>24661.609130611199</v>
      </c>
      <c r="Q9" s="267">
        <v>13603.9784495655</v>
      </c>
      <c r="R9" s="267">
        <v>9344.2333635518407</v>
      </c>
      <c r="S9" s="267">
        <v>6729.8192378002695</v>
      </c>
      <c r="T9" s="267">
        <v>6146.4820450890402</v>
      </c>
      <c r="U9" s="267">
        <v>5965.3112451208399</v>
      </c>
      <c r="V9" s="267">
        <v>6243.7008100230196</v>
      </c>
      <c r="W9" s="267">
        <v>7860.3684230975496</v>
      </c>
      <c r="X9" s="267">
        <v>15876.7670985431</v>
      </c>
      <c r="Y9" s="267">
        <v>27091.8391211745</v>
      </c>
      <c r="Z9" s="267">
        <v>34666.590545488201</v>
      </c>
      <c r="AA9" s="267">
        <v>31287.896353545599</v>
      </c>
      <c r="AB9" s="267">
        <v>24549.029082048299</v>
      </c>
      <c r="AC9" s="267">
        <v>13384.6379762611</v>
      </c>
      <c r="AD9" s="267">
        <v>9196.5913103014609</v>
      </c>
      <c r="AE9" s="267">
        <v>6659.2851948359203</v>
      </c>
    </row>
    <row r="10" spans="1:31" outlineLevel="1" x14ac:dyDescent="0.25">
      <c r="A10"/>
      <c r="B10" s="286">
        <v>65584.335909999994</v>
      </c>
      <c r="C10" s="286">
        <v>51744.902090000003</v>
      </c>
      <c r="D10" s="286">
        <v>38547.286719999996</v>
      </c>
      <c r="E10" s="286">
        <v>33791.808299999997</v>
      </c>
      <c r="F10" s="286">
        <v>34347.222040000001</v>
      </c>
      <c r="G10" s="286">
        <v>45867.627200000003</v>
      </c>
      <c r="H10" s="286">
        <v>49822.481419999996</v>
      </c>
      <c r="I10" s="286">
        <v>50541.390079999997</v>
      </c>
      <c r="J10" s="286">
        <v>37064.165171084103</v>
      </c>
      <c r="K10" s="286">
        <v>32255.4931520643</v>
      </c>
      <c r="L10" s="286">
        <v>42221.342935740002</v>
      </c>
      <c r="M10" s="286">
        <v>59035.626370567799</v>
      </c>
      <c r="N10" s="286">
        <v>68121.748601015002</v>
      </c>
      <c r="O10" s="286">
        <v>58645.324122350699</v>
      </c>
      <c r="P10" s="286">
        <v>50879.922344138402</v>
      </c>
      <c r="Q10" s="286">
        <v>36069.713491160299</v>
      </c>
      <c r="R10" s="286">
        <v>37018.2141066244</v>
      </c>
      <c r="S10" s="286">
        <v>42743.815477052303</v>
      </c>
      <c r="T10" s="286">
        <v>48580.489472636698</v>
      </c>
      <c r="U10" s="286">
        <v>48412.947904226399</v>
      </c>
      <c r="V10" s="286">
        <v>36481.359032471402</v>
      </c>
      <c r="W10" s="286">
        <v>30745.634890989899</v>
      </c>
      <c r="X10" s="286">
        <v>39562.757117400499</v>
      </c>
      <c r="Y10" s="286">
        <v>58465.176918943798</v>
      </c>
      <c r="Z10" s="286">
        <v>67336.344473955498</v>
      </c>
      <c r="AA10" s="286">
        <v>58158.349444046602</v>
      </c>
      <c r="AB10" s="286">
        <v>50886.4829691583</v>
      </c>
      <c r="AC10" s="286">
        <v>35669.590846023602</v>
      </c>
      <c r="AD10" s="286">
        <v>36797.099074945399</v>
      </c>
      <c r="AE10" s="286">
        <v>42363.378457586499</v>
      </c>
    </row>
    <row r="11" spans="1:31" outlineLevel="1" x14ac:dyDescent="0.25">
      <c r="B11" s="271"/>
      <c r="C11" s="271"/>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row>
    <row r="12" spans="1:31" outlineLevel="1" x14ac:dyDescent="0.25">
      <c r="A12" s="266" t="s">
        <v>502</v>
      </c>
      <c r="B12" s="265">
        <v>25413.785809999899</v>
      </c>
      <c r="C12" s="265">
        <v>25000.186420000002</v>
      </c>
      <c r="D12" s="265">
        <v>23823.361700000001</v>
      </c>
      <c r="E12" s="265">
        <v>23824.546119999999</v>
      </c>
      <c r="F12" s="265">
        <v>25656.950849999899</v>
      </c>
      <c r="G12" s="265">
        <v>29793.511139999999</v>
      </c>
      <c r="H12" s="265">
        <v>31365.27432</v>
      </c>
      <c r="I12" s="265">
        <v>33160.943120000004</v>
      </c>
      <c r="J12" s="265">
        <v>26843.647518119102</v>
      </c>
      <c r="K12" s="265">
        <v>24760.7359051446</v>
      </c>
      <c r="L12" s="265">
        <v>23663.1937310674</v>
      </c>
      <c r="M12" s="265">
        <v>24673.735702558399</v>
      </c>
      <c r="N12" s="265">
        <v>25102.427718274801</v>
      </c>
      <c r="O12" s="265">
        <v>23511.033341557701</v>
      </c>
      <c r="P12" s="265">
        <v>23137.7050697136</v>
      </c>
      <c r="Q12" s="265">
        <v>23110.947307200699</v>
      </c>
      <c r="R12" s="265">
        <v>26154.833255101799</v>
      </c>
      <c r="S12" s="265">
        <v>29437.506273166899</v>
      </c>
      <c r="T12" s="265">
        <v>30673.531776358701</v>
      </c>
      <c r="U12" s="265">
        <v>30874.4262388116</v>
      </c>
      <c r="V12" s="265">
        <v>26249.5955253057</v>
      </c>
      <c r="W12" s="265">
        <v>24198.2955490081</v>
      </c>
      <c r="X12" s="265">
        <v>23010.075946335801</v>
      </c>
      <c r="Y12" s="265">
        <v>24254.908827452899</v>
      </c>
      <c r="Z12" s="265">
        <v>24555.094230419701</v>
      </c>
      <c r="AA12" s="265">
        <v>23034.975307281999</v>
      </c>
      <c r="AB12" s="265">
        <v>23133.461375001702</v>
      </c>
      <c r="AC12" s="265">
        <v>22750.675786618202</v>
      </c>
      <c r="AD12" s="265">
        <v>26068.7067543841</v>
      </c>
      <c r="AE12" s="265">
        <v>29067.245204838699</v>
      </c>
    </row>
    <row r="13" spans="1:31" ht="15.75" outlineLevel="1" thickBot="1" x14ac:dyDescent="0.3">
      <c r="A13" s="266" t="s">
        <v>503</v>
      </c>
      <c r="B13" s="267">
        <v>11335.576789999999</v>
      </c>
      <c r="C13" s="267">
        <v>8705.3264600000002</v>
      </c>
      <c r="D13" s="267">
        <v>5579.4306999999999</v>
      </c>
      <c r="E13" s="267">
        <v>3890.85241</v>
      </c>
      <c r="F13" s="267">
        <v>3053.7318999999902</v>
      </c>
      <c r="G13" s="267">
        <v>2540.44301</v>
      </c>
      <c r="H13" s="267">
        <v>2411.9117000000001</v>
      </c>
      <c r="I13" s="267">
        <v>2581.1133199999999</v>
      </c>
      <c r="J13" s="267">
        <v>2632.4524799043002</v>
      </c>
      <c r="K13" s="267">
        <v>3736.8901518544199</v>
      </c>
      <c r="L13" s="267">
        <v>6309.3150994060898</v>
      </c>
      <c r="M13" s="267">
        <v>10739.4882247561</v>
      </c>
      <c r="N13" s="267">
        <v>12671.9374708004</v>
      </c>
      <c r="O13" s="267">
        <v>11658.5226722478</v>
      </c>
      <c r="P13" s="267">
        <v>9118.9291513741991</v>
      </c>
      <c r="Q13" s="267">
        <v>5464.2572233167402</v>
      </c>
      <c r="R13" s="267">
        <v>3600.2841977276698</v>
      </c>
      <c r="S13" s="267">
        <v>2699.6603741450399</v>
      </c>
      <c r="T13" s="267">
        <v>2470.7989977744501</v>
      </c>
      <c r="U13" s="267">
        <v>2449.0702138520901</v>
      </c>
      <c r="V13" s="267">
        <v>2577.59025416539</v>
      </c>
      <c r="W13" s="267">
        <v>3090.1623115031298</v>
      </c>
      <c r="X13" s="267">
        <v>5464.1073398783701</v>
      </c>
      <c r="Y13" s="267">
        <v>9519.8946031105697</v>
      </c>
      <c r="Z13" s="267">
        <v>12680.917470661299</v>
      </c>
      <c r="AA13" s="267">
        <v>11677.669575502799</v>
      </c>
      <c r="AB13" s="267">
        <v>9112.8867177414795</v>
      </c>
      <c r="AC13" s="267">
        <v>5390.9439145931201</v>
      </c>
      <c r="AD13" s="267">
        <v>3531.4274856029001</v>
      </c>
      <c r="AE13" s="267">
        <v>2650.53267037468</v>
      </c>
    </row>
    <row r="14" spans="1:31" outlineLevel="1" x14ac:dyDescent="0.25">
      <c r="A14" s="274" t="s">
        <v>504</v>
      </c>
      <c r="B14" s="265">
        <v>36749.362599999899</v>
      </c>
      <c r="C14" s="265">
        <v>33705.512880000002</v>
      </c>
      <c r="D14" s="265">
        <v>29402.792399999998</v>
      </c>
      <c r="E14" s="265">
        <v>27715.398529999999</v>
      </c>
      <c r="F14" s="265">
        <v>28710.682749999902</v>
      </c>
      <c r="G14" s="265">
        <v>32333.954150000001</v>
      </c>
      <c r="H14" s="265">
        <v>33777.186020000001</v>
      </c>
      <c r="I14" s="265">
        <v>35742.05644</v>
      </c>
      <c r="J14" s="265">
        <v>29476.099998023401</v>
      </c>
      <c r="K14" s="265">
        <v>28497.626056999001</v>
      </c>
      <c r="L14" s="265">
        <v>29972.5088304735</v>
      </c>
      <c r="M14" s="265">
        <v>35413.223927314597</v>
      </c>
      <c r="N14" s="265">
        <v>37774.365189075303</v>
      </c>
      <c r="O14" s="265">
        <v>35169.556013805603</v>
      </c>
      <c r="P14" s="265">
        <v>32256.634221087799</v>
      </c>
      <c r="Q14" s="265">
        <v>28575.204530517502</v>
      </c>
      <c r="R14" s="265">
        <v>29755.117452829501</v>
      </c>
      <c r="S14" s="265">
        <v>32137.166647311999</v>
      </c>
      <c r="T14" s="265">
        <v>33144.330774133203</v>
      </c>
      <c r="U14" s="265">
        <v>33323.496452663698</v>
      </c>
      <c r="V14" s="265">
        <v>28827.1857794711</v>
      </c>
      <c r="W14" s="265">
        <v>27288.457860511298</v>
      </c>
      <c r="X14" s="265">
        <v>28474.1832862142</v>
      </c>
      <c r="Y14" s="265">
        <v>33774.803430563501</v>
      </c>
      <c r="Z14" s="265">
        <v>37236.011701081101</v>
      </c>
      <c r="AA14" s="265">
        <v>34712.644882784902</v>
      </c>
      <c r="AB14" s="265">
        <v>32246.348092743101</v>
      </c>
      <c r="AC14" s="265">
        <v>28141.619701211301</v>
      </c>
      <c r="AD14" s="265">
        <v>29600.134239987001</v>
      </c>
      <c r="AE14" s="265">
        <v>31717.7778752134</v>
      </c>
    </row>
    <row r="15" spans="1:31" outlineLevel="1" x14ac:dyDescent="0.25">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1" outlineLevel="1" x14ac:dyDescent="0.25">
      <c r="A16" s="266" t="s">
        <v>505</v>
      </c>
      <c r="B16" s="265">
        <v>12363.8440399999</v>
      </c>
      <c r="C16" s="265">
        <v>12599.5893399999</v>
      </c>
      <c r="D16" s="265">
        <v>13666.501829999999</v>
      </c>
      <c r="E16" s="265">
        <v>13197.075769999999</v>
      </c>
      <c r="F16" s="265">
        <v>12896.94484</v>
      </c>
      <c r="G16" s="265">
        <v>13721.45709</v>
      </c>
      <c r="H16" s="265">
        <v>13151.47046</v>
      </c>
      <c r="I16" s="265">
        <v>14367.54638</v>
      </c>
      <c r="J16" s="265">
        <v>13326.554935615901</v>
      </c>
      <c r="K16" s="265">
        <v>12917.0051179646</v>
      </c>
      <c r="L16" s="265">
        <v>12954.9396793834</v>
      </c>
      <c r="M16" s="265">
        <v>13035.1896531902</v>
      </c>
      <c r="N16" s="265">
        <v>12990.75834968</v>
      </c>
      <c r="O16" s="265">
        <v>11905.5709656248</v>
      </c>
      <c r="P16" s="265">
        <v>12280.899957740299</v>
      </c>
      <c r="Q16" s="265">
        <v>12930.400245269901</v>
      </c>
      <c r="R16" s="265">
        <v>14046.515764051001</v>
      </c>
      <c r="S16" s="265">
        <v>14939.317142236299</v>
      </c>
      <c r="T16" s="265">
        <v>14618.167220412</v>
      </c>
      <c r="U16" s="265">
        <v>15009.593312619299</v>
      </c>
      <c r="V16" s="265">
        <v>13128.384843846899</v>
      </c>
      <c r="W16" s="265">
        <v>12687.428726952199</v>
      </c>
      <c r="X16" s="265">
        <v>12722.8505523475</v>
      </c>
      <c r="Y16" s="265">
        <v>12921.639373755101</v>
      </c>
      <c r="Z16" s="265">
        <v>12668.8070327487</v>
      </c>
      <c r="AA16" s="265">
        <v>11638.598622575801</v>
      </c>
      <c r="AB16" s="265">
        <v>12357.1033144963</v>
      </c>
      <c r="AC16" s="265">
        <v>12728.492597092099</v>
      </c>
      <c r="AD16" s="265">
        <v>14029.1461165624</v>
      </c>
      <c r="AE16" s="265">
        <v>14740.888718354299</v>
      </c>
    </row>
    <row r="17" spans="1:31" ht="15.75" outlineLevel="1" thickBot="1" x14ac:dyDescent="0.3">
      <c r="A17" s="266" t="s">
        <v>506</v>
      </c>
      <c r="B17" s="267">
        <v>942.51572999999996</v>
      </c>
      <c r="C17" s="267">
        <v>690.43907000000002</v>
      </c>
      <c r="D17" s="267">
        <v>557.45992999999999</v>
      </c>
      <c r="E17" s="267">
        <v>406.14031</v>
      </c>
      <c r="F17" s="267">
        <v>558.14967999999999</v>
      </c>
      <c r="G17" s="267">
        <v>489.86240999999899</v>
      </c>
      <c r="H17" s="267">
        <v>384.56554999999997</v>
      </c>
      <c r="I17" s="267">
        <v>472.22998999999999</v>
      </c>
      <c r="J17" s="267">
        <v>536.68000001803398</v>
      </c>
      <c r="K17" s="267">
        <v>864.15478451243496</v>
      </c>
      <c r="L17" s="267">
        <v>1084.4872168693701</v>
      </c>
      <c r="M17" s="267">
        <v>1280.7807901106901</v>
      </c>
      <c r="N17" s="267">
        <v>1231.1260523517601</v>
      </c>
      <c r="O17" s="267">
        <v>1200.0629229579999</v>
      </c>
      <c r="P17" s="267">
        <v>969.455007660212</v>
      </c>
      <c r="Q17" s="267">
        <v>739.16887638223602</v>
      </c>
      <c r="R17" s="267">
        <v>647.406880784907</v>
      </c>
      <c r="S17" s="267">
        <v>540.47022727611295</v>
      </c>
      <c r="T17" s="267">
        <v>514.85385547219903</v>
      </c>
      <c r="U17" s="267">
        <v>510.86653197218499</v>
      </c>
      <c r="V17" s="267">
        <v>540.90995074207297</v>
      </c>
      <c r="W17" s="267">
        <v>696.12979142209201</v>
      </c>
      <c r="X17" s="267">
        <v>944.30274555626897</v>
      </c>
      <c r="Y17" s="267">
        <v>1166.2205810554899</v>
      </c>
      <c r="Z17" s="267">
        <v>1272.97136596313</v>
      </c>
      <c r="AA17" s="267">
        <v>1239.2487675839</v>
      </c>
      <c r="AB17" s="267">
        <v>1002.11296506067</v>
      </c>
      <c r="AC17" s="267">
        <v>755.851120379603</v>
      </c>
      <c r="AD17" s="267">
        <v>657.21991281307498</v>
      </c>
      <c r="AE17" s="267">
        <v>548.51888082762503</v>
      </c>
    </row>
    <row r="18" spans="1:31" outlineLevel="1" x14ac:dyDescent="0.25">
      <c r="A18" s="274" t="s">
        <v>507</v>
      </c>
      <c r="B18" s="265">
        <v>13306.359769999999</v>
      </c>
      <c r="C18" s="265">
        <v>13290.028409999901</v>
      </c>
      <c r="D18" s="265">
        <v>14223.9617599999</v>
      </c>
      <c r="E18" s="265">
        <v>13603.21608</v>
      </c>
      <c r="F18" s="265">
        <v>13455.094520000001</v>
      </c>
      <c r="G18" s="265">
        <v>14211.3195</v>
      </c>
      <c r="H18" s="265">
        <v>13536.03601</v>
      </c>
      <c r="I18" s="265">
        <v>14839.77637</v>
      </c>
      <c r="J18" s="265">
        <v>13863.2349356339</v>
      </c>
      <c r="K18" s="265">
        <v>13781.159902477</v>
      </c>
      <c r="L18" s="265">
        <v>14039.4268962528</v>
      </c>
      <c r="M18" s="265">
        <v>14315.970443300899</v>
      </c>
      <c r="N18" s="265">
        <v>14221.884402031799</v>
      </c>
      <c r="O18" s="265">
        <v>13105.633888582801</v>
      </c>
      <c r="P18" s="265">
        <v>13250.3549654005</v>
      </c>
      <c r="Q18" s="265">
        <v>13669.569121652101</v>
      </c>
      <c r="R18" s="265">
        <v>14693.922644836</v>
      </c>
      <c r="S18" s="265">
        <v>15479.7873695124</v>
      </c>
      <c r="T18" s="265">
        <v>15133.0210758842</v>
      </c>
      <c r="U18" s="265">
        <v>15520.4598445915</v>
      </c>
      <c r="V18" s="265">
        <v>13669.294794588999</v>
      </c>
      <c r="W18" s="265">
        <v>13383.558518374301</v>
      </c>
      <c r="X18" s="265">
        <v>13667.1532979038</v>
      </c>
      <c r="Y18" s="265">
        <v>14087.859954810599</v>
      </c>
      <c r="Z18" s="265">
        <v>13941.7783987118</v>
      </c>
      <c r="AA18" s="265">
        <v>12877.847390159701</v>
      </c>
      <c r="AB18" s="265">
        <v>13359.216279557</v>
      </c>
      <c r="AC18" s="265">
        <v>13484.3437174717</v>
      </c>
      <c r="AD18" s="265">
        <v>14686.3660293755</v>
      </c>
      <c r="AE18" s="265">
        <v>15289.407599181901</v>
      </c>
    </row>
    <row r="19" spans="1:31" outlineLevel="1" x14ac:dyDescent="0.25">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1" ht="15.75" outlineLevel="1" thickBot="1" x14ac:dyDescent="0.3">
      <c r="A20" s="266" t="s">
        <v>508</v>
      </c>
      <c r="B20" s="267">
        <v>247.20232999999999</v>
      </c>
      <c r="C20" s="267">
        <v>138.56576999999999</v>
      </c>
      <c r="D20" s="267">
        <v>237.32369</v>
      </c>
      <c r="E20" s="267">
        <v>230.52536000000001</v>
      </c>
      <c r="F20" s="267">
        <v>212.61172999999999</v>
      </c>
      <c r="G20" s="267">
        <v>216.437209999999</v>
      </c>
      <c r="H20" s="267">
        <v>224.54596999999899</v>
      </c>
      <c r="I20" s="267">
        <v>247.70806999999999</v>
      </c>
      <c r="J20" s="267">
        <v>204.66822070385399</v>
      </c>
      <c r="K20" s="267">
        <v>223.683121835739</v>
      </c>
      <c r="L20" s="267">
        <v>235.490882180824</v>
      </c>
      <c r="M20" s="267">
        <v>238.257152507992</v>
      </c>
      <c r="N20" s="267">
        <v>223.85511284033299</v>
      </c>
      <c r="O20" s="267">
        <v>233.67876661898501</v>
      </c>
      <c r="P20" s="267">
        <v>251.709411275093</v>
      </c>
      <c r="Q20" s="267">
        <v>240.55836623674199</v>
      </c>
      <c r="R20" s="267">
        <v>260.91731431770802</v>
      </c>
      <c r="S20" s="267">
        <v>261.829775102692</v>
      </c>
      <c r="T20" s="267">
        <v>246.46025894606501</v>
      </c>
      <c r="U20" s="267">
        <v>248.335585196599</v>
      </c>
      <c r="V20" s="267">
        <v>202.389403542715</v>
      </c>
      <c r="W20" s="267">
        <v>221.252533078765</v>
      </c>
      <c r="X20" s="267">
        <v>231.713336136262</v>
      </c>
      <c r="Y20" s="267">
        <v>237.110983255901</v>
      </c>
      <c r="Z20" s="267">
        <v>221.27780426675301</v>
      </c>
      <c r="AA20" s="267">
        <v>231.60238855541499</v>
      </c>
      <c r="AB20" s="267">
        <v>252.06870846205399</v>
      </c>
      <c r="AC20" s="267">
        <v>238.56395533833799</v>
      </c>
      <c r="AD20" s="267">
        <v>261.895378974957</v>
      </c>
      <c r="AE20" s="267">
        <v>260.69877517829599</v>
      </c>
    </row>
    <row r="21" spans="1:31" outlineLevel="1" x14ac:dyDescent="0.25">
      <c r="A21" s="274" t="s">
        <v>509</v>
      </c>
      <c r="B21" s="265">
        <v>247.20232999999999</v>
      </c>
      <c r="C21" s="265">
        <v>138.56576999999999</v>
      </c>
      <c r="D21" s="265">
        <v>237.32369</v>
      </c>
      <c r="E21" s="265">
        <v>230.52536000000001</v>
      </c>
      <c r="F21" s="265">
        <v>212.61172999999999</v>
      </c>
      <c r="G21" s="265">
        <v>216.437209999999</v>
      </c>
      <c r="H21" s="265">
        <v>224.54596999999899</v>
      </c>
      <c r="I21" s="265">
        <v>247.70806999999999</v>
      </c>
      <c r="J21" s="265">
        <v>204.66822070385399</v>
      </c>
      <c r="K21" s="265">
        <v>223.683121835739</v>
      </c>
      <c r="L21" s="265">
        <v>235.490882180824</v>
      </c>
      <c r="M21" s="265">
        <v>238.257152507992</v>
      </c>
      <c r="N21" s="265">
        <v>223.85511284033299</v>
      </c>
      <c r="O21" s="265">
        <v>233.67876661898501</v>
      </c>
      <c r="P21" s="265">
        <v>251.709411275093</v>
      </c>
      <c r="Q21" s="265">
        <v>240.55836623674199</v>
      </c>
      <c r="R21" s="265">
        <v>260.91731431770802</v>
      </c>
      <c r="S21" s="265">
        <v>261.829775102692</v>
      </c>
      <c r="T21" s="265">
        <v>246.46025894606501</v>
      </c>
      <c r="U21" s="265">
        <v>248.335585196599</v>
      </c>
      <c r="V21" s="265">
        <v>202.389403542715</v>
      </c>
      <c r="W21" s="265">
        <v>221.252533078765</v>
      </c>
      <c r="X21" s="265">
        <v>231.713336136262</v>
      </c>
      <c r="Y21" s="265">
        <v>237.110983255901</v>
      </c>
      <c r="Z21" s="265">
        <v>221.27780426675301</v>
      </c>
      <c r="AA21" s="265">
        <v>231.60238855541499</v>
      </c>
      <c r="AB21" s="265">
        <v>252.06870846205399</v>
      </c>
      <c r="AC21" s="265">
        <v>238.56395533833799</v>
      </c>
      <c r="AD21" s="265">
        <v>261.895378974957</v>
      </c>
      <c r="AE21" s="265">
        <v>260.69877517829599</v>
      </c>
    </row>
    <row r="22" spans="1:31" outlineLevel="1" x14ac:dyDescent="0.25">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row>
    <row r="23" spans="1:31" outlineLevel="1" x14ac:dyDescent="0.25">
      <c r="A23" s="266" t="s">
        <v>510</v>
      </c>
      <c r="B23" s="265">
        <v>6590.5507399999997</v>
      </c>
      <c r="C23" s="265">
        <v>6202.4186900000004</v>
      </c>
      <c r="D23" s="265">
        <v>6786.8927000000003</v>
      </c>
      <c r="E23" s="265">
        <v>6490.76062</v>
      </c>
      <c r="F23" s="265">
        <v>6800.0280000000002</v>
      </c>
      <c r="G23" s="265">
        <v>7620.2905000000001</v>
      </c>
      <c r="H23" s="265">
        <v>7710.1313</v>
      </c>
      <c r="I23" s="265">
        <v>8300.1920499999997</v>
      </c>
      <c r="J23" s="265">
        <v>7101.5630393156998</v>
      </c>
      <c r="K23" s="265">
        <v>6606.7402177595304</v>
      </c>
      <c r="L23" s="265">
        <v>6478.6213680569599</v>
      </c>
      <c r="M23" s="265">
        <v>6555.3651325482097</v>
      </c>
      <c r="N23" s="265">
        <v>6735.8724404098703</v>
      </c>
      <c r="O23" s="265">
        <v>6315.8242362912497</v>
      </c>
      <c r="P23" s="265">
        <v>6223.5910451590398</v>
      </c>
      <c r="Q23" s="265">
        <v>6344.0410967935604</v>
      </c>
      <c r="R23" s="265">
        <v>6999.8649032079602</v>
      </c>
      <c r="S23" s="265">
        <v>7765.2979792471397</v>
      </c>
      <c r="T23" s="265">
        <v>7863.8539817801702</v>
      </c>
      <c r="U23" s="265">
        <v>7990.4575104404603</v>
      </c>
      <c r="V23" s="265">
        <v>6927.3392908530604</v>
      </c>
      <c r="W23" s="265">
        <v>6383.9135844966004</v>
      </c>
      <c r="X23" s="265">
        <v>6261.5757147641298</v>
      </c>
      <c r="Y23" s="265">
        <v>6480.9125591546299</v>
      </c>
      <c r="Z23" s="265">
        <v>6593.0775183872302</v>
      </c>
      <c r="AA23" s="265">
        <v>6194.2677294881196</v>
      </c>
      <c r="AB23" s="265">
        <v>6237.6327310241504</v>
      </c>
      <c r="AC23" s="265">
        <v>6258.0346370646103</v>
      </c>
      <c r="AD23" s="265">
        <v>6982.7658246409901</v>
      </c>
      <c r="AE23" s="265">
        <v>7676.2563357298304</v>
      </c>
    </row>
    <row r="24" spans="1:31" ht="15.75" outlineLevel="1" thickBot="1" x14ac:dyDescent="0.3">
      <c r="A24" s="266" t="s">
        <v>511</v>
      </c>
      <c r="B24" s="267">
        <v>1629.7393199999999</v>
      </c>
      <c r="C24" s="267">
        <v>1157.40318</v>
      </c>
      <c r="D24" s="267">
        <v>729.57089999999903</v>
      </c>
      <c r="E24" s="267">
        <v>392.39710000000002</v>
      </c>
      <c r="F24" s="267">
        <v>318.13031999999998</v>
      </c>
      <c r="G24" s="267">
        <v>232.38978</v>
      </c>
      <c r="H24" s="267">
        <v>204.22674999999899</v>
      </c>
      <c r="I24" s="267">
        <v>249.80848</v>
      </c>
      <c r="J24" s="267">
        <v>289.519652171551</v>
      </c>
      <c r="K24" s="267">
        <v>454.86661737439198</v>
      </c>
      <c r="L24" s="267">
        <v>822.27962913851195</v>
      </c>
      <c r="M24" s="267">
        <v>1447.75898210368</v>
      </c>
      <c r="N24" s="267">
        <v>1716.2370332661201</v>
      </c>
      <c r="O24" s="267">
        <v>1571.5421178872</v>
      </c>
      <c r="P24" s="267">
        <v>1207.5768686787401</v>
      </c>
      <c r="Q24" s="267">
        <v>690.38179640448595</v>
      </c>
      <c r="R24" s="267">
        <v>426.60353816621699</v>
      </c>
      <c r="S24" s="267">
        <v>297.67975082483503</v>
      </c>
      <c r="T24" s="267">
        <v>265.5161674634</v>
      </c>
      <c r="U24" s="267">
        <v>261.640247851933</v>
      </c>
      <c r="V24" s="267">
        <v>281.02683515236703</v>
      </c>
      <c r="W24" s="267">
        <v>357.42297479291102</v>
      </c>
      <c r="X24" s="267">
        <v>696.03505122753199</v>
      </c>
      <c r="Y24" s="267">
        <v>1270.9936772255101</v>
      </c>
      <c r="Z24" s="267">
        <v>1718.88720862941</v>
      </c>
      <c r="AA24" s="267">
        <v>1575.5656037292299</v>
      </c>
      <c r="AB24" s="267">
        <v>1207.8084952014599</v>
      </c>
      <c r="AC24" s="267">
        <v>680.61870618014302</v>
      </c>
      <c r="AD24" s="267">
        <v>417.17342011997198</v>
      </c>
      <c r="AE24" s="267">
        <v>290.95035269410602</v>
      </c>
    </row>
    <row r="25" spans="1:31" outlineLevel="1" x14ac:dyDescent="0.25">
      <c r="A25" s="274" t="s">
        <v>512</v>
      </c>
      <c r="B25" s="265">
        <v>8220.2900599999994</v>
      </c>
      <c r="C25" s="265">
        <v>7359.8218699999998</v>
      </c>
      <c r="D25" s="265">
        <v>7516.4636</v>
      </c>
      <c r="E25" s="265">
        <v>6883.1577200000002</v>
      </c>
      <c r="F25" s="265">
        <v>7118.1583199999995</v>
      </c>
      <c r="G25" s="265">
        <v>7852.6802799999996</v>
      </c>
      <c r="H25" s="265">
        <v>7914.3580499999998</v>
      </c>
      <c r="I25" s="265">
        <v>8550.0005299999993</v>
      </c>
      <c r="J25" s="265">
        <v>7391.0826914872496</v>
      </c>
      <c r="K25" s="265">
        <v>7061.60683513393</v>
      </c>
      <c r="L25" s="265">
        <v>7300.9009971954702</v>
      </c>
      <c r="M25" s="265">
        <v>8003.1241146518996</v>
      </c>
      <c r="N25" s="265">
        <v>8452.1094736760097</v>
      </c>
      <c r="O25" s="265">
        <v>7887.3663541784599</v>
      </c>
      <c r="P25" s="265">
        <v>7431.1679138377904</v>
      </c>
      <c r="Q25" s="265">
        <v>7034.4228931980497</v>
      </c>
      <c r="R25" s="265">
        <v>7426.4684413741797</v>
      </c>
      <c r="S25" s="265">
        <v>8062.9777300719797</v>
      </c>
      <c r="T25" s="265">
        <v>8129.3701492435703</v>
      </c>
      <c r="U25" s="265">
        <v>8252.0977582923897</v>
      </c>
      <c r="V25" s="265">
        <v>7208.3661260054296</v>
      </c>
      <c r="W25" s="265">
        <v>6741.3365592895098</v>
      </c>
      <c r="X25" s="265">
        <v>6957.6107659916597</v>
      </c>
      <c r="Y25" s="265">
        <v>7751.9062363801404</v>
      </c>
      <c r="Z25" s="265">
        <v>8311.9647270166497</v>
      </c>
      <c r="AA25" s="265">
        <v>7769.8333332173497</v>
      </c>
      <c r="AB25" s="265">
        <v>7445.4412262256201</v>
      </c>
      <c r="AC25" s="265">
        <v>6938.6533432447504</v>
      </c>
      <c r="AD25" s="265">
        <v>7399.9392447609598</v>
      </c>
      <c r="AE25" s="265">
        <v>7967.2066884239402</v>
      </c>
    </row>
    <row r="26" spans="1:31" outlineLevel="1" x14ac:dyDescent="0.2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row>
    <row r="27" spans="1:31" ht="15.75" outlineLevel="1" thickBot="1" x14ac:dyDescent="0.3">
      <c r="A27" s="266" t="s">
        <v>513</v>
      </c>
      <c r="B27" s="267">
        <v>0</v>
      </c>
      <c r="C27" s="267">
        <v>0</v>
      </c>
      <c r="D27" s="267">
        <v>0</v>
      </c>
      <c r="E27" s="267">
        <v>0</v>
      </c>
      <c r="F27" s="267">
        <v>0</v>
      </c>
      <c r="G27" s="267">
        <v>0</v>
      </c>
      <c r="H27" s="267">
        <v>0</v>
      </c>
      <c r="I27" s="267">
        <v>0</v>
      </c>
      <c r="J27" s="267">
        <v>0</v>
      </c>
      <c r="K27" s="267">
        <v>0</v>
      </c>
      <c r="L27" s="267">
        <v>0</v>
      </c>
      <c r="M27" s="267">
        <v>0</v>
      </c>
      <c r="N27" s="267">
        <v>0</v>
      </c>
      <c r="O27" s="267">
        <v>0</v>
      </c>
      <c r="P27" s="267">
        <v>0</v>
      </c>
      <c r="Q27" s="267">
        <v>0</v>
      </c>
      <c r="R27" s="267">
        <v>0</v>
      </c>
      <c r="S27" s="267">
        <v>0</v>
      </c>
      <c r="T27" s="267">
        <v>0</v>
      </c>
      <c r="U27" s="267">
        <v>0</v>
      </c>
      <c r="V27" s="267">
        <v>0</v>
      </c>
      <c r="W27" s="267">
        <v>0</v>
      </c>
      <c r="X27" s="267">
        <v>0</v>
      </c>
      <c r="Y27" s="267">
        <v>0</v>
      </c>
      <c r="Z27" s="267">
        <v>0</v>
      </c>
      <c r="AA27" s="267">
        <v>0</v>
      </c>
      <c r="AB27" s="267">
        <v>0</v>
      </c>
      <c r="AC27" s="267">
        <v>0</v>
      </c>
      <c r="AD27" s="267">
        <v>0</v>
      </c>
      <c r="AE27" s="267">
        <v>0</v>
      </c>
    </row>
    <row r="28" spans="1:31" outlineLevel="1" x14ac:dyDescent="0.25">
      <c r="A28" s="274" t="s">
        <v>514</v>
      </c>
      <c r="B28" s="265">
        <v>0</v>
      </c>
      <c r="C28" s="265">
        <v>0</v>
      </c>
      <c r="D28" s="265">
        <v>0</v>
      </c>
      <c r="E28" s="265">
        <v>0</v>
      </c>
      <c r="F28" s="265">
        <v>0</v>
      </c>
      <c r="G28" s="265">
        <v>0</v>
      </c>
      <c r="H28" s="265">
        <v>0</v>
      </c>
      <c r="I28" s="265">
        <v>0</v>
      </c>
      <c r="J28" s="265">
        <v>0</v>
      </c>
      <c r="K28" s="265">
        <v>0</v>
      </c>
      <c r="L28" s="265">
        <v>0</v>
      </c>
      <c r="M28" s="265">
        <v>0</v>
      </c>
      <c r="N28" s="265">
        <v>0</v>
      </c>
      <c r="O28" s="265">
        <v>0</v>
      </c>
      <c r="P28" s="265">
        <v>0</v>
      </c>
      <c r="Q28" s="265">
        <v>0</v>
      </c>
      <c r="R28" s="265">
        <v>0</v>
      </c>
      <c r="S28" s="265">
        <v>0</v>
      </c>
      <c r="T28" s="265">
        <v>0</v>
      </c>
      <c r="U28" s="265">
        <v>0</v>
      </c>
      <c r="V28" s="265">
        <v>0</v>
      </c>
      <c r="W28" s="265">
        <v>0</v>
      </c>
      <c r="X28" s="265">
        <v>0</v>
      </c>
      <c r="Y28" s="265">
        <v>0</v>
      </c>
      <c r="Z28" s="265">
        <v>0</v>
      </c>
      <c r="AA28" s="265">
        <v>0</v>
      </c>
      <c r="AB28" s="265">
        <v>0</v>
      </c>
      <c r="AC28" s="265">
        <v>0</v>
      </c>
      <c r="AD28" s="265">
        <v>0</v>
      </c>
      <c r="AE28" s="265">
        <v>0</v>
      </c>
    </row>
    <row r="29" spans="1:31" outlineLevel="1" x14ac:dyDescent="0.25">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row>
    <row r="30" spans="1:31" outlineLevel="1" x14ac:dyDescent="0.25">
      <c r="A30" s="266" t="s">
        <v>515</v>
      </c>
      <c r="B30" s="265">
        <v>9932.3056099999994</v>
      </c>
      <c r="C30" s="265">
        <v>9689.5138799999895</v>
      </c>
      <c r="D30" s="265">
        <v>10465.554479999901</v>
      </c>
      <c r="E30" s="265">
        <v>10268.00675</v>
      </c>
      <c r="F30" s="265">
        <v>10146.7388499999</v>
      </c>
      <c r="G30" s="265">
        <v>10891.49345</v>
      </c>
      <c r="H30" s="265">
        <v>11642.473739999999</v>
      </c>
      <c r="I30" s="265">
        <v>11505.079089999999</v>
      </c>
      <c r="J30" s="265">
        <v>11245.9357898696</v>
      </c>
      <c r="K30" s="265">
        <v>11230.092633159</v>
      </c>
      <c r="L30" s="265">
        <v>11067.151120025601</v>
      </c>
      <c r="M30" s="265">
        <v>11037.478287894501</v>
      </c>
      <c r="N30" s="265">
        <v>10946.0226745211</v>
      </c>
      <c r="O30" s="265">
        <v>10945.006746699601</v>
      </c>
      <c r="P30" s="265">
        <v>10755.7808039713</v>
      </c>
      <c r="Q30" s="265">
        <v>11519.121589386399</v>
      </c>
      <c r="R30" s="265">
        <v>11302.9570053554</v>
      </c>
      <c r="S30" s="265">
        <v>11670.6574532388</v>
      </c>
      <c r="T30" s="265">
        <v>13595.132459177299</v>
      </c>
      <c r="U30" s="265">
        <v>13682.9563686203</v>
      </c>
      <c r="V30" s="265">
        <v>13597.072698064099</v>
      </c>
      <c r="W30" s="265">
        <v>13633.853889137001</v>
      </c>
      <c r="X30" s="265">
        <v>13495.3219719068</v>
      </c>
      <c r="Y30" s="265">
        <v>13234.329095642801</v>
      </c>
      <c r="Z30" s="265">
        <v>13379.169752774</v>
      </c>
      <c r="AA30" s="265">
        <v>13322.5474959024</v>
      </c>
      <c r="AB30" s="265">
        <v>13206.7537822828</v>
      </c>
      <c r="AC30" s="265">
        <v>13986.4345120214</v>
      </c>
      <c r="AD30" s="265">
        <v>14059.3274632456</v>
      </c>
      <c r="AE30" s="265">
        <v>14693.542317220899</v>
      </c>
    </row>
    <row r="31" spans="1:31" outlineLevel="1" x14ac:dyDescent="0.25">
      <c r="A31" s="266" t="s">
        <v>516</v>
      </c>
      <c r="B31" s="265">
        <v>1340.99800999999</v>
      </c>
      <c r="C31" s="265">
        <v>974.27778999999896</v>
      </c>
      <c r="D31" s="265">
        <v>1143.2388900000001</v>
      </c>
      <c r="E31" s="265">
        <v>1232.1284700000001</v>
      </c>
      <c r="F31" s="265">
        <v>1531.43985</v>
      </c>
      <c r="G31" s="265">
        <v>1434.6040599999999</v>
      </c>
      <c r="H31" s="265">
        <v>2087.9469199999999</v>
      </c>
      <c r="I31" s="265">
        <v>2097.1374700000001</v>
      </c>
      <c r="J31" s="265">
        <v>1905.4700961230801</v>
      </c>
      <c r="K31" s="265">
        <v>1514.14486650503</v>
      </c>
      <c r="L31" s="265">
        <v>1332.9048739842401</v>
      </c>
      <c r="M31" s="265">
        <v>1747.73422929357</v>
      </c>
      <c r="N31" s="265">
        <v>1611.54832861516</v>
      </c>
      <c r="O31" s="265">
        <v>1343.6543820824099</v>
      </c>
      <c r="P31" s="265">
        <v>1486.1895961709099</v>
      </c>
      <c r="Q31" s="265">
        <v>1574.3359780913099</v>
      </c>
      <c r="R31" s="265">
        <v>1517.9864144391299</v>
      </c>
      <c r="S31" s="265">
        <v>2234.4316331912701</v>
      </c>
      <c r="T31" s="265">
        <v>2186.2622565575598</v>
      </c>
      <c r="U31" s="265">
        <v>1982.12291267044</v>
      </c>
      <c r="V31" s="265">
        <v>1926.03744989444</v>
      </c>
      <c r="W31" s="265">
        <v>1426.7985545030199</v>
      </c>
      <c r="X31" s="265">
        <v>1207.4508950874899</v>
      </c>
      <c r="Y31" s="265">
        <v>1876.96461696037</v>
      </c>
      <c r="Z31" s="265">
        <v>1428.5674757570901</v>
      </c>
      <c r="AA31" s="265">
        <v>1145.7369880169099</v>
      </c>
      <c r="AB31" s="265">
        <v>1303.1519133663901</v>
      </c>
      <c r="AC31" s="265">
        <v>1374.1803613207001</v>
      </c>
      <c r="AD31" s="265">
        <v>1327.7915688360699</v>
      </c>
      <c r="AE31" s="265">
        <v>2057.6201849102799</v>
      </c>
    </row>
    <row r="32" spans="1:31" outlineLevel="1" x14ac:dyDescent="0.25">
      <c r="A32" s="266" t="s">
        <v>517</v>
      </c>
      <c r="B32" s="265">
        <v>347.26499999999999</v>
      </c>
      <c r="C32" s="265">
        <v>145.08490999999901</v>
      </c>
      <c r="D32" s="265">
        <v>233.56207000000001</v>
      </c>
      <c r="E32" s="265">
        <v>271.81752999999998</v>
      </c>
      <c r="F32" s="265">
        <v>346.981439999999</v>
      </c>
      <c r="G32" s="265">
        <v>221.97158999999999</v>
      </c>
      <c r="H32" s="265">
        <v>306.89472000000001</v>
      </c>
      <c r="I32" s="265">
        <v>277.10269</v>
      </c>
      <c r="J32" s="265">
        <v>508.26004744225997</v>
      </c>
      <c r="K32" s="265">
        <v>399.98204744226001</v>
      </c>
      <c r="L32" s="265">
        <v>394.51404744225999</v>
      </c>
      <c r="M32" s="265">
        <v>518.54304744225999</v>
      </c>
      <c r="N32" s="265">
        <v>337.93000738244899</v>
      </c>
      <c r="O32" s="265">
        <v>360.57000738244898</v>
      </c>
      <c r="P32" s="265">
        <v>447.73600738244897</v>
      </c>
      <c r="Q32" s="265">
        <v>400.776007382449</v>
      </c>
      <c r="R32" s="265">
        <v>429.54300738244899</v>
      </c>
      <c r="S32" s="265">
        <v>374.52700738244903</v>
      </c>
      <c r="T32" s="265">
        <v>321.84780209749903</v>
      </c>
      <c r="U32" s="265">
        <v>394.84380209749997</v>
      </c>
      <c r="V32" s="265">
        <v>389.1768020975</v>
      </c>
      <c r="W32" s="265">
        <v>554.56080209749996</v>
      </c>
      <c r="X32" s="265">
        <v>461.32080209749898</v>
      </c>
      <c r="Y32" s="265">
        <v>204.00780209749999</v>
      </c>
      <c r="Z32" s="265">
        <v>406.46848771960498</v>
      </c>
      <c r="AA32" s="265">
        <v>434.14848771960499</v>
      </c>
      <c r="AB32" s="265">
        <v>532.17048771960594</v>
      </c>
      <c r="AC32" s="265">
        <v>475.22448771960501</v>
      </c>
      <c r="AD32" s="265">
        <v>505.75748771960502</v>
      </c>
      <c r="AE32" s="265">
        <v>452.38048771960501</v>
      </c>
    </row>
    <row r="33" spans="1:31" ht="15.75" outlineLevel="1" thickBot="1" x14ac:dyDescent="0.3">
      <c r="A33" s="266" t="s">
        <v>518</v>
      </c>
      <c r="B33" s="267">
        <v>1956.1883599999901</v>
      </c>
      <c r="C33" s="267">
        <v>1751.2108700000001</v>
      </c>
      <c r="D33" s="267">
        <v>1840.2550900000001</v>
      </c>
      <c r="E33" s="267">
        <v>1749.90353999999</v>
      </c>
      <c r="F33" s="267">
        <v>2034.1765800000001</v>
      </c>
      <c r="G33" s="267">
        <v>2028.14708</v>
      </c>
      <c r="H33" s="267">
        <v>2043.9869900000001</v>
      </c>
      <c r="I33" s="267">
        <v>2153.4904700000002</v>
      </c>
      <c r="J33" s="267">
        <v>2164.3938132493599</v>
      </c>
      <c r="K33" s="267">
        <v>2215.7952130653598</v>
      </c>
      <c r="L33" s="267">
        <v>2172.1816963211299</v>
      </c>
      <c r="M33" s="267">
        <v>2223.8578345936398</v>
      </c>
      <c r="N33" s="267">
        <v>2682.8866639494399</v>
      </c>
      <c r="O33" s="267">
        <v>2624.68876337544</v>
      </c>
      <c r="P33" s="267">
        <v>2671.53241464444</v>
      </c>
      <c r="Q33" s="267">
        <v>2615.64072400544</v>
      </c>
      <c r="R33" s="267">
        <v>2721.73458967644</v>
      </c>
      <c r="S33" s="267">
        <v>2713.8952745254401</v>
      </c>
      <c r="T33" s="267">
        <v>2649.6889666738998</v>
      </c>
      <c r="U33" s="267">
        <v>2694.9379400718999</v>
      </c>
      <c r="V33" s="267">
        <v>2698.5060402529002</v>
      </c>
      <c r="W33" s="267">
        <v>2727.9130898348999</v>
      </c>
      <c r="X33" s="267">
        <v>2706.2883766679001</v>
      </c>
      <c r="Y33" s="267">
        <v>2714.3306905854101</v>
      </c>
      <c r="Z33" s="267">
        <v>3073.4323692121998</v>
      </c>
      <c r="AA33" s="267">
        <v>3001.0213909742001</v>
      </c>
      <c r="AB33" s="267">
        <v>3038.5331749001998</v>
      </c>
      <c r="AC33" s="267">
        <v>2983.0692918082</v>
      </c>
      <c r="AD33" s="267">
        <v>3085.4832154052001</v>
      </c>
      <c r="AE33" s="267">
        <v>3061.7570265852</v>
      </c>
    </row>
    <row r="34" spans="1:31" outlineLevel="1" x14ac:dyDescent="0.25">
      <c r="A34" s="274" t="s">
        <v>519</v>
      </c>
      <c r="B34" s="265">
        <v>13576.7569799999</v>
      </c>
      <c r="C34" s="265">
        <v>12560.087449999901</v>
      </c>
      <c r="D34" s="265">
        <v>13682.61053</v>
      </c>
      <c r="E34" s="265">
        <v>13521.85629</v>
      </c>
      <c r="F34" s="265">
        <v>14059.336719999999</v>
      </c>
      <c r="G34" s="265">
        <v>14576.216179999999</v>
      </c>
      <c r="H34" s="265">
        <v>16081.302369999999</v>
      </c>
      <c r="I34" s="265">
        <v>16032.809719999999</v>
      </c>
      <c r="J34" s="265">
        <v>15824.059746684299</v>
      </c>
      <c r="K34" s="265">
        <v>15360.0147601716</v>
      </c>
      <c r="L34" s="265">
        <v>14966.7517377732</v>
      </c>
      <c r="M34" s="265">
        <v>15527.613399223999</v>
      </c>
      <c r="N34" s="265">
        <v>15578.3876744682</v>
      </c>
      <c r="O34" s="265">
        <v>15273.9198995399</v>
      </c>
      <c r="P34" s="265">
        <v>15361.2388221691</v>
      </c>
      <c r="Q34" s="265">
        <v>16109.874298865599</v>
      </c>
      <c r="R34" s="265">
        <v>15972.2210168535</v>
      </c>
      <c r="S34" s="265">
        <v>16993.511368337899</v>
      </c>
      <c r="T34" s="265">
        <v>18752.931484506302</v>
      </c>
      <c r="U34" s="265">
        <v>18754.861023460198</v>
      </c>
      <c r="V34" s="265">
        <v>18610.792990309001</v>
      </c>
      <c r="W34" s="265">
        <v>18343.1263355724</v>
      </c>
      <c r="X34" s="265">
        <v>17870.382045759699</v>
      </c>
      <c r="Y34" s="265">
        <v>18029.6322052861</v>
      </c>
      <c r="Z34" s="265">
        <v>18287.638085462899</v>
      </c>
      <c r="AA34" s="265">
        <v>17903.454362613102</v>
      </c>
      <c r="AB34" s="265">
        <v>18080.609358269001</v>
      </c>
      <c r="AC34" s="265">
        <v>18818.908652869999</v>
      </c>
      <c r="AD34" s="265">
        <v>18978.359735206501</v>
      </c>
      <c r="AE34" s="265">
        <v>20265.300016435998</v>
      </c>
    </row>
    <row r="35" spans="1:31" outlineLevel="1" x14ac:dyDescent="0.25"/>
    <row r="36" spans="1:31" outlineLevel="1" x14ac:dyDescent="0.25"/>
    <row r="37" spans="1:31" x14ac:dyDescent="0.25">
      <c r="A37"/>
      <c r="B37" s="265">
        <v>137684.30765</v>
      </c>
      <c r="C37" s="265">
        <v>118798.91847</v>
      </c>
      <c r="D37" s="265">
        <v>103610.4387</v>
      </c>
      <c r="E37" s="265">
        <v>95745.962280000007</v>
      </c>
      <c r="F37" s="265">
        <v>97903.106079999998</v>
      </c>
      <c r="G37" s="265">
        <v>115058.23452</v>
      </c>
      <c r="H37" s="265">
        <v>121355.90983999999</v>
      </c>
      <c r="I37" s="265">
        <v>125953.74120999999</v>
      </c>
      <c r="J37" s="265">
        <v>103823.310763616</v>
      </c>
      <c r="K37" s="265">
        <v>97179.583828681702</v>
      </c>
      <c r="L37" s="265">
        <v>108736.422279616</v>
      </c>
      <c r="M37" s="265">
        <v>132533.81540756699</v>
      </c>
      <c r="N37" s="265">
        <v>144372.35045310599</v>
      </c>
      <c r="O37" s="265">
        <v>130315.479045076</v>
      </c>
      <c r="P37" s="265">
        <v>119431.02767790901</v>
      </c>
      <c r="Q37" s="265">
        <v>101699.34270163</v>
      </c>
      <c r="R37" s="265">
        <v>105126.860976835</v>
      </c>
      <c r="S37" s="265">
        <v>115679.08836738901</v>
      </c>
      <c r="T37" s="265">
        <v>123986.60321535</v>
      </c>
      <c r="U37" s="265">
        <v>124512.19856843</v>
      </c>
      <c r="V37" s="265">
        <v>104999.388126388</v>
      </c>
      <c r="W37" s="265">
        <v>96723.366697816193</v>
      </c>
      <c r="X37" s="265">
        <v>106763.799849406</v>
      </c>
      <c r="Y37" s="265">
        <v>132346.48972924001</v>
      </c>
      <c r="Z37" s="265">
        <v>145335.01519049401</v>
      </c>
      <c r="AA37" s="265">
        <v>131653.731801377</v>
      </c>
      <c r="AB37" s="265">
        <v>122270.166634415</v>
      </c>
      <c r="AC37" s="265">
        <v>103291.680216159</v>
      </c>
      <c r="AD37" s="265">
        <v>107723.79370325</v>
      </c>
      <c r="AE37" s="265">
        <v>117863.76941202</v>
      </c>
    </row>
    <row r="39" spans="1:31" x14ac:dyDescent="0.25">
      <c r="A39" s="266" t="s">
        <v>520</v>
      </c>
      <c r="B39" s="265">
        <v>0</v>
      </c>
      <c r="C39" s="265">
        <v>0</v>
      </c>
      <c r="D39" s="265">
        <v>0</v>
      </c>
      <c r="E39" s="265">
        <v>0</v>
      </c>
      <c r="F39" s="265">
        <v>0</v>
      </c>
      <c r="G39" s="265">
        <v>0</v>
      </c>
      <c r="H39" s="265">
        <v>0</v>
      </c>
      <c r="I39" s="265">
        <v>0</v>
      </c>
      <c r="J39" s="265">
        <v>0</v>
      </c>
      <c r="K39" s="265">
        <v>0</v>
      </c>
      <c r="L39" s="265">
        <v>0</v>
      </c>
      <c r="M39" s="265">
        <v>0</v>
      </c>
      <c r="N39" s="265">
        <v>0</v>
      </c>
      <c r="O39" s="265">
        <v>0</v>
      </c>
      <c r="P39" s="265">
        <v>0</v>
      </c>
      <c r="Q39" s="265">
        <v>0</v>
      </c>
      <c r="R39" s="265">
        <v>0</v>
      </c>
      <c r="S39" s="265">
        <v>0</v>
      </c>
      <c r="T39" s="265">
        <v>0</v>
      </c>
      <c r="U39" s="265">
        <v>0</v>
      </c>
      <c r="V39" s="265">
        <v>0</v>
      </c>
      <c r="W39" s="265">
        <v>0</v>
      </c>
      <c r="X39" s="265">
        <v>0</v>
      </c>
      <c r="Y39" s="265">
        <v>0</v>
      </c>
      <c r="Z39" s="265">
        <v>0</v>
      </c>
      <c r="AA39" s="265">
        <v>0</v>
      </c>
      <c r="AB39" s="265">
        <v>0</v>
      </c>
      <c r="AC39" s="265">
        <v>0</v>
      </c>
      <c r="AD39" s="265">
        <v>0</v>
      </c>
      <c r="AE39" s="265">
        <v>0</v>
      </c>
    </row>
    <row r="40" spans="1:31" x14ac:dyDescent="0.25">
      <c r="A40" s="266" t="s">
        <v>497</v>
      </c>
      <c r="B40" s="265">
        <v>1048.6137200000001</v>
      </c>
      <c r="C40" s="265">
        <v>203.57417999999899</v>
      </c>
      <c r="D40" s="265">
        <v>71.682289999999995</v>
      </c>
      <c r="E40" s="265">
        <v>503.51915000000002</v>
      </c>
      <c r="F40" s="265">
        <v>41.073970000000003</v>
      </c>
      <c r="G40" s="265">
        <v>199.39057</v>
      </c>
      <c r="H40" s="265">
        <v>535.07065</v>
      </c>
      <c r="I40" s="265">
        <v>169.33841000000001</v>
      </c>
      <c r="J40" s="265">
        <v>115.518044110364</v>
      </c>
      <c r="K40" s="265">
        <v>44.967754186818397</v>
      </c>
      <c r="L40" s="265">
        <v>191.42618375229</v>
      </c>
      <c r="M40" s="265">
        <v>429.28813834943799</v>
      </c>
      <c r="N40" s="265">
        <v>784.01661918928596</v>
      </c>
      <c r="O40" s="265">
        <v>1024.91758451791</v>
      </c>
      <c r="P40" s="265">
        <v>947.42180617013605</v>
      </c>
      <c r="Q40" s="265">
        <v>268.68398770943998</v>
      </c>
      <c r="R40" s="265">
        <v>611.53858216790604</v>
      </c>
      <c r="S40" s="265">
        <v>350.09117736414697</v>
      </c>
      <c r="T40" s="265">
        <v>447.66910632039099</v>
      </c>
      <c r="U40" s="265">
        <v>363.38857250719298</v>
      </c>
      <c r="V40" s="265">
        <v>473.63654961625599</v>
      </c>
      <c r="W40" s="265">
        <v>180.49591625472701</v>
      </c>
      <c r="X40" s="265">
        <v>109.172053329874</v>
      </c>
      <c r="Y40" s="265">
        <v>1116.2849425014199</v>
      </c>
      <c r="Z40" s="265">
        <v>1104.8997104171101</v>
      </c>
      <c r="AA40" s="265">
        <v>1505.75395171589</v>
      </c>
      <c r="AB40" s="265">
        <v>432.70231853774601</v>
      </c>
      <c r="AC40" s="265">
        <v>346.52181414331102</v>
      </c>
      <c r="AD40" s="265">
        <v>726.753444526561</v>
      </c>
      <c r="AE40" s="265">
        <v>451.41474791710198</v>
      </c>
    </row>
    <row r="41" spans="1:31" x14ac:dyDescent="0.25">
      <c r="A41" s="266" t="s">
        <v>521</v>
      </c>
      <c r="B41" s="265">
        <v>0</v>
      </c>
      <c r="C41" s="265">
        <v>0</v>
      </c>
      <c r="D41" s="265">
        <v>0</v>
      </c>
      <c r="E41" s="265">
        <v>0</v>
      </c>
      <c r="F41" s="265">
        <v>0</v>
      </c>
      <c r="G41" s="265">
        <v>0</v>
      </c>
      <c r="H41" s="265">
        <v>0</v>
      </c>
      <c r="I41" s="265">
        <v>0</v>
      </c>
      <c r="J41" s="265">
        <v>0</v>
      </c>
      <c r="K41" s="265">
        <v>0</v>
      </c>
      <c r="L41" s="265">
        <v>0</v>
      </c>
      <c r="M41" s="265">
        <v>0</v>
      </c>
      <c r="N41" s="265">
        <v>0</v>
      </c>
      <c r="O41" s="265">
        <v>0</v>
      </c>
      <c r="P41" s="265">
        <v>0</v>
      </c>
      <c r="Q41" s="265">
        <v>0</v>
      </c>
      <c r="R41" s="265">
        <v>0</v>
      </c>
      <c r="S41" s="265">
        <v>0</v>
      </c>
      <c r="T41" s="265">
        <v>0</v>
      </c>
      <c r="U41" s="265">
        <v>0</v>
      </c>
      <c r="V41" s="265">
        <v>0</v>
      </c>
      <c r="W41" s="265">
        <v>0</v>
      </c>
      <c r="X41" s="265">
        <v>0</v>
      </c>
      <c r="Y41" s="265">
        <v>0</v>
      </c>
      <c r="Z41" s="265">
        <v>0</v>
      </c>
      <c r="AA41" s="265">
        <v>0</v>
      </c>
      <c r="AB41" s="265">
        <v>0</v>
      </c>
      <c r="AC41" s="265">
        <v>0</v>
      </c>
      <c r="AD41" s="265">
        <v>0</v>
      </c>
      <c r="AE41" s="265">
        <v>0</v>
      </c>
    </row>
    <row r="42" spans="1:31" x14ac:dyDescent="0.25">
      <c r="A42" s="266" t="s">
        <v>522</v>
      </c>
      <c r="B42" s="265">
        <v>4439.3851500000001</v>
      </c>
      <c r="C42" s="265">
        <v>3731.9085300000002</v>
      </c>
      <c r="D42" s="265">
        <v>2962.3092900000001</v>
      </c>
      <c r="E42" s="265">
        <v>3215.26334</v>
      </c>
      <c r="F42" s="265">
        <v>571.93692999999996</v>
      </c>
      <c r="G42" s="265">
        <v>1411.6760400000001</v>
      </c>
      <c r="H42" s="265">
        <v>1315.5261399999999</v>
      </c>
      <c r="I42" s="265">
        <v>344.35021</v>
      </c>
      <c r="J42" s="265">
        <v>1601.4813999999999</v>
      </c>
      <c r="K42" s="265">
        <v>1400.5094999999999</v>
      </c>
      <c r="L42" s="265">
        <v>3108.5034000000001</v>
      </c>
      <c r="M42" s="265">
        <v>4043.9719</v>
      </c>
      <c r="N42" s="265">
        <v>5634.9381999999996</v>
      </c>
      <c r="O42" s="265">
        <v>5266.7578000000003</v>
      </c>
      <c r="P42" s="265">
        <v>6081.2393999999904</v>
      </c>
      <c r="Q42" s="265">
        <v>1505.29089999999</v>
      </c>
      <c r="R42" s="265">
        <v>2586.8935999999999</v>
      </c>
      <c r="S42" s="265">
        <v>1550.8458000000001</v>
      </c>
      <c r="T42" s="265">
        <v>1559.2262000000001</v>
      </c>
      <c r="U42" s="265">
        <v>1943.7421999999999</v>
      </c>
      <c r="V42" s="265">
        <v>2350.05869999999</v>
      </c>
      <c r="W42" s="265">
        <v>2242.5508</v>
      </c>
      <c r="X42" s="265">
        <v>2431.6550000000002</v>
      </c>
      <c r="Y42" s="265">
        <v>5737.6815999999899</v>
      </c>
      <c r="Z42" s="265">
        <v>6155.6683000000003</v>
      </c>
      <c r="AA42" s="265">
        <v>5624.6680999999999</v>
      </c>
      <c r="AB42" s="265">
        <v>7312.3819999999996</v>
      </c>
      <c r="AC42" s="265">
        <v>3584.1668999999902</v>
      </c>
      <c r="AD42" s="265">
        <v>2433.85229999999</v>
      </c>
      <c r="AE42" s="265">
        <v>1747.68649999999</v>
      </c>
    </row>
    <row r="43" spans="1:31" x14ac:dyDescent="0.25">
      <c r="A43" s="266" t="s">
        <v>523</v>
      </c>
      <c r="B43" s="265">
        <v>0</v>
      </c>
      <c r="C43" s="265">
        <v>0</v>
      </c>
      <c r="D43" s="265">
        <v>0</v>
      </c>
      <c r="E43" s="265">
        <v>0</v>
      </c>
      <c r="F43" s="265">
        <v>0</v>
      </c>
      <c r="G43" s="265">
        <v>0</v>
      </c>
      <c r="H43" s="265">
        <v>0</v>
      </c>
      <c r="I43" s="265">
        <v>0</v>
      </c>
      <c r="J43" s="265">
        <v>0</v>
      </c>
      <c r="K43" s="265">
        <v>0</v>
      </c>
      <c r="L43" s="265">
        <v>0</v>
      </c>
      <c r="M43" s="265">
        <v>0</v>
      </c>
      <c r="N43" s="265">
        <v>0</v>
      </c>
      <c r="O43" s="265">
        <v>0</v>
      </c>
      <c r="P43" s="265">
        <v>0</v>
      </c>
      <c r="Q43" s="265">
        <v>0</v>
      </c>
      <c r="R43" s="265">
        <v>0</v>
      </c>
      <c r="S43" s="265">
        <v>0</v>
      </c>
      <c r="T43" s="265">
        <v>0</v>
      </c>
      <c r="U43" s="265">
        <v>0</v>
      </c>
      <c r="V43" s="265">
        <v>0</v>
      </c>
      <c r="W43" s="265">
        <v>0</v>
      </c>
      <c r="X43" s="265">
        <v>0</v>
      </c>
      <c r="Y43" s="265">
        <v>0</v>
      </c>
      <c r="Z43" s="265">
        <v>0</v>
      </c>
      <c r="AA43" s="265">
        <v>0</v>
      </c>
      <c r="AB43" s="265">
        <v>0</v>
      </c>
      <c r="AC43" s="265">
        <v>0</v>
      </c>
      <c r="AD43" s="265">
        <v>0</v>
      </c>
      <c r="AE43" s="265">
        <v>0</v>
      </c>
    </row>
    <row r="44" spans="1:31" ht="15.75" thickBot="1" x14ac:dyDescent="0.3">
      <c r="A44" s="266" t="s">
        <v>524</v>
      </c>
      <c r="B44" s="267">
        <v>292.84321999999997</v>
      </c>
      <c r="C44" s="267">
        <v>291.712009999999</v>
      </c>
      <c r="D44" s="267">
        <v>364.47989000000001</v>
      </c>
      <c r="E44" s="267">
        <v>240.20685</v>
      </c>
      <c r="F44" s="267">
        <v>266.04873999999899</v>
      </c>
      <c r="G44" s="267">
        <v>290.61434000000003</v>
      </c>
      <c r="H44" s="267">
        <v>281.356279999999</v>
      </c>
      <c r="I44" s="267">
        <v>298.75409999999999</v>
      </c>
      <c r="J44" s="267">
        <v>234.44071403570101</v>
      </c>
      <c r="K44" s="267">
        <v>223.07961137225101</v>
      </c>
      <c r="L44" s="267">
        <v>258.75733044403802</v>
      </c>
      <c r="M44" s="267">
        <v>248.30357656651901</v>
      </c>
      <c r="N44" s="267">
        <v>243.35793521629799</v>
      </c>
      <c r="O44" s="267">
        <v>247.272233184839</v>
      </c>
      <c r="P44" s="267">
        <v>265.67443507865499</v>
      </c>
      <c r="Q44" s="267">
        <v>265.14071624385502</v>
      </c>
      <c r="R44" s="267">
        <v>249.07840160984199</v>
      </c>
      <c r="S44" s="267">
        <v>250.63135206293401</v>
      </c>
      <c r="T44" s="267">
        <v>239.02950726655101</v>
      </c>
      <c r="U44" s="267">
        <v>234.01811495945901</v>
      </c>
      <c r="V44" s="267">
        <v>232.74254104733001</v>
      </c>
      <c r="W44" s="267">
        <v>229.76370601436901</v>
      </c>
      <c r="X44" s="267">
        <v>248.457850202874</v>
      </c>
      <c r="Y44" s="267">
        <v>239.159109418253</v>
      </c>
      <c r="Z44" s="267">
        <v>243.658434825184</v>
      </c>
      <c r="AA44" s="267">
        <v>243.338827175109</v>
      </c>
      <c r="AB44" s="267">
        <v>254.21951481603799</v>
      </c>
      <c r="AC44" s="267">
        <v>264.72950526206699</v>
      </c>
      <c r="AD44" s="267">
        <v>253.11782547493999</v>
      </c>
      <c r="AE44" s="267">
        <v>240.065618741089</v>
      </c>
    </row>
    <row r="45" spans="1:31" x14ac:dyDescent="0.25">
      <c r="A45" s="274" t="s">
        <v>525</v>
      </c>
      <c r="B45" s="265">
        <v>5780.8420900000001</v>
      </c>
      <c r="C45" s="265">
        <v>4227.1947200000004</v>
      </c>
      <c r="D45" s="265">
        <v>3398.47147</v>
      </c>
      <c r="E45" s="265">
        <v>3958.9893400000001</v>
      </c>
      <c r="F45" s="265">
        <v>879.05963999999994</v>
      </c>
      <c r="G45" s="265">
        <v>1901.6809499999999</v>
      </c>
      <c r="H45" s="265">
        <v>2131.95307</v>
      </c>
      <c r="I45" s="265">
        <v>812.44272000000001</v>
      </c>
      <c r="J45" s="265">
        <v>1951.44015814606</v>
      </c>
      <c r="K45" s="265">
        <v>1668.55686555907</v>
      </c>
      <c r="L45" s="265">
        <v>3558.6869141963198</v>
      </c>
      <c r="M45" s="265">
        <v>4721.56361491595</v>
      </c>
      <c r="N45" s="265">
        <v>6662.3127544055797</v>
      </c>
      <c r="O45" s="265">
        <v>6538.94761770275</v>
      </c>
      <c r="P45" s="265">
        <v>7294.3356412487901</v>
      </c>
      <c r="Q45" s="265">
        <v>2039.11560395329</v>
      </c>
      <c r="R45" s="265">
        <v>3447.5105837777401</v>
      </c>
      <c r="S45" s="265">
        <v>2151.5683294270798</v>
      </c>
      <c r="T45" s="265">
        <v>2245.9248135869402</v>
      </c>
      <c r="U45" s="265">
        <v>2541.1488874666502</v>
      </c>
      <c r="V45" s="265">
        <v>3056.43779066358</v>
      </c>
      <c r="W45" s="265">
        <v>2652.8104222690899</v>
      </c>
      <c r="X45" s="265">
        <v>2789.2849035327399</v>
      </c>
      <c r="Y45" s="265">
        <v>7093.1256519196704</v>
      </c>
      <c r="Z45" s="265">
        <v>7504.2264452422896</v>
      </c>
      <c r="AA45" s="265">
        <v>7373.7608788910002</v>
      </c>
      <c r="AB45" s="265">
        <v>7999.3038333537797</v>
      </c>
      <c r="AC45" s="265">
        <v>4195.4182194053701</v>
      </c>
      <c r="AD45" s="265">
        <v>3413.7235700014999</v>
      </c>
      <c r="AE45" s="265">
        <v>2439.16686665819</v>
      </c>
    </row>
    <row r="47" spans="1:31" x14ac:dyDescent="0.25">
      <c r="A47" s="266" t="s">
        <v>526</v>
      </c>
      <c r="B47" s="265">
        <v>211.44311999999999</v>
      </c>
      <c r="C47" s="265">
        <v>251.00081</v>
      </c>
      <c r="D47" s="265">
        <v>240.29159000000001</v>
      </c>
      <c r="E47" s="265">
        <v>153.73978</v>
      </c>
      <c r="F47" s="265">
        <v>149.66216</v>
      </c>
      <c r="G47" s="265">
        <v>189.11197000000001</v>
      </c>
      <c r="H47" s="265">
        <v>276.20166999999998</v>
      </c>
      <c r="I47" s="265">
        <v>430.56252999999998</v>
      </c>
      <c r="J47" s="265">
        <v>252.008764716667</v>
      </c>
      <c r="K47" s="265">
        <v>252.008764716667</v>
      </c>
      <c r="L47" s="265">
        <v>252.008764716667</v>
      </c>
      <c r="M47" s="265">
        <v>252.008764716667</v>
      </c>
      <c r="N47" s="265">
        <v>216.46261868333301</v>
      </c>
      <c r="O47" s="265">
        <v>216.46261868333301</v>
      </c>
      <c r="P47" s="265">
        <v>216.46261868333301</v>
      </c>
      <c r="Q47" s="265">
        <v>216.46261868333301</v>
      </c>
      <c r="R47" s="265">
        <v>216.46261868333301</v>
      </c>
      <c r="S47" s="265">
        <v>216.46261868333301</v>
      </c>
      <c r="T47" s="265">
        <v>216.46261868333301</v>
      </c>
      <c r="U47" s="265">
        <v>216.46261868333301</v>
      </c>
      <c r="V47" s="265">
        <v>216.46261868333301</v>
      </c>
      <c r="W47" s="265">
        <v>216.46261868333301</v>
      </c>
      <c r="X47" s="265">
        <v>216.46261868333301</v>
      </c>
      <c r="Y47" s="265">
        <v>216.46261868333301</v>
      </c>
      <c r="Z47" s="265">
        <v>220.79187105700001</v>
      </c>
      <c r="AA47" s="265">
        <v>220.79187105700001</v>
      </c>
      <c r="AB47" s="265">
        <v>220.79187105700001</v>
      </c>
      <c r="AC47" s="265">
        <v>220.79187105700001</v>
      </c>
      <c r="AD47" s="265">
        <v>220.79187105700001</v>
      </c>
      <c r="AE47" s="265">
        <v>220.79187105700001</v>
      </c>
    </row>
    <row r="48" spans="1:31" x14ac:dyDescent="0.25">
      <c r="A48" s="266" t="s">
        <v>527</v>
      </c>
      <c r="B48" s="265">
        <v>103.81795</v>
      </c>
      <c r="C48" s="265">
        <v>139.9504</v>
      </c>
      <c r="D48" s="265">
        <v>165.76575</v>
      </c>
      <c r="E48" s="265">
        <v>130.0598</v>
      </c>
      <c r="F48" s="265">
        <v>87.495849999999905</v>
      </c>
      <c r="G48" s="265">
        <v>103.2405</v>
      </c>
      <c r="H48" s="265">
        <v>85.679049999999904</v>
      </c>
      <c r="I48" s="265">
        <v>132.11165</v>
      </c>
      <c r="J48" s="265">
        <v>135.965049133333</v>
      </c>
      <c r="K48" s="265">
        <v>135.965049133333</v>
      </c>
      <c r="L48" s="265">
        <v>135.965049133333</v>
      </c>
      <c r="M48" s="265">
        <v>135.965049133333</v>
      </c>
      <c r="N48" s="265">
        <v>131.95581021666601</v>
      </c>
      <c r="O48" s="265">
        <v>131.95581021666601</v>
      </c>
      <c r="P48" s="265">
        <v>131.95581021666601</v>
      </c>
      <c r="Q48" s="265">
        <v>131.95581021666601</v>
      </c>
      <c r="R48" s="265">
        <v>131.95581021666601</v>
      </c>
      <c r="S48" s="265">
        <v>131.95581021666601</v>
      </c>
      <c r="T48" s="265">
        <v>131.95581021666601</v>
      </c>
      <c r="U48" s="265">
        <v>131.95581021666601</v>
      </c>
      <c r="V48" s="265">
        <v>131.95581021666601</v>
      </c>
      <c r="W48" s="265">
        <v>131.95581021666601</v>
      </c>
      <c r="X48" s="265">
        <v>131.95581021666601</v>
      </c>
      <c r="Y48" s="265">
        <v>131.95581021666601</v>
      </c>
      <c r="Z48" s="265">
        <v>134.594926421</v>
      </c>
      <c r="AA48" s="265">
        <v>134.594926421</v>
      </c>
      <c r="AB48" s="265">
        <v>134.594926421</v>
      </c>
      <c r="AC48" s="265">
        <v>134.594926421</v>
      </c>
      <c r="AD48" s="265">
        <v>134.594926421</v>
      </c>
      <c r="AE48" s="265">
        <v>134.594926421</v>
      </c>
    </row>
    <row r="49" spans="1:31" x14ac:dyDescent="0.25">
      <c r="A49" s="266" t="s">
        <v>528</v>
      </c>
      <c r="B49" s="265">
        <v>294.12738999999999</v>
      </c>
      <c r="C49" s="265">
        <v>285.54748000000001</v>
      </c>
      <c r="D49" s="265">
        <v>280.17867000000001</v>
      </c>
      <c r="E49" s="265">
        <v>240.79136999999901</v>
      </c>
      <c r="F49" s="265">
        <v>386.69261999999998</v>
      </c>
      <c r="G49" s="265">
        <v>230.46892999999901</v>
      </c>
      <c r="H49" s="265">
        <v>300.41651999999999</v>
      </c>
      <c r="I49" s="265">
        <v>271.31614000000002</v>
      </c>
      <c r="J49" s="265">
        <v>269.79329771666698</v>
      </c>
      <c r="K49" s="265">
        <v>269.79329771666698</v>
      </c>
      <c r="L49" s="265">
        <v>269.79329771666698</v>
      </c>
      <c r="M49" s="265">
        <v>269.79329771666698</v>
      </c>
      <c r="N49" s="265">
        <v>277.86166131666602</v>
      </c>
      <c r="O49" s="265">
        <v>277.86166131666602</v>
      </c>
      <c r="P49" s="265">
        <v>277.86166131666602</v>
      </c>
      <c r="Q49" s="265">
        <v>277.86166131666602</v>
      </c>
      <c r="R49" s="265">
        <v>277.97817231666602</v>
      </c>
      <c r="S49" s="265">
        <v>277.97817231666602</v>
      </c>
      <c r="T49" s="265">
        <v>277.97817231666602</v>
      </c>
      <c r="U49" s="265">
        <v>277.97817231666602</v>
      </c>
      <c r="V49" s="265">
        <v>277.97817231666602</v>
      </c>
      <c r="W49" s="265">
        <v>277.97817231666602</v>
      </c>
      <c r="X49" s="265">
        <v>277.97817231666602</v>
      </c>
      <c r="Y49" s="265">
        <v>277.97817231666602</v>
      </c>
      <c r="Z49" s="265">
        <v>283.53312794300001</v>
      </c>
      <c r="AA49" s="265">
        <v>283.53312794300001</v>
      </c>
      <c r="AB49" s="265">
        <v>283.53312794300001</v>
      </c>
      <c r="AC49" s="265">
        <v>283.53312794300001</v>
      </c>
      <c r="AD49" s="265">
        <v>283.53312794300001</v>
      </c>
      <c r="AE49" s="265">
        <v>283.53312794300001</v>
      </c>
    </row>
    <row r="50" spans="1:31" x14ac:dyDescent="0.25">
      <c r="A50" s="266" t="s">
        <v>529</v>
      </c>
      <c r="B50" s="265">
        <v>25.502099999999999</v>
      </c>
      <c r="C50" s="265">
        <v>25.56316</v>
      </c>
      <c r="D50" s="265">
        <v>25.574369999999998</v>
      </c>
      <c r="E50" s="265">
        <v>25.530809999999999</v>
      </c>
      <c r="F50" s="265">
        <v>25.490759999999899</v>
      </c>
      <c r="G50" s="265">
        <v>26.8154</v>
      </c>
      <c r="H50" s="265">
        <v>28.77872</v>
      </c>
      <c r="I50" s="265">
        <v>28.764659999999999</v>
      </c>
      <c r="J50" s="265">
        <v>24.175000000000001</v>
      </c>
      <c r="K50" s="265">
        <v>24.175000000000001</v>
      </c>
      <c r="L50" s="265">
        <v>24.175000000000001</v>
      </c>
      <c r="M50" s="265">
        <v>24.175000000000001</v>
      </c>
      <c r="N50" s="265">
        <v>25.745999999999999</v>
      </c>
      <c r="O50" s="265">
        <v>25.745999999999999</v>
      </c>
      <c r="P50" s="265">
        <v>25.745999999999999</v>
      </c>
      <c r="Q50" s="265">
        <v>25.745999999999999</v>
      </c>
      <c r="R50" s="265">
        <v>25.745999999999999</v>
      </c>
      <c r="S50" s="265">
        <v>25.745999999999999</v>
      </c>
      <c r="T50" s="265">
        <v>25.745999999999999</v>
      </c>
      <c r="U50" s="265">
        <v>25.745999999999999</v>
      </c>
      <c r="V50" s="265">
        <v>25.745999999999999</v>
      </c>
      <c r="W50" s="265">
        <v>25.745999999999999</v>
      </c>
      <c r="X50" s="265">
        <v>25.745999999999999</v>
      </c>
      <c r="Y50" s="265">
        <v>25.745999999999999</v>
      </c>
      <c r="Z50" s="265">
        <v>25.745999999999999</v>
      </c>
      <c r="AA50" s="265">
        <v>25.745999999999999</v>
      </c>
      <c r="AB50" s="265">
        <v>25.745999999999999</v>
      </c>
      <c r="AC50" s="265">
        <v>25.745999999999999</v>
      </c>
      <c r="AD50" s="265">
        <v>25.745999999999999</v>
      </c>
      <c r="AE50" s="265">
        <v>25.745999999999999</v>
      </c>
    </row>
    <row r="51" spans="1:31" x14ac:dyDescent="0.25">
      <c r="A51" s="266" t="s">
        <v>530</v>
      </c>
      <c r="B51" s="265">
        <v>11.46261</v>
      </c>
      <c r="C51" s="265">
        <v>0</v>
      </c>
      <c r="D51" s="265">
        <v>19.410340000000001</v>
      </c>
      <c r="E51" s="265">
        <v>8.6564099999999993</v>
      </c>
      <c r="F51" s="265">
        <v>8.65639</v>
      </c>
      <c r="G51" s="265">
        <v>8.65639</v>
      </c>
      <c r="H51" s="265">
        <v>8.65639</v>
      </c>
      <c r="I51" s="265">
        <v>8.65639</v>
      </c>
      <c r="J51" s="265">
        <v>17.715</v>
      </c>
      <c r="K51" s="265">
        <v>17.715</v>
      </c>
      <c r="L51" s="265">
        <v>17.715</v>
      </c>
      <c r="M51" s="265">
        <v>17.715</v>
      </c>
      <c r="N51" s="265">
        <v>8.8740000000000006</v>
      </c>
      <c r="O51" s="265">
        <v>8.8740000000000006</v>
      </c>
      <c r="P51" s="265">
        <v>8.8740000000000006</v>
      </c>
      <c r="Q51" s="265">
        <v>8.8740000000000006</v>
      </c>
      <c r="R51" s="265">
        <v>8.8740000000000006</v>
      </c>
      <c r="S51" s="265">
        <v>8.8740000000000006</v>
      </c>
      <c r="T51" s="265">
        <v>8.8740000000000006</v>
      </c>
      <c r="U51" s="265">
        <v>8.8740000000000006</v>
      </c>
      <c r="V51" s="265">
        <v>8.8740000000000006</v>
      </c>
      <c r="W51" s="265">
        <v>8.8740000000000006</v>
      </c>
      <c r="X51" s="265">
        <v>8.8740000000000006</v>
      </c>
      <c r="Y51" s="265">
        <v>8.8740000000000006</v>
      </c>
      <c r="Z51" s="265">
        <v>9.0960000000000001</v>
      </c>
      <c r="AA51" s="265">
        <v>9.0960000000000001</v>
      </c>
      <c r="AB51" s="265">
        <v>9.0960000000000001</v>
      </c>
      <c r="AC51" s="265">
        <v>9.0960000000000001</v>
      </c>
      <c r="AD51" s="265">
        <v>9.0960000000000001</v>
      </c>
      <c r="AE51" s="265">
        <v>9.0960000000000001</v>
      </c>
    </row>
    <row r="52" spans="1:31" x14ac:dyDescent="0.25">
      <c r="A52" s="266" t="s">
        <v>531</v>
      </c>
      <c r="B52" s="265">
        <v>959.31776000000002</v>
      </c>
      <c r="C52" s="265">
        <v>867.84688000000006</v>
      </c>
      <c r="D52" s="265">
        <v>588.78633000000002</v>
      </c>
      <c r="E52" s="265">
        <v>593.52511000000004</v>
      </c>
      <c r="F52" s="265">
        <v>689.68561999999997</v>
      </c>
      <c r="G52" s="265">
        <v>967.14849000000004</v>
      </c>
      <c r="H52" s="265">
        <v>953.95493999999997</v>
      </c>
      <c r="I52" s="265">
        <v>921.87851999999998</v>
      </c>
      <c r="J52" s="265">
        <v>908.87479507669798</v>
      </c>
      <c r="K52" s="265">
        <v>780.31399507693902</v>
      </c>
      <c r="L52" s="265">
        <v>838.53476438912799</v>
      </c>
      <c r="M52" s="265">
        <v>753.89888062279294</v>
      </c>
      <c r="N52" s="265">
        <v>1011.51026284974</v>
      </c>
      <c r="O52" s="265">
        <v>1032.45129644851</v>
      </c>
      <c r="P52" s="265">
        <v>871.20906742540603</v>
      </c>
      <c r="Q52" s="265">
        <v>770.71524622238906</v>
      </c>
      <c r="R52" s="265">
        <v>950.69114009535804</v>
      </c>
      <c r="S52" s="265">
        <v>1039.0058340355299</v>
      </c>
      <c r="T52" s="265">
        <v>1022.97154436989</v>
      </c>
      <c r="U52" s="265">
        <v>1106.7656034587401</v>
      </c>
      <c r="V52" s="265">
        <v>1003.71616581815</v>
      </c>
      <c r="W52" s="265">
        <v>834.85073764155902</v>
      </c>
      <c r="X52" s="265">
        <v>859.01733470443401</v>
      </c>
      <c r="Y52" s="265">
        <v>858.86882243269304</v>
      </c>
      <c r="Z52" s="265">
        <v>1056.2041737555301</v>
      </c>
      <c r="AA52" s="265">
        <v>1089.20774920286</v>
      </c>
      <c r="AB52" s="265">
        <v>926.47919530619299</v>
      </c>
      <c r="AC52" s="265">
        <v>788.21066915483902</v>
      </c>
      <c r="AD52" s="265">
        <v>969.771972745742</v>
      </c>
      <c r="AE52" s="265">
        <v>1082.90357983682</v>
      </c>
    </row>
    <row r="53" spans="1:31" ht="15.75" thickBot="1" x14ac:dyDescent="0.3">
      <c r="A53" s="266" t="s">
        <v>532</v>
      </c>
      <c r="B53" s="267">
        <v>40.874499999999998</v>
      </c>
      <c r="C53" s="267">
        <v>58.517809999999997</v>
      </c>
      <c r="D53" s="267">
        <v>317.15145000000001</v>
      </c>
      <c r="E53" s="267">
        <v>141.35547</v>
      </c>
      <c r="F53" s="267">
        <v>143.17903000000001</v>
      </c>
      <c r="G53" s="267">
        <v>94.595950000000002</v>
      </c>
      <c r="H53" s="267">
        <v>143.18743000000001</v>
      </c>
      <c r="I53" s="267">
        <v>133.07096000000001</v>
      </c>
      <c r="J53" s="267">
        <v>131.59297305000001</v>
      </c>
      <c r="K53" s="267">
        <v>131.95777304999999</v>
      </c>
      <c r="L53" s="267">
        <v>131.93497305</v>
      </c>
      <c r="M53" s="267">
        <v>131.95777304999999</v>
      </c>
      <c r="N53" s="267">
        <v>47.0370343499999</v>
      </c>
      <c r="O53" s="267">
        <v>185.80989034999999</v>
      </c>
      <c r="P53" s="267">
        <v>166.77028234999901</v>
      </c>
      <c r="Q53" s="267">
        <v>165.29987234999899</v>
      </c>
      <c r="R53" s="267">
        <v>195.013880349999</v>
      </c>
      <c r="S53" s="267">
        <v>174.25291634999999</v>
      </c>
      <c r="T53" s="267">
        <v>167.560134349999</v>
      </c>
      <c r="U53" s="267">
        <v>167.740374349999</v>
      </c>
      <c r="V53" s="267">
        <v>166.08237835</v>
      </c>
      <c r="W53" s="267">
        <v>170.93881434999901</v>
      </c>
      <c r="X53" s="267">
        <v>197.92941034999899</v>
      </c>
      <c r="Y53" s="267">
        <v>175.51324634999901</v>
      </c>
      <c r="Z53" s="267">
        <v>80.127190116999998</v>
      </c>
      <c r="AA53" s="267">
        <v>218.303442117</v>
      </c>
      <c r="AB53" s="267">
        <v>199.11960611699999</v>
      </c>
      <c r="AC53" s="267">
        <v>198.10741411699999</v>
      </c>
      <c r="AD53" s="267">
        <v>228.01637611699999</v>
      </c>
      <c r="AE53" s="267">
        <v>207.24607211700001</v>
      </c>
    </row>
    <row r="54" spans="1:31" x14ac:dyDescent="0.25">
      <c r="A54" s="274" t="s">
        <v>533</v>
      </c>
      <c r="B54" s="265">
        <v>1646.5454299999999</v>
      </c>
      <c r="C54" s="265">
        <v>1628.4265399999999</v>
      </c>
      <c r="D54" s="265">
        <v>1637.1585</v>
      </c>
      <c r="E54" s="265">
        <v>1293.6587500000001</v>
      </c>
      <c r="F54" s="265">
        <v>1490.8624299999999</v>
      </c>
      <c r="G54" s="265">
        <v>1620.03763</v>
      </c>
      <c r="H54" s="265">
        <v>1796.87471999999</v>
      </c>
      <c r="I54" s="265">
        <v>1926.36085</v>
      </c>
      <c r="J54" s="265">
        <v>1740.1248796933601</v>
      </c>
      <c r="K54" s="265">
        <v>1611.9288796936</v>
      </c>
      <c r="L54" s="265">
        <v>1670.1268490057901</v>
      </c>
      <c r="M54" s="265">
        <v>1585.5137652394601</v>
      </c>
      <c r="N54" s="265">
        <v>1719.4473874164</v>
      </c>
      <c r="O54" s="265">
        <v>1879.1612770151801</v>
      </c>
      <c r="P54" s="265">
        <v>1698.87943999207</v>
      </c>
      <c r="Q54" s="265">
        <v>1596.91520878905</v>
      </c>
      <c r="R54" s="265">
        <v>1806.72162166202</v>
      </c>
      <c r="S54" s="265">
        <v>1874.2753516021901</v>
      </c>
      <c r="T54" s="265">
        <v>1851.54827993655</v>
      </c>
      <c r="U54" s="265">
        <v>1935.5225790254101</v>
      </c>
      <c r="V54" s="265">
        <v>1830.81514538482</v>
      </c>
      <c r="W54" s="265">
        <v>1666.8061532082199</v>
      </c>
      <c r="X54" s="265">
        <v>1717.9633462710999</v>
      </c>
      <c r="Y54" s="265">
        <v>1695.39866999935</v>
      </c>
      <c r="Z54" s="265">
        <v>1810.09328929353</v>
      </c>
      <c r="AA54" s="265">
        <v>1981.2731167408599</v>
      </c>
      <c r="AB54" s="265">
        <v>1799.3607268441899</v>
      </c>
      <c r="AC54" s="265">
        <v>1660.08000869283</v>
      </c>
      <c r="AD54" s="265">
        <v>1871.55027428374</v>
      </c>
      <c r="AE54" s="265">
        <v>1963.9115773748199</v>
      </c>
    </row>
    <row r="56" spans="1:31" x14ac:dyDescent="0.25">
      <c r="A56" s="266" t="s">
        <v>534</v>
      </c>
      <c r="B56" s="265">
        <v>121.32275</v>
      </c>
      <c r="C56" s="265">
        <v>179.0889</v>
      </c>
      <c r="D56" s="265">
        <v>163.13972999999999</v>
      </c>
      <c r="E56" s="265">
        <v>86.536789999999996</v>
      </c>
      <c r="F56" s="265">
        <v>65.5184</v>
      </c>
      <c r="G56" s="265">
        <v>60.725879999999997</v>
      </c>
      <c r="H56" s="265">
        <v>56.646120000000003</v>
      </c>
      <c r="I56" s="265">
        <v>69.646550000000005</v>
      </c>
      <c r="J56" s="265">
        <v>106.86715185</v>
      </c>
      <c r="K56" s="265">
        <v>106.86715185</v>
      </c>
      <c r="L56" s="265">
        <v>106.86715185</v>
      </c>
      <c r="M56" s="265">
        <v>106.86715185</v>
      </c>
      <c r="N56" s="265">
        <v>96.451708866666706</v>
      </c>
      <c r="O56" s="265">
        <v>96.451708866666706</v>
      </c>
      <c r="P56" s="265">
        <v>96.451708866666706</v>
      </c>
      <c r="Q56" s="265">
        <v>96.451708866666706</v>
      </c>
      <c r="R56" s="265">
        <v>96.451708866666706</v>
      </c>
      <c r="S56" s="265">
        <v>96.451708866666706</v>
      </c>
      <c r="T56" s="265">
        <v>96.451708866666706</v>
      </c>
      <c r="U56" s="265">
        <v>96.451708866666706</v>
      </c>
      <c r="V56" s="265">
        <v>96.451708866666706</v>
      </c>
      <c r="W56" s="265">
        <v>96.451708866666706</v>
      </c>
      <c r="X56" s="265">
        <v>96.451708866666706</v>
      </c>
      <c r="Y56" s="265">
        <v>96.451708866666706</v>
      </c>
      <c r="Z56" s="265">
        <v>98.380743043999999</v>
      </c>
      <c r="AA56" s="265">
        <v>98.380743043999999</v>
      </c>
      <c r="AB56" s="265">
        <v>98.380743043999999</v>
      </c>
      <c r="AC56" s="265">
        <v>98.380743043999999</v>
      </c>
      <c r="AD56" s="265">
        <v>98.380743043999999</v>
      </c>
      <c r="AE56" s="265">
        <v>98.380743043999999</v>
      </c>
    </row>
    <row r="57" spans="1:31" x14ac:dyDescent="0.25">
      <c r="A57" s="266" t="s">
        <v>535</v>
      </c>
      <c r="B57" s="265">
        <v>3.7820800000000001</v>
      </c>
      <c r="C57" s="265">
        <v>7.8971400000000003</v>
      </c>
      <c r="D57" s="265">
        <v>14.0562</v>
      </c>
      <c r="E57" s="265">
        <v>14.89714</v>
      </c>
      <c r="F57" s="265">
        <v>11.70514</v>
      </c>
      <c r="G57" s="265">
        <v>10.389139999999999</v>
      </c>
      <c r="H57" s="265">
        <v>5.6659299999999897</v>
      </c>
      <c r="I57" s="265">
        <v>5.0883500000000002</v>
      </c>
      <c r="J57" s="265">
        <v>7.0002361999999998</v>
      </c>
      <c r="K57" s="265">
        <v>7.0002361999999998</v>
      </c>
      <c r="L57" s="265">
        <v>7.0002361999999998</v>
      </c>
      <c r="M57" s="265">
        <v>7.0002361999999998</v>
      </c>
      <c r="N57" s="265">
        <v>7.2906455000000001</v>
      </c>
      <c r="O57" s="265">
        <v>7.2906455000000001</v>
      </c>
      <c r="P57" s="265">
        <v>7.2906455000000001</v>
      </c>
      <c r="Q57" s="265">
        <v>7.2906455000000001</v>
      </c>
      <c r="R57" s="265">
        <v>7.2906455000000001</v>
      </c>
      <c r="S57" s="265">
        <v>7.2906455000000001</v>
      </c>
      <c r="T57" s="265">
        <v>7.2906455000000001</v>
      </c>
      <c r="U57" s="265">
        <v>7.2906455000000001</v>
      </c>
      <c r="V57" s="265">
        <v>7.2906455000000001</v>
      </c>
      <c r="W57" s="265">
        <v>7.2906455000000001</v>
      </c>
      <c r="X57" s="265">
        <v>7.2906455000000001</v>
      </c>
      <c r="Y57" s="265">
        <v>7.2906455000000001</v>
      </c>
      <c r="Z57" s="265">
        <v>7.4364584100000002</v>
      </c>
      <c r="AA57" s="265">
        <v>7.4364584100000002</v>
      </c>
      <c r="AB57" s="265">
        <v>7.4364584100000002</v>
      </c>
      <c r="AC57" s="265">
        <v>7.4364584100000002</v>
      </c>
      <c r="AD57" s="265">
        <v>7.4364584100000002</v>
      </c>
      <c r="AE57" s="265">
        <v>7.4364584100000002</v>
      </c>
    </row>
    <row r="58" spans="1:31" x14ac:dyDescent="0.25">
      <c r="A58" s="266" t="s">
        <v>536</v>
      </c>
      <c r="B58" s="265">
        <v>916.79551000000004</v>
      </c>
      <c r="C58" s="265">
        <v>814.03543999999999</v>
      </c>
      <c r="D58" s="265">
        <v>717.79183999999998</v>
      </c>
      <c r="E58" s="265">
        <v>565.46213999999998</v>
      </c>
      <c r="F58" s="265">
        <v>640.06071999999995</v>
      </c>
      <c r="G58" s="265">
        <v>548.93532000000005</v>
      </c>
      <c r="H58" s="265">
        <v>542.88998000000004</v>
      </c>
      <c r="I58" s="265">
        <v>543.27575000000002</v>
      </c>
      <c r="J58" s="265">
        <v>479.95940918339602</v>
      </c>
      <c r="K58" s="265">
        <v>687.28353091080896</v>
      </c>
      <c r="L58" s="265">
        <v>799.94431711374295</v>
      </c>
      <c r="M58" s="265">
        <v>799.42411606947496</v>
      </c>
      <c r="N58" s="265">
        <v>759.535573003992</v>
      </c>
      <c r="O58" s="265">
        <v>655.11567187945195</v>
      </c>
      <c r="P58" s="265">
        <v>555.17631596040303</v>
      </c>
      <c r="Q58" s="265">
        <v>450.84092040848998</v>
      </c>
      <c r="R58" s="265">
        <v>419.76572188972898</v>
      </c>
      <c r="S58" s="265">
        <v>413.01370835778101</v>
      </c>
      <c r="T58" s="265">
        <v>435.64963679859801</v>
      </c>
      <c r="U58" s="265">
        <v>438.57316250888101</v>
      </c>
      <c r="V58" s="265">
        <v>473.68447611162298</v>
      </c>
      <c r="W58" s="265">
        <v>689.30592308618202</v>
      </c>
      <c r="X58" s="265">
        <v>856.85733902313598</v>
      </c>
      <c r="Y58" s="265">
        <v>832.45895247316696</v>
      </c>
      <c r="Z58" s="265">
        <v>765.65954868348797</v>
      </c>
      <c r="AA58" s="265">
        <v>658.43694896554996</v>
      </c>
      <c r="AB58" s="265">
        <v>558.13749550106502</v>
      </c>
      <c r="AC58" s="265">
        <v>453.29251960823899</v>
      </c>
      <c r="AD58" s="265">
        <v>420.31566496037402</v>
      </c>
      <c r="AE58" s="265">
        <v>412.61954911007501</v>
      </c>
    </row>
    <row r="59" spans="1:31" x14ac:dyDescent="0.25">
      <c r="A59" s="266" t="s">
        <v>537</v>
      </c>
      <c r="B59" s="265">
        <v>107.169119999999</v>
      </c>
      <c r="C59" s="265">
        <v>107.72322</v>
      </c>
      <c r="D59" s="265">
        <v>109.14138</v>
      </c>
      <c r="E59" s="265">
        <v>108.22136999999999</v>
      </c>
      <c r="F59" s="265">
        <v>111.97696999999999</v>
      </c>
      <c r="G59" s="265">
        <v>120.6754</v>
      </c>
      <c r="H59" s="265">
        <v>120.67376</v>
      </c>
      <c r="I59" s="265">
        <v>113.75811</v>
      </c>
      <c r="J59" s="265">
        <v>110.86143253</v>
      </c>
      <c r="K59" s="265">
        <v>107.14032</v>
      </c>
      <c r="L59" s="265">
        <v>0</v>
      </c>
      <c r="M59" s="265">
        <v>0</v>
      </c>
      <c r="N59" s="265">
        <v>0</v>
      </c>
      <c r="O59" s="265">
        <v>0</v>
      </c>
      <c r="P59" s="265">
        <v>0</v>
      </c>
      <c r="Q59" s="265">
        <v>0</v>
      </c>
      <c r="R59" s="265">
        <v>0</v>
      </c>
      <c r="S59" s="265">
        <v>0</v>
      </c>
      <c r="T59" s="265">
        <v>0</v>
      </c>
      <c r="U59" s="265">
        <v>0</v>
      </c>
      <c r="V59" s="265">
        <v>0</v>
      </c>
      <c r="W59" s="265">
        <v>0</v>
      </c>
      <c r="X59" s="265">
        <v>0</v>
      </c>
      <c r="Y59" s="265">
        <v>0</v>
      </c>
      <c r="Z59" s="265">
        <v>0</v>
      </c>
      <c r="AA59" s="265">
        <v>0</v>
      </c>
      <c r="AB59" s="265">
        <v>0</v>
      </c>
      <c r="AC59" s="265">
        <v>0</v>
      </c>
      <c r="AD59" s="265">
        <v>0</v>
      </c>
      <c r="AE59" s="265">
        <v>0</v>
      </c>
    </row>
    <row r="60" spans="1:31" x14ac:dyDescent="0.25">
      <c r="A60" s="266" t="s">
        <v>538</v>
      </c>
      <c r="B60" s="265">
        <v>17.86749</v>
      </c>
      <c r="C60" s="265">
        <v>17.86749</v>
      </c>
      <c r="D60" s="265">
        <v>0</v>
      </c>
      <c r="E60" s="265">
        <v>0</v>
      </c>
      <c r="F60" s="265">
        <v>36.468040000000002</v>
      </c>
      <c r="G60" s="265">
        <v>18.234020000000001</v>
      </c>
      <c r="H60" s="265">
        <v>18.234020000000001</v>
      </c>
      <c r="I60" s="265">
        <v>18.234020000000001</v>
      </c>
      <c r="J60" s="265">
        <v>17.9379687666667</v>
      </c>
      <c r="K60" s="265">
        <v>17.9379687666667</v>
      </c>
      <c r="L60" s="265">
        <v>17.9379687666667</v>
      </c>
      <c r="M60" s="265">
        <v>17.9379687666667</v>
      </c>
      <c r="N60" s="265">
        <v>17.675760483333299</v>
      </c>
      <c r="O60" s="265">
        <v>17.675760483333299</v>
      </c>
      <c r="P60" s="265">
        <v>17.675760483333299</v>
      </c>
      <c r="Q60" s="265">
        <v>17.675760483333299</v>
      </c>
      <c r="R60" s="265">
        <v>17.675760483333299</v>
      </c>
      <c r="S60" s="265">
        <v>17.675760483333299</v>
      </c>
      <c r="T60" s="265">
        <v>17.675760483333299</v>
      </c>
      <c r="U60" s="265">
        <v>17.675760483333299</v>
      </c>
      <c r="V60" s="265">
        <v>17.675760483333299</v>
      </c>
      <c r="W60" s="265">
        <v>17.675760483333299</v>
      </c>
      <c r="X60" s="265">
        <v>17.675760483333299</v>
      </c>
      <c r="Y60" s="265">
        <v>17.675760483333299</v>
      </c>
      <c r="Z60" s="265">
        <v>18.029275692999999</v>
      </c>
      <c r="AA60" s="265">
        <v>18.029275692999999</v>
      </c>
      <c r="AB60" s="265">
        <v>18.029275692999999</v>
      </c>
      <c r="AC60" s="265">
        <v>18.029275692999999</v>
      </c>
      <c r="AD60" s="265">
        <v>18.029275692999999</v>
      </c>
      <c r="AE60" s="265">
        <v>18.029275692999999</v>
      </c>
    </row>
    <row r="61" spans="1:31" x14ac:dyDescent="0.25">
      <c r="A61" s="266" t="s">
        <v>539</v>
      </c>
      <c r="B61" s="265">
        <v>10.72171</v>
      </c>
      <c r="C61" s="265">
        <v>10.747879999999901</v>
      </c>
      <c r="D61" s="265">
        <v>10.75268</v>
      </c>
      <c r="E61" s="265">
        <v>10.734019999999999</v>
      </c>
      <c r="F61" s="265">
        <v>10.51742</v>
      </c>
      <c r="G61" s="265">
        <v>10.532959999999999</v>
      </c>
      <c r="H61" s="265">
        <v>10.535080000000001</v>
      </c>
      <c r="I61" s="265">
        <v>10.529030000000001</v>
      </c>
      <c r="J61" s="265">
        <v>10.224</v>
      </c>
      <c r="K61" s="265">
        <v>10.224</v>
      </c>
      <c r="L61" s="265">
        <v>10.224</v>
      </c>
      <c r="M61" s="265">
        <v>10.224</v>
      </c>
      <c r="N61" s="265">
        <v>10.667999999999999</v>
      </c>
      <c r="O61" s="265">
        <v>10.667999999999999</v>
      </c>
      <c r="P61" s="265">
        <v>10.667999999999999</v>
      </c>
      <c r="Q61" s="265">
        <v>10.667999999999999</v>
      </c>
      <c r="R61" s="265">
        <v>10.667999999999999</v>
      </c>
      <c r="S61" s="265">
        <v>10.667999999999999</v>
      </c>
      <c r="T61" s="265">
        <v>10.667999999999999</v>
      </c>
      <c r="U61" s="265">
        <v>10.667999999999999</v>
      </c>
      <c r="V61" s="265">
        <v>10.667999999999999</v>
      </c>
      <c r="W61" s="265">
        <v>10.667999999999999</v>
      </c>
      <c r="X61" s="265">
        <v>10.667999999999999</v>
      </c>
      <c r="Y61" s="265">
        <v>10.667999999999999</v>
      </c>
      <c r="Z61" s="265">
        <v>10.667999999999999</v>
      </c>
      <c r="AA61" s="265">
        <v>10.667999999999999</v>
      </c>
      <c r="AB61" s="265">
        <v>10.667999999999999</v>
      </c>
      <c r="AC61" s="265">
        <v>10.667999999999999</v>
      </c>
      <c r="AD61" s="265">
        <v>10.667999999999999</v>
      </c>
      <c r="AE61" s="265">
        <v>10.667999999999999</v>
      </c>
    </row>
    <row r="62" spans="1:31" x14ac:dyDescent="0.25">
      <c r="A62" s="266" t="s">
        <v>540</v>
      </c>
      <c r="B62" s="265">
        <v>4.6819100000000002</v>
      </c>
      <c r="C62" s="265">
        <v>0</v>
      </c>
      <c r="D62" s="265">
        <v>8.3187199999999901</v>
      </c>
      <c r="E62" s="265">
        <v>3.7098800000000001</v>
      </c>
      <c r="F62" s="265">
        <v>3.7098800000000001</v>
      </c>
      <c r="G62" s="265">
        <v>3.7098800000000001</v>
      </c>
      <c r="H62" s="265">
        <v>3.7098800000000001</v>
      </c>
      <c r="I62" s="265">
        <v>3.7098800000000001</v>
      </c>
      <c r="J62" s="265">
        <v>7.2350000000000003</v>
      </c>
      <c r="K62" s="265">
        <v>7.2350000000000003</v>
      </c>
      <c r="L62" s="265">
        <v>7.2350000000000003</v>
      </c>
      <c r="M62" s="265">
        <v>7.2350000000000003</v>
      </c>
      <c r="N62" s="265">
        <v>3.8029999999999999</v>
      </c>
      <c r="O62" s="265">
        <v>3.8029999999999999</v>
      </c>
      <c r="P62" s="265">
        <v>3.8029999999999999</v>
      </c>
      <c r="Q62" s="265">
        <v>3.8029999999999999</v>
      </c>
      <c r="R62" s="265">
        <v>3.8029999999999999</v>
      </c>
      <c r="S62" s="265">
        <v>3.8029999999999999</v>
      </c>
      <c r="T62" s="265">
        <v>3.8029999999999999</v>
      </c>
      <c r="U62" s="265">
        <v>3.8029999999999999</v>
      </c>
      <c r="V62" s="265">
        <v>3.8029999999999999</v>
      </c>
      <c r="W62" s="265">
        <v>3.8029999999999999</v>
      </c>
      <c r="X62" s="265">
        <v>3.8029999999999999</v>
      </c>
      <c r="Y62" s="265">
        <v>3.8029999999999999</v>
      </c>
      <c r="Z62" s="265">
        <v>3.8980000000000001</v>
      </c>
      <c r="AA62" s="265">
        <v>3.8980000000000001</v>
      </c>
      <c r="AB62" s="265">
        <v>3.8980000000000001</v>
      </c>
      <c r="AC62" s="265">
        <v>3.8980000000000001</v>
      </c>
      <c r="AD62" s="265">
        <v>3.8980000000000001</v>
      </c>
      <c r="AE62" s="265">
        <v>3.8980000000000001</v>
      </c>
    </row>
    <row r="63" spans="1:31" ht="15.75" thickBot="1" x14ac:dyDescent="0.3">
      <c r="A63" s="266" t="s">
        <v>541</v>
      </c>
      <c r="B63" s="267">
        <v>1.4500000000000001E-2</v>
      </c>
      <c r="C63" s="267">
        <v>1.4500000000000001E-2</v>
      </c>
      <c r="D63" s="267">
        <v>1.4500000000000001E-2</v>
      </c>
      <c r="E63" s="267">
        <v>1.4500000000000001E-2</v>
      </c>
      <c r="F63" s="267">
        <v>0.24171000000000001</v>
      </c>
      <c r="G63" s="267">
        <v>1.4500000000000001E-2</v>
      </c>
      <c r="H63" s="267">
        <v>1.4500000000000001E-2</v>
      </c>
      <c r="I63" s="267">
        <v>1.4500000000000001E-2</v>
      </c>
      <c r="J63" s="267">
        <v>7.7308766666666695E-2</v>
      </c>
      <c r="K63" s="267">
        <v>7.7308766666666695E-2</v>
      </c>
      <c r="L63" s="267">
        <v>7.7308766666666695E-2</v>
      </c>
      <c r="M63" s="267">
        <v>7.7308766666666695E-2</v>
      </c>
      <c r="N63" s="267">
        <v>5.3777933333333298E-2</v>
      </c>
      <c r="O63" s="267">
        <v>5.3777933333333298E-2</v>
      </c>
      <c r="P63" s="267">
        <v>5.3777933333333298E-2</v>
      </c>
      <c r="Q63" s="267">
        <v>5.3777933333333298E-2</v>
      </c>
      <c r="R63" s="267">
        <v>5.3777933333333298E-2</v>
      </c>
      <c r="S63" s="267">
        <v>5.3777933333333298E-2</v>
      </c>
      <c r="T63" s="267">
        <v>5.3777933333333298E-2</v>
      </c>
      <c r="U63" s="267">
        <v>5.3777933333333298E-2</v>
      </c>
      <c r="V63" s="267">
        <v>5.3777933333333298E-2</v>
      </c>
      <c r="W63" s="267">
        <v>5.3777933333333298E-2</v>
      </c>
      <c r="X63" s="267">
        <v>5.3777933333333298E-2</v>
      </c>
      <c r="Y63" s="267">
        <v>5.3777933333333298E-2</v>
      </c>
      <c r="Z63" s="267">
        <v>5.4563491999999998E-2</v>
      </c>
      <c r="AA63" s="267">
        <v>5.4563491999999998E-2</v>
      </c>
      <c r="AB63" s="267">
        <v>5.4563491999999998E-2</v>
      </c>
      <c r="AC63" s="267">
        <v>5.4563491999999998E-2</v>
      </c>
      <c r="AD63" s="267">
        <v>5.4563491999999998E-2</v>
      </c>
      <c r="AE63" s="267">
        <v>5.4563491999999998E-2</v>
      </c>
    </row>
    <row r="64" spans="1:31" x14ac:dyDescent="0.25">
      <c r="A64" s="274" t="s">
        <v>542</v>
      </c>
      <c r="B64" s="265">
        <v>1182.3550700000001</v>
      </c>
      <c r="C64" s="265">
        <v>1137.3745699999999</v>
      </c>
      <c r="D64" s="265">
        <v>1023.21505</v>
      </c>
      <c r="E64" s="265">
        <v>789.57583999999997</v>
      </c>
      <c r="F64" s="265">
        <v>880.19827999999995</v>
      </c>
      <c r="G64" s="265">
        <v>773.21709999999996</v>
      </c>
      <c r="H64" s="265">
        <v>758.36927000000003</v>
      </c>
      <c r="I64" s="265">
        <v>764.25618999999995</v>
      </c>
      <c r="J64" s="265">
        <v>740.16250729673004</v>
      </c>
      <c r="K64" s="265">
        <v>943.76551649414296</v>
      </c>
      <c r="L64" s="265">
        <v>949.28598269707697</v>
      </c>
      <c r="M64" s="265">
        <v>948.76578165280796</v>
      </c>
      <c r="N64" s="265">
        <v>895.47846578732504</v>
      </c>
      <c r="O64" s="265">
        <v>791.05856466278499</v>
      </c>
      <c r="P64" s="265">
        <v>691.11920874373698</v>
      </c>
      <c r="Q64" s="265">
        <v>586.78381319182301</v>
      </c>
      <c r="R64" s="265">
        <v>555.70861467306202</v>
      </c>
      <c r="S64" s="265">
        <v>548.95660114111502</v>
      </c>
      <c r="T64" s="265">
        <v>571.59252958193099</v>
      </c>
      <c r="U64" s="265">
        <v>574.51605529221501</v>
      </c>
      <c r="V64" s="265">
        <v>609.62736889495704</v>
      </c>
      <c r="W64" s="265">
        <v>825.24881586951597</v>
      </c>
      <c r="X64" s="265">
        <v>992.80023180646901</v>
      </c>
      <c r="Y64" s="265">
        <v>968.40184525650102</v>
      </c>
      <c r="Z64" s="265">
        <v>904.12658932248905</v>
      </c>
      <c r="AA64" s="265">
        <v>796.90398960455002</v>
      </c>
      <c r="AB64" s="265">
        <v>696.60453614006497</v>
      </c>
      <c r="AC64" s="265">
        <v>591.75956024723905</v>
      </c>
      <c r="AD64" s="265">
        <v>558.78270559937403</v>
      </c>
      <c r="AE64" s="265">
        <v>551.08658974907496</v>
      </c>
    </row>
    <row r="65" spans="1:31" x14ac:dyDescent="0.25">
      <c r="A65" s="266" t="s">
        <v>543</v>
      </c>
    </row>
    <row r="66" spans="1:31" x14ac:dyDescent="0.25">
      <c r="A66" s="266" t="s">
        <v>544</v>
      </c>
      <c r="B66" s="265">
        <v>2.606E-2</v>
      </c>
      <c r="C66" s="265">
        <v>9.4549999999999995E-2</v>
      </c>
      <c r="D66" s="265">
        <v>1.8007500000000001</v>
      </c>
      <c r="E66" s="265">
        <v>0.13879</v>
      </c>
      <c r="F66" s="265">
        <v>9.9940000000000001E-2</v>
      </c>
      <c r="G66" s="265">
        <v>0.45168999999999998</v>
      </c>
      <c r="H66" s="265">
        <v>8.1089999999999995E-2</v>
      </c>
      <c r="I66" s="265">
        <v>0.15875999999999901</v>
      </c>
      <c r="J66" s="265">
        <v>0</v>
      </c>
      <c r="K66" s="265">
        <v>0</v>
      </c>
      <c r="L66" s="265">
        <v>0</v>
      </c>
      <c r="M66" s="265">
        <v>0</v>
      </c>
      <c r="N66" s="265">
        <v>0</v>
      </c>
      <c r="O66" s="265">
        <v>0</v>
      </c>
      <c r="P66" s="265">
        <v>0</v>
      </c>
      <c r="Q66" s="265">
        <v>0</v>
      </c>
      <c r="R66" s="265">
        <v>0</v>
      </c>
      <c r="S66" s="265">
        <v>0</v>
      </c>
      <c r="T66" s="265">
        <v>0</v>
      </c>
      <c r="U66" s="265">
        <v>0</v>
      </c>
      <c r="V66" s="265">
        <v>0</v>
      </c>
      <c r="W66" s="265">
        <v>0</v>
      </c>
      <c r="X66" s="265">
        <v>0</v>
      </c>
      <c r="Y66" s="265">
        <v>0</v>
      </c>
      <c r="Z66" s="265">
        <v>0</v>
      </c>
      <c r="AA66" s="265">
        <v>0</v>
      </c>
      <c r="AB66" s="265">
        <v>0</v>
      </c>
      <c r="AC66" s="265">
        <v>0</v>
      </c>
      <c r="AD66" s="265">
        <v>0</v>
      </c>
      <c r="AE66" s="265">
        <v>0</v>
      </c>
    </row>
    <row r="68" spans="1:31" x14ac:dyDescent="0.25">
      <c r="A68" s="264" t="s">
        <v>545</v>
      </c>
      <c r="B68" s="265">
        <v>146294.07629999999</v>
      </c>
      <c r="C68" s="265">
        <v>125792.00885</v>
      </c>
      <c r="D68" s="265">
        <v>109671.08447</v>
      </c>
      <c r="E68" s="265">
        <v>101788.325</v>
      </c>
      <c r="F68" s="265">
        <v>101153.32637</v>
      </c>
      <c r="G68" s="265">
        <v>119353.62188999999</v>
      </c>
      <c r="H68" s="265">
        <v>126043.18799000001</v>
      </c>
      <c r="I68" s="265">
        <v>129456.95973</v>
      </c>
      <c r="J68" s="265">
        <v>108255.03830875301</v>
      </c>
      <c r="K68" s="265">
        <v>101403.83509042799</v>
      </c>
      <c r="L68" s="265">
        <v>114914.52202551501</v>
      </c>
      <c r="M68" s="265">
        <v>139789.65856937499</v>
      </c>
      <c r="N68" s="265">
        <v>153649.58906071601</v>
      </c>
      <c r="O68" s="265">
        <v>139524.64650445699</v>
      </c>
      <c r="P68" s="265">
        <v>129115.361967893</v>
      </c>
      <c r="Q68" s="265">
        <v>105922.157327564</v>
      </c>
      <c r="R68" s="265">
        <v>110936.801796948</v>
      </c>
      <c r="S68" s="265">
        <v>120253.888649559</v>
      </c>
      <c r="T68" s="265">
        <v>128655.66883845501</v>
      </c>
      <c r="U68" s="265">
        <v>129563.386090215</v>
      </c>
      <c r="V68" s="265">
        <v>110496.26843133201</v>
      </c>
      <c r="W68" s="265">
        <v>101868.23208916299</v>
      </c>
      <c r="X68" s="265">
        <v>112263.84833101599</v>
      </c>
      <c r="Y68" s="265">
        <v>142103.41589641501</v>
      </c>
      <c r="Z68" s="265">
        <v>155553.461514353</v>
      </c>
      <c r="AA68" s="265">
        <v>141805.669786613</v>
      </c>
      <c r="AB68" s="265">
        <v>132765.435730753</v>
      </c>
      <c r="AC68" s="265">
        <v>109738.93800450501</v>
      </c>
      <c r="AD68" s="265">
        <v>113567.850253135</v>
      </c>
      <c r="AE68" s="265">
        <v>122817.93444580201</v>
      </c>
    </row>
    <row r="70" spans="1:31" x14ac:dyDescent="0.25">
      <c r="A70" s="264" t="s">
        <v>546</v>
      </c>
    </row>
    <row r="72" spans="1:31" x14ac:dyDescent="0.25">
      <c r="A72" s="266" t="s">
        <v>547</v>
      </c>
      <c r="B72" s="265">
        <v>24879.424589999999</v>
      </c>
      <c r="C72" s="265">
        <v>23548.952710000001</v>
      </c>
      <c r="D72" s="265">
        <v>20038.801640000001</v>
      </c>
      <c r="E72" s="265">
        <v>19364.074549999899</v>
      </c>
      <c r="F72" s="265">
        <v>18132.16317</v>
      </c>
      <c r="G72" s="265">
        <v>23640.06695</v>
      </c>
      <c r="H72" s="265">
        <v>26054.641689999899</v>
      </c>
      <c r="I72" s="265">
        <v>26244.500739999999</v>
      </c>
      <c r="J72" s="265">
        <v>20014.839177999998</v>
      </c>
      <c r="K72" s="265">
        <v>16009.456651</v>
      </c>
      <c r="L72" s="265">
        <v>18793.456489</v>
      </c>
      <c r="M72" s="265">
        <v>23025.184020999899</v>
      </c>
      <c r="N72" s="265">
        <v>24427.422747999899</v>
      </c>
      <c r="O72" s="265">
        <v>21599.477199000001</v>
      </c>
      <c r="P72" s="265">
        <v>21655.287786000001</v>
      </c>
      <c r="Q72" s="265">
        <v>15096.9745529999</v>
      </c>
      <c r="R72" s="265">
        <v>20875.762645999999</v>
      </c>
      <c r="S72" s="265">
        <v>22533.747275999998</v>
      </c>
      <c r="T72" s="265">
        <v>23721.965676</v>
      </c>
      <c r="U72" s="265">
        <v>24423.0605059999</v>
      </c>
      <c r="V72" s="265">
        <v>20074.628341</v>
      </c>
      <c r="W72" s="265">
        <v>17765.323626000001</v>
      </c>
      <c r="X72" s="265">
        <v>16038.991442999901</v>
      </c>
      <c r="Y72" s="265">
        <v>23594.163286999999</v>
      </c>
      <c r="Z72" s="265">
        <v>23892.266623</v>
      </c>
      <c r="AA72" s="265">
        <v>20803.937832</v>
      </c>
      <c r="AB72" s="265">
        <v>21240.527542</v>
      </c>
      <c r="AC72" s="265">
        <v>17054.420767</v>
      </c>
      <c r="AD72" s="265">
        <v>19438.437668999999</v>
      </c>
      <c r="AE72" s="265">
        <v>22206.692391999899</v>
      </c>
    </row>
    <row r="73" spans="1:31" x14ac:dyDescent="0.25">
      <c r="A73" s="266" t="s">
        <v>548</v>
      </c>
      <c r="B73" s="265">
        <v>433.52665999999999</v>
      </c>
      <c r="C73" s="265">
        <v>93.214560000000006</v>
      </c>
      <c r="D73" s="265">
        <v>41.264290000000003</v>
      </c>
      <c r="E73" s="265">
        <v>225.98660999999899</v>
      </c>
      <c r="F73" s="265">
        <v>10.940899999999999</v>
      </c>
      <c r="G73" s="265">
        <v>22.607679999999998</v>
      </c>
      <c r="H73" s="265">
        <v>46.814140000000002</v>
      </c>
      <c r="I73" s="265">
        <v>39.458199999999998</v>
      </c>
      <c r="J73" s="265">
        <v>-76.921140106827394</v>
      </c>
      <c r="K73" s="265">
        <v>-7.8860984393315903</v>
      </c>
      <c r="L73" s="265">
        <v>23.7447238937816</v>
      </c>
      <c r="M73" s="265">
        <v>-249.24436836959001</v>
      </c>
      <c r="N73" s="265">
        <v>136.908745690068</v>
      </c>
      <c r="O73" s="265">
        <v>193.25419850830201</v>
      </c>
      <c r="P73" s="265">
        <v>228.368296081712</v>
      </c>
      <c r="Q73" s="265">
        <v>67.381075429894096</v>
      </c>
      <c r="R73" s="265">
        <v>200.65641121445299</v>
      </c>
      <c r="S73" s="265">
        <v>100.64985643870099</v>
      </c>
      <c r="T73" s="265">
        <v>92.289644023460994</v>
      </c>
      <c r="U73" s="265">
        <v>110.000523427552</v>
      </c>
      <c r="V73" s="265">
        <v>122.295828206197</v>
      </c>
      <c r="W73" s="265">
        <v>43.475956266369103</v>
      </c>
      <c r="X73" s="265">
        <v>20.190232027410602</v>
      </c>
      <c r="Y73" s="265">
        <v>194.812956720626</v>
      </c>
      <c r="Z73" s="265">
        <v>142.94092655403901</v>
      </c>
      <c r="AA73" s="265">
        <v>263.22998839075001</v>
      </c>
      <c r="AB73" s="265">
        <v>88.376489657417295</v>
      </c>
      <c r="AC73" s="265">
        <v>69.695332095947904</v>
      </c>
      <c r="AD73" s="265">
        <v>211.977256459378</v>
      </c>
      <c r="AE73" s="265">
        <v>118.94550997958</v>
      </c>
    </row>
    <row r="74" spans="1:31" ht="15.75" thickBot="1" x14ac:dyDescent="0.3">
      <c r="A74" s="266" t="s">
        <v>1238</v>
      </c>
      <c r="B74" s="267">
        <v>5.2229999999999999E-2</v>
      </c>
      <c r="C74" s="267">
        <v>1.2781899999999999</v>
      </c>
      <c r="D74" s="267">
        <v>17.357469999999999</v>
      </c>
      <c r="E74" s="267">
        <v>56.383339999999997</v>
      </c>
      <c r="F74" s="267">
        <v>73.745130000000003</v>
      </c>
      <c r="G74" s="267">
        <v>17.02319</v>
      </c>
      <c r="H74" s="267">
        <v>33.003320000000002</v>
      </c>
      <c r="I74" s="267">
        <v>90.179190000000006</v>
      </c>
      <c r="J74" s="267">
        <v>147.237910178959</v>
      </c>
      <c r="K74" s="267">
        <v>21.039400747390498</v>
      </c>
      <c r="L74" s="267">
        <v>16.154681840124098</v>
      </c>
      <c r="M74" s="267">
        <v>43.284006963792201</v>
      </c>
      <c r="N74" s="267">
        <v>2.5793202282690202</v>
      </c>
      <c r="O74" s="267">
        <v>0</v>
      </c>
      <c r="P74" s="267">
        <v>0.747370942996745</v>
      </c>
      <c r="Q74" s="267">
        <v>15.861652960935199</v>
      </c>
      <c r="R74" s="267">
        <v>77.9692592306764</v>
      </c>
      <c r="S74" s="267">
        <v>32.742461463459897</v>
      </c>
      <c r="T74" s="267">
        <v>17.1140439916113</v>
      </c>
      <c r="U74" s="267">
        <v>22.868729582695501</v>
      </c>
      <c r="V74" s="267">
        <v>22.5423999996618</v>
      </c>
      <c r="W74" s="267">
        <v>5.7999375053439604</v>
      </c>
      <c r="X74" s="267">
        <v>14.740283294916701</v>
      </c>
      <c r="Y74" s="267">
        <v>8.7058753453885096</v>
      </c>
      <c r="Z74" s="267">
        <v>0.16274730404959301</v>
      </c>
      <c r="AA74" s="267">
        <v>3.11763149147209</v>
      </c>
      <c r="AB74" s="267">
        <v>0</v>
      </c>
      <c r="AC74" s="267">
        <v>0.48200393446634598</v>
      </c>
      <c r="AD74" s="267">
        <v>39.928925682962301</v>
      </c>
      <c r="AE74" s="267">
        <v>7.3786563162997396</v>
      </c>
    </row>
    <row r="75" spans="1:31" x14ac:dyDescent="0.25">
      <c r="A75" s="287" t="s">
        <v>549</v>
      </c>
      <c r="B75" s="265">
        <v>25313.003479999999</v>
      </c>
      <c r="C75" s="265">
        <v>23643.445459999999</v>
      </c>
      <c r="D75" s="265">
        <v>20097.4234</v>
      </c>
      <c r="E75" s="265">
        <v>19646.4444999999</v>
      </c>
      <c r="F75" s="265">
        <v>18216.849200000001</v>
      </c>
      <c r="G75" s="265">
        <v>23679.697820000001</v>
      </c>
      <c r="H75" s="265">
        <v>26134.459149999901</v>
      </c>
      <c r="I75" s="265">
        <v>26374.138129999999</v>
      </c>
      <c r="J75" s="265">
        <v>20085.155948072101</v>
      </c>
      <c r="K75" s="265">
        <v>16022.609953308</v>
      </c>
      <c r="L75" s="265">
        <v>18833.355894733901</v>
      </c>
      <c r="M75" s="265">
        <v>22819.223659594099</v>
      </c>
      <c r="N75" s="265">
        <v>24566.910813918301</v>
      </c>
      <c r="O75" s="265">
        <v>21792.731397508302</v>
      </c>
      <c r="P75" s="265">
        <v>21884.403453024701</v>
      </c>
      <c r="Q75" s="265">
        <v>15180.2172813908</v>
      </c>
      <c r="R75" s="265">
        <v>21154.3883164451</v>
      </c>
      <c r="S75" s="265">
        <v>22667.139593902099</v>
      </c>
      <c r="T75" s="265">
        <v>23831.369364015001</v>
      </c>
      <c r="U75" s="265">
        <v>24555.9297590102</v>
      </c>
      <c r="V75" s="265">
        <v>20219.466569205801</v>
      </c>
      <c r="W75" s="265">
        <v>17814.599519771698</v>
      </c>
      <c r="X75" s="265">
        <v>16073.9219583223</v>
      </c>
      <c r="Y75" s="265">
        <v>23797.682119066001</v>
      </c>
      <c r="Z75" s="265">
        <v>24035.370296858</v>
      </c>
      <c r="AA75" s="265">
        <v>21070.285451882199</v>
      </c>
      <c r="AB75" s="265">
        <v>21328.904031657399</v>
      </c>
      <c r="AC75" s="265">
        <v>17124.598103030399</v>
      </c>
      <c r="AD75" s="265">
        <v>19690.343851142301</v>
      </c>
      <c r="AE75" s="265">
        <v>22333.0165582958</v>
      </c>
    </row>
    <row r="76" spans="1:31" x14ac:dyDescent="0.25">
      <c r="A76" s="266" t="s">
        <v>550</v>
      </c>
      <c r="B76" s="265">
        <v>0</v>
      </c>
      <c r="C76" s="265">
        <v>0</v>
      </c>
      <c r="D76" s="265">
        <v>0</v>
      </c>
      <c r="E76" s="265">
        <v>0</v>
      </c>
      <c r="F76" s="265">
        <v>0</v>
      </c>
      <c r="G76" s="265">
        <v>0</v>
      </c>
      <c r="H76" s="265">
        <v>0</v>
      </c>
      <c r="I76" s="265">
        <v>0</v>
      </c>
      <c r="J76" s="265">
        <v>0</v>
      </c>
      <c r="K76" s="265">
        <v>0</v>
      </c>
      <c r="L76" s="265">
        <v>0</v>
      </c>
      <c r="M76" s="265">
        <v>0</v>
      </c>
      <c r="N76" s="265">
        <v>0</v>
      </c>
      <c r="O76" s="265">
        <v>0</v>
      </c>
      <c r="P76" s="265">
        <v>0</v>
      </c>
      <c r="Q76" s="265">
        <v>0</v>
      </c>
      <c r="R76" s="265">
        <v>0</v>
      </c>
      <c r="S76" s="265">
        <v>0</v>
      </c>
      <c r="T76" s="265">
        <v>0</v>
      </c>
      <c r="U76" s="265">
        <v>0</v>
      </c>
      <c r="V76" s="265">
        <v>0</v>
      </c>
      <c r="W76" s="265">
        <v>0</v>
      </c>
      <c r="X76" s="265">
        <v>0</v>
      </c>
      <c r="Y76" s="265">
        <v>0</v>
      </c>
      <c r="Z76" s="265">
        <v>0</v>
      </c>
      <c r="AA76" s="265">
        <v>0</v>
      </c>
      <c r="AB76" s="265">
        <v>0</v>
      </c>
      <c r="AC76" s="265">
        <v>0</v>
      </c>
      <c r="AD76" s="265">
        <v>0</v>
      </c>
      <c r="AE76" s="265">
        <v>0</v>
      </c>
    </row>
    <row r="77" spans="1:31" x14ac:dyDescent="0.25">
      <c r="A77" s="266" t="s">
        <v>551</v>
      </c>
      <c r="B77" s="265">
        <v>330.83605999999997</v>
      </c>
      <c r="C77" s="265">
        <v>347.92671999999999</v>
      </c>
      <c r="D77" s="265">
        <v>383.90733999999998</v>
      </c>
      <c r="E77" s="265">
        <v>350.17610999999999</v>
      </c>
      <c r="F77" s="265">
        <v>382.81984999999997</v>
      </c>
      <c r="G77" s="265">
        <v>821.54371000000003</v>
      </c>
      <c r="H77" s="265">
        <v>386.68133</v>
      </c>
      <c r="I77" s="265">
        <v>483.74534</v>
      </c>
      <c r="J77" s="265">
        <v>388.63200000000001</v>
      </c>
      <c r="K77" s="265">
        <v>455.959</v>
      </c>
      <c r="L77" s="265">
        <v>479.82</v>
      </c>
      <c r="M77" s="265">
        <v>648.53499999999997</v>
      </c>
      <c r="N77" s="265">
        <v>379.81799999999998</v>
      </c>
      <c r="O77" s="265">
        <v>342.54700000000003</v>
      </c>
      <c r="P77" s="265">
        <v>406.96499999999997</v>
      </c>
      <c r="Q77" s="265">
        <v>331.851</v>
      </c>
      <c r="R77" s="265">
        <v>418.30500000000001</v>
      </c>
      <c r="S77" s="265">
        <v>427.99799999999999</v>
      </c>
      <c r="T77" s="265">
        <v>395.767</v>
      </c>
      <c r="U77" s="265">
        <v>467.94400000000002</v>
      </c>
      <c r="V77" s="265">
        <v>391.61099999999999</v>
      </c>
      <c r="W77" s="265">
        <v>440.47699999999998</v>
      </c>
      <c r="X77" s="265">
        <v>398.38299999999998</v>
      </c>
      <c r="Y77" s="265">
        <v>370.34399999999999</v>
      </c>
      <c r="Z77" s="265">
        <v>412.72199999999998</v>
      </c>
      <c r="AA77" s="265">
        <v>369.85599999999999</v>
      </c>
      <c r="AB77" s="265">
        <v>419.98899999999998</v>
      </c>
      <c r="AC77" s="265">
        <v>393.63900000000001</v>
      </c>
      <c r="AD77" s="265">
        <v>440.37900000000002</v>
      </c>
      <c r="AE77" s="265">
        <v>421.87400000000002</v>
      </c>
    </row>
    <row r="78" spans="1:31" x14ac:dyDescent="0.25">
      <c r="A78" s="266" t="s">
        <v>552</v>
      </c>
      <c r="B78" s="265">
        <v>966.12710000000004</v>
      </c>
      <c r="C78" s="265">
        <v>894.66389999999899</v>
      </c>
      <c r="D78" s="265">
        <v>976.59534999999903</v>
      </c>
      <c r="E78" s="265">
        <v>954.39062000000001</v>
      </c>
      <c r="F78" s="265">
        <v>859.46657000000005</v>
      </c>
      <c r="G78" s="265">
        <v>850.81484</v>
      </c>
      <c r="H78" s="265">
        <v>941.85868000000005</v>
      </c>
      <c r="I78" s="265">
        <v>909.40579999999898</v>
      </c>
      <c r="J78" s="265">
        <v>1020.958</v>
      </c>
      <c r="K78" s="265">
        <v>1078.06</v>
      </c>
      <c r="L78" s="265">
        <v>1043.088</v>
      </c>
      <c r="M78" s="265">
        <v>1025.4110000000001</v>
      </c>
      <c r="N78" s="265">
        <v>1092.5529999999901</v>
      </c>
      <c r="O78" s="265">
        <v>1067.2739999999999</v>
      </c>
      <c r="P78" s="265">
        <v>1096.74999999999</v>
      </c>
      <c r="Q78" s="265">
        <v>944.35299999999995</v>
      </c>
      <c r="R78" s="265">
        <v>1080.53</v>
      </c>
      <c r="S78" s="265">
        <v>1020.518</v>
      </c>
      <c r="T78" s="265">
        <v>985.92499999999995</v>
      </c>
      <c r="U78" s="265">
        <v>1163.585</v>
      </c>
      <c r="V78" s="265">
        <v>1011.2190000000001</v>
      </c>
      <c r="W78" s="265">
        <v>1137.3530000000001</v>
      </c>
      <c r="X78" s="265">
        <v>1058.546</v>
      </c>
      <c r="Y78" s="265">
        <v>969.79499999999996</v>
      </c>
      <c r="Z78" s="265">
        <v>1156.7750000000001</v>
      </c>
      <c r="AA78" s="265">
        <v>1036.836</v>
      </c>
      <c r="AB78" s="265">
        <v>1134.742</v>
      </c>
      <c r="AC78" s="265">
        <v>1069.45099999999</v>
      </c>
      <c r="AD78" s="265">
        <v>1151.396</v>
      </c>
      <c r="AE78" s="265">
        <v>1035.3989999999999</v>
      </c>
    </row>
    <row r="79" spans="1:31" x14ac:dyDescent="0.25">
      <c r="A79" s="266" t="s">
        <v>553</v>
      </c>
      <c r="B79" s="265">
        <v>33.555390000000003</v>
      </c>
      <c r="C79" s="265">
        <v>23.67745</v>
      </c>
      <c r="D79" s="265">
        <v>31.301169999999999</v>
      </c>
      <c r="E79" s="265">
        <v>23.586459999999999</v>
      </c>
      <c r="F79" s="265">
        <v>5.6471499999999999</v>
      </c>
      <c r="G79" s="265">
        <v>39.013509999999997</v>
      </c>
      <c r="H79" s="265">
        <v>24.85952</v>
      </c>
      <c r="I79" s="265">
        <v>64.826880000000003</v>
      </c>
      <c r="J79" s="265">
        <v>22.533046880058201</v>
      </c>
      <c r="K79" s="265">
        <v>9.1546671383581995</v>
      </c>
      <c r="L79" s="265">
        <v>37.211753127419101</v>
      </c>
      <c r="M79" s="265">
        <v>7.7284702911313197</v>
      </c>
      <c r="N79" s="265">
        <v>54.317464514588998</v>
      </c>
      <c r="O79" s="265">
        <v>46.751242626260101</v>
      </c>
      <c r="P79" s="265">
        <v>18.921116793328402</v>
      </c>
      <c r="Q79" s="265">
        <v>22.558097618579598</v>
      </c>
      <c r="R79" s="265">
        <v>24.793771443257999</v>
      </c>
      <c r="S79" s="265">
        <v>32.334569785766398</v>
      </c>
      <c r="T79" s="265">
        <v>34.288249720043197</v>
      </c>
      <c r="U79" s="265">
        <v>62.430194061180899</v>
      </c>
      <c r="V79" s="265">
        <v>46.9592978700299</v>
      </c>
      <c r="W79" s="265">
        <v>33.081490639082404</v>
      </c>
      <c r="X79" s="265">
        <v>42.8508193185476</v>
      </c>
      <c r="Y79" s="265">
        <v>42.607279469117501</v>
      </c>
      <c r="Z79" s="265">
        <v>46.0506086481466</v>
      </c>
      <c r="AA79" s="265">
        <v>32.6909493590571</v>
      </c>
      <c r="AB79" s="265">
        <v>28.388669826349801</v>
      </c>
      <c r="AC79" s="265">
        <v>43.194399181740899</v>
      </c>
      <c r="AD79" s="265">
        <v>44.590046176531096</v>
      </c>
      <c r="AE79" s="265">
        <v>53.916807628424699</v>
      </c>
    </row>
    <row r="80" spans="1:31" x14ac:dyDescent="0.25">
      <c r="A80" s="266" t="s">
        <v>554</v>
      </c>
      <c r="B80" s="265">
        <v>7.5232099999999997</v>
      </c>
      <c r="C80" s="265">
        <v>0.94140999999999997</v>
      </c>
      <c r="D80" s="265">
        <v>0.6512</v>
      </c>
      <c r="E80" s="265">
        <v>3.3092899999999998</v>
      </c>
      <c r="F80" s="265">
        <v>0.21795</v>
      </c>
      <c r="G80" s="265">
        <v>0.57320000000000004</v>
      </c>
      <c r="H80" s="265">
        <v>0.93159999999999998</v>
      </c>
      <c r="I80" s="265">
        <v>0.47799000000000003</v>
      </c>
      <c r="J80" s="265">
        <v>2.6879800528971902</v>
      </c>
      <c r="K80" s="265">
        <v>0.77335105298831697</v>
      </c>
      <c r="L80" s="265">
        <v>2.3911139755092199</v>
      </c>
      <c r="M80" s="265">
        <v>1.39612106683349</v>
      </c>
      <c r="N80" s="265">
        <v>16.106105192601198</v>
      </c>
      <c r="O80" s="265">
        <v>19.989815115509401</v>
      </c>
      <c r="P80" s="265">
        <v>17.038602073421799</v>
      </c>
      <c r="Q80" s="265">
        <v>5.6148532631522503</v>
      </c>
      <c r="R80" s="265">
        <v>10.668325094526301</v>
      </c>
      <c r="S80" s="265">
        <v>7.3205194371647098</v>
      </c>
      <c r="T80" s="265">
        <v>9.2350109061730095</v>
      </c>
      <c r="U80" s="265">
        <v>7.3182280323120104</v>
      </c>
      <c r="V80" s="265">
        <v>9.2442125527089996</v>
      </c>
      <c r="W80" s="265">
        <v>3.8360993201107001</v>
      </c>
      <c r="X80" s="265">
        <v>2.3105648749333798</v>
      </c>
      <c r="Y80" s="265">
        <v>22.690981453321498</v>
      </c>
      <c r="Z80" s="265">
        <v>23.740332914485599</v>
      </c>
      <c r="AA80" s="265">
        <v>27.927549835161798</v>
      </c>
      <c r="AB80" s="265">
        <v>7.9205249778374096</v>
      </c>
      <c r="AC80" s="265">
        <v>5.9889357311684499</v>
      </c>
      <c r="AD80" s="265">
        <v>13.8781474429437</v>
      </c>
      <c r="AE80" s="265">
        <v>9.6281060846699305</v>
      </c>
    </row>
    <row r="81" spans="1:31" x14ac:dyDescent="0.25">
      <c r="A81" s="266" t="s">
        <v>555</v>
      </c>
      <c r="B81" s="265">
        <v>441.53278</v>
      </c>
      <c r="C81" s="265">
        <v>459.80165</v>
      </c>
      <c r="D81" s="265">
        <v>483.81545</v>
      </c>
      <c r="E81" s="265">
        <v>446.97584999999998</v>
      </c>
      <c r="F81" s="265">
        <v>423.03235000000001</v>
      </c>
      <c r="G81" s="265">
        <v>475.92511999999999</v>
      </c>
      <c r="H81" s="265">
        <v>555.66662999999903</v>
      </c>
      <c r="I81" s="265">
        <v>509.80811</v>
      </c>
      <c r="J81" s="265">
        <v>594.31871712383895</v>
      </c>
      <c r="K81" s="265">
        <v>556.46626931561298</v>
      </c>
      <c r="L81" s="265">
        <v>581.86913876399399</v>
      </c>
      <c r="M81" s="265">
        <v>701.24639469136503</v>
      </c>
      <c r="N81" s="265">
        <v>524.735715035667</v>
      </c>
      <c r="O81" s="265">
        <v>481.68218488449003</v>
      </c>
      <c r="P81" s="265">
        <v>496.33436886957401</v>
      </c>
      <c r="Q81" s="265">
        <v>395.03849969778298</v>
      </c>
      <c r="R81" s="265">
        <v>488.26223413615003</v>
      </c>
      <c r="S81" s="265">
        <v>524.64994202629498</v>
      </c>
      <c r="T81" s="265">
        <v>536.54633308543805</v>
      </c>
      <c r="U81" s="265">
        <v>547.04380155038302</v>
      </c>
      <c r="V81" s="265">
        <v>470.95888744695202</v>
      </c>
      <c r="W81" s="265">
        <v>433.70343818523298</v>
      </c>
      <c r="X81" s="265">
        <v>399.271118419983</v>
      </c>
      <c r="Y81" s="265">
        <v>520.79599389206703</v>
      </c>
      <c r="Z81" s="265">
        <v>547.36431438956402</v>
      </c>
      <c r="AA81" s="265">
        <v>493.60498165630997</v>
      </c>
      <c r="AB81" s="265">
        <v>516.69747502216205</v>
      </c>
      <c r="AC81" s="265">
        <v>388.313568203297</v>
      </c>
      <c r="AD81" s="265">
        <v>431.80397824001801</v>
      </c>
      <c r="AE81" s="265">
        <v>488.40375023162898</v>
      </c>
    </row>
    <row r="82" spans="1:31" x14ac:dyDescent="0.25">
      <c r="A82" s="266" t="s">
        <v>1239</v>
      </c>
      <c r="B82" s="265">
        <v>0</v>
      </c>
      <c r="C82" s="265">
        <v>0</v>
      </c>
      <c r="D82" s="265">
        <v>0</v>
      </c>
      <c r="E82" s="265">
        <v>0</v>
      </c>
      <c r="F82" s="265">
        <v>0</v>
      </c>
      <c r="G82" s="265">
        <v>0</v>
      </c>
      <c r="H82" s="265">
        <v>0</v>
      </c>
      <c r="I82" s="265">
        <v>0</v>
      </c>
      <c r="J82" s="265">
        <v>3.5789531199417999</v>
      </c>
      <c r="K82" s="265">
        <v>0.36633286164179701</v>
      </c>
      <c r="L82" s="265">
        <v>1.00024687258084</v>
      </c>
      <c r="M82" s="265">
        <v>-0.91247029113132905</v>
      </c>
      <c r="N82" s="265">
        <v>15.409535485411</v>
      </c>
      <c r="O82" s="265">
        <v>17.3627573737399</v>
      </c>
      <c r="P82" s="265">
        <v>18.327883206671601</v>
      </c>
      <c r="Q82" s="265">
        <v>6.33290238142036</v>
      </c>
      <c r="R82" s="265">
        <v>14.983228556742</v>
      </c>
      <c r="S82" s="265">
        <v>8.3274302142335195</v>
      </c>
      <c r="T82" s="265">
        <v>8.7367502799567394</v>
      </c>
      <c r="U82" s="265">
        <v>8.4258059388190905</v>
      </c>
      <c r="V82" s="265">
        <v>11.9197021299701</v>
      </c>
      <c r="W82" s="265">
        <v>3.75050936091752</v>
      </c>
      <c r="X82" s="265">
        <v>2.5171806814523801</v>
      </c>
      <c r="Y82" s="265">
        <v>24.540720530882499</v>
      </c>
      <c r="Z82" s="265">
        <v>23.6763913518534</v>
      </c>
      <c r="AA82" s="265">
        <v>31.4230506409429</v>
      </c>
      <c r="AB82" s="265">
        <v>8.8603301736501301</v>
      </c>
      <c r="AC82" s="265">
        <v>8.3446008182590496</v>
      </c>
      <c r="AD82" s="265">
        <v>17.834953823468901</v>
      </c>
      <c r="AE82" s="265">
        <v>9.3931923715752905</v>
      </c>
    </row>
    <row r="83" spans="1:31" x14ac:dyDescent="0.25">
      <c r="A83" s="266" t="s">
        <v>1240</v>
      </c>
      <c r="B83" s="265">
        <v>8.7000000000000001E-4</v>
      </c>
      <c r="C83" s="265">
        <v>1.99899999999999E-2</v>
      </c>
      <c r="D83" s="265">
        <v>0.30014000000000002</v>
      </c>
      <c r="E83" s="265">
        <v>0.84140999999999999</v>
      </c>
      <c r="F83" s="265">
        <v>1.4031400000000001</v>
      </c>
      <c r="G83" s="265">
        <v>0.42371999999999999</v>
      </c>
      <c r="H83" s="265">
        <v>0.65127999999999997</v>
      </c>
      <c r="I83" s="265">
        <v>1.1693800000000001</v>
      </c>
      <c r="J83" s="265">
        <v>1.5563028232632099</v>
      </c>
      <c r="K83" s="265">
        <v>-0.134620368601576</v>
      </c>
      <c r="L83" s="265">
        <v>-0.64625273950313999</v>
      </c>
      <c r="M83" s="265">
        <v>-4.2815157581992098</v>
      </c>
      <c r="N83" s="265">
        <v>0.17117977173097201</v>
      </c>
      <c r="O83" s="265">
        <v>0</v>
      </c>
      <c r="P83" s="265">
        <v>4.6029057003254097E-2</v>
      </c>
      <c r="Q83" s="265">
        <v>1.0776470390647901</v>
      </c>
      <c r="R83" s="265">
        <v>5.1364407693235101</v>
      </c>
      <c r="S83" s="265">
        <v>2.0835385365400301</v>
      </c>
      <c r="T83" s="265">
        <v>1.0776560083886899</v>
      </c>
      <c r="U83" s="265">
        <v>1.46897041730446</v>
      </c>
      <c r="V83" s="265">
        <v>1.50690000033819</v>
      </c>
      <c r="W83" s="265">
        <v>0.37946249465603898</v>
      </c>
      <c r="X83" s="265">
        <v>0.98331670508320701</v>
      </c>
      <c r="Y83" s="265">
        <v>0.576024654611482</v>
      </c>
      <c r="Z83" s="265">
        <v>1.13526959504069E-2</v>
      </c>
      <c r="AA83" s="265">
        <v>0.21146850852790899</v>
      </c>
      <c r="AB83" s="265">
        <v>0</v>
      </c>
      <c r="AC83" s="265">
        <v>3.1496065533653202E-2</v>
      </c>
      <c r="AD83" s="265">
        <v>2.7168743170376501</v>
      </c>
      <c r="AE83" s="265">
        <v>0.48914368370025202</v>
      </c>
    </row>
    <row r="84" spans="1:31" x14ac:dyDescent="0.25">
      <c r="A84" s="266" t="s">
        <v>556</v>
      </c>
      <c r="B84" s="265">
        <v>0</v>
      </c>
      <c r="C84" s="265">
        <v>0</v>
      </c>
      <c r="D84" s="265">
        <v>0</v>
      </c>
      <c r="E84" s="265">
        <v>0</v>
      </c>
      <c r="F84" s="265">
        <v>0</v>
      </c>
      <c r="G84" s="265">
        <v>0</v>
      </c>
      <c r="H84" s="265">
        <v>0</v>
      </c>
      <c r="I84" s="265">
        <v>0</v>
      </c>
      <c r="J84" s="265">
        <v>0</v>
      </c>
      <c r="K84" s="265">
        <v>0</v>
      </c>
      <c r="L84" s="265">
        <v>0</v>
      </c>
      <c r="M84" s="265">
        <v>0</v>
      </c>
      <c r="N84" s="265">
        <v>0</v>
      </c>
      <c r="O84" s="265">
        <v>0</v>
      </c>
      <c r="P84" s="265">
        <v>0</v>
      </c>
      <c r="Q84" s="265">
        <v>0</v>
      </c>
      <c r="R84" s="265">
        <v>0</v>
      </c>
      <c r="S84" s="265">
        <v>0</v>
      </c>
      <c r="T84" s="265">
        <v>0</v>
      </c>
      <c r="U84" s="265">
        <v>0</v>
      </c>
      <c r="V84" s="265">
        <v>0</v>
      </c>
      <c r="W84" s="265">
        <v>0</v>
      </c>
      <c r="X84" s="265">
        <v>0</v>
      </c>
      <c r="Y84" s="265">
        <v>0</v>
      </c>
      <c r="Z84" s="265">
        <v>0</v>
      </c>
      <c r="AA84" s="265">
        <v>0</v>
      </c>
      <c r="AB84" s="265">
        <v>0</v>
      </c>
      <c r="AC84" s="265">
        <v>0</v>
      </c>
      <c r="AD84" s="265">
        <v>0</v>
      </c>
      <c r="AE84" s="265">
        <v>0</v>
      </c>
    </row>
    <row r="85" spans="1:31" x14ac:dyDescent="0.25">
      <c r="A85" s="266" t="s">
        <v>557</v>
      </c>
      <c r="B85" s="265">
        <v>223.2645</v>
      </c>
      <c r="C85" s="265">
        <v>191.56442000000001</v>
      </c>
      <c r="D85" s="265">
        <v>224.02463</v>
      </c>
      <c r="E85" s="265">
        <v>199.41432</v>
      </c>
      <c r="F85" s="265">
        <v>199.34012000000001</v>
      </c>
      <c r="G85" s="265">
        <v>204.68609000000001</v>
      </c>
      <c r="H85" s="265">
        <v>224.68450000000001</v>
      </c>
      <c r="I85" s="265">
        <v>215.57423</v>
      </c>
      <c r="J85" s="265">
        <v>186.761</v>
      </c>
      <c r="K85" s="265">
        <v>189.75899999999999</v>
      </c>
      <c r="L85" s="265">
        <v>183.38800000000001</v>
      </c>
      <c r="M85" s="265">
        <v>182.60900000000001</v>
      </c>
      <c r="N85" s="265">
        <v>206.38399999999999</v>
      </c>
      <c r="O85" s="265">
        <v>229.40100000000001</v>
      </c>
      <c r="P85" s="265">
        <v>257.22199999999998</v>
      </c>
      <c r="Q85" s="265">
        <v>219.81800000000001</v>
      </c>
      <c r="R85" s="265">
        <v>211.90899999999999</v>
      </c>
      <c r="S85" s="265">
        <v>198.953</v>
      </c>
      <c r="T85" s="265">
        <v>192.29599999999999</v>
      </c>
      <c r="U85" s="265">
        <v>220.15100000000001</v>
      </c>
      <c r="V85" s="265">
        <v>216.845</v>
      </c>
      <c r="W85" s="265">
        <v>262.25799999999998</v>
      </c>
      <c r="X85" s="265">
        <v>248.15199999999999</v>
      </c>
      <c r="Y85" s="265">
        <v>177.65600000000001</v>
      </c>
      <c r="Z85" s="265">
        <v>218.56</v>
      </c>
      <c r="AA85" s="265">
        <v>191.6</v>
      </c>
      <c r="AB85" s="265">
        <v>233.35300000000001</v>
      </c>
      <c r="AC85" s="265">
        <v>249.53700000000001</v>
      </c>
      <c r="AD85" s="265">
        <v>215.66499999999999</v>
      </c>
      <c r="AE85" s="265">
        <v>191.14599999999999</v>
      </c>
    </row>
    <row r="86" spans="1:31" x14ac:dyDescent="0.25">
      <c r="A86" s="266" t="s">
        <v>558</v>
      </c>
      <c r="B86" s="265">
        <v>541.81795999999997</v>
      </c>
      <c r="C86" s="265">
        <v>656.29401999999902</v>
      </c>
      <c r="D86" s="265">
        <v>666.76271999999994</v>
      </c>
      <c r="E86" s="265">
        <v>570.5933</v>
      </c>
      <c r="F86" s="265">
        <v>741.33293000000003</v>
      </c>
      <c r="G86" s="265">
        <v>436.71856000000002</v>
      </c>
      <c r="H86" s="265">
        <v>531.32521999999994</v>
      </c>
      <c r="I86" s="265">
        <v>611.21160999999904</v>
      </c>
      <c r="J86" s="265">
        <v>530.47900000000004</v>
      </c>
      <c r="K86" s="265">
        <v>558.17200000000003</v>
      </c>
      <c r="L86" s="265">
        <v>522.97400000000005</v>
      </c>
      <c r="M86" s="265">
        <v>628.99599999999998</v>
      </c>
      <c r="N86" s="265">
        <v>541.35599999999999</v>
      </c>
      <c r="O86" s="265">
        <v>531.48599999999999</v>
      </c>
      <c r="P86" s="265">
        <v>555.38499999999999</v>
      </c>
      <c r="Q86" s="265">
        <v>537.25099999999998</v>
      </c>
      <c r="R86" s="265">
        <v>558.73099999999999</v>
      </c>
      <c r="S86" s="265">
        <v>597.89400000000001</v>
      </c>
      <c r="T86" s="265">
        <v>527.76700000000005</v>
      </c>
      <c r="U86" s="265">
        <v>552.23800000000006</v>
      </c>
      <c r="V86" s="265">
        <v>542.82399999999996</v>
      </c>
      <c r="W86" s="265">
        <v>596.18899999999996</v>
      </c>
      <c r="X86" s="265">
        <v>533.05899999999997</v>
      </c>
      <c r="Y86" s="265">
        <v>520.65300000000002</v>
      </c>
      <c r="Z86" s="265">
        <v>569.07799999999997</v>
      </c>
      <c r="AA86" s="265">
        <v>556.19500000000005</v>
      </c>
      <c r="AB86" s="265">
        <v>569.76499999999999</v>
      </c>
      <c r="AC86" s="265">
        <v>581.75199999999995</v>
      </c>
      <c r="AD86" s="265">
        <v>581.59</v>
      </c>
      <c r="AE86" s="265">
        <v>613.197</v>
      </c>
    </row>
    <row r="87" spans="1:31" x14ac:dyDescent="0.25">
      <c r="A87" s="266" t="s">
        <v>559</v>
      </c>
      <c r="B87" s="265">
        <v>250.80511999999999</v>
      </c>
      <c r="C87" s="265">
        <v>765.66715999999997</v>
      </c>
      <c r="D87" s="265">
        <v>500.76884000000001</v>
      </c>
      <c r="E87" s="265">
        <v>231.06798000000001</v>
      </c>
      <c r="F87" s="265">
        <v>436.27451000000002</v>
      </c>
      <c r="G87" s="265">
        <v>696.32623000000001</v>
      </c>
      <c r="H87" s="265">
        <v>697.57344999999998</v>
      </c>
      <c r="I87" s="265">
        <v>773.66441999999995</v>
      </c>
      <c r="J87" s="265">
        <v>642.87599999999998</v>
      </c>
      <c r="K87" s="265">
        <v>535.16700000000003</v>
      </c>
      <c r="L87" s="265">
        <v>564.65899999999999</v>
      </c>
      <c r="M87" s="265">
        <v>617.74099999999999</v>
      </c>
      <c r="N87" s="265">
        <v>499.005</v>
      </c>
      <c r="O87" s="265">
        <v>449.45400000000001</v>
      </c>
      <c r="P87" s="265">
        <v>482.57900000000001</v>
      </c>
      <c r="Q87" s="265">
        <v>280.34199999999998</v>
      </c>
      <c r="R87" s="265">
        <v>430.36700000000002</v>
      </c>
      <c r="S87" s="265">
        <v>467.39400000000001</v>
      </c>
      <c r="T87" s="265">
        <v>497.45699999999999</v>
      </c>
      <c r="U87" s="265">
        <v>513.90599999999995</v>
      </c>
      <c r="V87" s="265">
        <v>419.596</v>
      </c>
      <c r="W87" s="265">
        <v>368.96600000000001</v>
      </c>
      <c r="X87" s="265">
        <v>334.80399999999997</v>
      </c>
      <c r="Y87" s="265">
        <v>515.43200000000002</v>
      </c>
      <c r="Z87" s="265">
        <v>558.52499999999998</v>
      </c>
      <c r="AA87" s="265">
        <v>491.56900000000002</v>
      </c>
      <c r="AB87" s="265">
        <v>489.47699999999998</v>
      </c>
      <c r="AC87" s="265">
        <v>385.43099999999998</v>
      </c>
      <c r="AD87" s="265">
        <v>436.58699999999999</v>
      </c>
      <c r="AE87" s="265">
        <v>508.94600000000003</v>
      </c>
    </row>
    <row r="88" spans="1:31" x14ac:dyDescent="0.25">
      <c r="A88" s="266" t="s">
        <v>560</v>
      </c>
      <c r="B88" s="265">
        <v>3.2488600000000001</v>
      </c>
      <c r="C88" s="265">
        <v>0.54088999999999998</v>
      </c>
      <c r="D88" s="265">
        <v>0.30603999999999998</v>
      </c>
      <c r="E88" s="265">
        <v>1.6536599999999999</v>
      </c>
      <c r="F88" s="265">
        <v>0.10828</v>
      </c>
      <c r="G88" s="265">
        <v>0.17247000000000001</v>
      </c>
      <c r="H88" s="265">
        <v>0.37389</v>
      </c>
      <c r="I88" s="265">
        <v>0.27688999999999903</v>
      </c>
      <c r="J88" s="265">
        <v>0</v>
      </c>
      <c r="K88" s="265">
        <v>0</v>
      </c>
      <c r="L88" s="265">
        <v>0</v>
      </c>
      <c r="M88" s="265">
        <v>0</v>
      </c>
      <c r="N88" s="265">
        <v>0</v>
      </c>
      <c r="O88" s="265">
        <v>0</v>
      </c>
      <c r="P88" s="265">
        <v>0</v>
      </c>
      <c r="Q88" s="265">
        <v>0</v>
      </c>
      <c r="R88" s="265">
        <v>0</v>
      </c>
      <c r="S88" s="265">
        <v>0</v>
      </c>
      <c r="T88" s="265">
        <v>0</v>
      </c>
      <c r="U88" s="265">
        <v>0</v>
      </c>
      <c r="V88" s="265">
        <v>0</v>
      </c>
      <c r="W88" s="265">
        <v>0</v>
      </c>
      <c r="X88" s="265">
        <v>0</v>
      </c>
      <c r="Y88" s="265">
        <v>0</v>
      </c>
      <c r="Z88" s="265">
        <v>0</v>
      </c>
      <c r="AA88" s="265">
        <v>0</v>
      </c>
      <c r="AB88" s="265">
        <v>0</v>
      </c>
      <c r="AC88" s="265">
        <v>0</v>
      </c>
      <c r="AD88" s="265">
        <v>0</v>
      </c>
      <c r="AE88" s="265">
        <v>0</v>
      </c>
    </row>
    <row r="89" spans="1:31" x14ac:dyDescent="0.25">
      <c r="A89" s="266" t="s">
        <v>561</v>
      </c>
      <c r="B89" s="265">
        <v>227.32093999999901</v>
      </c>
      <c r="C89" s="265">
        <v>226.75862999999899</v>
      </c>
      <c r="D89" s="265">
        <v>199.80605</v>
      </c>
      <c r="E89" s="265">
        <v>512.84356000000002</v>
      </c>
      <c r="F89" s="265">
        <v>144.7055</v>
      </c>
      <c r="G89" s="265">
        <v>164.60516999999999</v>
      </c>
      <c r="H89" s="265">
        <v>241.41732999999999</v>
      </c>
      <c r="I89" s="265">
        <v>280.25967000000003</v>
      </c>
      <c r="J89" s="265">
        <v>677.79600000000005</v>
      </c>
      <c r="K89" s="265">
        <v>551.29300000000001</v>
      </c>
      <c r="L89" s="265">
        <v>691.91300000000001</v>
      </c>
      <c r="M89" s="265">
        <v>793.62300000000005</v>
      </c>
      <c r="N89" s="265">
        <v>280.66399999999999</v>
      </c>
      <c r="O89" s="265">
        <v>244.80500000000001</v>
      </c>
      <c r="P89" s="265">
        <v>192.404</v>
      </c>
      <c r="Q89" s="265">
        <v>244.65700000000001</v>
      </c>
      <c r="R89" s="265">
        <v>278.27300000000002</v>
      </c>
      <c r="S89" s="265">
        <v>293.56200000000001</v>
      </c>
      <c r="T89" s="265">
        <v>309.81099999999998</v>
      </c>
      <c r="U89" s="265">
        <v>318.67899999999997</v>
      </c>
      <c r="V89" s="265">
        <v>272.462999999999</v>
      </c>
      <c r="W89" s="265">
        <v>215.77699999999999</v>
      </c>
      <c r="X89" s="265">
        <v>167.82999999999899</v>
      </c>
      <c r="Y89" s="265">
        <v>282.721</v>
      </c>
      <c r="Z89" s="265">
        <v>304.40300000000002</v>
      </c>
      <c r="AA89" s="265">
        <v>270.16399999999999</v>
      </c>
      <c r="AB89" s="265">
        <v>247.958</v>
      </c>
      <c r="AC89" s="265">
        <v>220.44399999999999</v>
      </c>
      <c r="AD89" s="265">
        <v>285.08</v>
      </c>
      <c r="AE89" s="265">
        <v>306.52800000000002</v>
      </c>
    </row>
    <row r="90" spans="1:31" x14ac:dyDescent="0.25">
      <c r="A90" s="266" t="s">
        <v>1241</v>
      </c>
      <c r="B90" s="265">
        <v>3.8051900000000001</v>
      </c>
      <c r="C90" s="265">
        <v>2.67719</v>
      </c>
      <c r="D90" s="265">
        <v>1.0180799999999901</v>
      </c>
      <c r="E90" s="265">
        <v>2.2972399999999999</v>
      </c>
      <c r="F90" s="265">
        <v>0.24423</v>
      </c>
      <c r="G90" s="265">
        <v>0.59793999999999903</v>
      </c>
      <c r="H90" s="265">
        <v>1.0694699999999999</v>
      </c>
      <c r="I90" s="265">
        <v>0.50463999999999498</v>
      </c>
      <c r="J90" s="265">
        <v>0</v>
      </c>
      <c r="K90" s="265">
        <v>0</v>
      </c>
      <c r="L90" s="265">
        <v>0</v>
      </c>
      <c r="M90" s="265">
        <v>0</v>
      </c>
      <c r="N90" s="265">
        <v>0</v>
      </c>
      <c r="O90" s="265">
        <v>0</v>
      </c>
      <c r="P90" s="265">
        <v>0</v>
      </c>
      <c r="Q90" s="265">
        <v>0</v>
      </c>
      <c r="R90" s="265">
        <v>0</v>
      </c>
      <c r="S90" s="265">
        <v>0</v>
      </c>
      <c r="T90" s="265">
        <v>0</v>
      </c>
      <c r="U90" s="265">
        <v>0</v>
      </c>
      <c r="V90" s="265">
        <v>0</v>
      </c>
      <c r="W90" s="265">
        <v>0</v>
      </c>
      <c r="X90" s="265">
        <v>0</v>
      </c>
      <c r="Y90" s="265">
        <v>0</v>
      </c>
      <c r="Z90" s="265">
        <v>0</v>
      </c>
      <c r="AA90" s="265">
        <v>0</v>
      </c>
      <c r="AB90" s="265">
        <v>0</v>
      </c>
      <c r="AC90" s="265">
        <v>0</v>
      </c>
      <c r="AD90" s="265">
        <v>0</v>
      </c>
      <c r="AE90" s="265">
        <v>0</v>
      </c>
    </row>
    <row r="91" spans="1:31" x14ac:dyDescent="0.25">
      <c r="A91" s="266" t="s">
        <v>1242</v>
      </c>
      <c r="B91" s="265">
        <v>3.8000000000000002E-4</v>
      </c>
      <c r="C91" s="265">
        <v>1.1469999999999999E-2</v>
      </c>
      <c r="D91" s="265">
        <v>0.14105000000000001</v>
      </c>
      <c r="E91" s="265">
        <v>0.42043999999999998</v>
      </c>
      <c r="F91" s="265">
        <v>0.69706000000000001</v>
      </c>
      <c r="G91" s="265">
        <v>0.12748999999999999</v>
      </c>
      <c r="H91" s="265">
        <v>0.26138</v>
      </c>
      <c r="I91" s="265">
        <v>0.67739000000000005</v>
      </c>
      <c r="J91" s="265">
        <v>0</v>
      </c>
      <c r="K91" s="265">
        <v>0</v>
      </c>
      <c r="L91" s="265">
        <v>0</v>
      </c>
      <c r="M91" s="265">
        <v>0</v>
      </c>
      <c r="N91" s="265">
        <v>0</v>
      </c>
      <c r="O91" s="265">
        <v>0</v>
      </c>
      <c r="P91" s="265">
        <v>0</v>
      </c>
      <c r="Q91" s="265">
        <v>0</v>
      </c>
      <c r="R91" s="265">
        <v>0</v>
      </c>
      <c r="S91" s="265">
        <v>0</v>
      </c>
      <c r="T91" s="265">
        <v>0</v>
      </c>
      <c r="U91" s="265">
        <v>0</v>
      </c>
      <c r="V91" s="265">
        <v>0</v>
      </c>
      <c r="W91" s="265">
        <v>0</v>
      </c>
      <c r="X91" s="265">
        <v>0</v>
      </c>
      <c r="Y91" s="265">
        <v>0</v>
      </c>
      <c r="Z91" s="265">
        <v>0</v>
      </c>
      <c r="AA91" s="265">
        <v>0</v>
      </c>
      <c r="AB91" s="265">
        <v>0</v>
      </c>
      <c r="AC91" s="265">
        <v>0</v>
      </c>
      <c r="AD91" s="265">
        <v>0</v>
      </c>
      <c r="AE91" s="265">
        <v>0</v>
      </c>
    </row>
    <row r="92" spans="1:31" x14ac:dyDescent="0.25">
      <c r="A92" s="266" t="s">
        <v>562</v>
      </c>
      <c r="B92" s="265">
        <v>0</v>
      </c>
      <c r="C92" s="265">
        <v>0</v>
      </c>
      <c r="D92" s="265">
        <v>6.9370000000000001E-2</v>
      </c>
      <c r="E92" s="265">
        <v>0</v>
      </c>
      <c r="F92" s="265">
        <v>0</v>
      </c>
      <c r="G92" s="265">
        <v>0</v>
      </c>
      <c r="H92" s="265">
        <v>0</v>
      </c>
      <c r="I92" s="265">
        <v>0</v>
      </c>
      <c r="J92" s="265">
        <v>0</v>
      </c>
      <c r="K92" s="265">
        <v>0</v>
      </c>
      <c r="L92" s="265">
        <v>0</v>
      </c>
      <c r="M92" s="265">
        <v>0</v>
      </c>
      <c r="N92" s="265">
        <v>0</v>
      </c>
      <c r="O92" s="265">
        <v>0</v>
      </c>
      <c r="P92" s="265">
        <v>0</v>
      </c>
      <c r="Q92" s="265">
        <v>0</v>
      </c>
      <c r="R92" s="265">
        <v>0</v>
      </c>
      <c r="S92" s="265">
        <v>0</v>
      </c>
      <c r="T92" s="265">
        <v>0</v>
      </c>
      <c r="U92" s="265">
        <v>0</v>
      </c>
      <c r="V92" s="265">
        <v>0</v>
      </c>
      <c r="W92" s="265">
        <v>0</v>
      </c>
      <c r="X92" s="265">
        <v>0</v>
      </c>
      <c r="Y92" s="265">
        <v>0</v>
      </c>
      <c r="Z92" s="265">
        <v>0</v>
      </c>
      <c r="AA92" s="265">
        <v>0</v>
      </c>
      <c r="AB92" s="265">
        <v>0</v>
      </c>
      <c r="AC92" s="265">
        <v>0</v>
      </c>
      <c r="AD92" s="265">
        <v>0</v>
      </c>
      <c r="AE92" s="265">
        <v>0</v>
      </c>
    </row>
    <row r="93" spans="1:31" x14ac:dyDescent="0.25">
      <c r="A93" s="266" t="s">
        <v>563</v>
      </c>
      <c r="B93" s="265">
        <v>8.9999999999999998E-4</v>
      </c>
      <c r="C93" s="265">
        <v>9.7999999999999997E-4</v>
      </c>
      <c r="D93" s="265">
        <v>6.4000000000000005E-4</v>
      </c>
      <c r="E93" s="265">
        <v>5.1000000000000004E-4</v>
      </c>
      <c r="F93" s="265">
        <v>2.9E-4</v>
      </c>
      <c r="G93" s="265">
        <v>4.2000000000000002E-4</v>
      </c>
      <c r="H93" s="265">
        <v>4.8000000000000001E-4</v>
      </c>
      <c r="I93" s="265">
        <v>4.6999999999999999E-4</v>
      </c>
      <c r="J93" s="265">
        <v>2</v>
      </c>
      <c r="K93" s="265">
        <v>2</v>
      </c>
      <c r="L93" s="265">
        <v>2</v>
      </c>
      <c r="M93" s="265">
        <v>3</v>
      </c>
      <c r="N93" s="265">
        <v>0</v>
      </c>
      <c r="O93" s="265">
        <v>0</v>
      </c>
      <c r="P93" s="265">
        <v>0</v>
      </c>
      <c r="Q93" s="265">
        <v>0</v>
      </c>
      <c r="R93" s="265">
        <v>0</v>
      </c>
      <c r="S93" s="265">
        <v>1</v>
      </c>
      <c r="T93" s="265">
        <v>1</v>
      </c>
      <c r="U93" s="265">
        <v>1</v>
      </c>
      <c r="V93" s="265">
        <v>1</v>
      </c>
      <c r="W93" s="265">
        <v>1</v>
      </c>
      <c r="X93" s="265">
        <v>0</v>
      </c>
      <c r="Y93" s="265">
        <v>0</v>
      </c>
      <c r="Z93" s="265">
        <v>0</v>
      </c>
      <c r="AA93" s="265">
        <v>0</v>
      </c>
      <c r="AB93" s="265">
        <v>0</v>
      </c>
      <c r="AC93" s="265">
        <v>0</v>
      </c>
      <c r="AD93" s="265">
        <v>0</v>
      </c>
      <c r="AE93" s="265">
        <v>0</v>
      </c>
    </row>
    <row r="94" spans="1:31" x14ac:dyDescent="0.25">
      <c r="A94" s="266" t="s">
        <v>564</v>
      </c>
      <c r="B94" s="265">
        <v>0</v>
      </c>
      <c r="C94" s="265">
        <v>0</v>
      </c>
      <c r="D94" s="265">
        <v>0</v>
      </c>
      <c r="E94" s="265">
        <v>0</v>
      </c>
      <c r="F94" s="265">
        <v>0</v>
      </c>
      <c r="G94" s="265">
        <v>0</v>
      </c>
      <c r="H94" s="265">
        <v>0</v>
      </c>
      <c r="I94" s="265">
        <v>0</v>
      </c>
      <c r="J94" s="265">
        <v>0</v>
      </c>
      <c r="K94" s="265">
        <v>0</v>
      </c>
      <c r="L94" s="265">
        <v>0</v>
      </c>
      <c r="M94" s="265">
        <v>0</v>
      </c>
      <c r="N94" s="265">
        <v>0</v>
      </c>
      <c r="O94" s="265">
        <v>0</v>
      </c>
      <c r="P94" s="265">
        <v>0</v>
      </c>
      <c r="Q94" s="265">
        <v>0</v>
      </c>
      <c r="R94" s="265">
        <v>0</v>
      </c>
      <c r="S94" s="265">
        <v>0</v>
      </c>
      <c r="T94" s="265">
        <v>0</v>
      </c>
      <c r="U94" s="265">
        <v>0</v>
      </c>
      <c r="V94" s="265">
        <v>0</v>
      </c>
      <c r="W94" s="265">
        <v>0</v>
      </c>
      <c r="X94" s="265">
        <v>0</v>
      </c>
      <c r="Y94" s="265">
        <v>0</v>
      </c>
      <c r="Z94" s="265">
        <v>0</v>
      </c>
      <c r="AA94" s="265">
        <v>0</v>
      </c>
      <c r="AB94" s="265">
        <v>0</v>
      </c>
      <c r="AC94" s="265">
        <v>0</v>
      </c>
      <c r="AD94" s="265">
        <v>0</v>
      </c>
      <c r="AE94" s="265">
        <v>0</v>
      </c>
    </row>
    <row r="95" spans="1:31" ht="15.75" thickBot="1" x14ac:dyDescent="0.3">
      <c r="A95" s="266" t="s">
        <v>1243</v>
      </c>
      <c r="B95" s="267">
        <v>0</v>
      </c>
      <c r="C95" s="267">
        <v>0</v>
      </c>
      <c r="D95" s="267">
        <v>0</v>
      </c>
      <c r="E95" s="267">
        <v>0</v>
      </c>
      <c r="F95" s="267">
        <v>0</v>
      </c>
      <c r="G95" s="267">
        <v>0</v>
      </c>
      <c r="H95" s="267">
        <v>0</v>
      </c>
      <c r="I95" s="267">
        <v>0</v>
      </c>
      <c r="J95" s="267">
        <v>0</v>
      </c>
      <c r="K95" s="267">
        <v>0</v>
      </c>
      <c r="L95" s="267">
        <v>0</v>
      </c>
      <c r="M95" s="267">
        <v>0</v>
      </c>
      <c r="N95" s="267">
        <v>0</v>
      </c>
      <c r="O95" s="267">
        <v>0</v>
      </c>
      <c r="P95" s="267">
        <v>0</v>
      </c>
      <c r="Q95" s="267">
        <v>0</v>
      </c>
      <c r="R95" s="267">
        <v>0</v>
      </c>
      <c r="S95" s="267">
        <v>0</v>
      </c>
      <c r="T95" s="267">
        <v>0</v>
      </c>
      <c r="U95" s="267">
        <v>0</v>
      </c>
      <c r="V95" s="267">
        <v>0</v>
      </c>
      <c r="W95" s="267">
        <v>0</v>
      </c>
      <c r="X95" s="267">
        <v>0</v>
      </c>
      <c r="Y95" s="267">
        <v>0</v>
      </c>
      <c r="Z95" s="267">
        <v>0</v>
      </c>
      <c r="AA95" s="267">
        <v>0</v>
      </c>
      <c r="AB95" s="267">
        <v>0</v>
      </c>
      <c r="AC95" s="267">
        <v>0</v>
      </c>
      <c r="AD95" s="267">
        <v>0</v>
      </c>
      <c r="AE95" s="267">
        <v>0</v>
      </c>
    </row>
    <row r="96" spans="1:31" x14ac:dyDescent="0.25">
      <c r="A96" s="287" t="s">
        <v>565</v>
      </c>
      <c r="B96" s="265">
        <v>3029.8392600000002</v>
      </c>
      <c r="C96" s="265">
        <v>3570.5458799999901</v>
      </c>
      <c r="D96" s="265">
        <v>3469.4680699999999</v>
      </c>
      <c r="E96" s="265">
        <v>3297.5707499999999</v>
      </c>
      <c r="F96" s="265">
        <v>3195.2899299999999</v>
      </c>
      <c r="G96" s="265">
        <v>3691.5284699999902</v>
      </c>
      <c r="H96" s="265">
        <v>3607.3547600000002</v>
      </c>
      <c r="I96" s="265">
        <v>3851.6028200000001</v>
      </c>
      <c r="J96" s="265">
        <v>4074.1770000000001</v>
      </c>
      <c r="K96" s="265">
        <v>3937.0360000000001</v>
      </c>
      <c r="L96" s="265">
        <v>4109.6679999999997</v>
      </c>
      <c r="M96" s="265">
        <v>4605.0919999999996</v>
      </c>
      <c r="N96" s="265">
        <v>3610.52</v>
      </c>
      <c r="O96" s="265">
        <v>3430.7529999999902</v>
      </c>
      <c r="P96" s="265">
        <v>3541.973</v>
      </c>
      <c r="Q96" s="265">
        <v>2988.8939999999998</v>
      </c>
      <c r="R96" s="265">
        <v>3521.9589999999998</v>
      </c>
      <c r="S96" s="265">
        <v>3582.0349999999999</v>
      </c>
      <c r="T96" s="265">
        <v>3499.9070000000002</v>
      </c>
      <c r="U96" s="265">
        <v>3864.1899999999901</v>
      </c>
      <c r="V96" s="265">
        <v>3396.1469999999999</v>
      </c>
      <c r="W96" s="265">
        <v>3496.7709999999902</v>
      </c>
      <c r="X96" s="265">
        <v>3188.7069999999899</v>
      </c>
      <c r="Y96" s="265">
        <v>3447.8119999999899</v>
      </c>
      <c r="Z96" s="265">
        <v>3860.9059999999999</v>
      </c>
      <c r="AA96" s="265">
        <v>3502.078</v>
      </c>
      <c r="AB96" s="265">
        <v>3657.1509999999998</v>
      </c>
      <c r="AC96" s="265">
        <v>3346.1269999999899</v>
      </c>
      <c r="AD96" s="265">
        <v>3621.5210000000002</v>
      </c>
      <c r="AE96" s="265">
        <v>3638.9209999999998</v>
      </c>
    </row>
    <row r="97" spans="1:31" x14ac:dyDescent="0.25">
      <c r="A97" s="266" t="s">
        <v>566</v>
      </c>
      <c r="B97" s="265">
        <v>310.26767999999998</v>
      </c>
      <c r="C97" s="265">
        <v>325.37741</v>
      </c>
      <c r="D97" s="265">
        <v>418.65078</v>
      </c>
      <c r="E97" s="265">
        <v>591.83987999999999</v>
      </c>
      <c r="F97" s="265">
        <v>286.13979</v>
      </c>
      <c r="G97" s="265">
        <v>386.86036999999999</v>
      </c>
      <c r="H97" s="265">
        <v>293.07335999999998</v>
      </c>
      <c r="I97" s="265">
        <v>458.51873000000001</v>
      </c>
      <c r="J97" s="265">
        <v>286.11500000000001</v>
      </c>
      <c r="K97" s="265">
        <v>630.31200000000001</v>
      </c>
      <c r="L97" s="265">
        <v>293.70400000000001</v>
      </c>
      <c r="M97" s="265">
        <v>301.66399999999999</v>
      </c>
      <c r="N97" s="265">
        <v>280.92</v>
      </c>
      <c r="O97" s="265">
        <v>260.95</v>
      </c>
      <c r="P97" s="265">
        <v>328.19399999999899</v>
      </c>
      <c r="Q97" s="265">
        <v>248.226</v>
      </c>
      <c r="R97" s="265">
        <v>729.67200000000003</v>
      </c>
      <c r="S97" s="265">
        <v>322.76600000000002</v>
      </c>
      <c r="T97" s="265">
        <v>255.75700000000001</v>
      </c>
      <c r="U97" s="265">
        <v>335.30700000000002</v>
      </c>
      <c r="V97" s="265">
        <v>1097.8499999999999</v>
      </c>
      <c r="W97" s="265">
        <v>325.77199999999999</v>
      </c>
      <c r="X97" s="265">
        <v>303.77800000000002</v>
      </c>
      <c r="Y97" s="265">
        <v>275.52999999999997</v>
      </c>
      <c r="Z97" s="265">
        <v>301.53500000000003</v>
      </c>
      <c r="AA97" s="265">
        <v>266.39800000000002</v>
      </c>
      <c r="AB97" s="265">
        <v>312.279</v>
      </c>
      <c r="AC97" s="265">
        <v>268.101</v>
      </c>
      <c r="AD97" s="265">
        <v>305.94799999999998</v>
      </c>
      <c r="AE97" s="265">
        <v>303.58999999999901</v>
      </c>
    </row>
    <row r="98" spans="1:31" x14ac:dyDescent="0.25">
      <c r="A98" s="266" t="s">
        <v>567</v>
      </c>
      <c r="B98" s="265">
        <v>203.35606000000001</v>
      </c>
      <c r="C98" s="265">
        <v>313.93581999999998</v>
      </c>
      <c r="D98" s="265">
        <v>270.45985999999999</v>
      </c>
      <c r="E98" s="265">
        <v>184.21276</v>
      </c>
      <c r="F98" s="265">
        <v>175.22328999999999</v>
      </c>
      <c r="G98" s="265">
        <v>198.22547</v>
      </c>
      <c r="H98" s="265">
        <v>266.44349</v>
      </c>
      <c r="I98" s="265">
        <v>316.55038999999999</v>
      </c>
      <c r="J98" s="265">
        <v>199.054</v>
      </c>
      <c r="K98" s="265">
        <v>240.08199999999999</v>
      </c>
      <c r="L98" s="265">
        <v>269.25099999999998</v>
      </c>
      <c r="M98" s="265">
        <v>201.30199999999999</v>
      </c>
      <c r="N98" s="265">
        <v>304.62299999999999</v>
      </c>
      <c r="O98" s="265">
        <v>302.661</v>
      </c>
      <c r="P98" s="265">
        <v>380.25099999999998</v>
      </c>
      <c r="Q98" s="265">
        <v>309.75299999999999</v>
      </c>
      <c r="R98" s="265">
        <v>312.86</v>
      </c>
      <c r="S98" s="265">
        <v>414.38299999999998</v>
      </c>
      <c r="T98" s="265">
        <v>340.62299999999999</v>
      </c>
      <c r="U98" s="265">
        <v>337.72500000000002</v>
      </c>
      <c r="V98" s="265">
        <v>386.18799999999999</v>
      </c>
      <c r="W98" s="265">
        <v>309.75299999999999</v>
      </c>
      <c r="X98" s="265">
        <v>303.59300000000002</v>
      </c>
      <c r="Y98" s="265">
        <v>378.56200000000001</v>
      </c>
      <c r="Z98" s="265">
        <v>311.185</v>
      </c>
      <c r="AA98" s="265">
        <v>309.18200000000002</v>
      </c>
      <c r="AB98" s="265">
        <v>388.32499999999999</v>
      </c>
      <c r="AC98" s="265">
        <v>316.298</v>
      </c>
      <c r="AD98" s="265">
        <v>324.42899999999997</v>
      </c>
      <c r="AE98" s="265">
        <v>422.43799999999999</v>
      </c>
    </row>
    <row r="99" spans="1:31" x14ac:dyDescent="0.25">
      <c r="A99" s="266" t="s">
        <v>568</v>
      </c>
      <c r="B99" s="265">
        <v>1808.55609</v>
      </c>
      <c r="C99" s="265">
        <v>2060.0862000000002</v>
      </c>
      <c r="D99" s="265">
        <v>2562.4231199999999</v>
      </c>
      <c r="E99" s="265">
        <v>3261.60565</v>
      </c>
      <c r="F99" s="265">
        <v>3355.2007800000001</v>
      </c>
      <c r="G99" s="265">
        <v>1822.72765</v>
      </c>
      <c r="H99" s="265">
        <v>1741.6985099999999</v>
      </c>
      <c r="I99" s="265">
        <v>1759.75794</v>
      </c>
      <c r="J99" s="265">
        <v>2058.9760000000001</v>
      </c>
      <c r="K99" s="265">
        <v>3243.0159999999901</v>
      </c>
      <c r="L99" s="265">
        <v>3183.4749999999999</v>
      </c>
      <c r="M99" s="265">
        <v>3188.8129999999901</v>
      </c>
      <c r="N99" s="265">
        <v>1549.511</v>
      </c>
      <c r="O99" s="265">
        <v>1494.779</v>
      </c>
      <c r="P99" s="265">
        <v>2222.7840000000001</v>
      </c>
      <c r="Q99" s="265">
        <v>3734.922</v>
      </c>
      <c r="R99" s="265">
        <v>2135.4829999999902</v>
      </c>
      <c r="S99" s="265">
        <v>1577.7860000000001</v>
      </c>
      <c r="T99" s="265">
        <v>1564.441</v>
      </c>
      <c r="U99" s="265">
        <v>1782.51</v>
      </c>
      <c r="V99" s="265">
        <v>2431.549</v>
      </c>
      <c r="W99" s="265">
        <v>4368.3220000000001</v>
      </c>
      <c r="X99" s="265">
        <v>7379.7619999999997</v>
      </c>
      <c r="Y99" s="265">
        <v>2401.134</v>
      </c>
      <c r="Z99" s="265">
        <v>1569.9259999999999</v>
      </c>
      <c r="AA99" s="265">
        <v>1469.953</v>
      </c>
      <c r="AB99" s="265">
        <v>1954.9690000000001</v>
      </c>
      <c r="AC99" s="265">
        <v>4487.7049999999999</v>
      </c>
      <c r="AD99" s="265">
        <v>3180.2809999999999</v>
      </c>
      <c r="AE99" s="265">
        <v>1666.9290000000001</v>
      </c>
    </row>
    <row r="100" spans="1:31" x14ac:dyDescent="0.25">
      <c r="A100" s="266" t="s">
        <v>569</v>
      </c>
      <c r="B100" s="265">
        <v>146.32857999999999</v>
      </c>
      <c r="C100" s="265">
        <v>132.86401999999899</v>
      </c>
      <c r="D100" s="265">
        <v>203.90579</v>
      </c>
      <c r="E100" s="265">
        <v>189.25774999999999</v>
      </c>
      <c r="F100" s="265">
        <v>119.05359</v>
      </c>
      <c r="G100" s="265">
        <v>155.58586</v>
      </c>
      <c r="H100" s="265">
        <v>137.20153999999999</v>
      </c>
      <c r="I100" s="265">
        <v>142.91659999999999</v>
      </c>
      <c r="J100" s="265">
        <v>175.858</v>
      </c>
      <c r="K100" s="265">
        <v>341.551999999999</v>
      </c>
      <c r="L100" s="265">
        <v>380.93700000000001</v>
      </c>
      <c r="M100" s="265">
        <v>241.97899999999899</v>
      </c>
      <c r="N100" s="265">
        <v>194.71100000000001</v>
      </c>
      <c r="O100" s="265">
        <v>192.012</v>
      </c>
      <c r="P100" s="265">
        <v>231.041</v>
      </c>
      <c r="Q100" s="265">
        <v>439.111999999999</v>
      </c>
      <c r="R100" s="265">
        <v>201.572</v>
      </c>
      <c r="S100" s="265">
        <v>198.428</v>
      </c>
      <c r="T100" s="265">
        <v>194.32</v>
      </c>
      <c r="U100" s="265">
        <v>203.822</v>
      </c>
      <c r="V100" s="265">
        <v>201.52199999999999</v>
      </c>
      <c r="W100" s="265">
        <v>316.28399999999999</v>
      </c>
      <c r="X100" s="265">
        <v>276.471</v>
      </c>
      <c r="Y100" s="265">
        <v>191.849999999999</v>
      </c>
      <c r="Z100" s="265">
        <v>217.614</v>
      </c>
      <c r="AA100" s="265">
        <v>212.03700000000001</v>
      </c>
      <c r="AB100" s="265">
        <v>223.84800000000001</v>
      </c>
      <c r="AC100" s="265">
        <v>521.37300000000005</v>
      </c>
      <c r="AD100" s="265">
        <v>311.87699999999899</v>
      </c>
      <c r="AE100" s="265">
        <v>291.66800000000001</v>
      </c>
    </row>
    <row r="101" spans="1:31" x14ac:dyDescent="0.25">
      <c r="A101" s="266" t="s">
        <v>570</v>
      </c>
      <c r="B101" s="265">
        <v>286.96199999999999</v>
      </c>
      <c r="C101" s="265">
        <v>265.77100000000002</v>
      </c>
      <c r="D101" s="265">
        <v>576.77692000000002</v>
      </c>
      <c r="E101" s="265">
        <v>802.21995000000004</v>
      </c>
      <c r="F101" s="265">
        <v>1006.50432</v>
      </c>
      <c r="G101" s="265">
        <v>669.83757000000003</v>
      </c>
      <c r="H101" s="265">
        <v>245.90630999999999</v>
      </c>
      <c r="I101" s="265">
        <v>206.55986999999999</v>
      </c>
      <c r="J101" s="265">
        <v>573.72699999999998</v>
      </c>
      <c r="K101" s="265">
        <v>1852.8130000000001</v>
      </c>
      <c r="L101" s="265">
        <v>3049.1370000000002</v>
      </c>
      <c r="M101" s="265">
        <v>494.84300000000002</v>
      </c>
      <c r="N101" s="265">
        <v>478.416</v>
      </c>
      <c r="O101" s="265">
        <v>506.21100000000001</v>
      </c>
      <c r="P101" s="265">
        <v>856.06399999999996</v>
      </c>
      <c r="Q101" s="265">
        <v>3317.569</v>
      </c>
      <c r="R101" s="265">
        <v>580.90599999999995</v>
      </c>
      <c r="S101" s="265">
        <v>539.71600000000001</v>
      </c>
      <c r="T101" s="265">
        <v>446.48500000000001</v>
      </c>
      <c r="U101" s="265">
        <v>485.04399999999998</v>
      </c>
      <c r="V101" s="265">
        <v>622.86</v>
      </c>
      <c r="W101" s="265">
        <v>1310.162</v>
      </c>
      <c r="X101" s="265">
        <v>3132.3739999999998</v>
      </c>
      <c r="Y101" s="265">
        <v>460.86900000000003</v>
      </c>
      <c r="Z101" s="265">
        <v>478.81900000000002</v>
      </c>
      <c r="AA101" s="265">
        <v>455.05399999999997</v>
      </c>
      <c r="AB101" s="265">
        <v>1349.8969999999999</v>
      </c>
      <c r="AC101" s="265">
        <v>4868.6549999999997</v>
      </c>
      <c r="AD101" s="265">
        <v>1343.5419999999999</v>
      </c>
      <c r="AE101" s="265">
        <v>467.25299999999999</v>
      </c>
    </row>
    <row r="102" spans="1:31" ht="15.75" thickBot="1" x14ac:dyDescent="0.3">
      <c r="A102" s="266" t="s">
        <v>571</v>
      </c>
      <c r="B102" s="267">
        <v>137.99244999999999</v>
      </c>
      <c r="C102" s="267">
        <v>85.136259999999993</v>
      </c>
      <c r="D102" s="267">
        <v>94.248419999999996</v>
      </c>
      <c r="E102" s="267">
        <v>398.78118999999998</v>
      </c>
      <c r="F102" s="267">
        <v>347.76405999999997</v>
      </c>
      <c r="G102" s="267">
        <v>141.41537</v>
      </c>
      <c r="H102" s="267">
        <v>105.31717999999999</v>
      </c>
      <c r="I102" s="267">
        <v>164.54548</v>
      </c>
      <c r="J102" s="267">
        <v>211.16</v>
      </c>
      <c r="K102" s="267">
        <v>371.72</v>
      </c>
      <c r="L102" s="267">
        <v>158.08500000000001</v>
      </c>
      <c r="M102" s="267">
        <v>91.653999999999996</v>
      </c>
      <c r="N102" s="267">
        <v>71.459000000000003</v>
      </c>
      <c r="O102" s="267">
        <v>101.245</v>
      </c>
      <c r="P102" s="267">
        <v>86.396000000000001</v>
      </c>
      <c r="Q102" s="267">
        <v>71.459000000000003</v>
      </c>
      <c r="R102" s="267">
        <v>75.867999999999995</v>
      </c>
      <c r="S102" s="267">
        <v>86.396000000000001</v>
      </c>
      <c r="T102" s="267">
        <v>71.459000000000003</v>
      </c>
      <c r="U102" s="267">
        <v>71.459000000000003</v>
      </c>
      <c r="V102" s="267">
        <v>86.396000000000001</v>
      </c>
      <c r="W102" s="267">
        <v>76.438999999999993</v>
      </c>
      <c r="X102" s="267">
        <v>187.10900000000001</v>
      </c>
      <c r="Y102" s="267">
        <v>81.417000000000002</v>
      </c>
      <c r="Z102" s="267">
        <v>72.347999999999999</v>
      </c>
      <c r="AA102" s="267">
        <v>102.431</v>
      </c>
      <c r="AB102" s="267">
        <v>87.283000000000001</v>
      </c>
      <c r="AC102" s="267">
        <v>72.349000000000004</v>
      </c>
      <c r="AD102" s="267">
        <v>76.843999999999994</v>
      </c>
      <c r="AE102" s="267">
        <v>87.286000000000001</v>
      </c>
    </row>
    <row r="103" spans="1:31" x14ac:dyDescent="0.25">
      <c r="A103" s="287" t="s">
        <v>572</v>
      </c>
      <c r="B103" s="265">
        <v>2893.4628600000001</v>
      </c>
      <c r="C103" s="265">
        <v>3183.1707099999999</v>
      </c>
      <c r="D103" s="265">
        <v>4126.4648900000002</v>
      </c>
      <c r="E103" s="265">
        <v>5427.9171799999904</v>
      </c>
      <c r="F103" s="265">
        <v>5289.8858300000002</v>
      </c>
      <c r="G103" s="265">
        <v>3374.65229</v>
      </c>
      <c r="H103" s="265">
        <v>2789.64039</v>
      </c>
      <c r="I103" s="265">
        <v>3048.8490099999999</v>
      </c>
      <c r="J103" s="265">
        <v>3504.89</v>
      </c>
      <c r="K103" s="265">
        <v>6679.4949999999999</v>
      </c>
      <c r="L103" s="265">
        <v>7334.5889999999999</v>
      </c>
      <c r="M103" s="265">
        <v>4520.2549999999901</v>
      </c>
      <c r="N103" s="265">
        <v>2879.64</v>
      </c>
      <c r="O103" s="265">
        <v>2857.8580000000002</v>
      </c>
      <c r="P103" s="265">
        <v>4104.7299999999996</v>
      </c>
      <c r="Q103" s="265">
        <v>8121.0410000000002</v>
      </c>
      <c r="R103" s="265">
        <v>4036.3609999999999</v>
      </c>
      <c r="S103" s="265">
        <v>3139.4749999999999</v>
      </c>
      <c r="T103" s="265">
        <v>2873.085</v>
      </c>
      <c r="U103" s="265">
        <v>3215.8670000000002</v>
      </c>
      <c r="V103" s="265">
        <v>4826.3649999999998</v>
      </c>
      <c r="W103" s="265">
        <v>6706.732</v>
      </c>
      <c r="X103" s="265">
        <v>11583.087</v>
      </c>
      <c r="Y103" s="265">
        <v>3789.3620000000001</v>
      </c>
      <c r="Z103" s="265">
        <v>2951.4270000000001</v>
      </c>
      <c r="AA103" s="265">
        <v>2815.0549999999998</v>
      </c>
      <c r="AB103" s="265">
        <v>4316.6009999999997</v>
      </c>
      <c r="AC103" s="265">
        <v>10534.481</v>
      </c>
      <c r="AD103" s="265">
        <v>5542.9209999999903</v>
      </c>
      <c r="AE103" s="265">
        <v>3239.1640000000002</v>
      </c>
    </row>
    <row r="104" spans="1:31" ht="15.75" thickBot="1" x14ac:dyDescent="0.3">
      <c r="A104" s="266" t="s">
        <v>573</v>
      </c>
      <c r="B104" s="267">
        <v>3</v>
      </c>
      <c r="C104" s="267">
        <v>3</v>
      </c>
      <c r="D104" s="267">
        <v>3</v>
      </c>
      <c r="E104" s="267">
        <v>3</v>
      </c>
      <c r="F104" s="267">
        <v>3</v>
      </c>
      <c r="G104" s="267">
        <v>3</v>
      </c>
      <c r="H104" s="267">
        <v>3</v>
      </c>
      <c r="I104" s="267">
        <v>3</v>
      </c>
      <c r="J104" s="267">
        <v>0</v>
      </c>
      <c r="K104" s="267">
        <v>0</v>
      </c>
      <c r="L104" s="267">
        <v>0</v>
      </c>
      <c r="M104" s="267">
        <v>0</v>
      </c>
      <c r="N104" s="267">
        <v>0</v>
      </c>
      <c r="O104" s="267">
        <v>0</v>
      </c>
      <c r="P104" s="267">
        <v>0</v>
      </c>
      <c r="Q104" s="267">
        <v>0</v>
      </c>
      <c r="R104" s="267">
        <v>0</v>
      </c>
      <c r="S104" s="267">
        <v>0</v>
      </c>
      <c r="T104" s="267">
        <v>0</v>
      </c>
      <c r="U104" s="267">
        <v>0</v>
      </c>
      <c r="V104" s="267">
        <v>0</v>
      </c>
      <c r="W104" s="267">
        <v>0</v>
      </c>
      <c r="X104" s="267">
        <v>0</v>
      </c>
      <c r="Y104" s="267">
        <v>0</v>
      </c>
      <c r="Z104" s="267">
        <v>0</v>
      </c>
      <c r="AA104" s="267">
        <v>0</v>
      </c>
      <c r="AB104" s="267">
        <v>0</v>
      </c>
      <c r="AC104" s="267">
        <v>0</v>
      </c>
      <c r="AD104" s="267">
        <v>0</v>
      </c>
      <c r="AE104" s="267">
        <v>0</v>
      </c>
    </row>
    <row r="105" spans="1:31" ht="15.75" thickBot="1" x14ac:dyDescent="0.3">
      <c r="A105" s="266" t="s">
        <v>574</v>
      </c>
      <c r="B105" s="267">
        <v>3</v>
      </c>
      <c r="C105" s="267">
        <v>3</v>
      </c>
      <c r="D105" s="267">
        <v>3</v>
      </c>
      <c r="E105" s="267">
        <v>3</v>
      </c>
      <c r="F105" s="267">
        <v>3</v>
      </c>
      <c r="G105" s="267">
        <v>3</v>
      </c>
      <c r="H105" s="267">
        <v>3</v>
      </c>
      <c r="I105" s="267">
        <v>3</v>
      </c>
      <c r="J105" s="267">
        <v>0</v>
      </c>
      <c r="K105" s="267">
        <v>0</v>
      </c>
      <c r="L105" s="267">
        <v>0</v>
      </c>
      <c r="M105" s="267">
        <v>0</v>
      </c>
      <c r="N105" s="267">
        <v>0</v>
      </c>
      <c r="O105" s="267">
        <v>0</v>
      </c>
      <c r="P105" s="267">
        <v>0</v>
      </c>
      <c r="Q105" s="267">
        <v>0</v>
      </c>
      <c r="R105" s="267">
        <v>0</v>
      </c>
      <c r="S105" s="267">
        <v>0</v>
      </c>
      <c r="T105" s="267">
        <v>0</v>
      </c>
      <c r="U105" s="267">
        <v>0</v>
      </c>
      <c r="V105" s="267">
        <v>0</v>
      </c>
      <c r="W105" s="267">
        <v>0</v>
      </c>
      <c r="X105" s="267">
        <v>0</v>
      </c>
      <c r="Y105" s="267">
        <v>0</v>
      </c>
      <c r="Z105" s="267">
        <v>0</v>
      </c>
      <c r="AA105" s="267">
        <v>0</v>
      </c>
      <c r="AB105" s="267">
        <v>0</v>
      </c>
      <c r="AC105" s="267">
        <v>0</v>
      </c>
      <c r="AD105" s="267">
        <v>0</v>
      </c>
      <c r="AE105" s="267">
        <v>0</v>
      </c>
    </row>
    <row r="106" spans="1:31" x14ac:dyDescent="0.25">
      <c r="A106" s="274" t="s">
        <v>575</v>
      </c>
      <c r="B106" s="272">
        <v>31239.3056</v>
      </c>
      <c r="C106" s="272">
        <v>30400.162049999999</v>
      </c>
      <c r="D106" s="272">
        <v>27696.356360000002</v>
      </c>
      <c r="E106" s="272">
        <v>28374.932429999899</v>
      </c>
      <c r="F106" s="272">
        <v>26705.024959999999</v>
      </c>
      <c r="G106" s="272">
        <v>30748.878580000001</v>
      </c>
      <c r="H106" s="272">
        <v>32534.454299999899</v>
      </c>
      <c r="I106" s="272">
        <v>33277.589959999998</v>
      </c>
      <c r="J106" s="272">
        <v>27664.2229480721</v>
      </c>
      <c r="K106" s="272">
        <v>26639.140953308</v>
      </c>
      <c r="L106" s="272">
        <v>30277.612894733898</v>
      </c>
      <c r="M106" s="272">
        <v>31944.570659594101</v>
      </c>
      <c r="N106" s="272">
        <v>31057.070813918301</v>
      </c>
      <c r="O106" s="272">
        <v>28081.342397508299</v>
      </c>
      <c r="P106" s="272">
        <v>29531.106453024699</v>
      </c>
      <c r="Q106" s="272">
        <v>26290.152281390801</v>
      </c>
      <c r="R106" s="272">
        <v>28712.7083164451</v>
      </c>
      <c r="S106" s="272">
        <v>29388.649593902101</v>
      </c>
      <c r="T106" s="272">
        <v>30204.361364015</v>
      </c>
      <c r="U106" s="272">
        <v>31635.9867590102</v>
      </c>
      <c r="V106" s="272">
        <v>28441.978569205799</v>
      </c>
      <c r="W106" s="272">
        <v>28018.102519771699</v>
      </c>
      <c r="X106" s="272">
        <v>30845.7159583223</v>
      </c>
      <c r="Y106" s="272">
        <v>31034.856119066</v>
      </c>
      <c r="Z106" s="272">
        <v>30847.703296857999</v>
      </c>
      <c r="AA106" s="272">
        <v>27387.4184518822</v>
      </c>
      <c r="AB106" s="272">
        <v>29302.6560316574</v>
      </c>
      <c r="AC106" s="272">
        <v>31005.206103030399</v>
      </c>
      <c r="AD106" s="272">
        <v>28854.7858511423</v>
      </c>
      <c r="AE106" s="272">
        <v>29211.101558295799</v>
      </c>
    </row>
    <row r="107" spans="1:31" x14ac:dyDescent="0.25">
      <c r="A107" s="266" t="s">
        <v>543</v>
      </c>
    </row>
    <row r="108" spans="1:31" x14ac:dyDescent="0.25">
      <c r="A108" s="266" t="s">
        <v>576</v>
      </c>
      <c r="B108" s="265">
        <v>10.45682</v>
      </c>
      <c r="C108" s="265">
        <v>9.8553200000000007</v>
      </c>
      <c r="D108" s="265">
        <v>11.09798</v>
      </c>
      <c r="E108" s="265">
        <v>10.437939999999999</v>
      </c>
      <c r="F108" s="265">
        <v>11.088900000000001</v>
      </c>
      <c r="G108" s="265">
        <v>8.2655399999999997</v>
      </c>
      <c r="H108" s="265">
        <v>9.8925599999999996</v>
      </c>
      <c r="I108" s="265">
        <v>9.8888099999999994</v>
      </c>
      <c r="J108" s="265">
        <v>11.398999999999999</v>
      </c>
      <c r="K108" s="265">
        <v>11.175000000000001</v>
      </c>
      <c r="L108" s="265">
        <v>10.474</v>
      </c>
      <c r="M108" s="265">
        <v>9.9429999999999996</v>
      </c>
      <c r="N108" s="265">
        <v>13.47</v>
      </c>
      <c r="O108" s="265">
        <v>11.975</v>
      </c>
      <c r="P108" s="265">
        <v>13.667999999999999</v>
      </c>
      <c r="Q108" s="265">
        <v>9.0489999999999995</v>
      </c>
      <c r="R108" s="265">
        <v>9.8569999999999993</v>
      </c>
      <c r="S108" s="265">
        <v>9.2490000000000006</v>
      </c>
      <c r="T108" s="265">
        <v>8.173</v>
      </c>
      <c r="U108" s="265">
        <v>11.015000000000001</v>
      </c>
      <c r="V108" s="265">
        <v>9.6180000000000003</v>
      </c>
      <c r="W108" s="265">
        <v>10.436999999999999</v>
      </c>
      <c r="X108" s="265">
        <v>9.2479999999999993</v>
      </c>
      <c r="Y108" s="265">
        <v>8.0660000000000007</v>
      </c>
      <c r="Z108" s="265">
        <v>11.308999999999999</v>
      </c>
      <c r="AA108" s="265">
        <v>9.7469999999999999</v>
      </c>
      <c r="AB108" s="265">
        <v>10.36</v>
      </c>
      <c r="AC108" s="265">
        <v>11.125</v>
      </c>
      <c r="AD108" s="265">
        <v>11.727</v>
      </c>
      <c r="AE108" s="265">
        <v>10.581</v>
      </c>
    </row>
    <row r="109" spans="1:31" x14ac:dyDescent="0.25">
      <c r="A109" s="266" t="s">
        <v>577</v>
      </c>
      <c r="B109" s="265">
        <v>3.2210800000000002</v>
      </c>
      <c r="C109" s="265">
        <v>3.2210800000000002</v>
      </c>
      <c r="D109" s="265">
        <v>3.2210800000000002</v>
      </c>
      <c r="E109" s="265">
        <v>3.61714</v>
      </c>
      <c r="F109" s="265">
        <v>3.2210800000000002</v>
      </c>
      <c r="G109" s="265">
        <v>3.2210800000000002</v>
      </c>
      <c r="H109" s="265">
        <v>3.2640799999999999</v>
      </c>
      <c r="I109" s="265">
        <v>3.2210800000000002</v>
      </c>
      <c r="J109" s="265">
        <v>3.351</v>
      </c>
      <c r="K109" s="265">
        <v>3.351</v>
      </c>
      <c r="L109" s="265">
        <v>3.351</v>
      </c>
      <c r="M109" s="265">
        <v>3.351</v>
      </c>
      <c r="N109" s="265">
        <v>3.351</v>
      </c>
      <c r="O109" s="265">
        <v>3.351</v>
      </c>
      <c r="P109" s="265">
        <v>3.351</v>
      </c>
      <c r="Q109" s="265">
        <v>3.351</v>
      </c>
      <c r="R109" s="265">
        <v>3.351</v>
      </c>
      <c r="S109" s="265">
        <v>3.351</v>
      </c>
      <c r="T109" s="265">
        <v>3.351</v>
      </c>
      <c r="U109" s="265">
        <v>3.351</v>
      </c>
      <c r="V109" s="265">
        <v>3.351</v>
      </c>
      <c r="W109" s="265">
        <v>3.351</v>
      </c>
      <c r="X109" s="265">
        <v>3.351</v>
      </c>
      <c r="Y109" s="265">
        <v>3.351</v>
      </c>
      <c r="Z109" s="265">
        <v>3.4180000000000001</v>
      </c>
      <c r="AA109" s="265">
        <v>3.4180000000000001</v>
      </c>
      <c r="AB109" s="265">
        <v>3.4180000000000001</v>
      </c>
      <c r="AC109" s="265">
        <v>3.4180000000000001</v>
      </c>
      <c r="AD109" s="265">
        <v>3.4180000000000001</v>
      </c>
      <c r="AE109" s="265">
        <v>3.4180000000000001</v>
      </c>
    </row>
    <row r="110" spans="1:31" x14ac:dyDescent="0.25">
      <c r="A110" s="266" t="s">
        <v>578</v>
      </c>
      <c r="B110" s="265">
        <v>20.615290000000002</v>
      </c>
      <c r="C110" s="265">
        <v>21.644970000000001</v>
      </c>
      <c r="D110" s="265">
        <v>18.622859999999999</v>
      </c>
      <c r="E110" s="265">
        <v>18.06146</v>
      </c>
      <c r="F110" s="265">
        <v>24.542919999999999</v>
      </c>
      <c r="G110" s="265">
        <v>25.210660000000001</v>
      </c>
      <c r="H110" s="265">
        <v>25.955660000000002</v>
      </c>
      <c r="I110" s="265">
        <v>33.712559999999897</v>
      </c>
      <c r="J110" s="265">
        <v>0</v>
      </c>
      <c r="K110" s="265">
        <v>0</v>
      </c>
      <c r="L110" s="265">
        <v>0</v>
      </c>
      <c r="M110" s="265">
        <v>0</v>
      </c>
      <c r="N110" s="265">
        <v>19.706</v>
      </c>
      <c r="O110" s="265">
        <v>17.518000000000001</v>
      </c>
      <c r="P110" s="265">
        <v>19.995000000000001</v>
      </c>
      <c r="Q110" s="265">
        <v>13.237</v>
      </c>
      <c r="R110" s="265">
        <v>14.419</v>
      </c>
      <c r="S110" s="265">
        <v>13.53</v>
      </c>
      <c r="T110" s="265">
        <v>11.956</v>
      </c>
      <c r="U110" s="265">
        <v>16.114000000000001</v>
      </c>
      <c r="V110" s="265">
        <v>14.069000000000001</v>
      </c>
      <c r="W110" s="265">
        <v>15.268000000000001</v>
      </c>
      <c r="X110" s="265">
        <v>13.529</v>
      </c>
      <c r="Y110" s="265">
        <v>11.8</v>
      </c>
      <c r="Z110" s="265">
        <v>16.989999999999998</v>
      </c>
      <c r="AA110" s="265">
        <v>14.643000000000001</v>
      </c>
      <c r="AB110" s="265">
        <v>15.565</v>
      </c>
      <c r="AC110" s="265">
        <v>16.713999999999999</v>
      </c>
      <c r="AD110" s="265">
        <v>17.617000000000001</v>
      </c>
      <c r="AE110" s="265">
        <v>15.896000000000001</v>
      </c>
    </row>
    <row r="111" spans="1:31" ht="15.75" thickBot="1" x14ac:dyDescent="0.3">
      <c r="A111" s="266" t="s">
        <v>579</v>
      </c>
      <c r="B111" s="267">
        <v>6.85405</v>
      </c>
      <c r="C111" s="267">
        <v>10.378349999999999</v>
      </c>
      <c r="D111" s="267">
        <v>5.9785599999999999</v>
      </c>
      <c r="E111" s="267">
        <v>12.059570000000001</v>
      </c>
      <c r="F111" s="267">
        <v>7.8805899999999998</v>
      </c>
      <c r="G111" s="267">
        <v>12.374549999999999</v>
      </c>
      <c r="H111" s="267">
        <v>12.828440000000001</v>
      </c>
      <c r="I111" s="267">
        <v>17.62555</v>
      </c>
      <c r="J111" s="267">
        <v>96.197000000000003</v>
      </c>
      <c r="K111" s="267">
        <v>100.419</v>
      </c>
      <c r="L111" s="267">
        <v>105.675</v>
      </c>
      <c r="M111" s="267">
        <v>96.292000000000002</v>
      </c>
      <c r="N111" s="267">
        <v>27.177</v>
      </c>
      <c r="O111" s="267">
        <v>28.364000000000001</v>
      </c>
      <c r="P111" s="267">
        <v>35.572000000000003</v>
      </c>
      <c r="Q111" s="267">
        <v>26.001000000000001</v>
      </c>
      <c r="R111" s="267">
        <v>26.318999999999999</v>
      </c>
      <c r="S111" s="267">
        <v>36.863</v>
      </c>
      <c r="T111" s="267">
        <v>23.945</v>
      </c>
      <c r="U111" s="267">
        <v>30.530999999999999</v>
      </c>
      <c r="V111" s="267">
        <v>33.012999999999998</v>
      </c>
      <c r="W111" s="267">
        <v>27.251000000000001</v>
      </c>
      <c r="X111" s="267">
        <v>21.972000000000001</v>
      </c>
      <c r="Y111" s="267">
        <v>32.200000000000003</v>
      </c>
      <c r="Z111" s="267">
        <v>24.488</v>
      </c>
      <c r="AA111" s="267">
        <v>25.56</v>
      </c>
      <c r="AB111" s="267">
        <v>31.498999999999999</v>
      </c>
      <c r="AC111" s="267">
        <v>29.451000000000001</v>
      </c>
      <c r="AD111" s="267">
        <v>29.451000000000001</v>
      </c>
      <c r="AE111" s="267">
        <v>39.430999999999997</v>
      </c>
    </row>
    <row r="112" spans="1:31" x14ac:dyDescent="0.25">
      <c r="A112" s="287" t="s">
        <v>565</v>
      </c>
      <c r="B112" s="265">
        <v>41.147239999999996</v>
      </c>
      <c r="C112" s="265">
        <v>45.099719999999998</v>
      </c>
      <c r="D112" s="265">
        <v>38.920479999999998</v>
      </c>
      <c r="E112" s="265">
        <v>44.176110000000001</v>
      </c>
      <c r="F112" s="265">
        <v>46.733489999999897</v>
      </c>
      <c r="G112" s="265">
        <v>49.071829999999999</v>
      </c>
      <c r="H112" s="265">
        <v>51.940739999999998</v>
      </c>
      <c r="I112" s="265">
        <v>64.447999999999993</v>
      </c>
      <c r="J112" s="265">
        <v>110.947</v>
      </c>
      <c r="K112" s="265">
        <v>114.94499999999999</v>
      </c>
      <c r="L112" s="265">
        <v>119.5</v>
      </c>
      <c r="M112" s="265">
        <v>109.586</v>
      </c>
      <c r="N112" s="265">
        <v>63.704000000000001</v>
      </c>
      <c r="O112" s="265">
        <v>61.207999999999998</v>
      </c>
      <c r="P112" s="265">
        <v>72.585999999999999</v>
      </c>
      <c r="Q112" s="265">
        <v>51.637999999999998</v>
      </c>
      <c r="R112" s="265">
        <v>53.945999999999998</v>
      </c>
      <c r="S112" s="265">
        <v>62.993000000000002</v>
      </c>
      <c r="T112" s="265">
        <v>47.424999999999997</v>
      </c>
      <c r="U112" s="265">
        <v>61.011000000000003</v>
      </c>
      <c r="V112" s="265">
        <v>60.051000000000002</v>
      </c>
      <c r="W112" s="265">
        <v>56.307000000000002</v>
      </c>
      <c r="X112" s="265">
        <v>48.1</v>
      </c>
      <c r="Y112" s="265">
        <v>55.417000000000002</v>
      </c>
      <c r="Z112" s="265">
        <v>56.204999999999998</v>
      </c>
      <c r="AA112" s="265">
        <v>53.368000000000002</v>
      </c>
      <c r="AB112" s="265">
        <v>60.841999999999999</v>
      </c>
      <c r="AC112" s="265">
        <v>60.707999999999998</v>
      </c>
      <c r="AD112" s="265">
        <v>62.213000000000001</v>
      </c>
      <c r="AE112" s="265">
        <v>69.325999999999993</v>
      </c>
    </row>
    <row r="113" spans="1:31" x14ac:dyDescent="0.25">
      <c r="A113" s="266" t="s">
        <v>580</v>
      </c>
      <c r="B113" s="265">
        <v>0</v>
      </c>
      <c r="C113" s="265">
        <v>0</v>
      </c>
      <c r="D113" s="265">
        <v>0</v>
      </c>
      <c r="E113" s="265">
        <v>0</v>
      </c>
      <c r="F113" s="265">
        <v>0</v>
      </c>
      <c r="G113" s="265">
        <v>0</v>
      </c>
      <c r="H113" s="265">
        <v>0</v>
      </c>
      <c r="I113" s="265">
        <v>0</v>
      </c>
      <c r="J113" s="265">
        <v>0</v>
      </c>
      <c r="K113" s="265">
        <v>0</v>
      </c>
      <c r="L113" s="265">
        <v>0</v>
      </c>
      <c r="M113" s="265">
        <v>0</v>
      </c>
      <c r="N113" s="265">
        <v>0</v>
      </c>
      <c r="O113" s="265">
        <v>0</v>
      </c>
      <c r="P113" s="265">
        <v>0</v>
      </c>
      <c r="Q113" s="265">
        <v>0</v>
      </c>
      <c r="R113" s="265">
        <v>0</v>
      </c>
      <c r="S113" s="265">
        <v>0</v>
      </c>
      <c r="T113" s="265">
        <v>0</v>
      </c>
      <c r="U113" s="265">
        <v>0</v>
      </c>
      <c r="V113" s="265">
        <v>0</v>
      </c>
      <c r="W113" s="265">
        <v>0</v>
      </c>
      <c r="X113" s="265">
        <v>0</v>
      </c>
      <c r="Y113" s="265">
        <v>0</v>
      </c>
      <c r="Z113" s="265">
        <v>0</v>
      </c>
      <c r="AA113" s="265">
        <v>0</v>
      </c>
      <c r="AB113" s="265">
        <v>0</v>
      </c>
      <c r="AC113" s="265">
        <v>0</v>
      </c>
      <c r="AD113" s="265">
        <v>0</v>
      </c>
      <c r="AE113" s="265">
        <v>0</v>
      </c>
    </row>
    <row r="114" spans="1:31" x14ac:dyDescent="0.25">
      <c r="A114" s="266" t="s">
        <v>581</v>
      </c>
      <c r="B114" s="265">
        <v>11.51778</v>
      </c>
      <c r="C114" s="265">
        <v>19.143820000000002</v>
      </c>
      <c r="D114" s="265">
        <v>22.462610000000002</v>
      </c>
      <c r="E114" s="265">
        <v>24.641960000000001</v>
      </c>
      <c r="F114" s="265">
        <v>10.001749999999999</v>
      </c>
      <c r="G114" s="265">
        <v>20.012589999999999</v>
      </c>
      <c r="H114" s="265">
        <v>13.005420000000001</v>
      </c>
      <c r="I114" s="265">
        <v>28.62837</v>
      </c>
      <c r="J114" s="265">
        <v>21.864999999999998</v>
      </c>
      <c r="K114" s="265">
        <v>52.164999999999999</v>
      </c>
      <c r="L114" s="265">
        <v>21.460999999999999</v>
      </c>
      <c r="M114" s="265">
        <v>36.328000000000003</v>
      </c>
      <c r="N114" s="265">
        <v>11.551</v>
      </c>
      <c r="O114" s="265">
        <v>13.143000000000001</v>
      </c>
      <c r="P114" s="265">
        <v>19.966999999999999</v>
      </c>
      <c r="Q114" s="265">
        <v>26.096</v>
      </c>
      <c r="R114" s="265">
        <v>10.167999999999999</v>
      </c>
      <c r="S114" s="265">
        <v>32.679000000000002</v>
      </c>
      <c r="T114" s="265">
        <v>9.5239999999999991</v>
      </c>
      <c r="U114" s="265">
        <v>12.776</v>
      </c>
      <c r="V114" s="265">
        <v>48.726999999999997</v>
      </c>
      <c r="W114" s="265">
        <v>12.555</v>
      </c>
      <c r="X114" s="265">
        <v>9.9359999999999999</v>
      </c>
      <c r="Y114" s="265">
        <v>36.225999999999999</v>
      </c>
      <c r="Z114" s="265">
        <v>10.991</v>
      </c>
      <c r="AA114" s="265">
        <v>12.590999999999999</v>
      </c>
      <c r="AB114" s="265">
        <v>19.129000000000001</v>
      </c>
      <c r="AC114" s="265">
        <v>27.48</v>
      </c>
      <c r="AD114" s="265">
        <v>11.153</v>
      </c>
      <c r="AE114" s="265">
        <v>33.904000000000003</v>
      </c>
    </row>
    <row r="115" spans="1:31" x14ac:dyDescent="0.25">
      <c r="A115" s="266" t="s">
        <v>582</v>
      </c>
      <c r="B115" s="265">
        <v>12.09826</v>
      </c>
      <c r="C115" s="265">
        <v>12.690619999999999</v>
      </c>
      <c r="D115" s="265">
        <v>11.20424</v>
      </c>
      <c r="E115" s="265">
        <v>-5.57193</v>
      </c>
      <c r="F115" s="265">
        <v>1.4644600000000001</v>
      </c>
      <c r="G115" s="265">
        <v>6.87765</v>
      </c>
      <c r="H115" s="265">
        <v>1.5436399999999999</v>
      </c>
      <c r="I115" s="265">
        <v>16.599740000000001</v>
      </c>
      <c r="J115" s="265">
        <v>11.5</v>
      </c>
      <c r="K115" s="265">
        <v>22.094999999999999</v>
      </c>
      <c r="L115" s="265">
        <v>8.16</v>
      </c>
      <c r="M115" s="265">
        <v>22.094999999999999</v>
      </c>
      <c r="N115" s="265">
        <v>13.476000000000001</v>
      </c>
      <c r="O115" s="265">
        <v>12.903</v>
      </c>
      <c r="P115" s="265">
        <v>27.765000000000001</v>
      </c>
      <c r="Q115" s="265">
        <v>11.784000000000001</v>
      </c>
      <c r="R115" s="265">
        <v>12.093</v>
      </c>
      <c r="S115" s="265">
        <v>26.074999999999999</v>
      </c>
      <c r="T115" s="265">
        <v>22.061</v>
      </c>
      <c r="U115" s="265">
        <v>12.536</v>
      </c>
      <c r="V115" s="265">
        <v>13.715999999999999</v>
      </c>
      <c r="W115" s="265">
        <v>12.315</v>
      </c>
      <c r="X115" s="265">
        <v>11.861000000000001</v>
      </c>
      <c r="Y115" s="265">
        <v>13.122</v>
      </c>
      <c r="Z115" s="265">
        <v>12.891999999999999</v>
      </c>
      <c r="AA115" s="265">
        <v>12.284000000000001</v>
      </c>
      <c r="AB115" s="265">
        <v>27.018999999999998</v>
      </c>
      <c r="AC115" s="265">
        <v>12.82</v>
      </c>
      <c r="AD115" s="265">
        <v>13.054</v>
      </c>
      <c r="AE115" s="265">
        <v>27.105</v>
      </c>
    </row>
    <row r="116" spans="1:31" x14ac:dyDescent="0.25">
      <c r="A116" s="266" t="s">
        <v>583</v>
      </c>
      <c r="B116" s="265">
        <v>29.74361</v>
      </c>
      <c r="C116" s="265">
        <v>28.653420000000001</v>
      </c>
      <c r="D116" s="265">
        <v>15.51979</v>
      </c>
      <c r="E116" s="265">
        <v>27.35417</v>
      </c>
      <c r="F116" s="265">
        <v>59.258620000000001</v>
      </c>
      <c r="G116" s="265">
        <v>29.26896</v>
      </c>
      <c r="H116" s="265">
        <v>40.398339999999997</v>
      </c>
      <c r="I116" s="265">
        <v>38.589489999999998</v>
      </c>
      <c r="J116" s="265">
        <v>12</v>
      </c>
      <c r="K116" s="265">
        <v>24.92</v>
      </c>
      <c r="L116" s="265">
        <v>51.25</v>
      </c>
      <c r="M116" s="265">
        <v>41.11</v>
      </c>
      <c r="N116" s="265">
        <v>16.603000000000002</v>
      </c>
      <c r="O116" s="265">
        <v>54.53</v>
      </c>
      <c r="P116" s="265">
        <v>33.023000000000003</v>
      </c>
      <c r="Q116" s="265">
        <v>11.153</v>
      </c>
      <c r="R116" s="265">
        <v>48.539000000000001</v>
      </c>
      <c r="S116" s="265">
        <v>27.576000000000001</v>
      </c>
      <c r="T116" s="265">
        <v>30.882000000000001</v>
      </c>
      <c r="U116" s="265">
        <v>37.466999999999999</v>
      </c>
      <c r="V116" s="265">
        <v>28.030999999999999</v>
      </c>
      <c r="W116" s="265">
        <v>12.864000000000001</v>
      </c>
      <c r="X116" s="265">
        <v>35.289000000000001</v>
      </c>
      <c r="Y116" s="265">
        <v>26.119</v>
      </c>
      <c r="Z116" s="265">
        <v>14.183</v>
      </c>
      <c r="AA116" s="265">
        <v>61.243000000000002</v>
      </c>
      <c r="AB116" s="265">
        <v>29.492999999999999</v>
      </c>
      <c r="AC116" s="265">
        <v>13.952999999999999</v>
      </c>
      <c r="AD116" s="265">
        <v>51.825000000000003</v>
      </c>
      <c r="AE116" s="265">
        <v>29.77</v>
      </c>
    </row>
    <row r="117" spans="1:31" ht="15.75" thickBot="1" x14ac:dyDescent="0.3">
      <c r="A117" s="266" t="s">
        <v>584</v>
      </c>
      <c r="B117" s="267">
        <v>5.5109500000000002</v>
      </c>
      <c r="C117" s="267">
        <v>5.1996099999999998</v>
      </c>
      <c r="D117" s="267">
        <v>6.3570200000000003</v>
      </c>
      <c r="E117" s="267">
        <v>4.4061599999999999</v>
      </c>
      <c r="F117" s="267">
        <v>4.4061599999999999</v>
      </c>
      <c r="G117" s="267">
        <v>4.4061599999999999</v>
      </c>
      <c r="H117" s="267">
        <v>4.4061599999999999</v>
      </c>
      <c r="I117" s="267">
        <v>4.6055599999999997</v>
      </c>
      <c r="J117" s="267">
        <v>0.90800000000000003</v>
      </c>
      <c r="K117" s="267">
        <v>0.90800000000000003</v>
      </c>
      <c r="L117" s="267">
        <v>0.90800000000000003</v>
      </c>
      <c r="M117" s="267">
        <v>0.90900000000000003</v>
      </c>
      <c r="N117" s="267">
        <v>4.843</v>
      </c>
      <c r="O117" s="267">
        <v>4.8419999999999996</v>
      </c>
      <c r="P117" s="267">
        <v>4.843</v>
      </c>
      <c r="Q117" s="267">
        <v>4.8419999999999996</v>
      </c>
      <c r="R117" s="267">
        <v>4.843</v>
      </c>
      <c r="S117" s="267">
        <v>4.8419999999999996</v>
      </c>
      <c r="T117" s="267">
        <v>4.843</v>
      </c>
      <c r="U117" s="267">
        <v>4.8419999999999996</v>
      </c>
      <c r="V117" s="267">
        <v>4.843</v>
      </c>
      <c r="W117" s="267">
        <v>4.8419999999999996</v>
      </c>
      <c r="X117" s="267">
        <v>4.843</v>
      </c>
      <c r="Y117" s="267">
        <v>4.8419999999999996</v>
      </c>
      <c r="Z117" s="267">
        <v>4.9870000000000001</v>
      </c>
      <c r="AA117" s="267">
        <v>4.9870000000000001</v>
      </c>
      <c r="AB117" s="267">
        <v>4.9870000000000001</v>
      </c>
      <c r="AC117" s="267">
        <v>4.9870000000000001</v>
      </c>
      <c r="AD117" s="267">
        <v>4.9820000000000002</v>
      </c>
      <c r="AE117" s="267">
        <v>4.9870000000000001</v>
      </c>
    </row>
    <row r="118" spans="1:31" x14ac:dyDescent="0.25">
      <c r="A118" s="287" t="s">
        <v>572</v>
      </c>
      <c r="B118" s="265">
        <v>58.870600000000003</v>
      </c>
      <c r="C118" s="265">
        <v>65.687469999999905</v>
      </c>
      <c r="D118" s="265">
        <v>55.543660000000003</v>
      </c>
      <c r="E118" s="265">
        <v>50.830359999999999</v>
      </c>
      <c r="F118" s="265">
        <v>75.130989999999997</v>
      </c>
      <c r="G118" s="265">
        <v>60.565359999999998</v>
      </c>
      <c r="H118" s="265">
        <v>59.353560000000002</v>
      </c>
      <c r="I118" s="265">
        <v>88.423159999999996</v>
      </c>
      <c r="J118" s="265">
        <v>46.273000000000003</v>
      </c>
      <c r="K118" s="265">
        <v>100.08799999999999</v>
      </c>
      <c r="L118" s="265">
        <v>81.778999999999996</v>
      </c>
      <c r="M118" s="265">
        <v>100.44199999999999</v>
      </c>
      <c r="N118" s="265">
        <v>46.472999999999999</v>
      </c>
      <c r="O118" s="265">
        <v>85.417999999999907</v>
      </c>
      <c r="P118" s="265">
        <v>85.597999999999999</v>
      </c>
      <c r="Q118" s="265">
        <v>53.875</v>
      </c>
      <c r="R118" s="265">
        <v>75.643000000000001</v>
      </c>
      <c r="S118" s="265">
        <v>91.171999999999997</v>
      </c>
      <c r="T118" s="265">
        <v>67.31</v>
      </c>
      <c r="U118" s="265">
        <v>67.620999999999995</v>
      </c>
      <c r="V118" s="265">
        <v>95.316999999999993</v>
      </c>
      <c r="W118" s="265">
        <v>42.575999999999901</v>
      </c>
      <c r="X118" s="265">
        <v>61.929000000000002</v>
      </c>
      <c r="Y118" s="265">
        <v>80.308999999999997</v>
      </c>
      <c r="Z118" s="265">
        <v>43.052999999999997</v>
      </c>
      <c r="AA118" s="265">
        <v>91.104999999999905</v>
      </c>
      <c r="AB118" s="265">
        <v>80.628</v>
      </c>
      <c r="AC118" s="265">
        <v>59.24</v>
      </c>
      <c r="AD118" s="265">
        <v>81.013999999999996</v>
      </c>
      <c r="AE118" s="265">
        <v>95.765999999999906</v>
      </c>
    </row>
    <row r="119" spans="1:31" ht="15.75" thickBot="1" x14ac:dyDescent="0.3">
      <c r="A119" s="266" t="s">
        <v>585</v>
      </c>
      <c r="B119" s="267">
        <v>42.111669999999997</v>
      </c>
      <c r="C119" s="267">
        <v>44.655940000000001</v>
      </c>
      <c r="D119" s="267">
        <v>37.073779999999999</v>
      </c>
      <c r="E119" s="267">
        <v>47.324559999999998</v>
      </c>
      <c r="F119" s="267">
        <v>46.840159999999997</v>
      </c>
      <c r="G119" s="267">
        <v>53.690350000000002</v>
      </c>
      <c r="H119" s="267">
        <v>60.22636</v>
      </c>
      <c r="I119" s="267">
        <v>72.638689999999997</v>
      </c>
      <c r="J119" s="267">
        <v>45.088000000000001</v>
      </c>
      <c r="K119" s="267">
        <v>45.088000000000001</v>
      </c>
      <c r="L119" s="267">
        <v>45.088000000000001</v>
      </c>
      <c r="M119" s="267">
        <v>45.088000000000001</v>
      </c>
      <c r="N119" s="267">
        <v>45</v>
      </c>
      <c r="O119" s="267">
        <v>45</v>
      </c>
      <c r="P119" s="267">
        <v>45</v>
      </c>
      <c r="Q119" s="267">
        <v>45</v>
      </c>
      <c r="R119" s="267">
        <v>45</v>
      </c>
      <c r="S119" s="267">
        <v>45</v>
      </c>
      <c r="T119" s="267">
        <v>45</v>
      </c>
      <c r="U119" s="267">
        <v>45</v>
      </c>
      <c r="V119" s="267">
        <v>45</v>
      </c>
      <c r="W119" s="267">
        <v>45</v>
      </c>
      <c r="X119" s="267">
        <v>45</v>
      </c>
      <c r="Y119" s="267">
        <v>45</v>
      </c>
      <c r="Z119" s="267">
        <v>45.9</v>
      </c>
      <c r="AA119" s="267">
        <v>45.9</v>
      </c>
      <c r="AB119" s="267">
        <v>45.9</v>
      </c>
      <c r="AC119" s="267">
        <v>45.9</v>
      </c>
      <c r="AD119" s="267">
        <v>45.9</v>
      </c>
      <c r="AE119" s="267">
        <v>45.9</v>
      </c>
    </row>
    <row r="120" spans="1:31" ht="15.75" thickBot="1" x14ac:dyDescent="0.3">
      <c r="A120" s="287" t="s">
        <v>574</v>
      </c>
      <c r="B120" s="267">
        <v>42.111669999999997</v>
      </c>
      <c r="C120" s="267">
        <v>44.655940000000001</v>
      </c>
      <c r="D120" s="267">
        <v>37.073779999999999</v>
      </c>
      <c r="E120" s="267">
        <v>47.324559999999998</v>
      </c>
      <c r="F120" s="267">
        <v>46.840159999999997</v>
      </c>
      <c r="G120" s="267">
        <v>53.690350000000002</v>
      </c>
      <c r="H120" s="267">
        <v>60.22636</v>
      </c>
      <c r="I120" s="267">
        <v>72.638689999999997</v>
      </c>
      <c r="J120" s="267">
        <v>45.088000000000001</v>
      </c>
      <c r="K120" s="267">
        <v>45.088000000000001</v>
      </c>
      <c r="L120" s="267">
        <v>45.088000000000001</v>
      </c>
      <c r="M120" s="267">
        <v>45.088000000000001</v>
      </c>
      <c r="N120" s="267">
        <v>45</v>
      </c>
      <c r="O120" s="267">
        <v>45</v>
      </c>
      <c r="P120" s="267">
        <v>45</v>
      </c>
      <c r="Q120" s="267">
        <v>45</v>
      </c>
      <c r="R120" s="267">
        <v>45</v>
      </c>
      <c r="S120" s="267">
        <v>45</v>
      </c>
      <c r="T120" s="267">
        <v>45</v>
      </c>
      <c r="U120" s="267">
        <v>45</v>
      </c>
      <c r="V120" s="267">
        <v>45</v>
      </c>
      <c r="W120" s="267">
        <v>45</v>
      </c>
      <c r="X120" s="267">
        <v>45</v>
      </c>
      <c r="Y120" s="267">
        <v>45</v>
      </c>
      <c r="Z120" s="267">
        <v>45.9</v>
      </c>
      <c r="AA120" s="267">
        <v>45.9</v>
      </c>
      <c r="AB120" s="267">
        <v>45.9</v>
      </c>
      <c r="AC120" s="267">
        <v>45.9</v>
      </c>
      <c r="AD120" s="267">
        <v>45.9</v>
      </c>
      <c r="AE120" s="267">
        <v>45.9</v>
      </c>
    </row>
    <row r="121" spans="1:31" x14ac:dyDescent="0.25">
      <c r="A121" s="274" t="s">
        <v>586</v>
      </c>
      <c r="B121" s="272">
        <v>142.12951000000001</v>
      </c>
      <c r="C121" s="272">
        <v>155.44313</v>
      </c>
      <c r="D121" s="272">
        <v>131.53791999999899</v>
      </c>
      <c r="E121" s="272">
        <v>142.33103</v>
      </c>
      <c r="F121" s="272">
        <v>168.70463999999899</v>
      </c>
      <c r="G121" s="272">
        <v>163.32754</v>
      </c>
      <c r="H121" s="272">
        <v>171.52065999999999</v>
      </c>
      <c r="I121" s="272">
        <v>225.50984999999901</v>
      </c>
      <c r="J121" s="272">
        <v>202.30799999999999</v>
      </c>
      <c r="K121" s="272">
        <v>260.12099999999998</v>
      </c>
      <c r="L121" s="272">
        <v>246.36699999999999</v>
      </c>
      <c r="M121" s="272">
        <v>255.11600000000001</v>
      </c>
      <c r="N121" s="272">
        <v>155.17699999999999</v>
      </c>
      <c r="O121" s="272">
        <v>191.62599999999901</v>
      </c>
      <c r="P121" s="272">
        <v>203.184</v>
      </c>
      <c r="Q121" s="272">
        <v>150.51300000000001</v>
      </c>
      <c r="R121" s="272">
        <v>174.589</v>
      </c>
      <c r="S121" s="272">
        <v>199.16499999999999</v>
      </c>
      <c r="T121" s="272">
        <v>159.73500000000001</v>
      </c>
      <c r="U121" s="272">
        <v>173.63200000000001</v>
      </c>
      <c r="V121" s="272">
        <v>200.36799999999999</v>
      </c>
      <c r="W121" s="272">
        <v>143.88299999999899</v>
      </c>
      <c r="X121" s="272">
        <v>155.029</v>
      </c>
      <c r="Y121" s="272">
        <v>180.726</v>
      </c>
      <c r="Z121" s="272">
        <v>145.15799999999999</v>
      </c>
      <c r="AA121" s="272">
        <v>190.37299999999999</v>
      </c>
      <c r="AB121" s="272">
        <v>187.37</v>
      </c>
      <c r="AC121" s="272">
        <v>165.84800000000001</v>
      </c>
      <c r="AD121" s="272">
        <v>189.12700000000001</v>
      </c>
      <c r="AE121" s="272">
        <v>210.99199999999999</v>
      </c>
    </row>
    <row r="122" spans="1:31" x14ac:dyDescent="0.25">
      <c r="A122" s="266" t="s">
        <v>543</v>
      </c>
    </row>
    <row r="123" spans="1:31" x14ac:dyDescent="0.25">
      <c r="A123" s="266" t="s">
        <v>587</v>
      </c>
      <c r="B123" s="265">
        <v>5216.2346100000004</v>
      </c>
      <c r="C123" s="265">
        <v>2993.4598799999999</v>
      </c>
      <c r="D123" s="265">
        <v>2686.4675299999999</v>
      </c>
      <c r="E123" s="265">
        <v>3002.9110900000001</v>
      </c>
      <c r="F123" s="265">
        <v>2429.0409300000001</v>
      </c>
      <c r="G123" s="265">
        <v>4929.9670799999903</v>
      </c>
      <c r="H123" s="265">
        <v>4685.1174199999996</v>
      </c>
      <c r="I123" s="265">
        <v>4376.6296599999896</v>
      </c>
      <c r="J123" s="265">
        <v>3273.68822</v>
      </c>
      <c r="K123" s="265">
        <v>4879.8522579999999</v>
      </c>
      <c r="L123" s="265">
        <v>4236.1280589999997</v>
      </c>
      <c r="M123" s="265">
        <v>4333.1513029999996</v>
      </c>
      <c r="N123" s="265">
        <v>4848.3970829999998</v>
      </c>
      <c r="O123" s="265">
        <v>4298.4297779999997</v>
      </c>
      <c r="P123" s="265">
        <v>4583.8086959999901</v>
      </c>
      <c r="Q123" s="265">
        <v>4146.1458249999996</v>
      </c>
      <c r="R123" s="265">
        <v>3556.4847759999998</v>
      </c>
      <c r="S123" s="265">
        <v>4918.5008719999996</v>
      </c>
      <c r="T123" s="265">
        <v>5591.9840039999999</v>
      </c>
      <c r="U123" s="265">
        <v>5880.5173439999999</v>
      </c>
      <c r="V123" s="265">
        <v>3498.742467</v>
      </c>
      <c r="W123" s="265">
        <v>2776.949259</v>
      </c>
      <c r="X123" s="265">
        <v>5217.6138899999896</v>
      </c>
      <c r="Y123" s="265">
        <v>4471.1853499999997</v>
      </c>
      <c r="Z123" s="265">
        <v>4801.6729539999997</v>
      </c>
      <c r="AA123" s="265">
        <v>4457.1002369999997</v>
      </c>
      <c r="AB123" s="265">
        <v>6142.4509259999904</v>
      </c>
      <c r="AC123" s="265">
        <v>5285.9450942857102</v>
      </c>
      <c r="AD123" s="265">
        <v>4245.37484828571</v>
      </c>
      <c r="AE123" s="265">
        <v>4948.1279442857103</v>
      </c>
    </row>
    <row r="124" spans="1:31" x14ac:dyDescent="0.25">
      <c r="A124" s="266" t="s">
        <v>588</v>
      </c>
      <c r="B124" s="265">
        <v>34.164819999999999</v>
      </c>
      <c r="C124" s="265">
        <v>0</v>
      </c>
      <c r="D124" s="265">
        <v>0</v>
      </c>
      <c r="E124" s="265">
        <v>0</v>
      </c>
      <c r="F124" s="265">
        <v>0</v>
      </c>
      <c r="G124" s="265">
        <v>6.5250399999999997</v>
      </c>
      <c r="H124" s="265">
        <v>42.284889999999997</v>
      </c>
      <c r="I124" s="265">
        <v>9.0490599999999901</v>
      </c>
      <c r="J124" s="265">
        <v>0</v>
      </c>
      <c r="K124" s="265">
        <v>0</v>
      </c>
      <c r="L124" s="265">
        <v>0</v>
      </c>
      <c r="M124" s="265">
        <v>0</v>
      </c>
      <c r="N124" s="265">
        <v>0</v>
      </c>
      <c r="O124" s="265">
        <v>0</v>
      </c>
      <c r="P124" s="265">
        <v>0</v>
      </c>
      <c r="Q124" s="265">
        <v>0</v>
      </c>
      <c r="R124" s="265">
        <v>0</v>
      </c>
      <c r="S124" s="265">
        <v>0</v>
      </c>
      <c r="T124" s="265">
        <v>0</v>
      </c>
      <c r="U124" s="265">
        <v>0</v>
      </c>
      <c r="V124" s="265">
        <v>0</v>
      </c>
      <c r="W124" s="265">
        <v>0</v>
      </c>
      <c r="X124" s="265">
        <v>0</v>
      </c>
      <c r="Y124" s="265">
        <v>0</v>
      </c>
      <c r="Z124" s="265">
        <v>0</v>
      </c>
      <c r="AA124" s="265">
        <v>0</v>
      </c>
      <c r="AB124" s="265">
        <v>0</v>
      </c>
      <c r="AC124" s="265">
        <v>0</v>
      </c>
      <c r="AD124" s="265">
        <v>0</v>
      </c>
      <c r="AE124" s="265">
        <v>0</v>
      </c>
    </row>
    <row r="125" spans="1:31" ht="15.75" thickBot="1" x14ac:dyDescent="0.3">
      <c r="A125" s="266" t="s">
        <v>1244</v>
      </c>
      <c r="B125" s="267">
        <v>0</v>
      </c>
      <c r="C125" s="267">
        <v>0</v>
      </c>
      <c r="D125" s="267">
        <v>0</v>
      </c>
      <c r="E125" s="267">
        <v>0</v>
      </c>
      <c r="F125" s="267">
        <v>0</v>
      </c>
      <c r="G125" s="267">
        <v>2.75861</v>
      </c>
      <c r="H125" s="267">
        <v>18.04627</v>
      </c>
      <c r="I125" s="267">
        <v>19.115770000000001</v>
      </c>
      <c r="J125" s="267">
        <v>0</v>
      </c>
      <c r="K125" s="267">
        <v>0</v>
      </c>
      <c r="L125" s="267">
        <v>0</v>
      </c>
      <c r="M125" s="267">
        <v>0</v>
      </c>
      <c r="N125" s="267">
        <v>0</v>
      </c>
      <c r="O125" s="267">
        <v>0</v>
      </c>
      <c r="P125" s="267">
        <v>0</v>
      </c>
      <c r="Q125" s="267">
        <v>0</v>
      </c>
      <c r="R125" s="267">
        <v>0</v>
      </c>
      <c r="S125" s="267">
        <v>0</v>
      </c>
      <c r="T125" s="267">
        <v>0</v>
      </c>
      <c r="U125" s="267">
        <v>0</v>
      </c>
      <c r="V125" s="267">
        <v>0</v>
      </c>
      <c r="W125" s="267">
        <v>0</v>
      </c>
      <c r="X125" s="267">
        <v>0</v>
      </c>
      <c r="Y125" s="267">
        <v>0</v>
      </c>
      <c r="Z125" s="267">
        <v>0</v>
      </c>
      <c r="AA125" s="267">
        <v>0</v>
      </c>
      <c r="AB125" s="267">
        <v>0</v>
      </c>
      <c r="AC125" s="267">
        <v>0</v>
      </c>
      <c r="AD125" s="267">
        <v>0</v>
      </c>
      <c r="AE125" s="267">
        <v>0</v>
      </c>
    </row>
    <row r="126" spans="1:31" x14ac:dyDescent="0.25">
      <c r="A126" s="287" t="s">
        <v>589</v>
      </c>
      <c r="B126" s="265">
        <v>5250.3994300000004</v>
      </c>
      <c r="C126" s="265">
        <v>2993.4598799999999</v>
      </c>
      <c r="D126" s="265">
        <v>2686.4675299999999</v>
      </c>
      <c r="E126" s="265">
        <v>3002.9110900000001</v>
      </c>
      <c r="F126" s="265">
        <v>2429.0409300000001</v>
      </c>
      <c r="G126" s="265">
        <v>4939.2507299999997</v>
      </c>
      <c r="H126" s="265">
        <v>4745.4485799999902</v>
      </c>
      <c r="I126" s="265">
        <v>4404.7944899999902</v>
      </c>
      <c r="J126" s="265">
        <v>3273.68822</v>
      </c>
      <c r="K126" s="265">
        <v>4879.8522579999999</v>
      </c>
      <c r="L126" s="265">
        <v>4236.1280589999997</v>
      </c>
      <c r="M126" s="265">
        <v>4333.1513029999996</v>
      </c>
      <c r="N126" s="265">
        <v>4848.3970829999998</v>
      </c>
      <c r="O126" s="265">
        <v>4298.4297779999997</v>
      </c>
      <c r="P126" s="265">
        <v>4583.8086959999901</v>
      </c>
      <c r="Q126" s="265">
        <v>4146.1458249999996</v>
      </c>
      <c r="R126" s="265">
        <v>3556.4847759999998</v>
      </c>
      <c r="S126" s="265">
        <v>4918.5008719999996</v>
      </c>
      <c r="T126" s="265">
        <v>5591.9840039999999</v>
      </c>
      <c r="U126" s="265">
        <v>5880.5173439999999</v>
      </c>
      <c r="V126" s="265">
        <v>3498.742467</v>
      </c>
      <c r="W126" s="265">
        <v>2776.949259</v>
      </c>
      <c r="X126" s="265">
        <v>5217.6138899999896</v>
      </c>
      <c r="Y126" s="265">
        <v>4471.1853499999997</v>
      </c>
      <c r="Z126" s="265">
        <v>4801.6729539999997</v>
      </c>
      <c r="AA126" s="265">
        <v>4457.1002369999997</v>
      </c>
      <c r="AB126" s="265">
        <v>6142.4509259999904</v>
      </c>
      <c r="AC126" s="265">
        <v>5285.9450942857102</v>
      </c>
      <c r="AD126" s="265">
        <v>4245.37484828571</v>
      </c>
      <c r="AE126" s="265">
        <v>4948.1279442857103</v>
      </c>
    </row>
    <row r="127" spans="1:31" x14ac:dyDescent="0.25">
      <c r="A127" s="266" t="s">
        <v>590</v>
      </c>
      <c r="B127" s="265">
        <v>22.59545</v>
      </c>
      <c r="C127" s="265">
        <v>22.796109999999999</v>
      </c>
      <c r="D127" s="265">
        <v>23.88073</v>
      </c>
      <c r="E127" s="265">
        <v>23.096</v>
      </c>
      <c r="F127" s="265">
        <v>24.006799999999998</v>
      </c>
      <c r="G127" s="265">
        <v>58.206650000000003</v>
      </c>
      <c r="H127" s="265">
        <v>24.98546</v>
      </c>
      <c r="I127" s="265">
        <v>30.005490000000002</v>
      </c>
      <c r="J127" s="265">
        <v>26.63</v>
      </c>
      <c r="K127" s="265">
        <v>32.101999999999997</v>
      </c>
      <c r="L127" s="265">
        <v>33.956000000000003</v>
      </c>
      <c r="M127" s="265">
        <v>26.523</v>
      </c>
      <c r="N127" s="265">
        <v>50.597000000000001</v>
      </c>
      <c r="O127" s="265">
        <v>46.293999999999997</v>
      </c>
      <c r="P127" s="265">
        <v>52.472000000000001</v>
      </c>
      <c r="Q127" s="265">
        <v>46.537999999999997</v>
      </c>
      <c r="R127" s="265">
        <v>53.445999999999998</v>
      </c>
      <c r="S127" s="265">
        <v>51.397999999999897</v>
      </c>
      <c r="T127" s="265">
        <v>48.04</v>
      </c>
      <c r="U127" s="265">
        <v>57.203000000000003</v>
      </c>
      <c r="V127" s="265">
        <v>49.231000000000002</v>
      </c>
      <c r="W127" s="265">
        <v>54.796999999999997</v>
      </c>
      <c r="X127" s="265">
        <v>46.932000000000002</v>
      </c>
      <c r="Y127" s="265">
        <v>43.482999999999997</v>
      </c>
      <c r="Z127" s="265">
        <v>52.052</v>
      </c>
      <c r="AA127" s="265">
        <v>47.043999999999997</v>
      </c>
      <c r="AB127" s="265">
        <v>51.811999999999998</v>
      </c>
      <c r="AC127" s="265">
        <v>49.628999999999998</v>
      </c>
      <c r="AD127" s="265">
        <v>54.131</v>
      </c>
      <c r="AE127" s="265">
        <v>49.831000000000003</v>
      </c>
    </row>
    <row r="128" spans="1:31" x14ac:dyDescent="0.25">
      <c r="A128" s="266" t="s">
        <v>591</v>
      </c>
      <c r="B128" s="265">
        <v>18.30255</v>
      </c>
      <c r="C128" s="265">
        <v>15.42089</v>
      </c>
      <c r="D128" s="265">
        <v>19.41113</v>
      </c>
      <c r="E128" s="265">
        <v>15.93014</v>
      </c>
      <c r="F128" s="265">
        <v>19.302609999999898</v>
      </c>
      <c r="G128" s="265">
        <v>11.930580000000001</v>
      </c>
      <c r="H128" s="265">
        <v>19.163119999999999</v>
      </c>
      <c r="I128" s="265">
        <v>18.299259999999901</v>
      </c>
      <c r="J128" s="265">
        <v>4.2480000000000002</v>
      </c>
      <c r="K128" s="265">
        <v>9.5990000000000002</v>
      </c>
      <c r="L128" s="265">
        <v>5.8709999999999898</v>
      </c>
      <c r="M128" s="265">
        <v>6.3039999999999896</v>
      </c>
      <c r="N128" s="265">
        <v>24.675000000000001</v>
      </c>
      <c r="O128" s="265">
        <v>16.236999999999998</v>
      </c>
      <c r="P128" s="265">
        <v>17.565999999999999</v>
      </c>
      <c r="Q128" s="265">
        <v>16.902999999999999</v>
      </c>
      <c r="R128" s="265">
        <v>23.661999999999999</v>
      </c>
      <c r="S128" s="265">
        <v>23.5</v>
      </c>
      <c r="T128" s="265">
        <v>22.620999999999999</v>
      </c>
      <c r="U128" s="265">
        <v>24.305</v>
      </c>
      <c r="V128" s="265">
        <v>22.759</v>
      </c>
      <c r="W128" s="265">
        <v>22.931000000000001</v>
      </c>
      <c r="X128" s="265">
        <v>23.123000000000001</v>
      </c>
      <c r="Y128" s="265">
        <v>23.231000000000002</v>
      </c>
      <c r="Z128" s="265">
        <v>24.556999999999999</v>
      </c>
      <c r="AA128" s="265">
        <v>22.808</v>
      </c>
      <c r="AB128" s="265">
        <v>24.853000000000002</v>
      </c>
      <c r="AC128" s="265">
        <v>22.472000000000001</v>
      </c>
      <c r="AD128" s="265">
        <v>24.289000000000001</v>
      </c>
      <c r="AE128" s="265">
        <v>22.786000000000001</v>
      </c>
    </row>
    <row r="129" spans="1:31" x14ac:dyDescent="0.25">
      <c r="A129" s="266" t="s">
        <v>592</v>
      </c>
      <c r="B129" s="265">
        <v>111.03402</v>
      </c>
      <c r="C129" s="265">
        <v>113.24226</v>
      </c>
      <c r="D129" s="265">
        <v>101.52522</v>
      </c>
      <c r="E129" s="265">
        <v>91.573750000000004</v>
      </c>
      <c r="F129" s="265">
        <v>63.721299999999999</v>
      </c>
      <c r="G129" s="265">
        <v>144.14430999999999</v>
      </c>
      <c r="H129" s="265">
        <v>97.15016</v>
      </c>
      <c r="I129" s="265">
        <v>94.429969999999997</v>
      </c>
      <c r="J129" s="265">
        <v>101.254</v>
      </c>
      <c r="K129" s="265">
        <v>117.256</v>
      </c>
      <c r="L129" s="265">
        <v>93.620999999999995</v>
      </c>
      <c r="M129" s="265">
        <v>92.683000000000007</v>
      </c>
      <c r="N129" s="265">
        <v>89.158000000000001</v>
      </c>
      <c r="O129" s="265">
        <v>85.664000000000001</v>
      </c>
      <c r="P129" s="265">
        <v>90.067999999999998</v>
      </c>
      <c r="Q129" s="265">
        <v>91.1</v>
      </c>
      <c r="R129" s="265">
        <v>99.879000000000005</v>
      </c>
      <c r="S129" s="265">
        <v>98.418999999999997</v>
      </c>
      <c r="T129" s="265">
        <v>88.576999999999998</v>
      </c>
      <c r="U129" s="265">
        <v>96.48</v>
      </c>
      <c r="V129" s="265">
        <v>90.358000000000004</v>
      </c>
      <c r="W129" s="265">
        <v>94.635999999999996</v>
      </c>
      <c r="X129" s="265">
        <v>85.152000000000001</v>
      </c>
      <c r="Y129" s="265">
        <v>83.572999999999993</v>
      </c>
      <c r="Z129" s="265">
        <v>93.275999999999996</v>
      </c>
      <c r="AA129" s="265">
        <v>87.605999999999995</v>
      </c>
      <c r="AB129" s="265">
        <v>90.028999999999996</v>
      </c>
      <c r="AC129" s="265">
        <v>95.231999999999999</v>
      </c>
      <c r="AD129" s="265">
        <v>102.134</v>
      </c>
      <c r="AE129" s="265">
        <v>98.484999999999999</v>
      </c>
    </row>
    <row r="130" spans="1:31" x14ac:dyDescent="0.25">
      <c r="A130" s="266" t="s">
        <v>593</v>
      </c>
      <c r="B130" s="265">
        <v>0</v>
      </c>
      <c r="C130" s="265">
        <v>0</v>
      </c>
      <c r="D130" s="265">
        <v>0</v>
      </c>
      <c r="E130" s="265">
        <v>0</v>
      </c>
      <c r="F130" s="265">
        <v>0</v>
      </c>
      <c r="G130" s="265">
        <v>0</v>
      </c>
      <c r="H130" s="265">
        <v>0</v>
      </c>
      <c r="I130" s="265">
        <v>0</v>
      </c>
      <c r="J130" s="265">
        <v>0</v>
      </c>
      <c r="K130" s="265">
        <v>0</v>
      </c>
      <c r="L130" s="265">
        <v>0</v>
      </c>
      <c r="M130" s="265">
        <v>0</v>
      </c>
      <c r="N130" s="265">
        <v>0</v>
      </c>
      <c r="O130" s="265">
        <v>0</v>
      </c>
      <c r="P130" s="265">
        <v>0</v>
      </c>
      <c r="Q130" s="265">
        <v>0</v>
      </c>
      <c r="R130" s="265">
        <v>0</v>
      </c>
      <c r="S130" s="265">
        <v>0</v>
      </c>
      <c r="T130" s="265">
        <v>0</v>
      </c>
      <c r="U130" s="265">
        <v>0</v>
      </c>
      <c r="V130" s="265">
        <v>0</v>
      </c>
      <c r="W130" s="265">
        <v>0</v>
      </c>
      <c r="X130" s="265">
        <v>0</v>
      </c>
      <c r="Y130" s="265">
        <v>0</v>
      </c>
      <c r="Z130" s="265">
        <v>0</v>
      </c>
      <c r="AA130" s="265">
        <v>0</v>
      </c>
      <c r="AB130" s="265">
        <v>0</v>
      </c>
      <c r="AC130" s="265">
        <v>0</v>
      </c>
      <c r="AD130" s="265">
        <v>0</v>
      </c>
      <c r="AE130" s="265">
        <v>0</v>
      </c>
    </row>
    <row r="131" spans="1:31" ht="15.75" thickBot="1" x14ac:dyDescent="0.3">
      <c r="A131" s="266" t="s">
        <v>594</v>
      </c>
      <c r="B131" s="267">
        <v>0</v>
      </c>
      <c r="C131" s="267">
        <v>0</v>
      </c>
      <c r="D131" s="267">
        <v>0</v>
      </c>
      <c r="E131" s="267">
        <v>0</v>
      </c>
      <c r="F131" s="267">
        <v>0</v>
      </c>
      <c r="G131" s="267">
        <v>0</v>
      </c>
      <c r="H131" s="267">
        <v>0</v>
      </c>
      <c r="I131" s="267">
        <v>0</v>
      </c>
      <c r="J131" s="267">
        <v>0</v>
      </c>
      <c r="K131" s="267">
        <v>0</v>
      </c>
      <c r="L131" s="267">
        <v>0</v>
      </c>
      <c r="M131" s="267">
        <v>0</v>
      </c>
      <c r="N131" s="267">
        <v>0</v>
      </c>
      <c r="O131" s="267">
        <v>0</v>
      </c>
      <c r="P131" s="267">
        <v>0</v>
      </c>
      <c r="Q131" s="267">
        <v>0</v>
      </c>
      <c r="R131" s="267">
        <v>0</v>
      </c>
      <c r="S131" s="267">
        <v>0</v>
      </c>
      <c r="T131" s="267">
        <v>0</v>
      </c>
      <c r="U131" s="267">
        <v>0</v>
      </c>
      <c r="V131" s="267">
        <v>0</v>
      </c>
      <c r="W131" s="267">
        <v>0</v>
      </c>
      <c r="X131" s="267">
        <v>0</v>
      </c>
      <c r="Y131" s="267">
        <v>0</v>
      </c>
      <c r="Z131" s="267">
        <v>0</v>
      </c>
      <c r="AA131" s="267">
        <v>0</v>
      </c>
      <c r="AB131" s="267">
        <v>0</v>
      </c>
      <c r="AC131" s="267">
        <v>0</v>
      </c>
      <c r="AD131" s="267">
        <v>0</v>
      </c>
      <c r="AE131" s="267">
        <v>0</v>
      </c>
    </row>
    <row r="132" spans="1:31" x14ac:dyDescent="0.25">
      <c r="A132" s="287" t="s">
        <v>565</v>
      </c>
      <c r="B132" s="265">
        <v>151.93201999999999</v>
      </c>
      <c r="C132" s="265">
        <v>151.45926</v>
      </c>
      <c r="D132" s="265">
        <v>144.81708</v>
      </c>
      <c r="E132" s="265">
        <v>130.59988999999999</v>
      </c>
      <c r="F132" s="265">
        <v>107.03071</v>
      </c>
      <c r="G132" s="265">
        <v>214.28154000000001</v>
      </c>
      <c r="H132" s="265">
        <v>141.29874000000001</v>
      </c>
      <c r="I132" s="265">
        <v>142.73471999999899</v>
      </c>
      <c r="J132" s="265">
        <v>132.13200000000001</v>
      </c>
      <c r="K132" s="265">
        <v>158.95699999999999</v>
      </c>
      <c r="L132" s="265">
        <v>133.44800000000001</v>
      </c>
      <c r="M132" s="265">
        <v>125.51</v>
      </c>
      <c r="N132" s="265">
        <v>164.43</v>
      </c>
      <c r="O132" s="265">
        <v>148.19499999999999</v>
      </c>
      <c r="P132" s="265">
        <v>160.10599999999999</v>
      </c>
      <c r="Q132" s="265">
        <v>154.541</v>
      </c>
      <c r="R132" s="265">
        <v>176.98699999999999</v>
      </c>
      <c r="S132" s="265">
        <v>173.31700000000001</v>
      </c>
      <c r="T132" s="265">
        <v>159.238</v>
      </c>
      <c r="U132" s="265">
        <v>177.988</v>
      </c>
      <c r="V132" s="265">
        <v>162.34800000000001</v>
      </c>
      <c r="W132" s="265">
        <v>172.364</v>
      </c>
      <c r="X132" s="265">
        <v>155.20699999999999</v>
      </c>
      <c r="Y132" s="265">
        <v>150.28699999999901</v>
      </c>
      <c r="Z132" s="265">
        <v>169.88499999999999</v>
      </c>
      <c r="AA132" s="265">
        <v>157.458</v>
      </c>
      <c r="AB132" s="265">
        <v>166.69399999999999</v>
      </c>
      <c r="AC132" s="265">
        <v>167.333</v>
      </c>
      <c r="AD132" s="265">
        <v>180.554</v>
      </c>
      <c r="AE132" s="265">
        <v>171.102</v>
      </c>
    </row>
    <row r="133" spans="1:31" x14ac:dyDescent="0.25">
      <c r="A133" s="266" t="s">
        <v>595</v>
      </c>
      <c r="B133" s="265">
        <v>9.6964600000000001</v>
      </c>
      <c r="C133" s="265">
        <v>9.7675599999999996</v>
      </c>
      <c r="D133" s="265">
        <v>15.69021</v>
      </c>
      <c r="E133" s="265">
        <v>30.599060000000001</v>
      </c>
      <c r="F133" s="265">
        <v>0.81274999999999997</v>
      </c>
      <c r="G133" s="265">
        <v>10.58649</v>
      </c>
      <c r="H133" s="265">
        <v>-1.3009299999999899</v>
      </c>
      <c r="I133" s="265">
        <v>16.365159999999999</v>
      </c>
      <c r="J133" s="265">
        <v>5.8469999999999898</v>
      </c>
      <c r="K133" s="265">
        <v>6.0170000000000003</v>
      </c>
      <c r="L133" s="265">
        <v>5.8220000000000001</v>
      </c>
      <c r="M133" s="265">
        <v>8.2520000000000007</v>
      </c>
      <c r="N133" s="265">
        <v>21.107999999999901</v>
      </c>
      <c r="O133" s="265">
        <v>19.888999999999999</v>
      </c>
      <c r="P133" s="265">
        <v>23.471</v>
      </c>
      <c r="Q133" s="265">
        <v>19.263999999999999</v>
      </c>
      <c r="R133" s="265">
        <v>22.385999999999999</v>
      </c>
      <c r="S133" s="265">
        <v>22.045999999999999</v>
      </c>
      <c r="T133" s="265">
        <v>19.614999999999998</v>
      </c>
      <c r="U133" s="265">
        <v>24.184999999999999</v>
      </c>
      <c r="V133" s="265">
        <v>21.887</v>
      </c>
      <c r="W133" s="265">
        <v>22.565000000000001</v>
      </c>
      <c r="X133" s="265">
        <v>20.687999999999999</v>
      </c>
      <c r="Y133" s="265">
        <v>19.917999999999999</v>
      </c>
      <c r="Z133" s="265">
        <v>22.050999999999998</v>
      </c>
      <c r="AA133" s="265">
        <v>20.007000000000001</v>
      </c>
      <c r="AB133" s="265">
        <v>22.417000000000002</v>
      </c>
      <c r="AC133" s="265">
        <v>20.154</v>
      </c>
      <c r="AD133" s="265">
        <v>22.291</v>
      </c>
      <c r="AE133" s="265">
        <v>20.92</v>
      </c>
    </row>
    <row r="134" spans="1:31" x14ac:dyDescent="0.25">
      <c r="A134" s="266" t="s">
        <v>596</v>
      </c>
      <c r="B134" s="265">
        <v>31.007680000000001</v>
      </c>
      <c r="C134" s="265">
        <v>26.503879999999999</v>
      </c>
      <c r="D134" s="265">
        <v>44.828870000000002</v>
      </c>
      <c r="E134" s="265">
        <v>44.44961</v>
      </c>
      <c r="F134" s="265">
        <v>16.333600000000001</v>
      </c>
      <c r="G134" s="265">
        <v>6.8266499999999999</v>
      </c>
      <c r="H134" s="265">
        <v>12.270250000000001</v>
      </c>
      <c r="I134" s="265">
        <v>15.061769999999999</v>
      </c>
      <c r="J134" s="265">
        <v>64.224999999999994</v>
      </c>
      <c r="K134" s="265">
        <v>93.12</v>
      </c>
      <c r="L134" s="265">
        <v>8.2490000000000006</v>
      </c>
      <c r="M134" s="265">
        <v>8.173</v>
      </c>
      <c r="N134" s="265">
        <v>13.044</v>
      </c>
      <c r="O134" s="265">
        <v>12.929</v>
      </c>
      <c r="P134" s="265">
        <v>13.331</v>
      </c>
      <c r="Q134" s="265">
        <v>16.498000000000001</v>
      </c>
      <c r="R134" s="265">
        <v>13.058</v>
      </c>
      <c r="S134" s="265">
        <v>13.28</v>
      </c>
      <c r="T134" s="265">
        <v>13.044</v>
      </c>
      <c r="U134" s="265">
        <v>12.933</v>
      </c>
      <c r="V134" s="265">
        <v>13.327</v>
      </c>
      <c r="W134" s="265">
        <v>407.71499999999997</v>
      </c>
      <c r="X134" s="265">
        <v>12.984</v>
      </c>
      <c r="Y134" s="265">
        <v>13.231999999999999</v>
      </c>
      <c r="Z134" s="265">
        <v>13.912000000000001</v>
      </c>
      <c r="AA134" s="265">
        <v>13.795</v>
      </c>
      <c r="AB134" s="265">
        <v>14.211</v>
      </c>
      <c r="AC134" s="265">
        <v>17.434999999999999</v>
      </c>
      <c r="AD134" s="265">
        <v>13.926</v>
      </c>
      <c r="AE134" s="265">
        <v>14.159000000000001</v>
      </c>
    </row>
    <row r="135" spans="1:31" x14ac:dyDescent="0.25">
      <c r="A135" s="266" t="s">
        <v>597</v>
      </c>
      <c r="B135" s="265">
        <v>95.593779999999995</v>
      </c>
      <c r="C135" s="265">
        <v>127.25897999999999</v>
      </c>
      <c r="D135" s="265">
        <v>233.80085</v>
      </c>
      <c r="E135" s="265">
        <v>68.476550000000003</v>
      </c>
      <c r="F135" s="265">
        <v>110.85391</v>
      </c>
      <c r="G135" s="265">
        <v>164.35396</v>
      </c>
      <c r="H135" s="265">
        <v>167.24668</v>
      </c>
      <c r="I135" s="265">
        <v>108.17511</v>
      </c>
      <c r="J135" s="265">
        <v>190.67599999999999</v>
      </c>
      <c r="K135" s="265">
        <v>133.28200000000001</v>
      </c>
      <c r="L135" s="265">
        <v>380.47800000000001</v>
      </c>
      <c r="M135" s="265">
        <v>113.19</v>
      </c>
      <c r="N135" s="265">
        <v>120.649</v>
      </c>
      <c r="O135" s="265">
        <v>124.524</v>
      </c>
      <c r="P135" s="265">
        <v>154.82599999999999</v>
      </c>
      <c r="Q135" s="265">
        <v>221.37100000000001</v>
      </c>
      <c r="R135" s="265">
        <v>285.93799999999999</v>
      </c>
      <c r="S135" s="265">
        <v>198.85300000000001</v>
      </c>
      <c r="T135" s="265">
        <v>129.745</v>
      </c>
      <c r="U135" s="265">
        <v>182.89400000000001</v>
      </c>
      <c r="V135" s="265">
        <v>168.52600000000001</v>
      </c>
      <c r="W135" s="265">
        <v>320.875</v>
      </c>
      <c r="X135" s="265">
        <v>230.74299999999999</v>
      </c>
      <c r="Y135" s="265">
        <v>127.44</v>
      </c>
      <c r="Z135" s="265">
        <v>127.172</v>
      </c>
      <c r="AA135" s="265">
        <v>120.916</v>
      </c>
      <c r="AB135" s="265">
        <v>177.96100000000001</v>
      </c>
      <c r="AC135" s="265">
        <v>197.983</v>
      </c>
      <c r="AD135" s="265">
        <v>554.29199999999901</v>
      </c>
      <c r="AE135" s="265">
        <v>313.95600000000002</v>
      </c>
    </row>
    <row r="136" spans="1:31" ht="15.75" thickBot="1" x14ac:dyDescent="0.3">
      <c r="A136" s="266" t="s">
        <v>598</v>
      </c>
      <c r="B136" s="267">
        <v>25.073689999999999</v>
      </c>
      <c r="C136" s="267">
        <v>64.982699999999994</v>
      </c>
      <c r="D136" s="267">
        <v>100.24713</v>
      </c>
      <c r="E136" s="267">
        <v>101.35321</v>
      </c>
      <c r="F136" s="267">
        <v>89.354029999999995</v>
      </c>
      <c r="G136" s="267">
        <v>69.835669999999993</v>
      </c>
      <c r="H136" s="267">
        <v>84.596270000000004</v>
      </c>
      <c r="I136" s="267">
        <v>146.91994</v>
      </c>
      <c r="J136" s="267">
        <v>143.964</v>
      </c>
      <c r="K136" s="267">
        <v>126.621</v>
      </c>
      <c r="L136" s="267">
        <v>252.352</v>
      </c>
      <c r="M136" s="267">
        <v>107.35599999999999</v>
      </c>
      <c r="N136" s="267">
        <v>70.656999999999996</v>
      </c>
      <c r="O136" s="267">
        <v>78.156999999999996</v>
      </c>
      <c r="P136" s="267">
        <v>92.566000000000003</v>
      </c>
      <c r="Q136" s="267">
        <v>61.076000000000001</v>
      </c>
      <c r="R136" s="267">
        <v>79.488</v>
      </c>
      <c r="S136" s="267">
        <v>103.09699999999999</v>
      </c>
      <c r="T136" s="267">
        <v>71.501000000000005</v>
      </c>
      <c r="U136" s="267">
        <v>69.356999999999999</v>
      </c>
      <c r="V136" s="267">
        <v>87.917000000000002</v>
      </c>
      <c r="W136" s="267">
        <v>224.43799999999999</v>
      </c>
      <c r="X136" s="267">
        <v>71.141000000000005</v>
      </c>
      <c r="Y136" s="267">
        <v>89.528999999999996</v>
      </c>
      <c r="Z136" s="267">
        <v>70.418999999999997</v>
      </c>
      <c r="AA136" s="267">
        <v>78.849999999999994</v>
      </c>
      <c r="AB136" s="267">
        <v>104.762</v>
      </c>
      <c r="AC136" s="267">
        <v>57.521999999999998</v>
      </c>
      <c r="AD136" s="267">
        <v>75.81</v>
      </c>
      <c r="AE136" s="267">
        <v>111.542</v>
      </c>
    </row>
    <row r="137" spans="1:31" x14ac:dyDescent="0.25">
      <c r="A137" s="287" t="s">
        <v>572</v>
      </c>
      <c r="B137" s="265">
        <v>161.37161</v>
      </c>
      <c r="C137" s="265">
        <v>228.51311999999999</v>
      </c>
      <c r="D137" s="265">
        <v>394.56706000000003</v>
      </c>
      <c r="E137" s="265">
        <v>244.87842999999901</v>
      </c>
      <c r="F137" s="265">
        <v>217.35428999999999</v>
      </c>
      <c r="G137" s="265">
        <v>251.60276999999999</v>
      </c>
      <c r="H137" s="265">
        <v>262.81227000000001</v>
      </c>
      <c r="I137" s="265">
        <v>286.52197999999999</v>
      </c>
      <c r="J137" s="265">
        <v>404.71199999999999</v>
      </c>
      <c r="K137" s="265">
        <v>359.04</v>
      </c>
      <c r="L137" s="265">
        <v>646.90099999999995</v>
      </c>
      <c r="M137" s="265">
        <v>236.971</v>
      </c>
      <c r="N137" s="265">
        <v>225.457999999999</v>
      </c>
      <c r="O137" s="265">
        <v>235.499</v>
      </c>
      <c r="P137" s="265">
        <v>284.19399999999899</v>
      </c>
      <c r="Q137" s="265">
        <v>318.209</v>
      </c>
      <c r="R137" s="265">
        <v>400.87</v>
      </c>
      <c r="S137" s="265">
        <v>337.27600000000001</v>
      </c>
      <c r="T137" s="265">
        <v>233.905</v>
      </c>
      <c r="U137" s="265">
        <v>289.36900000000003</v>
      </c>
      <c r="V137" s="265">
        <v>291.65699999999998</v>
      </c>
      <c r="W137" s="265">
        <v>975.59299999999996</v>
      </c>
      <c r="X137" s="265">
        <v>335.55599999999998</v>
      </c>
      <c r="Y137" s="265">
        <v>250.119</v>
      </c>
      <c r="Z137" s="265">
        <v>233.55399999999901</v>
      </c>
      <c r="AA137" s="265">
        <v>233.56799999999899</v>
      </c>
      <c r="AB137" s="265">
        <v>319.351</v>
      </c>
      <c r="AC137" s="265">
        <v>293.09399999999999</v>
      </c>
      <c r="AD137" s="265">
        <v>666.31899999999996</v>
      </c>
      <c r="AE137" s="265">
        <v>460.577</v>
      </c>
    </row>
    <row r="138" spans="1:31" ht="15.75" thickBot="1" x14ac:dyDescent="0.3">
      <c r="A138" s="266" t="s">
        <v>599</v>
      </c>
      <c r="B138" s="267">
        <v>0.56896999999999998</v>
      </c>
      <c r="C138" s="267">
        <v>1.2931900000000001</v>
      </c>
      <c r="D138" s="267">
        <v>1.6163799999999999</v>
      </c>
      <c r="E138" s="267">
        <v>1.1988699999999901</v>
      </c>
      <c r="F138" s="267">
        <v>0.76</v>
      </c>
      <c r="G138" s="267">
        <v>2.7724899999999999</v>
      </c>
      <c r="H138" s="267">
        <v>2.1013799999999998</v>
      </c>
      <c r="I138" s="267">
        <v>1.4359</v>
      </c>
      <c r="J138" s="267">
        <v>2.7879999999999998</v>
      </c>
      <c r="K138" s="267">
        <v>1.7110000000000001</v>
      </c>
      <c r="L138" s="267">
        <v>10.294</v>
      </c>
      <c r="M138" s="267">
        <v>3.9359999999999999</v>
      </c>
      <c r="N138" s="267">
        <v>0.47099999999999997</v>
      </c>
      <c r="O138" s="267">
        <v>0.47099999999999997</v>
      </c>
      <c r="P138" s="267">
        <v>0.47099999999999997</v>
      </c>
      <c r="Q138" s="267">
        <v>0.47099999999999997</v>
      </c>
      <c r="R138" s="267">
        <v>0.47099999999999997</v>
      </c>
      <c r="S138" s="267">
        <v>0.47099999999999997</v>
      </c>
      <c r="T138" s="267">
        <v>0.47099999999999997</v>
      </c>
      <c r="U138" s="267">
        <v>0.47099999999999997</v>
      </c>
      <c r="V138" s="267">
        <v>0.47099999999999997</v>
      </c>
      <c r="W138" s="267">
        <v>0.47099999999999997</v>
      </c>
      <c r="X138" s="267">
        <v>0.47099999999999997</v>
      </c>
      <c r="Y138" s="267">
        <v>0.47099999999999997</v>
      </c>
      <c r="Z138" s="267">
        <v>0.48</v>
      </c>
      <c r="AA138" s="267">
        <v>0.48</v>
      </c>
      <c r="AB138" s="267">
        <v>0.48</v>
      </c>
      <c r="AC138" s="267">
        <v>0.48</v>
      </c>
      <c r="AD138" s="267">
        <v>0.48</v>
      </c>
      <c r="AE138" s="267">
        <v>0.48</v>
      </c>
    </row>
    <row r="139" spans="1:31" ht="15.75" thickBot="1" x14ac:dyDescent="0.3">
      <c r="A139" s="287" t="s">
        <v>574</v>
      </c>
      <c r="B139" s="267">
        <v>0.56896999999999998</v>
      </c>
      <c r="C139" s="267">
        <v>1.2931900000000001</v>
      </c>
      <c r="D139" s="267">
        <v>1.6163799999999999</v>
      </c>
      <c r="E139" s="267">
        <v>1.1988699999999901</v>
      </c>
      <c r="F139" s="267">
        <v>0.76</v>
      </c>
      <c r="G139" s="267">
        <v>2.7724899999999999</v>
      </c>
      <c r="H139" s="267">
        <v>2.1013799999999998</v>
      </c>
      <c r="I139" s="267">
        <v>1.4359</v>
      </c>
      <c r="J139" s="267">
        <v>2.7879999999999998</v>
      </c>
      <c r="K139" s="267">
        <v>1.7110000000000001</v>
      </c>
      <c r="L139" s="267">
        <v>10.294</v>
      </c>
      <c r="M139" s="267">
        <v>3.9359999999999999</v>
      </c>
      <c r="N139" s="267">
        <v>0.47099999999999997</v>
      </c>
      <c r="O139" s="267">
        <v>0.47099999999999997</v>
      </c>
      <c r="P139" s="267">
        <v>0.47099999999999997</v>
      </c>
      <c r="Q139" s="267">
        <v>0.47099999999999997</v>
      </c>
      <c r="R139" s="267">
        <v>0.47099999999999997</v>
      </c>
      <c r="S139" s="267">
        <v>0.47099999999999997</v>
      </c>
      <c r="T139" s="267">
        <v>0.47099999999999997</v>
      </c>
      <c r="U139" s="267">
        <v>0.47099999999999997</v>
      </c>
      <c r="V139" s="267">
        <v>0.47099999999999997</v>
      </c>
      <c r="W139" s="267">
        <v>0.47099999999999997</v>
      </c>
      <c r="X139" s="267">
        <v>0.47099999999999997</v>
      </c>
      <c r="Y139" s="267">
        <v>0.47099999999999997</v>
      </c>
      <c r="Z139" s="267">
        <v>0.48</v>
      </c>
      <c r="AA139" s="267">
        <v>0.48</v>
      </c>
      <c r="AB139" s="267">
        <v>0.48</v>
      </c>
      <c r="AC139" s="267">
        <v>0.48</v>
      </c>
      <c r="AD139" s="267">
        <v>0.48</v>
      </c>
      <c r="AE139" s="267">
        <v>0.48</v>
      </c>
    </row>
    <row r="140" spans="1:31" x14ac:dyDescent="0.25">
      <c r="A140" s="274" t="s">
        <v>600</v>
      </c>
      <c r="B140" s="272">
        <v>5564.2720300000001</v>
      </c>
      <c r="C140" s="272">
        <v>3374.7254499999999</v>
      </c>
      <c r="D140" s="272">
        <v>3227.4680499999899</v>
      </c>
      <c r="E140" s="272">
        <v>3379.5882799999999</v>
      </c>
      <c r="F140" s="272">
        <v>2754.1859300000001</v>
      </c>
      <c r="G140" s="272">
        <v>5407.9075300000004</v>
      </c>
      <c r="H140" s="272">
        <v>5151.6609699999999</v>
      </c>
      <c r="I140" s="272">
        <v>4835.4870899999996</v>
      </c>
      <c r="J140" s="272">
        <v>3813.3202200000001</v>
      </c>
      <c r="K140" s="272">
        <v>5399.5602580000004</v>
      </c>
      <c r="L140" s="272">
        <v>5026.7710589999997</v>
      </c>
      <c r="M140" s="272">
        <v>4699.568303</v>
      </c>
      <c r="N140" s="272">
        <v>5238.7560829999902</v>
      </c>
      <c r="O140" s="272">
        <v>4682.5947779999897</v>
      </c>
      <c r="P140" s="272">
        <v>5028.5796959999898</v>
      </c>
      <c r="Q140" s="272">
        <v>4619.3668249999901</v>
      </c>
      <c r="R140" s="272">
        <v>4134.8127759999998</v>
      </c>
      <c r="S140" s="272">
        <v>5429.5648719999999</v>
      </c>
      <c r="T140" s="272">
        <v>5985.5980040000004</v>
      </c>
      <c r="U140" s="272">
        <v>6348.3453439999903</v>
      </c>
      <c r="V140" s="272">
        <v>3953.2184670000001</v>
      </c>
      <c r="W140" s="272">
        <v>3925.3772589999999</v>
      </c>
      <c r="X140" s="272">
        <v>5708.84788999999</v>
      </c>
      <c r="Y140" s="272">
        <v>4872.0623500000002</v>
      </c>
      <c r="Z140" s="272">
        <v>5205.5919539999904</v>
      </c>
      <c r="AA140" s="272">
        <v>4848.606237</v>
      </c>
      <c r="AB140" s="272">
        <v>6628.9759259999901</v>
      </c>
      <c r="AC140" s="272">
        <v>5746.8520942857103</v>
      </c>
      <c r="AD140" s="272">
        <v>5092.72784828571</v>
      </c>
      <c r="AE140" s="272">
        <v>5580.28694428571</v>
      </c>
    </row>
    <row r="141" spans="1:31" x14ac:dyDescent="0.25">
      <c r="A141" s="266" t="s">
        <v>543</v>
      </c>
    </row>
    <row r="142" spans="1:31" x14ac:dyDescent="0.25">
      <c r="A142" s="266" t="s">
        <v>601</v>
      </c>
      <c r="B142" s="265">
        <v>1554.4350300000001</v>
      </c>
      <c r="C142" s="265">
        <v>1423.4533999999901</v>
      </c>
      <c r="D142" s="265">
        <v>1076.95055</v>
      </c>
      <c r="E142" s="265">
        <v>932.15494000000001</v>
      </c>
      <c r="F142" s="265">
        <v>1394.19111</v>
      </c>
      <c r="G142" s="265">
        <v>1660.9733200000001</v>
      </c>
      <c r="H142" s="265">
        <v>1757.30888</v>
      </c>
      <c r="I142" s="265">
        <v>1464.1053099999999</v>
      </c>
      <c r="J142" s="265">
        <v>1272.7149999999899</v>
      </c>
      <c r="K142" s="265">
        <v>1276.6320000000001</v>
      </c>
      <c r="L142" s="265">
        <v>1339.2565</v>
      </c>
      <c r="M142" s="265">
        <v>1220.4306999999999</v>
      </c>
      <c r="N142" s="265">
        <v>1269.0346999999899</v>
      </c>
      <c r="O142" s="265">
        <v>1141.6134</v>
      </c>
      <c r="P142" s="265">
        <v>1260.8366000000001</v>
      </c>
      <c r="Q142" s="265">
        <v>1402.3679</v>
      </c>
      <c r="R142" s="265">
        <v>1126.8336999999999</v>
      </c>
      <c r="S142" s="265">
        <v>1608.0057999999999</v>
      </c>
      <c r="T142" s="265">
        <v>1676.5625</v>
      </c>
      <c r="U142" s="265">
        <v>1634.00629999999</v>
      </c>
      <c r="V142" s="265">
        <v>1249.7514999999901</v>
      </c>
      <c r="W142" s="265">
        <v>1210.9775</v>
      </c>
      <c r="X142" s="265">
        <v>1023.1633</v>
      </c>
      <c r="Y142" s="265">
        <v>1066.6904999999899</v>
      </c>
      <c r="Z142" s="265">
        <v>1138.2728999999999</v>
      </c>
      <c r="AA142" s="265">
        <v>969.92849999999999</v>
      </c>
      <c r="AB142" s="265">
        <v>1368.7864</v>
      </c>
      <c r="AC142" s="265">
        <v>1068.9128000000001</v>
      </c>
      <c r="AD142" s="265">
        <v>1193.8748000000001</v>
      </c>
      <c r="AE142" s="265">
        <v>1513.2864</v>
      </c>
    </row>
    <row r="143" spans="1:31" x14ac:dyDescent="0.25">
      <c r="A143" s="266" t="s">
        <v>602</v>
      </c>
      <c r="B143" s="265">
        <v>8.7403200000000005</v>
      </c>
      <c r="C143" s="265">
        <v>12.256019999999999</v>
      </c>
      <c r="D143" s="265">
        <v>1333.5144700000001</v>
      </c>
      <c r="E143" s="265">
        <v>745.40395000000001</v>
      </c>
      <c r="F143" s="265">
        <v>1472.24811</v>
      </c>
      <c r="G143" s="265">
        <v>1180.41551</v>
      </c>
      <c r="H143" s="265">
        <v>910.83645000000001</v>
      </c>
      <c r="I143" s="265">
        <v>1476.45363</v>
      </c>
      <c r="J143" s="265">
        <v>1660.68919999999</v>
      </c>
      <c r="K143" s="265">
        <v>1100.1487</v>
      </c>
      <c r="L143" s="265">
        <v>892.80340000000001</v>
      </c>
      <c r="M143" s="265">
        <v>172.60649999999899</v>
      </c>
      <c r="N143" s="265">
        <v>352.87119999999999</v>
      </c>
      <c r="O143" s="265">
        <v>156.83449999999999</v>
      </c>
      <c r="P143" s="265">
        <v>42.007799999999897</v>
      </c>
      <c r="Q143" s="265">
        <v>1663.1259</v>
      </c>
      <c r="R143" s="265">
        <v>1046.796</v>
      </c>
      <c r="S143" s="265">
        <v>1644.2725</v>
      </c>
      <c r="T143" s="265">
        <v>1503.0219999999999</v>
      </c>
      <c r="U143" s="265">
        <v>1449.7487999999901</v>
      </c>
      <c r="V143" s="265">
        <v>880.17340000000002</v>
      </c>
      <c r="W143" s="265">
        <v>1127.1469999999999</v>
      </c>
      <c r="X143" s="265">
        <v>778.01569999999901</v>
      </c>
      <c r="Y143" s="265">
        <v>331.983</v>
      </c>
      <c r="Z143" s="265">
        <v>138.0573</v>
      </c>
      <c r="AA143" s="265">
        <v>161.74949999999899</v>
      </c>
      <c r="AB143" s="265">
        <v>178.0471</v>
      </c>
      <c r="AC143" s="265">
        <v>281.709</v>
      </c>
      <c r="AD143" s="265">
        <v>1397.6951999999901</v>
      </c>
      <c r="AE143" s="265">
        <v>1350.8548000000001</v>
      </c>
    </row>
    <row r="144" spans="1:31" x14ac:dyDescent="0.25">
      <c r="A144" s="266" t="s">
        <v>603</v>
      </c>
      <c r="B144" s="265">
        <v>6.2214700000000001</v>
      </c>
      <c r="C144" s="265">
        <v>0.52283000000000002</v>
      </c>
      <c r="D144" s="265">
        <v>1.75929</v>
      </c>
      <c r="E144" s="265">
        <v>3.0269699999999999</v>
      </c>
      <c r="F144" s="265">
        <v>0.34913</v>
      </c>
      <c r="G144" s="265">
        <v>7.7299100000000003</v>
      </c>
      <c r="H144" s="265">
        <v>19.90427</v>
      </c>
      <c r="I144" s="265">
        <v>7.9161200000000003</v>
      </c>
      <c r="J144" s="265">
        <v>0</v>
      </c>
      <c r="K144" s="265">
        <v>0</v>
      </c>
      <c r="L144" s="265">
        <v>0</v>
      </c>
      <c r="M144" s="265">
        <v>0</v>
      </c>
      <c r="N144" s="265">
        <v>0</v>
      </c>
      <c r="O144" s="265">
        <v>0</v>
      </c>
      <c r="P144" s="265">
        <v>0</v>
      </c>
      <c r="Q144" s="265">
        <v>0</v>
      </c>
      <c r="R144" s="265">
        <v>0</v>
      </c>
      <c r="S144" s="265">
        <v>0</v>
      </c>
      <c r="T144" s="265">
        <v>0</v>
      </c>
      <c r="U144" s="265">
        <v>0</v>
      </c>
      <c r="V144" s="265">
        <v>0</v>
      </c>
      <c r="W144" s="265">
        <v>0</v>
      </c>
      <c r="X144" s="265">
        <v>0.153767490779564</v>
      </c>
      <c r="Y144" s="265">
        <v>0</v>
      </c>
      <c r="Z144" s="265">
        <v>0</v>
      </c>
      <c r="AA144" s="265">
        <v>0</v>
      </c>
      <c r="AB144" s="265">
        <v>0</v>
      </c>
      <c r="AC144" s="265">
        <v>0</v>
      </c>
      <c r="AD144" s="265">
        <v>0</v>
      </c>
      <c r="AE144" s="265">
        <v>0</v>
      </c>
    </row>
    <row r="145" spans="1:31" x14ac:dyDescent="0.25">
      <c r="A145" s="266" t="s">
        <v>604</v>
      </c>
      <c r="B145" s="265">
        <v>195.99253999999999</v>
      </c>
      <c r="C145" s="265">
        <v>39.47916</v>
      </c>
      <c r="D145" s="265">
        <v>3.33304</v>
      </c>
      <c r="E145" s="265">
        <v>96.217119999999994</v>
      </c>
      <c r="F145" s="265">
        <v>15.932169999999999</v>
      </c>
      <c r="G145" s="265">
        <v>117.464289999999</v>
      </c>
      <c r="H145" s="265">
        <v>267.71053000000001</v>
      </c>
      <c r="I145" s="265">
        <v>62.106189999999998</v>
      </c>
      <c r="J145" s="265">
        <v>161.61770000000001</v>
      </c>
      <c r="K145" s="265">
        <v>41.071800000000003</v>
      </c>
      <c r="L145" s="265">
        <v>106.4333</v>
      </c>
      <c r="M145" s="265">
        <v>575.44830000000002</v>
      </c>
      <c r="N145" s="265">
        <v>337.74779999999998</v>
      </c>
      <c r="O145" s="265">
        <v>388.56740000000002</v>
      </c>
      <c r="P145" s="265">
        <v>345.86689999999999</v>
      </c>
      <c r="Q145" s="265">
        <v>107.3938</v>
      </c>
      <c r="R145" s="265">
        <v>187.3056</v>
      </c>
      <c r="S145" s="265">
        <v>144.5864</v>
      </c>
      <c r="T145" s="265">
        <v>191.93790000000001</v>
      </c>
      <c r="U145" s="265">
        <v>133.49870000000001</v>
      </c>
      <c r="V145" s="265">
        <v>192.6568</v>
      </c>
      <c r="W145" s="265">
        <v>72.168599999999998</v>
      </c>
      <c r="X145" s="265">
        <v>52.062800000000003</v>
      </c>
      <c r="Y145" s="265">
        <v>517.89179999999999</v>
      </c>
      <c r="Z145" s="265">
        <v>535.78779999999995</v>
      </c>
      <c r="AA145" s="265">
        <v>610.49649999999997</v>
      </c>
      <c r="AB145" s="265">
        <v>181.92609999999999</v>
      </c>
      <c r="AC145" s="265">
        <v>149.22130000000001</v>
      </c>
      <c r="AD145" s="265">
        <v>251.30860000000001</v>
      </c>
      <c r="AE145" s="265">
        <v>165.06180000000001</v>
      </c>
    </row>
    <row r="146" spans="1:31" x14ac:dyDescent="0.25">
      <c r="A146" s="266" t="s">
        <v>605</v>
      </c>
      <c r="B146" s="265">
        <v>1429.0102899999999</v>
      </c>
      <c r="C146" s="265">
        <v>2272.3797300000001</v>
      </c>
      <c r="D146" s="265">
        <v>2102.65733</v>
      </c>
      <c r="E146" s="265">
        <v>2693.60203</v>
      </c>
      <c r="F146" s="265">
        <v>2602.4119999999998</v>
      </c>
      <c r="G146" s="265">
        <v>1182.2626600000001</v>
      </c>
      <c r="H146" s="265">
        <v>1457.1273699999999</v>
      </c>
      <c r="I146" s="265">
        <v>2229.1414500000001</v>
      </c>
      <c r="J146" s="265">
        <v>2324.2632269999999</v>
      </c>
      <c r="K146" s="265">
        <v>2362.7002269999998</v>
      </c>
      <c r="L146" s="265">
        <v>2388.8377270000001</v>
      </c>
      <c r="M146" s="265">
        <v>2306.1429269999999</v>
      </c>
      <c r="N146" s="265">
        <v>2382.4038409999998</v>
      </c>
      <c r="O146" s="265">
        <v>2372.6154409999999</v>
      </c>
      <c r="P146" s="265">
        <v>2400.1220410000001</v>
      </c>
      <c r="Q146" s="265">
        <v>2409.5290409999998</v>
      </c>
      <c r="R146" s="265">
        <v>2416.4943410000001</v>
      </c>
      <c r="S146" s="265">
        <v>2438.8473410000001</v>
      </c>
      <c r="T146" s="265">
        <v>2466.688341</v>
      </c>
      <c r="U146" s="265">
        <v>2438.2765410000002</v>
      </c>
      <c r="V146" s="265">
        <v>2363.3037409999902</v>
      </c>
      <c r="W146" s="265">
        <v>2371.5083409999902</v>
      </c>
      <c r="X146" s="265">
        <v>2501.026441</v>
      </c>
      <c r="Y146" s="265">
        <v>2380.9154410000001</v>
      </c>
      <c r="Z146" s="265">
        <v>2426.850946</v>
      </c>
      <c r="AA146" s="265">
        <v>2435.408046</v>
      </c>
      <c r="AB146" s="265">
        <v>2521.1739459999999</v>
      </c>
      <c r="AC146" s="265">
        <v>2445.1974460000001</v>
      </c>
      <c r="AD146" s="265">
        <v>2428.366446</v>
      </c>
      <c r="AE146" s="265">
        <v>2466.5457459999998</v>
      </c>
    </row>
    <row r="147" spans="1:31" x14ac:dyDescent="0.25">
      <c r="A147" s="266" t="s">
        <v>606</v>
      </c>
      <c r="B147" s="265">
        <v>95.467969999999994</v>
      </c>
      <c r="C147" s="265">
        <v>103.02191999999999</v>
      </c>
      <c r="D147" s="265">
        <v>102.49692</v>
      </c>
      <c r="E147" s="265">
        <v>94.547820000000002</v>
      </c>
      <c r="F147" s="265">
        <v>85.559560000000005</v>
      </c>
      <c r="G147" s="265">
        <v>128.34444999999999</v>
      </c>
      <c r="H147" s="265">
        <v>32.04683</v>
      </c>
      <c r="I147" s="265">
        <v>96.191899999999904</v>
      </c>
      <c r="J147" s="265">
        <v>96.534000000000006</v>
      </c>
      <c r="K147" s="265">
        <v>92.736999999999995</v>
      </c>
      <c r="L147" s="265">
        <v>90.082999999999998</v>
      </c>
      <c r="M147" s="265">
        <v>77.081999999999994</v>
      </c>
      <c r="N147" s="265">
        <v>104.943</v>
      </c>
      <c r="O147" s="265">
        <v>91.783000000000001</v>
      </c>
      <c r="P147" s="265">
        <v>113.336</v>
      </c>
      <c r="Q147" s="265">
        <v>89.635000000000005</v>
      </c>
      <c r="R147" s="265">
        <v>113.336</v>
      </c>
      <c r="S147" s="265">
        <v>106.274</v>
      </c>
      <c r="T147" s="265">
        <v>102.23</v>
      </c>
      <c r="U147" s="265">
        <v>116.595</v>
      </c>
      <c r="V147" s="265">
        <v>102.23</v>
      </c>
      <c r="W147" s="265">
        <v>111.042</v>
      </c>
      <c r="X147" s="265">
        <v>104.524</v>
      </c>
      <c r="Y147" s="265">
        <v>98.971000000000004</v>
      </c>
      <c r="Z147" s="265">
        <v>109.649</v>
      </c>
      <c r="AA147" s="265">
        <v>91.337000000000003</v>
      </c>
      <c r="AB147" s="265">
        <v>106.836</v>
      </c>
      <c r="AC147" s="265">
        <v>93.594999999999999</v>
      </c>
      <c r="AD147" s="265">
        <v>112.31</v>
      </c>
      <c r="AE147" s="265">
        <v>99.069000000000003</v>
      </c>
    </row>
    <row r="148" spans="1:31" x14ac:dyDescent="0.25">
      <c r="A148" s="266" t="s">
        <v>607</v>
      </c>
      <c r="B148" s="265">
        <v>0</v>
      </c>
      <c r="C148" s="265">
        <v>0</v>
      </c>
      <c r="D148" s="265">
        <v>0</v>
      </c>
      <c r="E148" s="265">
        <v>0</v>
      </c>
      <c r="F148" s="265">
        <v>0</v>
      </c>
      <c r="G148" s="265">
        <v>0</v>
      </c>
      <c r="H148" s="265">
        <v>0</v>
      </c>
      <c r="I148" s="265">
        <v>0</v>
      </c>
      <c r="J148" s="265">
        <v>0</v>
      </c>
      <c r="K148" s="265">
        <v>0</v>
      </c>
      <c r="L148" s="265">
        <v>0</v>
      </c>
      <c r="M148" s="265">
        <v>0</v>
      </c>
      <c r="N148" s="265">
        <v>0</v>
      </c>
      <c r="O148" s="265">
        <v>0</v>
      </c>
      <c r="P148" s="265">
        <v>0</v>
      </c>
      <c r="Q148" s="265">
        <v>0</v>
      </c>
      <c r="R148" s="265">
        <v>0</v>
      </c>
      <c r="S148" s="265">
        <v>0</v>
      </c>
      <c r="T148" s="265">
        <v>0</v>
      </c>
      <c r="U148" s="265">
        <v>0</v>
      </c>
      <c r="V148" s="265">
        <v>0</v>
      </c>
      <c r="W148" s="265">
        <v>0</v>
      </c>
      <c r="X148" s="265">
        <v>0</v>
      </c>
      <c r="Y148" s="265">
        <v>0</v>
      </c>
      <c r="Z148" s="265">
        <v>0</v>
      </c>
      <c r="AA148" s="265">
        <v>0</v>
      </c>
      <c r="AB148" s="265">
        <v>0</v>
      </c>
      <c r="AC148" s="265">
        <v>0</v>
      </c>
      <c r="AD148" s="265">
        <v>0</v>
      </c>
      <c r="AE148" s="265">
        <v>0</v>
      </c>
    </row>
    <row r="149" spans="1:31" x14ac:dyDescent="0.25">
      <c r="A149" s="266" t="s">
        <v>608</v>
      </c>
      <c r="B149" s="265">
        <v>12.481859999999999</v>
      </c>
      <c r="C149" s="265">
        <v>1.04613</v>
      </c>
      <c r="D149" s="265">
        <v>-0.81868999999999903</v>
      </c>
      <c r="E149" s="265">
        <v>3.68797</v>
      </c>
      <c r="F149" s="265">
        <v>-0.79997999999999903</v>
      </c>
      <c r="G149" s="265">
        <v>4.4212400000000001</v>
      </c>
      <c r="H149" s="265">
        <v>3.7428699999999999</v>
      </c>
      <c r="I149" s="265">
        <v>1.49579</v>
      </c>
      <c r="J149" s="265">
        <v>4.5869999999999997</v>
      </c>
      <c r="K149" s="265">
        <v>1.3180000000000001</v>
      </c>
      <c r="L149" s="265">
        <v>4.992</v>
      </c>
      <c r="M149" s="265">
        <v>26.643999999999998</v>
      </c>
      <c r="N149" s="265">
        <v>19.087</v>
      </c>
      <c r="O149" s="265">
        <v>58.317</v>
      </c>
      <c r="P149" s="265">
        <v>23.797000000000001</v>
      </c>
      <c r="Q149" s="265">
        <v>4.22</v>
      </c>
      <c r="R149" s="265">
        <v>10.981</v>
      </c>
      <c r="S149" s="265">
        <v>4.32</v>
      </c>
      <c r="T149" s="265">
        <v>7.657</v>
      </c>
      <c r="U149" s="265">
        <v>4.3380000000000001</v>
      </c>
      <c r="V149" s="265">
        <v>7.97</v>
      </c>
      <c r="W149" s="265">
        <v>1.964</v>
      </c>
      <c r="X149" s="265">
        <v>1.1859999999999999</v>
      </c>
      <c r="Y149" s="265">
        <v>9.8290000000000006</v>
      </c>
      <c r="Z149" s="265">
        <v>24.902999999999999</v>
      </c>
      <c r="AA149" s="265">
        <v>93.052999999999997</v>
      </c>
      <c r="AB149" s="265">
        <v>11.442</v>
      </c>
      <c r="AC149" s="265">
        <v>5.3970000000000002</v>
      </c>
      <c r="AD149" s="265">
        <v>13.351000000000001</v>
      </c>
      <c r="AE149" s="265">
        <v>5.335</v>
      </c>
    </row>
    <row r="150" spans="1:31" ht="15.75" thickBot="1" x14ac:dyDescent="0.3">
      <c r="A150" s="266" t="s">
        <v>609</v>
      </c>
      <c r="B150" s="267">
        <v>2.0299999999999901E-3</v>
      </c>
      <c r="C150" s="267">
        <v>0.32982</v>
      </c>
      <c r="D150" s="267">
        <v>-0.35209999999999902</v>
      </c>
      <c r="E150" s="267">
        <v>5.9829999999999897E-2</v>
      </c>
      <c r="F150" s="267">
        <v>0.74975999999999998</v>
      </c>
      <c r="G150" s="267">
        <v>-0.36591999999999902</v>
      </c>
      <c r="H150" s="267">
        <v>-6.5099999999999898E-3</v>
      </c>
      <c r="I150" s="267">
        <v>-1.533E-2</v>
      </c>
      <c r="J150" s="267">
        <v>1.2999999999999999E-2</v>
      </c>
      <c r="K150" s="267">
        <v>0</v>
      </c>
      <c r="L150" s="267">
        <v>0</v>
      </c>
      <c r="M150" s="267">
        <v>0</v>
      </c>
      <c r="N150" s="267">
        <v>0</v>
      </c>
      <c r="O150" s="267">
        <v>0.29699999999999999</v>
      </c>
      <c r="P150" s="267">
        <v>0.20200000000000001</v>
      </c>
      <c r="Q150" s="267">
        <v>0</v>
      </c>
      <c r="R150" s="267">
        <v>0</v>
      </c>
      <c r="S150" s="267">
        <v>2.9000000000000001E-2</v>
      </c>
      <c r="T150" s="267">
        <v>0</v>
      </c>
      <c r="U150" s="267">
        <v>0.28899999999999998</v>
      </c>
      <c r="V150" s="267">
        <v>1.4999999999999999E-2</v>
      </c>
      <c r="W150" s="267">
        <v>2.5000000000000001E-2</v>
      </c>
      <c r="X150" s="267">
        <v>0.17100000000000001</v>
      </c>
      <c r="Y150" s="267">
        <v>0</v>
      </c>
      <c r="Z150" s="267">
        <v>0.27700000000000002</v>
      </c>
      <c r="AA150" s="267">
        <v>0</v>
      </c>
      <c r="AB150" s="267">
        <v>0</v>
      </c>
      <c r="AC150" s="267">
        <v>1.9750000000000001</v>
      </c>
      <c r="AD150" s="267">
        <v>0.249</v>
      </c>
      <c r="AE150" s="267">
        <v>0.80600000000000005</v>
      </c>
    </row>
    <row r="151" spans="1:31" x14ac:dyDescent="0.25">
      <c r="A151" s="274" t="s">
        <v>610</v>
      </c>
      <c r="B151" s="265">
        <v>3302.35151</v>
      </c>
      <c r="C151" s="265">
        <v>3852.4890099999998</v>
      </c>
      <c r="D151" s="265">
        <v>4619.5408099999904</v>
      </c>
      <c r="E151" s="265">
        <v>4568.7006300000003</v>
      </c>
      <c r="F151" s="265">
        <v>5570.6418599999997</v>
      </c>
      <c r="G151" s="265">
        <v>4281.2454599999901</v>
      </c>
      <c r="H151" s="265">
        <v>4448.6706899999999</v>
      </c>
      <c r="I151" s="265">
        <v>5337.3950599999998</v>
      </c>
      <c r="J151" s="265">
        <v>5520.4191269999901</v>
      </c>
      <c r="K151" s="265">
        <v>4874.6077269999996</v>
      </c>
      <c r="L151" s="265">
        <v>4822.4059269999998</v>
      </c>
      <c r="M151" s="265">
        <v>4378.3544270000002</v>
      </c>
      <c r="N151" s="265">
        <v>4466.0875409999999</v>
      </c>
      <c r="O151" s="265">
        <v>4210.0277409999999</v>
      </c>
      <c r="P151" s="265">
        <v>4186.1683409999996</v>
      </c>
      <c r="Q151" s="265">
        <v>5676.2716410000003</v>
      </c>
      <c r="R151" s="265">
        <v>4901.7466409999997</v>
      </c>
      <c r="S151" s="265">
        <v>5946.3350410000003</v>
      </c>
      <c r="T151" s="265">
        <v>5948.0977409999996</v>
      </c>
      <c r="U151" s="265">
        <v>5776.7523409999903</v>
      </c>
      <c r="V151" s="265">
        <v>4796.1004409999996</v>
      </c>
      <c r="W151" s="265">
        <v>4894.8324409999996</v>
      </c>
      <c r="X151" s="265">
        <v>4460.3030084907796</v>
      </c>
      <c r="Y151" s="265">
        <v>4406.2807409999896</v>
      </c>
      <c r="Z151" s="265">
        <v>4373.7979459999997</v>
      </c>
      <c r="AA151" s="265">
        <v>4361.972546</v>
      </c>
      <c r="AB151" s="265">
        <v>4368.2115460000005</v>
      </c>
      <c r="AC151" s="265">
        <v>4046.0075459999998</v>
      </c>
      <c r="AD151" s="265">
        <v>5397.1550459999999</v>
      </c>
      <c r="AE151" s="265">
        <v>5600.9587459999902</v>
      </c>
    </row>
    <row r="152" spans="1:31" x14ac:dyDescent="0.25">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row>
    <row r="153" spans="1:31" x14ac:dyDescent="0.25">
      <c r="A153" s="264" t="s">
        <v>611</v>
      </c>
      <c r="B153" s="272">
        <v>40248.058649999999</v>
      </c>
      <c r="C153" s="272">
        <v>37782.819640000002</v>
      </c>
      <c r="D153" s="272">
        <v>35674.903140000002</v>
      </c>
      <c r="E153" s="272">
        <v>36465.552369999998</v>
      </c>
      <c r="F153" s="272">
        <v>35198.557390000002</v>
      </c>
      <c r="G153" s="272">
        <v>40601.359109999998</v>
      </c>
      <c r="H153" s="272">
        <v>42306.306619999901</v>
      </c>
      <c r="I153" s="272">
        <v>43675.981959999997</v>
      </c>
      <c r="J153" s="272">
        <v>37200.2702950721</v>
      </c>
      <c r="K153" s="272">
        <v>37173.429938308</v>
      </c>
      <c r="L153" s="272">
        <v>40373.156880733899</v>
      </c>
      <c r="M153" s="272">
        <v>41277.609389594101</v>
      </c>
      <c r="N153" s="272">
        <v>40917.091437918301</v>
      </c>
      <c r="O153" s="272">
        <v>37165.590916508299</v>
      </c>
      <c r="P153" s="272">
        <v>38949.038490024701</v>
      </c>
      <c r="Q153" s="272">
        <v>36736.303747390797</v>
      </c>
      <c r="R153" s="272">
        <v>37923.8567334451</v>
      </c>
      <c r="S153" s="272">
        <v>40963.714506902099</v>
      </c>
      <c r="T153" s="272">
        <v>42297.792109014998</v>
      </c>
      <c r="U153" s="272">
        <v>43934.716444010199</v>
      </c>
      <c r="V153" s="272">
        <v>37391.665477205803</v>
      </c>
      <c r="W153" s="272">
        <v>36982.195219771696</v>
      </c>
      <c r="X153" s="272">
        <v>41169.895856813098</v>
      </c>
      <c r="Y153" s="272">
        <v>40493.925210066001</v>
      </c>
      <c r="Z153" s="272">
        <v>40572.251196858</v>
      </c>
      <c r="AA153" s="272">
        <v>36788.370234882197</v>
      </c>
      <c r="AB153" s="272">
        <v>40487.213503657404</v>
      </c>
      <c r="AC153" s="272">
        <v>40963.913743316101</v>
      </c>
      <c r="AD153" s="272">
        <v>39533.795745427997</v>
      </c>
      <c r="AE153" s="272">
        <v>40603.339248581498</v>
      </c>
    </row>
    <row r="154" spans="1:31" x14ac:dyDescent="0.25">
      <c r="A154" s="266" t="s">
        <v>543</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row>
    <row r="155" spans="1:31" x14ac:dyDescent="0.25">
      <c r="A155" s="266" t="s">
        <v>612</v>
      </c>
      <c r="B155" s="265">
        <v>78.860919999999993</v>
      </c>
      <c r="C155" s="265">
        <v>83.551850000000002</v>
      </c>
      <c r="D155" s="265">
        <v>87.426739999999995</v>
      </c>
      <c r="E155" s="265">
        <v>70.536899999999903</v>
      </c>
      <c r="F155" s="265">
        <v>77.979770000000002</v>
      </c>
      <c r="G155" s="265">
        <v>81.122659999999996</v>
      </c>
      <c r="H155" s="265">
        <v>60.410980000000002</v>
      </c>
      <c r="I155" s="265">
        <v>64.864750000000001</v>
      </c>
      <c r="J155" s="265">
        <v>93.116</v>
      </c>
      <c r="K155" s="265">
        <v>81.44</v>
      </c>
      <c r="L155" s="265">
        <v>80.936000000000007</v>
      </c>
      <c r="M155" s="265">
        <v>76.186000000000007</v>
      </c>
      <c r="N155" s="265">
        <v>73.563999999999993</v>
      </c>
      <c r="O155" s="265">
        <v>64.781999999999996</v>
      </c>
      <c r="P155" s="265">
        <v>81.619</v>
      </c>
      <c r="Q155" s="265">
        <v>61.802</v>
      </c>
      <c r="R155" s="265">
        <v>86.685000000000002</v>
      </c>
      <c r="S155" s="265">
        <v>83.554000000000002</v>
      </c>
      <c r="T155" s="265">
        <v>77.531000000000006</v>
      </c>
      <c r="U155" s="265">
        <v>93.363</v>
      </c>
      <c r="V155" s="265">
        <v>80.009</v>
      </c>
      <c r="W155" s="265">
        <v>89.122</v>
      </c>
      <c r="X155" s="265">
        <v>83.503</v>
      </c>
      <c r="Y155" s="265">
        <v>77.900999999999996</v>
      </c>
      <c r="Z155" s="265">
        <v>90.290999999999997</v>
      </c>
      <c r="AA155" s="265">
        <v>75.665000000000006</v>
      </c>
      <c r="AB155" s="265">
        <v>88.875</v>
      </c>
      <c r="AC155" s="265">
        <v>78.200999999999993</v>
      </c>
      <c r="AD155" s="265">
        <v>94.619</v>
      </c>
      <c r="AE155" s="265">
        <v>84.247</v>
      </c>
    </row>
    <row r="156" spans="1:31" x14ac:dyDescent="0.25">
      <c r="A156" s="266" t="s">
        <v>613</v>
      </c>
      <c r="B156" s="265">
        <v>136.81901999999999</v>
      </c>
      <c r="C156" s="265">
        <v>141.91211999999999</v>
      </c>
      <c r="D156" s="265">
        <v>140.35121000000001</v>
      </c>
      <c r="E156" s="265">
        <v>137.63317000000001</v>
      </c>
      <c r="F156" s="265">
        <v>106.60782</v>
      </c>
      <c r="G156" s="265">
        <v>172.00579999999999</v>
      </c>
      <c r="H156" s="265">
        <v>133.20446000000001</v>
      </c>
      <c r="I156" s="265">
        <v>151.55334999999999</v>
      </c>
      <c r="J156" s="265">
        <v>132.285</v>
      </c>
      <c r="K156" s="265">
        <v>143.13300000000001</v>
      </c>
      <c r="L156" s="265">
        <v>155.28199999999899</v>
      </c>
      <c r="M156" s="265">
        <v>126.874</v>
      </c>
      <c r="N156" s="265">
        <v>154.678</v>
      </c>
      <c r="O156" s="265">
        <v>136.363</v>
      </c>
      <c r="P156" s="265">
        <v>165.48500000000001</v>
      </c>
      <c r="Q156" s="265">
        <v>138.08199999999999</v>
      </c>
      <c r="R156" s="265">
        <v>170.37599999999901</v>
      </c>
      <c r="S156" s="265">
        <v>160.82899999999901</v>
      </c>
      <c r="T156" s="265">
        <v>152.94200000000001</v>
      </c>
      <c r="U156" s="265">
        <v>173.75799999999899</v>
      </c>
      <c r="V156" s="265">
        <v>157.084</v>
      </c>
      <c r="W156" s="265">
        <v>167.04399999999899</v>
      </c>
      <c r="X156" s="265">
        <v>164.91900000000001</v>
      </c>
      <c r="Y156" s="265">
        <v>148.768</v>
      </c>
      <c r="Z156" s="265">
        <v>150.26300000000001</v>
      </c>
      <c r="AA156" s="265">
        <v>128.56799999999899</v>
      </c>
      <c r="AB156" s="265">
        <v>147.583</v>
      </c>
      <c r="AC156" s="265">
        <v>131.786</v>
      </c>
      <c r="AD156" s="265">
        <v>154.12799999999999</v>
      </c>
      <c r="AE156" s="265">
        <v>138.33199999999999</v>
      </c>
    </row>
    <row r="157" spans="1:31" x14ac:dyDescent="0.25">
      <c r="A157" s="266" t="s">
        <v>614</v>
      </c>
      <c r="B157" s="265">
        <v>0</v>
      </c>
      <c r="C157" s="265">
        <v>0</v>
      </c>
      <c r="D157" s="265">
        <v>0</v>
      </c>
      <c r="E157" s="265">
        <v>0</v>
      </c>
      <c r="F157" s="265">
        <v>0</v>
      </c>
      <c r="G157" s="265">
        <v>0</v>
      </c>
      <c r="H157" s="265">
        <v>0</v>
      </c>
      <c r="I157" s="265">
        <v>0</v>
      </c>
      <c r="J157" s="265">
        <v>0</v>
      </c>
      <c r="K157" s="265">
        <v>0</v>
      </c>
      <c r="L157" s="265">
        <v>0</v>
      </c>
      <c r="M157" s="265">
        <v>0</v>
      </c>
      <c r="N157" s="265">
        <v>0</v>
      </c>
      <c r="O157" s="265">
        <v>0</v>
      </c>
      <c r="P157" s="265">
        <v>0</v>
      </c>
      <c r="Q157" s="265">
        <v>0</v>
      </c>
      <c r="R157" s="265">
        <v>0</v>
      </c>
      <c r="S157" s="265">
        <v>0</v>
      </c>
      <c r="T157" s="265">
        <v>0</v>
      </c>
      <c r="U157" s="265">
        <v>0</v>
      </c>
      <c r="V157" s="265">
        <v>0</v>
      </c>
      <c r="W157" s="265">
        <v>0</v>
      </c>
      <c r="X157" s="265">
        <v>0</v>
      </c>
      <c r="Y157" s="265">
        <v>0</v>
      </c>
      <c r="Z157" s="265">
        <v>0</v>
      </c>
      <c r="AA157" s="265">
        <v>0</v>
      </c>
      <c r="AB157" s="265">
        <v>0</v>
      </c>
      <c r="AC157" s="265">
        <v>0</v>
      </c>
      <c r="AD157" s="265">
        <v>0</v>
      </c>
      <c r="AE157" s="265">
        <v>0</v>
      </c>
    </row>
    <row r="158" spans="1:31" x14ac:dyDescent="0.25">
      <c r="A158" s="266" t="s">
        <v>615</v>
      </c>
      <c r="B158" s="265">
        <v>17.726839999999999</v>
      </c>
      <c r="C158" s="265">
        <v>33.823149999999998</v>
      </c>
      <c r="D158" s="265">
        <v>37.112909999999999</v>
      </c>
      <c r="E158" s="265">
        <v>31.44247</v>
      </c>
      <c r="F158" s="265">
        <v>33.313459999999999</v>
      </c>
      <c r="G158" s="265">
        <v>46.755199999999903</v>
      </c>
      <c r="H158" s="265">
        <v>31.575029999999899</v>
      </c>
      <c r="I158" s="265">
        <v>52.45787</v>
      </c>
      <c r="J158" s="265">
        <v>43.981999999999999</v>
      </c>
      <c r="K158" s="265">
        <v>38.942</v>
      </c>
      <c r="L158" s="265">
        <v>37.106999999999999</v>
      </c>
      <c r="M158" s="265">
        <v>30.501000000000001</v>
      </c>
      <c r="N158" s="265">
        <v>34.973999999999997</v>
      </c>
      <c r="O158" s="265">
        <v>31.669</v>
      </c>
      <c r="P158" s="265">
        <v>38.970999999999997</v>
      </c>
      <c r="Q158" s="265">
        <v>32.243000000000002</v>
      </c>
      <c r="R158" s="265">
        <v>38.252000000000002</v>
      </c>
      <c r="S158" s="265">
        <v>36.231000000000002</v>
      </c>
      <c r="T158" s="265">
        <v>30.155000000000001</v>
      </c>
      <c r="U158" s="265">
        <v>34.447000000000003</v>
      </c>
      <c r="V158" s="265">
        <v>30.731000000000002</v>
      </c>
      <c r="W158" s="265">
        <v>34.555</v>
      </c>
      <c r="X158" s="265">
        <v>29.969000000000001</v>
      </c>
      <c r="Y158" s="265">
        <v>38.268000000000001</v>
      </c>
      <c r="Z158" s="265">
        <v>34.073999999999998</v>
      </c>
      <c r="AA158" s="265">
        <v>29.858000000000001</v>
      </c>
      <c r="AB158" s="265">
        <v>33.548000000000002</v>
      </c>
      <c r="AC158" s="265">
        <v>30.573</v>
      </c>
      <c r="AD158" s="265">
        <v>35.076999999999998</v>
      </c>
      <c r="AE158" s="265">
        <v>32.152999999999999</v>
      </c>
    </row>
    <row r="159" spans="1:31" x14ac:dyDescent="0.25">
      <c r="A159" s="266" t="s">
        <v>616</v>
      </c>
      <c r="B159" s="265">
        <v>0</v>
      </c>
      <c r="C159" s="265">
        <v>0</v>
      </c>
      <c r="D159" s="265">
        <v>0</v>
      </c>
      <c r="E159" s="265">
        <v>22.295000000000002</v>
      </c>
      <c r="F159" s="265">
        <v>0</v>
      </c>
      <c r="G159" s="265">
        <v>0</v>
      </c>
      <c r="H159" s="265">
        <v>0</v>
      </c>
      <c r="I159" s="265">
        <v>0.29160000000000003</v>
      </c>
      <c r="J159" s="265">
        <v>0</v>
      </c>
      <c r="K159" s="265">
        <v>0</v>
      </c>
      <c r="L159" s="265">
        <v>0</v>
      </c>
      <c r="M159" s="265">
        <v>0</v>
      </c>
      <c r="N159" s="265">
        <v>0</v>
      </c>
      <c r="O159" s="265">
        <v>0</v>
      </c>
      <c r="P159" s="265">
        <v>0</v>
      </c>
      <c r="Q159" s="265">
        <v>0</v>
      </c>
      <c r="R159" s="265">
        <v>0</v>
      </c>
      <c r="S159" s="265">
        <v>0</v>
      </c>
      <c r="T159" s="265">
        <v>0</v>
      </c>
      <c r="U159" s="265">
        <v>0</v>
      </c>
      <c r="V159" s="265">
        <v>0</v>
      </c>
      <c r="W159" s="265">
        <v>0</v>
      </c>
      <c r="X159" s="265">
        <v>0</v>
      </c>
      <c r="Y159" s="265">
        <v>0</v>
      </c>
      <c r="Z159" s="265">
        <v>0</v>
      </c>
      <c r="AA159" s="265">
        <v>0</v>
      </c>
      <c r="AB159" s="265">
        <v>0</v>
      </c>
      <c r="AC159" s="265">
        <v>0</v>
      </c>
      <c r="AD159" s="265">
        <v>0</v>
      </c>
      <c r="AE159" s="265">
        <v>0</v>
      </c>
    </row>
    <row r="160" spans="1:31" x14ac:dyDescent="0.25">
      <c r="A160" s="266" t="s">
        <v>617</v>
      </c>
      <c r="B160" s="265">
        <v>0</v>
      </c>
      <c r="C160" s="265">
        <v>0</v>
      </c>
      <c r="D160" s="265">
        <v>0</v>
      </c>
      <c r="E160" s="265">
        <v>0</v>
      </c>
      <c r="F160" s="265">
        <v>0</v>
      </c>
      <c r="G160" s="265">
        <v>0</v>
      </c>
      <c r="H160" s="265">
        <v>0</v>
      </c>
      <c r="I160" s="265">
        <v>0</v>
      </c>
      <c r="J160" s="265">
        <v>0</v>
      </c>
      <c r="K160" s="265">
        <v>0</v>
      </c>
      <c r="L160" s="265">
        <v>0</v>
      </c>
      <c r="M160" s="265">
        <v>0</v>
      </c>
      <c r="N160" s="265">
        <v>0</v>
      </c>
      <c r="O160" s="265">
        <v>0</v>
      </c>
      <c r="P160" s="265">
        <v>0</v>
      </c>
      <c r="Q160" s="265">
        <v>0</v>
      </c>
      <c r="R160" s="265">
        <v>0</v>
      </c>
      <c r="S160" s="265">
        <v>0</v>
      </c>
      <c r="T160" s="265">
        <v>0</v>
      </c>
      <c r="U160" s="265">
        <v>0</v>
      </c>
      <c r="V160" s="265">
        <v>0</v>
      </c>
      <c r="W160" s="265">
        <v>0</v>
      </c>
      <c r="X160" s="265">
        <v>0</v>
      </c>
      <c r="Y160" s="265">
        <v>0</v>
      </c>
      <c r="Z160" s="265">
        <v>0</v>
      </c>
      <c r="AA160" s="265">
        <v>0</v>
      </c>
      <c r="AB160" s="265">
        <v>0</v>
      </c>
      <c r="AC160" s="265">
        <v>0</v>
      </c>
      <c r="AD160" s="265">
        <v>0</v>
      </c>
      <c r="AE160" s="265">
        <v>0</v>
      </c>
    </row>
    <row r="161" spans="1:31" x14ac:dyDescent="0.25">
      <c r="A161" s="266" t="s">
        <v>618</v>
      </c>
      <c r="B161" s="265">
        <v>55.327950000000001</v>
      </c>
      <c r="C161" s="265">
        <v>98.865479999999906</v>
      </c>
      <c r="D161" s="265">
        <v>72.237870000000001</v>
      </c>
      <c r="E161" s="265">
        <v>64.605490000000003</v>
      </c>
      <c r="F161" s="265">
        <v>91.152240000000006</v>
      </c>
      <c r="G161" s="265">
        <v>67.69529</v>
      </c>
      <c r="H161" s="265">
        <v>67.831589999999906</v>
      </c>
      <c r="I161" s="265">
        <v>48.133780000000002</v>
      </c>
      <c r="J161" s="265">
        <v>87.322000000000003</v>
      </c>
      <c r="K161" s="265">
        <v>78.930999999999997</v>
      </c>
      <c r="L161" s="265">
        <v>75.778999999999996</v>
      </c>
      <c r="M161" s="265">
        <v>69.605999999999995</v>
      </c>
      <c r="N161" s="265">
        <v>77.076999999999998</v>
      </c>
      <c r="O161" s="265">
        <v>65.076999999999998</v>
      </c>
      <c r="P161" s="265">
        <v>71.182000000000002</v>
      </c>
      <c r="Q161" s="265">
        <v>75.323999999999998</v>
      </c>
      <c r="R161" s="265">
        <v>80.233999999999995</v>
      </c>
      <c r="S161" s="265">
        <v>73.92</v>
      </c>
      <c r="T161" s="265">
        <v>75.462999999999994</v>
      </c>
      <c r="U161" s="265">
        <v>81.707999999999998</v>
      </c>
      <c r="V161" s="265">
        <v>77.147000000000006</v>
      </c>
      <c r="W161" s="265">
        <v>75.533000000000001</v>
      </c>
      <c r="X161" s="265">
        <v>82.971999999999994</v>
      </c>
      <c r="Y161" s="265">
        <v>72.655000000000001</v>
      </c>
      <c r="Z161" s="265">
        <v>78.168999999999997</v>
      </c>
      <c r="AA161" s="265">
        <v>75.293000000000006</v>
      </c>
      <c r="AB161" s="265">
        <v>78.239000000000004</v>
      </c>
      <c r="AC161" s="265">
        <v>76.766000000000005</v>
      </c>
      <c r="AD161" s="265">
        <v>81.183999999999997</v>
      </c>
      <c r="AE161" s="265">
        <v>73.819999999999993</v>
      </c>
    </row>
    <row r="162" spans="1:31" x14ac:dyDescent="0.25">
      <c r="A162" s="266" t="s">
        <v>619</v>
      </c>
      <c r="B162" s="265">
        <v>22.721589999999999</v>
      </c>
      <c r="C162" s="265">
        <v>25.81945</v>
      </c>
      <c r="D162" s="265">
        <v>35.008290000000002</v>
      </c>
      <c r="E162" s="265">
        <v>24.915289999999999</v>
      </c>
      <c r="F162" s="265">
        <v>20.94584</v>
      </c>
      <c r="G162" s="265">
        <v>29.021909999999998</v>
      </c>
      <c r="H162" s="265">
        <v>47.43459</v>
      </c>
      <c r="I162" s="265">
        <v>22.93929</v>
      </c>
      <c r="J162" s="265">
        <v>15.416</v>
      </c>
      <c r="K162" s="265">
        <v>15.215999999999999</v>
      </c>
      <c r="L162" s="265">
        <v>15.298999999999999</v>
      </c>
      <c r="M162" s="265">
        <v>11.099</v>
      </c>
      <c r="N162" s="265">
        <v>12.34</v>
      </c>
      <c r="O162" s="265">
        <v>13.14</v>
      </c>
      <c r="P162" s="265">
        <v>14.74</v>
      </c>
      <c r="Q162" s="265">
        <v>16.34</v>
      </c>
      <c r="R162" s="265">
        <v>18.739999999999998</v>
      </c>
      <c r="S162" s="265">
        <v>19.54</v>
      </c>
      <c r="T162" s="265">
        <v>23.54</v>
      </c>
      <c r="U162" s="265">
        <v>21.94</v>
      </c>
      <c r="V162" s="265">
        <v>19.54</v>
      </c>
      <c r="W162" s="265">
        <v>20.34</v>
      </c>
      <c r="X162" s="265">
        <v>19.54</v>
      </c>
      <c r="Y162" s="265">
        <v>15.54</v>
      </c>
      <c r="Z162" s="265">
        <v>20.643000000000001</v>
      </c>
      <c r="AA162" s="265">
        <v>20.643000000000001</v>
      </c>
      <c r="AB162" s="265">
        <v>20.643000000000001</v>
      </c>
      <c r="AC162" s="265">
        <v>20.643000000000001</v>
      </c>
      <c r="AD162" s="265">
        <v>20.643000000000001</v>
      </c>
      <c r="AE162" s="265">
        <v>20.643000000000001</v>
      </c>
    </row>
    <row r="163" spans="1:31" x14ac:dyDescent="0.25">
      <c r="A163" s="266" t="s">
        <v>620</v>
      </c>
      <c r="B163" s="265">
        <v>1.12E-2</v>
      </c>
      <c r="C163" s="265">
        <v>0.60497999999999996</v>
      </c>
      <c r="D163" s="265">
        <v>0.78379999999999905</v>
      </c>
      <c r="E163" s="265">
        <v>27.799399999999999</v>
      </c>
      <c r="F163" s="265">
        <v>6.3479999999999995E-2</v>
      </c>
      <c r="G163" s="265">
        <v>41.852699999999999</v>
      </c>
      <c r="H163" s="265">
        <v>28.45983</v>
      </c>
      <c r="I163" s="265">
        <v>-2.2179999999999998E-2</v>
      </c>
      <c r="J163" s="265">
        <v>0</v>
      </c>
      <c r="K163" s="265">
        <v>0</v>
      </c>
      <c r="L163" s="265">
        <v>0</v>
      </c>
      <c r="M163" s="265">
        <v>0</v>
      </c>
      <c r="N163" s="265">
        <v>0.36299999999999999</v>
      </c>
      <c r="O163" s="265">
        <v>0</v>
      </c>
      <c r="P163" s="265">
        <v>0</v>
      </c>
      <c r="Q163" s="265">
        <v>4.9370000000000003</v>
      </c>
      <c r="R163" s="265">
        <v>0.46500000000000002</v>
      </c>
      <c r="S163" s="265">
        <v>2.8730000000000002</v>
      </c>
      <c r="T163" s="265">
        <v>1.788</v>
      </c>
      <c r="U163" s="265">
        <v>0.64500000000000002</v>
      </c>
      <c r="V163" s="265">
        <v>0.313</v>
      </c>
      <c r="W163" s="265">
        <v>0.182</v>
      </c>
      <c r="X163" s="265">
        <v>0.126</v>
      </c>
      <c r="Y163" s="265">
        <v>0</v>
      </c>
      <c r="Z163" s="265">
        <v>0.246</v>
      </c>
      <c r="AA163" s="265">
        <v>0</v>
      </c>
      <c r="AB163" s="265">
        <v>4.0469999999999997</v>
      </c>
      <c r="AC163" s="265">
        <v>1.345</v>
      </c>
      <c r="AD163" s="265">
        <v>0.42599999999999999</v>
      </c>
      <c r="AE163" s="265">
        <v>1.7969999999999999</v>
      </c>
    </row>
    <row r="164" spans="1:31" x14ac:dyDescent="0.25">
      <c r="A164" s="266" t="s">
        <v>621</v>
      </c>
      <c r="B164" s="265">
        <v>0.53154000000000001</v>
      </c>
      <c r="C164" s="265">
        <v>0.21765000000000001</v>
      </c>
      <c r="D164" s="265">
        <v>8.7029999999999996E-2</v>
      </c>
      <c r="E164" s="265">
        <v>0.31487999999999999</v>
      </c>
      <c r="F164" s="265">
        <v>0.29631000000000002</v>
      </c>
      <c r="G164" s="265">
        <v>3.5459299999999998</v>
      </c>
      <c r="H164" s="265">
        <v>-3.2549999999999999</v>
      </c>
      <c r="I164" s="265">
        <v>0.14377000000000001</v>
      </c>
      <c r="J164" s="265">
        <v>0</v>
      </c>
      <c r="K164" s="265">
        <v>0</v>
      </c>
      <c r="L164" s="265">
        <v>0</v>
      </c>
      <c r="M164" s="265">
        <v>0</v>
      </c>
      <c r="N164" s="265">
        <v>0</v>
      </c>
      <c r="O164" s="265">
        <v>0</v>
      </c>
      <c r="P164" s="265">
        <v>0</v>
      </c>
      <c r="Q164" s="265">
        <v>0</v>
      </c>
      <c r="R164" s="265">
        <v>0</v>
      </c>
      <c r="S164" s="265">
        <v>0</v>
      </c>
      <c r="T164" s="265">
        <v>0</v>
      </c>
      <c r="U164" s="265">
        <v>0</v>
      </c>
      <c r="V164" s="265">
        <v>0</v>
      </c>
      <c r="W164" s="265">
        <v>0</v>
      </c>
      <c r="X164" s="265">
        <v>0</v>
      </c>
      <c r="Y164" s="265">
        <v>0</v>
      </c>
      <c r="Z164" s="265">
        <v>0</v>
      </c>
      <c r="AA164" s="265">
        <v>0</v>
      </c>
      <c r="AB164" s="265">
        <v>0</v>
      </c>
      <c r="AC164" s="265">
        <v>0</v>
      </c>
      <c r="AD164" s="265">
        <v>0</v>
      </c>
      <c r="AE164" s="265">
        <v>0</v>
      </c>
    </row>
    <row r="165" spans="1:31" x14ac:dyDescent="0.25">
      <c r="A165" s="266" t="s">
        <v>622</v>
      </c>
      <c r="B165" s="265">
        <v>111.44438</v>
      </c>
      <c r="C165" s="265">
        <v>20.770230000000002</v>
      </c>
      <c r="D165" s="265">
        <v>3.7479100000000001</v>
      </c>
      <c r="E165" s="265">
        <v>38.515659999999997</v>
      </c>
      <c r="F165" s="265">
        <v>3.6375199999999999</v>
      </c>
      <c r="G165" s="265">
        <v>21.248529999999999</v>
      </c>
      <c r="H165" s="265">
        <v>55.125660000000003</v>
      </c>
      <c r="I165" s="265">
        <v>15.769929999999899</v>
      </c>
      <c r="J165" s="265">
        <v>9.43</v>
      </c>
      <c r="K165" s="265">
        <v>4.5830000000000002</v>
      </c>
      <c r="L165" s="265">
        <v>18.117000000000001</v>
      </c>
      <c r="M165" s="265">
        <v>45.287999999999997</v>
      </c>
      <c r="N165" s="265">
        <v>80.161000000000001</v>
      </c>
      <c r="O165" s="265">
        <v>111.331</v>
      </c>
      <c r="P165" s="265">
        <v>98.855000000000004</v>
      </c>
      <c r="Q165" s="265">
        <v>35.945</v>
      </c>
      <c r="R165" s="265">
        <v>76.722999999999999</v>
      </c>
      <c r="S165" s="265">
        <v>34.872</v>
      </c>
      <c r="T165" s="265">
        <v>47.402000000000001</v>
      </c>
      <c r="U165" s="265">
        <v>36.524999999999999</v>
      </c>
      <c r="V165" s="265">
        <v>61.982999999999997</v>
      </c>
      <c r="W165" s="265">
        <v>23.276</v>
      </c>
      <c r="X165" s="265">
        <v>14.125999999999999</v>
      </c>
      <c r="Y165" s="265">
        <v>133.958</v>
      </c>
      <c r="Z165" s="265">
        <v>96.769000000000005</v>
      </c>
      <c r="AA165" s="265">
        <v>149.11699999999999</v>
      </c>
      <c r="AB165" s="265">
        <v>46.432000000000002</v>
      </c>
      <c r="AC165" s="265">
        <v>47.430999999999997</v>
      </c>
      <c r="AD165" s="265">
        <v>91.088999999999999</v>
      </c>
      <c r="AE165" s="265">
        <v>49.180999999999997</v>
      </c>
    </row>
    <row r="166" spans="1:31" x14ac:dyDescent="0.25">
      <c r="A166" s="266" t="s">
        <v>623</v>
      </c>
      <c r="B166" s="265">
        <v>-34.97354</v>
      </c>
      <c r="C166" s="265">
        <v>-6.5153499999999998</v>
      </c>
      <c r="D166" s="265">
        <v>0.15004999999999999</v>
      </c>
      <c r="E166" s="265">
        <v>-11.740609999999901</v>
      </c>
      <c r="F166" s="265">
        <v>-0.15379999999999999</v>
      </c>
      <c r="G166" s="265">
        <v>-6.7206599999999996</v>
      </c>
      <c r="H166" s="265">
        <v>-16.658149999999999</v>
      </c>
      <c r="I166" s="265">
        <v>-5.2226699999999999</v>
      </c>
      <c r="J166" s="265">
        <v>0</v>
      </c>
      <c r="K166" s="265">
        <v>0</v>
      </c>
      <c r="L166" s="265">
        <v>0</v>
      </c>
      <c r="M166" s="265">
        <v>0</v>
      </c>
      <c r="N166" s="265">
        <v>0.73899999999999999</v>
      </c>
      <c r="O166" s="265">
        <v>0</v>
      </c>
      <c r="P166" s="265">
        <v>0</v>
      </c>
      <c r="Q166" s="265">
        <v>17.757999999999999</v>
      </c>
      <c r="R166" s="265">
        <v>0.94899999999999995</v>
      </c>
      <c r="S166" s="265">
        <v>9.8179999999999996</v>
      </c>
      <c r="T166" s="265">
        <v>3.7120000000000002</v>
      </c>
      <c r="U166" s="265">
        <v>1.7529999999999999</v>
      </c>
      <c r="V166" s="265">
        <v>0.63900000000000001</v>
      </c>
      <c r="W166" s="265">
        <v>0.371</v>
      </c>
      <c r="X166" s="265">
        <v>0.25700000000000001</v>
      </c>
      <c r="Y166" s="265">
        <v>0</v>
      </c>
      <c r="Z166" s="265">
        <v>0.50700000000000001</v>
      </c>
      <c r="AA166" s="265">
        <v>0</v>
      </c>
      <c r="AB166" s="265">
        <v>8.2870000000000008</v>
      </c>
      <c r="AC166" s="265">
        <v>2.7610000000000001</v>
      </c>
      <c r="AD166" s="265">
        <v>1.6839999999999999</v>
      </c>
      <c r="AE166" s="265">
        <v>5.7519999999999998</v>
      </c>
    </row>
    <row r="167" spans="1:31" x14ac:dyDescent="0.25">
      <c r="A167" s="266" t="s">
        <v>624</v>
      </c>
      <c r="B167" s="265">
        <v>105.30132</v>
      </c>
      <c r="C167" s="265">
        <v>120.28954</v>
      </c>
      <c r="D167" s="265">
        <v>131.72345999999999</v>
      </c>
      <c r="E167" s="265">
        <v>110.11745999999999</v>
      </c>
      <c r="F167" s="265">
        <v>127.95939999999899</v>
      </c>
      <c r="G167" s="265">
        <v>122.15886999999999</v>
      </c>
      <c r="H167" s="265">
        <v>110.89703</v>
      </c>
      <c r="I167" s="265">
        <v>115.6978</v>
      </c>
      <c r="J167" s="265">
        <v>159.26400000000001</v>
      </c>
      <c r="K167" s="265">
        <v>171.126</v>
      </c>
      <c r="L167" s="265">
        <v>153.929</v>
      </c>
      <c r="M167" s="265">
        <v>158.75899999999999</v>
      </c>
      <c r="N167" s="265">
        <v>145.06</v>
      </c>
      <c r="O167" s="265">
        <v>126.595</v>
      </c>
      <c r="P167" s="265">
        <v>128.69200000000001</v>
      </c>
      <c r="Q167" s="265">
        <v>122.697</v>
      </c>
      <c r="R167" s="265">
        <v>131.601</v>
      </c>
      <c r="S167" s="265">
        <v>135.96199999999999</v>
      </c>
      <c r="T167" s="265">
        <v>156.10499999999999</v>
      </c>
      <c r="U167" s="265">
        <v>135.066</v>
      </c>
      <c r="V167" s="265">
        <v>150.96699999999899</v>
      </c>
      <c r="W167" s="265">
        <v>164.26499999999999</v>
      </c>
      <c r="X167" s="265">
        <v>129.464</v>
      </c>
      <c r="Y167" s="265">
        <v>138.548</v>
      </c>
      <c r="Z167" s="265">
        <v>138.17599999999999</v>
      </c>
      <c r="AA167" s="265">
        <v>138.21799999999999</v>
      </c>
      <c r="AB167" s="265">
        <v>137.72399999999999</v>
      </c>
      <c r="AC167" s="265">
        <v>137.333</v>
      </c>
      <c r="AD167" s="265">
        <v>137.80000000000001</v>
      </c>
      <c r="AE167" s="265">
        <v>139.399</v>
      </c>
    </row>
    <row r="168" spans="1:31" x14ac:dyDescent="0.25">
      <c r="A168" s="266" t="s">
        <v>625</v>
      </c>
      <c r="B168" s="265">
        <v>379.45249999999999</v>
      </c>
      <c r="C168" s="265">
        <v>379.88276000000002</v>
      </c>
      <c r="D168" s="265">
        <v>372.52114999999998</v>
      </c>
      <c r="E168" s="265">
        <v>399.41766000000001</v>
      </c>
      <c r="F168" s="265">
        <v>367.93608999999998</v>
      </c>
      <c r="G168" s="265">
        <v>466.60124999999999</v>
      </c>
      <c r="H168" s="265">
        <v>458.2962</v>
      </c>
      <c r="I168" s="265">
        <v>479.80216000000001</v>
      </c>
      <c r="J168" s="265">
        <v>394.332999999999</v>
      </c>
      <c r="K168" s="265">
        <v>394.33199999999999</v>
      </c>
      <c r="L168" s="265">
        <v>391.79499999999899</v>
      </c>
      <c r="M168" s="265">
        <v>391.79599999999999</v>
      </c>
      <c r="N168" s="265">
        <v>428.43700000000001</v>
      </c>
      <c r="O168" s="265">
        <v>428.43700000000001</v>
      </c>
      <c r="P168" s="265">
        <v>428.43700000000001</v>
      </c>
      <c r="Q168" s="265">
        <v>428.43700000000001</v>
      </c>
      <c r="R168" s="265">
        <v>431.03800000000001</v>
      </c>
      <c r="S168" s="265">
        <v>439.142</v>
      </c>
      <c r="T168" s="265">
        <v>439.142</v>
      </c>
      <c r="U168" s="265">
        <v>439.142</v>
      </c>
      <c r="V168" s="265">
        <v>434.13799999999998</v>
      </c>
      <c r="W168" s="265">
        <v>434.13799999999998</v>
      </c>
      <c r="X168" s="265">
        <v>434.13799999999998</v>
      </c>
      <c r="Y168" s="265">
        <v>434.13799999999998</v>
      </c>
      <c r="Z168" s="265">
        <v>436.87799999999999</v>
      </c>
      <c r="AA168" s="265">
        <v>436.87799999999999</v>
      </c>
      <c r="AB168" s="265">
        <v>436.87799999999999</v>
      </c>
      <c r="AC168" s="265">
        <v>436.87799999999999</v>
      </c>
      <c r="AD168" s="265">
        <v>436.87799999999999</v>
      </c>
      <c r="AE168" s="265">
        <v>446.649</v>
      </c>
    </row>
    <row r="169" spans="1:31" x14ac:dyDescent="0.25">
      <c r="A169" s="266" t="s">
        <v>626</v>
      </c>
      <c r="B169" s="265">
        <v>-21.478819999999999</v>
      </c>
      <c r="C169" s="265">
        <v>-21.731010000000001</v>
      </c>
      <c r="D169" s="265">
        <v>-21.7287</v>
      </c>
      <c r="E169" s="265">
        <v>-21.682289999999998</v>
      </c>
      <c r="F169" s="265">
        <v>-21.655100000000001</v>
      </c>
      <c r="G169" s="265">
        <v>-21.686389999999999</v>
      </c>
      <c r="H169" s="265">
        <v>-21.516020000000001</v>
      </c>
      <c r="I169" s="265">
        <v>-21.603370000000002</v>
      </c>
      <c r="J169" s="265">
        <v>-21.731000000000002</v>
      </c>
      <c r="K169" s="265">
        <v>-21.731000000000002</v>
      </c>
      <c r="L169" s="265">
        <v>-21.731000000000002</v>
      </c>
      <c r="M169" s="265">
        <v>-21.731000000000002</v>
      </c>
      <c r="N169" s="265">
        <v>-21.731000000000002</v>
      </c>
      <c r="O169" s="265">
        <v>-21.731000000000002</v>
      </c>
      <c r="P169" s="265">
        <v>-21.731000000000002</v>
      </c>
      <c r="Q169" s="265">
        <v>-21.731000000000002</v>
      </c>
      <c r="R169" s="265">
        <v>-21.731000000000002</v>
      </c>
      <c r="S169" s="265">
        <v>-21.731000000000002</v>
      </c>
      <c r="T169" s="265">
        <v>0</v>
      </c>
      <c r="U169" s="265">
        <v>0</v>
      </c>
      <c r="V169" s="265">
        <v>0</v>
      </c>
      <c r="W169" s="265">
        <v>0</v>
      </c>
      <c r="X169" s="265">
        <v>0</v>
      </c>
      <c r="Y169" s="265">
        <v>0</v>
      </c>
      <c r="Z169" s="265">
        <v>0</v>
      </c>
      <c r="AA169" s="265">
        <v>0</v>
      </c>
      <c r="AB169" s="265">
        <v>0</v>
      </c>
      <c r="AC169" s="265">
        <v>0</v>
      </c>
      <c r="AD169" s="265">
        <v>0</v>
      </c>
      <c r="AE169" s="265">
        <v>0</v>
      </c>
    </row>
    <row r="170" spans="1:31" x14ac:dyDescent="0.25">
      <c r="A170" s="287" t="s">
        <v>565</v>
      </c>
      <c r="B170" s="265">
        <v>851.74489999999901</v>
      </c>
      <c r="C170" s="265">
        <v>877.49085000000002</v>
      </c>
      <c r="D170" s="265">
        <v>859.42172000000005</v>
      </c>
      <c r="E170" s="265">
        <v>894.17048</v>
      </c>
      <c r="F170" s="265">
        <v>808.08303000000001</v>
      </c>
      <c r="G170" s="265">
        <v>1023.60109</v>
      </c>
      <c r="H170" s="265">
        <v>951.80619999999999</v>
      </c>
      <c r="I170" s="265">
        <v>924.80607999999995</v>
      </c>
      <c r="J170" s="265">
        <v>913.41700000000003</v>
      </c>
      <c r="K170" s="265">
        <v>905.97199999999998</v>
      </c>
      <c r="L170" s="265">
        <v>906.51299999999901</v>
      </c>
      <c r="M170" s="265">
        <v>888.37800000000004</v>
      </c>
      <c r="N170" s="265">
        <v>985.66199999999901</v>
      </c>
      <c r="O170" s="265">
        <v>955.66300000000001</v>
      </c>
      <c r="P170" s="265">
        <v>1006.25</v>
      </c>
      <c r="Q170" s="265">
        <v>911.83399999999995</v>
      </c>
      <c r="R170" s="265">
        <v>1013.332</v>
      </c>
      <c r="S170" s="265">
        <v>975.01</v>
      </c>
      <c r="T170" s="265">
        <v>1007.78</v>
      </c>
      <c r="U170" s="265">
        <v>1018.347</v>
      </c>
      <c r="V170" s="265">
        <v>1012.551</v>
      </c>
      <c r="W170" s="265">
        <v>1008.826</v>
      </c>
      <c r="X170" s="265">
        <v>959.01400000000001</v>
      </c>
      <c r="Y170" s="265">
        <v>1059.7760000000001</v>
      </c>
      <c r="Z170" s="265">
        <v>1046.0160000000001</v>
      </c>
      <c r="AA170" s="265">
        <v>1054.24</v>
      </c>
      <c r="AB170" s="265">
        <v>1002.256</v>
      </c>
      <c r="AC170" s="265">
        <v>963.71699999999998</v>
      </c>
      <c r="AD170" s="265">
        <v>1053.528</v>
      </c>
      <c r="AE170" s="265">
        <v>991.97299999999996</v>
      </c>
    </row>
    <row r="171" spans="1:31" x14ac:dyDescent="0.25">
      <c r="A171" s="266" t="s">
        <v>627</v>
      </c>
      <c r="B171" s="265">
        <v>0</v>
      </c>
      <c r="C171" s="265">
        <v>0</v>
      </c>
      <c r="D171" s="265">
        <v>0</v>
      </c>
      <c r="E171" s="265">
        <v>0</v>
      </c>
      <c r="F171" s="265">
        <v>0</v>
      </c>
      <c r="G171" s="265">
        <v>0</v>
      </c>
      <c r="H171" s="265">
        <v>0</v>
      </c>
      <c r="I171" s="265">
        <v>0</v>
      </c>
      <c r="J171" s="265">
        <v>0</v>
      </c>
      <c r="K171" s="265">
        <v>0</v>
      </c>
      <c r="L171" s="265">
        <v>0</v>
      </c>
      <c r="M171" s="265">
        <v>0</v>
      </c>
      <c r="N171" s="265">
        <v>0</v>
      </c>
      <c r="O171" s="265">
        <v>0</v>
      </c>
      <c r="P171" s="265">
        <v>0</v>
      </c>
      <c r="Q171" s="265">
        <v>0</v>
      </c>
      <c r="R171" s="265">
        <v>0</v>
      </c>
      <c r="S171" s="265">
        <v>0</v>
      </c>
      <c r="T171" s="265">
        <v>0</v>
      </c>
      <c r="U171" s="265">
        <v>0</v>
      </c>
      <c r="V171" s="265">
        <v>0</v>
      </c>
      <c r="W171" s="265">
        <v>0</v>
      </c>
      <c r="X171" s="265">
        <v>0</v>
      </c>
      <c r="Y171" s="265">
        <v>0</v>
      </c>
      <c r="Z171" s="265">
        <v>0</v>
      </c>
      <c r="AA171" s="265">
        <v>0</v>
      </c>
      <c r="AB171" s="265">
        <v>0</v>
      </c>
      <c r="AC171" s="265">
        <v>0</v>
      </c>
      <c r="AD171" s="265">
        <v>0</v>
      </c>
      <c r="AE171" s="265">
        <v>0</v>
      </c>
    </row>
    <row r="172" spans="1:31" x14ac:dyDescent="0.25">
      <c r="A172" s="266" t="s">
        <v>628</v>
      </c>
      <c r="B172" s="265">
        <v>97.919019999999904</v>
      </c>
      <c r="C172" s="265">
        <v>147.73521</v>
      </c>
      <c r="D172" s="265">
        <v>142.51264999999901</v>
      </c>
      <c r="E172" s="265">
        <v>111.66685</v>
      </c>
      <c r="F172" s="265">
        <v>85.119280000000003</v>
      </c>
      <c r="G172" s="265">
        <v>146.73222999999999</v>
      </c>
      <c r="H172" s="265">
        <v>110.560479999999</v>
      </c>
      <c r="I172" s="265">
        <v>129.01320000000001</v>
      </c>
      <c r="J172" s="265">
        <v>142.92499999999899</v>
      </c>
      <c r="K172" s="265">
        <v>169.04400000000001</v>
      </c>
      <c r="L172" s="265">
        <v>139.43199999999999</v>
      </c>
      <c r="M172" s="265">
        <v>130.19499999999999</v>
      </c>
      <c r="N172" s="265">
        <v>127.914999999999</v>
      </c>
      <c r="O172" s="265">
        <v>131.755</v>
      </c>
      <c r="P172" s="265">
        <v>137.19900000000001</v>
      </c>
      <c r="Q172" s="265">
        <v>129.43299999999999</v>
      </c>
      <c r="R172" s="265">
        <v>127.94</v>
      </c>
      <c r="S172" s="265">
        <v>120.89400000000001</v>
      </c>
      <c r="T172" s="265">
        <v>124.30800000000001</v>
      </c>
      <c r="U172" s="265">
        <v>125.449</v>
      </c>
      <c r="V172" s="265">
        <v>127.36799999999999</v>
      </c>
      <c r="W172" s="265">
        <v>138.78800000000001</v>
      </c>
      <c r="X172" s="265">
        <v>120.342</v>
      </c>
      <c r="Y172" s="265">
        <v>115.521</v>
      </c>
      <c r="Z172" s="265">
        <v>128.23400000000001</v>
      </c>
      <c r="AA172" s="265">
        <v>119.923</v>
      </c>
      <c r="AB172" s="265">
        <v>129.15799999999999</v>
      </c>
      <c r="AC172" s="265">
        <v>120.595</v>
      </c>
      <c r="AD172" s="265">
        <v>126.083</v>
      </c>
      <c r="AE172" s="265">
        <v>114.56299999999899</v>
      </c>
    </row>
    <row r="173" spans="1:31" x14ac:dyDescent="0.25">
      <c r="A173" s="266" t="s">
        <v>629</v>
      </c>
      <c r="B173" s="265">
        <v>165.77959999999999</v>
      </c>
      <c r="C173" s="265">
        <v>139.97050999999999</v>
      </c>
      <c r="D173" s="265">
        <v>148.62362999999999</v>
      </c>
      <c r="E173" s="265">
        <v>316.64850999999999</v>
      </c>
      <c r="F173" s="265">
        <v>326.86977999999999</v>
      </c>
      <c r="G173" s="265">
        <v>28.340150000000001</v>
      </c>
      <c r="H173" s="265">
        <v>142.79526000000001</v>
      </c>
      <c r="I173" s="265">
        <v>118.78867</v>
      </c>
      <c r="J173" s="265">
        <v>100.413</v>
      </c>
      <c r="K173" s="265">
        <v>141.065</v>
      </c>
      <c r="L173" s="265">
        <v>107.71599999999999</v>
      </c>
      <c r="M173" s="265">
        <v>115.327</v>
      </c>
      <c r="N173" s="265">
        <v>367.37599999999998</v>
      </c>
      <c r="O173" s="265">
        <v>366.904</v>
      </c>
      <c r="P173" s="265">
        <v>376.38200000000001</v>
      </c>
      <c r="Q173" s="265">
        <v>143.02199999999999</v>
      </c>
      <c r="R173" s="265">
        <v>109.551</v>
      </c>
      <c r="S173" s="265">
        <v>189.2</v>
      </c>
      <c r="T173" s="265">
        <v>267.928</v>
      </c>
      <c r="U173" s="265">
        <v>168.31</v>
      </c>
      <c r="V173" s="265">
        <v>241.65799999999999</v>
      </c>
      <c r="W173" s="265">
        <v>173.916</v>
      </c>
      <c r="X173" s="265">
        <v>158.33699999999999</v>
      </c>
      <c r="Y173" s="265">
        <v>181.91300000000001</v>
      </c>
      <c r="Z173" s="265">
        <v>342.61799999999999</v>
      </c>
      <c r="AA173" s="265">
        <v>342.82799999999997</v>
      </c>
      <c r="AB173" s="265">
        <v>342.58199999999999</v>
      </c>
      <c r="AC173" s="265">
        <v>360.02</v>
      </c>
      <c r="AD173" s="265">
        <v>342.44900000000001</v>
      </c>
      <c r="AE173" s="265">
        <v>420.322</v>
      </c>
    </row>
    <row r="174" spans="1:31" ht="15.75" thickBot="1" x14ac:dyDescent="0.3">
      <c r="A174" s="266" t="s">
        <v>630</v>
      </c>
      <c r="B174" s="267">
        <v>12.115399999999999</v>
      </c>
      <c r="C174" s="267">
        <v>15.815480000000001</v>
      </c>
      <c r="D174" s="267">
        <v>19.097850000000001</v>
      </c>
      <c r="E174" s="267">
        <v>23.108339999999998</v>
      </c>
      <c r="F174" s="267">
        <v>24.994589999999999</v>
      </c>
      <c r="G174" s="267">
        <v>17.313790000000001</v>
      </c>
      <c r="H174" s="267">
        <v>18.515080000000001</v>
      </c>
      <c r="I174" s="267">
        <v>18.77422</v>
      </c>
      <c r="J174" s="267">
        <v>15.773</v>
      </c>
      <c r="K174" s="267">
        <v>14.805</v>
      </c>
      <c r="L174" s="267">
        <v>15.798999999999999</v>
      </c>
      <c r="M174" s="267">
        <v>16.206</v>
      </c>
      <c r="N174" s="267">
        <v>12.862</v>
      </c>
      <c r="O174" s="267">
        <v>14.898</v>
      </c>
      <c r="P174" s="267">
        <v>15.288</v>
      </c>
      <c r="Q174" s="267">
        <v>13.592000000000001</v>
      </c>
      <c r="R174" s="267">
        <v>27.111000000000001</v>
      </c>
      <c r="S174" s="267">
        <v>18.274000000000001</v>
      </c>
      <c r="T174" s="267">
        <v>16.481999999999999</v>
      </c>
      <c r="U174" s="267">
        <v>16.045000000000002</v>
      </c>
      <c r="V174" s="267">
        <v>37.829000000000001</v>
      </c>
      <c r="W174" s="267">
        <v>14.765000000000001</v>
      </c>
      <c r="X174" s="267">
        <v>18.597000000000001</v>
      </c>
      <c r="Y174" s="267">
        <v>19.369</v>
      </c>
      <c r="Z174" s="267">
        <v>13.727</v>
      </c>
      <c r="AA174" s="267">
        <v>15.443</v>
      </c>
      <c r="AB174" s="267">
        <v>15.648</v>
      </c>
      <c r="AC174" s="267">
        <v>14.037000000000001</v>
      </c>
      <c r="AD174" s="267">
        <v>27.471</v>
      </c>
      <c r="AE174" s="267">
        <v>18.649999999999999</v>
      </c>
    </row>
    <row r="175" spans="1:31" x14ac:dyDescent="0.25">
      <c r="A175" s="287" t="s">
        <v>572</v>
      </c>
      <c r="B175" s="265">
        <v>275.81402000000003</v>
      </c>
      <c r="C175" s="265">
        <v>303.52120000000002</v>
      </c>
      <c r="D175" s="265">
        <v>310.23412999999999</v>
      </c>
      <c r="E175" s="265">
        <v>451.4237</v>
      </c>
      <c r="F175" s="265">
        <v>436.98365000000001</v>
      </c>
      <c r="G175" s="265">
        <v>192.38616999999999</v>
      </c>
      <c r="H175" s="265">
        <v>271.87081999999998</v>
      </c>
      <c r="I175" s="265">
        <v>266.57609000000002</v>
      </c>
      <c r="J175" s="265">
        <v>259.11099999999999</v>
      </c>
      <c r="K175" s="265">
        <v>324.91399999999999</v>
      </c>
      <c r="L175" s="265">
        <v>262.947</v>
      </c>
      <c r="M175" s="265">
        <v>261.72800000000001</v>
      </c>
      <c r="N175" s="265">
        <v>508.15300000000002</v>
      </c>
      <c r="O175" s="265">
        <v>513.55700000000002</v>
      </c>
      <c r="P175" s="265">
        <v>528.86900000000003</v>
      </c>
      <c r="Q175" s="265">
        <v>286.046999999999</v>
      </c>
      <c r="R175" s="265">
        <v>264.60199999999998</v>
      </c>
      <c r="S175" s="265">
        <v>328.36799999999999</v>
      </c>
      <c r="T175" s="265">
        <v>408.71799999999899</v>
      </c>
      <c r="U175" s="265">
        <v>309.80399999999997</v>
      </c>
      <c r="V175" s="265">
        <v>406.85500000000002</v>
      </c>
      <c r="W175" s="265">
        <v>327.46899999999999</v>
      </c>
      <c r="X175" s="265">
        <v>297.27599999999899</v>
      </c>
      <c r="Y175" s="265">
        <v>316.803</v>
      </c>
      <c r="Z175" s="265">
        <v>484.57899999999898</v>
      </c>
      <c r="AA175" s="265">
        <v>478.19400000000002</v>
      </c>
      <c r="AB175" s="265">
        <v>487.38799999999998</v>
      </c>
      <c r="AC175" s="265">
        <v>494.65199999999999</v>
      </c>
      <c r="AD175" s="265">
        <v>496.00299999999999</v>
      </c>
      <c r="AE175" s="265">
        <v>553.53499999999997</v>
      </c>
    </row>
    <row r="176" spans="1:31" ht="15.75" thickBot="1" x14ac:dyDescent="0.3">
      <c r="A176" s="266" t="s">
        <v>631</v>
      </c>
      <c r="B176" s="267">
        <v>25.2</v>
      </c>
      <c r="C176" s="267">
        <v>1.20346</v>
      </c>
      <c r="D176" s="267">
        <v>0</v>
      </c>
      <c r="E176" s="267">
        <v>1</v>
      </c>
      <c r="F176" s="267">
        <v>2.83</v>
      </c>
      <c r="G176" s="267">
        <v>16.5</v>
      </c>
      <c r="H176" s="267">
        <v>0.15</v>
      </c>
      <c r="I176" s="267">
        <v>4.2051400000000001</v>
      </c>
      <c r="J176" s="267">
        <v>0</v>
      </c>
      <c r="K176" s="267">
        <v>5.78</v>
      </c>
      <c r="L176" s="267">
        <v>15</v>
      </c>
      <c r="M176" s="267">
        <v>20.995999999999999</v>
      </c>
      <c r="N176" s="267">
        <v>0</v>
      </c>
      <c r="O176" s="267">
        <v>0</v>
      </c>
      <c r="P176" s="267">
        <v>0.9</v>
      </c>
      <c r="Q176" s="267">
        <v>17</v>
      </c>
      <c r="R176" s="267">
        <v>0.9</v>
      </c>
      <c r="S176" s="267">
        <v>4.8559999999999999</v>
      </c>
      <c r="T176" s="267">
        <v>0.9</v>
      </c>
      <c r="U176" s="267">
        <v>0</v>
      </c>
      <c r="V176" s="267">
        <v>0</v>
      </c>
      <c r="W176" s="267">
        <v>17</v>
      </c>
      <c r="X176" s="267">
        <v>20.995999999999999</v>
      </c>
      <c r="Y176" s="267">
        <v>0</v>
      </c>
      <c r="Z176" s="267">
        <v>0</v>
      </c>
      <c r="AA176" s="267">
        <v>0</v>
      </c>
      <c r="AB176" s="267">
        <v>0.9</v>
      </c>
      <c r="AC176" s="267">
        <v>18</v>
      </c>
      <c r="AD176" s="267">
        <v>0.9</v>
      </c>
      <c r="AE176" s="267">
        <v>4.8559999999999999</v>
      </c>
    </row>
    <row r="177" spans="1:31" x14ac:dyDescent="0.25">
      <c r="A177" s="266" t="s">
        <v>632</v>
      </c>
      <c r="B177" s="265">
        <v>0.30581999999999998</v>
      </c>
      <c r="C177" s="265">
        <v>0.30581999999999998</v>
      </c>
      <c r="D177" s="265">
        <v>0.30581999999999998</v>
      </c>
      <c r="E177" s="265">
        <v>0.30474000000000001</v>
      </c>
      <c r="F177" s="265">
        <v>0.37508999999999998</v>
      </c>
      <c r="G177" s="265">
        <v>0.37508999999999998</v>
      </c>
      <c r="H177" s="265">
        <v>0.37508999999999998</v>
      </c>
      <c r="I177" s="265">
        <v>0.37508999999999998</v>
      </c>
      <c r="J177" s="265">
        <v>0.3</v>
      </c>
      <c r="K177" s="265">
        <v>0.3</v>
      </c>
      <c r="L177" s="265">
        <v>0.3</v>
      </c>
      <c r="M177" s="265">
        <v>0.3</v>
      </c>
      <c r="N177" s="265">
        <v>0.32900000000000001</v>
      </c>
      <c r="O177" s="265">
        <v>0.32900000000000001</v>
      </c>
      <c r="P177" s="265">
        <v>0.32900000000000001</v>
      </c>
      <c r="Q177" s="265">
        <v>0.32900000000000001</v>
      </c>
      <c r="R177" s="265">
        <v>0.32900000000000001</v>
      </c>
      <c r="S177" s="265">
        <v>0.32900000000000001</v>
      </c>
      <c r="T177" s="265">
        <v>0.32900000000000001</v>
      </c>
      <c r="U177" s="265">
        <v>0.32900000000000001</v>
      </c>
      <c r="V177" s="265">
        <v>0.32900000000000001</v>
      </c>
      <c r="W177" s="265">
        <v>0.32900000000000001</v>
      </c>
      <c r="X177" s="265">
        <v>0.32900000000000001</v>
      </c>
      <c r="Y177" s="265">
        <v>0.32900000000000001</v>
      </c>
      <c r="Z177" s="265">
        <v>0.32900000000000001</v>
      </c>
      <c r="AA177" s="265">
        <v>0.32900000000000001</v>
      </c>
      <c r="AB177" s="265">
        <v>0.32900000000000001</v>
      </c>
      <c r="AC177" s="265">
        <v>0.32900000000000001</v>
      </c>
      <c r="AD177" s="265">
        <v>0.32900000000000001</v>
      </c>
      <c r="AE177" s="265">
        <v>0.32900000000000001</v>
      </c>
    </row>
    <row r="178" spans="1:31" x14ac:dyDescent="0.25">
      <c r="A178" s="287" t="s">
        <v>574</v>
      </c>
      <c r="B178" s="265">
        <v>25.50582</v>
      </c>
      <c r="C178" s="265">
        <v>1.50928</v>
      </c>
      <c r="D178" s="265">
        <v>0.30581999999999998</v>
      </c>
      <c r="E178" s="265">
        <v>1.30474</v>
      </c>
      <c r="F178" s="265">
        <v>3.2050900000000002</v>
      </c>
      <c r="G178" s="265">
        <v>16.87509</v>
      </c>
      <c r="H178" s="265">
        <v>0.52508999999999995</v>
      </c>
      <c r="I178" s="265">
        <v>4.5802300000000002</v>
      </c>
      <c r="J178" s="265">
        <v>0.3</v>
      </c>
      <c r="K178" s="265">
        <v>6.08</v>
      </c>
      <c r="L178" s="265">
        <v>15.3</v>
      </c>
      <c r="M178" s="265">
        <v>21.295999999999999</v>
      </c>
      <c r="N178" s="265">
        <v>0.32900000000000001</v>
      </c>
      <c r="O178" s="265">
        <v>0.32900000000000001</v>
      </c>
      <c r="P178" s="265">
        <v>1.2290000000000001</v>
      </c>
      <c r="Q178" s="265">
        <v>17.329000000000001</v>
      </c>
      <c r="R178" s="265">
        <v>1.2290000000000001</v>
      </c>
      <c r="S178" s="265">
        <v>5.1849999999999996</v>
      </c>
      <c r="T178" s="265">
        <v>1.2290000000000001</v>
      </c>
      <c r="U178" s="265">
        <v>0.32900000000000001</v>
      </c>
      <c r="V178" s="265">
        <v>0.32900000000000001</v>
      </c>
      <c r="W178" s="265">
        <v>17.329000000000001</v>
      </c>
      <c r="X178" s="265">
        <v>21.324999999999999</v>
      </c>
      <c r="Y178" s="265">
        <v>0.32900000000000001</v>
      </c>
      <c r="Z178" s="265">
        <v>0.32900000000000001</v>
      </c>
      <c r="AA178" s="265">
        <v>0.32900000000000001</v>
      </c>
      <c r="AB178" s="265">
        <v>1.2290000000000001</v>
      </c>
      <c r="AC178" s="265">
        <v>18.329000000000001</v>
      </c>
      <c r="AD178" s="265">
        <v>1.2290000000000001</v>
      </c>
      <c r="AE178" s="265">
        <v>5.1849999999999996</v>
      </c>
    </row>
    <row r="179" spans="1:31" x14ac:dyDescent="0.25">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row>
    <row r="180" spans="1:31" x14ac:dyDescent="0.25">
      <c r="A180" s="264" t="s">
        <v>633</v>
      </c>
      <c r="B180" s="272">
        <v>1153.06474</v>
      </c>
      <c r="C180" s="272">
        <v>1182.52133</v>
      </c>
      <c r="D180" s="272">
        <v>1169.9616699999999</v>
      </c>
      <c r="E180" s="272">
        <v>1346.8989200000001</v>
      </c>
      <c r="F180" s="272">
        <v>1248.2717700000001</v>
      </c>
      <c r="G180" s="272">
        <v>1232.8623499999901</v>
      </c>
      <c r="H180" s="272">
        <v>1224.2021099999999</v>
      </c>
      <c r="I180" s="272">
        <v>1195.9623999999999</v>
      </c>
      <c r="J180" s="272">
        <v>1172.828</v>
      </c>
      <c r="K180" s="272">
        <v>1236.9659999999999</v>
      </c>
      <c r="L180" s="272">
        <v>1184.76</v>
      </c>
      <c r="M180" s="272">
        <v>1171.402</v>
      </c>
      <c r="N180" s="272">
        <v>1494.144</v>
      </c>
      <c r="O180" s="272">
        <v>1469.549</v>
      </c>
      <c r="P180" s="272">
        <v>1536.348</v>
      </c>
      <c r="Q180" s="272">
        <v>1215.21</v>
      </c>
      <c r="R180" s="272">
        <v>1279.163</v>
      </c>
      <c r="S180" s="272">
        <v>1308.5630000000001</v>
      </c>
      <c r="T180" s="272">
        <v>1417.7270000000001</v>
      </c>
      <c r="U180" s="272">
        <v>1328.48</v>
      </c>
      <c r="V180" s="272">
        <v>1419.7349999999999</v>
      </c>
      <c r="W180" s="272">
        <v>1353.624</v>
      </c>
      <c r="X180" s="272">
        <v>1277.615</v>
      </c>
      <c r="Y180" s="272">
        <v>1376.9079999999999</v>
      </c>
      <c r="Z180" s="272">
        <v>1530.924</v>
      </c>
      <c r="AA180" s="272">
        <v>1532.7629999999999</v>
      </c>
      <c r="AB180" s="272">
        <v>1490.873</v>
      </c>
      <c r="AC180" s="272">
        <v>1476.6980000000001</v>
      </c>
      <c r="AD180" s="272">
        <v>1550.76</v>
      </c>
      <c r="AE180" s="272">
        <v>1550.693</v>
      </c>
    </row>
    <row r="181" spans="1:31" x14ac:dyDescent="0.25">
      <c r="A181" s="266" t="s">
        <v>543</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row>
    <row r="182" spans="1:31" x14ac:dyDescent="0.25">
      <c r="A182" s="266" t="s">
        <v>634</v>
      </c>
      <c r="B182" s="265">
        <v>73.060500000000005</v>
      </c>
      <c r="C182" s="265">
        <v>106.48126999999999</v>
      </c>
      <c r="D182" s="265">
        <v>112.92180999999999</v>
      </c>
      <c r="E182" s="265">
        <v>159.30837</v>
      </c>
      <c r="F182" s="265">
        <v>160.95424</v>
      </c>
      <c r="G182" s="265">
        <v>214.65595999999999</v>
      </c>
      <c r="H182" s="265">
        <v>104.35176</v>
      </c>
      <c r="I182" s="265">
        <v>97.3874</v>
      </c>
      <c r="J182" s="265">
        <v>140.53700000000001</v>
      </c>
      <c r="K182" s="265">
        <v>132.374</v>
      </c>
      <c r="L182" s="265">
        <v>127.687</v>
      </c>
      <c r="M182" s="265">
        <v>144</v>
      </c>
      <c r="N182" s="265">
        <v>141.108</v>
      </c>
      <c r="O182" s="265">
        <v>156.227</v>
      </c>
      <c r="P182" s="265">
        <v>146.529</v>
      </c>
      <c r="Q182" s="265">
        <v>141.81299999999999</v>
      </c>
      <c r="R182" s="265">
        <v>158.45099999999999</v>
      </c>
      <c r="S182" s="265">
        <v>184.16900000000001</v>
      </c>
      <c r="T182" s="265">
        <v>171.197</v>
      </c>
      <c r="U182" s="265">
        <v>200.86699999999999</v>
      </c>
      <c r="V182" s="265">
        <v>119.896999999999</v>
      </c>
      <c r="W182" s="265">
        <v>129.69900000000001</v>
      </c>
      <c r="X182" s="265">
        <v>119.604</v>
      </c>
      <c r="Y182" s="265">
        <v>121.672</v>
      </c>
      <c r="Z182" s="265">
        <v>152.357</v>
      </c>
      <c r="AA182" s="265">
        <v>169.61599999999899</v>
      </c>
      <c r="AB182" s="265">
        <v>149.846</v>
      </c>
      <c r="AC182" s="265">
        <v>152.91899999999899</v>
      </c>
      <c r="AD182" s="265">
        <v>165.346</v>
      </c>
      <c r="AE182" s="265">
        <v>161.60399999999899</v>
      </c>
    </row>
    <row r="183" spans="1:31" x14ac:dyDescent="0.25">
      <c r="A183" s="266" t="s">
        <v>635</v>
      </c>
      <c r="B183" s="265">
        <v>56.608019999999897</v>
      </c>
      <c r="C183" s="265">
        <v>58.793509999999998</v>
      </c>
      <c r="D183" s="265">
        <v>59.363419999999998</v>
      </c>
      <c r="E183" s="265">
        <v>55.166069999999998</v>
      </c>
      <c r="F183" s="265">
        <v>40.844369999999998</v>
      </c>
      <c r="G183" s="265">
        <v>67.4893</v>
      </c>
      <c r="H183" s="265">
        <v>51.738599999999998</v>
      </c>
      <c r="I183" s="265">
        <v>61.478430000000003</v>
      </c>
      <c r="J183" s="265">
        <v>75.274000000000001</v>
      </c>
      <c r="K183" s="265">
        <v>71.296999999999997</v>
      </c>
      <c r="L183" s="265">
        <v>73.051000000000002</v>
      </c>
      <c r="M183" s="265">
        <v>62.429000000000002</v>
      </c>
      <c r="N183" s="265">
        <v>67.152999999999906</v>
      </c>
      <c r="O183" s="265">
        <v>59.084000000000003</v>
      </c>
      <c r="P183" s="265">
        <v>72.781000000000006</v>
      </c>
      <c r="Q183" s="265">
        <v>58.856999999999999</v>
      </c>
      <c r="R183" s="265">
        <v>74.728999999999999</v>
      </c>
      <c r="S183" s="265">
        <v>69.962999999999994</v>
      </c>
      <c r="T183" s="265">
        <v>66.003</v>
      </c>
      <c r="U183" s="265">
        <v>75.849000000000004</v>
      </c>
      <c r="V183" s="265">
        <v>66.003</v>
      </c>
      <c r="W183" s="265">
        <v>72.212999999999994</v>
      </c>
      <c r="X183" s="265">
        <v>67.063000000000002</v>
      </c>
      <c r="Y183" s="265">
        <v>63.427999999999997</v>
      </c>
      <c r="Z183" s="265">
        <v>58.997999999999998</v>
      </c>
      <c r="AA183" s="265">
        <v>49.219000000000001</v>
      </c>
      <c r="AB183" s="265">
        <v>57.762</v>
      </c>
      <c r="AC183" s="265">
        <v>50.69</v>
      </c>
      <c r="AD183" s="265">
        <v>60.759</v>
      </c>
      <c r="AE183" s="265">
        <v>53.686999999999998</v>
      </c>
    </row>
    <row r="184" spans="1:31" x14ac:dyDescent="0.25">
      <c r="A184" s="266" t="s">
        <v>636</v>
      </c>
      <c r="B184" s="265">
        <v>183.23958999999999</v>
      </c>
      <c r="C184" s="265">
        <v>207.73699999999999</v>
      </c>
      <c r="D184" s="265">
        <v>152.41164000000001</v>
      </c>
      <c r="E184" s="265">
        <v>136.52406999999999</v>
      </c>
      <c r="F184" s="265">
        <v>170.38512</v>
      </c>
      <c r="G184" s="265">
        <v>213.49473</v>
      </c>
      <c r="H184" s="265">
        <v>144.06392</v>
      </c>
      <c r="I184" s="265">
        <v>122.34285</v>
      </c>
      <c r="J184" s="265">
        <v>90.935000000000002</v>
      </c>
      <c r="K184" s="265">
        <v>109.32299999999999</v>
      </c>
      <c r="L184" s="265">
        <v>102.75</v>
      </c>
      <c r="M184" s="265">
        <v>138.19499999999999</v>
      </c>
      <c r="N184" s="265">
        <v>177.60300000000001</v>
      </c>
      <c r="O184" s="265">
        <v>169.28399999999999</v>
      </c>
      <c r="P184" s="265">
        <v>180.05500000000001</v>
      </c>
      <c r="Q184" s="265">
        <v>159.553</v>
      </c>
      <c r="R184" s="265">
        <v>160.68299999999999</v>
      </c>
      <c r="S184" s="265">
        <v>163.18299999999999</v>
      </c>
      <c r="T184" s="265">
        <v>150.131</v>
      </c>
      <c r="U184" s="265">
        <v>160.32300000000001</v>
      </c>
      <c r="V184" s="265">
        <v>153.57</v>
      </c>
      <c r="W184" s="265">
        <v>227.36099999999999</v>
      </c>
      <c r="X184" s="265">
        <v>136.852</v>
      </c>
      <c r="Y184" s="265">
        <v>129.316</v>
      </c>
      <c r="Z184" s="265">
        <v>180.49</v>
      </c>
      <c r="AA184" s="265">
        <v>163.173</v>
      </c>
      <c r="AB184" s="265">
        <v>161.04900000000001</v>
      </c>
      <c r="AC184" s="265">
        <v>162.37200000000001</v>
      </c>
      <c r="AD184" s="265">
        <v>165.59700000000001</v>
      </c>
      <c r="AE184" s="265">
        <v>151.423</v>
      </c>
    </row>
    <row r="185" spans="1:31" x14ac:dyDescent="0.25">
      <c r="A185" s="266" t="s">
        <v>637</v>
      </c>
      <c r="B185" s="265">
        <v>511.148269999999</v>
      </c>
      <c r="C185" s="265">
        <v>387.22514999999999</v>
      </c>
      <c r="D185" s="265">
        <v>490.33228000000003</v>
      </c>
      <c r="E185" s="265">
        <v>521.02887999999996</v>
      </c>
      <c r="F185" s="265">
        <v>581.41800999999998</v>
      </c>
      <c r="G185" s="265">
        <v>518.25962999999899</v>
      </c>
      <c r="H185" s="265">
        <v>464.87</v>
      </c>
      <c r="I185" s="265">
        <v>487.71323999999998</v>
      </c>
      <c r="J185" s="265">
        <v>332.52199999999999</v>
      </c>
      <c r="K185" s="265">
        <v>389.05099999999999</v>
      </c>
      <c r="L185" s="265">
        <v>372.82299999999998</v>
      </c>
      <c r="M185" s="265">
        <v>564.46799999999996</v>
      </c>
      <c r="N185" s="265">
        <v>446.904</v>
      </c>
      <c r="O185" s="265">
        <v>511.41500000000002</v>
      </c>
      <c r="P185" s="265">
        <v>509.49700000000001</v>
      </c>
      <c r="Q185" s="265">
        <v>530.76400000000001</v>
      </c>
      <c r="R185" s="265">
        <v>545.68599999999901</v>
      </c>
      <c r="S185" s="265">
        <v>508.12200000000001</v>
      </c>
      <c r="T185" s="265">
        <v>514.25599999999997</v>
      </c>
      <c r="U185" s="265">
        <v>505.67</v>
      </c>
      <c r="V185" s="265">
        <v>424.30399999999997</v>
      </c>
      <c r="W185" s="265">
        <v>457.33800000000002</v>
      </c>
      <c r="X185" s="265">
        <v>425.834</v>
      </c>
      <c r="Y185" s="265">
        <v>385.04</v>
      </c>
      <c r="Z185" s="265">
        <v>497.05399999999997</v>
      </c>
      <c r="AA185" s="265">
        <v>502.375</v>
      </c>
      <c r="AB185" s="265">
        <v>490.20100000000002</v>
      </c>
      <c r="AC185" s="265">
        <v>556.34199999999998</v>
      </c>
      <c r="AD185" s="265">
        <v>578.54899999999998</v>
      </c>
      <c r="AE185" s="265">
        <v>543.70899999999995</v>
      </c>
    </row>
    <row r="186" spans="1:31" x14ac:dyDescent="0.25">
      <c r="A186" s="266" t="s">
        <v>638</v>
      </c>
      <c r="B186" s="265">
        <v>67.155270000000002</v>
      </c>
      <c r="C186" s="265">
        <v>43.640319999999903</v>
      </c>
      <c r="D186" s="265">
        <v>39.312519999999999</v>
      </c>
      <c r="E186" s="265">
        <v>28.0080799999999</v>
      </c>
      <c r="F186" s="265">
        <v>27.112649999999999</v>
      </c>
      <c r="G186" s="265">
        <v>50.615259999999999</v>
      </c>
      <c r="H186" s="265">
        <v>48.343000000000004</v>
      </c>
      <c r="I186" s="265">
        <v>36.531210000000002</v>
      </c>
      <c r="J186" s="265">
        <v>21.73</v>
      </c>
      <c r="K186" s="265">
        <v>23.518999999999998</v>
      </c>
      <c r="L186" s="265">
        <v>21.850999999999999</v>
      </c>
      <c r="M186" s="265">
        <v>20.289000000000001</v>
      </c>
      <c r="N186" s="265">
        <v>42.923000000000002</v>
      </c>
      <c r="O186" s="265">
        <v>40.436999999999998</v>
      </c>
      <c r="P186" s="265">
        <v>45.481000000000002</v>
      </c>
      <c r="Q186" s="265">
        <v>42.856999999999999</v>
      </c>
      <c r="R186" s="265">
        <v>44.177</v>
      </c>
      <c r="S186" s="265">
        <v>42.978000000000002</v>
      </c>
      <c r="T186" s="265">
        <v>42.841000000000001</v>
      </c>
      <c r="U186" s="265">
        <v>43.502000000000002</v>
      </c>
      <c r="V186" s="265">
        <v>42.844000000000001</v>
      </c>
      <c r="W186" s="265">
        <v>45.92</v>
      </c>
      <c r="X186" s="265">
        <v>49.680999999999997</v>
      </c>
      <c r="Y186" s="265">
        <v>40.523000000000003</v>
      </c>
      <c r="Z186" s="265">
        <v>42.084000000000003</v>
      </c>
      <c r="AA186" s="265">
        <v>42.19</v>
      </c>
      <c r="AB186" s="265">
        <v>47.212000000000003</v>
      </c>
      <c r="AC186" s="265">
        <v>46.488</v>
      </c>
      <c r="AD186" s="265">
        <v>46.072000000000003</v>
      </c>
      <c r="AE186" s="265">
        <v>46.368000000000002</v>
      </c>
    </row>
    <row r="187" spans="1:31" x14ac:dyDescent="0.25">
      <c r="A187" s="266" t="s">
        <v>639</v>
      </c>
      <c r="B187" s="265">
        <v>0</v>
      </c>
      <c r="C187" s="265">
        <v>0</v>
      </c>
      <c r="D187" s="265">
        <v>0</v>
      </c>
      <c r="E187" s="265">
        <v>0</v>
      </c>
      <c r="F187" s="265">
        <v>0</v>
      </c>
      <c r="G187" s="265">
        <v>0</v>
      </c>
      <c r="H187" s="265">
        <v>0</v>
      </c>
      <c r="I187" s="265">
        <v>0</v>
      </c>
      <c r="J187" s="265">
        <v>0</v>
      </c>
      <c r="K187" s="265">
        <v>0</v>
      </c>
      <c r="L187" s="265">
        <v>0</v>
      </c>
      <c r="M187" s="265">
        <v>0</v>
      </c>
      <c r="N187" s="265">
        <v>0</v>
      </c>
      <c r="O187" s="265">
        <v>0</v>
      </c>
      <c r="P187" s="265">
        <v>0</v>
      </c>
      <c r="Q187" s="265">
        <v>0</v>
      </c>
      <c r="R187" s="265">
        <v>0</v>
      </c>
      <c r="S187" s="265">
        <v>0</v>
      </c>
      <c r="T187" s="265">
        <v>0</v>
      </c>
      <c r="U187" s="265">
        <v>0</v>
      </c>
      <c r="V187" s="265">
        <v>0</v>
      </c>
      <c r="W187" s="265">
        <v>0</v>
      </c>
      <c r="X187" s="265">
        <v>0</v>
      </c>
      <c r="Y187" s="265">
        <v>0</v>
      </c>
      <c r="Z187" s="265">
        <v>0</v>
      </c>
      <c r="AA187" s="265">
        <v>0</v>
      </c>
      <c r="AB187" s="265">
        <v>0</v>
      </c>
      <c r="AC187" s="265">
        <v>0</v>
      </c>
      <c r="AD187" s="265">
        <v>0</v>
      </c>
      <c r="AE187" s="265">
        <v>0</v>
      </c>
    </row>
    <row r="188" spans="1:31" x14ac:dyDescent="0.25">
      <c r="A188" s="266" t="s">
        <v>640</v>
      </c>
      <c r="B188" s="265">
        <v>546.65977999999996</v>
      </c>
      <c r="C188" s="265">
        <v>594.51637000000005</v>
      </c>
      <c r="D188" s="265">
        <v>576.27603999999997</v>
      </c>
      <c r="E188" s="265">
        <v>518.51745000000005</v>
      </c>
      <c r="F188" s="265">
        <v>494.00709999999998</v>
      </c>
      <c r="G188" s="265">
        <v>549.54138999999998</v>
      </c>
      <c r="H188" s="265">
        <v>524.24281999999903</v>
      </c>
      <c r="I188" s="265">
        <v>557.30119000000002</v>
      </c>
      <c r="J188" s="265">
        <v>602.64300000000003</v>
      </c>
      <c r="K188" s="265">
        <v>595.42100000000005</v>
      </c>
      <c r="L188" s="265">
        <v>600.10899999999901</v>
      </c>
      <c r="M188" s="265">
        <v>578.91899999999998</v>
      </c>
      <c r="N188" s="265">
        <v>603.90699999999902</v>
      </c>
      <c r="O188" s="265">
        <v>583.86300000000006</v>
      </c>
      <c r="P188" s="265">
        <v>618.09699999999998</v>
      </c>
      <c r="Q188" s="265">
        <v>561.58299999999997</v>
      </c>
      <c r="R188" s="265">
        <v>594.17899999999997</v>
      </c>
      <c r="S188" s="265">
        <v>562.41600000000005</v>
      </c>
      <c r="T188" s="265">
        <v>681.01400000000001</v>
      </c>
      <c r="U188" s="265">
        <v>755.96199999999999</v>
      </c>
      <c r="V188" s="265">
        <v>726.58199999999999</v>
      </c>
      <c r="W188" s="265">
        <v>728.25800000000004</v>
      </c>
      <c r="X188" s="265">
        <v>732.82399999999996</v>
      </c>
      <c r="Y188" s="265">
        <v>706.255</v>
      </c>
      <c r="Z188" s="265">
        <v>658.93</v>
      </c>
      <c r="AA188" s="265">
        <v>627.62099999999998</v>
      </c>
      <c r="AB188" s="265">
        <v>682.31299999999999</v>
      </c>
      <c r="AC188" s="265">
        <v>635.09299999999996</v>
      </c>
      <c r="AD188" s="265">
        <v>688.48299999999995</v>
      </c>
      <c r="AE188" s="265">
        <v>654.20600000000002</v>
      </c>
    </row>
    <row r="189" spans="1:31" x14ac:dyDescent="0.25">
      <c r="A189" s="266" t="s">
        <v>641</v>
      </c>
      <c r="B189" s="265">
        <v>-10.263309999999899</v>
      </c>
      <c r="C189" s="265">
        <v>-9.6168499999999995</v>
      </c>
      <c r="D189" s="265">
        <v>-12.306139999999999</v>
      </c>
      <c r="E189" s="265">
        <v>-12.517860000000001</v>
      </c>
      <c r="F189" s="265">
        <v>-7.8239000000000001</v>
      </c>
      <c r="G189" s="265">
        <v>-13.50296</v>
      </c>
      <c r="H189" s="265">
        <v>-14.88589</v>
      </c>
      <c r="I189" s="265">
        <v>-13.900779999999999</v>
      </c>
      <c r="J189" s="265">
        <v>-7.04</v>
      </c>
      <c r="K189" s="265">
        <v>-7.92</v>
      </c>
      <c r="L189" s="265">
        <v>-7.92</v>
      </c>
      <c r="M189" s="265">
        <v>-9.516</v>
      </c>
      <c r="N189" s="265">
        <v>-6.6</v>
      </c>
      <c r="O189" s="265">
        <v>-6.6</v>
      </c>
      <c r="P189" s="265">
        <v>-6.6</v>
      </c>
      <c r="Q189" s="265">
        <v>-6.6</v>
      </c>
      <c r="R189" s="265">
        <v>-6.6</v>
      </c>
      <c r="S189" s="265">
        <v>-6.6</v>
      </c>
      <c r="T189" s="265">
        <v>-6.6</v>
      </c>
      <c r="U189" s="265">
        <v>-6.6</v>
      </c>
      <c r="V189" s="265">
        <v>-6.6</v>
      </c>
      <c r="W189" s="265">
        <v>-6.6</v>
      </c>
      <c r="X189" s="265">
        <v>-6.6</v>
      </c>
      <c r="Y189" s="265">
        <v>-6.6</v>
      </c>
      <c r="Z189" s="265">
        <v>-6.6</v>
      </c>
      <c r="AA189" s="265">
        <v>-6.6</v>
      </c>
      <c r="AB189" s="265">
        <v>-6.6</v>
      </c>
      <c r="AC189" s="265">
        <v>-6.6</v>
      </c>
      <c r="AD189" s="265">
        <v>-6.6</v>
      </c>
      <c r="AE189" s="265">
        <v>-6.6</v>
      </c>
    </row>
    <row r="190" spans="1:31" ht="15.75" thickBot="1" x14ac:dyDescent="0.3">
      <c r="A190" s="266" t="s">
        <v>642</v>
      </c>
      <c r="B190" s="267">
        <v>347.89891</v>
      </c>
      <c r="C190" s="267">
        <v>355.3578</v>
      </c>
      <c r="D190" s="267">
        <v>378.35539</v>
      </c>
      <c r="E190" s="267">
        <v>250.30070999999899</v>
      </c>
      <c r="F190" s="267">
        <v>333.24274000000003</v>
      </c>
      <c r="G190" s="267">
        <v>423.98892000000001</v>
      </c>
      <c r="H190" s="267">
        <v>355.63436000000002</v>
      </c>
      <c r="I190" s="267">
        <v>505.21386999999999</v>
      </c>
      <c r="J190" s="267">
        <v>363.02599999999899</v>
      </c>
      <c r="K190" s="267">
        <v>383.03399999999999</v>
      </c>
      <c r="L190" s="267">
        <v>371.86</v>
      </c>
      <c r="M190" s="267">
        <v>348.31200000000001</v>
      </c>
      <c r="N190" s="267">
        <v>418.67499999999899</v>
      </c>
      <c r="O190" s="267">
        <v>415.99900000000002</v>
      </c>
      <c r="P190" s="267">
        <v>444.84100000000001</v>
      </c>
      <c r="Q190" s="267">
        <v>436.93</v>
      </c>
      <c r="R190" s="267">
        <v>436.87299999999999</v>
      </c>
      <c r="S190" s="267">
        <v>435.303</v>
      </c>
      <c r="T190" s="267">
        <v>452.26100000000002</v>
      </c>
      <c r="U190" s="267">
        <v>468.75400000000002</v>
      </c>
      <c r="V190" s="267">
        <v>441.55500000000001</v>
      </c>
      <c r="W190" s="267">
        <v>464.49400000000003</v>
      </c>
      <c r="X190" s="267">
        <v>436.09</v>
      </c>
      <c r="Y190" s="267">
        <v>441.608</v>
      </c>
      <c r="Z190" s="267">
        <v>466.784999999999</v>
      </c>
      <c r="AA190" s="267">
        <v>463.21499999999997</v>
      </c>
      <c r="AB190" s="267">
        <v>493.30399999999997</v>
      </c>
      <c r="AC190" s="267">
        <v>487.95499999999998</v>
      </c>
      <c r="AD190" s="267">
        <v>491.91899999999998</v>
      </c>
      <c r="AE190" s="267">
        <v>485.79</v>
      </c>
    </row>
    <row r="191" spans="1:31" x14ac:dyDescent="0.25">
      <c r="A191" s="287" t="s">
        <v>565</v>
      </c>
      <c r="B191" s="265">
        <v>1775.50703</v>
      </c>
      <c r="C191" s="265">
        <v>1744.1345699999999</v>
      </c>
      <c r="D191" s="265">
        <v>1796.66696</v>
      </c>
      <c r="E191" s="265">
        <v>1656.3357699999999</v>
      </c>
      <c r="F191" s="265">
        <v>1800.1403299999899</v>
      </c>
      <c r="G191" s="265">
        <v>2024.54223</v>
      </c>
      <c r="H191" s="265">
        <v>1678.3585699999901</v>
      </c>
      <c r="I191" s="265">
        <v>1854.0674100000001</v>
      </c>
      <c r="J191" s="265">
        <v>1619.627</v>
      </c>
      <c r="K191" s="265">
        <v>1696.0989999999999</v>
      </c>
      <c r="L191" s="265">
        <v>1662.21099999999</v>
      </c>
      <c r="M191" s="265">
        <v>1847.096</v>
      </c>
      <c r="N191" s="265">
        <v>1891.673</v>
      </c>
      <c r="O191" s="265">
        <v>1929.7090000000001</v>
      </c>
      <c r="P191" s="265">
        <v>2010.681</v>
      </c>
      <c r="Q191" s="265">
        <v>1925.7570000000001</v>
      </c>
      <c r="R191" s="265">
        <v>2008.1780000000001</v>
      </c>
      <c r="S191" s="265">
        <v>1959.5340000000001</v>
      </c>
      <c r="T191" s="265">
        <v>2071.1030000000001</v>
      </c>
      <c r="U191" s="265">
        <v>2204.3270000000002</v>
      </c>
      <c r="V191" s="265">
        <v>1968.155</v>
      </c>
      <c r="W191" s="265">
        <v>2118.683</v>
      </c>
      <c r="X191" s="265">
        <v>1961.348</v>
      </c>
      <c r="Y191" s="265">
        <v>1881.242</v>
      </c>
      <c r="Z191" s="265">
        <v>2050.098</v>
      </c>
      <c r="AA191" s="265">
        <v>2010.809</v>
      </c>
      <c r="AB191" s="265">
        <v>2075.087</v>
      </c>
      <c r="AC191" s="265">
        <v>2085.259</v>
      </c>
      <c r="AD191" s="265">
        <v>2190.125</v>
      </c>
      <c r="AE191" s="265">
        <v>2090.1869999999999</v>
      </c>
    </row>
    <row r="192" spans="1:31" x14ac:dyDescent="0.25">
      <c r="A192" s="266" t="s">
        <v>643</v>
      </c>
      <c r="B192" s="265">
        <v>0.2676</v>
      </c>
      <c r="C192" s="265">
        <v>0</v>
      </c>
      <c r="D192" s="265">
        <v>0.17974999999999999</v>
      </c>
      <c r="E192" s="265">
        <v>4.1050199999999997</v>
      </c>
      <c r="F192" s="265">
        <v>1.75926</v>
      </c>
      <c r="G192" s="265">
        <v>1.7106399999999999</v>
      </c>
      <c r="H192" s="265">
        <v>-9.8320000000000005E-2</v>
      </c>
      <c r="I192" s="265">
        <v>7.2649999999999895E-2</v>
      </c>
      <c r="J192" s="265">
        <v>4.3049999999999997</v>
      </c>
      <c r="K192" s="265">
        <v>2.5390000000000001</v>
      </c>
      <c r="L192" s="265">
        <v>2.6669999999999998</v>
      </c>
      <c r="M192" s="265">
        <v>3.5960000000000001</v>
      </c>
      <c r="N192" s="265">
        <v>6.5670000000000002</v>
      </c>
      <c r="O192" s="265">
        <v>11.096</v>
      </c>
      <c r="P192" s="265">
        <v>5.8</v>
      </c>
      <c r="Q192" s="265">
        <v>7.907</v>
      </c>
      <c r="R192" s="265">
        <v>7.3529999999999998</v>
      </c>
      <c r="S192" s="265">
        <v>7.7130000000000001</v>
      </c>
      <c r="T192" s="265">
        <v>12.099</v>
      </c>
      <c r="U192" s="265">
        <v>8.0259999999999998</v>
      </c>
      <c r="V192" s="265">
        <v>1.288</v>
      </c>
      <c r="W192" s="265">
        <v>2.7890000000000001</v>
      </c>
      <c r="X192" s="265">
        <v>2.2109999999999999</v>
      </c>
      <c r="Y192" s="265">
        <v>3.669</v>
      </c>
      <c r="Z192" s="265">
        <v>6.7560000000000002</v>
      </c>
      <c r="AA192" s="265">
        <v>11.414</v>
      </c>
      <c r="AB192" s="265">
        <v>5.9669999999999996</v>
      </c>
      <c r="AC192" s="265">
        <v>8.1340000000000003</v>
      </c>
      <c r="AD192" s="265">
        <v>7.5629999999999997</v>
      </c>
      <c r="AE192" s="265">
        <v>7.9340000000000002</v>
      </c>
    </row>
    <row r="193" spans="1:31" x14ac:dyDescent="0.25">
      <c r="A193" s="266" t="s">
        <v>644</v>
      </c>
      <c r="B193" s="265">
        <v>0</v>
      </c>
      <c r="C193" s="265">
        <v>0</v>
      </c>
      <c r="D193" s="265">
        <v>0</v>
      </c>
      <c r="E193" s="265">
        <v>0</v>
      </c>
      <c r="F193" s="265">
        <v>0</v>
      </c>
      <c r="G193" s="265">
        <v>0</v>
      </c>
      <c r="H193" s="265">
        <v>0</v>
      </c>
      <c r="I193" s="265">
        <v>0.53051000000000004</v>
      </c>
      <c r="J193" s="265">
        <v>0</v>
      </c>
      <c r="K193" s="265">
        <v>0</v>
      </c>
      <c r="L193" s="265">
        <v>0</v>
      </c>
      <c r="M193" s="265">
        <v>0</v>
      </c>
      <c r="N193" s="265">
        <v>0</v>
      </c>
      <c r="O193" s="265">
        <v>0</v>
      </c>
      <c r="P193" s="265">
        <v>0</v>
      </c>
      <c r="Q193" s="265">
        <v>0</v>
      </c>
      <c r="R193" s="265">
        <v>0</v>
      </c>
      <c r="S193" s="265">
        <v>0</v>
      </c>
      <c r="T193" s="265">
        <v>0</v>
      </c>
      <c r="U193" s="265">
        <v>0</v>
      </c>
      <c r="V193" s="265">
        <v>0</v>
      </c>
      <c r="W193" s="265">
        <v>0</v>
      </c>
      <c r="X193" s="265">
        <v>0</v>
      </c>
      <c r="Y193" s="265">
        <v>0</v>
      </c>
      <c r="Z193" s="265">
        <v>0</v>
      </c>
      <c r="AA193" s="265">
        <v>0</v>
      </c>
      <c r="AB193" s="265">
        <v>0</v>
      </c>
      <c r="AC193" s="265">
        <v>0</v>
      </c>
      <c r="AD193" s="265">
        <v>0</v>
      </c>
      <c r="AE193" s="265">
        <v>0</v>
      </c>
    </row>
    <row r="194" spans="1:31" x14ac:dyDescent="0.25">
      <c r="A194" s="266" t="s">
        <v>645</v>
      </c>
      <c r="B194" s="265">
        <v>77.731759999999994</v>
      </c>
      <c r="C194" s="265">
        <v>73.175020000000004</v>
      </c>
      <c r="D194" s="265">
        <v>57.728729999999999</v>
      </c>
      <c r="E194" s="265">
        <v>51.445569999999996</v>
      </c>
      <c r="F194" s="265">
        <v>101.47624999999999</v>
      </c>
      <c r="G194" s="265">
        <v>172.65081000000001</v>
      </c>
      <c r="H194" s="265">
        <v>108.06202</v>
      </c>
      <c r="I194" s="265">
        <v>154.64899</v>
      </c>
      <c r="J194" s="265">
        <v>115.449</v>
      </c>
      <c r="K194" s="265">
        <v>140.77600000000001</v>
      </c>
      <c r="L194" s="265">
        <v>135.25700000000001</v>
      </c>
      <c r="M194" s="265">
        <v>134.13200000000001</v>
      </c>
      <c r="N194" s="265">
        <v>95.233999999999995</v>
      </c>
      <c r="O194" s="265">
        <v>95.501000000000005</v>
      </c>
      <c r="P194" s="265">
        <v>96.501000000000005</v>
      </c>
      <c r="Q194" s="265">
        <v>97.864999999999995</v>
      </c>
      <c r="R194" s="265">
        <v>108.501</v>
      </c>
      <c r="S194" s="265">
        <v>101.13200000000001</v>
      </c>
      <c r="T194" s="265">
        <v>99.132000000000005</v>
      </c>
      <c r="U194" s="265">
        <v>100.13200000000001</v>
      </c>
      <c r="V194" s="265">
        <v>93.427999999999997</v>
      </c>
      <c r="W194" s="265">
        <v>98.376000000000005</v>
      </c>
      <c r="X194" s="265">
        <v>90.724999999999994</v>
      </c>
      <c r="Y194" s="265">
        <v>87.251000000000005</v>
      </c>
      <c r="Z194" s="265">
        <v>82.938999999999993</v>
      </c>
      <c r="AA194" s="265">
        <v>83.938999999999993</v>
      </c>
      <c r="AB194" s="265">
        <v>91.015000000000001</v>
      </c>
      <c r="AC194" s="265">
        <v>104.32899999999999</v>
      </c>
      <c r="AD194" s="265">
        <v>113.015</v>
      </c>
      <c r="AE194" s="265">
        <v>123.58499999999999</v>
      </c>
    </row>
    <row r="195" spans="1:31" x14ac:dyDescent="0.25">
      <c r="A195" s="266" t="s">
        <v>646</v>
      </c>
      <c r="B195" s="265">
        <v>1652.2771700000001</v>
      </c>
      <c r="C195" s="265">
        <v>1684.84095</v>
      </c>
      <c r="D195" s="265">
        <v>1635.7836500000001</v>
      </c>
      <c r="E195" s="265">
        <v>2143.7794800000001</v>
      </c>
      <c r="F195" s="265">
        <v>1726.8831</v>
      </c>
      <c r="G195" s="265">
        <v>2368.4276799999998</v>
      </c>
      <c r="H195" s="265">
        <v>1687.16326</v>
      </c>
      <c r="I195" s="265">
        <v>1719.0310899999999</v>
      </c>
      <c r="J195" s="265">
        <v>1920.337</v>
      </c>
      <c r="K195" s="265">
        <v>1868.069</v>
      </c>
      <c r="L195" s="265">
        <v>1908.5170000000001</v>
      </c>
      <c r="M195" s="265">
        <v>1935.5440000000001</v>
      </c>
      <c r="N195" s="265">
        <v>1864.328</v>
      </c>
      <c r="O195" s="265">
        <v>1976.943</v>
      </c>
      <c r="P195" s="265">
        <v>1848.6779999999901</v>
      </c>
      <c r="Q195" s="265">
        <v>1849.2270000000001</v>
      </c>
      <c r="R195" s="265">
        <v>2221.2359999999999</v>
      </c>
      <c r="S195" s="265">
        <v>2277.1460000000002</v>
      </c>
      <c r="T195" s="265">
        <v>2468.0630000000001</v>
      </c>
      <c r="U195" s="265">
        <v>2302.9070000000002</v>
      </c>
      <c r="V195" s="265">
        <v>1865.183</v>
      </c>
      <c r="W195" s="265">
        <v>1953.62</v>
      </c>
      <c r="X195" s="265">
        <v>1876.1790000000001</v>
      </c>
      <c r="Y195" s="265">
        <v>1866.059</v>
      </c>
      <c r="Z195" s="265">
        <v>1726.6189999999999</v>
      </c>
      <c r="AA195" s="265">
        <v>1865.923</v>
      </c>
      <c r="AB195" s="265">
        <v>1707.2859999999901</v>
      </c>
      <c r="AC195" s="265">
        <v>1778.675</v>
      </c>
      <c r="AD195" s="265">
        <v>2116.5039999999999</v>
      </c>
      <c r="AE195" s="265">
        <v>2138.3310000000001</v>
      </c>
    </row>
    <row r="196" spans="1:31" x14ac:dyDescent="0.25">
      <c r="A196" s="266" t="s">
        <v>647</v>
      </c>
      <c r="B196" s="265">
        <v>140.77679999999901</v>
      </c>
      <c r="C196" s="265">
        <v>103.05888</v>
      </c>
      <c r="D196" s="265">
        <v>99.044240000000002</v>
      </c>
      <c r="E196" s="265">
        <v>79.267489999999995</v>
      </c>
      <c r="F196" s="265">
        <v>111.78704999999999</v>
      </c>
      <c r="G196" s="265">
        <v>130.92925</v>
      </c>
      <c r="H196" s="265">
        <v>95.916240000000002</v>
      </c>
      <c r="I196" s="265">
        <v>118.27058</v>
      </c>
      <c r="J196" s="265">
        <v>124.663</v>
      </c>
      <c r="K196" s="265">
        <v>115.13</v>
      </c>
      <c r="L196" s="265">
        <v>122.28</v>
      </c>
      <c r="M196" s="265">
        <v>131.09399999999999</v>
      </c>
      <c r="N196" s="265">
        <v>128.989</v>
      </c>
      <c r="O196" s="265">
        <v>133.54599999999999</v>
      </c>
      <c r="P196" s="265">
        <v>134.21600000000001</v>
      </c>
      <c r="Q196" s="265">
        <v>137.64099999999999</v>
      </c>
      <c r="R196" s="265">
        <v>131.77099999999999</v>
      </c>
      <c r="S196" s="265">
        <v>134.84899999999999</v>
      </c>
      <c r="T196" s="265">
        <v>141.255</v>
      </c>
      <c r="U196" s="265">
        <v>137.87</v>
      </c>
      <c r="V196" s="265">
        <v>128.34299999999999</v>
      </c>
      <c r="W196" s="265">
        <v>135.58699999999999</v>
      </c>
      <c r="X196" s="265">
        <v>128.45400000000001</v>
      </c>
      <c r="Y196" s="265">
        <v>120.404</v>
      </c>
      <c r="Z196" s="265">
        <v>127.35</v>
      </c>
      <c r="AA196" s="265">
        <v>137.428</v>
      </c>
      <c r="AB196" s="265">
        <v>135.77199999999999</v>
      </c>
      <c r="AC196" s="265">
        <v>140.94800000000001</v>
      </c>
      <c r="AD196" s="265">
        <v>134.11199999999999</v>
      </c>
      <c r="AE196" s="265">
        <v>136.53399999999999</v>
      </c>
    </row>
    <row r="197" spans="1:31" x14ac:dyDescent="0.25">
      <c r="A197" s="266" t="s">
        <v>648</v>
      </c>
      <c r="B197" s="265">
        <v>16.434000000000001</v>
      </c>
      <c r="C197" s="265">
        <v>16.953389999999999</v>
      </c>
      <c r="D197" s="265">
        <v>12.560309999999999</v>
      </c>
      <c r="E197" s="265">
        <v>13.86998</v>
      </c>
      <c r="F197" s="265">
        <v>15.225</v>
      </c>
      <c r="G197" s="265">
        <v>14.56354</v>
      </c>
      <c r="H197" s="265">
        <v>14.37978</v>
      </c>
      <c r="I197" s="265">
        <v>13.342169999999999</v>
      </c>
      <c r="J197" s="265">
        <v>19.459</v>
      </c>
      <c r="K197" s="265">
        <v>9.6590000000000007</v>
      </c>
      <c r="L197" s="265">
        <v>15.991</v>
      </c>
      <c r="M197" s="265">
        <v>12.9</v>
      </c>
      <c r="N197" s="265">
        <v>22.370999999999999</v>
      </c>
      <c r="O197" s="265">
        <v>24.834</v>
      </c>
      <c r="P197" s="265">
        <v>25.065999999999999</v>
      </c>
      <c r="Q197" s="265">
        <v>27.789000000000001</v>
      </c>
      <c r="R197" s="265">
        <v>27.696999999999999</v>
      </c>
      <c r="S197" s="265">
        <v>31.516999999999999</v>
      </c>
      <c r="T197" s="265">
        <v>31.145</v>
      </c>
      <c r="U197" s="265">
        <v>31.724</v>
      </c>
      <c r="V197" s="265">
        <v>28.388999999999999</v>
      </c>
      <c r="W197" s="265">
        <v>28.541</v>
      </c>
      <c r="X197" s="265">
        <v>26.876000000000001</v>
      </c>
      <c r="Y197" s="265">
        <v>25.702999999999999</v>
      </c>
      <c r="Z197" s="265">
        <v>20.561</v>
      </c>
      <c r="AA197" s="265">
        <v>25.686</v>
      </c>
      <c r="AB197" s="265">
        <v>27.716000000000001</v>
      </c>
      <c r="AC197" s="265">
        <v>29.34</v>
      </c>
      <c r="AD197" s="265">
        <v>28.439</v>
      </c>
      <c r="AE197" s="265">
        <v>30.614999999999998</v>
      </c>
    </row>
    <row r="198" spans="1:31" x14ac:dyDescent="0.25">
      <c r="A198" s="266" t="s">
        <v>649</v>
      </c>
      <c r="B198" s="265">
        <v>34.97401</v>
      </c>
      <c r="C198" s="265">
        <v>29.813849999999999</v>
      </c>
      <c r="D198" s="265">
        <v>53.4985</v>
      </c>
      <c r="E198" s="265">
        <v>34.916019999999897</v>
      </c>
      <c r="F198" s="265">
        <v>36.284480000000002</v>
      </c>
      <c r="G198" s="265">
        <v>27.97336</v>
      </c>
      <c r="H198" s="265">
        <v>31.778870000000001</v>
      </c>
      <c r="I198" s="265">
        <v>39.346240000000002</v>
      </c>
      <c r="J198" s="265">
        <v>31.312000000000001</v>
      </c>
      <c r="K198" s="265">
        <v>31.312000000000001</v>
      </c>
      <c r="L198" s="265">
        <v>34.124000000000002</v>
      </c>
      <c r="M198" s="265">
        <v>31.475999999999999</v>
      </c>
      <c r="N198" s="265">
        <v>29.238</v>
      </c>
      <c r="O198" s="265">
        <v>30.125</v>
      </c>
      <c r="P198" s="265">
        <v>27.373000000000001</v>
      </c>
      <c r="Q198" s="265">
        <v>30.125</v>
      </c>
      <c r="R198" s="265">
        <v>29.373000000000001</v>
      </c>
      <c r="S198" s="265">
        <v>30.125</v>
      </c>
      <c r="T198" s="265">
        <v>31.073</v>
      </c>
      <c r="U198" s="265">
        <v>30.26</v>
      </c>
      <c r="V198" s="265">
        <v>28.373000000000001</v>
      </c>
      <c r="W198" s="265">
        <v>29.920999999999999</v>
      </c>
      <c r="X198" s="265">
        <v>29.373000000000001</v>
      </c>
      <c r="Y198" s="265">
        <v>29.786000000000001</v>
      </c>
      <c r="Z198" s="265">
        <v>29.25</v>
      </c>
      <c r="AA198" s="265">
        <v>30.134</v>
      </c>
      <c r="AB198" s="265">
        <v>27.518999999999998</v>
      </c>
      <c r="AC198" s="265">
        <v>30.134</v>
      </c>
      <c r="AD198" s="265">
        <v>29.384</v>
      </c>
      <c r="AE198" s="265">
        <v>30.134</v>
      </c>
    </row>
    <row r="199" spans="1:31" x14ac:dyDescent="0.25">
      <c r="A199" s="288" t="s">
        <v>1245</v>
      </c>
      <c r="B199" s="265">
        <v>0</v>
      </c>
      <c r="C199" s="265">
        <v>0</v>
      </c>
      <c r="D199" s="265">
        <v>0</v>
      </c>
      <c r="E199" s="265">
        <v>0</v>
      </c>
      <c r="F199" s="265">
        <v>0</v>
      </c>
      <c r="G199" s="265">
        <v>0</v>
      </c>
      <c r="H199" s="265">
        <v>0</v>
      </c>
      <c r="I199" s="265">
        <v>0</v>
      </c>
      <c r="J199" s="265">
        <v>0</v>
      </c>
      <c r="K199" s="265">
        <v>0</v>
      </c>
      <c r="L199" s="265">
        <v>0</v>
      </c>
      <c r="M199" s="265">
        <v>0</v>
      </c>
      <c r="N199" s="265">
        <v>0</v>
      </c>
      <c r="O199" s="265">
        <v>0</v>
      </c>
      <c r="P199" s="265">
        <v>0</v>
      </c>
      <c r="Q199" s="265">
        <v>0</v>
      </c>
      <c r="R199" s="265">
        <v>0</v>
      </c>
      <c r="S199" s="265">
        <v>0</v>
      </c>
      <c r="T199" s="265">
        <v>64.808999999999997</v>
      </c>
      <c r="U199" s="265">
        <v>64.808999999999997</v>
      </c>
      <c r="V199" s="265">
        <v>64.808999999999997</v>
      </c>
      <c r="W199" s="265">
        <v>64.808999999999997</v>
      </c>
      <c r="X199" s="265">
        <v>64.808999999999997</v>
      </c>
      <c r="Y199" s="265">
        <v>64.808999999999997</v>
      </c>
      <c r="Z199" s="265">
        <v>173.17400000000001</v>
      </c>
      <c r="AA199" s="265">
        <v>173.17400000000001</v>
      </c>
      <c r="AB199" s="265">
        <v>173.17400000000001</v>
      </c>
      <c r="AC199" s="265">
        <v>173.17400000000001</v>
      </c>
      <c r="AD199" s="265">
        <v>173.17400000000001</v>
      </c>
      <c r="AE199" s="265">
        <v>173.17400000000001</v>
      </c>
    </row>
    <row r="200" spans="1:31" ht="15.75" thickBot="1" x14ac:dyDescent="0.3">
      <c r="A200" s="266" t="s">
        <v>650</v>
      </c>
      <c r="B200" s="267">
        <v>45.727339999999998</v>
      </c>
      <c r="C200" s="267">
        <v>65.391080000000002</v>
      </c>
      <c r="D200" s="267">
        <v>54.270620000000001</v>
      </c>
      <c r="E200" s="267">
        <v>71.279359999999997</v>
      </c>
      <c r="F200" s="267">
        <v>71.441059999999993</v>
      </c>
      <c r="G200" s="267">
        <v>78.182779999999994</v>
      </c>
      <c r="H200" s="267">
        <v>66.582149999999999</v>
      </c>
      <c r="I200" s="267">
        <v>37.640230000000003</v>
      </c>
      <c r="J200" s="267">
        <v>76.094999999999999</v>
      </c>
      <c r="K200" s="267">
        <v>86.668999999999997</v>
      </c>
      <c r="L200" s="267">
        <v>73.921000000000006</v>
      </c>
      <c r="M200" s="267">
        <v>77.852000000000004</v>
      </c>
      <c r="N200" s="267">
        <v>49.277000000000001</v>
      </c>
      <c r="O200" s="267">
        <v>53.884</v>
      </c>
      <c r="P200" s="267">
        <v>47.99</v>
      </c>
      <c r="Q200" s="267">
        <v>55.637999999999998</v>
      </c>
      <c r="R200" s="267">
        <v>74.884</v>
      </c>
      <c r="S200" s="267">
        <v>52.283000000000001</v>
      </c>
      <c r="T200" s="267">
        <v>58.091000000000001</v>
      </c>
      <c r="U200" s="267">
        <v>59.893000000000001</v>
      </c>
      <c r="V200" s="267">
        <v>47.08</v>
      </c>
      <c r="W200" s="267">
        <v>63.073</v>
      </c>
      <c r="X200" s="267">
        <v>55.997999999999998</v>
      </c>
      <c r="Y200" s="267">
        <v>46.002000000000002</v>
      </c>
      <c r="Z200" s="267">
        <v>50.418999999999997</v>
      </c>
      <c r="AA200" s="267">
        <v>55.158000000000001</v>
      </c>
      <c r="AB200" s="267">
        <v>49.09</v>
      </c>
      <c r="AC200" s="267">
        <v>56.893000000000001</v>
      </c>
      <c r="AD200" s="267">
        <v>77.09</v>
      </c>
      <c r="AE200" s="267">
        <v>53.045000000000002</v>
      </c>
    </row>
    <row r="201" spans="1:31" x14ac:dyDescent="0.25">
      <c r="A201" s="287" t="s">
        <v>572</v>
      </c>
      <c r="B201" s="265">
        <v>1968.18868</v>
      </c>
      <c r="C201" s="265">
        <v>1973.23317</v>
      </c>
      <c r="D201" s="265">
        <v>1913.0658000000001</v>
      </c>
      <c r="E201" s="265">
        <v>2398.6629200000002</v>
      </c>
      <c r="F201" s="265">
        <v>2064.8561999999902</v>
      </c>
      <c r="G201" s="265">
        <v>2794.43806</v>
      </c>
      <c r="H201" s="265">
        <v>2003.7840000000001</v>
      </c>
      <c r="I201" s="265">
        <v>2082.8824599999998</v>
      </c>
      <c r="J201" s="265">
        <v>2291.6199999999899</v>
      </c>
      <c r="K201" s="265">
        <v>2254.154</v>
      </c>
      <c r="L201" s="265">
        <v>2292.7569999999901</v>
      </c>
      <c r="M201" s="265">
        <v>2326.5940000000001</v>
      </c>
      <c r="N201" s="265">
        <v>2196.0039999999999</v>
      </c>
      <c r="O201" s="265">
        <v>2325.9289999999901</v>
      </c>
      <c r="P201" s="265">
        <v>2185.6239999999898</v>
      </c>
      <c r="Q201" s="265">
        <v>2206.192</v>
      </c>
      <c r="R201" s="265">
        <v>2600.8150000000001</v>
      </c>
      <c r="S201" s="265">
        <v>2634.7649999999999</v>
      </c>
      <c r="T201" s="265">
        <v>2905.6669999999999</v>
      </c>
      <c r="U201" s="265">
        <v>2735.6210000000001</v>
      </c>
      <c r="V201" s="265">
        <v>2256.893</v>
      </c>
      <c r="W201" s="265">
        <v>2376.7159999999999</v>
      </c>
      <c r="X201" s="265">
        <v>2274.625</v>
      </c>
      <c r="Y201" s="265">
        <v>2243.683</v>
      </c>
      <c r="Z201" s="265">
        <v>2217.0679999999902</v>
      </c>
      <c r="AA201" s="265">
        <v>2382.8560000000002</v>
      </c>
      <c r="AB201" s="265">
        <v>2217.5389999999902</v>
      </c>
      <c r="AC201" s="265">
        <v>2321.627</v>
      </c>
      <c r="AD201" s="265">
        <v>2679.2809999999999</v>
      </c>
      <c r="AE201" s="265">
        <v>2693.3519999999999</v>
      </c>
    </row>
    <row r="202" spans="1:31" ht="15.75" thickBot="1" x14ac:dyDescent="0.3">
      <c r="A202" s="266" t="s">
        <v>651</v>
      </c>
      <c r="B202" s="267">
        <v>0.6</v>
      </c>
      <c r="C202" s="267">
        <v>4.7947299999999897</v>
      </c>
      <c r="D202" s="267">
        <v>0</v>
      </c>
      <c r="E202" s="267">
        <v>1.165</v>
      </c>
      <c r="F202" s="267">
        <v>2.19537</v>
      </c>
      <c r="G202" s="267">
        <v>0.25</v>
      </c>
      <c r="H202" s="267">
        <v>0</v>
      </c>
      <c r="I202" s="267">
        <v>0.90027999999999997</v>
      </c>
      <c r="J202" s="267">
        <v>0</v>
      </c>
      <c r="K202" s="267">
        <v>0</v>
      </c>
      <c r="L202" s="267">
        <v>0</v>
      </c>
      <c r="M202" s="267">
        <v>2.7480000000000002</v>
      </c>
      <c r="N202" s="267">
        <v>0</v>
      </c>
      <c r="O202" s="267">
        <v>0.66</v>
      </c>
      <c r="P202" s="267">
        <v>0.127</v>
      </c>
      <c r="Q202" s="267">
        <v>0</v>
      </c>
      <c r="R202" s="267">
        <v>0.89500000000000002</v>
      </c>
      <c r="S202" s="267">
        <v>0</v>
      </c>
      <c r="T202" s="267">
        <v>3.2930000000000001</v>
      </c>
      <c r="U202" s="267">
        <v>0.442</v>
      </c>
      <c r="V202" s="267">
        <v>0</v>
      </c>
      <c r="W202" s="267">
        <v>0</v>
      </c>
      <c r="X202" s="267">
        <v>0</v>
      </c>
      <c r="Y202" s="267">
        <v>2.7480000000000002</v>
      </c>
      <c r="Z202" s="267">
        <v>0</v>
      </c>
      <c r="AA202" s="267">
        <v>0.66</v>
      </c>
      <c r="AB202" s="267">
        <v>0.127</v>
      </c>
      <c r="AC202" s="267">
        <v>0</v>
      </c>
      <c r="AD202" s="267">
        <v>0.89500000000000002</v>
      </c>
      <c r="AE202" s="267">
        <v>0</v>
      </c>
    </row>
    <row r="203" spans="1:31" x14ac:dyDescent="0.25">
      <c r="A203" s="287" t="s">
        <v>574</v>
      </c>
      <c r="B203" s="265">
        <v>0.6</v>
      </c>
      <c r="C203" s="265">
        <v>4.7947299999999897</v>
      </c>
      <c r="D203" s="265">
        <v>0</v>
      </c>
      <c r="E203" s="265">
        <v>1.165</v>
      </c>
      <c r="F203" s="265">
        <v>2.19537</v>
      </c>
      <c r="G203" s="265">
        <v>0.25</v>
      </c>
      <c r="H203" s="265">
        <v>0</v>
      </c>
      <c r="I203" s="265">
        <v>0.90027999999999997</v>
      </c>
      <c r="J203" s="265">
        <v>0</v>
      </c>
      <c r="K203" s="265">
        <v>0</v>
      </c>
      <c r="L203" s="265">
        <v>0</v>
      </c>
      <c r="M203" s="265">
        <v>2.7480000000000002</v>
      </c>
      <c r="N203" s="265">
        <v>0</v>
      </c>
      <c r="O203" s="265">
        <v>0.66</v>
      </c>
      <c r="P203" s="265">
        <v>0.127</v>
      </c>
      <c r="Q203" s="265">
        <v>0</v>
      </c>
      <c r="R203" s="265">
        <v>0.89500000000000002</v>
      </c>
      <c r="S203" s="265">
        <v>0</v>
      </c>
      <c r="T203" s="265">
        <v>3.2930000000000001</v>
      </c>
      <c r="U203" s="265">
        <v>0.442</v>
      </c>
      <c r="V203" s="265">
        <v>0</v>
      </c>
      <c r="W203" s="265">
        <v>0</v>
      </c>
      <c r="X203" s="265">
        <v>0</v>
      </c>
      <c r="Y203" s="265">
        <v>2.7480000000000002</v>
      </c>
      <c r="Z203" s="265">
        <v>0</v>
      </c>
      <c r="AA203" s="265">
        <v>0.66</v>
      </c>
      <c r="AB203" s="265">
        <v>0.127</v>
      </c>
      <c r="AC203" s="265">
        <v>0</v>
      </c>
      <c r="AD203" s="265">
        <v>0.89500000000000002</v>
      </c>
      <c r="AE203" s="265">
        <v>0</v>
      </c>
    </row>
    <row r="204" spans="1:31" x14ac:dyDescent="0.25">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row>
    <row r="205" spans="1:31" x14ac:dyDescent="0.25">
      <c r="A205" s="264" t="s">
        <v>652</v>
      </c>
      <c r="B205" s="272">
        <v>3744.2957099999999</v>
      </c>
      <c r="C205" s="272">
        <v>3722.1624699999902</v>
      </c>
      <c r="D205" s="272">
        <v>3709.7327599999999</v>
      </c>
      <c r="E205" s="272">
        <v>4056.1636899999999</v>
      </c>
      <c r="F205" s="272">
        <v>3867.1918999999898</v>
      </c>
      <c r="G205" s="272">
        <v>4819.2302899999904</v>
      </c>
      <c r="H205" s="272">
        <v>3682.14257</v>
      </c>
      <c r="I205" s="272">
        <v>3937.8501500000002</v>
      </c>
      <c r="J205" s="272">
        <v>3911.2469999999898</v>
      </c>
      <c r="K205" s="272">
        <v>3950.2530000000002</v>
      </c>
      <c r="L205" s="272">
        <v>3954.9679999999898</v>
      </c>
      <c r="M205" s="272">
        <v>4176.4380000000001</v>
      </c>
      <c r="N205" s="272">
        <v>4087.6769999999901</v>
      </c>
      <c r="O205" s="272">
        <v>4256.2979999999998</v>
      </c>
      <c r="P205" s="272">
        <v>4196.4319999999998</v>
      </c>
      <c r="Q205" s="272">
        <v>4131.9489999999996</v>
      </c>
      <c r="R205" s="272">
        <v>4609.8879999999999</v>
      </c>
      <c r="S205" s="272">
        <v>4594.299</v>
      </c>
      <c r="T205" s="272">
        <v>4980.0630000000001</v>
      </c>
      <c r="U205" s="272">
        <v>4940.3900000000003</v>
      </c>
      <c r="V205" s="272">
        <v>4225.0479999999998</v>
      </c>
      <c r="W205" s="272">
        <v>4495.3990000000003</v>
      </c>
      <c r="X205" s="272">
        <v>4235.973</v>
      </c>
      <c r="Y205" s="272">
        <v>4127.6729999999998</v>
      </c>
      <c r="Z205" s="272">
        <v>4267.1659999999902</v>
      </c>
      <c r="AA205" s="272">
        <v>4394.3249999999998</v>
      </c>
      <c r="AB205" s="272">
        <v>4292.7529999999997</v>
      </c>
      <c r="AC205" s="272">
        <v>4406.8860000000004</v>
      </c>
      <c r="AD205" s="272">
        <v>4870.3010000000004</v>
      </c>
      <c r="AE205" s="272">
        <v>4783.5389999999998</v>
      </c>
    </row>
    <row r="207" spans="1:31" x14ac:dyDescent="0.25">
      <c r="A207" s="264" t="s">
        <v>653</v>
      </c>
      <c r="B207" s="272">
        <v>45145.419099999999</v>
      </c>
      <c r="C207" s="272">
        <v>42687.50344</v>
      </c>
      <c r="D207" s="272">
        <v>40554.597569999998</v>
      </c>
      <c r="E207" s="272">
        <v>41868.614979999998</v>
      </c>
      <c r="F207" s="272">
        <v>40314.021059999999</v>
      </c>
      <c r="G207" s="272">
        <v>46653.45175</v>
      </c>
      <c r="H207" s="272">
        <v>47212.651299999998</v>
      </c>
      <c r="I207" s="272">
        <v>48809.79451</v>
      </c>
      <c r="J207" s="272">
        <v>42284.345295072097</v>
      </c>
      <c r="K207" s="272">
        <v>42360.648938307997</v>
      </c>
      <c r="L207" s="272">
        <v>45512.884880733902</v>
      </c>
      <c r="M207" s="272">
        <v>46625.4493895942</v>
      </c>
      <c r="N207" s="272">
        <v>46498.912437918298</v>
      </c>
      <c r="O207" s="272">
        <v>42891.437916508301</v>
      </c>
      <c r="P207" s="272">
        <v>44681.8184900247</v>
      </c>
      <c r="Q207" s="272">
        <v>42083.462747390797</v>
      </c>
      <c r="R207" s="272">
        <v>43812.907733445099</v>
      </c>
      <c r="S207" s="272">
        <v>46866.5765069021</v>
      </c>
      <c r="T207" s="272">
        <v>48695.582109014998</v>
      </c>
      <c r="U207" s="272">
        <v>50203.586444010201</v>
      </c>
      <c r="V207" s="272">
        <v>43036.448477205799</v>
      </c>
      <c r="W207" s="272">
        <v>42831.218219771697</v>
      </c>
      <c r="X207" s="272">
        <v>46683.483856813102</v>
      </c>
      <c r="Y207" s="272">
        <v>45998.506210066</v>
      </c>
      <c r="Z207" s="272">
        <v>46370.341196857997</v>
      </c>
      <c r="AA207" s="272">
        <v>42715.4582348822</v>
      </c>
      <c r="AB207" s="272">
        <v>46270.8395036574</v>
      </c>
      <c r="AC207" s="272">
        <v>46847.497743316097</v>
      </c>
      <c r="AD207" s="272">
        <v>45954.856745427998</v>
      </c>
      <c r="AE207" s="272">
        <v>46937.571248581502</v>
      </c>
    </row>
    <row r="208" spans="1:31" x14ac:dyDescent="0.25">
      <c r="A208" s="266" t="s">
        <v>543</v>
      </c>
    </row>
    <row r="209" spans="1:31" x14ac:dyDescent="0.25">
      <c r="A209" s="266" t="s">
        <v>654</v>
      </c>
      <c r="B209" s="265">
        <v>0</v>
      </c>
      <c r="C209" s="265">
        <v>0</v>
      </c>
      <c r="D209" s="265">
        <v>0</v>
      </c>
      <c r="E209" s="265">
        <v>0</v>
      </c>
      <c r="F209" s="265">
        <v>0</v>
      </c>
      <c r="G209" s="265">
        <v>0</v>
      </c>
      <c r="H209" s="265">
        <v>0</v>
      </c>
      <c r="I209" s="265">
        <v>0</v>
      </c>
      <c r="J209" s="265">
        <v>0</v>
      </c>
      <c r="K209" s="265">
        <v>0</v>
      </c>
      <c r="L209" s="265">
        <v>0</v>
      </c>
      <c r="M209" s="265">
        <v>0</v>
      </c>
      <c r="N209" s="265">
        <v>0</v>
      </c>
      <c r="O209" s="265">
        <v>0</v>
      </c>
      <c r="P209" s="265">
        <v>0</v>
      </c>
      <c r="Q209" s="265">
        <v>0</v>
      </c>
      <c r="R209" s="265">
        <v>0</v>
      </c>
      <c r="S209" s="265">
        <v>0</v>
      </c>
      <c r="T209" s="265">
        <v>0</v>
      </c>
      <c r="U209" s="265">
        <v>0</v>
      </c>
      <c r="V209" s="265">
        <v>0</v>
      </c>
      <c r="W209" s="265">
        <v>0</v>
      </c>
      <c r="X209" s="265">
        <v>0</v>
      </c>
      <c r="Y209" s="265">
        <v>0</v>
      </c>
      <c r="Z209" s="265">
        <v>0</v>
      </c>
      <c r="AA209" s="265">
        <v>0</v>
      </c>
      <c r="AB209" s="265">
        <v>0</v>
      </c>
      <c r="AC209" s="265">
        <v>0</v>
      </c>
      <c r="AD209" s="265">
        <v>0</v>
      </c>
      <c r="AE209" s="265">
        <v>0</v>
      </c>
    </row>
    <row r="210" spans="1:31" x14ac:dyDescent="0.25">
      <c r="A210" s="266" t="s">
        <v>655</v>
      </c>
      <c r="B210" s="265">
        <v>0</v>
      </c>
      <c r="C210" s="265">
        <v>0</v>
      </c>
      <c r="D210" s="265">
        <v>0</v>
      </c>
      <c r="E210" s="265">
        <v>0</v>
      </c>
      <c r="F210" s="265">
        <v>0</v>
      </c>
      <c r="G210" s="265">
        <v>0</v>
      </c>
      <c r="H210" s="265">
        <v>0</v>
      </c>
      <c r="I210" s="265">
        <v>0</v>
      </c>
      <c r="J210" s="265">
        <v>0</v>
      </c>
      <c r="K210" s="265">
        <v>0</v>
      </c>
      <c r="L210" s="265">
        <v>0</v>
      </c>
      <c r="M210" s="265">
        <v>0</v>
      </c>
      <c r="N210" s="265">
        <v>0</v>
      </c>
      <c r="O210" s="265">
        <v>0</v>
      </c>
      <c r="P210" s="265">
        <v>0</v>
      </c>
      <c r="Q210" s="265">
        <v>0</v>
      </c>
      <c r="R210" s="265">
        <v>0</v>
      </c>
      <c r="S210" s="265">
        <v>0</v>
      </c>
      <c r="T210" s="265">
        <v>0</v>
      </c>
      <c r="U210" s="265">
        <v>0</v>
      </c>
      <c r="V210" s="265">
        <v>0</v>
      </c>
      <c r="W210" s="265">
        <v>0</v>
      </c>
      <c r="X210" s="265">
        <v>0</v>
      </c>
      <c r="Y210" s="265">
        <v>0</v>
      </c>
      <c r="Z210" s="265">
        <v>0</v>
      </c>
      <c r="AA210" s="265">
        <v>0</v>
      </c>
      <c r="AB210" s="265">
        <v>0</v>
      </c>
      <c r="AC210" s="265">
        <v>0</v>
      </c>
      <c r="AD210" s="265">
        <v>0</v>
      </c>
      <c r="AE210" s="265">
        <v>0</v>
      </c>
    </row>
    <row r="211" spans="1:31" x14ac:dyDescent="0.25">
      <c r="A211" s="266" t="s">
        <v>656</v>
      </c>
      <c r="B211" s="265">
        <v>10501.311379999999</v>
      </c>
      <c r="C211" s="265">
        <v>7963.8724599999996</v>
      </c>
      <c r="D211" s="265">
        <v>5688.5836399999998</v>
      </c>
      <c r="E211" s="265">
        <v>3697.6920700000001</v>
      </c>
      <c r="F211" s="265">
        <v>4449.4309899999998</v>
      </c>
      <c r="G211" s="265">
        <v>6471.24334</v>
      </c>
      <c r="H211" s="265">
        <v>11509.882820000001</v>
      </c>
      <c r="I211" s="265">
        <v>12398.339099999999</v>
      </c>
      <c r="J211" s="265">
        <v>12808.491176944701</v>
      </c>
      <c r="K211" s="265">
        <v>13447.246514889701</v>
      </c>
      <c r="L211" s="265">
        <v>13731.922662340099</v>
      </c>
      <c r="M211" s="265">
        <v>17197.524747665499</v>
      </c>
      <c r="N211" s="265">
        <v>16350.781773902399</v>
      </c>
      <c r="O211" s="265">
        <v>15126.036266470001</v>
      </c>
      <c r="P211" s="265">
        <v>13479.7304914817</v>
      </c>
      <c r="Q211" s="265">
        <v>7756.9316019482703</v>
      </c>
      <c r="R211" s="265">
        <v>5648.7482512034303</v>
      </c>
      <c r="S211" s="265">
        <v>8173.4847175499499</v>
      </c>
      <c r="T211" s="265">
        <v>10858.1328026719</v>
      </c>
      <c r="U211" s="265">
        <v>12669.446055316101</v>
      </c>
      <c r="V211" s="265">
        <v>12498.4615836143</v>
      </c>
      <c r="W211" s="265">
        <v>11891.699107319</v>
      </c>
      <c r="X211" s="265">
        <v>10671.1081679744</v>
      </c>
      <c r="Y211" s="265">
        <v>12536.934320548</v>
      </c>
      <c r="Z211" s="265">
        <v>15952.111754788601</v>
      </c>
      <c r="AA211" s="265">
        <v>14879.9081580601</v>
      </c>
      <c r="AB211" s="265">
        <v>13243.1606402616</v>
      </c>
      <c r="AC211" s="265">
        <v>7423.9572430092103</v>
      </c>
      <c r="AD211" s="265">
        <v>5437.7033833067799</v>
      </c>
      <c r="AE211" s="265">
        <v>7868.4766168793703</v>
      </c>
    </row>
    <row r="212" spans="1:31" x14ac:dyDescent="0.25">
      <c r="A212" s="266" t="s">
        <v>657</v>
      </c>
      <c r="B212" s="265">
        <v>-891.58591999999896</v>
      </c>
      <c r="C212" s="265">
        <v>-2936.4142400000001</v>
      </c>
      <c r="D212" s="265">
        <v>-2025.37267</v>
      </c>
      <c r="E212" s="265">
        <v>-1128.06873</v>
      </c>
      <c r="F212" s="265">
        <v>-572.62765999999999</v>
      </c>
      <c r="G212" s="265">
        <v>447.83064999999999</v>
      </c>
      <c r="H212" s="265">
        <v>-327.92522000000002</v>
      </c>
      <c r="I212" s="265">
        <v>473.54692</v>
      </c>
      <c r="J212" s="265">
        <v>0</v>
      </c>
      <c r="K212" s="265">
        <v>0</v>
      </c>
      <c r="L212" s="265">
        <v>0</v>
      </c>
      <c r="M212" s="265">
        <v>0</v>
      </c>
      <c r="N212" s="265">
        <v>0</v>
      </c>
      <c r="O212" s="265">
        <v>0</v>
      </c>
      <c r="P212" s="265">
        <v>0</v>
      </c>
      <c r="Q212" s="265">
        <v>0</v>
      </c>
      <c r="R212" s="265">
        <v>0</v>
      </c>
      <c r="S212" s="265">
        <v>0</v>
      </c>
      <c r="T212" s="265">
        <v>0</v>
      </c>
      <c r="U212" s="265">
        <v>0</v>
      </c>
      <c r="V212" s="265">
        <v>0</v>
      </c>
      <c r="W212" s="265">
        <v>0</v>
      </c>
      <c r="X212" s="265">
        <v>0</v>
      </c>
      <c r="Y212" s="265">
        <v>0</v>
      </c>
      <c r="Z212" s="265">
        <v>0</v>
      </c>
      <c r="AA212" s="265">
        <v>0</v>
      </c>
      <c r="AB212" s="265">
        <v>0</v>
      </c>
      <c r="AC212" s="265">
        <v>0</v>
      </c>
      <c r="AD212" s="265">
        <v>0</v>
      </c>
      <c r="AE212" s="265">
        <v>0</v>
      </c>
    </row>
    <row r="213" spans="1:31" ht="15.75" thickBot="1" x14ac:dyDescent="0.3">
      <c r="A213" s="266" t="s">
        <v>658</v>
      </c>
      <c r="B213" s="267">
        <v>1779.70975</v>
      </c>
      <c r="C213" s="267">
        <v>670.40810999999997</v>
      </c>
      <c r="D213" s="267">
        <v>35.085520000000002</v>
      </c>
      <c r="E213" s="267">
        <v>-1445.4696100000001</v>
      </c>
      <c r="F213" s="267">
        <v>-1786.23307</v>
      </c>
      <c r="G213" s="267">
        <v>-432.33969999999999</v>
      </c>
      <c r="H213" s="267">
        <v>-973.03665999999998</v>
      </c>
      <c r="I213" s="267">
        <v>-374.54003999999998</v>
      </c>
      <c r="J213" s="267">
        <v>0</v>
      </c>
      <c r="K213" s="267">
        <v>0</v>
      </c>
      <c r="L213" s="267">
        <v>0</v>
      </c>
      <c r="M213" s="267">
        <v>0</v>
      </c>
      <c r="N213" s="267">
        <v>0</v>
      </c>
      <c r="O213" s="267">
        <v>0</v>
      </c>
      <c r="P213" s="267">
        <v>0</v>
      </c>
      <c r="Q213" s="267">
        <v>0</v>
      </c>
      <c r="R213" s="267">
        <v>0</v>
      </c>
      <c r="S213" s="267">
        <v>0</v>
      </c>
      <c r="T213" s="267">
        <v>0</v>
      </c>
      <c r="U213" s="267">
        <v>0</v>
      </c>
      <c r="V213" s="267">
        <v>0</v>
      </c>
      <c r="W213" s="267">
        <v>0</v>
      </c>
      <c r="X213" s="267">
        <v>0</v>
      </c>
      <c r="Y213" s="267">
        <v>0</v>
      </c>
      <c r="Z213" s="267">
        <v>0</v>
      </c>
      <c r="AA213" s="267">
        <v>0</v>
      </c>
      <c r="AB213" s="267">
        <v>0</v>
      </c>
      <c r="AC213" s="267">
        <v>0</v>
      </c>
      <c r="AD213" s="267">
        <v>0</v>
      </c>
      <c r="AE213" s="267">
        <v>0</v>
      </c>
    </row>
    <row r="214" spans="1:31" x14ac:dyDescent="0.25">
      <c r="A214" s="287" t="s">
        <v>659</v>
      </c>
      <c r="B214" s="265">
        <v>11389.43521</v>
      </c>
      <c r="C214" s="265">
        <v>5697.8663299999998</v>
      </c>
      <c r="D214" s="265">
        <v>3698.2964900000002</v>
      </c>
      <c r="E214" s="265">
        <v>1124.15373</v>
      </c>
      <c r="F214" s="265">
        <v>2090.57026</v>
      </c>
      <c r="G214" s="265">
        <v>6486.7342900000003</v>
      </c>
      <c r="H214" s="265">
        <v>10208.92094</v>
      </c>
      <c r="I214" s="265">
        <v>12497.34598</v>
      </c>
      <c r="J214" s="265">
        <v>12808.491176944701</v>
      </c>
      <c r="K214" s="265">
        <v>13447.246514889701</v>
      </c>
      <c r="L214" s="265">
        <v>13731.922662340099</v>
      </c>
      <c r="M214" s="265">
        <v>17197.524747665499</v>
      </c>
      <c r="N214" s="265">
        <v>16350.781773902399</v>
      </c>
      <c r="O214" s="265">
        <v>15126.036266470001</v>
      </c>
      <c r="P214" s="265">
        <v>13479.7304914817</v>
      </c>
      <c r="Q214" s="265">
        <v>7756.9316019482703</v>
      </c>
      <c r="R214" s="265">
        <v>5648.7482512034303</v>
      </c>
      <c r="S214" s="265">
        <v>8173.4847175499499</v>
      </c>
      <c r="T214" s="265">
        <v>10858.1328026719</v>
      </c>
      <c r="U214" s="265">
        <v>12669.446055316101</v>
      </c>
      <c r="V214" s="265">
        <v>12498.4615836143</v>
      </c>
      <c r="W214" s="265">
        <v>11891.699107319</v>
      </c>
      <c r="X214" s="265">
        <v>10671.1081679744</v>
      </c>
      <c r="Y214" s="265">
        <v>12536.934320548</v>
      </c>
      <c r="Z214" s="265">
        <v>15952.111754788601</v>
      </c>
      <c r="AA214" s="265">
        <v>14879.9081580601</v>
      </c>
      <c r="AB214" s="265">
        <v>13243.1606402616</v>
      </c>
      <c r="AC214" s="265">
        <v>7423.9572430092103</v>
      </c>
      <c r="AD214" s="265">
        <v>5437.7033833067799</v>
      </c>
      <c r="AE214" s="265">
        <v>7868.4766168793703</v>
      </c>
    </row>
    <row r="215" spans="1:31" x14ac:dyDescent="0.25">
      <c r="A215" s="266" t="s">
        <v>660</v>
      </c>
      <c r="B215" s="265">
        <v>0</v>
      </c>
      <c r="C215" s="265">
        <v>0</v>
      </c>
      <c r="D215" s="265">
        <v>0</v>
      </c>
      <c r="E215" s="265">
        <v>0</v>
      </c>
      <c r="F215" s="265">
        <v>0</v>
      </c>
      <c r="G215" s="265">
        <v>0</v>
      </c>
      <c r="H215" s="265">
        <v>0</v>
      </c>
      <c r="I215" s="265">
        <v>0</v>
      </c>
      <c r="J215" s="265">
        <v>0</v>
      </c>
      <c r="K215" s="265">
        <v>0</v>
      </c>
      <c r="L215" s="265">
        <v>0</v>
      </c>
      <c r="M215" s="265">
        <v>0</v>
      </c>
      <c r="N215" s="265">
        <v>0</v>
      </c>
      <c r="O215" s="265">
        <v>0</v>
      </c>
      <c r="P215" s="265">
        <v>0</v>
      </c>
      <c r="Q215" s="265">
        <v>0</v>
      </c>
      <c r="R215" s="265">
        <v>0</v>
      </c>
      <c r="S215" s="265">
        <v>0</v>
      </c>
      <c r="T215" s="265">
        <v>0</v>
      </c>
      <c r="U215" s="265">
        <v>0</v>
      </c>
      <c r="V215" s="265">
        <v>0</v>
      </c>
      <c r="W215" s="265">
        <v>0</v>
      </c>
      <c r="X215" s="265">
        <v>0</v>
      </c>
      <c r="Y215" s="265">
        <v>0</v>
      </c>
      <c r="Z215" s="265">
        <v>0</v>
      </c>
      <c r="AA215" s="265">
        <v>0</v>
      </c>
      <c r="AB215" s="265">
        <v>0</v>
      </c>
      <c r="AC215" s="265">
        <v>0</v>
      </c>
      <c r="AD215" s="265">
        <v>0</v>
      </c>
      <c r="AE215" s="265">
        <v>0</v>
      </c>
    </row>
    <row r="216" spans="1:31" ht="15.75" thickBot="1" x14ac:dyDescent="0.3">
      <c r="A216" s="266" t="s">
        <v>661</v>
      </c>
      <c r="B216" s="267">
        <v>0</v>
      </c>
      <c r="C216" s="267">
        <v>0</v>
      </c>
      <c r="D216" s="267">
        <v>0</v>
      </c>
      <c r="E216" s="267">
        <v>0</v>
      </c>
      <c r="F216" s="267">
        <v>0</v>
      </c>
      <c r="G216" s="267">
        <v>0</v>
      </c>
      <c r="H216" s="267">
        <v>0</v>
      </c>
      <c r="I216" s="267">
        <v>0</v>
      </c>
      <c r="J216" s="267">
        <v>0</v>
      </c>
      <c r="K216" s="267">
        <v>0</v>
      </c>
      <c r="L216" s="267">
        <v>0</v>
      </c>
      <c r="M216" s="267">
        <v>0</v>
      </c>
      <c r="N216" s="267">
        <v>0</v>
      </c>
      <c r="O216" s="267">
        <v>0</v>
      </c>
      <c r="P216" s="267">
        <v>0</v>
      </c>
      <c r="Q216" s="267">
        <v>0</v>
      </c>
      <c r="R216" s="267">
        <v>0</v>
      </c>
      <c r="S216" s="267">
        <v>0</v>
      </c>
      <c r="T216" s="267">
        <v>0</v>
      </c>
      <c r="U216" s="267">
        <v>0</v>
      </c>
      <c r="V216" s="267">
        <v>0</v>
      </c>
      <c r="W216" s="267">
        <v>0</v>
      </c>
      <c r="X216" s="267">
        <v>0</v>
      </c>
      <c r="Y216" s="267">
        <v>0</v>
      </c>
      <c r="Z216" s="267">
        <v>0</v>
      </c>
      <c r="AA216" s="267">
        <v>0</v>
      </c>
      <c r="AB216" s="267">
        <v>0</v>
      </c>
      <c r="AC216" s="267">
        <v>0</v>
      </c>
      <c r="AD216" s="267">
        <v>0</v>
      </c>
      <c r="AE216" s="267">
        <v>0</v>
      </c>
    </row>
    <row r="217" spans="1:31" ht="15.75" thickBot="1" x14ac:dyDescent="0.3">
      <c r="A217" s="266" t="s">
        <v>662</v>
      </c>
      <c r="B217" s="267">
        <v>63.234519999999897</v>
      </c>
      <c r="C217" s="267">
        <v>69.544529999999995</v>
      </c>
      <c r="D217" s="267">
        <v>77.812060000000002</v>
      </c>
      <c r="E217" s="267">
        <v>68.048789999999997</v>
      </c>
      <c r="F217" s="267">
        <v>68.876000000000005</v>
      </c>
      <c r="G217" s="267">
        <v>73.019630000000006</v>
      </c>
      <c r="H217" s="267">
        <v>93.432810000000003</v>
      </c>
      <c r="I217" s="267">
        <v>73.199250000000006</v>
      </c>
      <c r="J217" s="267">
        <v>59.648000000000003</v>
      </c>
      <c r="K217" s="267">
        <v>57.942</v>
      </c>
      <c r="L217" s="267">
        <v>59.646999999999998</v>
      </c>
      <c r="M217" s="267">
        <v>56.6</v>
      </c>
      <c r="N217" s="267">
        <v>71.388999999999996</v>
      </c>
      <c r="O217" s="267">
        <v>63.790999999999997</v>
      </c>
      <c r="P217" s="267">
        <v>75.188000000000002</v>
      </c>
      <c r="Q217" s="267">
        <v>59.991999999999997</v>
      </c>
      <c r="R217" s="267">
        <v>76.655000000000001</v>
      </c>
      <c r="S217" s="267">
        <v>71.59</v>
      </c>
      <c r="T217" s="267">
        <v>67.088999999999999</v>
      </c>
      <c r="U217" s="267">
        <v>82.286000000000001</v>
      </c>
      <c r="V217" s="267">
        <v>68.155000000000001</v>
      </c>
      <c r="W217" s="267">
        <v>73.22</v>
      </c>
      <c r="X217" s="267">
        <v>66.888000000000005</v>
      </c>
      <c r="Y217" s="267">
        <v>58.024000000000001</v>
      </c>
      <c r="Z217" s="267">
        <v>76.518000000000001</v>
      </c>
      <c r="AA217" s="267">
        <v>65.12</v>
      </c>
      <c r="AB217" s="267">
        <v>73.984999999999999</v>
      </c>
      <c r="AC217" s="267">
        <v>65.12</v>
      </c>
      <c r="AD217" s="267">
        <v>79.251000000000005</v>
      </c>
      <c r="AE217" s="267">
        <v>70.387</v>
      </c>
    </row>
    <row r="218" spans="1:31" x14ac:dyDescent="0.25">
      <c r="A218" s="287" t="s">
        <v>663</v>
      </c>
      <c r="B218" s="265">
        <v>63.234519999999897</v>
      </c>
      <c r="C218" s="265">
        <v>69.544529999999995</v>
      </c>
      <c r="D218" s="265">
        <v>77.812060000000002</v>
      </c>
      <c r="E218" s="265">
        <v>68.048789999999997</v>
      </c>
      <c r="F218" s="265">
        <v>68.876000000000005</v>
      </c>
      <c r="G218" s="265">
        <v>73.019630000000006</v>
      </c>
      <c r="H218" s="265">
        <v>93.432810000000003</v>
      </c>
      <c r="I218" s="265">
        <v>73.199250000000006</v>
      </c>
      <c r="J218" s="265">
        <v>59.648000000000003</v>
      </c>
      <c r="K218" s="265">
        <v>57.942</v>
      </c>
      <c r="L218" s="265">
        <v>59.646999999999998</v>
      </c>
      <c r="M218" s="265">
        <v>56.6</v>
      </c>
      <c r="N218" s="265">
        <v>71.388999999999996</v>
      </c>
      <c r="O218" s="265">
        <v>63.790999999999997</v>
      </c>
      <c r="P218" s="265">
        <v>75.188000000000002</v>
      </c>
      <c r="Q218" s="265">
        <v>59.991999999999997</v>
      </c>
      <c r="R218" s="265">
        <v>76.655000000000001</v>
      </c>
      <c r="S218" s="265">
        <v>71.59</v>
      </c>
      <c r="T218" s="265">
        <v>67.088999999999999</v>
      </c>
      <c r="U218" s="265">
        <v>82.286000000000001</v>
      </c>
      <c r="V218" s="265">
        <v>68.155000000000001</v>
      </c>
      <c r="W218" s="265">
        <v>73.22</v>
      </c>
      <c r="X218" s="265">
        <v>66.888000000000005</v>
      </c>
      <c r="Y218" s="265">
        <v>58.024000000000001</v>
      </c>
      <c r="Z218" s="265">
        <v>76.518000000000001</v>
      </c>
      <c r="AA218" s="265">
        <v>65.12</v>
      </c>
      <c r="AB218" s="265">
        <v>73.984999999999999</v>
      </c>
      <c r="AC218" s="265">
        <v>65.12</v>
      </c>
      <c r="AD218" s="265">
        <v>79.251000000000005</v>
      </c>
      <c r="AE218" s="265">
        <v>70.387</v>
      </c>
    </row>
    <row r="219" spans="1:31" ht="15.75" thickBot="1" x14ac:dyDescent="0.3">
      <c r="A219" s="266" t="s">
        <v>664</v>
      </c>
      <c r="B219" s="267">
        <v>11545.83851</v>
      </c>
      <c r="C219" s="267">
        <v>9700.1118399999996</v>
      </c>
      <c r="D219" s="267">
        <v>4932.1142399999999</v>
      </c>
      <c r="E219" s="267">
        <v>4690.5661899999996</v>
      </c>
      <c r="F219" s="267">
        <v>1629.9211</v>
      </c>
      <c r="G219" s="267">
        <v>2.1944499999999998</v>
      </c>
      <c r="H219" s="267">
        <v>1.00143</v>
      </c>
      <c r="I219" s="267">
        <v>1.2895399999999999</v>
      </c>
      <c r="J219" s="267">
        <v>0</v>
      </c>
      <c r="K219" s="267">
        <v>0</v>
      </c>
      <c r="L219" s="267">
        <v>695.52388487647795</v>
      </c>
      <c r="M219" s="267">
        <v>7469.7787526380898</v>
      </c>
      <c r="N219" s="267">
        <v>11643.0328885165</v>
      </c>
      <c r="O219" s="267">
        <v>10697.003595833399</v>
      </c>
      <c r="P219" s="267">
        <v>6894.15108338358</v>
      </c>
      <c r="Q219" s="267">
        <v>2677.9355295318601</v>
      </c>
      <c r="R219" s="267">
        <v>251.325917870111</v>
      </c>
      <c r="S219" s="267">
        <v>0</v>
      </c>
      <c r="T219" s="267">
        <v>0</v>
      </c>
      <c r="U219" s="267">
        <v>0</v>
      </c>
      <c r="V219" s="267">
        <v>0</v>
      </c>
      <c r="W219" s="267">
        <v>0</v>
      </c>
      <c r="X219" s="267">
        <v>715.01280753220396</v>
      </c>
      <c r="Y219" s="267">
        <v>7688.1351238235802</v>
      </c>
      <c r="Z219" s="267">
        <v>11986.9191318885</v>
      </c>
      <c r="AA219" s="267">
        <v>11010.732719085599</v>
      </c>
      <c r="AB219" s="267">
        <v>7094.2145073027204</v>
      </c>
      <c r="AC219" s="267">
        <v>2753.6938059282202</v>
      </c>
      <c r="AD219" s="267">
        <v>258.203939159909</v>
      </c>
      <c r="AE219" s="267">
        <v>0</v>
      </c>
    </row>
    <row r="220" spans="1:31" x14ac:dyDescent="0.25">
      <c r="A220" s="287" t="s">
        <v>665</v>
      </c>
      <c r="B220" s="265">
        <v>11545.83851</v>
      </c>
      <c r="C220" s="265">
        <v>9700.1118399999996</v>
      </c>
      <c r="D220" s="265">
        <v>4932.1142399999999</v>
      </c>
      <c r="E220" s="265">
        <v>4690.5661899999996</v>
      </c>
      <c r="F220" s="265">
        <v>1629.9211</v>
      </c>
      <c r="G220" s="265">
        <v>2.1944499999999998</v>
      </c>
      <c r="H220" s="265">
        <v>1.00143</v>
      </c>
      <c r="I220" s="265">
        <v>1.2895399999999999</v>
      </c>
      <c r="J220" s="265">
        <v>0</v>
      </c>
      <c r="K220" s="265">
        <v>0</v>
      </c>
      <c r="L220" s="265">
        <v>695.52388487647795</v>
      </c>
      <c r="M220" s="265">
        <v>7469.7787526380898</v>
      </c>
      <c r="N220" s="265">
        <v>11643.0328885165</v>
      </c>
      <c r="O220" s="265">
        <v>10697.003595833399</v>
      </c>
      <c r="P220" s="265">
        <v>6894.15108338358</v>
      </c>
      <c r="Q220" s="265">
        <v>2677.9355295318601</v>
      </c>
      <c r="R220" s="265">
        <v>251.325917870111</v>
      </c>
      <c r="S220" s="265">
        <v>0</v>
      </c>
      <c r="T220" s="265">
        <v>0</v>
      </c>
      <c r="U220" s="265">
        <v>0</v>
      </c>
      <c r="V220" s="265">
        <v>0</v>
      </c>
      <c r="W220" s="265">
        <v>0</v>
      </c>
      <c r="X220" s="265">
        <v>715.01280753220396</v>
      </c>
      <c r="Y220" s="265">
        <v>7688.1351238235802</v>
      </c>
      <c r="Z220" s="265">
        <v>11986.9191318885</v>
      </c>
      <c r="AA220" s="265">
        <v>11010.732719085599</v>
      </c>
      <c r="AB220" s="265">
        <v>7094.2145073027204</v>
      </c>
      <c r="AC220" s="265">
        <v>2753.6938059282202</v>
      </c>
      <c r="AD220" s="265">
        <v>258.203939159909</v>
      </c>
      <c r="AE220" s="265">
        <v>0</v>
      </c>
    </row>
    <row r="221" spans="1:31" ht="15.75" thickBot="1" x14ac:dyDescent="0.3">
      <c r="A221" s="266" t="s">
        <v>666</v>
      </c>
      <c r="B221" s="267">
        <v>-55.67801</v>
      </c>
      <c r="C221" s="267">
        <v>0</v>
      </c>
      <c r="D221" s="267">
        <v>-424.64362999999997</v>
      </c>
      <c r="E221" s="267">
        <v>0</v>
      </c>
      <c r="F221" s="267">
        <v>0</v>
      </c>
      <c r="G221" s="267">
        <v>-3830.5611399999998</v>
      </c>
      <c r="H221" s="267">
        <v>-7805.8964500000002</v>
      </c>
      <c r="I221" s="267">
        <v>-9648.3285099999994</v>
      </c>
      <c r="J221" s="267">
        <v>-10238.7992089114</v>
      </c>
      <c r="K221" s="267">
        <v>-8117.0911736202897</v>
      </c>
      <c r="L221" s="267">
        <v>-1083.72696532797</v>
      </c>
      <c r="M221" s="267">
        <v>0</v>
      </c>
      <c r="N221" s="267">
        <v>0</v>
      </c>
      <c r="O221" s="267">
        <v>0</v>
      </c>
      <c r="P221" s="267">
        <v>0</v>
      </c>
      <c r="Q221" s="267">
        <v>0</v>
      </c>
      <c r="R221" s="267">
        <v>0</v>
      </c>
      <c r="S221" s="267">
        <v>-5032.49157753903</v>
      </c>
      <c r="T221" s="267">
        <v>-8410.8391655715495</v>
      </c>
      <c r="U221" s="267">
        <v>-10492.1156971075</v>
      </c>
      <c r="V221" s="267">
        <v>-10005.110981366401</v>
      </c>
      <c r="W221" s="267">
        <v>-8507.3603035424894</v>
      </c>
      <c r="X221" s="267">
        <v>-1117.5811583969801</v>
      </c>
      <c r="Y221" s="267">
        <v>0</v>
      </c>
      <c r="Z221" s="267">
        <v>0</v>
      </c>
      <c r="AA221" s="267">
        <v>0</v>
      </c>
      <c r="AB221" s="267">
        <v>0</v>
      </c>
      <c r="AC221" s="267">
        <v>0</v>
      </c>
      <c r="AD221" s="267">
        <v>0</v>
      </c>
      <c r="AE221" s="267">
        <v>-4859.0326717282396</v>
      </c>
    </row>
    <row r="222" spans="1:31" x14ac:dyDescent="0.25">
      <c r="A222" s="287" t="s">
        <v>667</v>
      </c>
      <c r="B222" s="265">
        <v>-55.67801</v>
      </c>
      <c r="C222" s="265">
        <v>0</v>
      </c>
      <c r="D222" s="265">
        <v>-424.64362999999997</v>
      </c>
      <c r="E222" s="265">
        <v>0</v>
      </c>
      <c r="F222" s="265">
        <v>0</v>
      </c>
      <c r="G222" s="265">
        <v>-3830.5611399999998</v>
      </c>
      <c r="H222" s="265">
        <v>-7805.8964500000002</v>
      </c>
      <c r="I222" s="265">
        <v>-9648.3285099999994</v>
      </c>
      <c r="J222" s="265">
        <v>-10238.7992089114</v>
      </c>
      <c r="K222" s="265">
        <v>-8117.0911736202897</v>
      </c>
      <c r="L222" s="265">
        <v>-1083.72696532797</v>
      </c>
      <c r="M222" s="265">
        <v>0</v>
      </c>
      <c r="N222" s="265">
        <v>0</v>
      </c>
      <c r="O222" s="265">
        <v>0</v>
      </c>
      <c r="P222" s="265">
        <v>0</v>
      </c>
      <c r="Q222" s="265">
        <v>0</v>
      </c>
      <c r="R222" s="265">
        <v>0</v>
      </c>
      <c r="S222" s="265">
        <v>-5032.49157753903</v>
      </c>
      <c r="T222" s="265">
        <v>-8410.8391655715495</v>
      </c>
      <c r="U222" s="265">
        <v>-10492.1156971075</v>
      </c>
      <c r="V222" s="265">
        <v>-10005.110981366401</v>
      </c>
      <c r="W222" s="265">
        <v>-8507.3603035424894</v>
      </c>
      <c r="X222" s="265">
        <v>-1117.5811583969801</v>
      </c>
      <c r="Y222" s="265">
        <v>0</v>
      </c>
      <c r="Z222" s="265">
        <v>0</v>
      </c>
      <c r="AA222" s="265">
        <v>0</v>
      </c>
      <c r="AB222" s="265">
        <v>0</v>
      </c>
      <c r="AC222" s="265">
        <v>0</v>
      </c>
      <c r="AD222" s="265">
        <v>0</v>
      </c>
      <c r="AE222" s="265">
        <v>-4859.0326717282396</v>
      </c>
    </row>
    <row r="223" spans="1:31" x14ac:dyDescent="0.25">
      <c r="A223" s="266" t="s">
        <v>668</v>
      </c>
      <c r="B223" s="265">
        <v>-16.570799999999998</v>
      </c>
      <c r="C223" s="265">
        <v>-24.443930000000002</v>
      </c>
      <c r="D223" s="265">
        <v>-15.228759999999999</v>
      </c>
      <c r="E223" s="265">
        <v>-10.848599999999999</v>
      </c>
      <c r="F223" s="265">
        <v>-4.4169599999999898</v>
      </c>
      <c r="G223" s="265">
        <v>-4.4386700000000001</v>
      </c>
      <c r="H223" s="265">
        <v>-2.6743399999999999</v>
      </c>
      <c r="I223" s="265">
        <v>-3.8553199999999999</v>
      </c>
      <c r="J223" s="265">
        <v>0</v>
      </c>
      <c r="K223" s="265">
        <v>0</v>
      </c>
      <c r="L223" s="265">
        <v>0</v>
      </c>
      <c r="M223" s="265">
        <v>0</v>
      </c>
      <c r="N223" s="265">
        <v>0</v>
      </c>
      <c r="O223" s="265">
        <v>0</v>
      </c>
      <c r="P223" s="265">
        <v>0</v>
      </c>
      <c r="Q223" s="265">
        <v>0</v>
      </c>
      <c r="R223" s="265">
        <v>0</v>
      </c>
      <c r="S223" s="265">
        <v>0</v>
      </c>
      <c r="T223" s="265">
        <v>0</v>
      </c>
      <c r="U223" s="265">
        <v>0</v>
      </c>
      <c r="V223" s="265">
        <v>0</v>
      </c>
      <c r="W223" s="265">
        <v>0</v>
      </c>
      <c r="X223" s="265">
        <v>0</v>
      </c>
      <c r="Y223" s="265">
        <v>0</v>
      </c>
      <c r="Z223" s="265">
        <v>0</v>
      </c>
      <c r="AA223" s="265">
        <v>0</v>
      </c>
      <c r="AB223" s="265">
        <v>0</v>
      </c>
      <c r="AC223" s="265">
        <v>0</v>
      </c>
      <c r="AD223" s="265">
        <v>0</v>
      </c>
      <c r="AE223" s="265">
        <v>0</v>
      </c>
    </row>
    <row r="224" spans="1:31" x14ac:dyDescent="0.25">
      <c r="A224" s="287" t="s">
        <v>669</v>
      </c>
      <c r="B224" s="265">
        <v>-16.570799999999998</v>
      </c>
      <c r="C224" s="265">
        <v>-24.443930000000002</v>
      </c>
      <c r="D224" s="265">
        <v>-15.228759999999999</v>
      </c>
      <c r="E224" s="265">
        <v>-10.848599999999999</v>
      </c>
      <c r="F224" s="265">
        <v>-4.4169599999999898</v>
      </c>
      <c r="G224" s="265">
        <v>-4.4386700000000001</v>
      </c>
      <c r="H224" s="265">
        <v>-2.6743399999999999</v>
      </c>
      <c r="I224" s="265">
        <v>-3.8553199999999999</v>
      </c>
      <c r="J224" s="265">
        <v>0</v>
      </c>
      <c r="K224" s="265">
        <v>0</v>
      </c>
      <c r="L224" s="265">
        <v>0</v>
      </c>
      <c r="M224" s="265">
        <v>0</v>
      </c>
      <c r="N224" s="265">
        <v>0</v>
      </c>
      <c r="O224" s="265">
        <v>0</v>
      </c>
      <c r="P224" s="265">
        <v>0</v>
      </c>
      <c r="Q224" s="265">
        <v>0</v>
      </c>
      <c r="R224" s="265">
        <v>0</v>
      </c>
      <c r="S224" s="265">
        <v>0</v>
      </c>
      <c r="T224" s="265">
        <v>0</v>
      </c>
      <c r="U224" s="265">
        <v>0</v>
      </c>
      <c r="V224" s="265">
        <v>0</v>
      </c>
      <c r="W224" s="265">
        <v>0</v>
      </c>
      <c r="X224" s="265">
        <v>0</v>
      </c>
      <c r="Y224" s="265">
        <v>0</v>
      </c>
      <c r="Z224" s="265">
        <v>0</v>
      </c>
      <c r="AA224" s="265">
        <v>0</v>
      </c>
      <c r="AB224" s="265">
        <v>0</v>
      </c>
      <c r="AC224" s="265">
        <v>0</v>
      </c>
      <c r="AD224" s="265">
        <v>0</v>
      </c>
      <c r="AE224" s="265">
        <v>0</v>
      </c>
    </row>
    <row r="225" spans="1:31" x14ac:dyDescent="0.25">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row>
    <row r="226" spans="1:31" x14ac:dyDescent="0.25">
      <c r="A226" s="264" t="s">
        <v>670</v>
      </c>
      <c r="B226" s="272">
        <v>22926.259429999998</v>
      </c>
      <c r="C226" s="272">
        <v>15443.07877</v>
      </c>
      <c r="D226" s="272">
        <v>8268.3503999999994</v>
      </c>
      <c r="E226" s="272">
        <v>5871.92011</v>
      </c>
      <c r="F226" s="272">
        <v>3784.9504000000002</v>
      </c>
      <c r="G226" s="272">
        <v>2726.9485599999998</v>
      </c>
      <c r="H226" s="272">
        <v>2494.7843899999998</v>
      </c>
      <c r="I226" s="272">
        <v>2919.65094</v>
      </c>
      <c r="J226" s="272">
        <v>2629.33996803331</v>
      </c>
      <c r="K226" s="272">
        <v>5388.0973412694702</v>
      </c>
      <c r="L226" s="272">
        <v>13403.3665818886</v>
      </c>
      <c r="M226" s="272">
        <v>24723.903500303601</v>
      </c>
      <c r="N226" s="272">
        <v>28065.203662419</v>
      </c>
      <c r="O226" s="272">
        <v>25886.830862303501</v>
      </c>
      <c r="P226" s="272">
        <v>20449.0695748652</v>
      </c>
      <c r="Q226" s="272">
        <v>10494.8591314801</v>
      </c>
      <c r="R226" s="272">
        <v>5976.7291690735401</v>
      </c>
      <c r="S226" s="272">
        <v>3212.58314001091</v>
      </c>
      <c r="T226" s="272">
        <v>2514.3826371004302</v>
      </c>
      <c r="U226" s="272">
        <v>2259.6163582086501</v>
      </c>
      <c r="V226" s="272">
        <v>2561.5056022479198</v>
      </c>
      <c r="W226" s="272">
        <v>3457.5588037765901</v>
      </c>
      <c r="X226" s="272">
        <v>10335.427817109599</v>
      </c>
      <c r="Y226" s="272">
        <v>20283.0934443716</v>
      </c>
      <c r="Z226" s="272">
        <v>28015.548886677101</v>
      </c>
      <c r="AA226" s="272">
        <v>25955.7608771458</v>
      </c>
      <c r="AB226" s="272">
        <v>20411.360147564301</v>
      </c>
      <c r="AC226" s="272">
        <v>10242.7710489374</v>
      </c>
      <c r="AD226" s="272">
        <v>5775.1583224666902</v>
      </c>
      <c r="AE226" s="272">
        <v>3079.83094515112</v>
      </c>
    </row>
    <row r="227" spans="1:31" x14ac:dyDescent="0.25">
      <c r="A227" s="266" t="s">
        <v>543</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row>
    <row r="228" spans="1:31" x14ac:dyDescent="0.25">
      <c r="A228" s="266" t="s">
        <v>671</v>
      </c>
      <c r="B228" s="265">
        <v>54.667180000000002</v>
      </c>
      <c r="C228" s="265">
        <v>70.121309999999994</v>
      </c>
      <c r="D228" s="265">
        <v>64.606819999999999</v>
      </c>
      <c r="E228" s="265">
        <v>60.657379999999897</v>
      </c>
      <c r="F228" s="265">
        <v>75.138369999999995</v>
      </c>
      <c r="G228" s="265">
        <v>63.365220000000001</v>
      </c>
      <c r="H228" s="265">
        <v>74.087519999999998</v>
      </c>
      <c r="I228" s="265">
        <v>74.611159999999998</v>
      </c>
      <c r="J228" s="265">
        <v>92.694999999999993</v>
      </c>
      <c r="K228" s="265">
        <v>95.313000000000002</v>
      </c>
      <c r="L228" s="265">
        <v>82.308000000000007</v>
      </c>
      <c r="M228" s="265">
        <v>79.055000000000007</v>
      </c>
      <c r="N228" s="265">
        <v>58.951999999999998</v>
      </c>
      <c r="O228" s="265">
        <v>56.399000000000001</v>
      </c>
      <c r="P228" s="265">
        <v>63.316000000000003</v>
      </c>
      <c r="Q228" s="265">
        <v>52.444000000000003</v>
      </c>
      <c r="R228" s="265">
        <v>53.899000000000001</v>
      </c>
      <c r="S228" s="265">
        <v>51.933999999999997</v>
      </c>
      <c r="T228" s="265">
        <v>52.954999999999998</v>
      </c>
      <c r="U228" s="265">
        <v>57.750999999999998</v>
      </c>
      <c r="V228" s="265">
        <v>58.161000000000001</v>
      </c>
      <c r="W228" s="265">
        <v>55.966000000000001</v>
      </c>
      <c r="X228" s="265">
        <v>55.838999999999999</v>
      </c>
      <c r="Y228" s="265">
        <v>51.015999999999998</v>
      </c>
      <c r="Z228" s="265">
        <v>61.951999999999998</v>
      </c>
      <c r="AA228" s="265">
        <v>58.378999999999998</v>
      </c>
      <c r="AB228" s="265">
        <v>59.451000000000001</v>
      </c>
      <c r="AC228" s="265">
        <v>52.459000000000003</v>
      </c>
      <c r="AD228" s="265">
        <v>55.625</v>
      </c>
      <c r="AE228" s="265">
        <v>50.036000000000001</v>
      </c>
    </row>
    <row r="229" spans="1:31" x14ac:dyDescent="0.25">
      <c r="A229" s="266" t="s">
        <v>672</v>
      </c>
      <c r="B229" s="265">
        <v>4.6199500000000002</v>
      </c>
      <c r="C229" s="265">
        <v>4.22743</v>
      </c>
      <c r="D229" s="265">
        <v>7.4044600000000003</v>
      </c>
      <c r="E229" s="265">
        <v>4.1894</v>
      </c>
      <c r="F229" s="265">
        <v>4.9546000000000001</v>
      </c>
      <c r="G229" s="265">
        <v>6.1903499999999996</v>
      </c>
      <c r="H229" s="265">
        <v>5.4218199999999896</v>
      </c>
      <c r="I229" s="265">
        <v>6.2377900000000004</v>
      </c>
      <c r="J229" s="265">
        <v>5.12</v>
      </c>
      <c r="K229" s="265">
        <v>6.12</v>
      </c>
      <c r="L229" s="265">
        <v>6.3920000000000003</v>
      </c>
      <c r="M229" s="265">
        <v>5.12</v>
      </c>
      <c r="N229" s="265">
        <v>2.7549999999999999</v>
      </c>
      <c r="O229" s="265">
        <v>2.7549999999999999</v>
      </c>
      <c r="P229" s="265">
        <v>2.7549999999999999</v>
      </c>
      <c r="Q229" s="265">
        <v>4.9550000000000001</v>
      </c>
      <c r="R229" s="265">
        <v>2.7549999999999999</v>
      </c>
      <c r="S229" s="265">
        <v>2.7549999999999999</v>
      </c>
      <c r="T229" s="265">
        <v>3.7549999999999999</v>
      </c>
      <c r="U229" s="265">
        <v>2.7549999999999999</v>
      </c>
      <c r="V229" s="265">
        <v>2.7549999999999999</v>
      </c>
      <c r="W229" s="265">
        <v>3.7549999999999999</v>
      </c>
      <c r="X229" s="265">
        <v>3.9550000000000001</v>
      </c>
      <c r="Y229" s="265">
        <v>2.7549999999999999</v>
      </c>
      <c r="Z229" s="265">
        <v>2.7719999999999998</v>
      </c>
      <c r="AA229" s="265">
        <v>2.7719999999999998</v>
      </c>
      <c r="AB229" s="265">
        <v>2.7719999999999998</v>
      </c>
      <c r="AC229" s="265">
        <v>4.9800000000000004</v>
      </c>
      <c r="AD229" s="265">
        <v>2.7719999999999998</v>
      </c>
      <c r="AE229" s="265">
        <v>2.7719999999999998</v>
      </c>
    </row>
    <row r="230" spans="1:31" x14ac:dyDescent="0.25">
      <c r="A230" s="266" t="s">
        <v>673</v>
      </c>
      <c r="B230" s="265">
        <v>35.237819999999999</v>
      </c>
      <c r="C230" s="265">
        <v>37.06015</v>
      </c>
      <c r="D230" s="265">
        <v>31.479869999999998</v>
      </c>
      <c r="E230" s="265">
        <v>29.98807</v>
      </c>
      <c r="F230" s="265">
        <v>51.879599999999897</v>
      </c>
      <c r="G230" s="265">
        <v>47.054279999999999</v>
      </c>
      <c r="H230" s="265">
        <v>32.552050000000001</v>
      </c>
      <c r="I230" s="265">
        <v>18.996839999999999</v>
      </c>
      <c r="J230" s="265">
        <v>83.418999999999997</v>
      </c>
      <c r="K230" s="265">
        <v>49.817</v>
      </c>
      <c r="L230" s="265">
        <v>53.953000000000003</v>
      </c>
      <c r="M230" s="265">
        <v>57.88</v>
      </c>
      <c r="N230" s="265">
        <v>78.177000000000007</v>
      </c>
      <c r="O230" s="265">
        <v>68.637</v>
      </c>
      <c r="P230" s="265">
        <v>72.558000000000007</v>
      </c>
      <c r="Q230" s="265">
        <v>57.686</v>
      </c>
      <c r="R230" s="265">
        <v>65.144999999999996</v>
      </c>
      <c r="S230" s="265">
        <v>78.688999999999993</v>
      </c>
      <c r="T230" s="265">
        <v>86.572999999999993</v>
      </c>
      <c r="U230" s="265">
        <v>100.82899999999999</v>
      </c>
      <c r="V230" s="265">
        <v>79.710999999999999</v>
      </c>
      <c r="W230" s="265">
        <v>77.501999999999995</v>
      </c>
      <c r="X230" s="265">
        <v>78.082999999999998</v>
      </c>
      <c r="Y230" s="265">
        <v>75.316000000000003</v>
      </c>
      <c r="Z230" s="265">
        <v>80.013000000000005</v>
      </c>
      <c r="AA230" s="265">
        <v>67.25</v>
      </c>
      <c r="AB230" s="265">
        <v>69.590999999999994</v>
      </c>
      <c r="AC230" s="265">
        <v>58.395000000000003</v>
      </c>
      <c r="AD230" s="265">
        <v>60.758000000000003</v>
      </c>
      <c r="AE230" s="265">
        <v>74.338999999999999</v>
      </c>
    </row>
    <row r="231" spans="1:31" x14ac:dyDescent="0.25">
      <c r="A231" s="266" t="s">
        <v>674</v>
      </c>
      <c r="B231" s="265">
        <v>232.02543</v>
      </c>
      <c r="C231" s="265">
        <v>204.38692</v>
      </c>
      <c r="D231" s="265">
        <v>231.09746999999999</v>
      </c>
      <c r="E231" s="265">
        <v>178.16292999999999</v>
      </c>
      <c r="F231" s="265">
        <v>157.70113000000001</v>
      </c>
      <c r="G231" s="265">
        <v>162.74118999999999</v>
      </c>
      <c r="H231" s="265">
        <v>144.55751000000001</v>
      </c>
      <c r="I231" s="265">
        <v>176.09509</v>
      </c>
      <c r="J231" s="265">
        <v>102.381</v>
      </c>
      <c r="K231" s="265">
        <v>108.977</v>
      </c>
      <c r="L231" s="265">
        <v>107.937</v>
      </c>
      <c r="M231" s="265">
        <v>125.45</v>
      </c>
      <c r="N231" s="265">
        <v>294.02699999999999</v>
      </c>
      <c r="O231" s="265">
        <v>280.20800000000003</v>
      </c>
      <c r="P231" s="265">
        <v>271.90300000000002</v>
      </c>
      <c r="Q231" s="265">
        <v>193.364</v>
      </c>
      <c r="R231" s="265">
        <v>213.41399999999999</v>
      </c>
      <c r="S231" s="265">
        <v>281.524</v>
      </c>
      <c r="T231" s="265">
        <v>278.40100000000001</v>
      </c>
      <c r="U231" s="265">
        <v>218.91900000000001</v>
      </c>
      <c r="V231" s="265">
        <v>221.166</v>
      </c>
      <c r="W231" s="265">
        <v>232.33500000000001</v>
      </c>
      <c r="X231" s="265">
        <v>245.19499999999999</v>
      </c>
      <c r="Y231" s="265">
        <v>276.89400000000001</v>
      </c>
      <c r="Z231" s="265">
        <v>296.19</v>
      </c>
      <c r="AA231" s="265">
        <v>279.517</v>
      </c>
      <c r="AB231" s="265">
        <v>271.59500000000003</v>
      </c>
      <c r="AC231" s="265">
        <v>191.84800000000001</v>
      </c>
      <c r="AD231" s="265">
        <v>235.607</v>
      </c>
      <c r="AE231" s="265">
        <v>334.61500000000001</v>
      </c>
    </row>
    <row r="232" spans="1:31" x14ac:dyDescent="0.25">
      <c r="A232" s="266" t="s">
        <v>675</v>
      </c>
      <c r="B232" s="265">
        <v>125.57119</v>
      </c>
      <c r="C232" s="265">
        <v>122.57428</v>
      </c>
      <c r="D232" s="265">
        <v>73.342299999999994</v>
      </c>
      <c r="E232" s="265">
        <v>37.862780000000001</v>
      </c>
      <c r="F232" s="265">
        <v>4.77827</v>
      </c>
      <c r="G232" s="265">
        <v>1.20146</v>
      </c>
      <c r="H232" s="265">
        <v>0.72723000000000004</v>
      </c>
      <c r="I232" s="265">
        <v>3.3864299999999998</v>
      </c>
      <c r="J232" s="265">
        <v>5</v>
      </c>
      <c r="K232" s="265">
        <v>9</v>
      </c>
      <c r="L232" s="265">
        <v>21</v>
      </c>
      <c r="M232" s="265">
        <v>136</v>
      </c>
      <c r="N232" s="265">
        <v>131</v>
      </c>
      <c r="O232" s="265">
        <v>114</v>
      </c>
      <c r="P232" s="265">
        <v>101</v>
      </c>
      <c r="Q232" s="265">
        <v>30</v>
      </c>
      <c r="R232" s="265">
        <v>16</v>
      </c>
      <c r="S232" s="265">
        <v>7</v>
      </c>
      <c r="T232" s="265">
        <v>7</v>
      </c>
      <c r="U232" s="265">
        <v>7</v>
      </c>
      <c r="V232" s="265">
        <v>7</v>
      </c>
      <c r="W232" s="265">
        <v>11</v>
      </c>
      <c r="X232" s="265">
        <v>22</v>
      </c>
      <c r="Y232" s="265">
        <v>127</v>
      </c>
      <c r="Z232" s="265">
        <v>148</v>
      </c>
      <c r="AA232" s="265">
        <v>130</v>
      </c>
      <c r="AB232" s="265">
        <v>115</v>
      </c>
      <c r="AC232" s="265">
        <v>33</v>
      </c>
      <c r="AD232" s="265">
        <v>17</v>
      </c>
      <c r="AE232" s="265">
        <v>7</v>
      </c>
    </row>
    <row r="233" spans="1:31" x14ac:dyDescent="0.25">
      <c r="A233" s="266" t="s">
        <v>676</v>
      </c>
      <c r="B233" s="265">
        <v>252.10169999999999</v>
      </c>
      <c r="C233" s="265">
        <v>263.620599999999</v>
      </c>
      <c r="D233" s="265">
        <v>259.80412999999999</v>
      </c>
      <c r="E233" s="265">
        <v>196.13258999999999</v>
      </c>
      <c r="F233" s="265">
        <v>167.55174</v>
      </c>
      <c r="G233" s="265">
        <v>6.6002599999999996</v>
      </c>
      <c r="H233" s="265">
        <v>4.3729100000000001</v>
      </c>
      <c r="I233" s="265">
        <v>3.9274899999999899</v>
      </c>
      <c r="J233" s="265">
        <v>27.834</v>
      </c>
      <c r="K233" s="265">
        <v>27.835000000000001</v>
      </c>
      <c r="L233" s="265">
        <v>90.015000000000001</v>
      </c>
      <c r="M233" s="265">
        <v>220.06800000000001</v>
      </c>
      <c r="N233" s="265">
        <v>234.37899999999999</v>
      </c>
      <c r="O233" s="265">
        <v>230.798</v>
      </c>
      <c r="P233" s="265">
        <v>192.131</v>
      </c>
      <c r="Q233" s="265">
        <v>152.184</v>
      </c>
      <c r="R233" s="265">
        <v>122.675</v>
      </c>
      <c r="S233" s="265">
        <v>14.599</v>
      </c>
      <c r="T233" s="265">
        <v>15.481</v>
      </c>
      <c r="U233" s="265">
        <v>22.768999999999998</v>
      </c>
      <c r="V233" s="265">
        <v>17.684000000000001</v>
      </c>
      <c r="W233" s="265">
        <v>19.227</v>
      </c>
      <c r="X233" s="265">
        <v>96.221000000000004</v>
      </c>
      <c r="Y233" s="265">
        <v>192.78899999999999</v>
      </c>
      <c r="Z233" s="265">
        <v>236.18</v>
      </c>
      <c r="AA233" s="265">
        <v>244.86699999999999</v>
      </c>
      <c r="AB233" s="265">
        <v>193.60300000000001</v>
      </c>
      <c r="AC233" s="265">
        <v>245.34399999999999</v>
      </c>
      <c r="AD233" s="265">
        <v>139.97399999999999</v>
      </c>
      <c r="AE233" s="265">
        <v>15.513999999999999</v>
      </c>
    </row>
    <row r="234" spans="1:31" x14ac:dyDescent="0.25">
      <c r="A234" s="266" t="s">
        <v>677</v>
      </c>
      <c r="B234" s="265">
        <v>137.77649</v>
      </c>
      <c r="C234" s="265">
        <v>117.43728</v>
      </c>
      <c r="D234" s="265">
        <v>103.44905</v>
      </c>
      <c r="E234" s="265">
        <v>87.677580000000006</v>
      </c>
      <c r="F234" s="265">
        <v>90.221209999999999</v>
      </c>
      <c r="G234" s="265">
        <v>90.182079999999999</v>
      </c>
      <c r="H234" s="265">
        <v>113.56216000000001</v>
      </c>
      <c r="I234" s="265">
        <v>128.11034000000001</v>
      </c>
      <c r="J234" s="265">
        <v>174</v>
      </c>
      <c r="K234" s="265">
        <v>193</v>
      </c>
      <c r="L234" s="265">
        <v>194</v>
      </c>
      <c r="M234" s="265">
        <v>182</v>
      </c>
      <c r="N234" s="265">
        <v>139</v>
      </c>
      <c r="O234" s="265">
        <v>119</v>
      </c>
      <c r="P234" s="265">
        <v>102</v>
      </c>
      <c r="Q234" s="265">
        <v>84</v>
      </c>
      <c r="R234" s="265">
        <v>86</v>
      </c>
      <c r="S234" s="265">
        <v>98</v>
      </c>
      <c r="T234" s="265">
        <v>116</v>
      </c>
      <c r="U234" s="265">
        <v>135</v>
      </c>
      <c r="V234" s="265">
        <v>155</v>
      </c>
      <c r="W234" s="265">
        <v>173</v>
      </c>
      <c r="X234" s="265">
        <v>173</v>
      </c>
      <c r="Y234" s="265">
        <v>162</v>
      </c>
      <c r="Z234" s="265">
        <v>150</v>
      </c>
      <c r="AA234" s="265">
        <v>129</v>
      </c>
      <c r="AB234" s="265">
        <v>114</v>
      </c>
      <c r="AC234" s="265">
        <v>95</v>
      </c>
      <c r="AD234" s="265">
        <v>96</v>
      </c>
      <c r="AE234" s="265">
        <v>109</v>
      </c>
    </row>
    <row r="235" spans="1:31" ht="15.75" thickBot="1" x14ac:dyDescent="0.3">
      <c r="A235" s="266" t="s">
        <v>678</v>
      </c>
      <c r="B235" s="267">
        <v>1.6787399999999999</v>
      </c>
      <c r="C235" s="267">
        <v>1.52874</v>
      </c>
      <c r="D235" s="267">
        <v>1.52874</v>
      </c>
      <c r="E235" s="267">
        <v>1.52874</v>
      </c>
      <c r="F235" s="267">
        <v>1.52874</v>
      </c>
      <c r="G235" s="267">
        <v>1.52874</v>
      </c>
      <c r="H235" s="267">
        <v>1.52874</v>
      </c>
      <c r="I235" s="267">
        <v>1.52874</v>
      </c>
      <c r="J235" s="267">
        <v>0</v>
      </c>
      <c r="K235" s="267">
        <v>0</v>
      </c>
      <c r="L235" s="267">
        <v>0</v>
      </c>
      <c r="M235" s="267">
        <v>0</v>
      </c>
      <c r="N235" s="267">
        <v>0</v>
      </c>
      <c r="O235" s="267">
        <v>0</v>
      </c>
      <c r="P235" s="267">
        <v>0</v>
      </c>
      <c r="Q235" s="267">
        <v>0</v>
      </c>
      <c r="R235" s="267">
        <v>0</v>
      </c>
      <c r="S235" s="267">
        <v>0</v>
      </c>
      <c r="T235" s="267">
        <v>0</v>
      </c>
      <c r="U235" s="267">
        <v>0</v>
      </c>
      <c r="V235" s="267">
        <v>0</v>
      </c>
      <c r="W235" s="267">
        <v>0</v>
      </c>
      <c r="X235" s="267">
        <v>0</v>
      </c>
      <c r="Y235" s="267">
        <v>0</v>
      </c>
      <c r="Z235" s="267">
        <v>0</v>
      </c>
      <c r="AA235" s="267">
        <v>0</v>
      </c>
      <c r="AB235" s="267">
        <v>0</v>
      </c>
      <c r="AC235" s="267">
        <v>0</v>
      </c>
      <c r="AD235" s="267">
        <v>0</v>
      </c>
      <c r="AE235" s="267">
        <v>0</v>
      </c>
    </row>
    <row r="236" spans="1:31" x14ac:dyDescent="0.25">
      <c r="A236" s="287" t="s">
        <v>565</v>
      </c>
      <c r="B236" s="265">
        <v>843.67849999999999</v>
      </c>
      <c r="C236" s="265">
        <v>820.95670999999902</v>
      </c>
      <c r="D236" s="265">
        <v>772.71283999999901</v>
      </c>
      <c r="E236" s="265">
        <v>596.199469999999</v>
      </c>
      <c r="F236" s="265">
        <v>553.75365999999997</v>
      </c>
      <c r="G236" s="265">
        <v>378.86358000000001</v>
      </c>
      <c r="H236" s="265">
        <v>376.80993999999998</v>
      </c>
      <c r="I236" s="265">
        <v>412.89388000000002</v>
      </c>
      <c r="J236" s="265">
        <v>490.44900000000001</v>
      </c>
      <c r="K236" s="265">
        <v>490.06199999999899</v>
      </c>
      <c r="L236" s="265">
        <v>555.60500000000002</v>
      </c>
      <c r="M236" s="265">
        <v>805.57299999999998</v>
      </c>
      <c r="N236" s="265">
        <v>938.29</v>
      </c>
      <c r="O236" s="265">
        <v>871.79700000000003</v>
      </c>
      <c r="P236" s="265">
        <v>805.66300000000001</v>
      </c>
      <c r="Q236" s="265">
        <v>574.63300000000004</v>
      </c>
      <c r="R236" s="265">
        <v>559.88800000000003</v>
      </c>
      <c r="S236" s="265">
        <v>534.50099999999998</v>
      </c>
      <c r="T236" s="265">
        <v>560.16499999999996</v>
      </c>
      <c r="U236" s="265">
        <v>545.02300000000002</v>
      </c>
      <c r="V236" s="265">
        <v>541.47699999999998</v>
      </c>
      <c r="W236" s="265">
        <v>572.78499999999997</v>
      </c>
      <c r="X236" s="265">
        <v>674.29300000000001</v>
      </c>
      <c r="Y236" s="265">
        <v>887.77</v>
      </c>
      <c r="Z236" s="265">
        <v>975.10699999999997</v>
      </c>
      <c r="AA236" s="265">
        <v>911.78499999999997</v>
      </c>
      <c r="AB236" s="265">
        <v>826.01199999999994</v>
      </c>
      <c r="AC236" s="265">
        <v>681.02599999999995</v>
      </c>
      <c r="AD236" s="265">
        <v>607.73599999999999</v>
      </c>
      <c r="AE236" s="265">
        <v>593.27599999999995</v>
      </c>
    </row>
    <row r="237" spans="1:31" x14ac:dyDescent="0.25">
      <c r="A237" s="266" t="s">
        <v>679</v>
      </c>
      <c r="B237" s="265">
        <v>37.901420000000002</v>
      </c>
      <c r="C237" s="265">
        <v>51.971440000000001</v>
      </c>
      <c r="D237" s="265">
        <v>51.3155</v>
      </c>
      <c r="E237" s="265">
        <v>42.855589999999999</v>
      </c>
      <c r="F237" s="265">
        <v>50.374290000000002</v>
      </c>
      <c r="G237" s="265">
        <v>48.453199999999903</v>
      </c>
      <c r="H237" s="265">
        <v>58.442909999999998</v>
      </c>
      <c r="I237" s="265">
        <v>54.726129999999998</v>
      </c>
      <c r="J237" s="265">
        <v>38.640999999999998</v>
      </c>
      <c r="K237" s="265">
        <v>40.256</v>
      </c>
      <c r="L237" s="265">
        <v>37.369999999999997</v>
      </c>
      <c r="M237" s="265">
        <v>38.813000000000002</v>
      </c>
      <c r="N237" s="265">
        <v>42.993000000000002</v>
      </c>
      <c r="O237" s="265">
        <v>40.441000000000003</v>
      </c>
      <c r="P237" s="265">
        <v>43.375999999999998</v>
      </c>
      <c r="Q237" s="265">
        <v>36.484999999999999</v>
      </c>
      <c r="R237" s="265">
        <v>36.613</v>
      </c>
      <c r="S237" s="265">
        <v>35.975000000000001</v>
      </c>
      <c r="T237" s="265">
        <v>36.996000000000002</v>
      </c>
      <c r="U237" s="265">
        <v>43.121000000000002</v>
      </c>
      <c r="V237" s="265">
        <v>39.548000000000002</v>
      </c>
      <c r="W237" s="265">
        <v>41.334000000000003</v>
      </c>
      <c r="X237" s="265">
        <v>41.207000000000001</v>
      </c>
      <c r="Y237" s="265">
        <v>39.036999999999999</v>
      </c>
      <c r="Z237" s="265">
        <v>45.652999999999999</v>
      </c>
      <c r="AA237" s="265">
        <v>42.08</v>
      </c>
      <c r="AB237" s="265">
        <v>41.825000000000003</v>
      </c>
      <c r="AC237" s="265">
        <v>37.485999999999997</v>
      </c>
      <c r="AD237" s="265">
        <v>37.997</v>
      </c>
      <c r="AE237" s="265">
        <v>35.061999999999998</v>
      </c>
    </row>
    <row r="238" spans="1:31" x14ac:dyDescent="0.25">
      <c r="A238" s="266" t="s">
        <v>680</v>
      </c>
      <c r="B238" s="265">
        <v>6.0223899999999997</v>
      </c>
      <c r="C238" s="265">
        <v>3.1199499999999998</v>
      </c>
      <c r="D238" s="265">
        <v>5.4458799999999998</v>
      </c>
      <c r="E238" s="265">
        <v>4.2183700000000002</v>
      </c>
      <c r="F238" s="265">
        <v>205.82364000000001</v>
      </c>
      <c r="G238" s="265">
        <v>163.36044999999999</v>
      </c>
      <c r="H238" s="265">
        <v>-87.505259999999893</v>
      </c>
      <c r="I238" s="265">
        <v>2.0340600000000002</v>
      </c>
      <c r="J238" s="265">
        <v>28.524000000000001</v>
      </c>
      <c r="K238" s="265">
        <v>26.195</v>
      </c>
      <c r="L238" s="265">
        <v>18.684999999999999</v>
      </c>
      <c r="M238" s="265">
        <v>18.459</v>
      </c>
      <c r="N238" s="265">
        <v>23.698</v>
      </c>
      <c r="O238" s="265">
        <v>18.329999999999998</v>
      </c>
      <c r="P238" s="265">
        <v>24.655999999999999</v>
      </c>
      <c r="Q238" s="265">
        <v>110.241</v>
      </c>
      <c r="R238" s="265">
        <v>117.73</v>
      </c>
      <c r="S238" s="265">
        <v>27.303999999999998</v>
      </c>
      <c r="T238" s="265">
        <v>30.821999999999999</v>
      </c>
      <c r="U238" s="265">
        <v>58.698</v>
      </c>
      <c r="V238" s="265">
        <v>33.435000000000002</v>
      </c>
      <c r="W238" s="265">
        <v>33.866999999999997</v>
      </c>
      <c r="X238" s="265">
        <v>23.001000000000001</v>
      </c>
      <c r="Y238" s="265">
        <v>24.1</v>
      </c>
      <c r="Z238" s="265">
        <v>30.273</v>
      </c>
      <c r="AA238" s="265">
        <v>21.213000000000001</v>
      </c>
      <c r="AB238" s="265">
        <v>21.99</v>
      </c>
      <c r="AC238" s="265">
        <v>171.80199999999999</v>
      </c>
      <c r="AD238" s="265">
        <v>180.63499999999999</v>
      </c>
      <c r="AE238" s="265">
        <v>25.221</v>
      </c>
    </row>
    <row r="239" spans="1:31" x14ac:dyDescent="0.25">
      <c r="A239" s="266" t="s">
        <v>681</v>
      </c>
      <c r="B239" s="265">
        <v>33.425019999999897</v>
      </c>
      <c r="C239" s="265">
        <v>32.499659999999999</v>
      </c>
      <c r="D239" s="265">
        <v>21.390720000000002</v>
      </c>
      <c r="E239" s="265">
        <v>55.186309999999999</v>
      </c>
      <c r="F239" s="265">
        <v>40.697569999999999</v>
      </c>
      <c r="G239" s="265">
        <v>37.55688</v>
      </c>
      <c r="H239" s="265">
        <v>66.564089999999993</v>
      </c>
      <c r="I239" s="265">
        <v>54.003360000000001</v>
      </c>
      <c r="J239" s="265">
        <v>39.109000000000002</v>
      </c>
      <c r="K239" s="265">
        <v>43.265999999999998</v>
      </c>
      <c r="L239" s="265">
        <v>37.664999999999999</v>
      </c>
      <c r="M239" s="265">
        <v>37.664999999999999</v>
      </c>
      <c r="N239" s="265">
        <v>12.843</v>
      </c>
      <c r="O239" s="265">
        <v>11.087999999999999</v>
      </c>
      <c r="P239" s="265">
        <v>14.22</v>
      </c>
      <c r="Q239" s="265">
        <v>10.087999999999999</v>
      </c>
      <c r="R239" s="265">
        <v>12.465</v>
      </c>
      <c r="S239" s="265">
        <v>14.465</v>
      </c>
      <c r="T239" s="265">
        <v>13.465</v>
      </c>
      <c r="U239" s="265">
        <v>12.087999999999999</v>
      </c>
      <c r="V239" s="265">
        <v>13.087999999999999</v>
      </c>
      <c r="W239" s="265">
        <v>14.843</v>
      </c>
      <c r="X239" s="265">
        <v>8.7110000000000003</v>
      </c>
      <c r="Y239" s="265">
        <v>9.7110000000000003</v>
      </c>
      <c r="Z239" s="265">
        <v>13.91</v>
      </c>
      <c r="AA239" s="265">
        <v>12.138</v>
      </c>
      <c r="AB239" s="265">
        <v>12.523</v>
      </c>
      <c r="AC239" s="265">
        <v>11.138</v>
      </c>
      <c r="AD239" s="265">
        <v>12.523</v>
      </c>
      <c r="AE239" s="265">
        <v>14.523</v>
      </c>
    </row>
    <row r="240" spans="1:31" x14ac:dyDescent="0.25">
      <c r="A240" s="266" t="s">
        <v>682</v>
      </c>
      <c r="B240" s="265">
        <v>98.89949</v>
      </c>
      <c r="C240" s="265">
        <v>44.191780000000001</v>
      </c>
      <c r="D240" s="265">
        <v>45.564230000000002</v>
      </c>
      <c r="E240" s="265">
        <v>35.047179999999997</v>
      </c>
      <c r="F240" s="265">
        <v>49.854689999999998</v>
      </c>
      <c r="G240" s="265">
        <v>56.780879999999897</v>
      </c>
      <c r="H240" s="265">
        <v>60.6614</v>
      </c>
      <c r="I240" s="265">
        <v>24.833099999999899</v>
      </c>
      <c r="J240" s="265">
        <v>50.09</v>
      </c>
      <c r="K240" s="265">
        <v>50.634</v>
      </c>
      <c r="L240" s="265">
        <v>69.337000000000003</v>
      </c>
      <c r="M240" s="265">
        <v>66.349000000000004</v>
      </c>
      <c r="N240" s="265">
        <v>54.860999999999997</v>
      </c>
      <c r="O240" s="265">
        <v>38.566000000000003</v>
      </c>
      <c r="P240" s="265">
        <v>45.588999999999999</v>
      </c>
      <c r="Q240" s="265">
        <v>29.530999999999999</v>
      </c>
      <c r="R240" s="265">
        <v>31.062000000000001</v>
      </c>
      <c r="S240" s="265">
        <v>30.716000000000001</v>
      </c>
      <c r="T240" s="265">
        <v>27.568999999999999</v>
      </c>
      <c r="U240" s="265">
        <v>38.904000000000003</v>
      </c>
      <c r="V240" s="265">
        <v>31.021000000000001</v>
      </c>
      <c r="W240" s="265">
        <v>53.795000000000002</v>
      </c>
      <c r="X240" s="265">
        <v>46.308</v>
      </c>
      <c r="Y240" s="265">
        <v>49.384</v>
      </c>
      <c r="Z240" s="265">
        <v>49.231999999999999</v>
      </c>
      <c r="AA240" s="265">
        <v>38.768999999999998</v>
      </c>
      <c r="AB240" s="265">
        <v>52.378999999999998</v>
      </c>
      <c r="AC240" s="265">
        <v>31.588999999999999</v>
      </c>
      <c r="AD240" s="265">
        <v>29.817</v>
      </c>
      <c r="AE240" s="265">
        <v>30.844000000000001</v>
      </c>
    </row>
    <row r="241" spans="1:31" x14ac:dyDescent="0.25">
      <c r="A241" s="266" t="s">
        <v>683</v>
      </c>
      <c r="B241" s="265">
        <v>5.3812800000000003</v>
      </c>
      <c r="C241" s="265">
        <v>7.8334999999999999</v>
      </c>
      <c r="D241" s="265">
        <v>5.3250900000000003</v>
      </c>
      <c r="E241" s="265">
        <v>3.1326700000000001</v>
      </c>
      <c r="F241" s="265">
        <v>1.45434</v>
      </c>
      <c r="G241" s="265">
        <v>7.0427200000000001</v>
      </c>
      <c r="H241" s="265">
        <v>0.45247999999999999</v>
      </c>
      <c r="I241" s="265">
        <v>2.0986199999999999</v>
      </c>
      <c r="J241" s="265">
        <v>1.512</v>
      </c>
      <c r="K241" s="265">
        <v>1.512</v>
      </c>
      <c r="L241" s="265">
        <v>3.0230000000000001</v>
      </c>
      <c r="M241" s="265">
        <v>4.3630000000000004</v>
      </c>
      <c r="N241" s="265">
        <v>4.2089999999999996</v>
      </c>
      <c r="O241" s="265">
        <v>2.9239999999999999</v>
      </c>
      <c r="P241" s="265">
        <v>2.9239999999999999</v>
      </c>
      <c r="Q241" s="265">
        <v>1.462</v>
      </c>
      <c r="R241" s="265">
        <v>1.462</v>
      </c>
      <c r="S241" s="265">
        <v>1.462</v>
      </c>
      <c r="T241" s="265">
        <v>1.462</v>
      </c>
      <c r="U241" s="265">
        <v>1.462</v>
      </c>
      <c r="V241" s="265">
        <v>1.462</v>
      </c>
      <c r="W241" s="265">
        <v>1.462</v>
      </c>
      <c r="X241" s="265">
        <v>2.9239999999999999</v>
      </c>
      <c r="Y241" s="265">
        <v>4.2089999999999996</v>
      </c>
      <c r="Z241" s="265">
        <v>4.202</v>
      </c>
      <c r="AA241" s="265">
        <v>2.92</v>
      </c>
      <c r="AB241" s="265">
        <v>2.92</v>
      </c>
      <c r="AC241" s="265">
        <v>1.4590000000000001</v>
      </c>
      <c r="AD241" s="265">
        <v>1.4590000000000001</v>
      </c>
      <c r="AE241" s="265">
        <v>1.4590000000000001</v>
      </c>
    </row>
    <row r="242" spans="1:31" x14ac:dyDescent="0.25">
      <c r="A242" s="266" t="s">
        <v>684</v>
      </c>
      <c r="B242" s="265">
        <v>17.001009999999901</v>
      </c>
      <c r="C242" s="265">
        <v>27.643360000000001</v>
      </c>
      <c r="D242" s="265">
        <v>44.628699999999903</v>
      </c>
      <c r="E242" s="265">
        <v>43.905619999999999</v>
      </c>
      <c r="F242" s="265">
        <v>42.494289999999999</v>
      </c>
      <c r="G242" s="265">
        <v>86.953530000000001</v>
      </c>
      <c r="H242" s="265">
        <v>89.596800000000002</v>
      </c>
      <c r="I242" s="265">
        <v>110.26121000000001</v>
      </c>
      <c r="J242" s="265">
        <v>79.536000000000001</v>
      </c>
      <c r="K242" s="265">
        <v>87.31</v>
      </c>
      <c r="L242" s="265">
        <v>101.154</v>
      </c>
      <c r="M242" s="265">
        <v>103.836</v>
      </c>
      <c r="N242" s="265">
        <v>67.902000000000001</v>
      </c>
      <c r="O242" s="265">
        <v>58.39</v>
      </c>
      <c r="P242" s="265">
        <v>45.316000000000003</v>
      </c>
      <c r="Q242" s="265">
        <v>25.655000000000001</v>
      </c>
      <c r="R242" s="265">
        <v>38.155000000000001</v>
      </c>
      <c r="S242" s="265">
        <v>42.469000000000001</v>
      </c>
      <c r="T242" s="265">
        <v>39.145000000000003</v>
      </c>
      <c r="U242" s="265">
        <v>44.625</v>
      </c>
      <c r="V242" s="265">
        <v>54.57</v>
      </c>
      <c r="W242" s="265">
        <v>85.540999999999997</v>
      </c>
      <c r="X242" s="265">
        <v>82.995999999999995</v>
      </c>
      <c r="Y242" s="265">
        <v>70.347999999999999</v>
      </c>
      <c r="Z242" s="265">
        <v>59.29</v>
      </c>
      <c r="AA242" s="265">
        <v>56.465000000000003</v>
      </c>
      <c r="AB242" s="265">
        <v>39.869999999999997</v>
      </c>
      <c r="AC242" s="265">
        <v>31.414000000000001</v>
      </c>
      <c r="AD242" s="265">
        <v>31.888000000000002</v>
      </c>
      <c r="AE242" s="265">
        <v>46.375999999999998</v>
      </c>
    </row>
    <row r="243" spans="1:31" ht="15.75" thickBot="1" x14ac:dyDescent="0.3">
      <c r="A243" s="266" t="s">
        <v>685</v>
      </c>
      <c r="B243" s="267">
        <v>6.7820900000000002</v>
      </c>
      <c r="C243" s="267">
        <v>28.374680000000001</v>
      </c>
      <c r="D243" s="267">
        <v>23.32705</v>
      </c>
      <c r="E243" s="267">
        <v>24.945989999999998</v>
      </c>
      <c r="F243" s="267">
        <v>38.872750000000003</v>
      </c>
      <c r="G243" s="267">
        <v>23.489730000000002</v>
      </c>
      <c r="H243" s="267">
        <v>23.140609999999999</v>
      </c>
      <c r="I243" s="267">
        <v>33.029400000000003</v>
      </c>
      <c r="J243" s="267">
        <v>34.904000000000003</v>
      </c>
      <c r="K243" s="267">
        <v>21.576000000000001</v>
      </c>
      <c r="L243" s="267">
        <v>21.062999999999999</v>
      </c>
      <c r="M243" s="267">
        <v>20.541</v>
      </c>
      <c r="N243" s="267">
        <v>26.547000000000001</v>
      </c>
      <c r="O243" s="267">
        <v>24.606999999999999</v>
      </c>
      <c r="P243" s="267">
        <v>26.161000000000001</v>
      </c>
      <c r="Q243" s="267">
        <v>25.7</v>
      </c>
      <c r="R243" s="267">
        <v>24.876000000000001</v>
      </c>
      <c r="S243" s="267">
        <v>32.765000000000001</v>
      </c>
      <c r="T243" s="267">
        <v>39.945</v>
      </c>
      <c r="U243" s="267">
        <v>42.146000000000001</v>
      </c>
      <c r="V243" s="267">
        <v>34.08</v>
      </c>
      <c r="W243" s="267">
        <v>21.396999999999998</v>
      </c>
      <c r="X243" s="267">
        <v>28.655000000000001</v>
      </c>
      <c r="Y243" s="267">
        <v>16.257000000000001</v>
      </c>
      <c r="Z243" s="267">
        <v>25.363</v>
      </c>
      <c r="AA243" s="267">
        <v>24.771000000000001</v>
      </c>
      <c r="AB243" s="267">
        <v>23.567</v>
      </c>
      <c r="AC243" s="267">
        <v>25.875</v>
      </c>
      <c r="AD243" s="267">
        <v>25.052</v>
      </c>
      <c r="AE243" s="267">
        <v>37.142000000000003</v>
      </c>
    </row>
    <row r="244" spans="1:31" x14ac:dyDescent="0.25">
      <c r="A244" s="287" t="s">
        <v>686</v>
      </c>
      <c r="B244" s="265">
        <v>205.4127</v>
      </c>
      <c r="C244" s="265">
        <v>195.63436999999999</v>
      </c>
      <c r="D244" s="265">
        <v>196.99716999999899</v>
      </c>
      <c r="E244" s="265">
        <v>209.29172999999901</v>
      </c>
      <c r="F244" s="265">
        <v>429.57157000000001</v>
      </c>
      <c r="G244" s="265">
        <v>423.63738999999998</v>
      </c>
      <c r="H244" s="265">
        <v>211.35302999999999</v>
      </c>
      <c r="I244" s="265">
        <v>280.98588000000001</v>
      </c>
      <c r="J244" s="265">
        <v>272.31599999999997</v>
      </c>
      <c r="K244" s="265">
        <v>270.74900000000002</v>
      </c>
      <c r="L244" s="265">
        <v>288.29700000000003</v>
      </c>
      <c r="M244" s="265">
        <v>290.02600000000001</v>
      </c>
      <c r="N244" s="265">
        <v>233.053</v>
      </c>
      <c r="O244" s="265">
        <v>194.346</v>
      </c>
      <c r="P244" s="265">
        <v>202.24199999999999</v>
      </c>
      <c r="Q244" s="265">
        <v>239.16199999999901</v>
      </c>
      <c r="R244" s="265">
        <v>262.363</v>
      </c>
      <c r="S244" s="265">
        <v>185.15600000000001</v>
      </c>
      <c r="T244" s="265">
        <v>189.404</v>
      </c>
      <c r="U244" s="265">
        <v>241.04399999999899</v>
      </c>
      <c r="V244" s="265">
        <v>207.20400000000001</v>
      </c>
      <c r="W244" s="265">
        <v>252.23899999999901</v>
      </c>
      <c r="X244" s="265">
        <v>233.80199999999999</v>
      </c>
      <c r="Y244" s="265">
        <v>213.04599999999999</v>
      </c>
      <c r="Z244" s="265">
        <v>227.92299999999901</v>
      </c>
      <c r="AA244" s="265">
        <v>198.35599999999999</v>
      </c>
      <c r="AB244" s="265">
        <v>195.07400000000001</v>
      </c>
      <c r="AC244" s="265">
        <v>310.76299999999998</v>
      </c>
      <c r="AD244" s="265">
        <v>319.37099999999998</v>
      </c>
      <c r="AE244" s="265">
        <v>190.62700000000001</v>
      </c>
    </row>
    <row r="245" spans="1:31" x14ac:dyDescent="0.25">
      <c r="A245" s="266" t="s">
        <v>687</v>
      </c>
      <c r="B245" s="265">
        <v>14.30752</v>
      </c>
      <c r="C245" s="265">
        <v>3.5166900000000001</v>
      </c>
      <c r="D245" s="265">
        <v>17.166119999999999</v>
      </c>
      <c r="E245" s="265">
        <v>32.050449999999998</v>
      </c>
      <c r="F245" s="265">
        <v>5.8789999999999996</v>
      </c>
      <c r="G245" s="265">
        <v>4.2640000000000002</v>
      </c>
      <c r="H245" s="265">
        <v>26.234690000000001</v>
      </c>
      <c r="I245" s="265">
        <v>14.78612</v>
      </c>
      <c r="J245" s="265">
        <v>2.6160000000000001</v>
      </c>
      <c r="K245" s="265">
        <v>6.8739999999999997</v>
      </c>
      <c r="L245" s="265">
        <v>10.787000000000001</v>
      </c>
      <c r="M245" s="265">
        <v>5.0519999999999996</v>
      </c>
      <c r="N245" s="265">
        <v>19.045999999999999</v>
      </c>
      <c r="O245" s="265">
        <v>3.4980000000000002</v>
      </c>
      <c r="P245" s="265">
        <v>17.437999999999999</v>
      </c>
      <c r="Q245" s="265">
        <v>31.606999999999999</v>
      </c>
      <c r="R245" s="265">
        <v>5.4740000000000002</v>
      </c>
      <c r="S245" s="265">
        <v>4.2729999999999997</v>
      </c>
      <c r="T245" s="265">
        <v>16.745999999999999</v>
      </c>
      <c r="U245" s="265">
        <v>11.35</v>
      </c>
      <c r="V245" s="265">
        <v>2.6160000000000001</v>
      </c>
      <c r="W245" s="265">
        <v>8.8469999999999995</v>
      </c>
      <c r="X245" s="265">
        <v>10.787000000000001</v>
      </c>
      <c r="Y245" s="265">
        <v>5.0529999999999999</v>
      </c>
      <c r="Z245" s="265">
        <v>19.045999999999999</v>
      </c>
      <c r="AA245" s="265">
        <v>3.4980000000000002</v>
      </c>
      <c r="AB245" s="265">
        <v>17.437999999999999</v>
      </c>
      <c r="AC245" s="265">
        <v>31.606999999999999</v>
      </c>
      <c r="AD245" s="265">
        <v>5.4740000000000002</v>
      </c>
      <c r="AE245" s="265">
        <v>4.2729999999999997</v>
      </c>
    </row>
    <row r="246" spans="1:31" ht="15.75" thickBot="1" x14ac:dyDescent="0.3">
      <c r="A246" s="266" t="s">
        <v>688</v>
      </c>
      <c r="B246" s="267">
        <v>0</v>
      </c>
      <c r="C246" s="267">
        <v>0</v>
      </c>
      <c r="D246" s="267">
        <v>0</v>
      </c>
      <c r="E246" s="267">
        <v>0</v>
      </c>
      <c r="F246" s="267">
        <v>0</v>
      </c>
      <c r="G246" s="267">
        <v>0</v>
      </c>
      <c r="H246" s="267">
        <v>0</v>
      </c>
      <c r="I246" s="267">
        <v>0</v>
      </c>
      <c r="J246" s="267">
        <v>0</v>
      </c>
      <c r="K246" s="267">
        <v>0</v>
      </c>
      <c r="L246" s="267">
        <v>0</v>
      </c>
      <c r="M246" s="267">
        <v>0</v>
      </c>
      <c r="N246" s="267">
        <v>0</v>
      </c>
      <c r="O246" s="267">
        <v>0</v>
      </c>
      <c r="P246" s="267">
        <v>0</v>
      </c>
      <c r="Q246" s="267">
        <v>0</v>
      </c>
      <c r="R246" s="267">
        <v>0</v>
      </c>
      <c r="S246" s="267">
        <v>0</v>
      </c>
      <c r="T246" s="267">
        <v>0</v>
      </c>
      <c r="U246" s="267">
        <v>0</v>
      </c>
      <c r="V246" s="267">
        <v>0</v>
      </c>
      <c r="W246" s="267">
        <v>0</v>
      </c>
      <c r="X246" s="267">
        <v>0</v>
      </c>
      <c r="Y246" s="267">
        <v>0</v>
      </c>
      <c r="Z246" s="267">
        <v>0</v>
      </c>
      <c r="AA246" s="267">
        <v>0</v>
      </c>
      <c r="AB246" s="267">
        <v>0</v>
      </c>
      <c r="AC246" s="267">
        <v>0</v>
      </c>
      <c r="AD246" s="267">
        <v>0</v>
      </c>
      <c r="AE246" s="267">
        <v>0</v>
      </c>
    </row>
    <row r="247" spans="1:31" x14ac:dyDescent="0.25">
      <c r="A247" s="287" t="s">
        <v>574</v>
      </c>
      <c r="B247" s="265">
        <v>14.30752</v>
      </c>
      <c r="C247" s="265">
        <v>3.5166900000000001</v>
      </c>
      <c r="D247" s="265">
        <v>17.166119999999999</v>
      </c>
      <c r="E247" s="265">
        <v>32.050449999999998</v>
      </c>
      <c r="F247" s="265">
        <v>5.8789999999999996</v>
      </c>
      <c r="G247" s="265">
        <v>4.2640000000000002</v>
      </c>
      <c r="H247" s="265">
        <v>26.234690000000001</v>
      </c>
      <c r="I247" s="265">
        <v>14.78612</v>
      </c>
      <c r="J247" s="265">
        <v>2.6160000000000001</v>
      </c>
      <c r="K247" s="265">
        <v>6.8739999999999997</v>
      </c>
      <c r="L247" s="265">
        <v>10.787000000000001</v>
      </c>
      <c r="M247" s="265">
        <v>5.0519999999999996</v>
      </c>
      <c r="N247" s="265">
        <v>19.045999999999999</v>
      </c>
      <c r="O247" s="265">
        <v>3.4980000000000002</v>
      </c>
      <c r="P247" s="265">
        <v>17.437999999999999</v>
      </c>
      <c r="Q247" s="265">
        <v>31.606999999999999</v>
      </c>
      <c r="R247" s="265">
        <v>5.4740000000000002</v>
      </c>
      <c r="S247" s="265">
        <v>4.2729999999999997</v>
      </c>
      <c r="T247" s="265">
        <v>16.745999999999999</v>
      </c>
      <c r="U247" s="265">
        <v>11.35</v>
      </c>
      <c r="V247" s="265">
        <v>2.6160000000000001</v>
      </c>
      <c r="W247" s="265">
        <v>8.8469999999999995</v>
      </c>
      <c r="X247" s="265">
        <v>10.787000000000001</v>
      </c>
      <c r="Y247" s="265">
        <v>5.0529999999999999</v>
      </c>
      <c r="Z247" s="265">
        <v>19.045999999999999</v>
      </c>
      <c r="AA247" s="265">
        <v>3.4980000000000002</v>
      </c>
      <c r="AB247" s="265">
        <v>17.437999999999999</v>
      </c>
      <c r="AC247" s="265">
        <v>31.606999999999999</v>
      </c>
      <c r="AD247" s="265">
        <v>5.4740000000000002</v>
      </c>
      <c r="AE247" s="265">
        <v>4.2729999999999997</v>
      </c>
    </row>
    <row r="248" spans="1:31" x14ac:dyDescent="0.25">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row>
    <row r="249" spans="1:31" x14ac:dyDescent="0.25">
      <c r="A249" s="264" t="s">
        <v>689</v>
      </c>
      <c r="B249" s="272">
        <v>1063.3987199999999</v>
      </c>
      <c r="C249" s="272">
        <v>1020.10776999999</v>
      </c>
      <c r="D249" s="272">
        <v>986.87612999999897</v>
      </c>
      <c r="E249" s="272">
        <v>837.54164999999898</v>
      </c>
      <c r="F249" s="272">
        <v>989.20422999999903</v>
      </c>
      <c r="G249" s="272">
        <v>806.76496999999995</v>
      </c>
      <c r="H249" s="272">
        <v>614.39765999999997</v>
      </c>
      <c r="I249" s="272">
        <v>708.66588000000002</v>
      </c>
      <c r="J249" s="272">
        <v>765.38099999999997</v>
      </c>
      <c r="K249" s="272">
        <v>767.68499999999995</v>
      </c>
      <c r="L249" s="272">
        <v>854.68899999999996</v>
      </c>
      <c r="M249" s="272">
        <v>1100.6509999999901</v>
      </c>
      <c r="N249" s="272">
        <v>1190.3889999999999</v>
      </c>
      <c r="O249" s="272">
        <v>1069.6410000000001</v>
      </c>
      <c r="P249" s="272">
        <v>1025.3430000000001</v>
      </c>
      <c r="Q249" s="272">
        <v>845.40200000000004</v>
      </c>
      <c r="R249" s="272">
        <v>827.72500000000002</v>
      </c>
      <c r="S249" s="272">
        <v>723.93</v>
      </c>
      <c r="T249" s="272">
        <v>766.31499999999903</v>
      </c>
      <c r="U249" s="272">
        <v>797.41700000000003</v>
      </c>
      <c r="V249" s="272">
        <v>751.29700000000003</v>
      </c>
      <c r="W249" s="272">
        <v>833.87099999999896</v>
      </c>
      <c r="X249" s="272">
        <v>918.88199999999995</v>
      </c>
      <c r="Y249" s="272">
        <v>1105.8689999999999</v>
      </c>
      <c r="Z249" s="272">
        <v>1222.076</v>
      </c>
      <c r="AA249" s="272">
        <v>1113.6389999999999</v>
      </c>
      <c r="AB249" s="272">
        <v>1038.5239999999999</v>
      </c>
      <c r="AC249" s="272">
        <v>1023.396</v>
      </c>
      <c r="AD249" s="272">
        <v>932.58100000000002</v>
      </c>
      <c r="AE249" s="272">
        <v>788.17600000000004</v>
      </c>
    </row>
    <row r="250" spans="1:31" x14ac:dyDescent="0.25">
      <c r="A250" s="266" t="s">
        <v>543</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271"/>
    </row>
    <row r="251" spans="1:31" ht="15.75" thickBot="1" x14ac:dyDescent="0.3">
      <c r="A251" s="266" t="s">
        <v>690</v>
      </c>
      <c r="B251" s="267">
        <v>-125.57119</v>
      </c>
      <c r="C251" s="267">
        <v>-122.57428</v>
      </c>
      <c r="D251" s="267">
        <v>-73.342299999999994</v>
      </c>
      <c r="E251" s="267">
        <v>-37.862780000000001</v>
      </c>
      <c r="F251" s="267">
        <v>-4.77827</v>
      </c>
      <c r="G251" s="267">
        <v>-1.20146</v>
      </c>
      <c r="H251" s="267">
        <v>-0.72723000000000004</v>
      </c>
      <c r="I251" s="267">
        <v>-3.3864299999999998</v>
      </c>
      <c r="J251" s="267">
        <v>-3</v>
      </c>
      <c r="K251" s="267">
        <v>-5</v>
      </c>
      <c r="L251" s="267">
        <v>-19</v>
      </c>
      <c r="M251" s="267">
        <v>-118</v>
      </c>
      <c r="N251" s="267">
        <v>-107.295</v>
      </c>
      <c r="O251" s="267">
        <v>-99.227999999999994</v>
      </c>
      <c r="P251" s="267">
        <v>-77.849999999999994</v>
      </c>
      <c r="Q251" s="267">
        <v>-32.671999999999997</v>
      </c>
      <c r="R251" s="267">
        <v>-25.815000000000001</v>
      </c>
      <c r="S251" s="267">
        <v>-2.0169999999999999</v>
      </c>
      <c r="T251" s="267">
        <v>-2.0169999999999999</v>
      </c>
      <c r="U251" s="267">
        <v>-2.0169999999999999</v>
      </c>
      <c r="V251" s="267">
        <v>-2.0169999999999999</v>
      </c>
      <c r="W251" s="267">
        <v>-3.63</v>
      </c>
      <c r="X251" s="267">
        <v>-14.117000000000001</v>
      </c>
      <c r="Y251" s="267">
        <v>-86.722999999999999</v>
      </c>
      <c r="Z251" s="267">
        <v>-118.02500000000001</v>
      </c>
      <c r="AA251" s="267">
        <v>-109.595</v>
      </c>
      <c r="AB251" s="267">
        <v>-85.99</v>
      </c>
      <c r="AC251" s="267">
        <v>-35.829000000000001</v>
      </c>
      <c r="AD251" s="267">
        <v>-26.977</v>
      </c>
      <c r="AE251" s="267">
        <v>-2.1070000000000002</v>
      </c>
    </row>
    <row r="252" spans="1:31" x14ac:dyDescent="0.25">
      <c r="A252" s="266" t="s">
        <v>691</v>
      </c>
      <c r="B252" s="265">
        <v>31.969899999999999</v>
      </c>
      <c r="C252" s="265">
        <v>37.742989999999999</v>
      </c>
      <c r="D252" s="265">
        <v>39.002719999999997</v>
      </c>
      <c r="E252" s="265">
        <v>36.620609999999999</v>
      </c>
      <c r="F252" s="265">
        <v>35.81962</v>
      </c>
      <c r="G252" s="265">
        <v>101.90179999999999</v>
      </c>
      <c r="H252" s="265">
        <v>43.58858</v>
      </c>
      <c r="I252" s="265">
        <v>162.86681999999999</v>
      </c>
      <c r="J252" s="265">
        <v>112.371</v>
      </c>
      <c r="K252" s="265">
        <v>142.107</v>
      </c>
      <c r="L252" s="265">
        <v>66.114999999999995</v>
      </c>
      <c r="M252" s="265">
        <v>64.293999999999997</v>
      </c>
      <c r="N252" s="265">
        <v>61.372999999999998</v>
      </c>
      <c r="O252" s="265">
        <v>55.390999999999998</v>
      </c>
      <c r="P252" s="265">
        <v>62.828000000000003</v>
      </c>
      <c r="Q252" s="265">
        <v>52.689</v>
      </c>
      <c r="R252" s="265">
        <v>63.109000000000002</v>
      </c>
      <c r="S252" s="265">
        <v>60.835999999999999</v>
      </c>
      <c r="T252" s="265">
        <v>57.88</v>
      </c>
      <c r="U252" s="265">
        <v>95.632999999999996</v>
      </c>
      <c r="V252" s="265">
        <v>58.036000000000001</v>
      </c>
      <c r="W252" s="265">
        <v>64.081000000000003</v>
      </c>
      <c r="X252" s="265">
        <v>59.615000000000002</v>
      </c>
      <c r="Y252" s="265">
        <v>56.293999999999997</v>
      </c>
      <c r="Z252" s="265">
        <v>63.457999999999998</v>
      </c>
      <c r="AA252" s="265">
        <v>56.536999999999999</v>
      </c>
      <c r="AB252" s="265">
        <v>62.061</v>
      </c>
      <c r="AC252" s="265">
        <v>54.795999999999999</v>
      </c>
      <c r="AD252" s="265">
        <v>64.790999999999997</v>
      </c>
      <c r="AE252" s="265">
        <v>57.325000000000003</v>
      </c>
    </row>
    <row r="253" spans="1:31" x14ac:dyDescent="0.25">
      <c r="A253" s="266" t="s">
        <v>692</v>
      </c>
      <c r="B253" s="265">
        <v>31.868860000000002</v>
      </c>
      <c r="C253" s="265">
        <v>33.067599999999999</v>
      </c>
      <c r="D253" s="265">
        <v>34.816400000000002</v>
      </c>
      <c r="E253" s="265">
        <v>31.33915</v>
      </c>
      <c r="F253" s="265">
        <v>30.976320000000001</v>
      </c>
      <c r="G253" s="265">
        <v>33.078400000000002</v>
      </c>
      <c r="H253" s="265">
        <v>28.293399999999998</v>
      </c>
      <c r="I253" s="265">
        <v>33.853050000000003</v>
      </c>
      <c r="J253" s="265">
        <v>37.366999999999997</v>
      </c>
      <c r="K253" s="265">
        <v>33.841000000000001</v>
      </c>
      <c r="L253" s="265">
        <v>33.578000000000003</v>
      </c>
      <c r="M253" s="265">
        <v>29.788</v>
      </c>
      <c r="N253" s="265">
        <v>37.991</v>
      </c>
      <c r="O253" s="265">
        <v>34.192</v>
      </c>
      <c r="P253" s="265">
        <v>42.79</v>
      </c>
      <c r="Q253" s="265">
        <v>31.658999999999999</v>
      </c>
      <c r="R253" s="265">
        <v>36.723999999999997</v>
      </c>
      <c r="S253" s="265">
        <v>33.924999999999997</v>
      </c>
      <c r="T253" s="265">
        <v>29.126000000000001</v>
      </c>
      <c r="U253" s="265">
        <v>40.524000000000001</v>
      </c>
      <c r="V253" s="265">
        <v>30.126000000000001</v>
      </c>
      <c r="W253" s="265">
        <v>35.457999999999998</v>
      </c>
      <c r="X253" s="265">
        <v>32.924999999999997</v>
      </c>
      <c r="Y253" s="265">
        <v>32.658999999999999</v>
      </c>
      <c r="Z253" s="265">
        <v>44.323</v>
      </c>
      <c r="AA253" s="265">
        <v>37.991</v>
      </c>
      <c r="AB253" s="265">
        <v>45.323</v>
      </c>
      <c r="AC253" s="265">
        <v>36.723999999999997</v>
      </c>
      <c r="AD253" s="265">
        <v>44.323</v>
      </c>
      <c r="AE253" s="265">
        <v>41.524000000000001</v>
      </c>
    </row>
    <row r="254" spans="1:31" ht="15.75" thickBot="1" x14ac:dyDescent="0.3">
      <c r="A254" s="266" t="s">
        <v>693</v>
      </c>
      <c r="B254" s="267">
        <v>35.531999999999996</v>
      </c>
      <c r="C254" s="267">
        <v>40.252420000000001</v>
      </c>
      <c r="D254" s="267">
        <v>82.508269999999996</v>
      </c>
      <c r="E254" s="267">
        <v>37.558129999999998</v>
      </c>
      <c r="F254" s="267">
        <v>44.684959999999997</v>
      </c>
      <c r="G254" s="267">
        <v>46.790700000000001</v>
      </c>
      <c r="H254" s="267">
        <v>60.059069999999998</v>
      </c>
      <c r="I254" s="267">
        <v>72.598479999999995</v>
      </c>
      <c r="J254" s="267">
        <v>69.143000000000001</v>
      </c>
      <c r="K254" s="267">
        <v>63.587000000000003</v>
      </c>
      <c r="L254" s="267">
        <v>59.031999999999996</v>
      </c>
      <c r="M254" s="267">
        <v>61.646999999999998</v>
      </c>
      <c r="N254" s="267">
        <v>30.661999999999999</v>
      </c>
      <c r="O254" s="267">
        <v>33.472000000000001</v>
      </c>
      <c r="P254" s="267">
        <v>56.597000000000001</v>
      </c>
      <c r="Q254" s="267">
        <v>38.472000000000001</v>
      </c>
      <c r="R254" s="267">
        <v>40.834000000000003</v>
      </c>
      <c r="S254" s="267">
        <v>69.138000000000005</v>
      </c>
      <c r="T254" s="267">
        <v>71.221000000000004</v>
      </c>
      <c r="U254" s="267">
        <v>70.367000000000004</v>
      </c>
      <c r="V254" s="267">
        <v>73.31</v>
      </c>
      <c r="W254" s="267">
        <v>66.741</v>
      </c>
      <c r="X254" s="267">
        <v>46.863</v>
      </c>
      <c r="Y254" s="267">
        <v>37.011000000000003</v>
      </c>
      <c r="Z254" s="267">
        <v>33.362000000000002</v>
      </c>
      <c r="AA254" s="267">
        <v>35.509</v>
      </c>
      <c r="AB254" s="267">
        <v>53.985999999999997</v>
      </c>
      <c r="AC254" s="267">
        <v>34.677</v>
      </c>
      <c r="AD254" s="267">
        <v>42.02</v>
      </c>
      <c r="AE254" s="267">
        <v>70.64</v>
      </c>
    </row>
    <row r="255" spans="1:31" x14ac:dyDescent="0.25">
      <c r="A255" s="287" t="s">
        <v>565</v>
      </c>
      <c r="B255" s="265">
        <v>-26.200430000000001</v>
      </c>
      <c r="C255" s="265">
        <v>-11.5112699999999</v>
      </c>
      <c r="D255" s="265">
        <v>82.98509</v>
      </c>
      <c r="E255" s="265">
        <v>67.655109999999993</v>
      </c>
      <c r="F255" s="265">
        <v>106.70263</v>
      </c>
      <c r="G255" s="265">
        <v>180.56943999999999</v>
      </c>
      <c r="H255" s="265">
        <v>131.21382</v>
      </c>
      <c r="I255" s="265">
        <v>265.93191999999999</v>
      </c>
      <c r="J255" s="265">
        <v>215.881</v>
      </c>
      <c r="K255" s="265">
        <v>234.535</v>
      </c>
      <c r="L255" s="265">
        <v>139.72499999999999</v>
      </c>
      <c r="M255" s="265">
        <v>37.728999999999999</v>
      </c>
      <c r="N255" s="265">
        <v>22.731000000000002</v>
      </c>
      <c r="O255" s="265">
        <v>23.826999999999899</v>
      </c>
      <c r="P255" s="265">
        <v>84.364999999999995</v>
      </c>
      <c r="Q255" s="265">
        <v>90.147999999999996</v>
      </c>
      <c r="R255" s="265">
        <v>114.852</v>
      </c>
      <c r="S255" s="265">
        <v>161.88200000000001</v>
      </c>
      <c r="T255" s="265">
        <v>156.21</v>
      </c>
      <c r="U255" s="265">
        <v>204.50700000000001</v>
      </c>
      <c r="V255" s="265">
        <v>159.45499999999899</v>
      </c>
      <c r="W255" s="265">
        <v>162.64999999999901</v>
      </c>
      <c r="X255" s="265">
        <v>125.286</v>
      </c>
      <c r="Y255" s="265">
        <v>39.241</v>
      </c>
      <c r="Z255" s="265">
        <v>23.117999999999899</v>
      </c>
      <c r="AA255" s="265">
        <v>20.442</v>
      </c>
      <c r="AB255" s="265">
        <v>75.38</v>
      </c>
      <c r="AC255" s="265">
        <v>90.367999999999995</v>
      </c>
      <c r="AD255" s="265">
        <v>124.157</v>
      </c>
      <c r="AE255" s="265">
        <v>167.38200000000001</v>
      </c>
    </row>
    <row r="256" spans="1:31" ht="15.75" thickBot="1" x14ac:dyDescent="0.3">
      <c r="A256" s="266" t="s">
        <v>694</v>
      </c>
      <c r="B256" s="267">
        <v>67.576080000000005</v>
      </c>
      <c r="C256" s="267">
        <v>75.501779999999997</v>
      </c>
      <c r="D256" s="267">
        <v>93.108739999999997</v>
      </c>
      <c r="E256" s="267">
        <v>114.33919</v>
      </c>
      <c r="F256" s="267">
        <v>95.855639999999994</v>
      </c>
      <c r="G256" s="267">
        <v>114.95016</v>
      </c>
      <c r="H256" s="267">
        <v>245.78112999999999</v>
      </c>
      <c r="I256" s="267">
        <v>150.7604</v>
      </c>
      <c r="J256" s="267">
        <v>268.84699999999998</v>
      </c>
      <c r="K256" s="267">
        <v>262.13799999999998</v>
      </c>
      <c r="L256" s="267">
        <v>72.405000000000001</v>
      </c>
      <c r="M256" s="267">
        <v>59.728999999999999</v>
      </c>
      <c r="N256" s="267">
        <v>103.39700000000001</v>
      </c>
      <c r="O256" s="267">
        <v>91.837999999999994</v>
      </c>
      <c r="P256" s="267">
        <v>112.625</v>
      </c>
      <c r="Q256" s="267">
        <v>90.084999999999994</v>
      </c>
      <c r="R256" s="267">
        <v>124.577</v>
      </c>
      <c r="S256" s="267">
        <v>142.215</v>
      </c>
      <c r="T256" s="267">
        <v>166.41499999999999</v>
      </c>
      <c r="U256" s="267">
        <v>455.49200000000002</v>
      </c>
      <c r="V256" s="267">
        <v>147.29400000000001</v>
      </c>
      <c r="W256" s="267">
        <v>223.453</v>
      </c>
      <c r="X256" s="267">
        <v>119.994</v>
      </c>
      <c r="Y256" s="267">
        <v>122.04</v>
      </c>
      <c r="Z256" s="267">
        <v>120.52</v>
      </c>
      <c r="AA256" s="267">
        <v>115.176</v>
      </c>
      <c r="AB256" s="267">
        <v>126.776</v>
      </c>
      <c r="AC256" s="267">
        <v>111.53400000000001</v>
      </c>
      <c r="AD256" s="267">
        <v>166.75</v>
      </c>
      <c r="AE256" s="267">
        <v>140.90299999999999</v>
      </c>
    </row>
    <row r="257" spans="1:31" x14ac:dyDescent="0.25">
      <c r="A257" s="287" t="s">
        <v>686</v>
      </c>
      <c r="B257" s="265">
        <v>67.576080000000005</v>
      </c>
      <c r="C257" s="265">
        <v>75.501779999999997</v>
      </c>
      <c r="D257" s="265">
        <v>93.108739999999997</v>
      </c>
      <c r="E257" s="265">
        <v>114.33919</v>
      </c>
      <c r="F257" s="265">
        <v>95.855639999999994</v>
      </c>
      <c r="G257" s="265">
        <v>114.95016</v>
      </c>
      <c r="H257" s="265">
        <v>245.78112999999999</v>
      </c>
      <c r="I257" s="265">
        <v>150.7604</v>
      </c>
      <c r="J257" s="265">
        <v>268.84699999999998</v>
      </c>
      <c r="K257" s="265">
        <v>262.13799999999998</v>
      </c>
      <c r="L257" s="265">
        <v>72.405000000000001</v>
      </c>
      <c r="M257" s="265">
        <v>59.728999999999999</v>
      </c>
      <c r="N257" s="265">
        <v>103.39700000000001</v>
      </c>
      <c r="O257" s="265">
        <v>91.837999999999994</v>
      </c>
      <c r="P257" s="265">
        <v>112.625</v>
      </c>
      <c r="Q257" s="265">
        <v>90.084999999999994</v>
      </c>
      <c r="R257" s="265">
        <v>124.577</v>
      </c>
      <c r="S257" s="265">
        <v>142.215</v>
      </c>
      <c r="T257" s="265">
        <v>166.41499999999999</v>
      </c>
      <c r="U257" s="265">
        <v>455.49200000000002</v>
      </c>
      <c r="V257" s="265">
        <v>147.29400000000001</v>
      </c>
      <c r="W257" s="265">
        <v>223.453</v>
      </c>
      <c r="X257" s="265">
        <v>119.994</v>
      </c>
      <c r="Y257" s="265">
        <v>122.04</v>
      </c>
      <c r="Z257" s="265">
        <v>120.52</v>
      </c>
      <c r="AA257" s="265">
        <v>115.176</v>
      </c>
      <c r="AB257" s="265">
        <v>126.776</v>
      </c>
      <c r="AC257" s="265">
        <v>111.53400000000001</v>
      </c>
      <c r="AD257" s="265">
        <v>166.75</v>
      </c>
      <c r="AE257" s="265">
        <v>140.90299999999999</v>
      </c>
    </row>
    <row r="258" spans="1:31" ht="15.75" thickBot="1" x14ac:dyDescent="0.3">
      <c r="A258" s="266" t="s">
        <v>695</v>
      </c>
      <c r="B258" s="267">
        <v>0.87</v>
      </c>
      <c r="C258" s="267">
        <v>5.30518</v>
      </c>
      <c r="D258" s="267">
        <v>0</v>
      </c>
      <c r="E258" s="267">
        <v>5.67</v>
      </c>
      <c r="F258" s="267">
        <v>0.57999999999999996</v>
      </c>
      <c r="G258" s="267">
        <v>0</v>
      </c>
      <c r="H258" s="267">
        <v>0</v>
      </c>
      <c r="I258" s="267">
        <v>1.74153</v>
      </c>
      <c r="J258" s="267">
        <v>5</v>
      </c>
      <c r="K258" s="267">
        <v>1</v>
      </c>
      <c r="L258" s="267">
        <v>-4.681</v>
      </c>
      <c r="M258" s="267">
        <v>-9.2070000000000007</v>
      </c>
      <c r="N258" s="267">
        <v>0</v>
      </c>
      <c r="O258" s="267">
        <v>3.0089999999999999</v>
      </c>
      <c r="P258" s="267">
        <v>0.30599999999999999</v>
      </c>
      <c r="Q258" s="267">
        <v>1.286</v>
      </c>
      <c r="R258" s="267">
        <v>0</v>
      </c>
      <c r="S258" s="267">
        <v>0.60599999999999998</v>
      </c>
      <c r="T258" s="267">
        <v>1.696</v>
      </c>
      <c r="U258" s="267">
        <v>0</v>
      </c>
      <c r="V258" s="267">
        <v>0.624</v>
      </c>
      <c r="W258" s="267">
        <v>0.378</v>
      </c>
      <c r="X258" s="267">
        <v>0.317</v>
      </c>
      <c r="Y258" s="267">
        <v>0.80800000000000005</v>
      </c>
      <c r="Z258" s="267">
        <v>0</v>
      </c>
      <c r="AA258" s="267">
        <v>3.0089999999999999</v>
      </c>
      <c r="AB258" s="267">
        <v>0.30599999999999999</v>
      </c>
      <c r="AC258" s="267">
        <v>1.286</v>
      </c>
      <c r="AD258" s="267">
        <v>0</v>
      </c>
      <c r="AE258" s="267">
        <v>0.60599999999999998</v>
      </c>
    </row>
    <row r="259" spans="1:31" x14ac:dyDescent="0.25">
      <c r="A259" s="287" t="s">
        <v>574</v>
      </c>
      <c r="B259" s="265">
        <v>0.87</v>
      </c>
      <c r="C259" s="265">
        <v>5.30518</v>
      </c>
      <c r="D259" s="265">
        <v>0</v>
      </c>
      <c r="E259" s="265">
        <v>5.67</v>
      </c>
      <c r="F259" s="265">
        <v>0.57999999999999996</v>
      </c>
      <c r="G259" s="265">
        <v>0</v>
      </c>
      <c r="H259" s="265">
        <v>0</v>
      </c>
      <c r="I259" s="265">
        <v>1.74153</v>
      </c>
      <c r="J259" s="265">
        <v>5</v>
      </c>
      <c r="K259" s="265">
        <v>1</v>
      </c>
      <c r="L259" s="265">
        <v>-4.681</v>
      </c>
      <c r="M259" s="265">
        <v>-9.2070000000000007</v>
      </c>
      <c r="N259" s="265">
        <v>0</v>
      </c>
      <c r="O259" s="265">
        <v>3.0089999999999999</v>
      </c>
      <c r="P259" s="265">
        <v>0.30599999999999999</v>
      </c>
      <c r="Q259" s="265">
        <v>1.286</v>
      </c>
      <c r="R259" s="265">
        <v>0</v>
      </c>
      <c r="S259" s="265">
        <v>0.60599999999999998</v>
      </c>
      <c r="T259" s="265">
        <v>1.696</v>
      </c>
      <c r="U259" s="265">
        <v>0</v>
      </c>
      <c r="V259" s="265">
        <v>0.624</v>
      </c>
      <c r="W259" s="265">
        <v>0.378</v>
      </c>
      <c r="X259" s="265">
        <v>0.317</v>
      </c>
      <c r="Y259" s="265">
        <v>0.80800000000000005</v>
      </c>
      <c r="Z259" s="265">
        <v>0</v>
      </c>
      <c r="AA259" s="265">
        <v>3.0089999999999999</v>
      </c>
      <c r="AB259" s="265">
        <v>0.30599999999999999</v>
      </c>
      <c r="AC259" s="265">
        <v>1.286</v>
      </c>
      <c r="AD259" s="265">
        <v>0</v>
      </c>
      <c r="AE259" s="265">
        <v>0.60599999999999998</v>
      </c>
    </row>
    <row r="260" spans="1:31" x14ac:dyDescent="0.25">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271"/>
    </row>
    <row r="261" spans="1:31" x14ac:dyDescent="0.25">
      <c r="A261" s="264" t="s">
        <v>696</v>
      </c>
      <c r="B261" s="272">
        <v>42.245649999999998</v>
      </c>
      <c r="C261" s="272">
        <v>69.295689999999993</v>
      </c>
      <c r="D261" s="272">
        <v>176.09383</v>
      </c>
      <c r="E261" s="272">
        <v>187.6643</v>
      </c>
      <c r="F261" s="272">
        <v>203.13827000000001</v>
      </c>
      <c r="G261" s="272">
        <v>295.51960000000003</v>
      </c>
      <c r="H261" s="272">
        <v>376.99495000000002</v>
      </c>
      <c r="I261" s="272">
        <v>418.43385000000001</v>
      </c>
      <c r="J261" s="272">
        <v>489.72799999999899</v>
      </c>
      <c r="K261" s="272">
        <v>497.673</v>
      </c>
      <c r="L261" s="272">
        <v>207.44899999999899</v>
      </c>
      <c r="M261" s="272">
        <v>88.251000000000005</v>
      </c>
      <c r="N261" s="272">
        <v>126.128</v>
      </c>
      <c r="O261" s="272">
        <v>118.673999999999</v>
      </c>
      <c r="P261" s="272">
        <v>197.29599999999999</v>
      </c>
      <c r="Q261" s="272">
        <v>181.51900000000001</v>
      </c>
      <c r="R261" s="272">
        <v>239.429</v>
      </c>
      <c r="S261" s="272">
        <v>304.70299999999997</v>
      </c>
      <c r="T261" s="272">
        <v>324.32100000000003</v>
      </c>
      <c r="U261" s="272">
        <v>659.99900000000002</v>
      </c>
      <c r="V261" s="272">
        <v>307.37299999999999</v>
      </c>
      <c r="W261" s="272">
        <v>386.48099999999903</v>
      </c>
      <c r="X261" s="272">
        <v>245.59700000000001</v>
      </c>
      <c r="Y261" s="272">
        <v>162.089</v>
      </c>
      <c r="Z261" s="272">
        <v>143.63799999999901</v>
      </c>
      <c r="AA261" s="272">
        <v>138.62699999999899</v>
      </c>
      <c r="AB261" s="272">
        <v>202.46199999999999</v>
      </c>
      <c r="AC261" s="272">
        <v>203.18799999999999</v>
      </c>
      <c r="AD261" s="272">
        <v>290.90699999999998</v>
      </c>
      <c r="AE261" s="272">
        <v>308.890999999999</v>
      </c>
    </row>
    <row r="262" spans="1:31" x14ac:dyDescent="0.25">
      <c r="A262" s="266" t="s">
        <v>543</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71"/>
      <c r="AE262" s="271"/>
    </row>
    <row r="263" spans="1:31" x14ac:dyDescent="0.25">
      <c r="A263" s="266" t="s">
        <v>697</v>
      </c>
      <c r="B263" s="265">
        <v>46.52919</v>
      </c>
      <c r="C263" s="265">
        <v>51.588679999999997</v>
      </c>
      <c r="D263" s="265">
        <v>53.658079999999998</v>
      </c>
      <c r="E263" s="265">
        <v>44.99568</v>
      </c>
      <c r="F263" s="265">
        <v>45.387250000000002</v>
      </c>
      <c r="G263" s="265">
        <v>47.81953</v>
      </c>
      <c r="H263" s="265">
        <v>41.311039999999998</v>
      </c>
      <c r="I263" s="265">
        <v>52.621029999999998</v>
      </c>
      <c r="J263" s="265">
        <v>60.734999999999999</v>
      </c>
      <c r="K263" s="265">
        <v>62.945</v>
      </c>
      <c r="L263" s="265">
        <v>58.945</v>
      </c>
      <c r="M263" s="265">
        <v>53.212000000000003</v>
      </c>
      <c r="N263" s="265">
        <v>55.453000000000003</v>
      </c>
      <c r="O263" s="265">
        <v>52.654000000000003</v>
      </c>
      <c r="P263" s="265">
        <v>63.784999999999997</v>
      </c>
      <c r="Q263" s="265">
        <v>51.122</v>
      </c>
      <c r="R263" s="265">
        <v>62.985999999999997</v>
      </c>
      <c r="S263" s="265">
        <v>56.186999999999998</v>
      </c>
      <c r="T263" s="265">
        <v>54.323</v>
      </c>
      <c r="U263" s="265">
        <v>84.981999999999999</v>
      </c>
      <c r="V263" s="265">
        <v>74.117000000000004</v>
      </c>
      <c r="W263" s="265">
        <v>71.382999999999996</v>
      </c>
      <c r="X263" s="265">
        <v>73.915999999999997</v>
      </c>
      <c r="Y263" s="265">
        <v>60.985999999999997</v>
      </c>
      <c r="Z263" s="265">
        <v>82.046999999999997</v>
      </c>
      <c r="AA263" s="265">
        <v>74.183000000000007</v>
      </c>
      <c r="AB263" s="265">
        <v>84.046999999999997</v>
      </c>
      <c r="AC263" s="265">
        <v>77.715000000000003</v>
      </c>
      <c r="AD263" s="265">
        <v>94.644999999999996</v>
      </c>
      <c r="AE263" s="265">
        <v>80.248000000000005</v>
      </c>
    </row>
    <row r="264" spans="1:31" x14ac:dyDescent="0.25">
      <c r="A264" s="266" t="s">
        <v>698</v>
      </c>
      <c r="B264" s="265">
        <v>147.41417999999999</v>
      </c>
      <c r="C264" s="265">
        <v>366.15843999999998</v>
      </c>
      <c r="D264" s="265">
        <v>394.84930999999898</v>
      </c>
      <c r="E264" s="265">
        <v>314.32616000000002</v>
      </c>
      <c r="F264" s="265">
        <v>308.56984999999997</v>
      </c>
      <c r="G264" s="265">
        <v>332.47859</v>
      </c>
      <c r="H264" s="265">
        <v>235.74687</v>
      </c>
      <c r="I264" s="265">
        <v>268.7</v>
      </c>
      <c r="J264" s="265">
        <v>153.36099999999999</v>
      </c>
      <c r="K264" s="265">
        <v>322.45</v>
      </c>
      <c r="L264" s="265">
        <v>231.22300000000001</v>
      </c>
      <c r="M264" s="265">
        <v>192.71899999999999</v>
      </c>
      <c r="N264" s="265">
        <v>260.52199999999999</v>
      </c>
      <c r="O264" s="265">
        <v>249.74299999999999</v>
      </c>
      <c r="P264" s="265">
        <v>274.178</v>
      </c>
      <c r="Q264" s="265">
        <v>272.21899999999999</v>
      </c>
      <c r="R264" s="265">
        <v>297.18</v>
      </c>
      <c r="S264" s="265">
        <v>314.12799999999999</v>
      </c>
      <c r="T264" s="265">
        <v>294.541</v>
      </c>
      <c r="U264" s="265">
        <v>303.04000000000002</v>
      </c>
      <c r="V264" s="265">
        <v>313.911</v>
      </c>
      <c r="W264" s="265">
        <v>384.85199999999998</v>
      </c>
      <c r="X264" s="265">
        <v>293.51400000000001</v>
      </c>
      <c r="Y264" s="265">
        <v>270.62</v>
      </c>
      <c r="Z264" s="265">
        <v>269.39499999999998</v>
      </c>
      <c r="AA264" s="265">
        <v>260.59199999999998</v>
      </c>
      <c r="AB264" s="265">
        <v>278.178</v>
      </c>
      <c r="AC264" s="265">
        <v>293.70800000000003</v>
      </c>
      <c r="AD264" s="265">
        <v>316.21199999999999</v>
      </c>
      <c r="AE264" s="265">
        <v>323.73799999999898</v>
      </c>
    </row>
    <row r="265" spans="1:31" x14ac:dyDescent="0.25">
      <c r="A265" s="266" t="s">
        <v>699</v>
      </c>
      <c r="B265" s="265">
        <v>6.5000000000000002E-2</v>
      </c>
      <c r="C265" s="265">
        <v>-4.085</v>
      </c>
      <c r="D265" s="265">
        <v>0</v>
      </c>
      <c r="E265" s="265">
        <v>-10.889950000000001</v>
      </c>
      <c r="F265" s="265">
        <v>-0.68784000000000001</v>
      </c>
      <c r="G265" s="265">
        <v>-3.5400000000000001E-2</v>
      </c>
      <c r="H265" s="265">
        <v>-1.38297</v>
      </c>
      <c r="I265" s="265">
        <v>-1.97993</v>
      </c>
      <c r="J265" s="265">
        <v>0</v>
      </c>
      <c r="K265" s="265">
        <v>0</v>
      </c>
      <c r="L265" s="265">
        <v>0</v>
      </c>
      <c r="M265" s="265">
        <v>0</v>
      </c>
      <c r="N265" s="265">
        <v>2.5999999999999999E-2</v>
      </c>
      <c r="O265" s="265">
        <v>-1.6180000000000001</v>
      </c>
      <c r="P265" s="265">
        <v>0</v>
      </c>
      <c r="Q265" s="265">
        <v>-4.3140000000000001</v>
      </c>
      <c r="R265" s="265">
        <v>-0.27300000000000002</v>
      </c>
      <c r="S265" s="265">
        <v>-1.4E-2</v>
      </c>
      <c r="T265" s="265">
        <v>-0.24199999999999999</v>
      </c>
      <c r="U265" s="265">
        <v>0</v>
      </c>
      <c r="V265" s="265">
        <v>0</v>
      </c>
      <c r="W265" s="265">
        <v>-1E-3</v>
      </c>
      <c r="X265" s="265">
        <v>0</v>
      </c>
      <c r="Y265" s="265">
        <v>0</v>
      </c>
      <c r="Z265" s="265">
        <v>2.7E-2</v>
      </c>
      <c r="AA265" s="265">
        <v>-1.7210000000000001</v>
      </c>
      <c r="AB265" s="265">
        <v>0</v>
      </c>
      <c r="AC265" s="265">
        <v>-4.5880000000000001</v>
      </c>
      <c r="AD265" s="265">
        <v>-0.28999999999999998</v>
      </c>
      <c r="AE265" s="265">
        <v>-1.4999999999999999E-2</v>
      </c>
    </row>
    <row r="266" spans="1:31" x14ac:dyDescent="0.25">
      <c r="A266" s="266" t="s">
        <v>700</v>
      </c>
      <c r="B266" s="265">
        <v>62.849460000000001</v>
      </c>
      <c r="C266" s="265">
        <v>62.378570000000003</v>
      </c>
      <c r="D266" s="265">
        <v>66.175560000000004</v>
      </c>
      <c r="E266" s="265">
        <v>98.121139999999997</v>
      </c>
      <c r="F266" s="265">
        <v>36.869790000000002</v>
      </c>
      <c r="G266" s="265">
        <v>99.865110000000001</v>
      </c>
      <c r="H266" s="265">
        <v>104.38195</v>
      </c>
      <c r="I266" s="265">
        <v>137.40600000000001</v>
      </c>
      <c r="J266" s="265">
        <v>126.49299999999999</v>
      </c>
      <c r="K266" s="265">
        <v>116.85299999999999</v>
      </c>
      <c r="L266" s="265">
        <v>100.032</v>
      </c>
      <c r="M266" s="265">
        <v>84.953000000000003</v>
      </c>
      <c r="N266" s="265">
        <v>68.83</v>
      </c>
      <c r="O266" s="265">
        <v>72.33</v>
      </c>
      <c r="P266" s="265">
        <v>83.852000000000004</v>
      </c>
      <c r="Q266" s="265">
        <v>77.28</v>
      </c>
      <c r="R266" s="265">
        <v>112.751</v>
      </c>
      <c r="S266" s="265">
        <v>95.873999999999995</v>
      </c>
      <c r="T266" s="265">
        <v>100.974</v>
      </c>
      <c r="U266" s="265">
        <v>130.86699999999999</v>
      </c>
      <c r="V266" s="265">
        <v>113.57299999999999</v>
      </c>
      <c r="W266" s="265">
        <v>115.535</v>
      </c>
      <c r="X266" s="265">
        <v>85.228999999999999</v>
      </c>
      <c r="Y266" s="265">
        <v>83.254000000000005</v>
      </c>
      <c r="Z266" s="265">
        <v>80.09</v>
      </c>
      <c r="AA266" s="265">
        <v>77.411000000000001</v>
      </c>
      <c r="AB266" s="265">
        <v>82.207999999999998</v>
      </c>
      <c r="AC266" s="265">
        <v>85.828000000000003</v>
      </c>
      <c r="AD266" s="265">
        <v>114.56399999999999</v>
      </c>
      <c r="AE266" s="265">
        <v>91.974000000000004</v>
      </c>
    </row>
    <row r="267" spans="1:31" x14ac:dyDescent="0.25">
      <c r="A267" s="266" t="s">
        <v>701</v>
      </c>
      <c r="B267" s="265">
        <v>37.185960000000001</v>
      </c>
      <c r="C267" s="265">
        <v>31.986650000000001</v>
      </c>
      <c r="D267" s="265">
        <v>35.872819999999997</v>
      </c>
      <c r="E267" s="265">
        <v>30.194849999999999</v>
      </c>
      <c r="F267" s="265">
        <v>34.093339999999998</v>
      </c>
      <c r="G267" s="265">
        <v>25.610589999999998</v>
      </c>
      <c r="H267" s="265">
        <v>15.65258</v>
      </c>
      <c r="I267" s="265">
        <v>31.229330000000001</v>
      </c>
      <c r="J267" s="265">
        <v>35.167000000000002</v>
      </c>
      <c r="K267" s="265">
        <v>44.338000000000001</v>
      </c>
      <c r="L267" s="265">
        <v>53.366999999999997</v>
      </c>
      <c r="M267" s="265">
        <v>52.936</v>
      </c>
      <c r="N267" s="265">
        <v>58.155000000000001</v>
      </c>
      <c r="O267" s="265">
        <v>58.332000000000001</v>
      </c>
      <c r="P267" s="265">
        <v>60.762999999999998</v>
      </c>
      <c r="Q267" s="265">
        <v>43.024999999999999</v>
      </c>
      <c r="R267" s="265">
        <v>34.44</v>
      </c>
      <c r="S267" s="265">
        <v>28.573</v>
      </c>
      <c r="T267" s="265">
        <v>24.248999999999999</v>
      </c>
      <c r="U267" s="265">
        <v>32.832999999999998</v>
      </c>
      <c r="V267" s="265">
        <v>29.686</v>
      </c>
      <c r="W267" s="265">
        <v>31.338999999999999</v>
      </c>
      <c r="X267" s="265">
        <v>43.816000000000003</v>
      </c>
      <c r="Y267" s="265">
        <v>46.677</v>
      </c>
      <c r="Z267" s="265">
        <v>57.116</v>
      </c>
      <c r="AA267" s="265">
        <v>58.292999999999999</v>
      </c>
      <c r="AB267" s="265">
        <v>60.722999999999999</v>
      </c>
      <c r="AC267" s="265">
        <v>42.993000000000002</v>
      </c>
      <c r="AD267" s="265">
        <v>34.411999999999999</v>
      </c>
      <c r="AE267" s="265">
        <v>28.544</v>
      </c>
    </row>
    <row r="268" spans="1:31" x14ac:dyDescent="0.25">
      <c r="A268" s="266" t="s">
        <v>702</v>
      </c>
      <c r="B268" s="265">
        <v>14.9238</v>
      </c>
      <c r="C268" s="265">
        <v>34.05547</v>
      </c>
      <c r="D268" s="265">
        <v>24.723299999999998</v>
      </c>
      <c r="E268" s="265">
        <v>10.56386</v>
      </c>
      <c r="F268" s="265">
        <v>12.86816</v>
      </c>
      <c r="G268" s="265">
        <v>8.3986099999999997</v>
      </c>
      <c r="H268" s="265">
        <v>6.7948500000000003</v>
      </c>
      <c r="I268" s="265">
        <v>6.9702099999999998</v>
      </c>
      <c r="J268" s="265">
        <v>18.638000000000002</v>
      </c>
      <c r="K268" s="265">
        <v>15.561</v>
      </c>
      <c r="L268" s="265">
        <v>16.297999999999998</v>
      </c>
      <c r="M268" s="265">
        <v>17.297999999999998</v>
      </c>
      <c r="N268" s="265">
        <v>18.937999999999999</v>
      </c>
      <c r="O268" s="265">
        <v>17.652000000000001</v>
      </c>
      <c r="P268" s="265">
        <v>23.114000000000001</v>
      </c>
      <c r="Q268" s="265">
        <v>17.190999999999999</v>
      </c>
      <c r="R268" s="265">
        <v>24.652000000000001</v>
      </c>
      <c r="S268" s="265">
        <v>20.190999999999999</v>
      </c>
      <c r="T268" s="265">
        <v>22.937999999999999</v>
      </c>
      <c r="U268" s="265">
        <v>23.399000000000001</v>
      </c>
      <c r="V268" s="265">
        <v>22.937999999999999</v>
      </c>
      <c r="W268" s="265">
        <v>20.919</v>
      </c>
      <c r="X268" s="265">
        <v>21.652000000000001</v>
      </c>
      <c r="Y268" s="265">
        <v>21.652000000000001</v>
      </c>
      <c r="Z268" s="265">
        <v>18.928000000000001</v>
      </c>
      <c r="AA268" s="265">
        <v>18.645</v>
      </c>
      <c r="AB268" s="265">
        <v>23.106000000000002</v>
      </c>
      <c r="AC268" s="265">
        <v>16.184999999999999</v>
      </c>
      <c r="AD268" s="265">
        <v>20.645</v>
      </c>
      <c r="AE268" s="265">
        <v>19.184999999999999</v>
      </c>
    </row>
    <row r="269" spans="1:31" x14ac:dyDescent="0.25">
      <c r="A269" s="266" t="s">
        <v>703</v>
      </c>
      <c r="B269" s="265">
        <v>108.42834999999999</v>
      </c>
      <c r="C269" s="265">
        <v>80.479939999999999</v>
      </c>
      <c r="D269" s="265">
        <v>83.902569999999997</v>
      </c>
      <c r="E269" s="265">
        <v>64.033280000000005</v>
      </c>
      <c r="F269" s="265">
        <v>53.156529999999997</v>
      </c>
      <c r="G269" s="265">
        <v>165.41233</v>
      </c>
      <c r="H269" s="265">
        <v>56.00311</v>
      </c>
      <c r="I269" s="265">
        <v>74.609679999999997</v>
      </c>
      <c r="J269" s="265">
        <v>85.403000000000006</v>
      </c>
      <c r="K269" s="265">
        <v>74.626000000000005</v>
      </c>
      <c r="L269" s="265">
        <v>104.714</v>
      </c>
      <c r="M269" s="265">
        <v>171.02</v>
      </c>
      <c r="N269" s="265">
        <v>159.18100000000001</v>
      </c>
      <c r="O269" s="265">
        <v>133.21799999999999</v>
      </c>
      <c r="P269" s="265">
        <v>95.364999999999995</v>
      </c>
      <c r="Q269" s="265">
        <v>100.512</v>
      </c>
      <c r="R269" s="265">
        <v>92.936000000000007</v>
      </c>
      <c r="S269" s="265">
        <v>94.668000000000006</v>
      </c>
      <c r="T269" s="265">
        <v>95.084000000000003</v>
      </c>
      <c r="U269" s="265">
        <v>96.775999999999996</v>
      </c>
      <c r="V269" s="265">
        <v>83.272999999999996</v>
      </c>
      <c r="W269" s="265">
        <v>88.581000000000003</v>
      </c>
      <c r="X269" s="265">
        <v>94.521000000000001</v>
      </c>
      <c r="Y269" s="265">
        <v>170.65799999999999</v>
      </c>
      <c r="Z269" s="265">
        <v>166.96600000000001</v>
      </c>
      <c r="AA269" s="265">
        <v>133.32300000000001</v>
      </c>
      <c r="AB269" s="265">
        <v>107.361</v>
      </c>
      <c r="AC269" s="265">
        <v>116.93600000000001</v>
      </c>
      <c r="AD269" s="265">
        <v>111.20699999999999</v>
      </c>
      <c r="AE269" s="265">
        <v>106.645</v>
      </c>
    </row>
    <row r="270" spans="1:31" x14ac:dyDescent="0.25">
      <c r="A270" s="266" t="s">
        <v>704</v>
      </c>
      <c r="B270" s="265">
        <v>65.613509999999906</v>
      </c>
      <c r="C270" s="265">
        <v>40.180599999999998</v>
      </c>
      <c r="D270" s="265">
        <v>62.487760000000002</v>
      </c>
      <c r="E270" s="265">
        <v>50.469740000000002</v>
      </c>
      <c r="F270" s="265">
        <v>77.371399999999994</v>
      </c>
      <c r="G270" s="265">
        <v>62.442779999999999</v>
      </c>
      <c r="H270" s="265">
        <v>66.141289999999998</v>
      </c>
      <c r="I270" s="265">
        <v>61.493479999999998</v>
      </c>
      <c r="J270" s="265">
        <v>59</v>
      </c>
      <c r="K270" s="265">
        <v>59</v>
      </c>
      <c r="L270" s="265">
        <v>59</v>
      </c>
      <c r="M270" s="265">
        <v>59</v>
      </c>
      <c r="N270" s="265">
        <v>25.994</v>
      </c>
      <c r="O270" s="265">
        <v>15.919</v>
      </c>
      <c r="P270" s="265">
        <v>24.757000000000001</v>
      </c>
      <c r="Q270" s="265">
        <v>19.995000000000001</v>
      </c>
      <c r="R270" s="265">
        <v>30.652000000000001</v>
      </c>
      <c r="S270" s="265">
        <v>24.733000000000001</v>
      </c>
      <c r="T270" s="265">
        <v>11.558</v>
      </c>
      <c r="U270" s="265">
        <v>23.373999999999999</v>
      </c>
      <c r="V270" s="265">
        <v>23.373999999999999</v>
      </c>
      <c r="W270" s="265">
        <v>23.373999999999999</v>
      </c>
      <c r="X270" s="265">
        <v>23.373999999999999</v>
      </c>
      <c r="Y270" s="265">
        <v>23.373999999999999</v>
      </c>
      <c r="Z270" s="265">
        <v>27.645</v>
      </c>
      <c r="AA270" s="265">
        <v>16.928999999999998</v>
      </c>
      <c r="AB270" s="265">
        <v>26.327999999999999</v>
      </c>
      <c r="AC270" s="265">
        <v>21.263999999999999</v>
      </c>
      <c r="AD270" s="265">
        <v>32.6</v>
      </c>
      <c r="AE270" s="265">
        <v>26.306000000000001</v>
      </c>
    </row>
    <row r="271" spans="1:31" x14ac:dyDescent="0.25">
      <c r="A271" s="266" t="s">
        <v>705</v>
      </c>
      <c r="B271" s="265">
        <v>23.99043</v>
      </c>
      <c r="C271" s="265">
        <v>20.736550000000001</v>
      </c>
      <c r="D271" s="265">
        <v>38.051870000000001</v>
      </c>
      <c r="E271" s="265">
        <v>28.47278</v>
      </c>
      <c r="F271" s="265">
        <v>29.285139999999998</v>
      </c>
      <c r="G271" s="265">
        <v>28.088049999999999</v>
      </c>
      <c r="H271" s="265">
        <v>24.65203</v>
      </c>
      <c r="I271" s="265">
        <v>30.506599999999999</v>
      </c>
      <c r="J271" s="265">
        <v>31.033000000000001</v>
      </c>
      <c r="K271" s="265">
        <v>32.087000000000003</v>
      </c>
      <c r="L271" s="265">
        <v>33.600999999999999</v>
      </c>
      <c r="M271" s="265">
        <v>33.267000000000003</v>
      </c>
      <c r="N271" s="265">
        <v>12.622</v>
      </c>
      <c r="O271" s="265">
        <v>13.21</v>
      </c>
      <c r="P271" s="265">
        <v>17.805</v>
      </c>
      <c r="Q271" s="265">
        <v>14.981999999999999</v>
      </c>
      <c r="R271" s="265">
        <v>16.065000000000001</v>
      </c>
      <c r="S271" s="265">
        <v>12.494</v>
      </c>
      <c r="T271" s="265">
        <v>9.6449999999999996</v>
      </c>
      <c r="U271" s="265">
        <v>12.475</v>
      </c>
      <c r="V271" s="265">
        <v>12.476000000000001</v>
      </c>
      <c r="W271" s="265">
        <v>12.476000000000001</v>
      </c>
      <c r="X271" s="265">
        <v>13.853</v>
      </c>
      <c r="Y271" s="265">
        <v>13.853999999999999</v>
      </c>
      <c r="Z271" s="265">
        <v>12.891999999999999</v>
      </c>
      <c r="AA271" s="265">
        <v>13.596</v>
      </c>
      <c r="AB271" s="265">
        <v>18.484000000000002</v>
      </c>
      <c r="AC271" s="265">
        <v>15.481</v>
      </c>
      <c r="AD271" s="265">
        <v>13.782999999999999</v>
      </c>
      <c r="AE271" s="265">
        <v>12.914999999999999</v>
      </c>
    </row>
    <row r="272" spans="1:31" x14ac:dyDescent="0.25">
      <c r="A272" s="266" t="s">
        <v>706</v>
      </c>
      <c r="B272" s="265">
        <v>-8.4153199999999995</v>
      </c>
      <c r="C272" s="265">
        <v>-13.374739999999999</v>
      </c>
      <c r="D272" s="265">
        <v>-24.976289999999999</v>
      </c>
      <c r="E272" s="265">
        <v>-17.847090000000001</v>
      </c>
      <c r="F272" s="265">
        <v>-17.107050000000001</v>
      </c>
      <c r="G272" s="265">
        <v>-15.05068</v>
      </c>
      <c r="H272" s="265">
        <v>-17.8017</v>
      </c>
      <c r="I272" s="265">
        <v>-18.183070000000001</v>
      </c>
      <c r="J272" s="265">
        <v>-15</v>
      </c>
      <c r="K272" s="265">
        <v>-15</v>
      </c>
      <c r="L272" s="265">
        <v>-15</v>
      </c>
      <c r="M272" s="265">
        <v>-15</v>
      </c>
      <c r="N272" s="265">
        <v>-3.3340000000000001</v>
      </c>
      <c r="O272" s="265">
        <v>-5.2990000000000004</v>
      </c>
      <c r="P272" s="265">
        <v>-9.8949999999999996</v>
      </c>
      <c r="Q272" s="265">
        <v>-7.0709999999999997</v>
      </c>
      <c r="R272" s="265">
        <v>-6.7770000000000001</v>
      </c>
      <c r="S272" s="265">
        <v>-5.9610000000000003</v>
      </c>
      <c r="T272" s="265">
        <v>-3.1110000000000002</v>
      </c>
      <c r="U272" s="265">
        <v>-5.9420000000000002</v>
      </c>
      <c r="V272" s="265">
        <v>-5.9429999999999996</v>
      </c>
      <c r="W272" s="265">
        <v>-5.9429999999999996</v>
      </c>
      <c r="X272" s="265">
        <v>-5.9420000000000002</v>
      </c>
      <c r="Y272" s="265">
        <v>-5.9429999999999996</v>
      </c>
      <c r="Z272" s="265">
        <v>-3.5459999999999998</v>
      </c>
      <c r="AA272" s="265">
        <v>-5.6349999999999998</v>
      </c>
      <c r="AB272" s="265">
        <v>-10.523</v>
      </c>
      <c r="AC272" s="265">
        <v>-7.52</v>
      </c>
      <c r="AD272" s="265">
        <v>-7.2080000000000002</v>
      </c>
      <c r="AE272" s="265">
        <v>-6.3410000000000002</v>
      </c>
    </row>
    <row r="273" spans="1:31" ht="15.75" thickBot="1" x14ac:dyDescent="0.3">
      <c r="A273" s="266" t="s">
        <v>707</v>
      </c>
      <c r="B273" s="267">
        <v>243.39749</v>
      </c>
      <c r="C273" s="267">
        <v>282.39078000000001</v>
      </c>
      <c r="D273" s="267">
        <v>325.40735000000001</v>
      </c>
      <c r="E273" s="267">
        <v>273.71080999999998</v>
      </c>
      <c r="F273" s="267">
        <v>327.14116999999999</v>
      </c>
      <c r="G273" s="267">
        <v>266.48039</v>
      </c>
      <c r="H273" s="267">
        <v>300.56056000000001</v>
      </c>
      <c r="I273" s="267">
        <v>232.46436</v>
      </c>
      <c r="J273" s="267">
        <v>293.48599999999999</v>
      </c>
      <c r="K273" s="267">
        <v>293.14</v>
      </c>
      <c r="L273" s="267">
        <v>280.95299999999997</v>
      </c>
      <c r="M273" s="267">
        <v>274.59399999999999</v>
      </c>
      <c r="N273" s="267">
        <v>302.23099999999999</v>
      </c>
      <c r="O273" s="267">
        <v>290.49700000000001</v>
      </c>
      <c r="P273" s="267">
        <v>330.85899999999998</v>
      </c>
      <c r="Q273" s="267">
        <v>339.00099999999998</v>
      </c>
      <c r="R273" s="267">
        <v>367.35899999999998</v>
      </c>
      <c r="S273" s="267">
        <v>361.59899999999999</v>
      </c>
      <c r="T273" s="267">
        <v>352.49099999999999</v>
      </c>
      <c r="U273" s="267">
        <v>392.664999999999</v>
      </c>
      <c r="V273" s="267">
        <v>373.01499999999999</v>
      </c>
      <c r="W273" s="267">
        <v>337.738</v>
      </c>
      <c r="X273" s="267">
        <v>311.108</v>
      </c>
      <c r="Y273" s="267">
        <v>287.447</v>
      </c>
      <c r="Z273" s="267">
        <v>331.21699999999998</v>
      </c>
      <c r="AA273" s="267">
        <v>309.93799999999999</v>
      </c>
      <c r="AB273" s="267">
        <v>331.457999999999</v>
      </c>
      <c r="AC273" s="267">
        <v>314.70100000000002</v>
      </c>
      <c r="AD273" s="267">
        <v>337.59</v>
      </c>
      <c r="AE273" s="267">
        <v>331.697</v>
      </c>
    </row>
    <row r="274" spans="1:31" ht="15.75" thickBot="1" x14ac:dyDescent="0.3">
      <c r="A274" s="266" t="s">
        <v>708</v>
      </c>
      <c r="B274" s="267">
        <v>91.299700000000001</v>
      </c>
      <c r="C274" s="267">
        <v>36.627609999999997</v>
      </c>
      <c r="D274" s="267">
        <v>-0.30984</v>
      </c>
      <c r="E274" s="267">
        <v>4.8365</v>
      </c>
      <c r="F274" s="267">
        <v>30.10322</v>
      </c>
      <c r="G274" s="267">
        <v>26.85895</v>
      </c>
      <c r="H274" s="267">
        <v>15.765420000000001</v>
      </c>
      <c r="I274" s="267">
        <v>3.8314699999999999</v>
      </c>
      <c r="J274" s="267">
        <v>13.618</v>
      </c>
      <c r="K274" s="267">
        <v>8.6180000000000003</v>
      </c>
      <c r="L274" s="267">
        <v>57.328000000000003</v>
      </c>
      <c r="M274" s="267">
        <v>73.617999999999995</v>
      </c>
      <c r="N274" s="267">
        <v>3.198</v>
      </c>
      <c r="O274" s="267">
        <v>4.282</v>
      </c>
      <c r="P274" s="267">
        <v>7.5110000000000001</v>
      </c>
      <c r="Q274" s="267">
        <v>8.8710000000000004</v>
      </c>
      <c r="R274" s="267">
        <v>10.35</v>
      </c>
      <c r="S274" s="267">
        <v>10.847</v>
      </c>
      <c r="T274" s="267">
        <v>10.576000000000001</v>
      </c>
      <c r="U274" s="267">
        <v>12.827</v>
      </c>
      <c r="V274" s="267">
        <v>9.827</v>
      </c>
      <c r="W274" s="267">
        <v>9.827</v>
      </c>
      <c r="X274" s="267">
        <v>9.827</v>
      </c>
      <c r="Y274" s="267">
        <v>7.827</v>
      </c>
      <c r="Z274" s="267">
        <v>3.02</v>
      </c>
      <c r="AA274" s="267">
        <v>4.1719999999999997</v>
      </c>
      <c r="AB274" s="267">
        <v>7.48</v>
      </c>
      <c r="AC274" s="267">
        <v>8.7360000000000007</v>
      </c>
      <c r="AD274" s="267">
        <v>10.244999999999999</v>
      </c>
      <c r="AE274" s="267">
        <v>12.837</v>
      </c>
    </row>
    <row r="275" spans="1:31" x14ac:dyDescent="0.25">
      <c r="A275" s="266" t="s">
        <v>565</v>
      </c>
      <c r="B275" s="265">
        <v>833.28174999999999</v>
      </c>
      <c r="C275" s="265">
        <v>989.12355000000002</v>
      </c>
      <c r="D275" s="265">
        <v>1059.84249</v>
      </c>
      <c r="E275" s="265">
        <v>890.98775999999998</v>
      </c>
      <c r="F275" s="265">
        <v>937.05096000000003</v>
      </c>
      <c r="G275" s="265">
        <v>1048.3688500000001</v>
      </c>
      <c r="H275" s="265">
        <v>847.82502999999997</v>
      </c>
      <c r="I275" s="265">
        <v>879.66916000000003</v>
      </c>
      <c r="J275" s="265">
        <v>861.93399999999997</v>
      </c>
      <c r="K275" s="265">
        <v>1014.6180000000001</v>
      </c>
      <c r="L275" s="265">
        <v>980.46099999999899</v>
      </c>
      <c r="M275" s="265">
        <v>997.61699999999996</v>
      </c>
      <c r="N275" s="265">
        <v>961.81600000000003</v>
      </c>
      <c r="O275" s="265">
        <v>900.92</v>
      </c>
      <c r="P275" s="265">
        <v>972.09399999999903</v>
      </c>
      <c r="Q275" s="265">
        <v>932.81299999999896</v>
      </c>
      <c r="R275" s="265">
        <v>1042.3209999999999</v>
      </c>
      <c r="S275" s="265">
        <v>1013.319</v>
      </c>
      <c r="T275" s="265">
        <v>973.02599999999995</v>
      </c>
      <c r="U275" s="265">
        <v>1107.296</v>
      </c>
      <c r="V275" s="265">
        <v>1050.2470000000001</v>
      </c>
      <c r="W275" s="265">
        <v>1090.08</v>
      </c>
      <c r="X275" s="265">
        <v>964.86799999999903</v>
      </c>
      <c r="Y275" s="265">
        <v>980.40599999999995</v>
      </c>
      <c r="Z275" s="265">
        <v>1045.797</v>
      </c>
      <c r="AA275" s="265">
        <v>959.726</v>
      </c>
      <c r="AB275" s="265">
        <v>1008.85</v>
      </c>
      <c r="AC275" s="265">
        <v>981.43899999999996</v>
      </c>
      <c r="AD275" s="265">
        <v>1078.405</v>
      </c>
      <c r="AE275" s="265">
        <v>1027.7329999999999</v>
      </c>
    </row>
    <row r="276" spans="1:31" x14ac:dyDescent="0.25">
      <c r="A276" s="266" t="s">
        <v>709</v>
      </c>
      <c r="B276" s="265">
        <v>0</v>
      </c>
      <c r="C276" s="265">
        <v>0</v>
      </c>
      <c r="D276" s="265">
        <v>0</v>
      </c>
      <c r="E276" s="265">
        <v>0</v>
      </c>
      <c r="F276" s="265">
        <v>0</v>
      </c>
      <c r="G276" s="265">
        <v>0</v>
      </c>
      <c r="H276" s="265">
        <v>0</v>
      </c>
      <c r="I276" s="265">
        <v>0</v>
      </c>
      <c r="J276" s="265">
        <v>0</v>
      </c>
      <c r="K276" s="265">
        <v>0</v>
      </c>
      <c r="L276" s="265">
        <v>0</v>
      </c>
      <c r="M276" s="265">
        <v>0</v>
      </c>
      <c r="N276" s="265">
        <v>0</v>
      </c>
      <c r="O276" s="265">
        <v>0</v>
      </c>
      <c r="P276" s="265">
        <v>0</v>
      </c>
      <c r="Q276" s="265">
        <v>0</v>
      </c>
      <c r="R276" s="265">
        <v>0</v>
      </c>
      <c r="S276" s="265">
        <v>0</v>
      </c>
      <c r="T276" s="265">
        <v>0</v>
      </c>
      <c r="U276" s="265">
        <v>0</v>
      </c>
      <c r="V276" s="265">
        <v>0</v>
      </c>
      <c r="W276" s="265">
        <v>0</v>
      </c>
      <c r="X276" s="265">
        <v>0</v>
      </c>
      <c r="Y276" s="265">
        <v>0</v>
      </c>
      <c r="Z276" s="265">
        <v>0</v>
      </c>
      <c r="AA276" s="265">
        <v>0</v>
      </c>
      <c r="AB276" s="265">
        <v>0</v>
      </c>
      <c r="AC276" s="265">
        <v>0</v>
      </c>
      <c r="AD276" s="265">
        <v>0</v>
      </c>
      <c r="AE276" s="265">
        <v>0</v>
      </c>
    </row>
    <row r="277" spans="1:31" x14ac:dyDescent="0.25">
      <c r="A277" s="266" t="s">
        <v>710</v>
      </c>
      <c r="B277" s="265">
        <v>764.83556999999996</v>
      </c>
      <c r="C277" s="265">
        <v>792.26989000000003</v>
      </c>
      <c r="D277" s="265">
        <v>823.06212000000005</v>
      </c>
      <c r="E277" s="265">
        <v>936.07635000000005</v>
      </c>
      <c r="F277" s="265">
        <v>907.37711000000002</v>
      </c>
      <c r="G277" s="265">
        <v>665.47208999999998</v>
      </c>
      <c r="H277" s="265">
        <v>733.38508999999999</v>
      </c>
      <c r="I277" s="265">
        <v>906.23572999999999</v>
      </c>
      <c r="J277" s="265">
        <v>679.95699999999999</v>
      </c>
      <c r="K277" s="265">
        <v>782.24199999999996</v>
      </c>
      <c r="L277" s="265">
        <v>826.70899999999995</v>
      </c>
      <c r="M277" s="265">
        <v>937.50199999999995</v>
      </c>
      <c r="N277" s="265">
        <v>773.61500000000001</v>
      </c>
      <c r="O277" s="265">
        <v>716.79899999999998</v>
      </c>
      <c r="P277" s="265">
        <v>817.75800000000004</v>
      </c>
      <c r="Q277" s="265">
        <v>839.02499999999998</v>
      </c>
      <c r="R277" s="265">
        <v>865.01</v>
      </c>
      <c r="S277" s="265">
        <v>817.11199999999997</v>
      </c>
      <c r="T277" s="265">
        <v>780.42100000000005</v>
      </c>
      <c r="U277" s="265">
        <v>893.42399999999998</v>
      </c>
      <c r="V277" s="265">
        <v>846.99300000000005</v>
      </c>
      <c r="W277" s="265">
        <v>858.26300000000003</v>
      </c>
      <c r="X277" s="265">
        <v>845.86500000000001</v>
      </c>
      <c r="Y277" s="265">
        <v>757.24800000000005</v>
      </c>
      <c r="Z277" s="265">
        <v>820.52200000000005</v>
      </c>
      <c r="AA277" s="265">
        <v>746.77099999999996</v>
      </c>
      <c r="AB277" s="265">
        <v>823.52599999999995</v>
      </c>
      <c r="AC277" s="265">
        <v>888.43799999999999</v>
      </c>
      <c r="AD277" s="265">
        <v>897.697</v>
      </c>
      <c r="AE277" s="265">
        <v>858.06399999999996</v>
      </c>
    </row>
    <row r="278" spans="1:31" x14ac:dyDescent="0.25">
      <c r="A278" s="266" t="s">
        <v>711</v>
      </c>
      <c r="B278" s="265">
        <v>29.733650000000001</v>
      </c>
      <c r="C278" s="265">
        <v>-56.813339999999997</v>
      </c>
      <c r="D278" s="265">
        <v>-26.952870000000001</v>
      </c>
      <c r="E278" s="265">
        <v>-153.72832</v>
      </c>
      <c r="F278" s="265">
        <v>-3.4527700000000001</v>
      </c>
      <c r="G278" s="265">
        <v>-25.03267</v>
      </c>
      <c r="H278" s="265">
        <v>-52.717320000000001</v>
      </c>
      <c r="I278" s="265">
        <v>-27.17773</v>
      </c>
      <c r="J278" s="265">
        <v>8</v>
      </c>
      <c r="K278" s="265">
        <v>50</v>
      </c>
      <c r="L278" s="265">
        <v>-15</v>
      </c>
      <c r="M278" s="265">
        <v>15</v>
      </c>
      <c r="N278" s="265">
        <v>6.1180000000000003</v>
      </c>
      <c r="O278" s="265">
        <v>-16.035</v>
      </c>
      <c r="P278" s="265">
        <v>-10.678000000000001</v>
      </c>
      <c r="Q278" s="265">
        <v>-60.902999999999999</v>
      </c>
      <c r="R278" s="265">
        <v>-1.3680000000000001</v>
      </c>
      <c r="S278" s="265">
        <v>-9.9149999999999991</v>
      </c>
      <c r="T278" s="265">
        <v>-9.2129999999999992</v>
      </c>
      <c r="U278" s="265">
        <v>-5.9420000000000002</v>
      </c>
      <c r="V278" s="265">
        <v>3.169</v>
      </c>
      <c r="W278" s="265">
        <v>19.808</v>
      </c>
      <c r="X278" s="265">
        <v>-5.9420000000000002</v>
      </c>
      <c r="Y278" s="265">
        <v>5.9429999999999996</v>
      </c>
      <c r="Z278" s="265">
        <v>6.5069999999999997</v>
      </c>
      <c r="AA278" s="265">
        <v>-17.053000000000001</v>
      </c>
      <c r="AB278" s="265">
        <v>-11.356</v>
      </c>
      <c r="AC278" s="265">
        <v>-64.77</v>
      </c>
      <c r="AD278" s="265">
        <v>-1.4550000000000001</v>
      </c>
      <c r="AE278" s="265">
        <v>-10.545999999999999</v>
      </c>
    </row>
    <row r="279" spans="1:31" x14ac:dyDescent="0.25">
      <c r="A279" s="266" t="s">
        <v>712</v>
      </c>
      <c r="B279" s="265">
        <v>7.9554099999999996</v>
      </c>
      <c r="C279" s="265">
        <v>5.0886699999999996</v>
      </c>
      <c r="D279" s="265">
        <v>1.82755</v>
      </c>
      <c r="E279" s="265">
        <v>7.1623999999999999</v>
      </c>
      <c r="F279" s="265">
        <v>5.4169999999999998</v>
      </c>
      <c r="G279" s="265">
        <v>9.7209500000000002</v>
      </c>
      <c r="H279" s="265">
        <v>10.370660000000001</v>
      </c>
      <c r="I279" s="265">
        <v>9.0235099999999999</v>
      </c>
      <c r="J279" s="265">
        <v>18.023</v>
      </c>
      <c r="K279" s="265">
        <v>16.875</v>
      </c>
      <c r="L279" s="265">
        <v>10.651999999999999</v>
      </c>
      <c r="M279" s="265">
        <v>11.089</v>
      </c>
      <c r="N279" s="265">
        <v>12.278</v>
      </c>
      <c r="O279" s="265">
        <v>9.8170000000000002</v>
      </c>
      <c r="P279" s="265">
        <v>10.532</v>
      </c>
      <c r="Q279" s="265">
        <v>10.532</v>
      </c>
      <c r="R279" s="265">
        <v>7.6390000000000002</v>
      </c>
      <c r="S279" s="265">
        <v>18.815999999999999</v>
      </c>
      <c r="T279" s="265">
        <v>26.385999999999999</v>
      </c>
      <c r="U279" s="265">
        <v>26.67</v>
      </c>
      <c r="V279" s="265">
        <v>19.209</v>
      </c>
      <c r="W279" s="265">
        <v>19.670000000000002</v>
      </c>
      <c r="X279" s="265">
        <v>10.385999999999999</v>
      </c>
      <c r="Y279" s="265">
        <v>10.817</v>
      </c>
      <c r="Z279" s="265">
        <v>12.263</v>
      </c>
      <c r="AA279" s="265">
        <v>9.8040000000000003</v>
      </c>
      <c r="AB279" s="265">
        <v>9.5220000000000002</v>
      </c>
      <c r="AC279" s="265">
        <v>9.5220000000000002</v>
      </c>
      <c r="AD279" s="265">
        <v>6.6319999999999997</v>
      </c>
      <c r="AE279" s="265">
        <v>5.8090000000000002</v>
      </c>
    </row>
    <row r="280" spans="1:31" x14ac:dyDescent="0.25">
      <c r="A280" s="266" t="s">
        <v>713</v>
      </c>
      <c r="B280" s="265">
        <v>54.882129999999997</v>
      </c>
      <c r="C280" s="265">
        <v>61.205500000000001</v>
      </c>
      <c r="D280" s="265">
        <v>44.771160000000002</v>
      </c>
      <c r="E280" s="265">
        <v>32.771189999999997</v>
      </c>
      <c r="F280" s="265">
        <v>20.437429999999999</v>
      </c>
      <c r="G280" s="265">
        <v>14.228400000000001</v>
      </c>
      <c r="H280" s="265">
        <v>18.47888</v>
      </c>
      <c r="I280" s="265">
        <v>20.634730000000001</v>
      </c>
      <c r="J280" s="265">
        <v>17.123000000000001</v>
      </c>
      <c r="K280" s="265">
        <v>17.997</v>
      </c>
      <c r="L280" s="265">
        <v>24.402999999999999</v>
      </c>
      <c r="M280" s="265">
        <v>24.914000000000001</v>
      </c>
      <c r="N280" s="265">
        <v>24.613</v>
      </c>
      <c r="O280" s="265">
        <v>22.183</v>
      </c>
      <c r="P280" s="265">
        <v>24.259</v>
      </c>
      <c r="Q280" s="265">
        <v>20.396999999999998</v>
      </c>
      <c r="R280" s="265">
        <v>16.029</v>
      </c>
      <c r="S280" s="265">
        <v>15.029</v>
      </c>
      <c r="T280" s="265">
        <v>24.696000000000002</v>
      </c>
      <c r="U280" s="265">
        <v>23.696000000000002</v>
      </c>
      <c r="V280" s="265">
        <v>25.696000000000002</v>
      </c>
      <c r="W280" s="265">
        <v>26.558</v>
      </c>
      <c r="X280" s="265">
        <v>32.926000000000002</v>
      </c>
      <c r="Y280" s="265">
        <v>33.387999999999998</v>
      </c>
      <c r="Z280" s="265">
        <v>23.602</v>
      </c>
      <c r="AA280" s="265">
        <v>22.172000000000001</v>
      </c>
      <c r="AB280" s="265">
        <v>23.248000000000001</v>
      </c>
      <c r="AC280" s="265">
        <v>20.388000000000002</v>
      </c>
      <c r="AD280" s="265">
        <v>15.022</v>
      </c>
      <c r="AE280" s="265">
        <v>15.022</v>
      </c>
    </row>
    <row r="281" spans="1:31" x14ac:dyDescent="0.25">
      <c r="A281" s="266" t="s">
        <v>714</v>
      </c>
      <c r="B281" s="265">
        <v>21.53134</v>
      </c>
      <c r="C281" s="265">
        <v>21.385529999999999</v>
      </c>
      <c r="D281" s="265">
        <v>23.297820000000002</v>
      </c>
      <c r="E281" s="265">
        <v>76.491159999999994</v>
      </c>
      <c r="F281" s="265">
        <v>21.241530000000001</v>
      </c>
      <c r="G281" s="265">
        <v>13.0742099999999</v>
      </c>
      <c r="H281" s="265">
        <v>30.736989999999999</v>
      </c>
      <c r="I281" s="265">
        <v>27.778189999999999</v>
      </c>
      <c r="J281" s="265">
        <v>14.391999999999999</v>
      </c>
      <c r="K281" s="265">
        <v>17.667000000000002</v>
      </c>
      <c r="L281" s="265">
        <v>27.07</v>
      </c>
      <c r="M281" s="265">
        <v>14.182</v>
      </c>
      <c r="N281" s="265">
        <v>21.850999999999999</v>
      </c>
      <c r="O281" s="265">
        <v>25.728000000000002</v>
      </c>
      <c r="P281" s="265">
        <v>34.726999999999997</v>
      </c>
      <c r="Q281" s="265">
        <v>27.225999999999999</v>
      </c>
      <c r="R281" s="265">
        <v>34.384999999999998</v>
      </c>
      <c r="S281" s="265">
        <v>32.951999999999998</v>
      </c>
      <c r="T281" s="265">
        <v>31.625</v>
      </c>
      <c r="U281" s="265">
        <v>43.927</v>
      </c>
      <c r="V281" s="265">
        <v>39.018000000000001</v>
      </c>
      <c r="W281" s="265">
        <v>54.417999999999999</v>
      </c>
      <c r="X281" s="265">
        <v>44.765999999999998</v>
      </c>
      <c r="Y281" s="265">
        <v>24.084</v>
      </c>
      <c r="Z281" s="265">
        <v>23.818000000000001</v>
      </c>
      <c r="AA281" s="265">
        <v>24.603999999999999</v>
      </c>
      <c r="AB281" s="265">
        <v>24.817</v>
      </c>
      <c r="AC281" s="265">
        <v>30.471</v>
      </c>
      <c r="AD281" s="265">
        <v>39.08</v>
      </c>
      <c r="AE281" s="265">
        <v>34.728999999999999</v>
      </c>
    </row>
    <row r="282" spans="1:31" x14ac:dyDescent="0.25">
      <c r="A282" s="266" t="s">
        <v>715</v>
      </c>
      <c r="B282" s="265">
        <v>118.36823</v>
      </c>
      <c r="C282" s="265">
        <v>137.45166999999901</v>
      </c>
      <c r="D282" s="265">
        <v>141.96182999999999</v>
      </c>
      <c r="E282" s="265">
        <v>130.44627</v>
      </c>
      <c r="F282" s="265">
        <v>105.4828</v>
      </c>
      <c r="G282" s="265">
        <v>123.79765999999999</v>
      </c>
      <c r="H282" s="265">
        <v>122.68267</v>
      </c>
      <c r="I282" s="265">
        <v>-122.738699999999</v>
      </c>
      <c r="J282" s="265">
        <v>131.07499999999999</v>
      </c>
      <c r="K282" s="265">
        <v>144.25899999999999</v>
      </c>
      <c r="L282" s="265">
        <v>140.94800000000001</v>
      </c>
      <c r="M282" s="265">
        <v>136.273</v>
      </c>
      <c r="N282" s="265">
        <v>89.915999999999997</v>
      </c>
      <c r="O282" s="265">
        <v>97.765000000000001</v>
      </c>
      <c r="P282" s="265">
        <v>102.39700000000001</v>
      </c>
      <c r="Q282" s="265">
        <v>81.221000000000004</v>
      </c>
      <c r="R282" s="265">
        <v>81.647999999999996</v>
      </c>
      <c r="S282" s="265">
        <v>83.245000000000005</v>
      </c>
      <c r="T282" s="265">
        <v>75.617000000000004</v>
      </c>
      <c r="U282" s="265">
        <v>94.418000000000006</v>
      </c>
      <c r="V282" s="265">
        <v>89.334000000000003</v>
      </c>
      <c r="W282" s="265">
        <v>89.841999999999999</v>
      </c>
      <c r="X282" s="265">
        <v>85.853999999999999</v>
      </c>
      <c r="Y282" s="265">
        <v>81.546999999999997</v>
      </c>
      <c r="Z282" s="265">
        <v>95.613</v>
      </c>
      <c r="AA282" s="265">
        <v>101.21599999999999</v>
      </c>
      <c r="AB282" s="265">
        <v>100.354</v>
      </c>
      <c r="AC282" s="265">
        <v>88.167000000000002</v>
      </c>
      <c r="AD282" s="265">
        <v>86.332999999999998</v>
      </c>
      <c r="AE282" s="265">
        <v>84.534000000000006</v>
      </c>
    </row>
    <row r="283" spans="1:31" x14ac:dyDescent="0.25">
      <c r="A283" s="266" t="s">
        <v>716</v>
      </c>
      <c r="B283" s="265">
        <v>30.770589999999999</v>
      </c>
      <c r="C283" s="265">
        <v>-36.671329999999998</v>
      </c>
      <c r="D283" s="265">
        <v>2.0948199999999999</v>
      </c>
      <c r="E283" s="265">
        <v>6.38903</v>
      </c>
      <c r="F283" s="265">
        <v>29.82499</v>
      </c>
      <c r="G283" s="265">
        <v>16.061430000000001</v>
      </c>
      <c r="H283" s="265">
        <v>28.300640000000001</v>
      </c>
      <c r="I283" s="265">
        <v>82.888720000000006</v>
      </c>
      <c r="J283" s="265">
        <v>82.343000000000004</v>
      </c>
      <c r="K283" s="265">
        <v>82.512</v>
      </c>
      <c r="L283" s="265">
        <v>47.746000000000002</v>
      </c>
      <c r="M283" s="265">
        <v>46.84</v>
      </c>
      <c r="N283" s="265">
        <v>107.509</v>
      </c>
      <c r="O283" s="265">
        <v>76.072999999999993</v>
      </c>
      <c r="P283" s="265">
        <v>99.594999999999999</v>
      </c>
      <c r="Q283" s="265">
        <v>88.620999999999995</v>
      </c>
      <c r="R283" s="265">
        <v>107.696</v>
      </c>
      <c r="S283" s="265">
        <v>101.265</v>
      </c>
      <c r="T283" s="265">
        <v>92.5</v>
      </c>
      <c r="U283" s="265">
        <v>112.21599999999999</v>
      </c>
      <c r="V283" s="265">
        <v>98.926000000000002</v>
      </c>
      <c r="W283" s="265">
        <v>101.37</v>
      </c>
      <c r="X283" s="265">
        <v>95.477999999999994</v>
      </c>
      <c r="Y283" s="265">
        <v>84.694999999999993</v>
      </c>
      <c r="Z283" s="265">
        <v>108.55800000000001</v>
      </c>
      <c r="AA283" s="265">
        <v>69.867000000000004</v>
      </c>
      <c r="AB283" s="265">
        <v>88.965999999999994</v>
      </c>
      <c r="AC283" s="265">
        <v>89.087999999999994</v>
      </c>
      <c r="AD283" s="265">
        <v>107.444</v>
      </c>
      <c r="AE283" s="265">
        <v>92.054000000000002</v>
      </c>
    </row>
    <row r="284" spans="1:31" x14ac:dyDescent="0.25">
      <c r="A284" s="288" t="s">
        <v>1246</v>
      </c>
      <c r="B284" s="265">
        <v>0</v>
      </c>
      <c r="C284" s="265">
        <v>0</v>
      </c>
      <c r="D284" s="265">
        <v>0</v>
      </c>
      <c r="E284" s="265">
        <v>0</v>
      </c>
      <c r="F284" s="265">
        <v>0</v>
      </c>
      <c r="G284" s="265">
        <v>0</v>
      </c>
      <c r="H284" s="265">
        <v>0</v>
      </c>
      <c r="I284" s="265">
        <v>0</v>
      </c>
      <c r="J284" s="265">
        <v>0</v>
      </c>
      <c r="K284" s="265">
        <v>0</v>
      </c>
      <c r="L284" s="265">
        <v>0</v>
      </c>
      <c r="M284" s="265">
        <v>0</v>
      </c>
      <c r="N284" s="265">
        <v>0</v>
      </c>
      <c r="O284" s="265">
        <v>0</v>
      </c>
      <c r="P284" s="265">
        <v>0</v>
      </c>
      <c r="Q284" s="265">
        <v>0</v>
      </c>
      <c r="R284" s="265">
        <v>0</v>
      </c>
      <c r="S284" s="265">
        <v>0</v>
      </c>
      <c r="T284" s="265">
        <v>1.2529999999999999</v>
      </c>
      <c r="U284" s="265">
        <v>1.2529999999999999</v>
      </c>
      <c r="V284" s="265">
        <v>1.2529999999999999</v>
      </c>
      <c r="W284" s="265">
        <v>1.2529999999999999</v>
      </c>
      <c r="X284" s="265">
        <v>1.2529999999999999</v>
      </c>
      <c r="Y284" s="265">
        <v>1.2529999999999999</v>
      </c>
      <c r="Z284" s="265">
        <v>1.28</v>
      </c>
      <c r="AA284" s="265">
        <v>1.28</v>
      </c>
      <c r="AB284" s="265">
        <v>1.28</v>
      </c>
      <c r="AC284" s="265">
        <v>1.28</v>
      </c>
      <c r="AD284" s="265">
        <v>1.28</v>
      </c>
      <c r="AE284" s="265">
        <v>1.28</v>
      </c>
    </row>
    <row r="285" spans="1:31" ht="15.75" thickBot="1" x14ac:dyDescent="0.3">
      <c r="A285" s="266" t="s">
        <v>717</v>
      </c>
      <c r="B285" s="267">
        <v>16.250720000000001</v>
      </c>
      <c r="C285" s="267">
        <v>16.89537</v>
      </c>
      <c r="D285" s="267">
        <v>22.445360000000001</v>
      </c>
      <c r="E285" s="267">
        <v>20.51839</v>
      </c>
      <c r="F285" s="267">
        <v>7.1346400000000001</v>
      </c>
      <c r="G285" s="267">
        <v>13.10731</v>
      </c>
      <c r="H285" s="267">
        <v>18.176739999999999</v>
      </c>
      <c r="I285" s="267">
        <v>249.97335000000001</v>
      </c>
      <c r="J285" s="267">
        <v>20.398</v>
      </c>
      <c r="K285" s="267">
        <v>16.375</v>
      </c>
      <c r="L285" s="267">
        <v>19.398</v>
      </c>
      <c r="M285" s="267">
        <v>19.398</v>
      </c>
      <c r="N285" s="267">
        <v>40.965000000000003</v>
      </c>
      <c r="O285" s="267">
        <v>39.817999999999998</v>
      </c>
      <c r="P285" s="267">
        <v>40.861999999999902</v>
      </c>
      <c r="Q285" s="267">
        <v>41.930999999999997</v>
      </c>
      <c r="R285" s="267">
        <v>65.745999999999995</v>
      </c>
      <c r="S285" s="267">
        <v>43.633000000000003</v>
      </c>
      <c r="T285" s="267">
        <v>42.314999999999998</v>
      </c>
      <c r="U285" s="267">
        <v>48.402999999999999</v>
      </c>
      <c r="V285" s="267">
        <v>46.569000000000003</v>
      </c>
      <c r="W285" s="267">
        <v>52.831000000000003</v>
      </c>
      <c r="X285" s="267">
        <v>55.216000000000001</v>
      </c>
      <c r="Y285" s="267">
        <v>41.152000000000001</v>
      </c>
      <c r="Z285" s="267">
        <v>41.356000000000002</v>
      </c>
      <c r="AA285" s="267">
        <v>40.164000000000001</v>
      </c>
      <c r="AB285" s="267">
        <v>41.238999999999997</v>
      </c>
      <c r="AC285" s="267">
        <v>42.28</v>
      </c>
      <c r="AD285" s="267">
        <v>66.48</v>
      </c>
      <c r="AE285" s="267">
        <v>43.393000000000001</v>
      </c>
    </row>
    <row r="286" spans="1:31" x14ac:dyDescent="0.25">
      <c r="A286" s="266" t="s">
        <v>686</v>
      </c>
      <c r="B286" s="265">
        <v>1044.32764</v>
      </c>
      <c r="C286" s="265">
        <v>940.81195999999898</v>
      </c>
      <c r="D286" s="265">
        <v>1032.5077900000001</v>
      </c>
      <c r="E286" s="265">
        <v>1056.1264699999999</v>
      </c>
      <c r="F286" s="265">
        <v>1093.46273</v>
      </c>
      <c r="G286" s="265">
        <v>830.42937999999901</v>
      </c>
      <c r="H286" s="265">
        <v>909.41435000000001</v>
      </c>
      <c r="I286" s="265">
        <v>1146.6178</v>
      </c>
      <c r="J286" s="265">
        <v>971.31100000000004</v>
      </c>
      <c r="K286" s="265">
        <v>1127.9269999999999</v>
      </c>
      <c r="L286" s="265">
        <v>1081.9259999999999</v>
      </c>
      <c r="M286" s="265">
        <v>1205.1979999999901</v>
      </c>
      <c r="N286" s="265">
        <v>1076.865</v>
      </c>
      <c r="O286" s="265">
        <v>972.147999999999</v>
      </c>
      <c r="P286" s="265">
        <v>1119.452</v>
      </c>
      <c r="Q286" s="265">
        <v>1048.05</v>
      </c>
      <c r="R286" s="265">
        <v>1176.7850000000001</v>
      </c>
      <c r="S286" s="265">
        <v>1102.1369999999999</v>
      </c>
      <c r="T286" s="265">
        <v>1065.5999999999999</v>
      </c>
      <c r="U286" s="265">
        <v>1238.0650000000001</v>
      </c>
      <c r="V286" s="265">
        <v>1170.1669999999999</v>
      </c>
      <c r="W286" s="265">
        <v>1224.0129999999999</v>
      </c>
      <c r="X286" s="265">
        <v>1165.8019999999999</v>
      </c>
      <c r="Y286" s="265">
        <v>1040.127</v>
      </c>
      <c r="Z286" s="265">
        <v>1133.519</v>
      </c>
      <c r="AA286" s="265">
        <v>998.82500000000005</v>
      </c>
      <c r="AB286" s="265">
        <v>1101.596</v>
      </c>
      <c r="AC286" s="265">
        <v>1104.864</v>
      </c>
      <c r="AD286" s="265">
        <v>1218.5129999999999</v>
      </c>
      <c r="AE286" s="265">
        <v>1124.3389999999999</v>
      </c>
    </row>
    <row r="287" spans="1:31" ht="15.75" thickBot="1" x14ac:dyDescent="0.3">
      <c r="A287" s="266" t="s">
        <v>718</v>
      </c>
      <c r="B287" s="267">
        <v>0</v>
      </c>
      <c r="C287" s="267">
        <v>0</v>
      </c>
      <c r="D287" s="267">
        <v>0</v>
      </c>
      <c r="E287" s="267">
        <v>0</v>
      </c>
      <c r="F287" s="267">
        <v>4.0333300000000003</v>
      </c>
      <c r="G287" s="267">
        <v>0</v>
      </c>
      <c r="H287" s="267">
        <v>0.1</v>
      </c>
      <c r="I287" s="267">
        <v>2.5145599999999999</v>
      </c>
      <c r="J287" s="267">
        <v>0</v>
      </c>
      <c r="K287" s="267">
        <v>0</v>
      </c>
      <c r="L287" s="267">
        <v>0</v>
      </c>
      <c r="M287" s="267">
        <v>0</v>
      </c>
      <c r="N287" s="267">
        <v>0</v>
      </c>
      <c r="O287" s="267">
        <v>0</v>
      </c>
      <c r="P287" s="267">
        <v>0</v>
      </c>
      <c r="Q287" s="267">
        <v>0</v>
      </c>
      <c r="R287" s="267">
        <v>1.2</v>
      </c>
      <c r="S287" s="267">
        <v>4.8559999999999999</v>
      </c>
      <c r="T287" s="267">
        <v>0.69899999999999995</v>
      </c>
      <c r="U287" s="267">
        <v>0</v>
      </c>
      <c r="V287" s="267">
        <v>0</v>
      </c>
      <c r="W287" s="267">
        <v>0</v>
      </c>
      <c r="X287" s="267">
        <v>0</v>
      </c>
      <c r="Y287" s="267">
        <v>0</v>
      </c>
      <c r="Z287" s="267">
        <v>0</v>
      </c>
      <c r="AA287" s="267">
        <v>0</v>
      </c>
      <c r="AB287" s="267">
        <v>0</v>
      </c>
      <c r="AC287" s="267">
        <v>0</v>
      </c>
      <c r="AD287" s="267">
        <v>1.2</v>
      </c>
      <c r="AE287" s="267">
        <v>4.8559999999999999</v>
      </c>
    </row>
    <row r="288" spans="1:31" x14ac:dyDescent="0.25">
      <c r="A288" s="266" t="s">
        <v>574</v>
      </c>
      <c r="B288" s="265">
        <v>0</v>
      </c>
      <c r="C288" s="265">
        <v>0</v>
      </c>
      <c r="D288" s="265">
        <v>0</v>
      </c>
      <c r="E288" s="265">
        <v>0</v>
      </c>
      <c r="F288" s="265">
        <v>4.0333300000000003</v>
      </c>
      <c r="G288" s="265">
        <v>0</v>
      </c>
      <c r="H288" s="265">
        <v>0.1</v>
      </c>
      <c r="I288" s="265">
        <v>2.5145599999999999</v>
      </c>
      <c r="J288" s="265">
        <v>0</v>
      </c>
      <c r="K288" s="265">
        <v>0</v>
      </c>
      <c r="L288" s="265">
        <v>0</v>
      </c>
      <c r="M288" s="265">
        <v>0</v>
      </c>
      <c r="N288" s="265">
        <v>0</v>
      </c>
      <c r="O288" s="265">
        <v>0</v>
      </c>
      <c r="P288" s="265">
        <v>0</v>
      </c>
      <c r="Q288" s="265">
        <v>0</v>
      </c>
      <c r="R288" s="265">
        <v>1.2</v>
      </c>
      <c r="S288" s="265">
        <v>4.8559999999999999</v>
      </c>
      <c r="T288" s="265">
        <v>0.69899999999999995</v>
      </c>
      <c r="U288" s="265">
        <v>0</v>
      </c>
      <c r="V288" s="265">
        <v>0</v>
      </c>
      <c r="W288" s="265">
        <v>0</v>
      </c>
      <c r="X288" s="265">
        <v>0</v>
      </c>
      <c r="Y288" s="265">
        <v>0</v>
      </c>
      <c r="Z288" s="265">
        <v>0</v>
      </c>
      <c r="AA288" s="265">
        <v>0</v>
      </c>
      <c r="AB288" s="265">
        <v>0</v>
      </c>
      <c r="AC288" s="265">
        <v>0</v>
      </c>
      <c r="AD288" s="265">
        <v>1.2</v>
      </c>
      <c r="AE288" s="265">
        <v>4.8559999999999999</v>
      </c>
    </row>
    <row r="289" spans="1:31" x14ac:dyDescent="0.25">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71"/>
      <c r="AE289" s="271"/>
    </row>
    <row r="290" spans="1:31" x14ac:dyDescent="0.25">
      <c r="A290" s="264" t="s">
        <v>719</v>
      </c>
      <c r="B290" s="272">
        <v>1877.6093900000001</v>
      </c>
      <c r="C290" s="272">
        <v>1929.93550999999</v>
      </c>
      <c r="D290" s="272">
        <v>2092.3502800000001</v>
      </c>
      <c r="E290" s="272">
        <v>1947.1142299999999</v>
      </c>
      <c r="F290" s="272">
        <v>2034.54702</v>
      </c>
      <c r="G290" s="272">
        <v>1878.7982299999901</v>
      </c>
      <c r="H290" s="272">
        <v>1757.3393799999999</v>
      </c>
      <c r="I290" s="272">
        <v>2028.80152</v>
      </c>
      <c r="J290" s="272">
        <v>1833.2449999999999</v>
      </c>
      <c r="K290" s="272">
        <v>2142.5450000000001</v>
      </c>
      <c r="L290" s="272">
        <v>2062.3870000000002</v>
      </c>
      <c r="M290" s="272">
        <v>2202.8149999999901</v>
      </c>
      <c r="N290" s="272">
        <v>2038.681</v>
      </c>
      <c r="O290" s="272">
        <v>1873.068</v>
      </c>
      <c r="P290" s="272">
        <v>2091.5459999999998</v>
      </c>
      <c r="Q290" s="272">
        <v>1980.8629999999901</v>
      </c>
      <c r="R290" s="272">
        <v>2220.30599999999</v>
      </c>
      <c r="S290" s="272">
        <v>2120.3119999999999</v>
      </c>
      <c r="T290" s="272">
        <v>2039.325</v>
      </c>
      <c r="U290" s="272">
        <v>2345.3609999999999</v>
      </c>
      <c r="V290" s="272">
        <v>2220.4139999999902</v>
      </c>
      <c r="W290" s="272">
        <v>2314.0929999999998</v>
      </c>
      <c r="X290" s="272">
        <v>2130.67</v>
      </c>
      <c r="Y290" s="272">
        <v>2020.5329999999999</v>
      </c>
      <c r="Z290" s="272">
        <v>2179.3159999999998</v>
      </c>
      <c r="AA290" s="272">
        <v>1958.5509999999999</v>
      </c>
      <c r="AB290" s="272">
        <v>2110.4459999999999</v>
      </c>
      <c r="AC290" s="272">
        <v>2086.3029999999999</v>
      </c>
      <c r="AD290" s="272">
        <v>2298.1179999999899</v>
      </c>
      <c r="AE290" s="272">
        <v>2156.9279999999999</v>
      </c>
    </row>
    <row r="292" spans="1:31" x14ac:dyDescent="0.25">
      <c r="A292" s="264" t="s">
        <v>720</v>
      </c>
      <c r="B292" s="272">
        <v>25909.513190000001</v>
      </c>
      <c r="C292" s="272">
        <v>18462.417740000001</v>
      </c>
      <c r="D292" s="272">
        <v>11523.67064</v>
      </c>
      <c r="E292" s="272">
        <v>8844.2402899999997</v>
      </c>
      <c r="F292" s="272">
        <v>7011.8399200000003</v>
      </c>
      <c r="G292" s="272">
        <v>5708.0313599999999</v>
      </c>
      <c r="H292" s="272">
        <v>5243.51638</v>
      </c>
      <c r="I292" s="272">
        <v>6075.5521900000003</v>
      </c>
      <c r="J292" s="272">
        <v>5717.6939680333098</v>
      </c>
      <c r="K292" s="272">
        <v>8796.0003412694696</v>
      </c>
      <c r="L292" s="272">
        <v>16527.891581888602</v>
      </c>
      <c r="M292" s="272">
        <v>28115.620500303601</v>
      </c>
      <c r="N292" s="272">
        <v>31420.401662419001</v>
      </c>
      <c r="O292" s="272">
        <v>28948.213862303499</v>
      </c>
      <c r="P292" s="272">
        <v>23763.254574865201</v>
      </c>
      <c r="Q292" s="272">
        <v>13502.643131480099</v>
      </c>
      <c r="R292" s="272">
        <v>9264.1891690735392</v>
      </c>
      <c r="S292" s="272">
        <v>6361.5281400109197</v>
      </c>
      <c r="T292" s="272">
        <v>5644.34363710043</v>
      </c>
      <c r="U292" s="272">
        <v>6062.3933582086502</v>
      </c>
      <c r="V292" s="272">
        <v>5840.5896022479201</v>
      </c>
      <c r="W292" s="272">
        <v>6992.0038037765898</v>
      </c>
      <c r="X292" s="272">
        <v>13630.576817109601</v>
      </c>
      <c r="Y292" s="272">
        <v>23571.584444371601</v>
      </c>
      <c r="Z292" s="272">
        <v>31560.5788866771</v>
      </c>
      <c r="AA292" s="272">
        <v>29166.577877145799</v>
      </c>
      <c r="AB292" s="272">
        <v>23762.792147564302</v>
      </c>
      <c r="AC292" s="272">
        <v>13555.658048937399</v>
      </c>
      <c r="AD292" s="272">
        <v>9296.7643224666899</v>
      </c>
      <c r="AE292" s="272">
        <v>6333.8259451511203</v>
      </c>
    </row>
    <row r="293" spans="1:31" x14ac:dyDescent="0.25">
      <c r="A293" s="266" t="s">
        <v>543</v>
      </c>
    </row>
    <row r="294" spans="1:31" x14ac:dyDescent="0.25">
      <c r="A294" s="266" t="s">
        <v>721</v>
      </c>
      <c r="B294" s="265">
        <v>163.38724999999999</v>
      </c>
      <c r="C294" s="265">
        <v>192.09145000000001</v>
      </c>
      <c r="D294" s="265">
        <v>265.32445999999999</v>
      </c>
      <c r="E294" s="265">
        <v>122.49366000000001</v>
      </c>
      <c r="F294" s="265">
        <v>94.011060000000001</v>
      </c>
      <c r="G294" s="265">
        <v>218.84072</v>
      </c>
      <c r="H294" s="265">
        <v>178.99923000000001</v>
      </c>
      <c r="I294" s="265">
        <v>331.27789999999999</v>
      </c>
      <c r="J294" s="265">
        <v>556.101</v>
      </c>
      <c r="K294" s="265">
        <v>314.09199999999998</v>
      </c>
      <c r="L294" s="265">
        <v>240.27099999999999</v>
      </c>
      <c r="M294" s="265">
        <v>257.18699999999899</v>
      </c>
      <c r="N294" s="265">
        <v>201.33403149953699</v>
      </c>
      <c r="O294" s="265">
        <v>229.724111194823</v>
      </c>
      <c r="P294" s="265">
        <v>201.33403149953699</v>
      </c>
      <c r="Q294" s="265">
        <v>86.886315558084107</v>
      </c>
      <c r="R294" s="265">
        <v>58.496235862797398</v>
      </c>
      <c r="S294" s="265">
        <v>229.724111194823</v>
      </c>
      <c r="T294" s="265">
        <v>343.87539670812703</v>
      </c>
      <c r="U294" s="265">
        <v>429.63660252614397</v>
      </c>
      <c r="V294" s="265">
        <v>429.63660252614397</v>
      </c>
      <c r="W294" s="265">
        <v>286.799753951475</v>
      </c>
      <c r="X294" s="265">
        <v>144.25838874288499</v>
      </c>
      <c r="Y294" s="265">
        <v>228.83955522073001</v>
      </c>
      <c r="Z294" s="265">
        <v>205.036297742969</v>
      </c>
      <c r="AA294" s="265">
        <v>233.952261524828</v>
      </c>
      <c r="AB294" s="265">
        <v>205.036297742969</v>
      </c>
      <c r="AC294" s="265">
        <v>88.468216312312904</v>
      </c>
      <c r="AD294" s="265">
        <v>59.552252530453799</v>
      </c>
      <c r="AE294" s="265">
        <v>233.952261524828</v>
      </c>
    </row>
    <row r="295" spans="1:31" x14ac:dyDescent="0.25">
      <c r="A295" s="266" t="s">
        <v>722</v>
      </c>
      <c r="B295" s="265">
        <v>0</v>
      </c>
      <c r="C295" s="265">
        <v>0</v>
      </c>
      <c r="D295" s="265">
        <v>0</v>
      </c>
      <c r="E295" s="265">
        <v>0</v>
      </c>
      <c r="F295" s="265">
        <v>0</v>
      </c>
      <c r="G295" s="265">
        <v>0</v>
      </c>
      <c r="H295" s="265">
        <v>0</v>
      </c>
      <c r="I295" s="265">
        <v>0</v>
      </c>
      <c r="J295" s="265">
        <v>0</v>
      </c>
      <c r="K295" s="265">
        <v>0</v>
      </c>
      <c r="L295" s="265">
        <v>0</v>
      </c>
      <c r="M295" s="265">
        <v>0</v>
      </c>
      <c r="N295" s="265">
        <v>0</v>
      </c>
      <c r="O295" s="265">
        <v>0</v>
      </c>
      <c r="P295" s="265">
        <v>0</v>
      </c>
      <c r="Q295" s="265">
        <v>0</v>
      </c>
      <c r="R295" s="265">
        <v>0</v>
      </c>
      <c r="S295" s="265">
        <v>0</v>
      </c>
      <c r="T295" s="265">
        <v>0</v>
      </c>
      <c r="U295" s="265">
        <v>0</v>
      </c>
      <c r="V295" s="265">
        <v>0</v>
      </c>
      <c r="W295" s="265">
        <v>0</v>
      </c>
      <c r="X295" s="265">
        <v>0</v>
      </c>
      <c r="Y295" s="265">
        <v>0</v>
      </c>
      <c r="Z295" s="265">
        <v>0</v>
      </c>
      <c r="AA295" s="265">
        <v>0</v>
      </c>
      <c r="AB295" s="265">
        <v>0</v>
      </c>
      <c r="AC295" s="265">
        <v>0</v>
      </c>
      <c r="AD295" s="265">
        <v>0</v>
      </c>
      <c r="AE295" s="265">
        <v>0</v>
      </c>
    </row>
    <row r="296" spans="1:31" ht="15.75" thickBot="1" x14ac:dyDescent="0.3">
      <c r="A296" s="266" t="s">
        <v>723</v>
      </c>
      <c r="B296" s="267">
        <v>21.06053</v>
      </c>
      <c r="C296" s="267">
        <v>13.660690000000001</v>
      </c>
      <c r="D296" s="267">
        <v>17.27619</v>
      </c>
      <c r="E296" s="267">
        <v>16.717509999999901</v>
      </c>
      <c r="F296" s="267">
        <v>15.57047</v>
      </c>
      <c r="G296" s="267">
        <v>10.32169</v>
      </c>
      <c r="H296" s="267">
        <v>11.695790000000001</v>
      </c>
      <c r="I296" s="267">
        <v>13.823829999999999</v>
      </c>
      <c r="J296" s="267">
        <v>34.829000000000001</v>
      </c>
      <c r="K296" s="267">
        <v>32.438000000000002</v>
      </c>
      <c r="L296" s="267">
        <v>34.465000000000003</v>
      </c>
      <c r="M296" s="267">
        <v>29.140999999999998</v>
      </c>
      <c r="N296" s="267">
        <v>20.832572879566499</v>
      </c>
      <c r="O296" s="267">
        <v>20.832572879566499</v>
      </c>
      <c r="P296" s="267">
        <v>20.832572879566499</v>
      </c>
      <c r="Q296" s="267">
        <v>20.832572879566499</v>
      </c>
      <c r="R296" s="267">
        <v>20.832572879566499</v>
      </c>
      <c r="S296" s="267">
        <v>20.832572879566499</v>
      </c>
      <c r="T296" s="267">
        <v>20.832572879566499</v>
      </c>
      <c r="U296" s="267">
        <v>20.832572879566499</v>
      </c>
      <c r="V296" s="267">
        <v>20.832572879566499</v>
      </c>
      <c r="W296" s="267">
        <v>20.832572879566499</v>
      </c>
      <c r="X296" s="267">
        <v>20.832572879566499</v>
      </c>
      <c r="Y296" s="267">
        <v>20.832572879566499</v>
      </c>
      <c r="Z296" s="267">
        <v>20.571753290703299</v>
      </c>
      <c r="AA296" s="267">
        <v>20.571753290703299</v>
      </c>
      <c r="AB296" s="267">
        <v>20.571753290703299</v>
      </c>
      <c r="AC296" s="267">
        <v>20.571753290703299</v>
      </c>
      <c r="AD296" s="267">
        <v>20.571753290703299</v>
      </c>
      <c r="AE296" s="267">
        <v>20.571753290703299</v>
      </c>
    </row>
    <row r="297" spans="1:31" x14ac:dyDescent="0.25">
      <c r="A297" s="287" t="s">
        <v>724</v>
      </c>
      <c r="B297" s="265">
        <v>184.44777999999999</v>
      </c>
      <c r="C297" s="265">
        <v>205.75214</v>
      </c>
      <c r="D297" s="265">
        <v>282.60064999999997</v>
      </c>
      <c r="E297" s="265">
        <v>139.21117000000001</v>
      </c>
      <c r="F297" s="265">
        <v>109.58153</v>
      </c>
      <c r="G297" s="265">
        <v>229.16240999999999</v>
      </c>
      <c r="H297" s="265">
        <v>190.69502</v>
      </c>
      <c r="I297" s="265">
        <v>345.10172999999998</v>
      </c>
      <c r="J297" s="265">
        <v>590.92999999999995</v>
      </c>
      <c r="K297" s="265">
        <v>346.53</v>
      </c>
      <c r="L297" s="265">
        <v>274.73599999999999</v>
      </c>
      <c r="M297" s="265">
        <v>286.32799999999997</v>
      </c>
      <c r="N297" s="265">
        <v>222.16660437910301</v>
      </c>
      <c r="O297" s="265">
        <v>250.55668407438901</v>
      </c>
      <c r="P297" s="265">
        <v>222.16660437910301</v>
      </c>
      <c r="Q297" s="265">
        <v>107.71888843764999</v>
      </c>
      <c r="R297" s="265">
        <v>79.328808742363805</v>
      </c>
      <c r="S297" s="265">
        <v>250.55668407438901</v>
      </c>
      <c r="T297" s="265">
        <v>364.70796958769301</v>
      </c>
      <c r="U297" s="265">
        <v>450.46917540571002</v>
      </c>
      <c r="V297" s="265">
        <v>450.46917540571002</v>
      </c>
      <c r="W297" s="265">
        <v>307.63232683104098</v>
      </c>
      <c r="X297" s="265">
        <v>165.090961622451</v>
      </c>
      <c r="Y297" s="265">
        <v>249.67212810029599</v>
      </c>
      <c r="Z297" s="265">
        <v>225.60805103367201</v>
      </c>
      <c r="AA297" s="265">
        <v>254.52401481553099</v>
      </c>
      <c r="AB297" s="265">
        <v>225.60805103367201</v>
      </c>
      <c r="AC297" s="265">
        <v>109.039969603016</v>
      </c>
      <c r="AD297" s="265">
        <v>80.124005821157098</v>
      </c>
      <c r="AE297" s="265">
        <v>254.52401481553099</v>
      </c>
    </row>
    <row r="298" spans="1:31" x14ac:dyDescent="0.25">
      <c r="A298" s="266" t="s">
        <v>725</v>
      </c>
      <c r="B298" s="265">
        <v>188.63462000000001</v>
      </c>
      <c r="C298" s="265">
        <v>168.51481000000001</v>
      </c>
      <c r="D298" s="265">
        <v>160.53389999999999</v>
      </c>
      <c r="E298" s="265">
        <v>142.87895</v>
      </c>
      <c r="F298" s="265">
        <v>165.03881999999999</v>
      </c>
      <c r="G298" s="265">
        <v>148.57144</v>
      </c>
      <c r="H298" s="265">
        <v>189.50135</v>
      </c>
      <c r="I298" s="265">
        <v>191.96722</v>
      </c>
      <c r="J298" s="265">
        <v>188.292</v>
      </c>
      <c r="K298" s="265">
        <v>233.756</v>
      </c>
      <c r="L298" s="265">
        <v>106.74299999999999</v>
      </c>
      <c r="M298" s="265">
        <v>119.80200000000001</v>
      </c>
      <c r="N298" s="265">
        <v>155.65600000000001</v>
      </c>
      <c r="O298" s="265">
        <v>148.249</v>
      </c>
      <c r="P298" s="265">
        <v>169.673</v>
      </c>
      <c r="Q298" s="265">
        <v>145.11099999999999</v>
      </c>
      <c r="R298" s="265">
        <v>211.256</v>
      </c>
      <c r="S298" s="265">
        <v>205.40700000000001</v>
      </c>
      <c r="T298" s="265">
        <v>196.78</v>
      </c>
      <c r="U298" s="265">
        <v>209.249</v>
      </c>
      <c r="V298" s="265">
        <v>191.91</v>
      </c>
      <c r="W298" s="265">
        <v>200.00800000000001</v>
      </c>
      <c r="X298" s="265">
        <v>191.73400000000001</v>
      </c>
      <c r="Y298" s="265">
        <v>179.63300000000001</v>
      </c>
      <c r="Z298" s="265">
        <v>187.77699999999999</v>
      </c>
      <c r="AA298" s="265">
        <v>176.76900000000001</v>
      </c>
      <c r="AB298" s="265">
        <v>188.72</v>
      </c>
      <c r="AC298" s="265">
        <v>178.65299999999999</v>
      </c>
      <c r="AD298" s="265">
        <v>199.63900000000001</v>
      </c>
      <c r="AE298" s="265">
        <v>183.43700000000001</v>
      </c>
    </row>
    <row r="299" spans="1:31" x14ac:dyDescent="0.25">
      <c r="A299" s="266" t="s">
        <v>726</v>
      </c>
      <c r="B299" s="265">
        <v>333.67675000000003</v>
      </c>
      <c r="C299" s="265">
        <v>361.55991</v>
      </c>
      <c r="D299" s="265">
        <v>361.75871999999998</v>
      </c>
      <c r="E299" s="265">
        <v>352.71364999999997</v>
      </c>
      <c r="F299" s="265">
        <v>373.43207000000001</v>
      </c>
      <c r="G299" s="265">
        <v>344.294659999999</v>
      </c>
      <c r="H299" s="265">
        <v>365.42840999999999</v>
      </c>
      <c r="I299" s="265">
        <v>361.01229000000001</v>
      </c>
      <c r="J299" s="265">
        <v>363.183999999999</v>
      </c>
      <c r="K299" s="265">
        <v>366.07299999999998</v>
      </c>
      <c r="L299" s="265">
        <v>365.94399999999899</v>
      </c>
      <c r="M299" s="265">
        <v>366.52199999999999</v>
      </c>
      <c r="N299" s="265">
        <v>374.70299999999997</v>
      </c>
      <c r="O299" s="265">
        <v>371.85</v>
      </c>
      <c r="P299" s="265">
        <v>378.63600000000002</v>
      </c>
      <c r="Q299" s="265">
        <v>383.79399999999998</v>
      </c>
      <c r="R299" s="265">
        <v>376.88900000000001</v>
      </c>
      <c r="S299" s="265">
        <v>377.45400000000001</v>
      </c>
      <c r="T299" s="265">
        <v>380.95800000000003</v>
      </c>
      <c r="U299" s="265">
        <v>380.685</v>
      </c>
      <c r="V299" s="265">
        <v>375.63900000000001</v>
      </c>
      <c r="W299" s="265">
        <v>390.42899999999997</v>
      </c>
      <c r="X299" s="265">
        <v>370.89100000000002</v>
      </c>
      <c r="Y299" s="265">
        <v>377.10599999999999</v>
      </c>
      <c r="Z299" s="265">
        <v>378.45800000000003</v>
      </c>
      <c r="AA299" s="265">
        <v>373.50400000000002</v>
      </c>
      <c r="AB299" s="265">
        <v>376.851</v>
      </c>
      <c r="AC299" s="265">
        <v>388.46800000000002</v>
      </c>
      <c r="AD299" s="265">
        <v>378.60899999999998</v>
      </c>
      <c r="AE299" s="265">
        <v>375.49900000000002</v>
      </c>
    </row>
    <row r="300" spans="1:31" x14ac:dyDescent="0.25">
      <c r="A300" s="266" t="s">
        <v>727</v>
      </c>
      <c r="B300" s="265">
        <v>826.79966000000002</v>
      </c>
      <c r="C300" s="265">
        <v>933.97396000000003</v>
      </c>
      <c r="D300" s="265">
        <v>918.22797999999898</v>
      </c>
      <c r="E300" s="265">
        <v>880.98875999999996</v>
      </c>
      <c r="F300" s="265">
        <v>850.05435999999997</v>
      </c>
      <c r="G300" s="265">
        <v>1024.3337899999999</v>
      </c>
      <c r="H300" s="265">
        <v>908.32727999999997</v>
      </c>
      <c r="I300" s="265">
        <v>1477.1749199999899</v>
      </c>
      <c r="J300" s="265">
        <v>1085.125</v>
      </c>
      <c r="K300" s="265">
        <v>1101.1019999999901</v>
      </c>
      <c r="L300" s="265">
        <v>1000.47499999999</v>
      </c>
      <c r="M300" s="265">
        <v>957.24300000000005</v>
      </c>
      <c r="N300" s="265">
        <v>1053.175</v>
      </c>
      <c r="O300" s="265">
        <v>1042.28</v>
      </c>
      <c r="P300" s="265">
        <v>1141.9259999999999</v>
      </c>
      <c r="Q300" s="265">
        <v>1016.27799999999</v>
      </c>
      <c r="R300" s="265">
        <v>1127.778</v>
      </c>
      <c r="S300" s="265">
        <v>1113.6949999999999</v>
      </c>
      <c r="T300" s="265">
        <v>1154.8699999999999</v>
      </c>
      <c r="U300" s="265">
        <v>1210.443</v>
      </c>
      <c r="V300" s="265">
        <v>1138.5340000000001</v>
      </c>
      <c r="W300" s="265">
        <v>1202.848</v>
      </c>
      <c r="X300" s="265">
        <v>1143.3240000000001</v>
      </c>
      <c r="Y300" s="265">
        <v>1125.472</v>
      </c>
      <c r="Z300" s="265">
        <v>1109.423</v>
      </c>
      <c r="AA300" s="265">
        <v>1071.5509999999999</v>
      </c>
      <c r="AB300" s="265">
        <v>1140.3599999999999</v>
      </c>
      <c r="AC300" s="265">
        <v>1061.5049999999901</v>
      </c>
      <c r="AD300" s="265">
        <v>1133.2439999999999</v>
      </c>
      <c r="AE300" s="265">
        <v>1097.5619999999999</v>
      </c>
    </row>
    <row r="301" spans="1:31" ht="15.75" thickBot="1" x14ac:dyDescent="0.3">
      <c r="A301" s="266" t="s">
        <v>728</v>
      </c>
      <c r="B301" s="267">
        <v>6.8320400000000001</v>
      </c>
      <c r="C301" s="267">
        <v>9.2380000000000004E-2</v>
      </c>
      <c r="D301" s="267">
        <v>1.95459</v>
      </c>
      <c r="E301" s="267">
        <v>9.3670000000000003E-2</v>
      </c>
      <c r="F301" s="267">
        <v>1.63744</v>
      </c>
      <c r="G301" s="267">
        <v>9.8349999999999896E-2</v>
      </c>
      <c r="H301" s="267">
        <v>8.8999999999999996E-2</v>
      </c>
      <c r="I301" s="267">
        <v>5.6210000000000003E-2</v>
      </c>
      <c r="J301" s="267">
        <v>-11.010999999999999</v>
      </c>
      <c r="K301" s="267">
        <v>-8.4169999999999998</v>
      </c>
      <c r="L301" s="267">
        <v>-3.0529999999999999</v>
      </c>
      <c r="M301" s="267">
        <v>0.48699999999999999</v>
      </c>
      <c r="N301" s="267">
        <v>0</v>
      </c>
      <c r="O301" s="267">
        <v>0.23</v>
      </c>
      <c r="P301" s="267">
        <v>0.23</v>
      </c>
      <c r="Q301" s="267">
        <v>0.23</v>
      </c>
      <c r="R301" s="267">
        <v>0.23</v>
      </c>
      <c r="S301" s="267">
        <v>0.23</v>
      </c>
      <c r="T301" s="267">
        <v>0.23</v>
      </c>
      <c r="U301" s="267">
        <v>0.23</v>
      </c>
      <c r="V301" s="267">
        <v>0.23</v>
      </c>
      <c r="W301" s="267">
        <v>0.23</v>
      </c>
      <c r="X301" s="267">
        <v>0.23</v>
      </c>
      <c r="Y301" s="267">
        <v>0</v>
      </c>
      <c r="Z301" s="267">
        <v>0</v>
      </c>
      <c r="AA301" s="267">
        <v>0.23</v>
      </c>
      <c r="AB301" s="267">
        <v>0.23</v>
      </c>
      <c r="AC301" s="267">
        <v>0.23</v>
      </c>
      <c r="AD301" s="267">
        <v>0.23</v>
      </c>
      <c r="AE301" s="267">
        <v>0.23</v>
      </c>
    </row>
    <row r="302" spans="1:31" x14ac:dyDescent="0.25">
      <c r="A302" s="287" t="s">
        <v>729</v>
      </c>
      <c r="B302" s="265">
        <v>1355.94307</v>
      </c>
      <c r="C302" s="265">
        <v>1464.1410599999999</v>
      </c>
      <c r="D302" s="265">
        <v>1442.4751899999901</v>
      </c>
      <c r="E302" s="265">
        <v>1376.6750300000001</v>
      </c>
      <c r="F302" s="265">
        <v>1390.1626900000001</v>
      </c>
      <c r="G302" s="265">
        <v>1517.2982400000001</v>
      </c>
      <c r="H302" s="265">
        <v>1463.3460399999999</v>
      </c>
      <c r="I302" s="265">
        <v>2030.21063999999</v>
      </c>
      <c r="J302" s="265">
        <v>1625.59</v>
      </c>
      <c r="K302" s="265">
        <v>1692.5139999999999</v>
      </c>
      <c r="L302" s="265">
        <v>1470.1089999999899</v>
      </c>
      <c r="M302" s="265">
        <v>1444.0540000000001</v>
      </c>
      <c r="N302" s="265">
        <v>1583.5340000000001</v>
      </c>
      <c r="O302" s="265">
        <v>1562.6089999999999</v>
      </c>
      <c r="P302" s="265">
        <v>1690.4649999999999</v>
      </c>
      <c r="Q302" s="265">
        <v>1545.413</v>
      </c>
      <c r="R302" s="265">
        <v>1716.153</v>
      </c>
      <c r="S302" s="265">
        <v>1696.7860000000001</v>
      </c>
      <c r="T302" s="265">
        <v>1732.838</v>
      </c>
      <c r="U302" s="265">
        <v>1800.607</v>
      </c>
      <c r="V302" s="265">
        <v>1706.3130000000001</v>
      </c>
      <c r="W302" s="265">
        <v>1793.5150000000001</v>
      </c>
      <c r="X302" s="265">
        <v>1706.1790000000001</v>
      </c>
      <c r="Y302" s="265">
        <v>1682.211</v>
      </c>
      <c r="Z302" s="265">
        <v>1675.6579999999999</v>
      </c>
      <c r="AA302" s="265">
        <v>1622.0540000000001</v>
      </c>
      <c r="AB302" s="265">
        <v>1706.1610000000001</v>
      </c>
      <c r="AC302" s="265">
        <v>1628.856</v>
      </c>
      <c r="AD302" s="265">
        <v>1711.722</v>
      </c>
      <c r="AE302" s="265">
        <v>1656.7280000000001</v>
      </c>
    </row>
    <row r="303" spans="1:31" x14ac:dyDescent="0.25">
      <c r="A303" s="274" t="s">
        <v>730</v>
      </c>
      <c r="B303" s="272">
        <v>1540.39085</v>
      </c>
      <c r="C303" s="272">
        <v>1669.8932</v>
      </c>
      <c r="D303" s="272">
        <v>1725.07584</v>
      </c>
      <c r="E303" s="272">
        <v>1515.8861999999999</v>
      </c>
      <c r="F303" s="272">
        <v>1499.74422</v>
      </c>
      <c r="G303" s="272">
        <v>1746.46065</v>
      </c>
      <c r="H303" s="272">
        <v>1654.04106</v>
      </c>
      <c r="I303" s="272">
        <v>2375.3123699999901</v>
      </c>
      <c r="J303" s="272">
        <v>2216.52</v>
      </c>
      <c r="K303" s="272">
        <v>2039.0440000000001</v>
      </c>
      <c r="L303" s="272">
        <v>1744.84499999999</v>
      </c>
      <c r="M303" s="272">
        <v>1730.3820000000001</v>
      </c>
      <c r="N303" s="272">
        <v>1805.7006043791</v>
      </c>
      <c r="O303" s="272">
        <v>1813.1656840743799</v>
      </c>
      <c r="P303" s="272">
        <v>1912.6316043791001</v>
      </c>
      <c r="Q303" s="272">
        <v>1653.1318884376501</v>
      </c>
      <c r="R303" s="272">
        <v>1795.48180874236</v>
      </c>
      <c r="S303" s="272">
        <v>1947.34268407438</v>
      </c>
      <c r="T303" s="272">
        <v>2097.5459695876898</v>
      </c>
      <c r="U303" s="272">
        <v>2251.0761754057098</v>
      </c>
      <c r="V303" s="272">
        <v>2156.7821754057099</v>
      </c>
      <c r="W303" s="272">
        <v>2101.1473268310401</v>
      </c>
      <c r="X303" s="272">
        <v>1871.26996162245</v>
      </c>
      <c r="Y303" s="272">
        <v>1931.8831281002899</v>
      </c>
      <c r="Z303" s="272">
        <v>1901.26605103367</v>
      </c>
      <c r="AA303" s="272">
        <v>1876.57801481553</v>
      </c>
      <c r="AB303" s="272">
        <v>1931.7690510336699</v>
      </c>
      <c r="AC303" s="272">
        <v>1737.8959696030099</v>
      </c>
      <c r="AD303" s="272">
        <v>1791.8460058211499</v>
      </c>
      <c r="AE303" s="272">
        <v>1911.2520148155299</v>
      </c>
    </row>
    <row r="304" spans="1:31" x14ac:dyDescent="0.25">
      <c r="A304" s="266" t="s">
        <v>543</v>
      </c>
    </row>
    <row r="305" spans="1:31" x14ac:dyDescent="0.25">
      <c r="A305" s="266" t="s">
        <v>731</v>
      </c>
      <c r="B305" s="265">
        <v>19.879459999999899</v>
      </c>
      <c r="C305" s="265">
        <v>19.741859999999999</v>
      </c>
      <c r="D305" s="265">
        <v>20.157810000000001</v>
      </c>
      <c r="E305" s="265">
        <v>17.470659999999999</v>
      </c>
      <c r="F305" s="265">
        <v>18.62942</v>
      </c>
      <c r="G305" s="265">
        <v>20.72946</v>
      </c>
      <c r="H305" s="265">
        <v>12.737769999999999</v>
      </c>
      <c r="I305" s="265">
        <v>124.2153</v>
      </c>
      <c r="J305" s="265">
        <v>27.841000000000001</v>
      </c>
      <c r="K305" s="265">
        <v>26.456</v>
      </c>
      <c r="L305" s="265">
        <v>23.478999999999999</v>
      </c>
      <c r="M305" s="265">
        <v>22.707999999999998</v>
      </c>
      <c r="N305" s="265">
        <v>38.031999999999996</v>
      </c>
      <c r="O305" s="265">
        <v>36.368000000000002</v>
      </c>
      <c r="P305" s="265">
        <v>40.880000000000003</v>
      </c>
      <c r="Q305" s="265">
        <v>35.652999999999999</v>
      </c>
      <c r="R305" s="265">
        <v>39.957999999999998</v>
      </c>
      <c r="S305" s="265">
        <v>39.067</v>
      </c>
      <c r="T305" s="265">
        <v>37.795000000000002</v>
      </c>
      <c r="U305" s="265">
        <v>40.988999999999997</v>
      </c>
      <c r="V305" s="265">
        <v>38.962000000000003</v>
      </c>
      <c r="W305" s="265">
        <v>39.938000000000002</v>
      </c>
      <c r="X305" s="265">
        <v>38.201000000000001</v>
      </c>
      <c r="Y305" s="265">
        <v>36.389000000000003</v>
      </c>
      <c r="Z305" s="265">
        <v>39.892000000000003</v>
      </c>
      <c r="AA305" s="265">
        <v>37.201000000000001</v>
      </c>
      <c r="AB305" s="265">
        <v>40.728999999999999</v>
      </c>
      <c r="AC305" s="265">
        <v>37.51</v>
      </c>
      <c r="AD305" s="265">
        <v>40.878</v>
      </c>
      <c r="AE305" s="265">
        <v>38.933</v>
      </c>
    </row>
    <row r="306" spans="1:31" x14ac:dyDescent="0.25">
      <c r="A306" s="266" t="s">
        <v>732</v>
      </c>
      <c r="B306" s="265">
        <v>17.518540000000002</v>
      </c>
      <c r="C306" s="265">
        <v>20.885979999999901</v>
      </c>
      <c r="D306" s="265">
        <v>25.14217</v>
      </c>
      <c r="E306" s="265">
        <v>21.230139999999999</v>
      </c>
      <c r="F306" s="265">
        <v>21.04965</v>
      </c>
      <c r="G306" s="265">
        <v>17.59787</v>
      </c>
      <c r="H306" s="265">
        <v>24.77664</v>
      </c>
      <c r="I306" s="265">
        <v>161.15526</v>
      </c>
      <c r="J306" s="265">
        <v>25.773</v>
      </c>
      <c r="K306" s="265">
        <v>24.419</v>
      </c>
      <c r="L306" s="265">
        <v>20.062999999999999</v>
      </c>
      <c r="M306" s="265">
        <v>22.071000000000002</v>
      </c>
      <c r="N306" s="265">
        <v>28.6</v>
      </c>
      <c r="O306" s="265">
        <v>26.962</v>
      </c>
      <c r="P306" s="265">
        <v>38.018000000000001</v>
      </c>
      <c r="Q306" s="265">
        <v>26.390999999999998</v>
      </c>
      <c r="R306" s="265">
        <v>30.792000000000002</v>
      </c>
      <c r="S306" s="265">
        <v>29.803000000000001</v>
      </c>
      <c r="T306" s="265">
        <v>28.672000000000001</v>
      </c>
      <c r="U306" s="265">
        <v>36.957999999999998</v>
      </c>
      <c r="V306" s="265">
        <v>28.565999999999999</v>
      </c>
      <c r="W306" s="265">
        <v>30.774000000000001</v>
      </c>
      <c r="X306" s="265">
        <v>28.376999999999999</v>
      </c>
      <c r="Y306" s="265">
        <v>33.332000000000001</v>
      </c>
      <c r="Z306" s="265">
        <v>30.431000000000001</v>
      </c>
      <c r="AA306" s="265">
        <v>27.649000000000001</v>
      </c>
      <c r="AB306" s="265">
        <v>37.651000000000003</v>
      </c>
      <c r="AC306" s="265">
        <v>28.184999999999999</v>
      </c>
      <c r="AD306" s="265">
        <v>31.553000000000001</v>
      </c>
      <c r="AE306" s="265">
        <v>29.417999999999999</v>
      </c>
    </row>
    <row r="307" spans="1:31" x14ac:dyDescent="0.25">
      <c r="A307" s="266" t="s">
        <v>45</v>
      </c>
      <c r="B307" s="265">
        <v>1075.84998</v>
      </c>
      <c r="C307" s="265">
        <v>651.08876999999995</v>
      </c>
      <c r="D307" s="265">
        <v>904.73761999999999</v>
      </c>
      <c r="E307" s="265">
        <v>939.0326</v>
      </c>
      <c r="F307" s="265">
        <v>1220.0138199999999</v>
      </c>
      <c r="G307" s="265">
        <v>1200.3745799999999</v>
      </c>
      <c r="H307" s="265">
        <v>1732.79431</v>
      </c>
      <c r="I307" s="265">
        <v>1704.26649</v>
      </c>
      <c r="J307" s="265">
        <v>1597.088</v>
      </c>
      <c r="K307" s="265">
        <v>1203.0309999999999</v>
      </c>
      <c r="L307" s="265">
        <v>1020.2329999999999</v>
      </c>
      <c r="M307" s="265">
        <v>1427.096</v>
      </c>
      <c r="N307" s="265">
        <v>1042.703</v>
      </c>
      <c r="O307" s="265">
        <v>771.01599999999996</v>
      </c>
      <c r="P307" s="265">
        <v>911.04600000000005</v>
      </c>
      <c r="Q307" s="265">
        <v>993.75699999999995</v>
      </c>
      <c r="R307" s="265">
        <v>934.50099999999998</v>
      </c>
      <c r="S307" s="265">
        <v>1648.6289999999999</v>
      </c>
      <c r="T307" s="265">
        <v>2005.2139999999999</v>
      </c>
      <c r="U307" s="265">
        <v>1799.24</v>
      </c>
      <c r="V307" s="265">
        <v>1742.501</v>
      </c>
      <c r="W307" s="265">
        <v>1240.8589999999999</v>
      </c>
      <c r="X307" s="265">
        <v>1020.564</v>
      </c>
      <c r="Y307" s="265">
        <v>1687.626</v>
      </c>
      <c r="Z307" s="265">
        <v>1087.585</v>
      </c>
      <c r="AA307" s="265">
        <v>801.98900000000003</v>
      </c>
      <c r="AB307" s="265">
        <v>958.29</v>
      </c>
      <c r="AC307" s="265">
        <v>1025.8710000000001</v>
      </c>
      <c r="AD307" s="265">
        <v>978.20799999999997</v>
      </c>
      <c r="AE307" s="265">
        <v>1705.596</v>
      </c>
    </row>
    <row r="308" spans="1:31" x14ac:dyDescent="0.25">
      <c r="A308" s="266" t="s">
        <v>46</v>
      </c>
      <c r="B308" s="265">
        <v>319.43698999999998</v>
      </c>
      <c r="C308" s="265">
        <v>173.12581</v>
      </c>
      <c r="D308" s="265">
        <v>214.67036999999999</v>
      </c>
      <c r="E308" s="265">
        <v>249.73439999999999</v>
      </c>
      <c r="F308" s="265">
        <v>319.28203999999999</v>
      </c>
      <c r="G308" s="265">
        <v>204.1908</v>
      </c>
      <c r="H308" s="265">
        <v>281.94560999999999</v>
      </c>
      <c r="I308" s="265">
        <v>254.73498000000001</v>
      </c>
      <c r="J308" s="265">
        <v>411.32499999999999</v>
      </c>
      <c r="K308" s="265">
        <v>303.04700000000003</v>
      </c>
      <c r="L308" s="265">
        <v>297.57900000000001</v>
      </c>
      <c r="M308" s="265">
        <v>421.608</v>
      </c>
      <c r="N308" s="265">
        <v>269.75200000000001</v>
      </c>
      <c r="O308" s="265">
        <v>292.392</v>
      </c>
      <c r="P308" s="265">
        <v>379.55799999999999</v>
      </c>
      <c r="Q308" s="265">
        <v>332.59800000000001</v>
      </c>
      <c r="R308" s="265">
        <v>361.36500000000001</v>
      </c>
      <c r="S308" s="265">
        <v>306.34899999999999</v>
      </c>
      <c r="T308" s="265">
        <v>304.82100000000003</v>
      </c>
      <c r="U308" s="265">
        <v>377.81700000000001</v>
      </c>
      <c r="V308" s="265">
        <v>372.15</v>
      </c>
      <c r="W308" s="265">
        <v>537.53399999999999</v>
      </c>
      <c r="X308" s="265">
        <v>444.29399999999998</v>
      </c>
      <c r="Y308" s="265">
        <v>186.98099999999999</v>
      </c>
      <c r="Z308" s="265">
        <v>288.37400000000002</v>
      </c>
      <c r="AA308" s="265">
        <v>316.05399999999997</v>
      </c>
      <c r="AB308" s="265">
        <v>414.07600000000002</v>
      </c>
      <c r="AC308" s="265">
        <v>357.13</v>
      </c>
      <c r="AD308" s="265">
        <v>387.66300000000001</v>
      </c>
      <c r="AE308" s="265">
        <v>334.286</v>
      </c>
    </row>
    <row r="309" spans="1:31" x14ac:dyDescent="0.25">
      <c r="A309" s="266" t="s">
        <v>733</v>
      </c>
      <c r="B309" s="265">
        <v>44.90072</v>
      </c>
      <c r="C309" s="265">
        <v>72.809889999999996</v>
      </c>
      <c r="D309" s="265">
        <v>49.706989999999998</v>
      </c>
      <c r="E309" s="265">
        <v>-0.45467000000000002</v>
      </c>
      <c r="F309" s="265">
        <v>42.114519999999999</v>
      </c>
      <c r="G309" s="265">
        <v>66.551010000000005</v>
      </c>
      <c r="H309" s="265">
        <v>10.553809999999901</v>
      </c>
      <c r="I309" s="265">
        <v>84.160110000000003</v>
      </c>
      <c r="J309" s="265">
        <v>35.03</v>
      </c>
      <c r="K309" s="265">
        <v>38.488999999999997</v>
      </c>
      <c r="L309" s="265">
        <v>32.631999999999998</v>
      </c>
      <c r="M309" s="265">
        <v>27.882000000000001</v>
      </c>
      <c r="N309" s="265">
        <v>26.847000000000001</v>
      </c>
      <c r="O309" s="265">
        <v>26.847000000000001</v>
      </c>
      <c r="P309" s="265">
        <v>26.847000000000001</v>
      </c>
      <c r="Q309" s="265">
        <v>26.847000000000001</v>
      </c>
      <c r="R309" s="265">
        <v>26.847000000000001</v>
      </c>
      <c r="S309" s="265">
        <v>26.847000000000001</v>
      </c>
      <c r="T309" s="265">
        <v>26.847000000000001</v>
      </c>
      <c r="U309" s="265">
        <v>26.847000000000001</v>
      </c>
      <c r="V309" s="265">
        <v>31.446999999999999</v>
      </c>
      <c r="W309" s="265">
        <v>29.146999999999998</v>
      </c>
      <c r="X309" s="265">
        <v>26.847000000000001</v>
      </c>
      <c r="Y309" s="265">
        <v>26.847000000000001</v>
      </c>
      <c r="Z309" s="265">
        <v>26.864999999999998</v>
      </c>
      <c r="AA309" s="265">
        <v>26.864999999999998</v>
      </c>
      <c r="AB309" s="265">
        <v>26.864999999999998</v>
      </c>
      <c r="AC309" s="265">
        <v>27.324999999999999</v>
      </c>
      <c r="AD309" s="265">
        <v>26.864999999999998</v>
      </c>
      <c r="AE309" s="265">
        <v>27.324999999999999</v>
      </c>
    </row>
    <row r="310" spans="1:31" ht="15.75" thickBot="1" x14ac:dyDescent="0.3">
      <c r="A310" s="266" t="s">
        <v>734</v>
      </c>
      <c r="B310" s="267">
        <v>42.676819999999999</v>
      </c>
      <c r="C310" s="267">
        <v>99.85951</v>
      </c>
      <c r="D310" s="267">
        <v>70.945509999999999</v>
      </c>
      <c r="E310" s="267">
        <v>54.86018</v>
      </c>
      <c r="F310" s="267">
        <v>58.37388</v>
      </c>
      <c r="G310" s="267">
        <v>56.948099999999997</v>
      </c>
      <c r="H310" s="267">
        <v>81.509729999999905</v>
      </c>
      <c r="I310" s="267">
        <v>60.803150000000002</v>
      </c>
      <c r="J310" s="267">
        <v>37.122</v>
      </c>
      <c r="K310" s="267">
        <v>81.111000000000004</v>
      </c>
      <c r="L310" s="267">
        <v>115.17599999999899</v>
      </c>
      <c r="M310" s="267">
        <v>52.209000000000003</v>
      </c>
      <c r="N310" s="267">
        <v>60.72</v>
      </c>
      <c r="O310" s="267">
        <v>100.04</v>
      </c>
      <c r="P310" s="267">
        <v>65.319999999999993</v>
      </c>
      <c r="Q310" s="267">
        <v>75.900000000000006</v>
      </c>
      <c r="R310" s="267">
        <v>82.56</v>
      </c>
      <c r="S310" s="267">
        <v>74.94</v>
      </c>
      <c r="T310" s="267">
        <v>110.767</v>
      </c>
      <c r="U310" s="267">
        <v>85.686999999999998</v>
      </c>
      <c r="V310" s="267">
        <v>76.686999999999998</v>
      </c>
      <c r="W310" s="267">
        <v>87.766999999999996</v>
      </c>
      <c r="X310" s="267">
        <v>124.78700000000001</v>
      </c>
      <c r="Y310" s="267">
        <v>67.986999999999995</v>
      </c>
      <c r="Z310" s="267">
        <v>69.254999999999995</v>
      </c>
      <c r="AA310" s="267">
        <v>109.09</v>
      </c>
      <c r="AB310" s="267">
        <v>73.903000000000006</v>
      </c>
      <c r="AC310" s="267">
        <v>84.593999999999994</v>
      </c>
      <c r="AD310" s="267">
        <v>91.427000000000007</v>
      </c>
      <c r="AE310" s="267">
        <v>83.640999999999906</v>
      </c>
    </row>
    <row r="311" spans="1:31" x14ac:dyDescent="0.25">
      <c r="A311" s="274" t="s">
        <v>735</v>
      </c>
      <c r="B311" s="272">
        <v>1520.26250999999</v>
      </c>
      <c r="C311" s="272">
        <v>1037.5118199999999</v>
      </c>
      <c r="D311" s="272">
        <v>1285.3604699999901</v>
      </c>
      <c r="E311" s="272">
        <v>1281.8733099999899</v>
      </c>
      <c r="F311" s="272">
        <v>1679.46333</v>
      </c>
      <c r="G311" s="272">
        <v>1566.3918200000001</v>
      </c>
      <c r="H311" s="272">
        <v>2144.3178699999999</v>
      </c>
      <c r="I311" s="272">
        <v>2389.33529</v>
      </c>
      <c r="J311" s="272">
        <v>2134.1790000000001</v>
      </c>
      <c r="K311" s="272">
        <v>1676.5530000000001</v>
      </c>
      <c r="L311" s="272">
        <v>1509.162</v>
      </c>
      <c r="M311" s="272">
        <v>1973.5740000000001</v>
      </c>
      <c r="N311" s="272">
        <v>1466.654</v>
      </c>
      <c r="O311" s="272">
        <v>1253.625</v>
      </c>
      <c r="P311" s="272">
        <v>1461.6689999999901</v>
      </c>
      <c r="Q311" s="272">
        <v>1491.146</v>
      </c>
      <c r="R311" s="272">
        <v>1476.0229999999999</v>
      </c>
      <c r="S311" s="272">
        <v>2125.6350000000002</v>
      </c>
      <c r="T311" s="272">
        <v>2514.116</v>
      </c>
      <c r="U311" s="272">
        <v>2367.538</v>
      </c>
      <c r="V311" s="272">
        <v>2290.3130000000001</v>
      </c>
      <c r="W311" s="272">
        <v>1966.019</v>
      </c>
      <c r="X311" s="272">
        <v>1683.07</v>
      </c>
      <c r="Y311" s="272">
        <v>2039.162</v>
      </c>
      <c r="Z311" s="272">
        <v>1542.402</v>
      </c>
      <c r="AA311" s="272">
        <v>1318.848</v>
      </c>
      <c r="AB311" s="272">
        <v>1551.5139999999999</v>
      </c>
      <c r="AC311" s="272">
        <v>1560.615</v>
      </c>
      <c r="AD311" s="272">
        <v>1556.59399999999</v>
      </c>
      <c r="AE311" s="272">
        <v>2219.1990000000001</v>
      </c>
    </row>
    <row r="312" spans="1:31" x14ac:dyDescent="0.25">
      <c r="A312" s="266" t="s">
        <v>543</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71"/>
      <c r="AE312" s="271"/>
    </row>
    <row r="313" spans="1:31" ht="15.75" thickBot="1" x14ac:dyDescent="0.3">
      <c r="A313" s="266" t="s">
        <v>736</v>
      </c>
      <c r="B313" s="267">
        <v>0</v>
      </c>
      <c r="C313" s="267">
        <v>237.00416999999999</v>
      </c>
      <c r="D313" s="267">
        <v>114.21829</v>
      </c>
      <c r="E313" s="267">
        <v>65.988820000000004</v>
      </c>
      <c r="F313" s="267">
        <v>34.078040000000001</v>
      </c>
      <c r="G313" s="267">
        <v>197.90481</v>
      </c>
      <c r="H313" s="267">
        <v>113.63454</v>
      </c>
      <c r="I313" s="267">
        <v>17.256779999999999</v>
      </c>
      <c r="J313" s="267">
        <v>58.552999999999997</v>
      </c>
      <c r="K313" s="267">
        <v>124.14700000000001</v>
      </c>
      <c r="L313" s="267">
        <v>88.95</v>
      </c>
      <c r="M313" s="267">
        <v>33.003</v>
      </c>
      <c r="N313" s="267">
        <v>46.8</v>
      </c>
      <c r="O313" s="267">
        <v>330.1</v>
      </c>
      <c r="P313" s="267">
        <v>46.8</v>
      </c>
      <c r="Q313" s="267">
        <v>64.84</v>
      </c>
      <c r="R313" s="267">
        <v>107.8</v>
      </c>
      <c r="S313" s="267">
        <v>274.3</v>
      </c>
      <c r="T313" s="267">
        <v>46.8</v>
      </c>
      <c r="U313" s="267">
        <v>46.8</v>
      </c>
      <c r="V313" s="267">
        <v>82</v>
      </c>
      <c r="W313" s="267">
        <v>63.16</v>
      </c>
      <c r="X313" s="267">
        <v>46.8</v>
      </c>
      <c r="Y313" s="267">
        <v>47.207999999999998</v>
      </c>
      <c r="Z313" s="267">
        <v>47.070999999999998</v>
      </c>
      <c r="AA313" s="267">
        <v>334.87099999999998</v>
      </c>
      <c r="AB313" s="267">
        <v>47.070999999999998</v>
      </c>
      <c r="AC313" s="267">
        <v>65.111000000000004</v>
      </c>
      <c r="AD313" s="267">
        <v>110.071</v>
      </c>
      <c r="AE313" s="267">
        <v>282.07100000000003</v>
      </c>
    </row>
    <row r="314" spans="1:31" x14ac:dyDescent="0.25">
      <c r="A314" s="274" t="s">
        <v>737</v>
      </c>
      <c r="B314" s="272">
        <v>0</v>
      </c>
      <c r="C314" s="272">
        <v>237.00416999999999</v>
      </c>
      <c r="D314" s="272">
        <v>114.21829</v>
      </c>
      <c r="E314" s="272">
        <v>65.988820000000004</v>
      </c>
      <c r="F314" s="272">
        <v>34.078040000000001</v>
      </c>
      <c r="G314" s="272">
        <v>197.90481</v>
      </c>
      <c r="H314" s="272">
        <v>113.63454</v>
      </c>
      <c r="I314" s="272">
        <v>17.256779999999999</v>
      </c>
      <c r="J314" s="272">
        <v>58.552999999999997</v>
      </c>
      <c r="K314" s="272">
        <v>124.14700000000001</v>
      </c>
      <c r="L314" s="272">
        <v>88.95</v>
      </c>
      <c r="M314" s="272">
        <v>33.003</v>
      </c>
      <c r="N314" s="272">
        <v>46.8</v>
      </c>
      <c r="O314" s="272">
        <v>330.1</v>
      </c>
      <c r="P314" s="272">
        <v>46.8</v>
      </c>
      <c r="Q314" s="272">
        <v>64.84</v>
      </c>
      <c r="R314" s="272">
        <v>107.8</v>
      </c>
      <c r="S314" s="272">
        <v>274.3</v>
      </c>
      <c r="T314" s="272">
        <v>46.8</v>
      </c>
      <c r="U314" s="272">
        <v>46.8</v>
      </c>
      <c r="V314" s="272">
        <v>82</v>
      </c>
      <c r="W314" s="272">
        <v>63.16</v>
      </c>
      <c r="X314" s="272">
        <v>46.8</v>
      </c>
      <c r="Y314" s="272">
        <v>47.207999999999998</v>
      </c>
      <c r="Z314" s="272">
        <v>47.070999999999998</v>
      </c>
      <c r="AA314" s="272">
        <v>334.87099999999998</v>
      </c>
      <c r="AB314" s="272">
        <v>47.070999999999998</v>
      </c>
      <c r="AC314" s="272">
        <v>65.111000000000004</v>
      </c>
      <c r="AD314" s="272">
        <v>110.071</v>
      </c>
      <c r="AE314" s="272">
        <v>282.07100000000003</v>
      </c>
    </row>
    <row r="316" spans="1:31" x14ac:dyDescent="0.25">
      <c r="A316" s="264" t="s">
        <v>738</v>
      </c>
      <c r="B316" s="272">
        <v>3060.6533599999998</v>
      </c>
      <c r="C316" s="272">
        <v>2944.4091899999999</v>
      </c>
      <c r="D316" s="272">
        <v>3124.6545999999998</v>
      </c>
      <c r="E316" s="272">
        <v>2863.7483299999999</v>
      </c>
      <c r="F316" s="272">
        <v>3213.28559</v>
      </c>
      <c r="G316" s="272">
        <v>3510.7572799999998</v>
      </c>
      <c r="H316" s="272">
        <v>3911.9934699999999</v>
      </c>
      <c r="I316" s="272">
        <v>4781.9044399999902</v>
      </c>
      <c r="J316" s="272">
        <v>4409.2520000000004</v>
      </c>
      <c r="K316" s="272">
        <v>3839.7440000000001</v>
      </c>
      <c r="L316" s="272">
        <v>3342.9569999999899</v>
      </c>
      <c r="M316" s="272">
        <v>3736.9589999999998</v>
      </c>
      <c r="N316" s="272">
        <v>3319.1546043791</v>
      </c>
      <c r="O316" s="272">
        <v>3396.8906840743798</v>
      </c>
      <c r="P316" s="272">
        <v>3421.1006043790999</v>
      </c>
      <c r="Q316" s="272">
        <v>3209.11788843765</v>
      </c>
      <c r="R316" s="272">
        <v>3379.3048087423599</v>
      </c>
      <c r="S316" s="272">
        <v>4347.27768407439</v>
      </c>
      <c r="T316" s="272">
        <v>4658.46196958769</v>
      </c>
      <c r="U316" s="272">
        <v>4665.41417540571</v>
      </c>
      <c r="V316" s="272">
        <v>4529.0951754057096</v>
      </c>
      <c r="W316" s="272">
        <v>4130.3263268310402</v>
      </c>
      <c r="X316" s="272">
        <v>3601.1399616224498</v>
      </c>
      <c r="Y316" s="272">
        <v>4018.2531281002898</v>
      </c>
      <c r="Z316" s="272">
        <v>3490.73905103367</v>
      </c>
      <c r="AA316" s="272">
        <v>3530.29701481553</v>
      </c>
      <c r="AB316" s="272">
        <v>3530.3540510336702</v>
      </c>
      <c r="AC316" s="272">
        <v>3363.6219696030098</v>
      </c>
      <c r="AD316" s="272">
        <v>3458.5110058211499</v>
      </c>
      <c r="AE316" s="272">
        <v>4412.5220148155304</v>
      </c>
    </row>
    <row r="318" spans="1:31" x14ac:dyDescent="0.25">
      <c r="A318" s="266" t="s">
        <v>739</v>
      </c>
      <c r="B318" s="265">
        <v>2686.9410600000001</v>
      </c>
      <c r="C318" s="265">
        <v>3145.4977399999998</v>
      </c>
      <c r="D318" s="265">
        <v>3153.97667</v>
      </c>
      <c r="E318" s="265">
        <v>2926.1372700000002</v>
      </c>
      <c r="F318" s="265">
        <v>2813.6677199999999</v>
      </c>
      <c r="G318" s="265">
        <v>2657.9423499999998</v>
      </c>
      <c r="H318" s="265">
        <v>2175.4973100000002</v>
      </c>
      <c r="I318" s="265">
        <v>2728.2442500000002</v>
      </c>
      <c r="J318" s="265">
        <v>2688.1129999999998</v>
      </c>
      <c r="K318" s="265">
        <v>2737.5879999999902</v>
      </c>
      <c r="L318" s="265">
        <v>2648.826</v>
      </c>
      <c r="M318" s="265">
        <v>3130.5360000000001</v>
      </c>
      <c r="N318" s="265">
        <v>2787.7339999999999</v>
      </c>
      <c r="O318" s="265">
        <v>2525.2049999999999</v>
      </c>
      <c r="P318" s="265">
        <v>3017.6419999999998</v>
      </c>
      <c r="Q318" s="265">
        <v>2318.614</v>
      </c>
      <c r="R318" s="265">
        <v>3007.1879999999901</v>
      </c>
      <c r="S318" s="265">
        <v>2967.2269999999999</v>
      </c>
      <c r="T318" s="265">
        <v>2812.567</v>
      </c>
      <c r="U318" s="265">
        <v>3235.4169999999999</v>
      </c>
      <c r="V318" s="265">
        <v>2818.5430000000001</v>
      </c>
      <c r="W318" s="265">
        <v>3146.7220000000002</v>
      </c>
      <c r="X318" s="265">
        <v>2908.5720000000001</v>
      </c>
      <c r="Y318" s="265">
        <v>2705.7620000000002</v>
      </c>
      <c r="Z318" s="265">
        <v>3120.19</v>
      </c>
      <c r="AA318" s="265">
        <v>2665.2350000000001</v>
      </c>
      <c r="AB318" s="265">
        <v>3011.654</v>
      </c>
      <c r="AC318" s="265">
        <v>2678.4459999999999</v>
      </c>
      <c r="AD318" s="265">
        <v>3185.297</v>
      </c>
      <c r="AE318" s="265">
        <v>2840.0169999999998</v>
      </c>
    </row>
    <row r="319" spans="1:31" x14ac:dyDescent="0.25">
      <c r="A319" s="266" t="s">
        <v>740</v>
      </c>
      <c r="B319" s="265">
        <v>532.49261999999999</v>
      </c>
      <c r="C319" s="265">
        <v>657.26958999999999</v>
      </c>
      <c r="D319" s="265">
        <v>542.50536</v>
      </c>
      <c r="E319" s="265">
        <v>565.16269</v>
      </c>
      <c r="F319" s="265">
        <v>514.11856999999998</v>
      </c>
      <c r="G319" s="265">
        <v>510.64391000000001</v>
      </c>
      <c r="H319" s="265">
        <v>655.54908999999998</v>
      </c>
      <c r="I319" s="265">
        <v>559.17780000000005</v>
      </c>
      <c r="J319" s="265">
        <v>643.28499999999997</v>
      </c>
      <c r="K319" s="265">
        <v>648.49300000000005</v>
      </c>
      <c r="L319" s="265">
        <v>581.76</v>
      </c>
      <c r="M319" s="265">
        <v>853.37699999999995</v>
      </c>
      <c r="N319" s="265">
        <v>597.14700000000005</v>
      </c>
      <c r="O319" s="265">
        <v>594.18100000000004</v>
      </c>
      <c r="P319" s="265">
        <v>674.43299999999999</v>
      </c>
      <c r="Q319" s="265">
        <v>582.32299999999998</v>
      </c>
      <c r="R319" s="265">
        <v>588.596</v>
      </c>
      <c r="S319" s="265">
        <v>708.29200000000003</v>
      </c>
      <c r="T319" s="265">
        <v>668.73199999999997</v>
      </c>
      <c r="U319" s="265">
        <v>589.20499999999902</v>
      </c>
      <c r="V319" s="265">
        <v>660.33399999999995</v>
      </c>
      <c r="W319" s="265">
        <v>641.33399999999995</v>
      </c>
      <c r="X319" s="265">
        <v>589.73599999999999</v>
      </c>
      <c r="Y319" s="265">
        <v>730.55499999999995</v>
      </c>
      <c r="Z319" s="265">
        <v>587.89099999999996</v>
      </c>
      <c r="AA319" s="265">
        <v>627.38300000000004</v>
      </c>
      <c r="AB319" s="265">
        <v>662.78599999999994</v>
      </c>
      <c r="AC319" s="265">
        <v>616.04499999999996</v>
      </c>
      <c r="AD319" s="265">
        <v>612.69100000000003</v>
      </c>
      <c r="AE319" s="265">
        <v>676.93200000000002</v>
      </c>
    </row>
    <row r="320" spans="1:31" x14ac:dyDescent="0.25">
      <c r="A320" s="266" t="s">
        <v>741</v>
      </c>
      <c r="B320" s="265">
        <v>-382.04133999999999</v>
      </c>
      <c r="C320" s="265">
        <v>-497.89792999999997</v>
      </c>
      <c r="D320" s="265">
        <v>-489.69345999999899</v>
      </c>
      <c r="E320" s="265">
        <v>-457.51342</v>
      </c>
      <c r="F320" s="265">
        <v>-420.41567999999899</v>
      </c>
      <c r="G320" s="265">
        <v>-420.17820999999998</v>
      </c>
      <c r="H320" s="265">
        <v>-358.31990999999999</v>
      </c>
      <c r="I320" s="265">
        <v>-446.70699999999903</v>
      </c>
      <c r="J320" s="265">
        <v>-431.291</v>
      </c>
      <c r="K320" s="265">
        <v>-420.10899999999998</v>
      </c>
      <c r="L320" s="265">
        <v>-406.47399999999999</v>
      </c>
      <c r="M320" s="265">
        <v>-388.21300000000002</v>
      </c>
      <c r="N320" s="265">
        <v>-442.995</v>
      </c>
      <c r="O320" s="265">
        <v>-417.39800000000002</v>
      </c>
      <c r="P320" s="265">
        <v>-475.75</v>
      </c>
      <c r="Q320" s="265">
        <v>-396.17500000000001</v>
      </c>
      <c r="R320" s="265">
        <v>-462.78300000000002</v>
      </c>
      <c r="S320" s="265">
        <v>-470.79899999999998</v>
      </c>
      <c r="T320" s="265">
        <v>-454.25599999999997</v>
      </c>
      <c r="U320" s="265">
        <v>-484.416</v>
      </c>
      <c r="V320" s="265">
        <v>-450.928</v>
      </c>
      <c r="W320" s="265">
        <v>-483.73</v>
      </c>
      <c r="X320" s="265">
        <v>-452.74699999999899</v>
      </c>
      <c r="Y320" s="265">
        <v>-446.755</v>
      </c>
      <c r="Z320" s="265">
        <v>-476.21100000000001</v>
      </c>
      <c r="AA320" s="265">
        <v>-436.30399999999997</v>
      </c>
      <c r="AB320" s="265">
        <v>-476.03</v>
      </c>
      <c r="AC320" s="265">
        <v>-436.37799999999999</v>
      </c>
      <c r="AD320" s="265">
        <v>-484.39600000000002</v>
      </c>
      <c r="AE320" s="265">
        <v>-457.37099999999998</v>
      </c>
    </row>
    <row r="321" spans="1:31" x14ac:dyDescent="0.25">
      <c r="A321" s="266" t="s">
        <v>742</v>
      </c>
      <c r="B321" s="265">
        <v>1331.4830099999999</v>
      </c>
      <c r="C321" s="265">
        <v>1879.73162</v>
      </c>
      <c r="D321" s="265">
        <v>2601.0378299999902</v>
      </c>
      <c r="E321" s="265">
        <v>1712.8407199999999</v>
      </c>
      <c r="F321" s="265">
        <v>1771.05852999999</v>
      </c>
      <c r="G321" s="265">
        <v>1863.1301599999899</v>
      </c>
      <c r="H321" s="265">
        <v>1278.67165</v>
      </c>
      <c r="I321" s="265">
        <v>1307.90876</v>
      </c>
      <c r="J321" s="265">
        <v>1656.846</v>
      </c>
      <c r="K321" s="265">
        <v>1746.8620000000001</v>
      </c>
      <c r="L321" s="265">
        <v>1779.5029999999999</v>
      </c>
      <c r="M321" s="265">
        <v>1851.704</v>
      </c>
      <c r="N321" s="265">
        <v>1319.502</v>
      </c>
      <c r="O321" s="265">
        <v>1512.8520000000001</v>
      </c>
      <c r="P321" s="265">
        <v>1748.8330000000001</v>
      </c>
      <c r="Q321" s="265">
        <v>1521.164</v>
      </c>
      <c r="R321" s="265">
        <v>1660.162</v>
      </c>
      <c r="S321" s="265">
        <v>1984.6880000000001</v>
      </c>
      <c r="T321" s="265">
        <v>1455.6189999999999</v>
      </c>
      <c r="U321" s="265">
        <v>1832.296</v>
      </c>
      <c r="V321" s="265">
        <v>2040.492</v>
      </c>
      <c r="W321" s="265">
        <v>1430.21</v>
      </c>
      <c r="X321" s="265">
        <v>1508.51</v>
      </c>
      <c r="Y321" s="265">
        <v>1898.133</v>
      </c>
      <c r="Z321" s="265">
        <v>1369.492</v>
      </c>
      <c r="AA321" s="265">
        <v>1568.69</v>
      </c>
      <c r="AB321" s="265">
        <v>1793.173</v>
      </c>
      <c r="AC321" s="265">
        <v>1610.4490000000001</v>
      </c>
      <c r="AD321" s="265">
        <v>1732.64</v>
      </c>
      <c r="AE321" s="265">
        <v>2095.4459999999999</v>
      </c>
    </row>
    <row r="322" spans="1:31" x14ac:dyDescent="0.25">
      <c r="A322" s="266" t="s">
        <v>743</v>
      </c>
      <c r="B322" s="265">
        <v>347.11997999999898</v>
      </c>
      <c r="C322" s="265">
        <v>330.39921999999899</v>
      </c>
      <c r="D322" s="265">
        <v>477.86029000000002</v>
      </c>
      <c r="E322" s="265">
        <v>452.94725</v>
      </c>
      <c r="F322" s="265">
        <v>316.29494999999997</v>
      </c>
      <c r="G322" s="265">
        <v>424.40787</v>
      </c>
      <c r="H322" s="265">
        <v>393.70776000000001</v>
      </c>
      <c r="I322" s="265">
        <v>423.95825000000002</v>
      </c>
      <c r="J322" s="265">
        <v>436.22899999999998</v>
      </c>
      <c r="K322" s="265">
        <v>410.06299999999999</v>
      </c>
      <c r="L322" s="265">
        <v>405.97199999999998</v>
      </c>
      <c r="M322" s="265">
        <v>413.63799999999998</v>
      </c>
      <c r="N322" s="265">
        <v>407.86099999999999</v>
      </c>
      <c r="O322" s="265">
        <v>341.22300000000001</v>
      </c>
      <c r="P322" s="265">
        <v>341.22300000000001</v>
      </c>
      <c r="Q322" s="265">
        <v>465.43499999999898</v>
      </c>
      <c r="R322" s="265">
        <v>360.99699999999899</v>
      </c>
      <c r="S322" s="265">
        <v>360.99699999999899</v>
      </c>
      <c r="T322" s="265">
        <v>408.046999999999</v>
      </c>
      <c r="U322" s="265">
        <v>360.99699999999899</v>
      </c>
      <c r="V322" s="265">
        <v>361.31199999999899</v>
      </c>
      <c r="W322" s="265">
        <v>398.38600000000002</v>
      </c>
      <c r="X322" s="265">
        <v>361.14699999999999</v>
      </c>
      <c r="Y322" s="265">
        <v>378.85700000000003</v>
      </c>
      <c r="Z322" s="265">
        <v>429.44499999999999</v>
      </c>
      <c r="AA322" s="265">
        <v>361.14100000000002</v>
      </c>
      <c r="AB322" s="265">
        <v>361.20400000000001</v>
      </c>
      <c r="AC322" s="265">
        <v>527.38699999999994</v>
      </c>
      <c r="AD322" s="265">
        <v>420.565</v>
      </c>
      <c r="AE322" s="265">
        <v>420.54399999999998</v>
      </c>
    </row>
    <row r="323" spans="1:31" x14ac:dyDescent="0.25">
      <c r="A323" s="266" t="s">
        <v>744</v>
      </c>
      <c r="B323" s="265">
        <v>319.12125999999898</v>
      </c>
      <c r="C323" s="265">
        <v>276.84998999999999</v>
      </c>
      <c r="D323" s="265">
        <v>372.969279999999</v>
      </c>
      <c r="E323" s="265">
        <v>335.22011999999899</v>
      </c>
      <c r="F323" s="265">
        <v>1270.7217499999999</v>
      </c>
      <c r="G323" s="265">
        <v>228.35255000000001</v>
      </c>
      <c r="H323" s="265">
        <v>331.15231</v>
      </c>
      <c r="I323" s="265">
        <v>247.49455</v>
      </c>
      <c r="J323" s="265">
        <v>242.06800000000001</v>
      </c>
      <c r="K323" s="265">
        <v>321.47300000000001</v>
      </c>
      <c r="L323" s="265">
        <v>238.873999999999</v>
      </c>
      <c r="M323" s="265">
        <v>271.45</v>
      </c>
      <c r="N323" s="265">
        <v>334.7</v>
      </c>
      <c r="O323" s="265">
        <v>289.26100000000002</v>
      </c>
      <c r="P323" s="265">
        <v>301.75299999999999</v>
      </c>
      <c r="Q323" s="265">
        <v>337.10500000000002</v>
      </c>
      <c r="R323" s="265">
        <v>286.50700000000001</v>
      </c>
      <c r="S323" s="265">
        <v>303.17099999999999</v>
      </c>
      <c r="T323" s="265">
        <v>338.54199999999997</v>
      </c>
      <c r="U323" s="265">
        <v>291.72500000000002</v>
      </c>
      <c r="V323" s="265">
        <v>303.09899999999999</v>
      </c>
      <c r="W323" s="265">
        <v>334.40499999999997</v>
      </c>
      <c r="X323" s="265">
        <v>287.565</v>
      </c>
      <c r="Y323" s="265">
        <v>304.59399999999999</v>
      </c>
      <c r="Z323" s="265">
        <v>341.589</v>
      </c>
      <c r="AA323" s="265">
        <v>295.59500000000003</v>
      </c>
      <c r="AB323" s="265">
        <v>309.05500000000001</v>
      </c>
      <c r="AC323" s="265">
        <v>344.2</v>
      </c>
      <c r="AD323" s="265">
        <v>292.87299999999999</v>
      </c>
      <c r="AE323" s="265">
        <v>310.69400000000002</v>
      </c>
    </row>
    <row r="324" spans="1:31" x14ac:dyDescent="0.25">
      <c r="A324" s="266" t="s">
        <v>745</v>
      </c>
      <c r="B324" s="265">
        <v>2868.7674399999901</v>
      </c>
      <c r="C324" s="265">
        <v>3018.2984099999899</v>
      </c>
      <c r="D324" s="265">
        <v>3113.6574000000001</v>
      </c>
      <c r="E324" s="265">
        <v>2733.0076399999998</v>
      </c>
      <c r="F324" s="265">
        <v>2858.2509299999901</v>
      </c>
      <c r="G324" s="265">
        <v>2491.5737899999999</v>
      </c>
      <c r="H324" s="265">
        <v>2189.5790499999998</v>
      </c>
      <c r="I324" s="265">
        <v>2701.5549000000001</v>
      </c>
      <c r="J324" s="265">
        <v>2308.4079999999999</v>
      </c>
      <c r="K324" s="265">
        <v>2580.5449999999901</v>
      </c>
      <c r="L324" s="265">
        <v>2616.1970000000001</v>
      </c>
      <c r="M324" s="265">
        <v>2558.6119999999901</v>
      </c>
      <c r="N324" s="265">
        <v>3012.4110000000001</v>
      </c>
      <c r="O324" s="265">
        <v>3004.8090000000002</v>
      </c>
      <c r="P324" s="265">
        <v>2951.752</v>
      </c>
      <c r="Q324" s="265">
        <v>3042.6869999999999</v>
      </c>
      <c r="R324" s="265">
        <v>2973.8449999999998</v>
      </c>
      <c r="S324" s="265">
        <v>3105.4989999999998</v>
      </c>
      <c r="T324" s="265">
        <v>3189.3939999999998</v>
      </c>
      <c r="U324" s="265">
        <v>3099.9870000000001</v>
      </c>
      <c r="V324" s="265">
        <v>3174.6280000000002</v>
      </c>
      <c r="W324" s="265">
        <v>3108.556</v>
      </c>
      <c r="X324" s="265">
        <v>3145.96</v>
      </c>
      <c r="Y324" s="265">
        <v>3264.41</v>
      </c>
      <c r="Z324" s="265">
        <v>3286.578</v>
      </c>
      <c r="AA324" s="265">
        <v>3315.24</v>
      </c>
      <c r="AB324" s="265">
        <v>3279.9870000000001</v>
      </c>
      <c r="AC324" s="265">
        <v>3321.2559999999999</v>
      </c>
      <c r="AD324" s="265">
        <v>3287.2840000000001</v>
      </c>
      <c r="AE324" s="265">
        <v>3332.8980000000001</v>
      </c>
    </row>
    <row r="325" spans="1:31" x14ac:dyDescent="0.25">
      <c r="A325" s="266" t="s">
        <v>1247</v>
      </c>
      <c r="B325" s="265">
        <v>3.1210900000000001</v>
      </c>
      <c r="C325" s="265">
        <v>4.3414900000000003</v>
      </c>
      <c r="D325" s="265">
        <v>3.3902299999999999</v>
      </c>
      <c r="E325" s="265">
        <v>2.48339</v>
      </c>
      <c r="F325" s="265">
        <v>2.1383100000000002</v>
      </c>
      <c r="G325" s="265">
        <v>1.91126</v>
      </c>
      <c r="H325" s="265">
        <v>1.8016399999999999</v>
      </c>
      <c r="I325" s="265">
        <v>1.93733</v>
      </c>
      <c r="J325" s="265">
        <v>0</v>
      </c>
      <c r="K325" s="265">
        <v>0</v>
      </c>
      <c r="L325" s="265">
        <v>0</v>
      </c>
      <c r="M325" s="265">
        <v>0</v>
      </c>
      <c r="N325" s="265">
        <v>0</v>
      </c>
      <c r="O325" s="265">
        <v>0</v>
      </c>
      <c r="P325" s="265">
        <v>0</v>
      </c>
      <c r="Q325" s="265">
        <v>0</v>
      </c>
      <c r="R325" s="265">
        <v>0</v>
      </c>
      <c r="S325" s="265">
        <v>0</v>
      </c>
      <c r="T325" s="265">
        <v>0</v>
      </c>
      <c r="U325" s="265">
        <v>0</v>
      </c>
      <c r="V325" s="265">
        <v>0</v>
      </c>
      <c r="W325" s="265">
        <v>0</v>
      </c>
      <c r="X325" s="265">
        <v>0</v>
      </c>
      <c r="Y325" s="265">
        <v>0</v>
      </c>
      <c r="Z325" s="265">
        <v>0</v>
      </c>
      <c r="AA325" s="265">
        <v>0</v>
      </c>
      <c r="AB325" s="265">
        <v>0</v>
      </c>
      <c r="AC325" s="265">
        <v>0</v>
      </c>
      <c r="AD325" s="265">
        <v>0</v>
      </c>
      <c r="AE325" s="265">
        <v>0</v>
      </c>
    </row>
    <row r="326" spans="1:31" x14ac:dyDescent="0.25">
      <c r="A326" s="266" t="s">
        <v>746</v>
      </c>
      <c r="B326" s="265">
        <v>73.746479999999906</v>
      </c>
      <c r="C326" s="265">
        <v>89.73648</v>
      </c>
      <c r="D326" s="265">
        <v>84.261480000000006</v>
      </c>
      <c r="E326" s="265">
        <v>107.18225</v>
      </c>
      <c r="F326" s="265">
        <v>74.502479999999906</v>
      </c>
      <c r="G326" s="265">
        <v>165.50238999999999</v>
      </c>
      <c r="H326" s="265">
        <v>131.89064999999999</v>
      </c>
      <c r="I326" s="265">
        <v>5.27639999999999</v>
      </c>
      <c r="J326" s="265">
        <v>88.078999999999994</v>
      </c>
      <c r="K326" s="265">
        <v>88.078999999999994</v>
      </c>
      <c r="L326" s="265">
        <v>88.078999999999994</v>
      </c>
      <c r="M326" s="265">
        <v>88.078999999999994</v>
      </c>
      <c r="N326" s="265">
        <v>89.344999999999999</v>
      </c>
      <c r="O326" s="265">
        <v>89.344999999999999</v>
      </c>
      <c r="P326" s="265">
        <v>89.344999999999999</v>
      </c>
      <c r="Q326" s="265">
        <v>89.344999999999999</v>
      </c>
      <c r="R326" s="265">
        <v>89.344999999999999</v>
      </c>
      <c r="S326" s="265">
        <v>89.344999999999999</v>
      </c>
      <c r="T326" s="265">
        <v>185.517</v>
      </c>
      <c r="U326" s="265">
        <v>128.017</v>
      </c>
      <c r="V326" s="265">
        <v>128.017</v>
      </c>
      <c r="W326" s="265">
        <v>128.017</v>
      </c>
      <c r="X326" s="265">
        <v>128.017</v>
      </c>
      <c r="Y326" s="265">
        <v>128.017</v>
      </c>
      <c r="Z326" s="265">
        <v>128.83199999999999</v>
      </c>
      <c r="AA326" s="265">
        <v>128.83199999999999</v>
      </c>
      <c r="AB326" s="265">
        <v>128.83199999999999</v>
      </c>
      <c r="AC326" s="265">
        <v>128.83199999999999</v>
      </c>
      <c r="AD326" s="265">
        <v>128.83199999999999</v>
      </c>
      <c r="AE326" s="265">
        <v>128.83199999999999</v>
      </c>
    </row>
    <row r="327" spans="1:31" x14ac:dyDescent="0.25">
      <c r="A327" s="266" t="s">
        <v>1248</v>
      </c>
      <c r="B327" s="265">
        <v>-31.078959999999999</v>
      </c>
      <c r="C327" s="265">
        <v>-30.255500000000001</v>
      </c>
      <c r="D327" s="265">
        <v>-26.720979999999901</v>
      </c>
      <c r="E327" s="265">
        <v>-23.75187</v>
      </c>
      <c r="F327" s="265">
        <v>-19.693069999999999</v>
      </c>
      <c r="G327" s="265">
        <v>-15.15226</v>
      </c>
      <c r="H327" s="265">
        <v>-15.358840000000001</v>
      </c>
      <c r="I327" s="265">
        <v>-15.068070000000001</v>
      </c>
      <c r="J327" s="265">
        <v>0</v>
      </c>
      <c r="K327" s="265">
        <v>0</v>
      </c>
      <c r="L327" s="265">
        <v>0</v>
      </c>
      <c r="M327" s="265">
        <v>0</v>
      </c>
      <c r="N327" s="265">
        <v>-19.119</v>
      </c>
      <c r="O327" s="265">
        <v>-19.119</v>
      </c>
      <c r="P327" s="265">
        <v>-19.119</v>
      </c>
      <c r="Q327" s="265">
        <v>-19.119</v>
      </c>
      <c r="R327" s="265">
        <v>-19.119</v>
      </c>
      <c r="S327" s="265">
        <v>-19.119</v>
      </c>
      <c r="T327" s="265">
        <v>-19.119</v>
      </c>
      <c r="U327" s="265">
        <v>-19.119</v>
      </c>
      <c r="V327" s="265">
        <v>-19.119</v>
      </c>
      <c r="W327" s="265">
        <v>-19.119</v>
      </c>
      <c r="X327" s="265">
        <v>-19.119</v>
      </c>
      <c r="Y327" s="265">
        <v>-19.119</v>
      </c>
      <c r="Z327" s="265">
        <v>-19.119</v>
      </c>
      <c r="AA327" s="265">
        <v>-19.119</v>
      </c>
      <c r="AB327" s="265">
        <v>-19.119</v>
      </c>
      <c r="AC327" s="265">
        <v>-19.119</v>
      </c>
      <c r="AD327" s="265">
        <v>-19.119</v>
      </c>
      <c r="AE327" s="265">
        <v>-19.119</v>
      </c>
    </row>
    <row r="328" spans="1:31" x14ac:dyDescent="0.25">
      <c r="A328" s="266" t="s">
        <v>747</v>
      </c>
      <c r="B328" s="265">
        <v>-81.474789999999999</v>
      </c>
      <c r="C328" s="265">
        <v>-98.546509999999998</v>
      </c>
      <c r="D328" s="265">
        <v>-83.921149999999997</v>
      </c>
      <c r="E328" s="265">
        <v>-70.454509999999999</v>
      </c>
      <c r="F328" s="265">
        <v>-39.464440000000003</v>
      </c>
      <c r="G328" s="265">
        <v>-0.52447999999999995</v>
      </c>
      <c r="H328" s="265">
        <v>-0.56830999999999998</v>
      </c>
      <c r="I328" s="265">
        <v>-0.51658999999999999</v>
      </c>
      <c r="J328" s="265">
        <v>-2</v>
      </c>
      <c r="K328" s="265">
        <v>-4</v>
      </c>
      <c r="L328" s="265">
        <v>-16</v>
      </c>
      <c r="M328" s="265">
        <v>-97</v>
      </c>
      <c r="N328" s="265">
        <v>-131.13800000000001</v>
      </c>
      <c r="O328" s="265">
        <v>-121.27800000000001</v>
      </c>
      <c r="P328" s="265">
        <v>-95.149000000000001</v>
      </c>
      <c r="Q328" s="265">
        <v>-39.933</v>
      </c>
      <c r="R328" s="265">
        <v>-31.553000000000001</v>
      </c>
      <c r="S328" s="265">
        <v>-2.4649999999999999</v>
      </c>
      <c r="T328" s="265">
        <v>-2.4649999999999999</v>
      </c>
      <c r="U328" s="265">
        <v>-2.4649999999999999</v>
      </c>
      <c r="V328" s="265">
        <v>-2.4649999999999999</v>
      </c>
      <c r="W328" s="265">
        <v>-4.4370000000000003</v>
      </c>
      <c r="X328" s="265">
        <v>-17.254999999999999</v>
      </c>
      <c r="Y328" s="265">
        <v>-105.995</v>
      </c>
      <c r="Z328" s="265">
        <v>-144.25299999999999</v>
      </c>
      <c r="AA328" s="265">
        <v>-133.94900000000001</v>
      </c>
      <c r="AB328" s="265">
        <v>-105.099</v>
      </c>
      <c r="AC328" s="265">
        <v>-43.790999999999997</v>
      </c>
      <c r="AD328" s="265">
        <v>-32.972000000000001</v>
      </c>
      <c r="AE328" s="265">
        <v>-2.5760000000000001</v>
      </c>
    </row>
    <row r="329" spans="1:31" x14ac:dyDescent="0.25">
      <c r="A329" s="266" t="s">
        <v>748</v>
      </c>
      <c r="B329" s="265">
        <v>1.25</v>
      </c>
      <c r="C329" s="265">
        <v>14.61881</v>
      </c>
      <c r="D329" s="265">
        <v>0.1</v>
      </c>
      <c r="E329" s="265">
        <v>2.3055699999999999</v>
      </c>
      <c r="F329" s="265">
        <v>0</v>
      </c>
      <c r="G329" s="265">
        <v>30.552340000000001</v>
      </c>
      <c r="H329" s="265">
        <v>11.24316</v>
      </c>
      <c r="I329" s="265">
        <v>21.171140000000001</v>
      </c>
      <c r="J329" s="265">
        <v>26.538</v>
      </c>
      <c r="K329" s="265">
        <v>0.70799999999999996</v>
      </c>
      <c r="L329" s="265">
        <v>0.13900000000000001</v>
      </c>
      <c r="M329" s="265">
        <v>0.67799999999999905</v>
      </c>
      <c r="N329" s="265">
        <v>3.472</v>
      </c>
      <c r="O329" s="265">
        <v>7.7549999999999999</v>
      </c>
      <c r="P329" s="265">
        <v>4.923</v>
      </c>
      <c r="Q329" s="265">
        <v>2.8519999999999999</v>
      </c>
      <c r="R329" s="265">
        <v>2.8170000000000002</v>
      </c>
      <c r="S329" s="265">
        <v>4.8780000000000001</v>
      </c>
      <c r="T329" s="265">
        <v>3.1190000000000002</v>
      </c>
      <c r="U329" s="265">
        <v>2.86</v>
      </c>
      <c r="V329" s="265">
        <v>3.931</v>
      </c>
      <c r="W329" s="265">
        <v>2.5270000000000001</v>
      </c>
      <c r="X329" s="265">
        <v>2.4910000000000001</v>
      </c>
      <c r="Y329" s="265">
        <v>4.2190000000000003</v>
      </c>
      <c r="Z329" s="265">
        <v>3.5569999999999999</v>
      </c>
      <c r="AA329" s="265">
        <v>7.9279999999999999</v>
      </c>
      <c r="AB329" s="265">
        <v>5.0359999999999996</v>
      </c>
      <c r="AC329" s="265">
        <v>2.9260000000000002</v>
      </c>
      <c r="AD329" s="265">
        <v>2.89</v>
      </c>
      <c r="AE329" s="265">
        <v>4.9909999999999997</v>
      </c>
    </row>
    <row r="330" spans="1:31" x14ac:dyDescent="0.25">
      <c r="A330" s="266" t="s">
        <v>749</v>
      </c>
      <c r="B330" s="265">
        <v>337.08037000000002</v>
      </c>
      <c r="C330" s="265">
        <v>463.15105999999997</v>
      </c>
      <c r="D330" s="265">
        <v>158.01514</v>
      </c>
      <c r="E330" s="265">
        <v>315.50044000000003</v>
      </c>
      <c r="F330" s="265">
        <v>332.61273999999997</v>
      </c>
      <c r="G330" s="265">
        <v>354.94779</v>
      </c>
      <c r="H330" s="265">
        <v>285.51506000000001</v>
      </c>
      <c r="I330" s="265">
        <v>213.23406</v>
      </c>
      <c r="J330" s="265">
        <v>1315.7080000000001</v>
      </c>
      <c r="K330" s="265">
        <v>350.995</v>
      </c>
      <c r="L330" s="265">
        <v>375.31699999999898</v>
      </c>
      <c r="M330" s="265">
        <v>378.48899999999998</v>
      </c>
      <c r="N330" s="265">
        <v>341.62</v>
      </c>
      <c r="O330" s="265">
        <v>356.79899999999998</v>
      </c>
      <c r="P330" s="265">
        <v>340.56900000000002</v>
      </c>
      <c r="Q330" s="265">
        <v>336.34399999999999</v>
      </c>
      <c r="R330" s="265">
        <v>331.36799999999999</v>
      </c>
      <c r="S330" s="265">
        <v>347.23399999999998</v>
      </c>
      <c r="T330" s="265">
        <v>310.86099999999999</v>
      </c>
      <c r="U330" s="265">
        <v>334.36700000000002</v>
      </c>
      <c r="V330" s="265">
        <v>365.42999999999898</v>
      </c>
      <c r="W330" s="265">
        <v>325.738</v>
      </c>
      <c r="X330" s="265">
        <v>339.10399999999998</v>
      </c>
      <c r="Y330" s="265">
        <v>342.137</v>
      </c>
      <c r="Z330" s="265">
        <v>321.06400000000002</v>
      </c>
      <c r="AA330" s="265">
        <v>366.90800000000002</v>
      </c>
      <c r="AB330" s="265">
        <v>435.79299999999898</v>
      </c>
      <c r="AC330" s="265">
        <v>439.14399999999898</v>
      </c>
      <c r="AD330" s="265">
        <v>337.89100000000002</v>
      </c>
      <c r="AE330" s="265">
        <v>357.33099999999899</v>
      </c>
    </row>
    <row r="331" spans="1:31" x14ac:dyDescent="0.25">
      <c r="A331" s="287" t="s">
        <v>750</v>
      </c>
      <c r="B331" s="265">
        <v>8006.5282199999901</v>
      </c>
      <c r="C331" s="265">
        <v>9253.1944700000004</v>
      </c>
      <c r="D331" s="265">
        <v>9907.4380899999996</v>
      </c>
      <c r="E331" s="265">
        <v>8601.06754</v>
      </c>
      <c r="F331" s="265">
        <v>9473.7927899999995</v>
      </c>
      <c r="G331" s="265">
        <v>8293.1094599999997</v>
      </c>
      <c r="H331" s="265">
        <v>7080.3606200000004</v>
      </c>
      <c r="I331" s="265">
        <v>7747.6657800000003</v>
      </c>
      <c r="J331" s="265">
        <v>8971.9829999999893</v>
      </c>
      <c r="K331" s="265">
        <v>8460.6969999999892</v>
      </c>
      <c r="L331" s="265">
        <v>8312.1929999999993</v>
      </c>
      <c r="M331" s="265">
        <v>9061.3499999999894</v>
      </c>
      <c r="N331" s="265">
        <v>8300.5400000000009</v>
      </c>
      <c r="O331" s="265">
        <v>8163.6350000000002</v>
      </c>
      <c r="P331" s="265">
        <v>8880.4549999999908</v>
      </c>
      <c r="Q331" s="265">
        <v>8240.6419999999998</v>
      </c>
      <c r="R331" s="265">
        <v>8787.3699999999899</v>
      </c>
      <c r="S331" s="265">
        <v>9378.9480000000003</v>
      </c>
      <c r="T331" s="265">
        <v>8896.5580000000009</v>
      </c>
      <c r="U331" s="265">
        <v>9368.8709999999992</v>
      </c>
      <c r="V331" s="265">
        <v>9383.2739999999994</v>
      </c>
      <c r="W331" s="265">
        <v>9008.6089999999895</v>
      </c>
      <c r="X331" s="265">
        <v>8781.9809999999998</v>
      </c>
      <c r="Y331" s="265">
        <v>9184.8149999999896</v>
      </c>
      <c r="Z331" s="265">
        <v>8949.0550000000003</v>
      </c>
      <c r="AA331" s="265">
        <v>8747.58</v>
      </c>
      <c r="AB331" s="265">
        <v>9387.2719999999899</v>
      </c>
      <c r="AC331" s="265">
        <v>9169.3969999999899</v>
      </c>
      <c r="AD331" s="265">
        <v>9464.4760000000006</v>
      </c>
      <c r="AE331" s="265">
        <v>9688.6190000000006</v>
      </c>
    </row>
    <row r="332" spans="1:31" x14ac:dyDescent="0.25">
      <c r="A332" s="266" t="s">
        <v>751</v>
      </c>
      <c r="B332" s="265">
        <v>103.29794</v>
      </c>
      <c r="C332" s="265">
        <v>111.37321</v>
      </c>
      <c r="D332" s="265">
        <v>85.590649999999997</v>
      </c>
      <c r="E332" s="265">
        <v>76.913889999999995</v>
      </c>
      <c r="F332" s="265">
        <v>83.305899999999994</v>
      </c>
      <c r="G332" s="265">
        <v>91.958269999999999</v>
      </c>
      <c r="H332" s="265">
        <v>70.909329999999997</v>
      </c>
      <c r="I332" s="265">
        <v>89.43571</v>
      </c>
      <c r="J332" s="265">
        <v>80.638000000000005</v>
      </c>
      <c r="K332" s="265">
        <v>79.201999999999998</v>
      </c>
      <c r="L332" s="265">
        <v>87.191999999999993</v>
      </c>
      <c r="M332" s="265">
        <v>87.570999999999998</v>
      </c>
      <c r="N332" s="265">
        <v>101.557999999999</v>
      </c>
      <c r="O332" s="265">
        <v>90.146000000000001</v>
      </c>
      <c r="P332" s="265">
        <v>75.343000000000004</v>
      </c>
      <c r="Q332" s="265">
        <v>51.158000000000001</v>
      </c>
      <c r="R332" s="265">
        <v>64.629000000000005</v>
      </c>
      <c r="S332" s="265">
        <v>39.128</v>
      </c>
      <c r="T332" s="265">
        <v>52.762</v>
      </c>
      <c r="U332" s="265">
        <v>69.491</v>
      </c>
      <c r="V332" s="265">
        <v>72.281000000000006</v>
      </c>
      <c r="W332" s="265">
        <v>84.894999999999996</v>
      </c>
      <c r="X332" s="265">
        <v>92.756</v>
      </c>
      <c r="Y332" s="265">
        <v>82.953000000000003</v>
      </c>
      <c r="Z332" s="265">
        <v>110.01300000000001</v>
      </c>
      <c r="AA332" s="265">
        <v>94.724999999999994</v>
      </c>
      <c r="AB332" s="265">
        <v>63.563000000000002</v>
      </c>
      <c r="AC332" s="265">
        <v>46.906999999999996</v>
      </c>
      <c r="AD332" s="265">
        <v>65.83</v>
      </c>
      <c r="AE332" s="265">
        <v>38.533000000000001</v>
      </c>
    </row>
    <row r="333" spans="1:31" x14ac:dyDescent="0.25">
      <c r="A333" s="287" t="s">
        <v>686</v>
      </c>
      <c r="B333" s="265">
        <v>103.29794</v>
      </c>
      <c r="C333" s="265">
        <v>111.37321</v>
      </c>
      <c r="D333" s="265">
        <v>85.590649999999997</v>
      </c>
      <c r="E333" s="265">
        <v>76.913889999999995</v>
      </c>
      <c r="F333" s="265">
        <v>83.305899999999994</v>
      </c>
      <c r="G333" s="265">
        <v>91.958269999999999</v>
      </c>
      <c r="H333" s="265">
        <v>70.909329999999997</v>
      </c>
      <c r="I333" s="265">
        <v>89.43571</v>
      </c>
      <c r="J333" s="265">
        <v>80.638000000000005</v>
      </c>
      <c r="K333" s="265">
        <v>79.201999999999998</v>
      </c>
      <c r="L333" s="265">
        <v>87.191999999999993</v>
      </c>
      <c r="M333" s="265">
        <v>87.570999999999998</v>
      </c>
      <c r="N333" s="265">
        <v>101.557999999999</v>
      </c>
      <c r="O333" s="265">
        <v>90.146000000000001</v>
      </c>
      <c r="P333" s="265">
        <v>75.343000000000004</v>
      </c>
      <c r="Q333" s="265">
        <v>51.158000000000001</v>
      </c>
      <c r="R333" s="265">
        <v>64.629000000000005</v>
      </c>
      <c r="S333" s="265">
        <v>39.128</v>
      </c>
      <c r="T333" s="265">
        <v>52.762</v>
      </c>
      <c r="U333" s="265">
        <v>69.491</v>
      </c>
      <c r="V333" s="265">
        <v>72.281000000000006</v>
      </c>
      <c r="W333" s="265">
        <v>84.894999999999996</v>
      </c>
      <c r="X333" s="265">
        <v>92.756</v>
      </c>
      <c r="Y333" s="265">
        <v>82.953000000000003</v>
      </c>
      <c r="Z333" s="265">
        <v>110.01300000000001</v>
      </c>
      <c r="AA333" s="265">
        <v>94.724999999999994</v>
      </c>
      <c r="AB333" s="265">
        <v>63.563000000000002</v>
      </c>
      <c r="AC333" s="265">
        <v>46.906999999999996</v>
      </c>
      <c r="AD333" s="265">
        <v>65.83</v>
      </c>
      <c r="AE333" s="265">
        <v>38.533000000000001</v>
      </c>
    </row>
    <row r="334" spans="1:31" x14ac:dyDescent="0.25">
      <c r="A334" s="266" t="s">
        <v>752</v>
      </c>
      <c r="B334" s="265">
        <v>83.440719999999999</v>
      </c>
      <c r="C334" s="265">
        <v>82.293679999999995</v>
      </c>
      <c r="D334" s="265">
        <v>103.74858</v>
      </c>
      <c r="E334" s="265">
        <v>103.71258</v>
      </c>
      <c r="F334" s="265">
        <v>78.993189999999998</v>
      </c>
      <c r="G334" s="265">
        <v>98.355170000000001</v>
      </c>
      <c r="H334" s="265">
        <v>98.432429999999997</v>
      </c>
      <c r="I334" s="265">
        <v>84.936859999999996</v>
      </c>
      <c r="J334" s="265">
        <v>101.44799999999999</v>
      </c>
      <c r="K334" s="265">
        <v>101.44799999999999</v>
      </c>
      <c r="L334" s="265">
        <v>78.947999999999993</v>
      </c>
      <c r="M334" s="265">
        <v>101.44799999999999</v>
      </c>
      <c r="N334" s="265">
        <v>96.25</v>
      </c>
      <c r="O334" s="265">
        <v>73.75</v>
      </c>
      <c r="P334" s="265">
        <v>93.956999999999994</v>
      </c>
      <c r="Q334" s="265">
        <v>93.956999999999994</v>
      </c>
      <c r="R334" s="265">
        <v>71.456999999999994</v>
      </c>
      <c r="S334" s="265">
        <v>92.843000000000004</v>
      </c>
      <c r="T334" s="265">
        <v>92.843000000000004</v>
      </c>
      <c r="U334" s="265">
        <v>70.343000000000004</v>
      </c>
      <c r="V334" s="265">
        <v>90.616</v>
      </c>
      <c r="W334" s="265">
        <v>90.616</v>
      </c>
      <c r="X334" s="265">
        <v>68.116</v>
      </c>
      <c r="Y334" s="265">
        <v>89.433000000000007</v>
      </c>
      <c r="Z334" s="265">
        <v>89.509</v>
      </c>
      <c r="AA334" s="265">
        <v>67.009</v>
      </c>
      <c r="AB334" s="265">
        <v>89.123999999999995</v>
      </c>
      <c r="AC334" s="265">
        <v>89.123999999999995</v>
      </c>
      <c r="AD334" s="265">
        <v>66.623999999999995</v>
      </c>
      <c r="AE334" s="265">
        <v>89.123999999999995</v>
      </c>
    </row>
    <row r="335" spans="1:31" x14ac:dyDescent="0.25">
      <c r="A335" s="266" t="s">
        <v>753</v>
      </c>
      <c r="B335" s="265">
        <v>21.320250000000001</v>
      </c>
      <c r="C335" s="265">
        <v>21.31549</v>
      </c>
      <c r="D335" s="265">
        <v>21.318110000000001</v>
      </c>
      <c r="E335" s="265">
        <v>22.4739</v>
      </c>
      <c r="F335" s="265">
        <v>22.808489999999999</v>
      </c>
      <c r="G335" s="265">
        <v>22.808509999999998</v>
      </c>
      <c r="H335" s="265">
        <v>22.80959</v>
      </c>
      <c r="I335" s="265">
        <v>24.338979999999999</v>
      </c>
      <c r="J335" s="265">
        <v>26.986000000000001</v>
      </c>
      <c r="K335" s="265">
        <v>26.986000000000001</v>
      </c>
      <c r="L335" s="265">
        <v>26.986000000000001</v>
      </c>
      <c r="M335" s="265">
        <v>26.986000000000001</v>
      </c>
      <c r="N335" s="265">
        <v>34.078000000000003</v>
      </c>
      <c r="O335" s="265">
        <v>34.078000000000003</v>
      </c>
      <c r="P335" s="265">
        <v>34.078000000000003</v>
      </c>
      <c r="Q335" s="265">
        <v>34.078000000000003</v>
      </c>
      <c r="R335" s="265">
        <v>34.078000000000003</v>
      </c>
      <c r="S335" s="265">
        <v>34.078000000000003</v>
      </c>
      <c r="T335" s="265">
        <v>34.078000000000003</v>
      </c>
      <c r="U335" s="265">
        <v>34.078000000000003</v>
      </c>
      <c r="V335" s="265">
        <v>34.078000000000003</v>
      </c>
      <c r="W335" s="265">
        <v>34.078000000000003</v>
      </c>
      <c r="X335" s="265">
        <v>34.078000000000003</v>
      </c>
      <c r="Y335" s="265">
        <v>34.078000000000003</v>
      </c>
      <c r="Z335" s="265">
        <v>40.642000000000003</v>
      </c>
      <c r="AA335" s="265">
        <v>40.642000000000003</v>
      </c>
      <c r="AB335" s="265">
        <v>40.642000000000003</v>
      </c>
      <c r="AC335" s="265">
        <v>40.642000000000003</v>
      </c>
      <c r="AD335" s="265">
        <v>40.642000000000003</v>
      </c>
      <c r="AE335" s="265">
        <v>40.642000000000003</v>
      </c>
    </row>
    <row r="336" spans="1:31" x14ac:dyDescent="0.25">
      <c r="A336" s="287" t="s">
        <v>574</v>
      </c>
      <c r="B336" s="265">
        <v>104.76097</v>
      </c>
      <c r="C336" s="265">
        <v>103.609169999999</v>
      </c>
      <c r="D336" s="265">
        <v>125.06668999999999</v>
      </c>
      <c r="E336" s="265">
        <v>126.18648</v>
      </c>
      <c r="F336" s="265">
        <v>101.80168</v>
      </c>
      <c r="G336" s="265">
        <v>121.16368</v>
      </c>
      <c r="H336" s="265">
        <v>121.24202</v>
      </c>
      <c r="I336" s="265">
        <v>109.27583999999899</v>
      </c>
      <c r="J336" s="265">
        <v>128.434</v>
      </c>
      <c r="K336" s="265">
        <v>128.434</v>
      </c>
      <c r="L336" s="265">
        <v>105.934</v>
      </c>
      <c r="M336" s="265">
        <v>128.434</v>
      </c>
      <c r="N336" s="265">
        <v>130.328</v>
      </c>
      <c r="O336" s="265">
        <v>107.828</v>
      </c>
      <c r="P336" s="265">
        <v>128.035</v>
      </c>
      <c r="Q336" s="265">
        <v>128.035</v>
      </c>
      <c r="R336" s="265">
        <v>105.535</v>
      </c>
      <c r="S336" s="265">
        <v>126.92100000000001</v>
      </c>
      <c r="T336" s="265">
        <v>126.92100000000001</v>
      </c>
      <c r="U336" s="265">
        <v>104.42100000000001</v>
      </c>
      <c r="V336" s="265">
        <v>124.694</v>
      </c>
      <c r="W336" s="265">
        <v>124.694</v>
      </c>
      <c r="X336" s="265">
        <v>102.194</v>
      </c>
      <c r="Y336" s="265">
        <v>123.511</v>
      </c>
      <c r="Z336" s="265">
        <v>130.15100000000001</v>
      </c>
      <c r="AA336" s="265">
        <v>107.651</v>
      </c>
      <c r="AB336" s="265">
        <v>129.76599999999999</v>
      </c>
      <c r="AC336" s="265">
        <v>129.76599999999999</v>
      </c>
      <c r="AD336" s="265">
        <v>107.265999999999</v>
      </c>
      <c r="AE336" s="265">
        <v>129.76599999999999</v>
      </c>
    </row>
    <row r="338" spans="1:31" x14ac:dyDescent="0.25">
      <c r="A338" s="264" t="s">
        <v>754</v>
      </c>
      <c r="B338" s="272">
        <v>8214.5871299999908</v>
      </c>
      <c r="C338" s="272">
        <v>9468.1768499999998</v>
      </c>
      <c r="D338" s="272">
        <v>10118.095429999999</v>
      </c>
      <c r="E338" s="272">
        <v>8804.1679100000001</v>
      </c>
      <c r="F338" s="272">
        <v>9658.9003699999994</v>
      </c>
      <c r="G338" s="272">
        <v>8506.2314099999894</v>
      </c>
      <c r="H338" s="272">
        <v>7272.5119699999996</v>
      </c>
      <c r="I338" s="272">
        <v>7946.3773300000003</v>
      </c>
      <c r="J338" s="272">
        <v>9181.0549999999894</v>
      </c>
      <c r="K338" s="272">
        <v>8668.3329999999896</v>
      </c>
      <c r="L338" s="272">
        <v>8505.3189999999904</v>
      </c>
      <c r="M338" s="272">
        <v>9277.3549999999905</v>
      </c>
      <c r="N338" s="272">
        <v>8532.4259999999995</v>
      </c>
      <c r="O338" s="272">
        <v>8361.6090000000004</v>
      </c>
      <c r="P338" s="272">
        <v>9083.8329999999896</v>
      </c>
      <c r="Q338" s="272">
        <v>8419.8349999999991</v>
      </c>
      <c r="R338" s="272">
        <v>8957.5339999999997</v>
      </c>
      <c r="S338" s="272">
        <v>9544.9969999999994</v>
      </c>
      <c r="T338" s="272">
        <v>9076.241</v>
      </c>
      <c r="U338" s="272">
        <v>9542.7829999999994</v>
      </c>
      <c r="V338" s="272">
        <v>9580.2489999999998</v>
      </c>
      <c r="W338" s="272">
        <v>9218.1979999999894</v>
      </c>
      <c r="X338" s="272">
        <v>8976.9309999999896</v>
      </c>
      <c r="Y338" s="272">
        <v>9391.2789999999895</v>
      </c>
      <c r="Z338" s="272">
        <v>9189.2189999999991</v>
      </c>
      <c r="AA338" s="272">
        <v>8949.9560000000001</v>
      </c>
      <c r="AB338" s="272">
        <v>9580.6009999999897</v>
      </c>
      <c r="AC338" s="272">
        <v>9346.0699999999906</v>
      </c>
      <c r="AD338" s="272">
        <v>9637.5720000000001</v>
      </c>
      <c r="AE338" s="272">
        <v>9856.9179999999997</v>
      </c>
    </row>
    <row r="339" spans="1:31" x14ac:dyDescent="0.25">
      <c r="A339" s="266" t="s">
        <v>543</v>
      </c>
    </row>
    <row r="340" spans="1:31" x14ac:dyDescent="0.25">
      <c r="A340" s="266" t="s">
        <v>755</v>
      </c>
      <c r="B340" s="265">
        <v>75360.125700000004</v>
      </c>
      <c r="C340" s="265">
        <v>66317.376049999904</v>
      </c>
      <c r="D340" s="265">
        <v>56928.709560000003</v>
      </c>
      <c r="E340" s="265">
        <v>52132.487540000002</v>
      </c>
      <c r="F340" s="265">
        <v>50243.345509999999</v>
      </c>
      <c r="G340" s="265">
        <v>56041.8363399999</v>
      </c>
      <c r="H340" s="265">
        <v>56602.324699999903</v>
      </c>
      <c r="I340" s="265">
        <v>59961.702830000002</v>
      </c>
      <c r="J340" s="265">
        <v>53308.402263105403</v>
      </c>
      <c r="K340" s="265">
        <v>52017.832279577502</v>
      </c>
      <c r="L340" s="265">
        <v>61557.537462622502</v>
      </c>
      <c r="M340" s="265">
        <v>78469.522889897795</v>
      </c>
      <c r="N340" s="265">
        <v>82205.119704716402</v>
      </c>
      <c r="O340" s="265">
        <v>76070.617462886206</v>
      </c>
      <c r="P340" s="265">
        <v>72058.723669269093</v>
      </c>
      <c r="Q340" s="265">
        <v>54577.511767308599</v>
      </c>
      <c r="R340" s="265">
        <v>56247.486711261001</v>
      </c>
      <c r="S340" s="265">
        <v>58933.375330987401</v>
      </c>
      <c r="T340" s="265">
        <v>59915.707715703204</v>
      </c>
      <c r="U340" s="265">
        <v>61689.789977624598</v>
      </c>
      <c r="V340" s="265">
        <v>53338.615254859498</v>
      </c>
      <c r="W340" s="265">
        <v>50761.341350379298</v>
      </c>
      <c r="X340" s="265">
        <v>56547.210635545198</v>
      </c>
      <c r="Y340" s="265">
        <v>74663.260782537895</v>
      </c>
      <c r="Z340" s="265">
        <v>82893.3161345689</v>
      </c>
      <c r="AA340" s="265">
        <v>76792.902126843503</v>
      </c>
      <c r="AB340" s="265">
        <v>74040.824702255399</v>
      </c>
      <c r="AC340" s="265">
        <v>57608.317761856502</v>
      </c>
      <c r="AD340" s="265">
        <v>56949.258073715901</v>
      </c>
      <c r="AE340" s="265">
        <v>58812.975208548203</v>
      </c>
    </row>
    <row r="341" spans="1:31" x14ac:dyDescent="0.25">
      <c r="A341" s="266" t="s">
        <v>756</v>
      </c>
      <c r="B341" s="265">
        <v>6778.3221299999996</v>
      </c>
      <c r="C341" s="265">
        <v>7077.4469899999904</v>
      </c>
      <c r="D341" s="265">
        <v>8208.0798900000009</v>
      </c>
      <c r="E341" s="265">
        <v>10030.38387</v>
      </c>
      <c r="F341" s="265">
        <v>9786.4067999999897</v>
      </c>
      <c r="G341" s="265">
        <v>8134.61985</v>
      </c>
      <c r="H341" s="265">
        <v>6824.9188800000002</v>
      </c>
      <c r="I341" s="265">
        <v>7441.05249</v>
      </c>
      <c r="J341" s="265">
        <v>8099.7179999999998</v>
      </c>
      <c r="K341" s="265">
        <v>11457.7069999999</v>
      </c>
      <c r="L341" s="265">
        <v>12148.793</v>
      </c>
      <c r="M341" s="265">
        <v>9088.5139999999992</v>
      </c>
      <c r="N341" s="265">
        <v>7370.6009999999997</v>
      </c>
      <c r="O341" s="265">
        <v>7366.7389999999996</v>
      </c>
      <c r="P341" s="265">
        <v>8698.6769999999997</v>
      </c>
      <c r="Q341" s="265">
        <v>12413.819</v>
      </c>
      <c r="R341" s="265">
        <v>9006.6450000000004</v>
      </c>
      <c r="S341" s="265">
        <v>7999.692</v>
      </c>
      <c r="T341" s="265">
        <v>7962.866</v>
      </c>
      <c r="U341" s="265">
        <v>8622.3739999999998</v>
      </c>
      <c r="V341" s="265">
        <v>9474.0329999999994</v>
      </c>
      <c r="W341" s="265">
        <v>12213.686</v>
      </c>
      <c r="X341" s="265">
        <v>16164.826999999999</v>
      </c>
      <c r="Y341" s="265">
        <v>8138.442</v>
      </c>
      <c r="Z341" s="265">
        <v>7521.6559999999999</v>
      </c>
      <c r="AA341" s="265">
        <v>7407.86</v>
      </c>
      <c r="AB341" s="265">
        <v>8908.5159999999996</v>
      </c>
      <c r="AC341" s="265">
        <v>15277.162</v>
      </c>
      <c r="AD341" s="265">
        <v>11236.0019999999</v>
      </c>
      <c r="AE341" s="265">
        <v>8536.7960000000003</v>
      </c>
    </row>
    <row r="342" spans="1:31" ht="15.75" thickBot="1" x14ac:dyDescent="0.3">
      <c r="A342" s="266" t="s">
        <v>757</v>
      </c>
      <c r="B342" s="267">
        <v>191.72494999999901</v>
      </c>
      <c r="C342" s="267">
        <v>167.684179999999</v>
      </c>
      <c r="D342" s="267">
        <v>184.22879</v>
      </c>
      <c r="E342" s="267">
        <v>217.90010000000001</v>
      </c>
      <c r="F342" s="267">
        <v>168.29462999999899</v>
      </c>
      <c r="G342" s="267">
        <v>202.01560999999899</v>
      </c>
      <c r="H342" s="267">
        <v>213.42954</v>
      </c>
      <c r="I342" s="267">
        <v>210.87314999999899</v>
      </c>
      <c r="J342" s="267">
        <v>184.226</v>
      </c>
      <c r="K342" s="267">
        <v>189.18700000000001</v>
      </c>
      <c r="L342" s="267">
        <v>182.72200000000001</v>
      </c>
      <c r="M342" s="267">
        <v>197.34700000000001</v>
      </c>
      <c r="N342" s="267">
        <v>195.17400000000001</v>
      </c>
      <c r="O342" s="267">
        <v>160.79499999999999</v>
      </c>
      <c r="P342" s="267">
        <v>192.60599999999999</v>
      </c>
      <c r="Q342" s="267">
        <v>223.72800000000001</v>
      </c>
      <c r="R342" s="267">
        <v>159.804</v>
      </c>
      <c r="S342" s="267">
        <v>187.31200000000001</v>
      </c>
      <c r="T342" s="267">
        <v>196.05500000000001</v>
      </c>
      <c r="U342" s="267">
        <v>162.01300000000001</v>
      </c>
      <c r="V342" s="267">
        <v>173.73400000000001</v>
      </c>
      <c r="W342" s="267">
        <v>196.71899999999999</v>
      </c>
      <c r="X342" s="267">
        <v>180.09399999999999</v>
      </c>
      <c r="Y342" s="267">
        <v>177.92</v>
      </c>
      <c r="Z342" s="267">
        <v>195.90600000000001</v>
      </c>
      <c r="AA342" s="267">
        <v>161.52699999999999</v>
      </c>
      <c r="AB342" s="267">
        <v>195.24599999999899</v>
      </c>
      <c r="AC342" s="267">
        <v>227.36799999999999</v>
      </c>
      <c r="AD342" s="267">
        <v>162.44399999999999</v>
      </c>
      <c r="AE342" s="267">
        <v>191.06599999999901</v>
      </c>
    </row>
    <row r="343" spans="1:31" x14ac:dyDescent="0.25">
      <c r="A343" s="264" t="s">
        <v>47</v>
      </c>
      <c r="B343" s="265">
        <v>82330.172779999994</v>
      </c>
      <c r="C343" s="265">
        <v>73562.50722</v>
      </c>
      <c r="D343" s="265">
        <v>65321.018239999998</v>
      </c>
      <c r="E343" s="265">
        <v>62380.771509999999</v>
      </c>
      <c r="F343" s="265">
        <v>60198.04694</v>
      </c>
      <c r="G343" s="265">
        <v>64378.471799999999</v>
      </c>
      <c r="H343" s="265">
        <v>63640.673119999999</v>
      </c>
      <c r="I343" s="265">
        <v>67613.628469999996</v>
      </c>
      <c r="J343" s="265">
        <v>61592.346263105399</v>
      </c>
      <c r="K343" s="265">
        <v>63664.726279577502</v>
      </c>
      <c r="L343" s="265">
        <v>73889.052462622494</v>
      </c>
      <c r="M343" s="265">
        <v>87755.383889897799</v>
      </c>
      <c r="N343" s="265">
        <v>89770.894704716397</v>
      </c>
      <c r="O343" s="265">
        <v>83598.151462886206</v>
      </c>
      <c r="P343" s="265">
        <v>80950.006669269103</v>
      </c>
      <c r="Q343" s="265">
        <v>67215.058767308597</v>
      </c>
      <c r="R343" s="265">
        <v>65413.935711261001</v>
      </c>
      <c r="S343" s="265">
        <v>67120.379330987402</v>
      </c>
      <c r="T343" s="265">
        <v>68074.628715703206</v>
      </c>
      <c r="U343" s="265">
        <v>70474.176977624593</v>
      </c>
      <c r="V343" s="265">
        <v>62986.382254859403</v>
      </c>
      <c r="W343" s="265">
        <v>63171.746350379297</v>
      </c>
      <c r="X343" s="265">
        <v>72892.1316355452</v>
      </c>
      <c r="Y343" s="265">
        <v>82979.622782537903</v>
      </c>
      <c r="Z343" s="265">
        <v>90610.878134568906</v>
      </c>
      <c r="AA343" s="265">
        <v>84362.289126843505</v>
      </c>
      <c r="AB343" s="265">
        <v>83144.586702255401</v>
      </c>
      <c r="AC343" s="265">
        <v>73112.847761856494</v>
      </c>
      <c r="AD343" s="265">
        <v>68347.704073715897</v>
      </c>
      <c r="AE343" s="265">
        <v>67540.837208548197</v>
      </c>
    </row>
    <row r="344" spans="1:31" x14ac:dyDescent="0.25">
      <c r="A344" s="266" t="s">
        <v>543</v>
      </c>
    </row>
    <row r="345" spans="1:31" ht="15.75" thickBot="1" x14ac:dyDescent="0.3">
      <c r="A345" s="266" t="s">
        <v>758</v>
      </c>
      <c r="B345" s="267">
        <v>12821.6484</v>
      </c>
      <c r="C345" s="267">
        <v>12820.61846</v>
      </c>
      <c r="D345" s="267">
        <v>12863.337170000001</v>
      </c>
      <c r="E345" s="267">
        <v>12908.025229999999</v>
      </c>
      <c r="F345" s="267">
        <v>12951.050310000001</v>
      </c>
      <c r="G345" s="267">
        <v>13284.5203</v>
      </c>
      <c r="H345" s="267">
        <v>13356.173849999999</v>
      </c>
      <c r="I345" s="267">
        <v>13409.14078</v>
      </c>
      <c r="J345" s="267">
        <v>13483.6194705004</v>
      </c>
      <c r="K345" s="267">
        <v>13560.741487843099</v>
      </c>
      <c r="L345" s="267">
        <v>13635.3022762284</v>
      </c>
      <c r="M345" s="267">
        <v>13809.577442116401</v>
      </c>
      <c r="N345" s="267">
        <v>13953.2383042723</v>
      </c>
      <c r="O345" s="267">
        <v>13978.402613185601</v>
      </c>
      <c r="P345" s="267">
        <v>14003.537107460899</v>
      </c>
      <c r="Q345" s="267">
        <v>14041.5376669549</v>
      </c>
      <c r="R345" s="267">
        <v>14096.038892811001</v>
      </c>
      <c r="S345" s="267">
        <v>14145.2813298112</v>
      </c>
      <c r="T345" s="267">
        <v>17114.4003826607</v>
      </c>
      <c r="U345" s="267">
        <v>17143.392110942201</v>
      </c>
      <c r="V345" s="267">
        <v>17178.195083941999</v>
      </c>
      <c r="W345" s="267">
        <v>17240.2310813287</v>
      </c>
      <c r="X345" s="267">
        <v>17333.292678999202</v>
      </c>
      <c r="Y345" s="267">
        <v>17470.472298353001</v>
      </c>
      <c r="Z345" s="267">
        <v>17568.395952110299</v>
      </c>
      <c r="AA345" s="267">
        <v>17592.492914292201</v>
      </c>
      <c r="AB345" s="267">
        <v>17616.608068330901</v>
      </c>
      <c r="AC345" s="267">
        <v>17642.819020013299</v>
      </c>
      <c r="AD345" s="267">
        <v>17692.240159635599</v>
      </c>
      <c r="AE345" s="267">
        <v>17747.2101775747</v>
      </c>
    </row>
    <row r="346" spans="1:31" x14ac:dyDescent="0.25">
      <c r="A346" s="287" t="s">
        <v>759</v>
      </c>
      <c r="B346" s="265">
        <v>12821.6484</v>
      </c>
      <c r="C346" s="265">
        <v>12820.61846</v>
      </c>
      <c r="D346" s="265">
        <v>12863.337170000001</v>
      </c>
      <c r="E346" s="265">
        <v>12908.025229999999</v>
      </c>
      <c r="F346" s="265">
        <v>12951.050310000001</v>
      </c>
      <c r="G346" s="265">
        <v>13284.5203</v>
      </c>
      <c r="H346" s="265">
        <v>13356.173849999999</v>
      </c>
      <c r="I346" s="265">
        <v>13409.14078</v>
      </c>
      <c r="J346" s="265">
        <v>13483.6194705004</v>
      </c>
      <c r="K346" s="265">
        <v>13560.741487843099</v>
      </c>
      <c r="L346" s="265">
        <v>13635.3022762284</v>
      </c>
      <c r="M346" s="265">
        <v>13809.577442116401</v>
      </c>
      <c r="N346" s="265">
        <v>13953.2383042723</v>
      </c>
      <c r="O346" s="265">
        <v>13978.402613185601</v>
      </c>
      <c r="P346" s="265">
        <v>14003.537107460899</v>
      </c>
      <c r="Q346" s="265">
        <v>14041.5376669549</v>
      </c>
      <c r="R346" s="265">
        <v>14096.038892811001</v>
      </c>
      <c r="S346" s="265">
        <v>14145.2813298112</v>
      </c>
      <c r="T346" s="265">
        <v>17114.4003826607</v>
      </c>
      <c r="U346" s="265">
        <v>17143.392110942201</v>
      </c>
      <c r="V346" s="265">
        <v>17178.195083941999</v>
      </c>
      <c r="W346" s="265">
        <v>17240.2310813287</v>
      </c>
      <c r="X346" s="265">
        <v>17333.292678999202</v>
      </c>
      <c r="Y346" s="265">
        <v>17470.472298353001</v>
      </c>
      <c r="Z346" s="265">
        <v>17568.395952110299</v>
      </c>
      <c r="AA346" s="265">
        <v>17592.492914292201</v>
      </c>
      <c r="AB346" s="265">
        <v>17616.608068330901</v>
      </c>
      <c r="AC346" s="265">
        <v>17642.819020013299</v>
      </c>
      <c r="AD346" s="265">
        <v>17692.240159635599</v>
      </c>
      <c r="AE346" s="265">
        <v>17747.2101775747</v>
      </c>
    </row>
    <row r="347" spans="1:31" ht="15.75" thickBot="1" x14ac:dyDescent="0.3">
      <c r="A347" s="266" t="s">
        <v>760</v>
      </c>
      <c r="B347" s="267">
        <v>964.37468999999999</v>
      </c>
      <c r="C347" s="267">
        <v>969.78452000000004</v>
      </c>
      <c r="D347" s="267">
        <v>969.83284000000003</v>
      </c>
      <c r="E347" s="267">
        <v>956.71735999999999</v>
      </c>
      <c r="F347" s="267">
        <v>940.96429000000001</v>
      </c>
      <c r="G347" s="267">
        <v>924.28872999999999</v>
      </c>
      <c r="H347" s="267">
        <v>910.46731999999997</v>
      </c>
      <c r="I347" s="267">
        <v>930.44021999999995</v>
      </c>
      <c r="J347" s="267">
        <v>951.25147377016594</v>
      </c>
      <c r="K347" s="267">
        <v>948.688596070166</v>
      </c>
      <c r="L347" s="267">
        <v>945.55440167016695</v>
      </c>
      <c r="M347" s="267">
        <v>989.60375317016701</v>
      </c>
      <c r="N347" s="267">
        <v>1032.66321357016</v>
      </c>
      <c r="O347" s="267">
        <v>1032.15873367016</v>
      </c>
      <c r="P347" s="267">
        <v>1035.23874727016</v>
      </c>
      <c r="Q347" s="267">
        <v>1033.38302437016</v>
      </c>
      <c r="R347" s="267">
        <v>1024.93094637016</v>
      </c>
      <c r="S347" s="267">
        <v>1019.45401747016</v>
      </c>
      <c r="T347" s="267">
        <v>1369.6216691</v>
      </c>
      <c r="U347" s="267">
        <v>1418.89227169999</v>
      </c>
      <c r="V347" s="267">
        <v>1491.4157035999999</v>
      </c>
      <c r="W347" s="267">
        <v>1509.8776485999999</v>
      </c>
      <c r="X347" s="267">
        <v>1518.7435462999999</v>
      </c>
      <c r="Y347" s="267">
        <v>1535.8349003999999</v>
      </c>
      <c r="Z347" s="267">
        <v>1547.5308049</v>
      </c>
      <c r="AA347" s="267">
        <v>1538.8649048999901</v>
      </c>
      <c r="AB347" s="267">
        <v>1533.6349596</v>
      </c>
      <c r="AC347" s="267">
        <v>1531.1535159</v>
      </c>
      <c r="AD347" s="267">
        <v>1532.4868885999999</v>
      </c>
      <c r="AE347" s="267">
        <v>1561.7013566000001</v>
      </c>
    </row>
    <row r="348" spans="1:31" x14ac:dyDescent="0.25">
      <c r="A348" s="287" t="s">
        <v>761</v>
      </c>
      <c r="B348" s="265">
        <v>964.37468999999999</v>
      </c>
      <c r="C348" s="265">
        <v>969.78452000000004</v>
      </c>
      <c r="D348" s="265">
        <v>969.83284000000003</v>
      </c>
      <c r="E348" s="265">
        <v>956.71735999999999</v>
      </c>
      <c r="F348" s="265">
        <v>940.96429000000001</v>
      </c>
      <c r="G348" s="265">
        <v>924.28872999999999</v>
      </c>
      <c r="H348" s="265">
        <v>910.46731999999997</v>
      </c>
      <c r="I348" s="265">
        <v>930.44021999999995</v>
      </c>
      <c r="J348" s="265">
        <v>951.25147377016594</v>
      </c>
      <c r="K348" s="265">
        <v>948.688596070166</v>
      </c>
      <c r="L348" s="265">
        <v>945.55440167016695</v>
      </c>
      <c r="M348" s="265">
        <v>989.60375317016701</v>
      </c>
      <c r="N348" s="265">
        <v>1032.66321357016</v>
      </c>
      <c r="O348" s="265">
        <v>1032.15873367016</v>
      </c>
      <c r="P348" s="265">
        <v>1035.23874727016</v>
      </c>
      <c r="Q348" s="265">
        <v>1033.38302437016</v>
      </c>
      <c r="R348" s="265">
        <v>1024.93094637016</v>
      </c>
      <c r="S348" s="265">
        <v>1019.45401747016</v>
      </c>
      <c r="T348" s="265">
        <v>1369.6216691</v>
      </c>
      <c r="U348" s="265">
        <v>1418.89227169999</v>
      </c>
      <c r="V348" s="265">
        <v>1491.4157035999999</v>
      </c>
      <c r="W348" s="265">
        <v>1509.8776485999999</v>
      </c>
      <c r="X348" s="265">
        <v>1518.7435462999999</v>
      </c>
      <c r="Y348" s="265">
        <v>1535.8349003999999</v>
      </c>
      <c r="Z348" s="265">
        <v>1547.5308049</v>
      </c>
      <c r="AA348" s="265">
        <v>1538.8649048999901</v>
      </c>
      <c r="AB348" s="265">
        <v>1533.6349596</v>
      </c>
      <c r="AC348" s="265">
        <v>1531.1535159</v>
      </c>
      <c r="AD348" s="265">
        <v>1532.4868885999999</v>
      </c>
      <c r="AE348" s="265">
        <v>1561.7013566000001</v>
      </c>
    </row>
    <row r="349" spans="1:31" x14ac:dyDescent="0.25">
      <c r="A349" s="288" t="s">
        <v>1249</v>
      </c>
      <c r="B349" s="265">
        <v>0</v>
      </c>
      <c r="C349" s="265">
        <v>0</v>
      </c>
      <c r="D349" s="265">
        <v>0</v>
      </c>
      <c r="E349" s="265">
        <v>0</v>
      </c>
      <c r="F349" s="265">
        <v>0</v>
      </c>
      <c r="G349" s="265">
        <v>0</v>
      </c>
      <c r="H349" s="265">
        <v>0</v>
      </c>
      <c r="I349" s="265">
        <v>18.76388</v>
      </c>
      <c r="J349" s="265">
        <v>24.720859336588699</v>
      </c>
      <c r="K349" s="265">
        <v>33.107618865208302</v>
      </c>
      <c r="L349" s="265">
        <v>41.522712040883903</v>
      </c>
      <c r="M349" s="265">
        <v>49.961526379867003</v>
      </c>
      <c r="N349" s="265">
        <v>51.100881073744503</v>
      </c>
      <c r="O349" s="265">
        <v>52.244124350195001</v>
      </c>
      <c r="P349" s="265">
        <v>53.391282843345699</v>
      </c>
      <c r="Q349" s="265">
        <v>56.261271056404198</v>
      </c>
      <c r="R349" s="265">
        <v>59.1411557805421</v>
      </c>
      <c r="S349" s="265">
        <v>62.031005503725503</v>
      </c>
      <c r="T349" s="265">
        <v>67.698275260669902</v>
      </c>
      <c r="U349" s="265">
        <v>73.385291602133293</v>
      </c>
      <c r="V349" s="265">
        <v>79.092192616119306</v>
      </c>
      <c r="W349" s="265">
        <v>84.255231563487797</v>
      </c>
      <c r="X349" s="265">
        <v>89.436450225459595</v>
      </c>
      <c r="Y349" s="265">
        <v>94.635977080583302</v>
      </c>
      <c r="Z349" s="265">
        <v>96.498126761434307</v>
      </c>
      <c r="AA349" s="265">
        <v>98.366903309476996</v>
      </c>
      <c r="AB349" s="265">
        <v>100.24235405947699</v>
      </c>
      <c r="AC349" s="265">
        <v>103.54954961503201</v>
      </c>
      <c r="AD349" s="265">
        <v>106.868641557478</v>
      </c>
      <c r="AE349" s="265">
        <v>110.199715781305</v>
      </c>
    </row>
    <row r="350" spans="1:31" x14ac:dyDescent="0.25">
      <c r="A350" s="287" t="s">
        <v>1250</v>
      </c>
      <c r="B350" s="265">
        <v>0</v>
      </c>
      <c r="C350" s="265">
        <v>0</v>
      </c>
      <c r="D350" s="265">
        <v>0</v>
      </c>
      <c r="E350" s="265">
        <v>0</v>
      </c>
      <c r="F350" s="265">
        <v>0</v>
      </c>
      <c r="G350" s="265">
        <v>0</v>
      </c>
      <c r="H350" s="265">
        <v>0</v>
      </c>
      <c r="I350" s="265">
        <v>18.76388</v>
      </c>
      <c r="J350" s="265">
        <v>24.720859336588699</v>
      </c>
      <c r="K350" s="265">
        <v>33.107618865208302</v>
      </c>
      <c r="L350" s="265">
        <v>41.522712040883903</v>
      </c>
      <c r="M350" s="265">
        <v>49.961526379867003</v>
      </c>
      <c r="N350" s="265">
        <v>51.100881073744503</v>
      </c>
      <c r="O350" s="265">
        <v>52.244124350195001</v>
      </c>
      <c r="P350" s="265">
        <v>53.391282843345699</v>
      </c>
      <c r="Q350" s="265">
        <v>56.261271056404198</v>
      </c>
      <c r="R350" s="265">
        <v>59.1411557805421</v>
      </c>
      <c r="S350" s="265">
        <v>62.031005503725503</v>
      </c>
      <c r="T350" s="265">
        <v>67.698275260669902</v>
      </c>
      <c r="U350" s="265">
        <v>73.385291602133293</v>
      </c>
      <c r="V350" s="265">
        <v>79.092192616119306</v>
      </c>
      <c r="W350" s="265">
        <v>84.255231563487797</v>
      </c>
      <c r="X350" s="265">
        <v>89.436450225459595</v>
      </c>
      <c r="Y350" s="265">
        <v>94.635977080583302</v>
      </c>
      <c r="Z350" s="265">
        <v>96.498126761434307</v>
      </c>
      <c r="AA350" s="265">
        <v>98.366903309476996</v>
      </c>
      <c r="AB350" s="265">
        <v>100.24235405947699</v>
      </c>
      <c r="AC350" s="265">
        <v>103.54954961503201</v>
      </c>
      <c r="AD350" s="265">
        <v>106.868641557478</v>
      </c>
      <c r="AE350" s="265">
        <v>110.199715781305</v>
      </c>
    </row>
    <row r="351" spans="1:31" x14ac:dyDescent="0.25">
      <c r="A351" s="266" t="s">
        <v>762</v>
      </c>
      <c r="B351" s="265">
        <v>13551.79551</v>
      </c>
      <c r="C351" s="265">
        <v>9701.90769</v>
      </c>
      <c r="D351" s="265">
        <v>-26980.80903</v>
      </c>
      <c r="E351" s="265">
        <v>5302.1633099999999</v>
      </c>
      <c r="F351" s="265">
        <v>-3536.38526</v>
      </c>
      <c r="G351" s="265">
        <v>-1694.68479</v>
      </c>
      <c r="H351" s="265">
        <v>12809.4912</v>
      </c>
      <c r="I351" s="265">
        <v>14198.413039999999</v>
      </c>
      <c r="J351" s="265">
        <v>-19539.671964043398</v>
      </c>
      <c r="K351" s="265">
        <v>4571.8704045808399</v>
      </c>
      <c r="L351" s="265">
        <v>5623.6001839212204</v>
      </c>
      <c r="M351" s="265">
        <v>-11889.5245351063</v>
      </c>
      <c r="N351" s="265">
        <v>12966.3289665668</v>
      </c>
      <c r="O351" s="265">
        <v>10308.3435910972</v>
      </c>
      <c r="P351" s="265">
        <v>-15853.6044839773</v>
      </c>
      <c r="Q351" s="265">
        <v>4653.5816356074401</v>
      </c>
      <c r="R351" s="265">
        <v>6892.0903719052403</v>
      </c>
      <c r="S351" s="265">
        <v>-14313.801095021799</v>
      </c>
      <c r="T351" s="265">
        <v>10727.7452715949</v>
      </c>
      <c r="U351" s="265">
        <v>10215.9888467245</v>
      </c>
      <c r="V351" s="265">
        <v>-17503.912980252899</v>
      </c>
      <c r="W351" s="265">
        <v>3272.5364581464901</v>
      </c>
      <c r="X351" s="265">
        <v>3451.9654053795898</v>
      </c>
      <c r="Y351" s="265">
        <v>-13808.9133352442</v>
      </c>
      <c r="Z351" s="265">
        <v>11689.560798075599</v>
      </c>
      <c r="AA351" s="265">
        <v>9227.5673855331406</v>
      </c>
      <c r="AB351" s="265">
        <v>-12769.3557758766</v>
      </c>
      <c r="AC351" s="265">
        <v>2340.9322667772299</v>
      </c>
      <c r="AD351" s="265">
        <v>5137.5753257296401</v>
      </c>
      <c r="AE351" s="265">
        <v>-10983.8730787022</v>
      </c>
    </row>
    <row r="352" spans="1:31" ht="15.75" thickBot="1" x14ac:dyDescent="0.3">
      <c r="A352" s="266" t="s">
        <v>763</v>
      </c>
      <c r="B352" s="267">
        <v>0</v>
      </c>
      <c r="C352" s="267">
        <v>0</v>
      </c>
      <c r="D352" s="267">
        <v>0</v>
      </c>
      <c r="E352" s="267">
        <v>0</v>
      </c>
      <c r="F352" s="267">
        <v>0</v>
      </c>
      <c r="G352" s="267">
        <v>0</v>
      </c>
      <c r="H352" s="267">
        <v>0</v>
      </c>
      <c r="I352" s="267">
        <v>0</v>
      </c>
      <c r="J352" s="267">
        <v>0</v>
      </c>
      <c r="K352" s="267">
        <v>0</v>
      </c>
      <c r="L352" s="267">
        <v>0</v>
      </c>
      <c r="M352" s="267">
        <v>0</v>
      </c>
      <c r="N352" s="267">
        <v>0</v>
      </c>
      <c r="O352" s="267">
        <v>0</v>
      </c>
      <c r="P352" s="267">
        <v>0</v>
      </c>
      <c r="Q352" s="267">
        <v>0</v>
      </c>
      <c r="R352" s="267">
        <v>0</v>
      </c>
      <c r="S352" s="267">
        <v>0</v>
      </c>
      <c r="T352" s="267">
        <v>0</v>
      </c>
      <c r="U352" s="267">
        <v>0</v>
      </c>
      <c r="V352" s="267">
        <v>0</v>
      </c>
      <c r="W352" s="267">
        <v>0</v>
      </c>
      <c r="X352" s="267">
        <v>0</v>
      </c>
      <c r="Y352" s="267">
        <v>0</v>
      </c>
      <c r="Z352" s="267">
        <v>0</v>
      </c>
      <c r="AA352" s="267">
        <v>0</v>
      </c>
      <c r="AB352" s="267">
        <v>0</v>
      </c>
      <c r="AC352" s="267">
        <v>0</v>
      </c>
      <c r="AD352" s="267">
        <v>0</v>
      </c>
      <c r="AE352" s="267">
        <v>0</v>
      </c>
    </row>
    <row r="353" spans="1:31" x14ac:dyDescent="0.25">
      <c r="A353" s="287" t="s">
        <v>764</v>
      </c>
      <c r="B353" s="265">
        <v>13551.79551</v>
      </c>
      <c r="C353" s="265">
        <v>9701.90769</v>
      </c>
      <c r="D353" s="265">
        <v>-26980.80903</v>
      </c>
      <c r="E353" s="265">
        <v>5302.1633099999999</v>
      </c>
      <c r="F353" s="265">
        <v>-3536.38526</v>
      </c>
      <c r="G353" s="265">
        <v>-1694.68479</v>
      </c>
      <c r="H353" s="265">
        <v>12809.4912</v>
      </c>
      <c r="I353" s="265">
        <v>14198.413039999999</v>
      </c>
      <c r="J353" s="265">
        <v>-19539.671964043398</v>
      </c>
      <c r="K353" s="265">
        <v>4571.8704045808399</v>
      </c>
      <c r="L353" s="265">
        <v>5623.6001839212204</v>
      </c>
      <c r="M353" s="265">
        <v>-11889.5245351063</v>
      </c>
      <c r="N353" s="265">
        <v>12966.3289665668</v>
      </c>
      <c r="O353" s="265">
        <v>10308.3435910972</v>
      </c>
      <c r="P353" s="265">
        <v>-15853.6044839773</v>
      </c>
      <c r="Q353" s="265">
        <v>4653.5816356074401</v>
      </c>
      <c r="R353" s="265">
        <v>6892.0903719052403</v>
      </c>
      <c r="S353" s="265">
        <v>-14313.801095021799</v>
      </c>
      <c r="T353" s="265">
        <v>10727.7452715949</v>
      </c>
      <c r="U353" s="265">
        <v>10215.9888467245</v>
      </c>
      <c r="V353" s="265">
        <v>-17503.912980252899</v>
      </c>
      <c r="W353" s="265">
        <v>3272.5364581464901</v>
      </c>
      <c r="X353" s="265">
        <v>3451.9654053795898</v>
      </c>
      <c r="Y353" s="265">
        <v>-13808.9133352442</v>
      </c>
      <c r="Z353" s="265">
        <v>11689.560798075599</v>
      </c>
      <c r="AA353" s="265">
        <v>9227.5673855331406</v>
      </c>
      <c r="AB353" s="265">
        <v>-12769.3557758766</v>
      </c>
      <c r="AC353" s="265">
        <v>2340.9322667772299</v>
      </c>
      <c r="AD353" s="265">
        <v>5137.5753257296401</v>
      </c>
      <c r="AE353" s="265">
        <v>-10983.8730787022</v>
      </c>
    </row>
    <row r="354" spans="1:31" x14ac:dyDescent="0.25">
      <c r="A354" s="266" t="s">
        <v>765</v>
      </c>
      <c r="B354" s="265">
        <v>2471.4520499999999</v>
      </c>
      <c r="C354" s="265">
        <v>1769.3448599999999</v>
      </c>
      <c r="D354" s="265">
        <v>-2477.1614799999902</v>
      </c>
      <c r="E354" s="265">
        <v>966.95988</v>
      </c>
      <c r="F354" s="265">
        <v>-1445.80333</v>
      </c>
      <c r="G354" s="265">
        <v>573.04981999999995</v>
      </c>
      <c r="H354" s="265">
        <v>2336.0774099999999</v>
      </c>
      <c r="I354" s="265">
        <v>996.48816999999895</v>
      </c>
      <c r="J354" s="265">
        <v>-2669.1995641388698</v>
      </c>
      <c r="K354" s="265">
        <v>800.08781441190604</v>
      </c>
      <c r="L354" s="265">
        <v>991.89263739191495</v>
      </c>
      <c r="M354" s="265">
        <v>-2382.0908061355299</v>
      </c>
      <c r="N354" s="265">
        <v>2330.9921114306298</v>
      </c>
      <c r="O354" s="265">
        <v>1855.89562710818</v>
      </c>
      <c r="P354" s="265">
        <v>-2104.5675819384301</v>
      </c>
      <c r="Q354" s="265">
        <v>814.98955867207599</v>
      </c>
      <c r="R354" s="265">
        <v>1223.22823398474</v>
      </c>
      <c r="S354" s="265">
        <v>-1814.10987599796</v>
      </c>
      <c r="T354" s="265">
        <v>1922.73976584304</v>
      </c>
      <c r="U354" s="265">
        <v>1829.41032665695</v>
      </c>
      <c r="V354" s="265">
        <v>-2395.8931918470698</v>
      </c>
      <c r="W354" s="265">
        <v>563.12721627798203</v>
      </c>
      <c r="X354" s="265">
        <v>595.84982063660198</v>
      </c>
      <c r="Y354" s="265">
        <v>-1722.03306552649</v>
      </c>
      <c r="Z354" s="265">
        <v>2098.1468527392199</v>
      </c>
      <c r="AA354" s="265">
        <v>1649.15109361293</v>
      </c>
      <c r="AB354" s="265">
        <v>-1908.95693361707</v>
      </c>
      <c r="AC354" s="265">
        <v>393.22979535957597</v>
      </c>
      <c r="AD354" s="265">
        <v>903.25588513813102</v>
      </c>
      <c r="AE354" s="265">
        <v>-1583.33698857082</v>
      </c>
    </row>
    <row r="355" spans="1:31" ht="15.75" thickBot="1" x14ac:dyDescent="0.3">
      <c r="A355" s="266" t="s">
        <v>766</v>
      </c>
      <c r="B355" s="267">
        <v>0</v>
      </c>
      <c r="C355" s="267">
        <v>0</v>
      </c>
      <c r="D355" s="267">
        <v>0</v>
      </c>
      <c r="E355" s="267">
        <v>0</v>
      </c>
      <c r="F355" s="267">
        <v>0</v>
      </c>
      <c r="G355" s="267">
        <v>0</v>
      </c>
      <c r="H355" s="267">
        <v>0</v>
      </c>
      <c r="I355" s="267">
        <v>0</v>
      </c>
      <c r="J355" s="267">
        <v>0</v>
      </c>
      <c r="K355" s="267">
        <v>0</v>
      </c>
      <c r="L355" s="267">
        <v>0</v>
      </c>
      <c r="M355" s="267">
        <v>0</v>
      </c>
      <c r="N355" s="267">
        <v>0</v>
      </c>
      <c r="O355" s="267">
        <v>0</v>
      </c>
      <c r="P355" s="267">
        <v>0</v>
      </c>
      <c r="Q355" s="267">
        <v>0</v>
      </c>
      <c r="R355" s="267">
        <v>0</v>
      </c>
      <c r="S355" s="267">
        <v>0</v>
      </c>
      <c r="T355" s="267">
        <v>0</v>
      </c>
      <c r="U355" s="267">
        <v>0</v>
      </c>
      <c r="V355" s="267">
        <v>0</v>
      </c>
      <c r="W355" s="267">
        <v>0</v>
      </c>
      <c r="X355" s="267">
        <v>0</v>
      </c>
      <c r="Y355" s="267">
        <v>0</v>
      </c>
      <c r="Z355" s="267">
        <v>0</v>
      </c>
      <c r="AA355" s="267">
        <v>0</v>
      </c>
      <c r="AB355" s="267">
        <v>0</v>
      </c>
      <c r="AC355" s="267">
        <v>0</v>
      </c>
      <c r="AD355" s="267">
        <v>0</v>
      </c>
      <c r="AE355" s="267">
        <v>0</v>
      </c>
    </row>
    <row r="356" spans="1:31" x14ac:dyDescent="0.25">
      <c r="A356" s="287" t="s">
        <v>767</v>
      </c>
      <c r="B356" s="265">
        <v>2471.4520499999999</v>
      </c>
      <c r="C356" s="265">
        <v>1769.3448599999999</v>
      </c>
      <c r="D356" s="265">
        <v>-2477.1614799999902</v>
      </c>
      <c r="E356" s="265">
        <v>966.95988</v>
      </c>
      <c r="F356" s="265">
        <v>-1445.80333</v>
      </c>
      <c r="G356" s="265">
        <v>573.04981999999995</v>
      </c>
      <c r="H356" s="265">
        <v>2336.0774099999999</v>
      </c>
      <c r="I356" s="265">
        <v>996.48816999999895</v>
      </c>
      <c r="J356" s="265">
        <v>-2669.1995641388698</v>
      </c>
      <c r="K356" s="265">
        <v>800.08781441190604</v>
      </c>
      <c r="L356" s="265">
        <v>991.89263739191495</v>
      </c>
      <c r="M356" s="265">
        <v>-2382.0908061355299</v>
      </c>
      <c r="N356" s="265">
        <v>2330.9921114306298</v>
      </c>
      <c r="O356" s="265">
        <v>1855.89562710818</v>
      </c>
      <c r="P356" s="265">
        <v>-2104.5675819384301</v>
      </c>
      <c r="Q356" s="265">
        <v>814.98955867207599</v>
      </c>
      <c r="R356" s="265">
        <v>1223.22823398474</v>
      </c>
      <c r="S356" s="265">
        <v>-1814.10987599796</v>
      </c>
      <c r="T356" s="265">
        <v>1922.73976584304</v>
      </c>
      <c r="U356" s="265">
        <v>1829.41032665695</v>
      </c>
      <c r="V356" s="265">
        <v>-2395.8931918470698</v>
      </c>
      <c r="W356" s="265">
        <v>563.12721627798203</v>
      </c>
      <c r="X356" s="265">
        <v>595.84982063660198</v>
      </c>
      <c r="Y356" s="265">
        <v>-1722.03306552649</v>
      </c>
      <c r="Z356" s="265">
        <v>2098.1468527392199</v>
      </c>
      <c r="AA356" s="265">
        <v>1649.15109361293</v>
      </c>
      <c r="AB356" s="265">
        <v>-1908.95693361707</v>
      </c>
      <c r="AC356" s="265">
        <v>393.22979535957597</v>
      </c>
      <c r="AD356" s="265">
        <v>903.25588513813102</v>
      </c>
      <c r="AE356" s="265">
        <v>-1583.33698857082</v>
      </c>
    </row>
    <row r="357" spans="1:31" x14ac:dyDescent="0.25">
      <c r="A357" s="266" t="s">
        <v>768</v>
      </c>
      <c r="B357" s="265">
        <v>0</v>
      </c>
      <c r="C357" s="265">
        <v>0</v>
      </c>
      <c r="D357" s="265">
        <v>33893.002959999998</v>
      </c>
      <c r="E357" s="265">
        <v>0</v>
      </c>
      <c r="F357" s="265">
        <v>9411.8785999999891</v>
      </c>
      <c r="G357" s="265">
        <v>9089.3153199999997</v>
      </c>
      <c r="H357" s="265">
        <v>0</v>
      </c>
      <c r="I357" s="265">
        <v>-1693.26838</v>
      </c>
      <c r="J357" s="265">
        <v>26932.7772218424</v>
      </c>
      <c r="K357" s="265">
        <v>12.150833333333299</v>
      </c>
      <c r="L357" s="265">
        <v>12.150833333333299</v>
      </c>
      <c r="M357" s="265">
        <v>20856.942816221199</v>
      </c>
      <c r="N357" s="265">
        <v>12.150833333333299</v>
      </c>
      <c r="O357" s="265">
        <v>65.023819768130494</v>
      </c>
      <c r="P357" s="265">
        <v>23507.0158817144</v>
      </c>
      <c r="Q357" s="265">
        <v>12.150833333333299</v>
      </c>
      <c r="R357" s="265">
        <v>12.150833333333299</v>
      </c>
      <c r="S357" s="265">
        <v>23559.888919970901</v>
      </c>
      <c r="T357" s="265">
        <v>12.150833333333299</v>
      </c>
      <c r="U357" s="265">
        <v>12.150833333333299</v>
      </c>
      <c r="V357" s="265">
        <v>23559.888965654201</v>
      </c>
      <c r="W357" s="265">
        <v>12.150833333333299</v>
      </c>
      <c r="X357" s="265">
        <v>12.150833333333299</v>
      </c>
      <c r="Y357" s="265">
        <v>23559.889022610299</v>
      </c>
      <c r="Z357" s="265">
        <v>12.150833333333299</v>
      </c>
      <c r="AA357" s="265">
        <v>12.150833333333299</v>
      </c>
      <c r="AB357" s="265">
        <v>19268.373948267901</v>
      </c>
      <c r="AC357" s="265">
        <v>12.150833333333299</v>
      </c>
      <c r="AD357" s="265">
        <v>12.150833333333299</v>
      </c>
      <c r="AE357" s="265">
        <v>19268.373948440501</v>
      </c>
    </row>
    <row r="358" spans="1:31" ht="15.75" thickBot="1" x14ac:dyDescent="0.3">
      <c r="A358" s="266" t="s">
        <v>769</v>
      </c>
      <c r="B358" s="267">
        <v>0</v>
      </c>
      <c r="C358" s="267">
        <v>0</v>
      </c>
      <c r="D358" s="267">
        <v>0</v>
      </c>
      <c r="E358" s="267">
        <v>0</v>
      </c>
      <c r="F358" s="267">
        <v>0</v>
      </c>
      <c r="G358" s="267">
        <v>0</v>
      </c>
      <c r="H358" s="267">
        <v>0</v>
      </c>
      <c r="I358" s="267">
        <v>0</v>
      </c>
      <c r="J358" s="267">
        <v>0</v>
      </c>
      <c r="K358" s="267">
        <v>0</v>
      </c>
      <c r="L358" s="267">
        <v>0</v>
      </c>
      <c r="M358" s="267">
        <v>0</v>
      </c>
      <c r="N358" s="267">
        <v>0</v>
      </c>
      <c r="O358" s="267">
        <v>0</v>
      </c>
      <c r="P358" s="267">
        <v>0</v>
      </c>
      <c r="Q358" s="267">
        <v>0</v>
      </c>
      <c r="R358" s="267">
        <v>0</v>
      </c>
      <c r="S358" s="267">
        <v>0</v>
      </c>
      <c r="T358" s="267">
        <v>0</v>
      </c>
      <c r="U358" s="267">
        <v>0</v>
      </c>
      <c r="V358" s="267">
        <v>0</v>
      </c>
      <c r="W358" s="267">
        <v>0</v>
      </c>
      <c r="X358" s="267">
        <v>0</v>
      </c>
      <c r="Y358" s="267">
        <v>0</v>
      </c>
      <c r="Z358" s="267">
        <v>0</v>
      </c>
      <c r="AA358" s="267">
        <v>0</v>
      </c>
      <c r="AB358" s="267">
        <v>0</v>
      </c>
      <c r="AC358" s="267">
        <v>0</v>
      </c>
      <c r="AD358" s="267">
        <v>0</v>
      </c>
      <c r="AE358" s="267">
        <v>0</v>
      </c>
    </row>
    <row r="359" spans="1:31" x14ac:dyDescent="0.25">
      <c r="A359" s="287" t="s">
        <v>770</v>
      </c>
      <c r="B359" s="265">
        <v>0</v>
      </c>
      <c r="C359" s="265">
        <v>0</v>
      </c>
      <c r="D359" s="265">
        <v>33893.002959999998</v>
      </c>
      <c r="E359" s="265">
        <v>0</v>
      </c>
      <c r="F359" s="265">
        <v>9411.8785999999891</v>
      </c>
      <c r="G359" s="265">
        <v>9089.3153199999997</v>
      </c>
      <c r="H359" s="265">
        <v>0</v>
      </c>
      <c r="I359" s="265">
        <v>-1693.26838</v>
      </c>
      <c r="J359" s="265">
        <v>26932.7772218424</v>
      </c>
      <c r="K359" s="265">
        <v>12.150833333333299</v>
      </c>
      <c r="L359" s="265">
        <v>12.150833333333299</v>
      </c>
      <c r="M359" s="265">
        <v>20856.942816221199</v>
      </c>
      <c r="N359" s="265">
        <v>12.150833333333299</v>
      </c>
      <c r="O359" s="265">
        <v>65.023819768130494</v>
      </c>
      <c r="P359" s="265">
        <v>23507.0158817144</v>
      </c>
      <c r="Q359" s="265">
        <v>12.150833333333299</v>
      </c>
      <c r="R359" s="265">
        <v>12.150833333333299</v>
      </c>
      <c r="S359" s="265">
        <v>23559.888919970901</v>
      </c>
      <c r="T359" s="265">
        <v>12.150833333333299</v>
      </c>
      <c r="U359" s="265">
        <v>12.150833333333299</v>
      </c>
      <c r="V359" s="265">
        <v>23559.888965654201</v>
      </c>
      <c r="W359" s="265">
        <v>12.150833333333299</v>
      </c>
      <c r="X359" s="265">
        <v>12.150833333333299</v>
      </c>
      <c r="Y359" s="265">
        <v>23559.889022610299</v>
      </c>
      <c r="Z359" s="265">
        <v>12.150833333333299</v>
      </c>
      <c r="AA359" s="265">
        <v>12.150833333333299</v>
      </c>
      <c r="AB359" s="265">
        <v>19268.373948267901</v>
      </c>
      <c r="AC359" s="265">
        <v>12.150833333333299</v>
      </c>
      <c r="AD359" s="265">
        <v>12.150833333333299</v>
      </c>
      <c r="AE359" s="265">
        <v>19268.373948440501</v>
      </c>
    </row>
    <row r="360" spans="1:31" x14ac:dyDescent="0.25">
      <c r="A360" s="266" t="s">
        <v>771</v>
      </c>
      <c r="B360" s="265">
        <v>0</v>
      </c>
      <c r="C360" s="265">
        <v>0</v>
      </c>
      <c r="D360" s="265">
        <v>3570.7655300000001</v>
      </c>
      <c r="E360" s="265">
        <v>0</v>
      </c>
      <c r="F360" s="265">
        <v>2426.34431</v>
      </c>
      <c r="G360" s="265">
        <v>1222.8869999999999</v>
      </c>
      <c r="H360" s="265">
        <v>0</v>
      </c>
      <c r="I360" s="265">
        <v>1281.9427599999999</v>
      </c>
      <c r="J360" s="265">
        <v>3915.13836690672</v>
      </c>
      <c r="K360" s="265">
        <v>2.0830000000000002</v>
      </c>
      <c r="L360" s="265">
        <v>2.0830000000000002</v>
      </c>
      <c r="M360" s="265">
        <v>3915.13836690672</v>
      </c>
      <c r="N360" s="265">
        <v>2.0830000000000002</v>
      </c>
      <c r="O360" s="265">
        <v>2.0830000000000002</v>
      </c>
      <c r="P360" s="265">
        <v>3402.0463197509498</v>
      </c>
      <c r="Q360" s="265">
        <v>2.0830000000000002</v>
      </c>
      <c r="R360" s="265">
        <v>2.0830000000000002</v>
      </c>
      <c r="S360" s="265">
        <v>3402.0463197509498</v>
      </c>
      <c r="T360" s="265">
        <v>2.0830000000000002</v>
      </c>
      <c r="U360" s="265">
        <v>2.0830000000000002</v>
      </c>
      <c r="V360" s="265">
        <v>3402.0463197509498</v>
      </c>
      <c r="W360" s="265">
        <v>2.0830000000000002</v>
      </c>
      <c r="X360" s="265">
        <v>2.0830000000000002</v>
      </c>
      <c r="Y360" s="265">
        <v>3402.0463197509498</v>
      </c>
      <c r="Z360" s="265">
        <v>2.0830000000000002</v>
      </c>
      <c r="AA360" s="265">
        <v>2.0830000000000002</v>
      </c>
      <c r="AB360" s="265">
        <v>3003.4352584307499</v>
      </c>
      <c r="AC360" s="265">
        <v>2.0830000000000002</v>
      </c>
      <c r="AD360" s="265">
        <v>2.0830000000000002</v>
      </c>
      <c r="AE360" s="265">
        <v>3003.4352584307499</v>
      </c>
    </row>
    <row r="361" spans="1:31" ht="15.75" thickBot="1" x14ac:dyDescent="0.3">
      <c r="A361" s="266" t="s">
        <v>772</v>
      </c>
      <c r="B361" s="267">
        <v>0</v>
      </c>
      <c r="C361" s="267">
        <v>0</v>
      </c>
      <c r="D361" s="267">
        <v>0</v>
      </c>
      <c r="E361" s="267">
        <v>0</v>
      </c>
      <c r="F361" s="267">
        <v>0</v>
      </c>
      <c r="G361" s="267">
        <v>0</v>
      </c>
      <c r="H361" s="267">
        <v>0</v>
      </c>
      <c r="I361" s="267">
        <v>0</v>
      </c>
      <c r="J361" s="267">
        <v>0</v>
      </c>
      <c r="K361" s="267">
        <v>0</v>
      </c>
      <c r="L361" s="267">
        <v>0</v>
      </c>
      <c r="M361" s="267">
        <v>0</v>
      </c>
      <c r="N361" s="267">
        <v>0</v>
      </c>
      <c r="O361" s="267">
        <v>0</v>
      </c>
      <c r="P361" s="267">
        <v>0</v>
      </c>
      <c r="Q361" s="267">
        <v>0</v>
      </c>
      <c r="R361" s="267">
        <v>0</v>
      </c>
      <c r="S361" s="267">
        <v>0</v>
      </c>
      <c r="T361" s="267">
        <v>0</v>
      </c>
      <c r="U361" s="267">
        <v>0</v>
      </c>
      <c r="V361" s="267">
        <v>0</v>
      </c>
      <c r="W361" s="267">
        <v>0</v>
      </c>
      <c r="X361" s="267">
        <v>0</v>
      </c>
      <c r="Y361" s="267">
        <v>0</v>
      </c>
      <c r="Z361" s="267">
        <v>0</v>
      </c>
      <c r="AA361" s="267">
        <v>0</v>
      </c>
      <c r="AB361" s="267">
        <v>0</v>
      </c>
      <c r="AC361" s="267">
        <v>0</v>
      </c>
      <c r="AD361" s="267">
        <v>0</v>
      </c>
      <c r="AE361" s="267">
        <v>0</v>
      </c>
    </row>
    <row r="362" spans="1:31" x14ac:dyDescent="0.25">
      <c r="A362" s="287" t="s">
        <v>773</v>
      </c>
      <c r="B362" s="265">
        <v>0</v>
      </c>
      <c r="C362" s="265">
        <v>0</v>
      </c>
      <c r="D362" s="265">
        <v>3570.7655300000001</v>
      </c>
      <c r="E362" s="265">
        <v>0</v>
      </c>
      <c r="F362" s="265">
        <v>2426.34431</v>
      </c>
      <c r="G362" s="265">
        <v>1222.8869999999999</v>
      </c>
      <c r="H362" s="265">
        <v>0</v>
      </c>
      <c r="I362" s="265">
        <v>1281.9427599999999</v>
      </c>
      <c r="J362" s="265">
        <v>3915.13836690672</v>
      </c>
      <c r="K362" s="265">
        <v>2.0830000000000002</v>
      </c>
      <c r="L362" s="265">
        <v>2.0830000000000002</v>
      </c>
      <c r="M362" s="265">
        <v>3915.13836690672</v>
      </c>
      <c r="N362" s="265">
        <v>2.0830000000000002</v>
      </c>
      <c r="O362" s="265">
        <v>2.0830000000000002</v>
      </c>
      <c r="P362" s="265">
        <v>3402.0463197509498</v>
      </c>
      <c r="Q362" s="265">
        <v>2.0830000000000002</v>
      </c>
      <c r="R362" s="265">
        <v>2.0830000000000002</v>
      </c>
      <c r="S362" s="265">
        <v>3402.0463197509498</v>
      </c>
      <c r="T362" s="265">
        <v>2.0830000000000002</v>
      </c>
      <c r="U362" s="265">
        <v>2.0830000000000002</v>
      </c>
      <c r="V362" s="265">
        <v>3402.0463197509498</v>
      </c>
      <c r="W362" s="265">
        <v>2.0830000000000002</v>
      </c>
      <c r="X362" s="265">
        <v>2.0830000000000002</v>
      </c>
      <c r="Y362" s="265">
        <v>3402.0463197509498</v>
      </c>
      <c r="Z362" s="265">
        <v>2.0830000000000002</v>
      </c>
      <c r="AA362" s="265">
        <v>2.0830000000000002</v>
      </c>
      <c r="AB362" s="265">
        <v>3003.4352584307499</v>
      </c>
      <c r="AC362" s="265">
        <v>2.0830000000000002</v>
      </c>
      <c r="AD362" s="265">
        <v>2.0830000000000002</v>
      </c>
      <c r="AE362" s="265">
        <v>3003.4352584307499</v>
      </c>
    </row>
    <row r="363" spans="1:31" ht="15.75" thickBot="1" x14ac:dyDescent="0.3">
      <c r="A363" s="266" t="s">
        <v>774</v>
      </c>
      <c r="B363" s="267">
        <v>3133.9373799999998</v>
      </c>
      <c r="C363" s="267">
        <v>3093.65461</v>
      </c>
      <c r="D363" s="267">
        <v>3185.68136</v>
      </c>
      <c r="E363" s="267">
        <v>3649.46621</v>
      </c>
      <c r="F363" s="267">
        <v>3488.4991799999998</v>
      </c>
      <c r="G363" s="267">
        <v>3373.2175000000002</v>
      </c>
      <c r="H363" s="267">
        <v>3369.6125900000002</v>
      </c>
      <c r="I363" s="267">
        <v>3322.1877599999898</v>
      </c>
      <c r="J363" s="267">
        <v>3553.7223001530701</v>
      </c>
      <c r="K363" s="267">
        <v>3553.0323001530701</v>
      </c>
      <c r="L363" s="267">
        <v>3558.11230015307</v>
      </c>
      <c r="M363" s="267">
        <v>3770.32630015307</v>
      </c>
      <c r="N363" s="267">
        <v>3671.8425181632401</v>
      </c>
      <c r="O363" s="267">
        <v>3682.4485181632399</v>
      </c>
      <c r="P363" s="267">
        <v>3663.0595181632398</v>
      </c>
      <c r="Q363" s="267">
        <v>3682.2275181632399</v>
      </c>
      <c r="R363" s="267">
        <v>3664.16551816324</v>
      </c>
      <c r="S363" s="267">
        <v>3671.9405181632401</v>
      </c>
      <c r="T363" s="267">
        <v>3684.9575181632399</v>
      </c>
      <c r="U363" s="267">
        <v>3661.0865181632398</v>
      </c>
      <c r="V363" s="267">
        <v>3679.3055181632399</v>
      </c>
      <c r="W363" s="267">
        <v>3660.9585181632401</v>
      </c>
      <c r="X363" s="267">
        <v>3673.5235181632402</v>
      </c>
      <c r="Y363" s="267">
        <v>3689.9235181632398</v>
      </c>
      <c r="Z363" s="267">
        <v>3906.56306078635</v>
      </c>
      <c r="AA363" s="267">
        <v>3924.4430607863501</v>
      </c>
      <c r="AB363" s="267">
        <v>3912.9240607863499</v>
      </c>
      <c r="AC363" s="267">
        <v>3918.01206078635</v>
      </c>
      <c r="AD363" s="267">
        <v>3905.9590607863502</v>
      </c>
      <c r="AE363" s="267">
        <v>3923.2010607863499</v>
      </c>
    </row>
    <row r="364" spans="1:31" x14ac:dyDescent="0.25">
      <c r="A364" s="287" t="s">
        <v>775</v>
      </c>
      <c r="B364" s="265">
        <v>3133.9373799999998</v>
      </c>
      <c r="C364" s="265">
        <v>3093.65461</v>
      </c>
      <c r="D364" s="265">
        <v>3185.68136</v>
      </c>
      <c r="E364" s="265">
        <v>3649.46621</v>
      </c>
      <c r="F364" s="265">
        <v>3488.4991799999998</v>
      </c>
      <c r="G364" s="265">
        <v>3373.2175000000002</v>
      </c>
      <c r="H364" s="265">
        <v>3369.6125900000002</v>
      </c>
      <c r="I364" s="265">
        <v>3322.1877599999898</v>
      </c>
      <c r="J364" s="265">
        <v>3553.7223001530701</v>
      </c>
      <c r="K364" s="265">
        <v>3553.0323001530701</v>
      </c>
      <c r="L364" s="265">
        <v>3558.11230015307</v>
      </c>
      <c r="M364" s="265">
        <v>3770.32630015307</v>
      </c>
      <c r="N364" s="265">
        <v>3671.8425181632401</v>
      </c>
      <c r="O364" s="265">
        <v>3682.4485181632399</v>
      </c>
      <c r="P364" s="265">
        <v>3663.0595181632398</v>
      </c>
      <c r="Q364" s="265">
        <v>3682.2275181632399</v>
      </c>
      <c r="R364" s="265">
        <v>3664.16551816324</v>
      </c>
      <c r="S364" s="265">
        <v>3671.9405181632401</v>
      </c>
      <c r="T364" s="265">
        <v>3684.9575181632399</v>
      </c>
      <c r="U364" s="265">
        <v>3661.0865181632398</v>
      </c>
      <c r="V364" s="265">
        <v>3679.3055181632399</v>
      </c>
      <c r="W364" s="265">
        <v>3660.9585181632401</v>
      </c>
      <c r="X364" s="265">
        <v>3673.5235181632402</v>
      </c>
      <c r="Y364" s="265">
        <v>3689.9235181632398</v>
      </c>
      <c r="Z364" s="265">
        <v>3906.56306078635</v>
      </c>
      <c r="AA364" s="265">
        <v>3924.4430607863501</v>
      </c>
      <c r="AB364" s="265">
        <v>3912.9240607863499</v>
      </c>
      <c r="AC364" s="265">
        <v>3918.01206078635</v>
      </c>
      <c r="AD364" s="265">
        <v>3905.9590607863502</v>
      </c>
      <c r="AE364" s="265">
        <v>3923.2010607863499</v>
      </c>
    </row>
    <row r="365" spans="1:31" ht="15.75" thickBot="1" x14ac:dyDescent="0.3">
      <c r="A365" s="266" t="s">
        <v>776</v>
      </c>
      <c r="B365" s="267">
        <v>0</v>
      </c>
      <c r="C365" s="267">
        <v>0</v>
      </c>
      <c r="D365" s="267">
        <v>0</v>
      </c>
      <c r="E365" s="267">
        <v>0</v>
      </c>
      <c r="F365" s="267">
        <v>0</v>
      </c>
      <c r="G365" s="267">
        <v>0</v>
      </c>
      <c r="H365" s="267">
        <v>0</v>
      </c>
      <c r="I365" s="267">
        <v>0</v>
      </c>
      <c r="J365" s="267">
        <v>0</v>
      </c>
      <c r="K365" s="267">
        <v>0</v>
      </c>
      <c r="L365" s="267">
        <v>0</v>
      </c>
      <c r="M365" s="267">
        <v>0</v>
      </c>
      <c r="N365" s="267">
        <v>0</v>
      </c>
      <c r="O365" s="267">
        <v>0</v>
      </c>
      <c r="P365" s="267">
        <v>0</v>
      </c>
      <c r="Q365" s="267">
        <v>0</v>
      </c>
      <c r="R365" s="267">
        <v>0</v>
      </c>
      <c r="S365" s="267">
        <v>0</v>
      </c>
      <c r="T365" s="267">
        <v>0</v>
      </c>
      <c r="U365" s="267">
        <v>0</v>
      </c>
      <c r="V365" s="267">
        <v>0</v>
      </c>
      <c r="W365" s="267">
        <v>0</v>
      </c>
      <c r="X365" s="267">
        <v>0</v>
      </c>
      <c r="Y365" s="267">
        <v>0</v>
      </c>
      <c r="Z365" s="267">
        <v>0</v>
      </c>
      <c r="AA365" s="267">
        <v>0</v>
      </c>
      <c r="AB365" s="267">
        <v>0</v>
      </c>
      <c r="AC365" s="267">
        <v>0</v>
      </c>
      <c r="AD365" s="267">
        <v>0</v>
      </c>
      <c r="AE365" s="267">
        <v>0</v>
      </c>
    </row>
    <row r="366" spans="1:31" x14ac:dyDescent="0.25">
      <c r="A366" s="287" t="s">
        <v>777</v>
      </c>
      <c r="B366" s="265">
        <v>0</v>
      </c>
      <c r="C366" s="265">
        <v>0</v>
      </c>
      <c r="D366" s="265">
        <v>0</v>
      </c>
      <c r="E366" s="265">
        <v>0</v>
      </c>
      <c r="F366" s="265">
        <v>0</v>
      </c>
      <c r="G366" s="265">
        <v>0</v>
      </c>
      <c r="H366" s="265">
        <v>0</v>
      </c>
      <c r="I366" s="265">
        <v>0</v>
      </c>
      <c r="J366" s="265">
        <v>0</v>
      </c>
      <c r="K366" s="265">
        <v>0</v>
      </c>
      <c r="L366" s="265">
        <v>0</v>
      </c>
      <c r="M366" s="265">
        <v>0</v>
      </c>
      <c r="N366" s="265">
        <v>0</v>
      </c>
      <c r="O366" s="265">
        <v>0</v>
      </c>
      <c r="P366" s="265">
        <v>0</v>
      </c>
      <c r="Q366" s="265">
        <v>0</v>
      </c>
      <c r="R366" s="265">
        <v>0</v>
      </c>
      <c r="S366" s="265">
        <v>0</v>
      </c>
      <c r="T366" s="265">
        <v>0</v>
      </c>
      <c r="U366" s="265">
        <v>0</v>
      </c>
      <c r="V366" s="265">
        <v>0</v>
      </c>
      <c r="W366" s="265">
        <v>0</v>
      </c>
      <c r="X366" s="265">
        <v>0</v>
      </c>
      <c r="Y366" s="265">
        <v>0</v>
      </c>
      <c r="Z366" s="265">
        <v>0</v>
      </c>
      <c r="AA366" s="265">
        <v>0</v>
      </c>
      <c r="AB366" s="265">
        <v>0</v>
      </c>
      <c r="AC366" s="265">
        <v>0</v>
      </c>
      <c r="AD366" s="265">
        <v>0</v>
      </c>
      <c r="AE366" s="265">
        <v>0</v>
      </c>
    </row>
    <row r="367" spans="1:31" ht="15.75" thickBot="1" x14ac:dyDescent="0.3">
      <c r="A367" s="266" t="s">
        <v>778</v>
      </c>
      <c r="B367" s="267">
        <v>-102.43600000000001</v>
      </c>
      <c r="C367" s="267">
        <v>-102.43600000000001</v>
      </c>
      <c r="D367" s="267">
        <v>-102.43600000000001</v>
      </c>
      <c r="E367" s="267">
        <v>-102.43600000000001</v>
      </c>
      <c r="F367" s="267">
        <v>-102.43600000000001</v>
      </c>
      <c r="G367" s="267">
        <v>2897.5639999999999</v>
      </c>
      <c r="H367" s="267">
        <v>-102.43600000000001</v>
      </c>
      <c r="I367" s="267">
        <v>-102.43600000000001</v>
      </c>
      <c r="J367" s="267">
        <v>-102.43583333333299</v>
      </c>
      <c r="K367" s="267">
        <v>-102.43583333333299</v>
      </c>
      <c r="L367" s="267">
        <v>-102.43583333333299</v>
      </c>
      <c r="M367" s="267">
        <v>-102.43583333333299</v>
      </c>
      <c r="N367" s="267">
        <v>-92.252499999999998</v>
      </c>
      <c r="O367" s="267">
        <v>-92.252499999999998</v>
      </c>
      <c r="P367" s="267">
        <v>-92.252499999999998</v>
      </c>
      <c r="Q367" s="267">
        <v>-92.252499999999998</v>
      </c>
      <c r="R367" s="267">
        <v>-92.252499999999998</v>
      </c>
      <c r="S367" s="267">
        <v>-92.252499999999998</v>
      </c>
      <c r="T367" s="267">
        <v>-92.252499999999998</v>
      </c>
      <c r="U367" s="267">
        <v>-92.252499999999998</v>
      </c>
      <c r="V367" s="267">
        <v>-92.252499999999998</v>
      </c>
      <c r="W367" s="267">
        <v>-92.252499999999998</v>
      </c>
      <c r="X367" s="267">
        <v>-92.252499999999998</v>
      </c>
      <c r="Y367" s="267">
        <v>-92.252499999999998</v>
      </c>
      <c r="Z367" s="267">
        <v>-80.814999999999998</v>
      </c>
      <c r="AA367" s="267">
        <v>-80.814999999999998</v>
      </c>
      <c r="AB367" s="267">
        <v>-80.814999999999998</v>
      </c>
      <c r="AC367" s="267">
        <v>-80.814999999999998</v>
      </c>
      <c r="AD367" s="267">
        <v>-80.814999999999998</v>
      </c>
      <c r="AE367" s="267">
        <v>-80.814999999999998</v>
      </c>
    </row>
    <row r="368" spans="1:31" x14ac:dyDescent="0.25">
      <c r="A368" s="287" t="s">
        <v>779</v>
      </c>
      <c r="B368" s="265">
        <v>-102.43600000000001</v>
      </c>
      <c r="C368" s="265">
        <v>-102.43600000000001</v>
      </c>
      <c r="D368" s="265">
        <v>-102.43600000000001</v>
      </c>
      <c r="E368" s="265">
        <v>-102.43600000000001</v>
      </c>
      <c r="F368" s="265">
        <v>-102.43600000000001</v>
      </c>
      <c r="G368" s="265">
        <v>2897.5639999999999</v>
      </c>
      <c r="H368" s="265">
        <v>-102.43600000000001</v>
      </c>
      <c r="I368" s="265">
        <v>-102.43600000000001</v>
      </c>
      <c r="J368" s="265">
        <v>-102.43583333333299</v>
      </c>
      <c r="K368" s="265">
        <v>-102.43583333333299</v>
      </c>
      <c r="L368" s="265">
        <v>-102.43583333333299</v>
      </c>
      <c r="M368" s="265">
        <v>-102.43583333333299</v>
      </c>
      <c r="N368" s="265">
        <v>-92.252499999999998</v>
      </c>
      <c r="O368" s="265">
        <v>-92.252499999999998</v>
      </c>
      <c r="P368" s="265">
        <v>-92.252499999999998</v>
      </c>
      <c r="Q368" s="265">
        <v>-92.252499999999998</v>
      </c>
      <c r="R368" s="265">
        <v>-92.252499999999998</v>
      </c>
      <c r="S368" s="265">
        <v>-92.252499999999998</v>
      </c>
      <c r="T368" s="265">
        <v>-92.252499999999998</v>
      </c>
      <c r="U368" s="265">
        <v>-92.252499999999998</v>
      </c>
      <c r="V368" s="265">
        <v>-92.252499999999998</v>
      </c>
      <c r="W368" s="265">
        <v>-92.252499999999998</v>
      </c>
      <c r="X368" s="265">
        <v>-92.252499999999998</v>
      </c>
      <c r="Y368" s="265">
        <v>-92.252499999999998</v>
      </c>
      <c r="Z368" s="265">
        <v>-80.814999999999998</v>
      </c>
      <c r="AA368" s="265">
        <v>-80.814999999999998</v>
      </c>
      <c r="AB368" s="265">
        <v>-80.814999999999998</v>
      </c>
      <c r="AC368" s="265">
        <v>-80.814999999999998</v>
      </c>
      <c r="AD368" s="265">
        <v>-80.814999999999998</v>
      </c>
      <c r="AE368" s="265">
        <v>-80.814999999999998</v>
      </c>
    </row>
    <row r="369" spans="1:31" ht="15.75" thickBot="1" x14ac:dyDescent="0.3">
      <c r="A369" s="266" t="s">
        <v>780</v>
      </c>
      <c r="B369" s="267">
        <v>0</v>
      </c>
      <c r="C369" s="267">
        <v>0</v>
      </c>
      <c r="D369" s="267">
        <v>-7.1879999999999999E-2</v>
      </c>
      <c r="E369" s="267">
        <v>0</v>
      </c>
      <c r="F369" s="267">
        <v>0</v>
      </c>
      <c r="G369" s="267">
        <v>0</v>
      </c>
      <c r="H369" s="267">
        <v>0</v>
      </c>
      <c r="I369" s="267">
        <v>0</v>
      </c>
      <c r="J369" s="267">
        <v>0</v>
      </c>
      <c r="K369" s="267">
        <v>0</v>
      </c>
      <c r="L369" s="267">
        <v>0</v>
      </c>
      <c r="M369" s="267">
        <v>0</v>
      </c>
      <c r="N369" s="267">
        <v>0</v>
      </c>
      <c r="O369" s="267">
        <v>0</v>
      </c>
      <c r="P369" s="267">
        <v>0</v>
      </c>
      <c r="Q369" s="267">
        <v>0</v>
      </c>
      <c r="R369" s="267">
        <v>0</v>
      </c>
      <c r="S369" s="267">
        <v>0</v>
      </c>
      <c r="T369" s="267">
        <v>0</v>
      </c>
      <c r="U369" s="267">
        <v>0</v>
      </c>
      <c r="V369" s="267">
        <v>0</v>
      </c>
      <c r="W369" s="267">
        <v>0</v>
      </c>
      <c r="X369" s="267">
        <v>0</v>
      </c>
      <c r="Y369" s="267">
        <v>0</v>
      </c>
      <c r="Z369" s="267">
        <v>0</v>
      </c>
      <c r="AA369" s="267">
        <v>0</v>
      </c>
      <c r="AB369" s="267">
        <v>0</v>
      </c>
      <c r="AC369" s="267">
        <v>0</v>
      </c>
      <c r="AD369" s="267">
        <v>0</v>
      </c>
      <c r="AE369" s="267">
        <v>0</v>
      </c>
    </row>
    <row r="370" spans="1:31" x14ac:dyDescent="0.25">
      <c r="A370" s="287" t="s">
        <v>781</v>
      </c>
      <c r="B370" s="265">
        <v>0</v>
      </c>
      <c r="C370" s="265">
        <v>0</v>
      </c>
      <c r="D370" s="265">
        <v>-7.1879999999999999E-2</v>
      </c>
      <c r="E370" s="265">
        <v>0</v>
      </c>
      <c r="F370" s="265">
        <v>0</v>
      </c>
      <c r="G370" s="265">
        <v>0</v>
      </c>
      <c r="H370" s="265">
        <v>0</v>
      </c>
      <c r="I370" s="265">
        <v>0</v>
      </c>
      <c r="J370" s="265">
        <v>0</v>
      </c>
      <c r="K370" s="265">
        <v>0</v>
      </c>
      <c r="L370" s="265">
        <v>0</v>
      </c>
      <c r="M370" s="265">
        <v>0</v>
      </c>
      <c r="N370" s="265">
        <v>0</v>
      </c>
      <c r="O370" s="265">
        <v>0</v>
      </c>
      <c r="P370" s="265">
        <v>0</v>
      </c>
      <c r="Q370" s="265">
        <v>0</v>
      </c>
      <c r="R370" s="265">
        <v>0</v>
      </c>
      <c r="S370" s="265">
        <v>0</v>
      </c>
      <c r="T370" s="265">
        <v>0</v>
      </c>
      <c r="U370" s="265">
        <v>0</v>
      </c>
      <c r="V370" s="265">
        <v>0</v>
      </c>
      <c r="W370" s="265">
        <v>0</v>
      </c>
      <c r="X370" s="265">
        <v>0</v>
      </c>
      <c r="Y370" s="265">
        <v>0</v>
      </c>
      <c r="Z370" s="265">
        <v>0</v>
      </c>
      <c r="AA370" s="265">
        <v>0</v>
      </c>
      <c r="AB370" s="265">
        <v>0</v>
      </c>
      <c r="AC370" s="265">
        <v>0</v>
      </c>
      <c r="AD370" s="265">
        <v>0</v>
      </c>
      <c r="AE370" s="265">
        <v>0</v>
      </c>
    </row>
    <row r="371" spans="1:31" x14ac:dyDescent="0.25">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71"/>
      <c r="AE371" s="271"/>
    </row>
    <row r="372" spans="1:31" x14ac:dyDescent="0.25">
      <c r="A372" s="289" t="s">
        <v>782</v>
      </c>
      <c r="B372" s="272">
        <v>32840.77203</v>
      </c>
      <c r="C372" s="272">
        <v>28252.87414</v>
      </c>
      <c r="D372" s="272">
        <v>24922.141469999999</v>
      </c>
      <c r="E372" s="272">
        <v>23680.895989999899</v>
      </c>
      <c r="F372" s="272">
        <v>24134.1120999999</v>
      </c>
      <c r="G372" s="272">
        <v>29670.157879999999</v>
      </c>
      <c r="H372" s="272">
        <v>32679.38637</v>
      </c>
      <c r="I372" s="272">
        <v>32361.672229999898</v>
      </c>
      <c r="J372" s="272">
        <v>26549.922330993701</v>
      </c>
      <c r="K372" s="272">
        <v>23379.326221924301</v>
      </c>
      <c r="L372" s="272">
        <v>24707.7825114056</v>
      </c>
      <c r="M372" s="272">
        <v>29017.499030372201</v>
      </c>
      <c r="N372" s="272">
        <v>33928.147328410298</v>
      </c>
      <c r="O372" s="272">
        <v>30884.347527342801</v>
      </c>
      <c r="P372" s="272">
        <v>27613.8642912873</v>
      </c>
      <c r="Q372" s="272">
        <v>24203.962008157599</v>
      </c>
      <c r="R372" s="272">
        <v>26881.576452348199</v>
      </c>
      <c r="S372" s="272">
        <v>29640.478639650399</v>
      </c>
      <c r="T372" s="272">
        <v>34809.144215956003</v>
      </c>
      <c r="U372" s="272">
        <v>34264.136699122399</v>
      </c>
      <c r="V372" s="272">
        <v>29397.885111626601</v>
      </c>
      <c r="W372" s="272">
        <v>26252.9674874132</v>
      </c>
      <c r="X372" s="272">
        <v>26584.792753037498</v>
      </c>
      <c r="Y372" s="272">
        <v>34129.6031355874</v>
      </c>
      <c r="Z372" s="272">
        <v>36840.114428706198</v>
      </c>
      <c r="AA372" s="272">
        <v>33964.305095767399</v>
      </c>
      <c r="AB372" s="272">
        <v>30676.090939981699</v>
      </c>
      <c r="AC372" s="272">
        <v>25863.1150417848</v>
      </c>
      <c r="AD372" s="272">
        <v>29211.804794780499</v>
      </c>
      <c r="AE372" s="272">
        <v>32966.096450340498</v>
      </c>
    </row>
    <row r="373" spans="1:31" ht="15.75" thickBot="1" x14ac:dyDescent="0.3">
      <c r="A373" s="290" t="s">
        <v>543</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row>
    <row r="374" spans="1:31" ht="15.75" thickBot="1" x14ac:dyDescent="0.3">
      <c r="A374" s="291" t="s">
        <v>48</v>
      </c>
      <c r="B374" s="292">
        <v>31123.131489999902</v>
      </c>
      <c r="C374" s="292">
        <v>23976.627489999999</v>
      </c>
      <c r="D374" s="292">
        <v>19427.924760000002</v>
      </c>
      <c r="E374" s="292">
        <v>15726.657499999999</v>
      </c>
      <c r="F374" s="292">
        <v>16821.16733</v>
      </c>
      <c r="G374" s="292">
        <v>25304.99221</v>
      </c>
      <c r="H374" s="292">
        <v>29723.128499999999</v>
      </c>
      <c r="I374" s="292">
        <v>29481.659029999999</v>
      </c>
      <c r="J374" s="292">
        <v>20112.769714653899</v>
      </c>
      <c r="K374" s="292">
        <v>14359.782588926701</v>
      </c>
      <c r="L374" s="292">
        <v>16317.687051487001</v>
      </c>
      <c r="M374" s="292">
        <v>23016.775649105399</v>
      </c>
      <c r="N374" s="292">
        <v>29950.5470275892</v>
      </c>
      <c r="O374" s="292">
        <v>25042.1475142282</v>
      </c>
      <c r="P374" s="292">
        <v>20551.491007337099</v>
      </c>
      <c r="Q374" s="292">
        <v>14503.1365520983</v>
      </c>
      <c r="R374" s="292">
        <v>18641.2896333389</v>
      </c>
      <c r="S374" s="292">
        <v>23493.030678921899</v>
      </c>
      <c r="T374" s="292">
        <v>25771.895906796399</v>
      </c>
      <c r="U374" s="292">
        <v>24825.0724134681</v>
      </c>
      <c r="V374" s="292">
        <v>18112.001064846001</v>
      </c>
      <c r="W374" s="292">
        <v>12443.5182513705</v>
      </c>
      <c r="X374" s="292">
        <v>12786.923942433899</v>
      </c>
      <c r="Y374" s="292">
        <v>24994.189978290298</v>
      </c>
      <c r="Z374" s="292">
        <v>28102.468951077899</v>
      </c>
      <c r="AA374" s="292">
        <v>23479.0755640026</v>
      </c>
      <c r="AB374" s="292">
        <v>18944.758088516101</v>
      </c>
      <c r="AC374" s="292">
        <v>10762.975200863701</v>
      </c>
      <c r="AD374" s="292">
        <v>16008.341384638599</v>
      </c>
      <c r="AE374" s="292">
        <v>22311.000786913501</v>
      </c>
    </row>
    <row r="375" spans="1:31" x14ac:dyDescent="0.25">
      <c r="A375" s="266" t="s">
        <v>543</v>
      </c>
    </row>
    <row r="376" spans="1:31" x14ac:dyDescent="0.25">
      <c r="A376" s="266" t="s">
        <v>783</v>
      </c>
      <c r="B376" s="265">
        <v>0</v>
      </c>
      <c r="C376" s="265">
        <v>0</v>
      </c>
      <c r="D376" s="265">
        <v>0</v>
      </c>
      <c r="E376" s="265">
        <v>0</v>
      </c>
      <c r="F376" s="265">
        <v>0</v>
      </c>
      <c r="G376" s="265">
        <v>0</v>
      </c>
      <c r="H376" s="265">
        <v>0</v>
      </c>
      <c r="I376" s="265">
        <v>0</v>
      </c>
      <c r="J376" s="265">
        <v>0</v>
      </c>
      <c r="K376" s="265">
        <v>0</v>
      </c>
      <c r="L376" s="265">
        <v>0</v>
      </c>
      <c r="M376" s="265">
        <v>0</v>
      </c>
      <c r="N376" s="265">
        <v>0</v>
      </c>
      <c r="O376" s="265">
        <v>0</v>
      </c>
      <c r="P376" s="265">
        <v>0</v>
      </c>
      <c r="Q376" s="265">
        <v>0</v>
      </c>
      <c r="R376" s="265">
        <v>0</v>
      </c>
      <c r="S376" s="265">
        <v>0</v>
      </c>
      <c r="T376" s="265">
        <v>0</v>
      </c>
      <c r="U376" s="265">
        <v>0</v>
      </c>
      <c r="V376" s="265">
        <v>0</v>
      </c>
      <c r="W376" s="265">
        <v>0</v>
      </c>
      <c r="X376" s="265">
        <v>0</v>
      </c>
      <c r="Y376" s="265">
        <v>0</v>
      </c>
      <c r="Z376" s="265">
        <v>0</v>
      </c>
      <c r="AA376" s="265">
        <v>0</v>
      </c>
      <c r="AB376" s="265">
        <v>0</v>
      </c>
      <c r="AC376" s="265">
        <v>0</v>
      </c>
      <c r="AD376" s="265">
        <v>0</v>
      </c>
      <c r="AE376" s="265">
        <v>0</v>
      </c>
    </row>
    <row r="377" spans="1:31" x14ac:dyDescent="0.25">
      <c r="A377" s="266" t="s">
        <v>784</v>
      </c>
      <c r="B377" s="265">
        <v>0</v>
      </c>
      <c r="C377" s="265">
        <v>0</v>
      </c>
      <c r="D377" s="265">
        <v>0</v>
      </c>
      <c r="E377" s="265">
        <v>0</v>
      </c>
      <c r="F377" s="265">
        <v>0</v>
      </c>
      <c r="G377" s="265">
        <v>0</v>
      </c>
      <c r="H377" s="265">
        <v>0</v>
      </c>
      <c r="I377" s="265">
        <v>0</v>
      </c>
      <c r="J377" s="265">
        <v>0</v>
      </c>
      <c r="K377" s="265">
        <v>0</v>
      </c>
      <c r="L377" s="265">
        <v>0</v>
      </c>
      <c r="M377" s="265">
        <v>0</v>
      </c>
      <c r="N377" s="265">
        <v>0</v>
      </c>
      <c r="O377" s="265">
        <v>0</v>
      </c>
      <c r="P377" s="265">
        <v>0</v>
      </c>
      <c r="Q377" s="265">
        <v>0</v>
      </c>
      <c r="R377" s="265">
        <v>0</v>
      </c>
      <c r="S377" s="265">
        <v>0</v>
      </c>
      <c r="T377" s="265">
        <v>0</v>
      </c>
      <c r="U377" s="265">
        <v>0</v>
      </c>
      <c r="V377" s="265">
        <v>0</v>
      </c>
      <c r="W377" s="265">
        <v>0</v>
      </c>
      <c r="X377" s="265">
        <v>0</v>
      </c>
      <c r="Y377" s="265">
        <v>0</v>
      </c>
      <c r="Z377" s="265">
        <v>0</v>
      </c>
      <c r="AA377" s="265">
        <v>0</v>
      </c>
      <c r="AB377" s="265">
        <v>0</v>
      </c>
      <c r="AC377" s="265">
        <v>0</v>
      </c>
      <c r="AD377" s="265">
        <v>0</v>
      </c>
      <c r="AE377" s="265">
        <v>0</v>
      </c>
    </row>
    <row r="378" spans="1:31" x14ac:dyDescent="0.25">
      <c r="A378" s="266" t="s">
        <v>785</v>
      </c>
      <c r="B378" s="265">
        <v>0</v>
      </c>
      <c r="C378" s="265">
        <v>0</v>
      </c>
      <c r="D378" s="265">
        <v>0</v>
      </c>
      <c r="E378" s="265">
        <v>0</v>
      </c>
      <c r="F378" s="265">
        <v>0</v>
      </c>
      <c r="G378" s="265">
        <v>0</v>
      </c>
      <c r="H378" s="265">
        <v>0</v>
      </c>
      <c r="I378" s="265">
        <v>0</v>
      </c>
      <c r="J378" s="265">
        <v>0</v>
      </c>
      <c r="K378" s="265">
        <v>0</v>
      </c>
      <c r="L378" s="265">
        <v>0</v>
      </c>
      <c r="M378" s="265">
        <v>0</v>
      </c>
      <c r="N378" s="265">
        <v>0</v>
      </c>
      <c r="O378" s="265">
        <v>0</v>
      </c>
      <c r="P378" s="265">
        <v>0</v>
      </c>
      <c r="Q378" s="265">
        <v>0</v>
      </c>
      <c r="R378" s="265">
        <v>0</v>
      </c>
      <c r="S378" s="265">
        <v>0</v>
      </c>
      <c r="T378" s="265">
        <v>0</v>
      </c>
      <c r="U378" s="265">
        <v>0</v>
      </c>
      <c r="V378" s="265">
        <v>0</v>
      </c>
      <c r="W378" s="265">
        <v>0</v>
      </c>
      <c r="X378" s="265">
        <v>0</v>
      </c>
      <c r="Y378" s="265">
        <v>0</v>
      </c>
      <c r="Z378" s="265">
        <v>0</v>
      </c>
      <c r="AA378" s="265">
        <v>0</v>
      </c>
      <c r="AB378" s="265">
        <v>0</v>
      </c>
      <c r="AC378" s="265">
        <v>0</v>
      </c>
      <c r="AD378" s="265">
        <v>0</v>
      </c>
      <c r="AE378" s="265">
        <v>0</v>
      </c>
    </row>
    <row r="379" spans="1:31" x14ac:dyDescent="0.25">
      <c r="A379" s="266" t="s">
        <v>786</v>
      </c>
      <c r="B379" s="265">
        <v>0</v>
      </c>
      <c r="C379" s="265">
        <v>0</v>
      </c>
      <c r="D379" s="265">
        <v>0</v>
      </c>
      <c r="E379" s="265">
        <v>0</v>
      </c>
      <c r="F379" s="265">
        <v>0</v>
      </c>
      <c r="G379" s="265">
        <v>0</v>
      </c>
      <c r="H379" s="265">
        <v>0</v>
      </c>
      <c r="I379" s="265">
        <v>0</v>
      </c>
      <c r="J379" s="265">
        <v>0</v>
      </c>
      <c r="K379" s="265">
        <v>0</v>
      </c>
      <c r="L379" s="265">
        <v>0</v>
      </c>
      <c r="M379" s="265">
        <v>0</v>
      </c>
      <c r="N379" s="265">
        <v>0</v>
      </c>
      <c r="O379" s="265">
        <v>0</v>
      </c>
      <c r="P379" s="265">
        <v>0</v>
      </c>
      <c r="Q379" s="265">
        <v>0</v>
      </c>
      <c r="R379" s="265">
        <v>0</v>
      </c>
      <c r="S379" s="265">
        <v>0</v>
      </c>
      <c r="T379" s="265">
        <v>0</v>
      </c>
      <c r="U379" s="265">
        <v>0</v>
      </c>
      <c r="V379" s="265">
        <v>0</v>
      </c>
      <c r="W379" s="265">
        <v>0</v>
      </c>
      <c r="X379" s="265">
        <v>0</v>
      </c>
      <c r="Y379" s="265">
        <v>0</v>
      </c>
      <c r="Z379" s="265">
        <v>0</v>
      </c>
      <c r="AA379" s="265">
        <v>0</v>
      </c>
      <c r="AB379" s="265">
        <v>0</v>
      </c>
      <c r="AC379" s="265">
        <v>0</v>
      </c>
      <c r="AD379" s="265">
        <v>0</v>
      </c>
      <c r="AE379" s="265">
        <v>0</v>
      </c>
    </row>
    <row r="380" spans="1:31" x14ac:dyDescent="0.25">
      <c r="A380" s="266" t="s">
        <v>787</v>
      </c>
      <c r="B380" s="265">
        <v>0.56699999999999995</v>
      </c>
      <c r="C380" s="265">
        <v>25.470279999999999</v>
      </c>
      <c r="D380" s="265">
        <v>0.56699999999999995</v>
      </c>
      <c r="E380" s="265">
        <v>-24.336279999999999</v>
      </c>
      <c r="F380" s="265">
        <v>0.56699999999999995</v>
      </c>
      <c r="G380" s="265">
        <v>0.56699999999999995</v>
      </c>
      <c r="H380" s="265">
        <v>0.56699999999999995</v>
      </c>
      <c r="I380" s="265">
        <v>0.56699999999999995</v>
      </c>
      <c r="J380" s="265">
        <v>0</v>
      </c>
      <c r="K380" s="265">
        <v>0</v>
      </c>
      <c r="L380" s="265">
        <v>0</v>
      </c>
      <c r="M380" s="265">
        <v>0</v>
      </c>
      <c r="N380" s="265">
        <v>0</v>
      </c>
      <c r="O380" s="265">
        <v>0</v>
      </c>
      <c r="P380" s="265">
        <v>0</v>
      </c>
      <c r="Q380" s="265">
        <v>0</v>
      </c>
      <c r="R380" s="265">
        <v>0</v>
      </c>
      <c r="S380" s="265">
        <v>0</v>
      </c>
      <c r="T380" s="265">
        <v>0</v>
      </c>
      <c r="U380" s="265">
        <v>0</v>
      </c>
      <c r="V380" s="265">
        <v>0</v>
      </c>
      <c r="W380" s="265">
        <v>0</v>
      </c>
      <c r="X380" s="265">
        <v>0</v>
      </c>
      <c r="Y380" s="265">
        <v>0</v>
      </c>
      <c r="Z380" s="265">
        <v>0</v>
      </c>
      <c r="AA380" s="265">
        <v>0</v>
      </c>
      <c r="AB380" s="265">
        <v>0</v>
      </c>
      <c r="AC380" s="265">
        <v>0</v>
      </c>
      <c r="AD380" s="265">
        <v>0</v>
      </c>
      <c r="AE380" s="265">
        <v>0</v>
      </c>
    </row>
    <row r="381" spans="1:31" x14ac:dyDescent="0.25">
      <c r="A381" s="266" t="s">
        <v>788</v>
      </c>
      <c r="B381" s="265">
        <v>-144.61904000000001</v>
      </c>
      <c r="C381" s="265">
        <v>-178.74412000000001</v>
      </c>
      <c r="D381" s="265">
        <v>-245.40156999999999</v>
      </c>
      <c r="E381" s="265">
        <v>-148.07982999999999</v>
      </c>
      <c r="F381" s="265">
        <v>-8.9569500000000009</v>
      </c>
      <c r="G381" s="265">
        <v>-104.91739</v>
      </c>
      <c r="H381" s="265">
        <v>-81.908619999999999</v>
      </c>
      <c r="I381" s="265">
        <v>-47.747990000000001</v>
      </c>
      <c r="J381" s="265">
        <v>-48.392842643144803</v>
      </c>
      <c r="K381" s="265">
        <v>-29.574697189442201</v>
      </c>
      <c r="L381" s="265">
        <v>-58.711266189442199</v>
      </c>
      <c r="M381" s="265">
        <v>-56.149014189442198</v>
      </c>
      <c r="N381" s="265">
        <v>-159.80663750888601</v>
      </c>
      <c r="O381" s="265">
        <v>-128.02457950888601</v>
      </c>
      <c r="P381" s="265">
        <v>-224.70780950888599</v>
      </c>
      <c r="Q381" s="265">
        <v>-74.564711508886603</v>
      </c>
      <c r="R381" s="265">
        <v>-37.755862508886601</v>
      </c>
      <c r="S381" s="265">
        <v>-43.936785508886601</v>
      </c>
      <c r="T381" s="265">
        <v>-11.0499455088866</v>
      </c>
      <c r="U381" s="265">
        <v>-32.034881508886599</v>
      </c>
      <c r="V381" s="265">
        <v>-63.572163508886597</v>
      </c>
      <c r="W381" s="265">
        <v>-45.365303508886598</v>
      </c>
      <c r="X381" s="265">
        <v>-96.473479508886598</v>
      </c>
      <c r="Y381" s="265">
        <v>-91.056165508886593</v>
      </c>
      <c r="Z381" s="265">
        <v>-157.119436335275</v>
      </c>
      <c r="AA381" s="265">
        <v>-128.54841833527499</v>
      </c>
      <c r="AB381" s="265">
        <v>-224.12719533527499</v>
      </c>
      <c r="AC381" s="265">
        <v>-75.609357335275504</v>
      </c>
      <c r="AD381" s="265">
        <v>-32.4998293352755</v>
      </c>
      <c r="AE381" s="265">
        <v>-40.330687335275499</v>
      </c>
    </row>
    <row r="382" spans="1:31" x14ac:dyDescent="0.25">
      <c r="A382" s="266" t="s">
        <v>789</v>
      </c>
      <c r="B382" s="265">
        <v>-26.374289999999998</v>
      </c>
      <c r="C382" s="265">
        <v>-32.597709999999999</v>
      </c>
      <c r="D382" s="265">
        <v>-44.754089999999998</v>
      </c>
      <c r="E382" s="265">
        <v>-27.00544</v>
      </c>
      <c r="F382" s="265">
        <v>-1.63349999999999</v>
      </c>
      <c r="G382" s="265">
        <v>-19.133869999999899</v>
      </c>
      <c r="H382" s="265">
        <v>-14.93774</v>
      </c>
      <c r="I382" s="265">
        <v>-8.7078600000000002</v>
      </c>
      <c r="J382" s="265">
        <v>-8.8254424273212297</v>
      </c>
      <c r="K382" s="265">
        <v>-5.3935617974666599</v>
      </c>
      <c r="L382" s="265">
        <v>-10.7072217974666</v>
      </c>
      <c r="M382" s="265">
        <v>-10.239941797466599</v>
      </c>
      <c r="N382" s="265">
        <v>-29.144067630799999</v>
      </c>
      <c r="O382" s="265">
        <v>-23.347947630799901</v>
      </c>
      <c r="P382" s="265">
        <v>-40.980147630799998</v>
      </c>
      <c r="Q382" s="265">
        <v>-13.5984276308</v>
      </c>
      <c r="R382" s="265">
        <v>-6.8855676307999998</v>
      </c>
      <c r="S382" s="265">
        <v>-8.0127876308000001</v>
      </c>
      <c r="T382" s="265">
        <v>-2.0151876307999901</v>
      </c>
      <c r="U382" s="265">
        <v>-5.8422276307999903</v>
      </c>
      <c r="V382" s="265">
        <v>-11.593707630800001</v>
      </c>
      <c r="W382" s="265">
        <v>-8.2733076307999909</v>
      </c>
      <c r="X382" s="265">
        <v>-17.593947630799999</v>
      </c>
      <c r="Y382" s="265">
        <v>-16.605987630799898</v>
      </c>
      <c r="Z382" s="265">
        <v>-28.654000547466602</v>
      </c>
      <c r="AA382" s="265">
        <v>-23.443480547466599</v>
      </c>
      <c r="AB382" s="265">
        <v>-40.874260547466598</v>
      </c>
      <c r="AC382" s="265">
        <v>-13.7889405474666</v>
      </c>
      <c r="AD382" s="265">
        <v>-5.9270205474666602</v>
      </c>
      <c r="AE382" s="265">
        <v>-7.35514054746666</v>
      </c>
    </row>
    <row r="383" spans="1:31" x14ac:dyDescent="0.25">
      <c r="A383" s="266" t="s">
        <v>790</v>
      </c>
      <c r="B383" s="265">
        <v>0</v>
      </c>
      <c r="C383" s="265">
        <v>0</v>
      </c>
      <c r="D383" s="265">
        <v>0</v>
      </c>
      <c r="E383" s="265">
        <v>0</v>
      </c>
      <c r="F383" s="265">
        <v>0</v>
      </c>
      <c r="G383" s="265">
        <v>0</v>
      </c>
      <c r="H383" s="265">
        <v>0</v>
      </c>
      <c r="I383" s="265">
        <v>0</v>
      </c>
      <c r="J383" s="265">
        <v>0</v>
      </c>
      <c r="K383" s="265">
        <v>0</v>
      </c>
      <c r="L383" s="265">
        <v>0</v>
      </c>
      <c r="M383" s="265">
        <v>0</v>
      </c>
      <c r="N383" s="265">
        <v>0</v>
      </c>
      <c r="O383" s="265">
        <v>0</v>
      </c>
      <c r="P383" s="265">
        <v>0</v>
      </c>
      <c r="Q383" s="265">
        <v>0</v>
      </c>
      <c r="R383" s="265">
        <v>0</v>
      </c>
      <c r="S383" s="265">
        <v>0</v>
      </c>
      <c r="T383" s="265">
        <v>0</v>
      </c>
      <c r="U383" s="265">
        <v>0</v>
      </c>
      <c r="V383" s="265">
        <v>0</v>
      </c>
      <c r="W383" s="265">
        <v>0</v>
      </c>
      <c r="X383" s="265">
        <v>0</v>
      </c>
      <c r="Y383" s="265">
        <v>0</v>
      </c>
      <c r="Z383" s="265">
        <v>0</v>
      </c>
      <c r="AA383" s="265">
        <v>0</v>
      </c>
      <c r="AB383" s="265">
        <v>0</v>
      </c>
      <c r="AC383" s="265">
        <v>0</v>
      </c>
      <c r="AD383" s="265">
        <v>0</v>
      </c>
      <c r="AE383" s="265">
        <v>0</v>
      </c>
    </row>
    <row r="384" spans="1:31" x14ac:dyDescent="0.25">
      <c r="A384" s="266" t="s">
        <v>791</v>
      </c>
      <c r="B384" s="265">
        <v>0</v>
      </c>
      <c r="C384" s="265">
        <v>0</v>
      </c>
      <c r="D384" s="265">
        <v>0</v>
      </c>
      <c r="E384" s="265">
        <v>0</v>
      </c>
      <c r="F384" s="265">
        <v>0</v>
      </c>
      <c r="G384" s="265">
        <v>0</v>
      </c>
      <c r="H384" s="265">
        <v>0</v>
      </c>
      <c r="I384" s="265">
        <v>0</v>
      </c>
      <c r="J384" s="265">
        <v>0</v>
      </c>
      <c r="K384" s="265">
        <v>0</v>
      </c>
      <c r="L384" s="265">
        <v>0</v>
      </c>
      <c r="M384" s="265">
        <v>0</v>
      </c>
      <c r="N384" s="265">
        <v>0</v>
      </c>
      <c r="O384" s="265">
        <v>0</v>
      </c>
      <c r="P384" s="265">
        <v>0</v>
      </c>
      <c r="Q384" s="265">
        <v>0</v>
      </c>
      <c r="R384" s="265">
        <v>0</v>
      </c>
      <c r="S384" s="265">
        <v>0</v>
      </c>
      <c r="T384" s="265">
        <v>0</v>
      </c>
      <c r="U384" s="265">
        <v>0</v>
      </c>
      <c r="V384" s="265">
        <v>0</v>
      </c>
      <c r="W384" s="265">
        <v>0</v>
      </c>
      <c r="X384" s="265">
        <v>0</v>
      </c>
      <c r="Y384" s="265">
        <v>0</v>
      </c>
      <c r="Z384" s="265">
        <v>0</v>
      </c>
      <c r="AA384" s="265">
        <v>0</v>
      </c>
      <c r="AB384" s="265">
        <v>0</v>
      </c>
      <c r="AC384" s="265">
        <v>0</v>
      </c>
      <c r="AD384" s="265">
        <v>0</v>
      </c>
      <c r="AE384" s="265">
        <v>0</v>
      </c>
    </row>
    <row r="385" spans="1:31" x14ac:dyDescent="0.25">
      <c r="A385" s="266" t="s">
        <v>792</v>
      </c>
      <c r="B385" s="265">
        <v>0</v>
      </c>
      <c r="C385" s="265">
        <v>0</v>
      </c>
      <c r="D385" s="265">
        <v>0</v>
      </c>
      <c r="E385" s="265">
        <v>0</v>
      </c>
      <c r="F385" s="265">
        <v>0</v>
      </c>
      <c r="G385" s="265">
        <v>0</v>
      </c>
      <c r="H385" s="265">
        <v>0</v>
      </c>
      <c r="I385" s="265">
        <v>0</v>
      </c>
      <c r="J385" s="265">
        <v>0</v>
      </c>
      <c r="K385" s="265">
        <v>0</v>
      </c>
      <c r="L385" s="265">
        <v>0</v>
      </c>
      <c r="M385" s="265">
        <v>0</v>
      </c>
      <c r="N385" s="265">
        <v>0</v>
      </c>
      <c r="O385" s="265">
        <v>0</v>
      </c>
      <c r="P385" s="265">
        <v>0</v>
      </c>
      <c r="Q385" s="265">
        <v>0</v>
      </c>
      <c r="R385" s="265">
        <v>0</v>
      </c>
      <c r="S385" s="265">
        <v>0</v>
      </c>
      <c r="T385" s="265">
        <v>0</v>
      </c>
      <c r="U385" s="265">
        <v>0</v>
      </c>
      <c r="V385" s="265">
        <v>0</v>
      </c>
      <c r="W385" s="265">
        <v>0</v>
      </c>
      <c r="X385" s="265">
        <v>0</v>
      </c>
      <c r="Y385" s="265">
        <v>0</v>
      </c>
      <c r="Z385" s="265">
        <v>0</v>
      </c>
      <c r="AA385" s="265">
        <v>0</v>
      </c>
      <c r="AB385" s="265">
        <v>0</v>
      </c>
      <c r="AC385" s="265">
        <v>0</v>
      </c>
      <c r="AD385" s="265">
        <v>0</v>
      </c>
      <c r="AE385" s="265">
        <v>0</v>
      </c>
    </row>
    <row r="386" spans="1:31" x14ac:dyDescent="0.25">
      <c r="A386" s="266" t="s">
        <v>793</v>
      </c>
      <c r="B386" s="265">
        <v>0</v>
      </c>
      <c r="C386" s="265">
        <v>0</v>
      </c>
      <c r="D386" s="265">
        <v>0</v>
      </c>
      <c r="E386" s="265">
        <v>0</v>
      </c>
      <c r="F386" s="265">
        <v>0</v>
      </c>
      <c r="G386" s="265">
        <v>0</v>
      </c>
      <c r="H386" s="265">
        <v>0</v>
      </c>
      <c r="I386" s="265">
        <v>0</v>
      </c>
      <c r="J386" s="265">
        <v>0</v>
      </c>
      <c r="K386" s="265">
        <v>0</v>
      </c>
      <c r="L386" s="265">
        <v>0</v>
      </c>
      <c r="M386" s="265">
        <v>0</v>
      </c>
      <c r="N386" s="265">
        <v>0</v>
      </c>
      <c r="O386" s="265">
        <v>0</v>
      </c>
      <c r="P386" s="265">
        <v>0</v>
      </c>
      <c r="Q386" s="265">
        <v>0</v>
      </c>
      <c r="R386" s="265">
        <v>0</v>
      </c>
      <c r="S386" s="265">
        <v>0</v>
      </c>
      <c r="T386" s="265">
        <v>0</v>
      </c>
      <c r="U386" s="265">
        <v>0</v>
      </c>
      <c r="V386" s="265">
        <v>0</v>
      </c>
      <c r="W386" s="265">
        <v>0</v>
      </c>
      <c r="X386" s="265">
        <v>0</v>
      </c>
      <c r="Y386" s="265">
        <v>0</v>
      </c>
      <c r="Z386" s="265">
        <v>0</v>
      </c>
      <c r="AA386" s="265">
        <v>0</v>
      </c>
      <c r="AB386" s="265">
        <v>0</v>
      </c>
      <c r="AC386" s="265">
        <v>0</v>
      </c>
      <c r="AD386" s="265">
        <v>0</v>
      </c>
      <c r="AE386" s="265">
        <v>0</v>
      </c>
    </row>
    <row r="387" spans="1:31" x14ac:dyDescent="0.25">
      <c r="A387" s="266" t="s">
        <v>794</v>
      </c>
      <c r="B387" s="265">
        <v>0</v>
      </c>
      <c r="C387" s="265">
        <v>0</v>
      </c>
      <c r="D387" s="265">
        <v>0</v>
      </c>
      <c r="E387" s="265">
        <v>0</v>
      </c>
      <c r="F387" s="265">
        <v>0</v>
      </c>
      <c r="G387" s="265">
        <v>0</v>
      </c>
      <c r="H387" s="265">
        <v>0</v>
      </c>
      <c r="I387" s="265">
        <v>0</v>
      </c>
      <c r="J387" s="265">
        <v>0</v>
      </c>
      <c r="K387" s="265">
        <v>0</v>
      </c>
      <c r="L387" s="265">
        <v>0</v>
      </c>
      <c r="M387" s="265">
        <v>0</v>
      </c>
      <c r="N387" s="265">
        <v>0</v>
      </c>
      <c r="O387" s="265">
        <v>0</v>
      </c>
      <c r="P387" s="265">
        <v>0</v>
      </c>
      <c r="Q387" s="265">
        <v>0</v>
      </c>
      <c r="R387" s="265">
        <v>0</v>
      </c>
      <c r="S387" s="265">
        <v>0</v>
      </c>
      <c r="T387" s="265">
        <v>0</v>
      </c>
      <c r="U387" s="265">
        <v>0</v>
      </c>
      <c r="V387" s="265">
        <v>0</v>
      </c>
      <c r="W387" s="265">
        <v>0</v>
      </c>
      <c r="X387" s="265">
        <v>0</v>
      </c>
      <c r="Y387" s="265">
        <v>0</v>
      </c>
      <c r="Z387" s="265">
        <v>0</v>
      </c>
      <c r="AA387" s="265">
        <v>0</v>
      </c>
      <c r="AB387" s="265">
        <v>0</v>
      </c>
      <c r="AC387" s="265">
        <v>0</v>
      </c>
      <c r="AD387" s="265">
        <v>0</v>
      </c>
      <c r="AE387" s="265">
        <v>0</v>
      </c>
    </row>
    <row r="388" spans="1:31" x14ac:dyDescent="0.25">
      <c r="A388" s="266" t="s">
        <v>795</v>
      </c>
      <c r="B388" s="265">
        <v>0</v>
      </c>
      <c r="C388" s="265">
        <v>0</v>
      </c>
      <c r="D388" s="265">
        <v>0</v>
      </c>
      <c r="E388" s="265">
        <v>0</v>
      </c>
      <c r="F388" s="265">
        <v>0</v>
      </c>
      <c r="G388" s="265">
        <v>0</v>
      </c>
      <c r="H388" s="265">
        <v>0</v>
      </c>
      <c r="I388" s="265">
        <v>0</v>
      </c>
      <c r="J388" s="265">
        <v>0</v>
      </c>
      <c r="K388" s="265">
        <v>0</v>
      </c>
      <c r="L388" s="265">
        <v>0</v>
      </c>
      <c r="M388" s="265">
        <v>0</v>
      </c>
      <c r="N388" s="265">
        <v>0</v>
      </c>
      <c r="O388" s="265">
        <v>0</v>
      </c>
      <c r="P388" s="265">
        <v>0</v>
      </c>
      <c r="Q388" s="265">
        <v>0</v>
      </c>
      <c r="R388" s="265">
        <v>0</v>
      </c>
      <c r="S388" s="265">
        <v>0</v>
      </c>
      <c r="T388" s="265">
        <v>0</v>
      </c>
      <c r="U388" s="265">
        <v>0</v>
      </c>
      <c r="V388" s="265">
        <v>0</v>
      </c>
      <c r="W388" s="265">
        <v>0</v>
      </c>
      <c r="X388" s="265">
        <v>0</v>
      </c>
      <c r="Y388" s="265">
        <v>0</v>
      </c>
      <c r="Z388" s="265">
        <v>0</v>
      </c>
      <c r="AA388" s="265">
        <v>0</v>
      </c>
      <c r="AB388" s="265">
        <v>0</v>
      </c>
      <c r="AC388" s="265">
        <v>0</v>
      </c>
      <c r="AD388" s="265">
        <v>0</v>
      </c>
      <c r="AE388" s="265">
        <v>0</v>
      </c>
    </row>
    <row r="389" spans="1:31" x14ac:dyDescent="0.25">
      <c r="A389" s="266" t="s">
        <v>796</v>
      </c>
      <c r="B389" s="265">
        <v>0</v>
      </c>
      <c r="C389" s="265">
        <v>0</v>
      </c>
      <c r="D389" s="265">
        <v>0</v>
      </c>
      <c r="E389" s="265">
        <v>0</v>
      </c>
      <c r="F389" s="265">
        <v>0</v>
      </c>
      <c r="G389" s="265">
        <v>0</v>
      </c>
      <c r="H389" s="265">
        <v>0</v>
      </c>
      <c r="I389" s="265">
        <v>0</v>
      </c>
      <c r="J389" s="265">
        <v>0</v>
      </c>
      <c r="K389" s="265">
        <v>0</v>
      </c>
      <c r="L389" s="265">
        <v>0</v>
      </c>
      <c r="M389" s="265">
        <v>0</v>
      </c>
      <c r="N389" s="265">
        <v>0</v>
      </c>
      <c r="O389" s="265">
        <v>0</v>
      </c>
      <c r="P389" s="265">
        <v>0</v>
      </c>
      <c r="Q389" s="265">
        <v>0</v>
      </c>
      <c r="R389" s="265">
        <v>0</v>
      </c>
      <c r="S389" s="265">
        <v>0</v>
      </c>
      <c r="T389" s="265">
        <v>0</v>
      </c>
      <c r="U389" s="265">
        <v>0</v>
      </c>
      <c r="V389" s="265">
        <v>0</v>
      </c>
      <c r="W389" s="265">
        <v>0</v>
      </c>
      <c r="X389" s="265">
        <v>0</v>
      </c>
      <c r="Y389" s="265">
        <v>0</v>
      </c>
      <c r="Z389" s="265">
        <v>0</v>
      </c>
      <c r="AA389" s="265">
        <v>0</v>
      </c>
      <c r="AB389" s="265">
        <v>0</v>
      </c>
      <c r="AC389" s="265">
        <v>0</v>
      </c>
      <c r="AD389" s="265">
        <v>0</v>
      </c>
      <c r="AE389" s="265">
        <v>0</v>
      </c>
    </row>
    <row r="390" spans="1:31" x14ac:dyDescent="0.25">
      <c r="A390" s="266" t="s">
        <v>797</v>
      </c>
      <c r="B390" s="265">
        <v>0</v>
      </c>
      <c r="C390" s="265">
        <v>0</v>
      </c>
      <c r="D390" s="265">
        <v>0</v>
      </c>
      <c r="E390" s="265">
        <v>0</v>
      </c>
      <c r="F390" s="265">
        <v>0</v>
      </c>
      <c r="G390" s="265">
        <v>0</v>
      </c>
      <c r="H390" s="265">
        <v>0</v>
      </c>
      <c r="I390" s="265">
        <v>0</v>
      </c>
      <c r="J390" s="265">
        <v>0</v>
      </c>
      <c r="K390" s="265">
        <v>0</v>
      </c>
      <c r="L390" s="265">
        <v>0</v>
      </c>
      <c r="M390" s="265">
        <v>0</v>
      </c>
      <c r="N390" s="265">
        <v>0</v>
      </c>
      <c r="O390" s="265">
        <v>0</v>
      </c>
      <c r="P390" s="265">
        <v>0</v>
      </c>
      <c r="Q390" s="265">
        <v>0</v>
      </c>
      <c r="R390" s="265">
        <v>0</v>
      </c>
      <c r="S390" s="265">
        <v>0</v>
      </c>
      <c r="T390" s="265">
        <v>0</v>
      </c>
      <c r="U390" s="265">
        <v>0</v>
      </c>
      <c r="V390" s="265">
        <v>0</v>
      </c>
      <c r="W390" s="265">
        <v>0</v>
      </c>
      <c r="X390" s="265">
        <v>0</v>
      </c>
      <c r="Y390" s="265">
        <v>0</v>
      </c>
      <c r="Z390" s="265">
        <v>0</v>
      </c>
      <c r="AA390" s="265">
        <v>0</v>
      </c>
      <c r="AB390" s="265">
        <v>0</v>
      </c>
      <c r="AC390" s="265">
        <v>0</v>
      </c>
      <c r="AD390" s="265">
        <v>0</v>
      </c>
      <c r="AE390" s="265">
        <v>0</v>
      </c>
    </row>
    <row r="391" spans="1:31" x14ac:dyDescent="0.25">
      <c r="A391" s="266" t="s">
        <v>798</v>
      </c>
      <c r="B391" s="265">
        <v>0</v>
      </c>
      <c r="C391" s="265">
        <v>0</v>
      </c>
      <c r="D391" s="265">
        <v>0</v>
      </c>
      <c r="E391" s="265">
        <v>0</v>
      </c>
      <c r="F391" s="265">
        <v>0</v>
      </c>
      <c r="G391" s="265">
        <v>0</v>
      </c>
      <c r="H391" s="265">
        <v>0</v>
      </c>
      <c r="I391" s="265">
        <v>0</v>
      </c>
      <c r="J391" s="265">
        <v>0</v>
      </c>
      <c r="K391" s="265">
        <v>0</v>
      </c>
      <c r="L391" s="265">
        <v>0</v>
      </c>
      <c r="M391" s="265">
        <v>0</v>
      </c>
      <c r="N391" s="265">
        <v>0</v>
      </c>
      <c r="O391" s="265">
        <v>0</v>
      </c>
      <c r="P391" s="265">
        <v>0</v>
      </c>
      <c r="Q391" s="265">
        <v>0</v>
      </c>
      <c r="R391" s="265">
        <v>0</v>
      </c>
      <c r="S391" s="265">
        <v>0</v>
      </c>
      <c r="T391" s="265">
        <v>0</v>
      </c>
      <c r="U391" s="265">
        <v>0</v>
      </c>
      <c r="V391" s="265">
        <v>0</v>
      </c>
      <c r="W391" s="265">
        <v>0</v>
      </c>
      <c r="X391" s="265">
        <v>0</v>
      </c>
      <c r="Y391" s="265">
        <v>0</v>
      </c>
      <c r="Z391" s="265">
        <v>0</v>
      </c>
      <c r="AA391" s="265">
        <v>0</v>
      </c>
      <c r="AB391" s="265">
        <v>0</v>
      </c>
      <c r="AC391" s="265">
        <v>0</v>
      </c>
      <c r="AD391" s="265">
        <v>0</v>
      </c>
      <c r="AE391" s="265">
        <v>0</v>
      </c>
    </row>
    <row r="392" spans="1:31" x14ac:dyDescent="0.25">
      <c r="A392" s="266" t="s">
        <v>799</v>
      </c>
      <c r="B392" s="265">
        <v>0</v>
      </c>
      <c r="C392" s="265">
        <v>0</v>
      </c>
      <c r="D392" s="265">
        <v>0</v>
      </c>
      <c r="E392" s="265">
        <v>0</v>
      </c>
      <c r="F392" s="265">
        <v>0</v>
      </c>
      <c r="G392" s="265">
        <v>0</v>
      </c>
      <c r="H392" s="265">
        <v>0</v>
      </c>
      <c r="I392" s="265">
        <v>0</v>
      </c>
      <c r="J392" s="265">
        <v>0</v>
      </c>
      <c r="K392" s="265">
        <v>0</v>
      </c>
      <c r="L392" s="265">
        <v>0</v>
      </c>
      <c r="M392" s="265">
        <v>0</v>
      </c>
      <c r="N392" s="265">
        <v>0</v>
      </c>
      <c r="O392" s="265">
        <v>0</v>
      </c>
      <c r="P392" s="265">
        <v>0</v>
      </c>
      <c r="Q392" s="265">
        <v>0</v>
      </c>
      <c r="R392" s="265">
        <v>0</v>
      </c>
      <c r="S392" s="265">
        <v>0</v>
      </c>
      <c r="T392" s="265">
        <v>0</v>
      </c>
      <c r="U392" s="265">
        <v>0</v>
      </c>
      <c r="V392" s="265">
        <v>0</v>
      </c>
      <c r="W392" s="265">
        <v>0</v>
      </c>
      <c r="X392" s="265">
        <v>0</v>
      </c>
      <c r="Y392" s="265">
        <v>0</v>
      </c>
      <c r="Z392" s="265">
        <v>0</v>
      </c>
      <c r="AA392" s="265">
        <v>0</v>
      </c>
      <c r="AB392" s="265">
        <v>0</v>
      </c>
      <c r="AC392" s="265">
        <v>0</v>
      </c>
      <c r="AD392" s="265">
        <v>0</v>
      </c>
      <c r="AE392" s="265">
        <v>0</v>
      </c>
    </row>
    <row r="393" spans="1:31" x14ac:dyDescent="0.25">
      <c r="A393" s="266" t="s">
        <v>800</v>
      </c>
      <c r="B393" s="265">
        <v>0</v>
      </c>
      <c r="C393" s="265">
        <v>0</v>
      </c>
      <c r="D393" s="265">
        <v>0</v>
      </c>
      <c r="E393" s="265">
        <v>0</v>
      </c>
      <c r="F393" s="265">
        <v>0</v>
      </c>
      <c r="G393" s="265">
        <v>0</v>
      </c>
      <c r="H393" s="265">
        <v>0</v>
      </c>
      <c r="I393" s="265">
        <v>0</v>
      </c>
      <c r="J393" s="265">
        <v>0</v>
      </c>
      <c r="K393" s="265">
        <v>0</v>
      </c>
      <c r="L393" s="265">
        <v>0</v>
      </c>
      <c r="M393" s="265">
        <v>0</v>
      </c>
      <c r="N393" s="265">
        <v>0</v>
      </c>
      <c r="O393" s="265">
        <v>0</v>
      </c>
      <c r="P393" s="265">
        <v>0</v>
      </c>
      <c r="Q393" s="265">
        <v>0</v>
      </c>
      <c r="R393" s="265">
        <v>0</v>
      </c>
      <c r="S393" s="265">
        <v>0</v>
      </c>
      <c r="T393" s="265">
        <v>0</v>
      </c>
      <c r="U393" s="265">
        <v>0</v>
      </c>
      <c r="V393" s="265">
        <v>0</v>
      </c>
      <c r="W393" s="265">
        <v>0</v>
      </c>
      <c r="X393" s="265">
        <v>0</v>
      </c>
      <c r="Y393" s="265">
        <v>0</v>
      </c>
      <c r="Z393" s="265">
        <v>0</v>
      </c>
      <c r="AA393" s="265">
        <v>0</v>
      </c>
      <c r="AB393" s="265">
        <v>0</v>
      </c>
      <c r="AC393" s="265">
        <v>0</v>
      </c>
      <c r="AD393" s="265">
        <v>0</v>
      </c>
      <c r="AE393" s="265">
        <v>0</v>
      </c>
    </row>
    <row r="394" spans="1:31" x14ac:dyDescent="0.25">
      <c r="A394" s="266" t="s">
        <v>801</v>
      </c>
      <c r="B394" s="265">
        <v>0</v>
      </c>
      <c r="C394" s="265">
        <v>0</v>
      </c>
      <c r="D394" s="265">
        <v>0</v>
      </c>
      <c r="E394" s="265">
        <v>0</v>
      </c>
      <c r="F394" s="265">
        <v>0</v>
      </c>
      <c r="G394" s="265">
        <v>0</v>
      </c>
      <c r="H394" s="265">
        <v>0</v>
      </c>
      <c r="I394" s="265">
        <v>0</v>
      </c>
      <c r="J394" s="265">
        <v>0</v>
      </c>
      <c r="K394" s="265">
        <v>0</v>
      </c>
      <c r="L394" s="265">
        <v>0</v>
      </c>
      <c r="M394" s="265">
        <v>0</v>
      </c>
      <c r="N394" s="265">
        <v>0</v>
      </c>
      <c r="O394" s="265">
        <v>0</v>
      </c>
      <c r="P394" s="265">
        <v>0</v>
      </c>
      <c r="Q394" s="265">
        <v>0</v>
      </c>
      <c r="R394" s="265">
        <v>0</v>
      </c>
      <c r="S394" s="265">
        <v>0</v>
      </c>
      <c r="T394" s="265">
        <v>0</v>
      </c>
      <c r="U394" s="265">
        <v>0</v>
      </c>
      <c r="V394" s="265">
        <v>0</v>
      </c>
      <c r="W394" s="265">
        <v>0</v>
      </c>
      <c r="X394" s="265">
        <v>0</v>
      </c>
      <c r="Y394" s="265">
        <v>0</v>
      </c>
      <c r="Z394" s="265">
        <v>0</v>
      </c>
      <c r="AA394" s="265">
        <v>0</v>
      </c>
      <c r="AB394" s="265">
        <v>0</v>
      </c>
      <c r="AC394" s="265">
        <v>0</v>
      </c>
      <c r="AD394" s="265">
        <v>0</v>
      </c>
      <c r="AE394" s="265">
        <v>0</v>
      </c>
    </row>
    <row r="395" spans="1:31" x14ac:dyDescent="0.25">
      <c r="A395" s="266" t="s">
        <v>802</v>
      </c>
      <c r="B395" s="265">
        <v>0</v>
      </c>
      <c r="C395" s="265">
        <v>0</v>
      </c>
      <c r="D395" s="265">
        <v>0</v>
      </c>
      <c r="E395" s="265">
        <v>0</v>
      </c>
      <c r="F395" s="265">
        <v>5.935E-2</v>
      </c>
      <c r="G395" s="265">
        <v>0.27</v>
      </c>
      <c r="H395" s="265">
        <v>0.26</v>
      </c>
      <c r="I395" s="265">
        <v>6.5979999999999997E-2</v>
      </c>
      <c r="J395" s="265">
        <v>0</v>
      </c>
      <c r="K395" s="265">
        <v>0</v>
      </c>
      <c r="L395" s="265">
        <v>0</v>
      </c>
      <c r="M395" s="265">
        <v>0</v>
      </c>
      <c r="N395" s="265">
        <v>0</v>
      </c>
      <c r="O395" s="265">
        <v>0</v>
      </c>
      <c r="P395" s="265">
        <v>0</v>
      </c>
      <c r="Q395" s="265">
        <v>0</v>
      </c>
      <c r="R395" s="265">
        <v>0</v>
      </c>
      <c r="S395" s="265">
        <v>0</v>
      </c>
      <c r="T395" s="265">
        <v>0</v>
      </c>
      <c r="U395" s="265">
        <v>0</v>
      </c>
      <c r="V395" s="265">
        <v>0</v>
      </c>
      <c r="W395" s="265">
        <v>0</v>
      </c>
      <c r="X395" s="265">
        <v>0</v>
      </c>
      <c r="Y395" s="265">
        <v>0</v>
      </c>
      <c r="Z395" s="265">
        <v>0</v>
      </c>
      <c r="AA395" s="265">
        <v>0</v>
      </c>
      <c r="AB395" s="265">
        <v>0</v>
      </c>
      <c r="AC395" s="265">
        <v>0</v>
      </c>
      <c r="AD395" s="265">
        <v>0</v>
      </c>
      <c r="AE395" s="265">
        <v>0</v>
      </c>
    </row>
    <row r="396" spans="1:31" x14ac:dyDescent="0.25">
      <c r="A396" s="266" t="s">
        <v>803</v>
      </c>
      <c r="B396" s="265">
        <v>0</v>
      </c>
      <c r="C396" s="265">
        <v>0</v>
      </c>
      <c r="D396" s="265">
        <v>-0.40699999999999997</v>
      </c>
      <c r="E396" s="265">
        <v>0</v>
      </c>
      <c r="F396" s="265">
        <v>-5.935E-2</v>
      </c>
      <c r="G396" s="265">
        <v>-0.27</v>
      </c>
      <c r="H396" s="265">
        <v>-0.26</v>
      </c>
      <c r="I396" s="265">
        <v>-6.5979999999999997E-2</v>
      </c>
      <c r="J396" s="265">
        <v>0</v>
      </c>
      <c r="K396" s="265">
        <v>0</v>
      </c>
      <c r="L396" s="265">
        <v>0</v>
      </c>
      <c r="M396" s="265">
        <v>0</v>
      </c>
      <c r="N396" s="265">
        <v>0</v>
      </c>
      <c r="O396" s="265">
        <v>0</v>
      </c>
      <c r="P396" s="265">
        <v>0</v>
      </c>
      <c r="Q396" s="265">
        <v>0</v>
      </c>
      <c r="R396" s="265">
        <v>0</v>
      </c>
      <c r="S396" s="265">
        <v>0</v>
      </c>
      <c r="T396" s="265">
        <v>0</v>
      </c>
      <c r="U396" s="265">
        <v>0</v>
      </c>
      <c r="V396" s="265">
        <v>0</v>
      </c>
      <c r="W396" s="265">
        <v>0</v>
      </c>
      <c r="X396" s="265">
        <v>0</v>
      </c>
      <c r="Y396" s="265">
        <v>0</v>
      </c>
      <c r="Z396" s="265">
        <v>0</v>
      </c>
      <c r="AA396" s="265">
        <v>0</v>
      </c>
      <c r="AB396" s="265">
        <v>0</v>
      </c>
      <c r="AC396" s="265">
        <v>0</v>
      </c>
      <c r="AD396" s="265">
        <v>0</v>
      </c>
      <c r="AE396" s="265">
        <v>0</v>
      </c>
    </row>
    <row r="397" spans="1:31" x14ac:dyDescent="0.25">
      <c r="A397" s="266" t="s">
        <v>804</v>
      </c>
      <c r="B397" s="265">
        <v>-132.12737999999999</v>
      </c>
      <c r="C397" s="265">
        <v>-94.053309999999996</v>
      </c>
      <c r="D397" s="265">
        <v>-97.196939999999998</v>
      </c>
      <c r="E397" s="265">
        <v>-110.81341</v>
      </c>
      <c r="F397" s="265">
        <v>-135.97078999999999</v>
      </c>
      <c r="G397" s="265">
        <v>-118.5633</v>
      </c>
      <c r="H397" s="265">
        <v>-133.91687999999999</v>
      </c>
      <c r="I397" s="265">
        <v>-127.43302</v>
      </c>
      <c r="J397" s="265">
        <v>-95.883999999999901</v>
      </c>
      <c r="K397" s="265">
        <v>-96.403000000000006</v>
      </c>
      <c r="L397" s="265">
        <v>-112.19399999999899</v>
      </c>
      <c r="M397" s="265">
        <v>-128.44999999999999</v>
      </c>
      <c r="N397" s="265">
        <v>-121.071</v>
      </c>
      <c r="O397" s="265">
        <v>-107.943</v>
      </c>
      <c r="P397" s="265">
        <v>-111.63</v>
      </c>
      <c r="Q397" s="265">
        <v>-121.922</v>
      </c>
      <c r="R397" s="265">
        <v>-161.32900000000001</v>
      </c>
      <c r="S397" s="265">
        <v>-150.42400000000001</v>
      </c>
      <c r="T397" s="265">
        <v>-165.61500000000001</v>
      </c>
      <c r="U397" s="265">
        <v>-119.66</v>
      </c>
      <c r="V397" s="265">
        <v>-125.82299999999999</v>
      </c>
      <c r="W397" s="265">
        <v>-124.325</v>
      </c>
      <c r="X397" s="265">
        <v>-117.812</v>
      </c>
      <c r="Y397" s="265">
        <v>-132.52099999999999</v>
      </c>
      <c r="Z397" s="265">
        <v>-124.803</v>
      </c>
      <c r="AA397" s="265">
        <v>-113.482</v>
      </c>
      <c r="AB397" s="265">
        <v>-114.601</v>
      </c>
      <c r="AC397" s="265">
        <v>-120.871</v>
      </c>
      <c r="AD397" s="265">
        <v>-179.19699999999901</v>
      </c>
      <c r="AE397" s="265">
        <v>-164.17400000000001</v>
      </c>
    </row>
    <row r="398" spans="1:31" x14ac:dyDescent="0.25">
      <c r="A398" s="266" t="s">
        <v>805</v>
      </c>
      <c r="B398" s="265">
        <v>0</v>
      </c>
      <c r="C398" s="265">
        <v>0</v>
      </c>
      <c r="D398" s="265">
        <v>0</v>
      </c>
      <c r="E398" s="265">
        <v>0</v>
      </c>
      <c r="F398" s="265">
        <v>0</v>
      </c>
      <c r="G398" s="265">
        <v>0</v>
      </c>
      <c r="H398" s="265">
        <v>0</v>
      </c>
      <c r="I398" s="265">
        <v>0</v>
      </c>
      <c r="J398" s="265">
        <v>0</v>
      </c>
      <c r="K398" s="265">
        <v>0</v>
      </c>
      <c r="L398" s="265">
        <v>0</v>
      </c>
      <c r="M398" s="265">
        <v>0</v>
      </c>
      <c r="N398" s="265">
        <v>0</v>
      </c>
      <c r="O398" s="265">
        <v>0</v>
      </c>
      <c r="P398" s="265">
        <v>0</v>
      </c>
      <c r="Q398" s="265">
        <v>0</v>
      </c>
      <c r="R398" s="265">
        <v>0</v>
      </c>
      <c r="S398" s="265">
        <v>0</v>
      </c>
      <c r="T398" s="265">
        <v>0</v>
      </c>
      <c r="U398" s="265">
        <v>0</v>
      </c>
      <c r="V398" s="265">
        <v>0</v>
      </c>
      <c r="W398" s="265">
        <v>0</v>
      </c>
      <c r="X398" s="265">
        <v>0</v>
      </c>
      <c r="Y398" s="265">
        <v>0</v>
      </c>
      <c r="Z398" s="265">
        <v>0</v>
      </c>
      <c r="AA398" s="265">
        <v>0</v>
      </c>
      <c r="AB398" s="265">
        <v>0</v>
      </c>
      <c r="AC398" s="265">
        <v>0</v>
      </c>
      <c r="AD398" s="265">
        <v>0</v>
      </c>
      <c r="AE398" s="265">
        <v>0</v>
      </c>
    </row>
    <row r="399" spans="1:31" x14ac:dyDescent="0.25">
      <c r="A399" s="266" t="s">
        <v>806</v>
      </c>
      <c r="B399" s="265">
        <v>0</v>
      </c>
      <c r="C399" s="265">
        <v>0</v>
      </c>
      <c r="D399" s="265">
        <v>0</v>
      </c>
      <c r="E399" s="265">
        <v>0</v>
      </c>
      <c r="F399" s="265">
        <v>0</v>
      </c>
      <c r="G399" s="265">
        <v>0</v>
      </c>
      <c r="H399" s="265">
        <v>0</v>
      </c>
      <c r="I399" s="265">
        <v>0</v>
      </c>
      <c r="J399" s="265">
        <v>0</v>
      </c>
      <c r="K399" s="265">
        <v>0</v>
      </c>
      <c r="L399" s="265">
        <v>0</v>
      </c>
      <c r="M399" s="265">
        <v>0</v>
      </c>
      <c r="N399" s="265">
        <v>0</v>
      </c>
      <c r="O399" s="265">
        <v>0</v>
      </c>
      <c r="P399" s="265">
        <v>0</v>
      </c>
      <c r="Q399" s="265">
        <v>0</v>
      </c>
      <c r="R399" s="265">
        <v>0</v>
      </c>
      <c r="S399" s="265">
        <v>0</v>
      </c>
      <c r="T399" s="265">
        <v>0</v>
      </c>
      <c r="U399" s="265">
        <v>0</v>
      </c>
      <c r="V399" s="265">
        <v>0</v>
      </c>
      <c r="W399" s="265">
        <v>0</v>
      </c>
      <c r="X399" s="265">
        <v>0</v>
      </c>
      <c r="Y399" s="265">
        <v>0</v>
      </c>
      <c r="Z399" s="265">
        <v>0</v>
      </c>
      <c r="AA399" s="265">
        <v>0</v>
      </c>
      <c r="AB399" s="265">
        <v>0</v>
      </c>
      <c r="AC399" s="265">
        <v>0</v>
      </c>
      <c r="AD399" s="265">
        <v>0</v>
      </c>
      <c r="AE399" s="265">
        <v>0</v>
      </c>
    </row>
    <row r="400" spans="1:31" x14ac:dyDescent="0.25">
      <c r="A400" s="266" t="s">
        <v>807</v>
      </c>
      <c r="B400" s="265">
        <v>0</v>
      </c>
      <c r="C400" s="265">
        <v>0</v>
      </c>
      <c r="D400" s="265">
        <v>0</v>
      </c>
      <c r="E400" s="265">
        <v>0</v>
      </c>
      <c r="F400" s="265">
        <v>0</v>
      </c>
      <c r="G400" s="265">
        <v>0</v>
      </c>
      <c r="H400" s="265">
        <v>0</v>
      </c>
      <c r="I400" s="265">
        <v>0</v>
      </c>
      <c r="J400" s="265">
        <v>0</v>
      </c>
      <c r="K400" s="265">
        <v>0</v>
      </c>
      <c r="L400" s="265">
        <v>0</v>
      </c>
      <c r="M400" s="265">
        <v>0</v>
      </c>
      <c r="N400" s="265">
        <v>0</v>
      </c>
      <c r="O400" s="265">
        <v>0</v>
      </c>
      <c r="P400" s="265">
        <v>0</v>
      </c>
      <c r="Q400" s="265">
        <v>0</v>
      </c>
      <c r="R400" s="265">
        <v>0</v>
      </c>
      <c r="S400" s="265">
        <v>0</v>
      </c>
      <c r="T400" s="265">
        <v>0</v>
      </c>
      <c r="U400" s="265">
        <v>0</v>
      </c>
      <c r="V400" s="265">
        <v>0</v>
      </c>
      <c r="W400" s="265">
        <v>0</v>
      </c>
      <c r="X400" s="265">
        <v>0</v>
      </c>
      <c r="Y400" s="265">
        <v>0</v>
      </c>
      <c r="Z400" s="265">
        <v>0</v>
      </c>
      <c r="AA400" s="265">
        <v>0</v>
      </c>
      <c r="AB400" s="265">
        <v>0</v>
      </c>
      <c r="AC400" s="265">
        <v>0</v>
      </c>
      <c r="AD400" s="265">
        <v>0</v>
      </c>
      <c r="AE400" s="265">
        <v>0</v>
      </c>
    </row>
    <row r="401" spans="1:31" x14ac:dyDescent="0.25">
      <c r="A401" s="266" t="s">
        <v>808</v>
      </c>
      <c r="B401" s="265">
        <v>-4.3745099999999999</v>
      </c>
      <c r="C401" s="265">
        <v>-3.2779699999999998</v>
      </c>
      <c r="D401" s="265">
        <v>-4.13741</v>
      </c>
      <c r="E401" s="265">
        <v>-3.5068000000000001</v>
      </c>
      <c r="F401" s="265">
        <v>-3.2566099999999998</v>
      </c>
      <c r="G401" s="265">
        <v>-2.7695099999999999</v>
      </c>
      <c r="H401" s="265">
        <v>-2.9988100000000002</v>
      </c>
      <c r="I401" s="265">
        <v>-3.4813799999999899</v>
      </c>
      <c r="J401" s="265">
        <v>-1.1372117246459901</v>
      </c>
      <c r="K401" s="265">
        <v>-0.91122222222221805</v>
      </c>
      <c r="L401" s="265">
        <v>-0.91122222222222005</v>
      </c>
      <c r="M401" s="265">
        <v>-0.91122222222221605</v>
      </c>
      <c r="N401" s="265">
        <v>-1.25345833333333</v>
      </c>
      <c r="O401" s="265">
        <v>-1.25345833333333</v>
      </c>
      <c r="P401" s="265">
        <v>-1.25345833333333</v>
      </c>
      <c r="Q401" s="265">
        <v>-1.25345833333332</v>
      </c>
      <c r="R401" s="265">
        <v>-1.25345833333332</v>
      </c>
      <c r="S401" s="265">
        <v>-1.25345833333333</v>
      </c>
      <c r="T401" s="265">
        <v>-1.25345833333333</v>
      </c>
      <c r="U401" s="265">
        <v>-1.25345833333332</v>
      </c>
      <c r="V401" s="265">
        <v>-1.25345833333334</v>
      </c>
      <c r="W401" s="265">
        <v>-1.25345833333332</v>
      </c>
      <c r="X401" s="265">
        <v>-1.25345833333333</v>
      </c>
      <c r="Y401" s="265">
        <v>-1.25345833333333</v>
      </c>
      <c r="Z401" s="265">
        <v>-1.93924305555555</v>
      </c>
      <c r="AA401" s="265">
        <v>-1.93924305555555</v>
      </c>
      <c r="AB401" s="265">
        <v>-1.93924305555555</v>
      </c>
      <c r="AC401" s="265">
        <v>-1.93924305555555</v>
      </c>
      <c r="AD401" s="265">
        <v>-1.93924305555554</v>
      </c>
      <c r="AE401" s="265">
        <v>-1.93924305555555</v>
      </c>
    </row>
    <row r="402" spans="1:31" x14ac:dyDescent="0.25">
      <c r="A402" s="266" t="s">
        <v>809</v>
      </c>
      <c r="B402" s="265">
        <v>0</v>
      </c>
      <c r="C402" s="265">
        <v>0</v>
      </c>
      <c r="D402" s="265">
        <v>0</v>
      </c>
      <c r="E402" s="265">
        <v>0</v>
      </c>
      <c r="F402" s="265">
        <v>0</v>
      </c>
      <c r="G402" s="265">
        <v>0</v>
      </c>
      <c r="H402" s="265">
        <v>0</v>
      </c>
      <c r="I402" s="265">
        <v>0</v>
      </c>
      <c r="J402" s="265">
        <v>0</v>
      </c>
      <c r="K402" s="265">
        <v>0</v>
      </c>
      <c r="L402" s="265">
        <v>0</v>
      </c>
      <c r="M402" s="265">
        <v>0</v>
      </c>
      <c r="N402" s="265">
        <v>0</v>
      </c>
      <c r="O402" s="265">
        <v>0</v>
      </c>
      <c r="P402" s="265">
        <v>0</v>
      </c>
      <c r="Q402" s="265">
        <v>0</v>
      </c>
      <c r="R402" s="265">
        <v>0</v>
      </c>
      <c r="S402" s="265">
        <v>0</v>
      </c>
      <c r="T402" s="265">
        <v>0</v>
      </c>
      <c r="U402" s="265">
        <v>0</v>
      </c>
      <c r="V402" s="265">
        <v>0</v>
      </c>
      <c r="W402" s="265">
        <v>0</v>
      </c>
      <c r="X402" s="265">
        <v>0</v>
      </c>
      <c r="Y402" s="265">
        <v>0</v>
      </c>
      <c r="Z402" s="265">
        <v>0</v>
      </c>
      <c r="AA402" s="265">
        <v>0</v>
      </c>
      <c r="AB402" s="265">
        <v>0</v>
      </c>
      <c r="AC402" s="265">
        <v>0</v>
      </c>
      <c r="AD402" s="265">
        <v>0</v>
      </c>
      <c r="AE402" s="265">
        <v>0</v>
      </c>
    </row>
    <row r="403" spans="1:31" x14ac:dyDescent="0.25">
      <c r="A403" s="266" t="s">
        <v>810</v>
      </c>
      <c r="B403" s="265">
        <v>1.97777</v>
      </c>
      <c r="C403" s="265">
        <v>3.06331</v>
      </c>
      <c r="D403" s="265">
        <v>-0.65600999999999998</v>
      </c>
      <c r="E403" s="265">
        <v>0.10518</v>
      </c>
      <c r="F403" s="265">
        <v>1.68414</v>
      </c>
      <c r="G403" s="265">
        <v>-9.3879999999999894E-2</v>
      </c>
      <c r="H403" s="265">
        <v>-0.96950000000000003</v>
      </c>
      <c r="I403" s="265">
        <v>-2.3170999999999999</v>
      </c>
      <c r="J403" s="265">
        <v>0</v>
      </c>
      <c r="K403" s="265">
        <v>0</v>
      </c>
      <c r="L403" s="265">
        <v>0</v>
      </c>
      <c r="M403" s="265">
        <v>0</v>
      </c>
      <c r="N403" s="265">
        <v>0</v>
      </c>
      <c r="O403" s="265">
        <v>0</v>
      </c>
      <c r="P403" s="265">
        <v>0</v>
      </c>
      <c r="Q403" s="265">
        <v>0</v>
      </c>
      <c r="R403" s="265">
        <v>0</v>
      </c>
      <c r="S403" s="265">
        <v>0</v>
      </c>
      <c r="T403" s="265">
        <v>0</v>
      </c>
      <c r="U403" s="265">
        <v>0</v>
      </c>
      <c r="V403" s="265">
        <v>0</v>
      </c>
      <c r="W403" s="265">
        <v>0</v>
      </c>
      <c r="X403" s="265">
        <v>0</v>
      </c>
      <c r="Y403" s="265">
        <v>0</v>
      </c>
      <c r="Z403" s="265">
        <v>0</v>
      </c>
      <c r="AA403" s="265">
        <v>0</v>
      </c>
      <c r="AB403" s="265">
        <v>0</v>
      </c>
      <c r="AC403" s="265">
        <v>0</v>
      </c>
      <c r="AD403" s="265">
        <v>0</v>
      </c>
      <c r="AE403" s="265">
        <v>0</v>
      </c>
    </row>
    <row r="404" spans="1:31" x14ac:dyDescent="0.25">
      <c r="A404" s="266" t="s">
        <v>811</v>
      </c>
      <c r="B404" s="265">
        <v>0</v>
      </c>
      <c r="C404" s="265">
        <v>0</v>
      </c>
      <c r="D404" s="265">
        <v>0</v>
      </c>
      <c r="E404" s="265">
        <v>0</v>
      </c>
      <c r="F404" s="265">
        <v>0</v>
      </c>
      <c r="G404" s="265">
        <v>0</v>
      </c>
      <c r="H404" s="265">
        <v>0</v>
      </c>
      <c r="I404" s="265">
        <v>0</v>
      </c>
      <c r="J404" s="265">
        <v>0</v>
      </c>
      <c r="K404" s="265">
        <v>0</v>
      </c>
      <c r="L404" s="265">
        <v>0</v>
      </c>
      <c r="M404" s="265">
        <v>0</v>
      </c>
      <c r="N404" s="265">
        <v>0</v>
      </c>
      <c r="O404" s="265">
        <v>0</v>
      </c>
      <c r="P404" s="265">
        <v>0</v>
      </c>
      <c r="Q404" s="265">
        <v>0</v>
      </c>
      <c r="R404" s="265">
        <v>0</v>
      </c>
      <c r="S404" s="265">
        <v>0</v>
      </c>
      <c r="T404" s="265">
        <v>0</v>
      </c>
      <c r="U404" s="265">
        <v>0</v>
      </c>
      <c r="V404" s="265">
        <v>0</v>
      </c>
      <c r="W404" s="265">
        <v>0</v>
      </c>
      <c r="X404" s="265">
        <v>0</v>
      </c>
      <c r="Y404" s="265">
        <v>0</v>
      </c>
      <c r="Z404" s="265">
        <v>0</v>
      </c>
      <c r="AA404" s="265">
        <v>0</v>
      </c>
      <c r="AB404" s="265">
        <v>0</v>
      </c>
      <c r="AC404" s="265">
        <v>0</v>
      </c>
      <c r="AD404" s="265">
        <v>0</v>
      </c>
      <c r="AE404" s="265">
        <v>0</v>
      </c>
    </row>
    <row r="405" spans="1:31" x14ac:dyDescent="0.25">
      <c r="A405" s="266" t="s">
        <v>812</v>
      </c>
      <c r="B405" s="265">
        <v>0</v>
      </c>
      <c r="C405" s="265">
        <v>-23.22831</v>
      </c>
      <c r="D405" s="265">
        <v>0</v>
      </c>
      <c r="E405" s="265">
        <v>8.4947300000000006</v>
      </c>
      <c r="F405" s="265">
        <v>-0.97336</v>
      </c>
      <c r="G405" s="265">
        <v>0</v>
      </c>
      <c r="H405" s="265">
        <v>0</v>
      </c>
      <c r="I405" s="265">
        <v>0</v>
      </c>
      <c r="J405" s="265">
        <v>0</v>
      </c>
      <c r="K405" s="265">
        <v>0</v>
      </c>
      <c r="L405" s="265">
        <v>0</v>
      </c>
      <c r="M405" s="265">
        <v>0</v>
      </c>
      <c r="N405" s="265">
        <v>0</v>
      </c>
      <c r="O405" s="265">
        <v>0</v>
      </c>
      <c r="P405" s="265">
        <v>0</v>
      </c>
      <c r="Q405" s="265">
        <v>0</v>
      </c>
      <c r="R405" s="265">
        <v>0</v>
      </c>
      <c r="S405" s="265">
        <v>0</v>
      </c>
      <c r="T405" s="265">
        <v>0</v>
      </c>
      <c r="U405" s="265">
        <v>0</v>
      </c>
      <c r="V405" s="265">
        <v>0</v>
      </c>
      <c r="W405" s="265">
        <v>0</v>
      </c>
      <c r="X405" s="265">
        <v>0</v>
      </c>
      <c r="Y405" s="265">
        <v>0</v>
      </c>
      <c r="Z405" s="265">
        <v>0</v>
      </c>
      <c r="AA405" s="265">
        <v>0</v>
      </c>
      <c r="AB405" s="265">
        <v>0</v>
      </c>
      <c r="AC405" s="265">
        <v>0</v>
      </c>
      <c r="AD405" s="265">
        <v>0</v>
      </c>
      <c r="AE405" s="265">
        <v>0</v>
      </c>
    </row>
    <row r="406" spans="1:31" x14ac:dyDescent="0.25">
      <c r="A406" s="266" t="s">
        <v>813</v>
      </c>
      <c r="B406" s="265">
        <v>0</v>
      </c>
      <c r="C406" s="265">
        <v>0</v>
      </c>
      <c r="D406" s="265">
        <v>0</v>
      </c>
      <c r="E406" s="265">
        <v>0</v>
      </c>
      <c r="F406" s="265">
        <v>0</v>
      </c>
      <c r="G406" s="265">
        <v>0</v>
      </c>
      <c r="H406" s="265">
        <v>0</v>
      </c>
      <c r="I406" s="265">
        <v>0</v>
      </c>
      <c r="J406" s="265">
        <v>0</v>
      </c>
      <c r="K406" s="265">
        <v>0</v>
      </c>
      <c r="L406" s="265">
        <v>0</v>
      </c>
      <c r="M406" s="265">
        <v>0</v>
      </c>
      <c r="N406" s="265">
        <v>0</v>
      </c>
      <c r="O406" s="265">
        <v>0</v>
      </c>
      <c r="P406" s="265">
        <v>0</v>
      </c>
      <c r="Q406" s="265">
        <v>0</v>
      </c>
      <c r="R406" s="265">
        <v>0</v>
      </c>
      <c r="S406" s="265">
        <v>0</v>
      </c>
      <c r="T406" s="265">
        <v>0</v>
      </c>
      <c r="U406" s="265">
        <v>0</v>
      </c>
      <c r="V406" s="265">
        <v>0</v>
      </c>
      <c r="W406" s="265">
        <v>0</v>
      </c>
      <c r="X406" s="265">
        <v>0</v>
      </c>
      <c r="Y406" s="265">
        <v>0</v>
      </c>
      <c r="Z406" s="265">
        <v>0</v>
      </c>
      <c r="AA406" s="265">
        <v>0</v>
      </c>
      <c r="AB406" s="265">
        <v>0</v>
      </c>
      <c r="AC406" s="265">
        <v>0</v>
      </c>
      <c r="AD406" s="265">
        <v>0</v>
      </c>
      <c r="AE406" s="265">
        <v>0</v>
      </c>
    </row>
    <row r="407" spans="1:31" x14ac:dyDescent="0.25">
      <c r="A407" s="266" t="s">
        <v>814</v>
      </c>
      <c r="B407" s="265">
        <v>0</v>
      </c>
      <c r="C407" s="265">
        <v>0</v>
      </c>
      <c r="D407" s="265">
        <v>0</v>
      </c>
      <c r="E407" s="265">
        <v>0</v>
      </c>
      <c r="F407" s="265">
        <v>0</v>
      </c>
      <c r="G407" s="265">
        <v>0</v>
      </c>
      <c r="H407" s="265">
        <v>0</v>
      </c>
      <c r="I407" s="265">
        <v>0</v>
      </c>
      <c r="J407" s="265">
        <v>0</v>
      </c>
      <c r="K407" s="265">
        <v>0</v>
      </c>
      <c r="L407" s="265">
        <v>0</v>
      </c>
      <c r="M407" s="265">
        <v>0</v>
      </c>
      <c r="N407" s="265">
        <v>0</v>
      </c>
      <c r="O407" s="265">
        <v>0</v>
      </c>
      <c r="P407" s="265">
        <v>0</v>
      </c>
      <c r="Q407" s="265">
        <v>0</v>
      </c>
      <c r="R407" s="265">
        <v>0</v>
      </c>
      <c r="S407" s="265">
        <v>0</v>
      </c>
      <c r="T407" s="265">
        <v>0</v>
      </c>
      <c r="U407" s="265">
        <v>0</v>
      </c>
      <c r="V407" s="265">
        <v>0</v>
      </c>
      <c r="W407" s="265">
        <v>0</v>
      </c>
      <c r="X407" s="265">
        <v>0</v>
      </c>
      <c r="Y407" s="265">
        <v>0</v>
      </c>
      <c r="Z407" s="265">
        <v>0</v>
      </c>
      <c r="AA407" s="265">
        <v>0</v>
      </c>
      <c r="AB407" s="265">
        <v>0</v>
      </c>
      <c r="AC407" s="265">
        <v>0</v>
      </c>
      <c r="AD407" s="265">
        <v>0</v>
      </c>
      <c r="AE407" s="265">
        <v>0</v>
      </c>
    </row>
    <row r="408" spans="1:31" x14ac:dyDescent="0.25">
      <c r="A408" s="266" t="s">
        <v>815</v>
      </c>
      <c r="B408" s="265">
        <v>372.43263999999999</v>
      </c>
      <c r="C408" s="265">
        <v>416.50245999999999</v>
      </c>
      <c r="D408" s="265">
        <v>731.35561999999902</v>
      </c>
      <c r="E408" s="265">
        <v>284.730179999999</v>
      </c>
      <c r="F408" s="265">
        <v>216.91283000000001</v>
      </c>
      <c r="G408" s="265">
        <v>356.53669000000002</v>
      </c>
      <c r="H408" s="265">
        <v>158.25924000000001</v>
      </c>
      <c r="I408" s="265">
        <v>137.28819999999999</v>
      </c>
      <c r="J408" s="265">
        <v>58.999000000000002</v>
      </c>
      <c r="K408" s="265">
        <v>40.476999999999997</v>
      </c>
      <c r="L408" s="265">
        <v>147.89400000000001</v>
      </c>
      <c r="M408" s="265">
        <v>124.18600000000001</v>
      </c>
      <c r="N408" s="265">
        <v>490.358</v>
      </c>
      <c r="O408" s="265">
        <v>381.11599999999999</v>
      </c>
      <c r="P408" s="265">
        <v>674.42</v>
      </c>
      <c r="Q408" s="265">
        <v>178.69300000000001</v>
      </c>
      <c r="R408" s="265">
        <v>183.61099999999999</v>
      </c>
      <c r="S408" s="265">
        <v>127.762</v>
      </c>
      <c r="T408" s="265">
        <v>88.346000000000004</v>
      </c>
      <c r="U408" s="265">
        <v>97.492000000000004</v>
      </c>
      <c r="V408" s="265">
        <v>204.78399999999999</v>
      </c>
      <c r="W408" s="265">
        <v>118.589</v>
      </c>
      <c r="X408" s="265">
        <v>282.390999999999</v>
      </c>
      <c r="Y408" s="265">
        <v>225.02199999999999</v>
      </c>
      <c r="Z408" s="265">
        <v>484.06200000000001</v>
      </c>
      <c r="AA408" s="265">
        <v>385.16199999999998</v>
      </c>
      <c r="AB408" s="265">
        <v>674.53800000000001</v>
      </c>
      <c r="AC408" s="265">
        <v>178.64</v>
      </c>
      <c r="AD408" s="265">
        <v>184.04499999999999</v>
      </c>
      <c r="AE408" s="265">
        <v>127.98699999999999</v>
      </c>
    </row>
    <row r="409" spans="1:31" x14ac:dyDescent="0.25">
      <c r="A409" s="266" t="s">
        <v>816</v>
      </c>
      <c r="B409" s="265">
        <v>0</v>
      </c>
      <c r="C409" s="265">
        <v>0</v>
      </c>
      <c r="D409" s="265">
        <v>0</v>
      </c>
      <c r="E409" s="265">
        <v>0</v>
      </c>
      <c r="F409" s="265">
        <v>0</v>
      </c>
      <c r="G409" s="265">
        <v>0</v>
      </c>
      <c r="H409" s="265">
        <v>0</v>
      </c>
      <c r="I409" s="265">
        <v>0</v>
      </c>
      <c r="J409" s="265">
        <v>0</v>
      </c>
      <c r="K409" s="265">
        <v>0</v>
      </c>
      <c r="L409" s="265">
        <v>0</v>
      </c>
      <c r="M409" s="265">
        <v>0</v>
      </c>
      <c r="N409" s="265">
        <v>0</v>
      </c>
      <c r="O409" s="265">
        <v>0</v>
      </c>
      <c r="P409" s="265">
        <v>0</v>
      </c>
      <c r="Q409" s="265">
        <v>0</v>
      </c>
      <c r="R409" s="265">
        <v>0</v>
      </c>
      <c r="S409" s="265">
        <v>0</v>
      </c>
      <c r="T409" s="265">
        <v>0</v>
      </c>
      <c r="U409" s="265">
        <v>0</v>
      </c>
      <c r="V409" s="265">
        <v>0</v>
      </c>
      <c r="W409" s="265">
        <v>0</v>
      </c>
      <c r="X409" s="265">
        <v>0</v>
      </c>
      <c r="Y409" s="265">
        <v>0</v>
      </c>
      <c r="Z409" s="265">
        <v>0</v>
      </c>
      <c r="AA409" s="265">
        <v>0</v>
      </c>
      <c r="AB409" s="265">
        <v>0</v>
      </c>
      <c r="AC409" s="265">
        <v>0</v>
      </c>
      <c r="AD409" s="265">
        <v>0</v>
      </c>
      <c r="AE409" s="265">
        <v>0</v>
      </c>
    </row>
    <row r="410" spans="1:31" x14ac:dyDescent="0.25">
      <c r="A410" s="266" t="s">
        <v>817</v>
      </c>
      <c r="B410" s="265">
        <v>0</v>
      </c>
      <c r="C410" s="265">
        <v>-8.2000000000000003E-2</v>
      </c>
      <c r="D410" s="265">
        <v>9.2408400000000004</v>
      </c>
      <c r="E410" s="265">
        <v>0</v>
      </c>
      <c r="F410" s="265">
        <v>5.5250000000000004</v>
      </c>
      <c r="G410" s="265">
        <v>26.348009999999999</v>
      </c>
      <c r="H410" s="265">
        <v>0</v>
      </c>
      <c r="I410" s="265">
        <v>0</v>
      </c>
      <c r="J410" s="265">
        <v>0</v>
      </c>
      <c r="K410" s="265">
        <v>0</v>
      </c>
      <c r="L410" s="265">
        <v>0</v>
      </c>
      <c r="M410" s="265">
        <v>0</v>
      </c>
      <c r="N410" s="265">
        <v>0</v>
      </c>
      <c r="O410" s="265">
        <v>0</v>
      </c>
      <c r="P410" s="265">
        <v>0</v>
      </c>
      <c r="Q410" s="265">
        <v>0</v>
      </c>
      <c r="R410" s="265">
        <v>0</v>
      </c>
      <c r="S410" s="265">
        <v>0</v>
      </c>
      <c r="T410" s="265">
        <v>0</v>
      </c>
      <c r="U410" s="265">
        <v>0</v>
      </c>
      <c r="V410" s="265">
        <v>0</v>
      </c>
      <c r="W410" s="265">
        <v>0</v>
      </c>
      <c r="X410" s="265">
        <v>0</v>
      </c>
      <c r="Y410" s="265">
        <v>0</v>
      </c>
      <c r="Z410" s="265">
        <v>0</v>
      </c>
      <c r="AA410" s="265">
        <v>0</v>
      </c>
      <c r="AB410" s="265">
        <v>0</v>
      </c>
      <c r="AC410" s="265">
        <v>0</v>
      </c>
      <c r="AD410" s="265">
        <v>0</v>
      </c>
      <c r="AE410" s="265">
        <v>0</v>
      </c>
    </row>
    <row r="411" spans="1:31" x14ac:dyDescent="0.25">
      <c r="A411" s="266" t="s">
        <v>818</v>
      </c>
      <c r="B411" s="265">
        <v>52.56127</v>
      </c>
      <c r="C411" s="265">
        <v>51.816270000000003</v>
      </c>
      <c r="D411" s="265">
        <v>54.356529999999999</v>
      </c>
      <c r="E411" s="265">
        <v>37.650120000000001</v>
      </c>
      <c r="F411" s="265">
        <v>48.422719999999998</v>
      </c>
      <c r="G411" s="265">
        <v>50.386049999999997</v>
      </c>
      <c r="H411" s="265">
        <v>67.993499999999997</v>
      </c>
      <c r="I411" s="265">
        <v>39.530340000000002</v>
      </c>
      <c r="J411" s="265">
        <v>56.781999999999996</v>
      </c>
      <c r="K411" s="265">
        <v>40.058999999999997</v>
      </c>
      <c r="L411" s="265">
        <v>37.951000000000001</v>
      </c>
      <c r="M411" s="265">
        <v>32.046999999999997</v>
      </c>
      <c r="N411" s="265">
        <v>32.512999999999998</v>
      </c>
      <c r="O411" s="265">
        <v>32.088999999999999</v>
      </c>
      <c r="P411" s="265">
        <v>36.143999999999998</v>
      </c>
      <c r="Q411" s="265">
        <v>30.271999999999998</v>
      </c>
      <c r="R411" s="265">
        <v>34.783999999999999</v>
      </c>
      <c r="S411" s="265">
        <v>35.484000000000002</v>
      </c>
      <c r="T411" s="265">
        <v>32.793999999999997</v>
      </c>
      <c r="U411" s="265">
        <v>35.68</v>
      </c>
      <c r="V411" s="265">
        <v>34.266999999999904</v>
      </c>
      <c r="W411" s="265">
        <v>35.869</v>
      </c>
      <c r="X411" s="265">
        <v>35.344999999999999</v>
      </c>
      <c r="Y411" s="265">
        <v>33.518000000000001</v>
      </c>
      <c r="Z411" s="265">
        <v>34.251999999999903</v>
      </c>
      <c r="AA411" s="265">
        <v>32.525999999999897</v>
      </c>
      <c r="AB411" s="265">
        <v>35.793999999999997</v>
      </c>
      <c r="AC411" s="265">
        <v>32.140999999999998</v>
      </c>
      <c r="AD411" s="265">
        <v>35.581000000000003</v>
      </c>
      <c r="AE411" s="265">
        <v>35.393000000000001</v>
      </c>
    </row>
    <row r="412" spans="1:31" ht="15.75" thickBot="1" x14ac:dyDescent="0.3">
      <c r="A412" s="266" t="s">
        <v>819</v>
      </c>
      <c r="B412" s="267">
        <v>149.10176999999999</v>
      </c>
      <c r="C412" s="267">
        <v>192.55475999999999</v>
      </c>
      <c r="D412" s="267">
        <v>150.56361999999999</v>
      </c>
      <c r="E412" s="267">
        <v>233.43066999999999</v>
      </c>
      <c r="F412" s="267">
        <v>3.3521100000000099</v>
      </c>
      <c r="G412" s="267">
        <v>119.35002</v>
      </c>
      <c r="H412" s="267">
        <v>160.59483</v>
      </c>
      <c r="I412" s="267">
        <v>108.57259000000001</v>
      </c>
      <c r="J412" s="267">
        <v>177.01</v>
      </c>
      <c r="K412" s="267">
        <v>138.62700000000001</v>
      </c>
      <c r="L412" s="267">
        <v>135.56200000000001</v>
      </c>
      <c r="M412" s="267">
        <v>167.738</v>
      </c>
      <c r="N412" s="267">
        <v>109.598</v>
      </c>
      <c r="O412" s="267">
        <v>109.11</v>
      </c>
      <c r="P412" s="267">
        <v>113.363</v>
      </c>
      <c r="Q412" s="267">
        <v>163.02000000000001</v>
      </c>
      <c r="R412" s="267">
        <v>85.628</v>
      </c>
      <c r="S412" s="267">
        <v>149.35900000000001</v>
      </c>
      <c r="T412" s="267">
        <v>104.006</v>
      </c>
      <c r="U412" s="267">
        <v>112.68899999999999</v>
      </c>
      <c r="V412" s="267">
        <v>107.41800000000001</v>
      </c>
      <c r="W412" s="267">
        <v>136.77500000000001</v>
      </c>
      <c r="X412" s="267">
        <v>121.804</v>
      </c>
      <c r="Y412" s="267">
        <v>177.416</v>
      </c>
      <c r="Z412" s="267">
        <v>112.143999999999</v>
      </c>
      <c r="AA412" s="267">
        <v>112.881</v>
      </c>
      <c r="AB412" s="267">
        <v>115.137</v>
      </c>
      <c r="AC412" s="267">
        <v>165.88299999999899</v>
      </c>
      <c r="AD412" s="267">
        <v>87.772000000000006</v>
      </c>
      <c r="AE412" s="267">
        <v>152.60899999999901</v>
      </c>
    </row>
    <row r="413" spans="1:31" x14ac:dyDescent="0.25">
      <c r="A413" s="287" t="s">
        <v>820</v>
      </c>
      <c r="B413" s="265">
        <v>269.14523000000003</v>
      </c>
      <c r="C413" s="265">
        <v>357.42365999999998</v>
      </c>
      <c r="D413" s="265">
        <v>553.53058999999996</v>
      </c>
      <c r="E413" s="265">
        <v>250.669119999999</v>
      </c>
      <c r="F413" s="265">
        <v>125.67259</v>
      </c>
      <c r="G413" s="265">
        <v>307.70981999999998</v>
      </c>
      <c r="H413" s="265">
        <v>152.68302</v>
      </c>
      <c r="I413" s="265">
        <v>96.270780000000002</v>
      </c>
      <c r="J413" s="265">
        <v>138.55150320488701</v>
      </c>
      <c r="K413" s="265">
        <v>86.880518790868905</v>
      </c>
      <c r="L413" s="265">
        <v>138.88328979086799</v>
      </c>
      <c r="M413" s="265">
        <v>128.220821790868</v>
      </c>
      <c r="N413" s="265">
        <v>321.193836526979</v>
      </c>
      <c r="O413" s="265">
        <v>261.74601452697999</v>
      </c>
      <c r="P413" s="265">
        <v>445.35558452698001</v>
      </c>
      <c r="Q413" s="265">
        <v>160.64640252697899</v>
      </c>
      <c r="R413" s="265">
        <v>96.799111526979999</v>
      </c>
      <c r="S413" s="265">
        <v>108.97796852698001</v>
      </c>
      <c r="T413" s="265">
        <v>45.212408526979999</v>
      </c>
      <c r="U413" s="265">
        <v>87.070432526979999</v>
      </c>
      <c r="V413" s="265">
        <v>144.22667052697901</v>
      </c>
      <c r="W413" s="265">
        <v>112.01593052698</v>
      </c>
      <c r="X413" s="265">
        <v>206.40711452698</v>
      </c>
      <c r="Y413" s="265">
        <v>194.51938852697899</v>
      </c>
      <c r="Z413" s="265">
        <v>317.94232006170199</v>
      </c>
      <c r="AA413" s="265">
        <v>263.15585806170202</v>
      </c>
      <c r="AB413" s="265">
        <v>443.927301061702</v>
      </c>
      <c r="AC413" s="265">
        <v>164.45545906170199</v>
      </c>
      <c r="AD413" s="265">
        <v>87.834907061702197</v>
      </c>
      <c r="AE413" s="265">
        <v>102.189929061702</v>
      </c>
    </row>
    <row r="414" spans="1:31" ht="15.75" thickBot="1" x14ac:dyDescent="0.3">
      <c r="A414" s="266" t="s">
        <v>821</v>
      </c>
      <c r="B414" s="267">
        <v>0</v>
      </c>
      <c r="C414" s="267">
        <v>0</v>
      </c>
      <c r="D414" s="267">
        <v>0</v>
      </c>
      <c r="E414" s="267">
        <v>0</v>
      </c>
      <c r="F414" s="267">
        <v>0</v>
      </c>
      <c r="G414" s="267">
        <v>0</v>
      </c>
      <c r="H414" s="267">
        <v>0</v>
      </c>
      <c r="I414" s="267">
        <v>0</v>
      </c>
      <c r="J414" s="267">
        <v>0</v>
      </c>
      <c r="K414" s="267">
        <v>0</v>
      </c>
      <c r="L414" s="267">
        <v>0</v>
      </c>
      <c r="M414" s="267">
        <v>0</v>
      </c>
      <c r="N414" s="267">
        <v>0</v>
      </c>
      <c r="O414" s="267">
        <v>0</v>
      </c>
      <c r="P414" s="267">
        <v>0</v>
      </c>
      <c r="Q414" s="267">
        <v>0</v>
      </c>
      <c r="R414" s="267">
        <v>0</v>
      </c>
      <c r="S414" s="267">
        <v>0</v>
      </c>
      <c r="T414" s="267">
        <v>0</v>
      </c>
      <c r="U414" s="267">
        <v>0</v>
      </c>
      <c r="V414" s="267">
        <v>0</v>
      </c>
      <c r="W414" s="267">
        <v>0</v>
      </c>
      <c r="X414" s="267">
        <v>0</v>
      </c>
      <c r="Y414" s="267">
        <v>0</v>
      </c>
      <c r="Z414" s="267">
        <v>0</v>
      </c>
      <c r="AA414" s="267">
        <v>0</v>
      </c>
      <c r="AB414" s="267">
        <v>0</v>
      </c>
      <c r="AC414" s="267">
        <v>0</v>
      </c>
      <c r="AD414" s="267">
        <v>0</v>
      </c>
      <c r="AE414" s="267">
        <v>0</v>
      </c>
    </row>
    <row r="415" spans="1:31" x14ac:dyDescent="0.25">
      <c r="A415" s="287" t="s">
        <v>822</v>
      </c>
      <c r="B415" s="265">
        <v>0</v>
      </c>
      <c r="C415" s="265">
        <v>0</v>
      </c>
      <c r="D415" s="265">
        <v>0</v>
      </c>
      <c r="E415" s="265">
        <v>0</v>
      </c>
      <c r="F415" s="265">
        <v>0</v>
      </c>
      <c r="G415" s="265">
        <v>0</v>
      </c>
      <c r="H415" s="265">
        <v>0</v>
      </c>
      <c r="I415" s="265">
        <v>0</v>
      </c>
      <c r="J415" s="265">
        <v>0</v>
      </c>
      <c r="K415" s="265">
        <v>0</v>
      </c>
      <c r="L415" s="265">
        <v>0</v>
      </c>
      <c r="M415" s="265">
        <v>0</v>
      </c>
      <c r="N415" s="265">
        <v>0</v>
      </c>
      <c r="O415" s="265">
        <v>0</v>
      </c>
      <c r="P415" s="265">
        <v>0</v>
      </c>
      <c r="Q415" s="265">
        <v>0</v>
      </c>
      <c r="R415" s="265">
        <v>0</v>
      </c>
      <c r="S415" s="265">
        <v>0</v>
      </c>
      <c r="T415" s="265">
        <v>0</v>
      </c>
      <c r="U415" s="265">
        <v>0</v>
      </c>
      <c r="V415" s="265">
        <v>0</v>
      </c>
      <c r="W415" s="265">
        <v>0</v>
      </c>
      <c r="X415" s="265">
        <v>0</v>
      </c>
      <c r="Y415" s="265">
        <v>0</v>
      </c>
      <c r="Z415" s="265">
        <v>0</v>
      </c>
      <c r="AA415" s="265">
        <v>0</v>
      </c>
      <c r="AB415" s="265">
        <v>0</v>
      </c>
      <c r="AC415" s="265">
        <v>0</v>
      </c>
      <c r="AD415" s="265">
        <v>0</v>
      </c>
      <c r="AE415" s="265">
        <v>0</v>
      </c>
    </row>
    <row r="416" spans="1:31" ht="15.75" thickBot="1" x14ac:dyDescent="0.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row>
    <row r="417" spans="1:31" x14ac:dyDescent="0.25">
      <c r="A417" s="264" t="s">
        <v>823</v>
      </c>
      <c r="B417" s="265">
        <v>269.14523000000003</v>
      </c>
      <c r="C417" s="265">
        <v>357.42365999999998</v>
      </c>
      <c r="D417" s="265">
        <v>553.53058999999996</v>
      </c>
      <c r="E417" s="265">
        <v>250.669119999999</v>
      </c>
      <c r="F417" s="265">
        <v>125.67259</v>
      </c>
      <c r="G417" s="265">
        <v>307.70981999999998</v>
      </c>
      <c r="H417" s="265">
        <v>152.68302</v>
      </c>
      <c r="I417" s="265">
        <v>96.270780000000002</v>
      </c>
      <c r="J417" s="265">
        <v>138.55150320488701</v>
      </c>
      <c r="K417" s="265">
        <v>86.880518790868905</v>
      </c>
      <c r="L417" s="265">
        <v>138.88328979086799</v>
      </c>
      <c r="M417" s="265">
        <v>128.220821790868</v>
      </c>
      <c r="N417" s="265">
        <v>321.193836526979</v>
      </c>
      <c r="O417" s="265">
        <v>261.74601452697999</v>
      </c>
      <c r="P417" s="265">
        <v>445.35558452698001</v>
      </c>
      <c r="Q417" s="265">
        <v>160.64640252697899</v>
      </c>
      <c r="R417" s="265">
        <v>96.799111526979999</v>
      </c>
      <c r="S417" s="265">
        <v>108.97796852698001</v>
      </c>
      <c r="T417" s="265">
        <v>45.212408526979999</v>
      </c>
      <c r="U417" s="265">
        <v>87.070432526979999</v>
      </c>
      <c r="V417" s="265">
        <v>144.22667052697901</v>
      </c>
      <c r="W417" s="265">
        <v>112.01593052698</v>
      </c>
      <c r="X417" s="265">
        <v>206.40711452698</v>
      </c>
      <c r="Y417" s="265">
        <v>194.51938852697899</v>
      </c>
      <c r="Z417" s="265">
        <v>317.94232006170199</v>
      </c>
      <c r="AA417" s="265">
        <v>263.15585806170202</v>
      </c>
      <c r="AB417" s="265">
        <v>443.927301061702</v>
      </c>
      <c r="AC417" s="265">
        <v>164.45545906170199</v>
      </c>
      <c r="AD417" s="265">
        <v>87.834907061702197</v>
      </c>
      <c r="AE417" s="265">
        <v>102.189929061702</v>
      </c>
    </row>
    <row r="419" spans="1:31" x14ac:dyDescent="0.25">
      <c r="A419" s="264" t="s">
        <v>824</v>
      </c>
      <c r="B419" s="272">
        <v>30853.9862599999</v>
      </c>
      <c r="C419" s="272">
        <v>23619.203829999999</v>
      </c>
      <c r="D419" s="272">
        <v>18874.39417</v>
      </c>
      <c r="E419" s="272">
        <v>15475.988380000001</v>
      </c>
      <c r="F419" s="272">
        <v>16695.494739999998</v>
      </c>
      <c r="G419" s="272">
        <v>24997.28239</v>
      </c>
      <c r="H419" s="272">
        <v>29570.445479999998</v>
      </c>
      <c r="I419" s="272">
        <v>29385.38825</v>
      </c>
      <c r="J419" s="272">
        <v>19974.218211448999</v>
      </c>
      <c r="K419" s="272">
        <v>14272.9020701358</v>
      </c>
      <c r="L419" s="272">
        <v>16178.803761696099</v>
      </c>
      <c r="M419" s="272">
        <v>22888.554827314601</v>
      </c>
      <c r="N419" s="272">
        <v>29629.353191062299</v>
      </c>
      <c r="O419" s="272">
        <v>24780.4014997013</v>
      </c>
      <c r="P419" s="272">
        <v>20106.135422810101</v>
      </c>
      <c r="Q419" s="272">
        <v>14342.4901495713</v>
      </c>
      <c r="R419" s="272">
        <v>18544.490521811898</v>
      </c>
      <c r="S419" s="272">
        <v>23384.052710394899</v>
      </c>
      <c r="T419" s="272">
        <v>25726.6834982695</v>
      </c>
      <c r="U419" s="272">
        <v>24738.001980941201</v>
      </c>
      <c r="V419" s="272">
        <v>17967.774394319</v>
      </c>
      <c r="W419" s="272">
        <v>12331.5023208435</v>
      </c>
      <c r="X419" s="272">
        <v>12580.5168279069</v>
      </c>
      <c r="Y419" s="272">
        <v>24799.6705897633</v>
      </c>
      <c r="Z419" s="272">
        <v>27784.526631016201</v>
      </c>
      <c r="AA419" s="272">
        <v>23215.919705940902</v>
      </c>
      <c r="AB419" s="272">
        <v>18500.830787454401</v>
      </c>
      <c r="AC419" s="272">
        <v>10598.519741802</v>
      </c>
      <c r="AD419" s="272">
        <v>15920.506477576901</v>
      </c>
      <c r="AE419" s="272">
        <v>22208.8108578518</v>
      </c>
    </row>
    <row r="420" spans="1:31" x14ac:dyDescent="0.25">
      <c r="A420" s="266" t="s">
        <v>543</v>
      </c>
    </row>
    <row r="421" spans="1:31" x14ac:dyDescent="0.25">
      <c r="A421" s="266" t="s">
        <v>825</v>
      </c>
      <c r="B421" s="265">
        <v>5405.4134000000004</v>
      </c>
      <c r="C421" s="265">
        <v>5413.5738600000004</v>
      </c>
      <c r="D421" s="265">
        <v>5419.4047799999998</v>
      </c>
      <c r="E421" s="265">
        <v>5400.4721399999999</v>
      </c>
      <c r="F421" s="265">
        <v>5411.8116499999996</v>
      </c>
      <c r="G421" s="265">
        <v>5405.7844699999996</v>
      </c>
      <c r="H421" s="265">
        <v>5411.3086400000002</v>
      </c>
      <c r="I421" s="265">
        <v>5422.0337</v>
      </c>
      <c r="J421" s="265">
        <v>5360.5987635543097</v>
      </c>
      <c r="K421" s="265">
        <v>5351.83803135584</v>
      </c>
      <c r="L421" s="265">
        <v>5349.2132079987596</v>
      </c>
      <c r="M421" s="265">
        <v>5312.7556841536698</v>
      </c>
      <c r="N421" s="265">
        <v>5336.7347736958</v>
      </c>
      <c r="O421" s="265">
        <v>5322.4845117982304</v>
      </c>
      <c r="P421" s="265">
        <v>5336.73477369581</v>
      </c>
      <c r="Q421" s="265">
        <v>5331.9846863966104</v>
      </c>
      <c r="R421" s="265">
        <v>5294.0681070291403</v>
      </c>
      <c r="S421" s="265">
        <v>5281.63468639661</v>
      </c>
      <c r="T421" s="265">
        <v>5286.3847736958096</v>
      </c>
      <c r="U421" s="265">
        <v>5286.3847736958096</v>
      </c>
      <c r="V421" s="265">
        <v>5885.8013530632797</v>
      </c>
      <c r="W421" s="265">
        <v>5890.5514403624702</v>
      </c>
      <c r="X421" s="265">
        <v>5885.8013530632797</v>
      </c>
      <c r="Y421" s="265">
        <v>5890.5514403624702</v>
      </c>
      <c r="Z421" s="265">
        <v>5893.5145104117801</v>
      </c>
      <c r="AA421" s="265">
        <v>5879.2642485141996</v>
      </c>
      <c r="AB421" s="265">
        <v>5898.0978437451104</v>
      </c>
      <c r="AC421" s="265">
        <v>5893.3477564459199</v>
      </c>
      <c r="AD421" s="265">
        <v>5903.9311770784398</v>
      </c>
      <c r="AE421" s="265">
        <v>5899.1810897792502</v>
      </c>
    </row>
    <row r="422" spans="1:31" x14ac:dyDescent="0.25">
      <c r="A422" s="266" t="s">
        <v>826</v>
      </c>
      <c r="B422" s="265">
        <v>0</v>
      </c>
      <c r="C422" s="265">
        <v>0</v>
      </c>
      <c r="D422" s="265">
        <v>0</v>
      </c>
      <c r="E422" s="265">
        <v>0</v>
      </c>
      <c r="F422" s="265">
        <v>0</v>
      </c>
      <c r="G422" s="265">
        <v>0</v>
      </c>
      <c r="H422" s="265">
        <v>0</v>
      </c>
      <c r="I422" s="265">
        <v>0</v>
      </c>
      <c r="J422" s="265">
        <v>0</v>
      </c>
      <c r="K422" s="265">
        <v>0</v>
      </c>
      <c r="L422" s="265">
        <v>0</v>
      </c>
      <c r="M422" s="265">
        <v>0</v>
      </c>
      <c r="N422" s="265">
        <v>0</v>
      </c>
      <c r="O422" s="265">
        <v>0</v>
      </c>
      <c r="P422" s="265">
        <v>0</v>
      </c>
      <c r="Q422" s="265">
        <v>0</v>
      </c>
      <c r="R422" s="265">
        <v>0</v>
      </c>
      <c r="S422" s="265">
        <v>0</v>
      </c>
      <c r="T422" s="265">
        <v>0</v>
      </c>
      <c r="U422" s="265">
        <v>0</v>
      </c>
      <c r="V422" s="265">
        <v>0</v>
      </c>
      <c r="W422" s="265">
        <v>0</v>
      </c>
      <c r="X422" s="265">
        <v>0</v>
      </c>
      <c r="Y422" s="265">
        <v>0</v>
      </c>
      <c r="Z422" s="265">
        <v>0</v>
      </c>
      <c r="AA422" s="265">
        <v>0</v>
      </c>
      <c r="AB422" s="265">
        <v>0</v>
      </c>
      <c r="AC422" s="265">
        <v>0</v>
      </c>
      <c r="AD422" s="265">
        <v>0</v>
      </c>
      <c r="AE422" s="265">
        <v>0</v>
      </c>
    </row>
    <row r="423" spans="1:31" ht="15.75" thickBot="1" x14ac:dyDescent="0.3">
      <c r="A423" s="266" t="s">
        <v>831</v>
      </c>
      <c r="B423" s="267">
        <v>0</v>
      </c>
      <c r="C423" s="267">
        <v>0</v>
      </c>
      <c r="D423" s="267">
        <v>0</v>
      </c>
      <c r="E423" s="267">
        <v>0</v>
      </c>
      <c r="F423" s="267">
        <v>0</v>
      </c>
      <c r="G423" s="267">
        <v>0</v>
      </c>
      <c r="H423" s="267">
        <v>0</v>
      </c>
      <c r="I423" s="267">
        <v>0</v>
      </c>
      <c r="J423" s="267">
        <v>0</v>
      </c>
      <c r="K423" s="267">
        <v>0</v>
      </c>
      <c r="L423" s="267">
        <v>0</v>
      </c>
      <c r="M423" s="267">
        <v>0</v>
      </c>
      <c r="N423" s="267">
        <v>0</v>
      </c>
      <c r="O423" s="267">
        <v>0</v>
      </c>
      <c r="P423" s="267">
        <v>0</v>
      </c>
      <c r="Q423" s="267">
        <v>0</v>
      </c>
      <c r="R423" s="267">
        <v>0</v>
      </c>
      <c r="S423" s="267">
        <v>0</v>
      </c>
      <c r="T423" s="267">
        <v>0</v>
      </c>
      <c r="U423" s="267">
        <v>0</v>
      </c>
      <c r="V423" s="267">
        <v>0</v>
      </c>
      <c r="W423" s="267">
        <v>0</v>
      </c>
      <c r="X423" s="267">
        <v>0</v>
      </c>
      <c r="Y423" s="267">
        <v>0</v>
      </c>
      <c r="Z423" s="267">
        <v>0</v>
      </c>
      <c r="AA423" s="267">
        <v>0</v>
      </c>
      <c r="AB423" s="267">
        <v>0</v>
      </c>
      <c r="AC423" s="267">
        <v>0</v>
      </c>
      <c r="AD423" s="267">
        <v>0</v>
      </c>
      <c r="AE423" s="267">
        <v>0</v>
      </c>
    </row>
    <row r="424" spans="1:31" x14ac:dyDescent="0.25">
      <c r="A424" s="266" t="s">
        <v>827</v>
      </c>
      <c r="B424" s="265">
        <v>5405.4134000000004</v>
      </c>
      <c r="C424" s="265">
        <v>5413.5738600000004</v>
      </c>
      <c r="D424" s="265">
        <v>5419.4047799999998</v>
      </c>
      <c r="E424" s="265">
        <v>5400.4721399999999</v>
      </c>
      <c r="F424" s="265">
        <v>5411.8116499999996</v>
      </c>
      <c r="G424" s="265">
        <v>5405.7844699999996</v>
      </c>
      <c r="H424" s="265">
        <v>5411.3086400000002</v>
      </c>
      <c r="I424" s="265">
        <v>5422.0337</v>
      </c>
      <c r="J424" s="265">
        <v>5360.5987635543097</v>
      </c>
      <c r="K424" s="265">
        <v>5351.83803135584</v>
      </c>
      <c r="L424" s="265">
        <v>5349.2132079987596</v>
      </c>
      <c r="M424" s="265">
        <v>5312.7556841536698</v>
      </c>
      <c r="N424" s="265">
        <v>5336.7347736958</v>
      </c>
      <c r="O424" s="265">
        <v>5322.4845117982304</v>
      </c>
      <c r="P424" s="265">
        <v>5336.73477369581</v>
      </c>
      <c r="Q424" s="265">
        <v>5331.9846863966104</v>
      </c>
      <c r="R424" s="265">
        <v>5294.0681070291403</v>
      </c>
      <c r="S424" s="265">
        <v>5281.63468639661</v>
      </c>
      <c r="T424" s="265">
        <v>5286.3847736958096</v>
      </c>
      <c r="U424" s="265">
        <v>5286.3847736958096</v>
      </c>
      <c r="V424" s="265">
        <v>5885.8013530632797</v>
      </c>
      <c r="W424" s="265">
        <v>5890.5514403624702</v>
      </c>
      <c r="X424" s="265">
        <v>5885.8013530632797</v>
      </c>
      <c r="Y424" s="265">
        <v>5890.5514403624702</v>
      </c>
      <c r="Z424" s="265">
        <v>5893.5145104117801</v>
      </c>
      <c r="AA424" s="265">
        <v>5879.2642485141996</v>
      </c>
      <c r="AB424" s="265">
        <v>5898.0978437451104</v>
      </c>
      <c r="AC424" s="265">
        <v>5893.3477564459199</v>
      </c>
      <c r="AD424" s="265">
        <v>5903.9311770784398</v>
      </c>
      <c r="AE424" s="265">
        <v>5899.1810897792502</v>
      </c>
    </row>
    <row r="425" spans="1:31" ht="15.75" thickBot="1" x14ac:dyDescent="0.3">
      <c r="A425" s="266" t="s">
        <v>828</v>
      </c>
      <c r="B425" s="267">
        <v>268.72809999999998</v>
      </c>
      <c r="C425" s="267">
        <v>248.81058999999999</v>
      </c>
      <c r="D425" s="267">
        <v>266.67484999999999</v>
      </c>
      <c r="E425" s="267">
        <v>265.41019999999997</v>
      </c>
      <c r="F425" s="267">
        <v>266.79980999999998</v>
      </c>
      <c r="G425" s="267">
        <v>258.29906999999997</v>
      </c>
      <c r="H425" s="267">
        <v>258.50000999999997</v>
      </c>
      <c r="I425" s="267">
        <v>267.018609999999</v>
      </c>
      <c r="J425" s="267">
        <v>258.38729372819802</v>
      </c>
      <c r="K425" s="267">
        <v>266.979309279777</v>
      </c>
      <c r="L425" s="267">
        <v>258.435282310638</v>
      </c>
      <c r="M425" s="267">
        <v>262.50130207778</v>
      </c>
      <c r="N425" s="267">
        <v>262.56992746064799</v>
      </c>
      <c r="O425" s="267">
        <v>237.21891946107399</v>
      </c>
      <c r="P425" s="267">
        <v>262.70053706030001</v>
      </c>
      <c r="Q425" s="267">
        <v>259.23620552913502</v>
      </c>
      <c r="R425" s="267">
        <v>268.10370967403202</v>
      </c>
      <c r="S425" s="267">
        <v>268.173614003024</v>
      </c>
      <c r="T425" s="267">
        <v>277.45360956670999</v>
      </c>
      <c r="U425" s="267">
        <v>277.48576723486502</v>
      </c>
      <c r="V425" s="267">
        <v>268.565231836404</v>
      </c>
      <c r="W425" s="267">
        <v>297.48602001695502</v>
      </c>
      <c r="X425" s="267">
        <v>288.56344339293997</v>
      </c>
      <c r="Y425" s="267">
        <v>297.54929800912902</v>
      </c>
      <c r="Z425" s="267">
        <v>297.58145567728297</v>
      </c>
      <c r="AA425" s="267">
        <v>279.30789235348999</v>
      </c>
      <c r="AB425" s="267">
        <v>311.54060538574799</v>
      </c>
      <c r="AC425" s="267">
        <v>302.30383791705202</v>
      </c>
      <c r="AD425" s="267">
        <v>321.139261094245</v>
      </c>
      <c r="AE425" s="267">
        <v>311.74454885322302</v>
      </c>
    </row>
    <row r="426" spans="1:31" x14ac:dyDescent="0.25">
      <c r="A426" s="266" t="s">
        <v>829</v>
      </c>
      <c r="B426" s="265">
        <v>268.72809999999998</v>
      </c>
      <c r="C426" s="265">
        <v>248.81058999999999</v>
      </c>
      <c r="D426" s="265">
        <v>266.67484999999999</v>
      </c>
      <c r="E426" s="265">
        <v>265.41019999999997</v>
      </c>
      <c r="F426" s="265">
        <v>266.79980999999998</v>
      </c>
      <c r="G426" s="265">
        <v>258.29906999999997</v>
      </c>
      <c r="H426" s="265">
        <v>258.50000999999997</v>
      </c>
      <c r="I426" s="265">
        <v>267.018609999999</v>
      </c>
      <c r="J426" s="265">
        <v>258.38729372819802</v>
      </c>
      <c r="K426" s="265">
        <v>266.979309279777</v>
      </c>
      <c r="L426" s="265">
        <v>258.435282310638</v>
      </c>
      <c r="M426" s="265">
        <v>262.50130207778</v>
      </c>
      <c r="N426" s="265">
        <v>262.56992746064799</v>
      </c>
      <c r="O426" s="265">
        <v>237.21891946107399</v>
      </c>
      <c r="P426" s="265">
        <v>262.70053706030001</v>
      </c>
      <c r="Q426" s="265">
        <v>259.23620552913502</v>
      </c>
      <c r="R426" s="265">
        <v>268.10370967403202</v>
      </c>
      <c r="S426" s="265">
        <v>268.173614003024</v>
      </c>
      <c r="T426" s="265">
        <v>277.45360956670999</v>
      </c>
      <c r="U426" s="265">
        <v>277.48576723486502</v>
      </c>
      <c r="V426" s="265">
        <v>268.565231836404</v>
      </c>
      <c r="W426" s="265">
        <v>297.48602001695502</v>
      </c>
      <c r="X426" s="265">
        <v>288.56344339293997</v>
      </c>
      <c r="Y426" s="265">
        <v>297.54929800912902</v>
      </c>
      <c r="Z426" s="265">
        <v>297.58145567728297</v>
      </c>
      <c r="AA426" s="265">
        <v>279.30789235348999</v>
      </c>
      <c r="AB426" s="265">
        <v>311.54060538574799</v>
      </c>
      <c r="AC426" s="265">
        <v>302.30383791705202</v>
      </c>
      <c r="AD426" s="265">
        <v>321.139261094245</v>
      </c>
      <c r="AE426" s="265">
        <v>311.74454885322302</v>
      </c>
    </row>
    <row r="427" spans="1:31" x14ac:dyDescent="0.25">
      <c r="A427" s="266" t="s">
        <v>830</v>
      </c>
      <c r="B427" s="265">
        <v>0</v>
      </c>
      <c r="C427" s="265">
        <v>1.47844</v>
      </c>
      <c r="D427" s="265">
        <v>7.4639999999999998E-2</v>
      </c>
      <c r="E427" s="265">
        <v>0</v>
      </c>
      <c r="F427" s="265">
        <v>0</v>
      </c>
      <c r="G427" s="265">
        <v>0</v>
      </c>
      <c r="H427" s="265">
        <v>0</v>
      </c>
      <c r="I427" s="265">
        <v>3.3796599999999999</v>
      </c>
      <c r="J427" s="265">
        <v>0</v>
      </c>
      <c r="K427" s="265">
        <v>0</v>
      </c>
      <c r="L427" s="265">
        <v>0</v>
      </c>
      <c r="M427" s="265">
        <v>0</v>
      </c>
      <c r="N427" s="265">
        <v>0</v>
      </c>
      <c r="O427" s="265">
        <v>0</v>
      </c>
      <c r="P427" s="265">
        <v>0</v>
      </c>
      <c r="Q427" s="265">
        <v>0</v>
      </c>
      <c r="R427" s="265">
        <v>0</v>
      </c>
      <c r="S427" s="265">
        <v>0</v>
      </c>
      <c r="T427" s="265">
        <v>0</v>
      </c>
      <c r="U427" s="265">
        <v>0</v>
      </c>
      <c r="V427" s="265">
        <v>0</v>
      </c>
      <c r="W427" s="265">
        <v>0</v>
      </c>
      <c r="X427" s="265">
        <v>0</v>
      </c>
      <c r="Y427" s="265">
        <v>0</v>
      </c>
      <c r="Z427" s="265">
        <v>0</v>
      </c>
      <c r="AA427" s="265">
        <v>0</v>
      </c>
      <c r="AB427" s="265">
        <v>0</v>
      </c>
      <c r="AC427" s="265">
        <v>0</v>
      </c>
      <c r="AD427" s="265">
        <v>0</v>
      </c>
      <c r="AE427" s="265">
        <v>0</v>
      </c>
    </row>
    <row r="428" spans="1:31" ht="15.75" thickBot="1" x14ac:dyDescent="0.3">
      <c r="A428" s="266" t="s">
        <v>832</v>
      </c>
      <c r="B428" s="267">
        <v>178.36675</v>
      </c>
      <c r="C428" s="267">
        <v>167.02973</v>
      </c>
      <c r="D428" s="267">
        <v>154.79148999999899</v>
      </c>
      <c r="E428" s="267">
        <v>135.80067999999901</v>
      </c>
      <c r="F428" s="267">
        <v>98.124049999999997</v>
      </c>
      <c r="G428" s="267">
        <v>67.207179999999994</v>
      </c>
      <c r="H428" s="267">
        <v>161.26175000000001</v>
      </c>
      <c r="I428" s="267">
        <v>197.11427</v>
      </c>
      <c r="J428" s="267">
        <v>176.62021483326899</v>
      </c>
      <c r="K428" s="267">
        <v>170.24969834304699</v>
      </c>
      <c r="L428" s="267">
        <v>186.11056388168299</v>
      </c>
      <c r="M428" s="267">
        <v>200.63103161732701</v>
      </c>
      <c r="N428" s="267">
        <v>201.00135502504901</v>
      </c>
      <c r="O428" s="267">
        <v>170.26897691146499</v>
      </c>
      <c r="P428" s="267">
        <v>179.506904441964</v>
      </c>
      <c r="Q428" s="267">
        <v>199.63401800275199</v>
      </c>
      <c r="R428" s="267">
        <v>209.605663579382</v>
      </c>
      <c r="S428" s="267">
        <v>212.845950864435</v>
      </c>
      <c r="T428" s="267">
        <v>215.18627079001701</v>
      </c>
      <c r="U428" s="267">
        <v>218.73540883832601</v>
      </c>
      <c r="V428" s="267">
        <v>151.751489661747</v>
      </c>
      <c r="W428" s="267">
        <v>107.997334365724</v>
      </c>
      <c r="X428" s="267">
        <v>131.85050163325801</v>
      </c>
      <c r="Y428" s="267">
        <v>138.06396447983801</v>
      </c>
      <c r="Z428" s="267">
        <v>143.71039671877</v>
      </c>
      <c r="AA428" s="267">
        <v>125.114315300024</v>
      </c>
      <c r="AB428" s="267">
        <v>135.73650921423601</v>
      </c>
      <c r="AC428" s="267">
        <v>161.39971929252701</v>
      </c>
      <c r="AD428" s="267">
        <v>183.581378242684</v>
      </c>
      <c r="AE428" s="267">
        <v>184.795568312097</v>
      </c>
    </row>
    <row r="429" spans="1:31" x14ac:dyDescent="0.25">
      <c r="A429" s="266" t="s">
        <v>833</v>
      </c>
      <c r="B429" s="265">
        <v>178.36675</v>
      </c>
      <c r="C429" s="265">
        <v>168.50817000000001</v>
      </c>
      <c r="D429" s="265">
        <v>154.866129999999</v>
      </c>
      <c r="E429" s="265">
        <v>135.80067999999901</v>
      </c>
      <c r="F429" s="265">
        <v>98.124049999999997</v>
      </c>
      <c r="G429" s="265">
        <v>67.207179999999994</v>
      </c>
      <c r="H429" s="265">
        <v>161.26175000000001</v>
      </c>
      <c r="I429" s="265">
        <v>200.49393000000001</v>
      </c>
      <c r="J429" s="265">
        <v>176.62021483326899</v>
      </c>
      <c r="K429" s="265">
        <v>170.24969834304699</v>
      </c>
      <c r="L429" s="265">
        <v>186.11056388168299</v>
      </c>
      <c r="M429" s="265">
        <v>200.63103161732701</v>
      </c>
      <c r="N429" s="265">
        <v>201.00135502504901</v>
      </c>
      <c r="O429" s="265">
        <v>170.26897691146499</v>
      </c>
      <c r="P429" s="265">
        <v>179.506904441964</v>
      </c>
      <c r="Q429" s="265">
        <v>199.63401800275199</v>
      </c>
      <c r="R429" s="265">
        <v>209.605663579382</v>
      </c>
      <c r="S429" s="265">
        <v>212.845950864435</v>
      </c>
      <c r="T429" s="265">
        <v>215.18627079001701</v>
      </c>
      <c r="U429" s="265">
        <v>218.73540883832601</v>
      </c>
      <c r="V429" s="265">
        <v>151.751489661747</v>
      </c>
      <c r="W429" s="265">
        <v>107.997334365724</v>
      </c>
      <c r="X429" s="265">
        <v>131.85050163325801</v>
      </c>
      <c r="Y429" s="265">
        <v>138.06396447983801</v>
      </c>
      <c r="Z429" s="265">
        <v>143.71039671877</v>
      </c>
      <c r="AA429" s="265">
        <v>125.114315300024</v>
      </c>
      <c r="AB429" s="265">
        <v>135.73650921423601</v>
      </c>
      <c r="AC429" s="265">
        <v>161.39971929252701</v>
      </c>
      <c r="AD429" s="265">
        <v>183.581378242684</v>
      </c>
      <c r="AE429" s="265">
        <v>184.795568312097</v>
      </c>
    </row>
    <row r="430" spans="1:31" ht="15.75" thickBot="1" x14ac:dyDescent="0.3">
      <c r="A430" s="266" t="s">
        <v>834</v>
      </c>
      <c r="B430" s="267">
        <v>0</v>
      </c>
      <c r="C430" s="267">
        <v>0</v>
      </c>
      <c r="D430" s="267">
        <v>0</v>
      </c>
      <c r="E430" s="267">
        <v>0</v>
      </c>
      <c r="F430" s="267">
        <v>0</v>
      </c>
      <c r="G430" s="267">
        <v>0</v>
      </c>
      <c r="H430" s="267">
        <v>0</v>
      </c>
      <c r="I430" s="267">
        <v>0</v>
      </c>
      <c r="J430" s="267">
        <v>0</v>
      </c>
      <c r="K430" s="267">
        <v>0</v>
      </c>
      <c r="L430" s="267">
        <v>0</v>
      </c>
      <c r="M430" s="267">
        <v>0</v>
      </c>
      <c r="N430" s="267">
        <v>0</v>
      </c>
      <c r="O430" s="267">
        <v>0</v>
      </c>
      <c r="P430" s="267">
        <v>0</v>
      </c>
      <c r="Q430" s="267">
        <v>0</v>
      </c>
      <c r="R430" s="267">
        <v>0</v>
      </c>
      <c r="S430" s="267">
        <v>0</v>
      </c>
      <c r="T430" s="267">
        <v>0</v>
      </c>
      <c r="U430" s="267">
        <v>0</v>
      </c>
      <c r="V430" s="267">
        <v>0</v>
      </c>
      <c r="W430" s="267">
        <v>0</v>
      </c>
      <c r="X430" s="267">
        <v>0</v>
      </c>
      <c r="Y430" s="267">
        <v>0</v>
      </c>
      <c r="Z430" s="267">
        <v>0</v>
      </c>
      <c r="AA430" s="267">
        <v>0</v>
      </c>
      <c r="AB430" s="267">
        <v>0</v>
      </c>
      <c r="AC430" s="267">
        <v>0</v>
      </c>
      <c r="AD430" s="267">
        <v>0</v>
      </c>
      <c r="AE430" s="267">
        <v>0</v>
      </c>
    </row>
    <row r="431" spans="1:31" x14ac:dyDescent="0.25">
      <c r="A431" s="266" t="s">
        <v>835</v>
      </c>
      <c r="B431" s="265">
        <v>0</v>
      </c>
      <c r="C431" s="265">
        <v>0</v>
      </c>
      <c r="D431" s="265">
        <v>0</v>
      </c>
      <c r="E431" s="265">
        <v>0</v>
      </c>
      <c r="F431" s="265">
        <v>0</v>
      </c>
      <c r="G431" s="265">
        <v>0</v>
      </c>
      <c r="H431" s="265">
        <v>0</v>
      </c>
      <c r="I431" s="265">
        <v>0</v>
      </c>
      <c r="J431" s="265">
        <v>0</v>
      </c>
      <c r="K431" s="265">
        <v>0</v>
      </c>
      <c r="L431" s="265">
        <v>0</v>
      </c>
      <c r="M431" s="265">
        <v>0</v>
      </c>
      <c r="N431" s="265">
        <v>0</v>
      </c>
      <c r="O431" s="265">
        <v>0</v>
      </c>
      <c r="P431" s="265">
        <v>0</v>
      </c>
      <c r="Q431" s="265">
        <v>0</v>
      </c>
      <c r="R431" s="265">
        <v>0</v>
      </c>
      <c r="S431" s="265">
        <v>0</v>
      </c>
      <c r="T431" s="265">
        <v>0</v>
      </c>
      <c r="U431" s="265">
        <v>0</v>
      </c>
      <c r="V431" s="265">
        <v>0</v>
      </c>
      <c r="W431" s="265">
        <v>0</v>
      </c>
      <c r="X431" s="265">
        <v>0</v>
      </c>
      <c r="Y431" s="265">
        <v>0</v>
      </c>
      <c r="Z431" s="265">
        <v>0</v>
      </c>
      <c r="AA431" s="265">
        <v>0</v>
      </c>
      <c r="AB431" s="265">
        <v>0</v>
      </c>
      <c r="AC431" s="265">
        <v>0</v>
      </c>
      <c r="AD431" s="265">
        <v>0</v>
      </c>
      <c r="AE431" s="265">
        <v>0</v>
      </c>
    </row>
    <row r="432" spans="1:31" x14ac:dyDescent="0.25">
      <c r="A432" s="264" t="s">
        <v>836</v>
      </c>
      <c r="B432" s="272">
        <v>5852.5082499999999</v>
      </c>
      <c r="C432" s="272">
        <v>5830.8926199999996</v>
      </c>
      <c r="D432" s="272">
        <v>5840.9457599999996</v>
      </c>
      <c r="E432" s="272">
        <v>5801.6830200000004</v>
      </c>
      <c r="F432" s="272">
        <v>5776.7355100000004</v>
      </c>
      <c r="G432" s="272">
        <v>5731.29072</v>
      </c>
      <c r="H432" s="272">
        <v>5831.0703999999996</v>
      </c>
      <c r="I432" s="272">
        <v>5889.5462399999997</v>
      </c>
      <c r="J432" s="272">
        <v>5795.6062721157796</v>
      </c>
      <c r="K432" s="272">
        <v>5789.0670389786701</v>
      </c>
      <c r="L432" s="272">
        <v>5793.7590541910804</v>
      </c>
      <c r="M432" s="272">
        <v>5775.8880178487798</v>
      </c>
      <c r="N432" s="272">
        <v>5800.3060561815</v>
      </c>
      <c r="O432" s="272">
        <v>5729.97240817077</v>
      </c>
      <c r="P432" s="272">
        <v>5778.9422151980698</v>
      </c>
      <c r="Q432" s="272">
        <v>5790.8549099285001</v>
      </c>
      <c r="R432" s="272">
        <v>5771.7774802825497</v>
      </c>
      <c r="S432" s="272">
        <v>5762.6542512640699</v>
      </c>
      <c r="T432" s="272">
        <v>5779.0246540525304</v>
      </c>
      <c r="U432" s="272">
        <v>5782.6059497690003</v>
      </c>
      <c r="V432" s="272">
        <v>6306.1180745614301</v>
      </c>
      <c r="W432" s="272">
        <v>6296.0347947451501</v>
      </c>
      <c r="X432" s="272">
        <v>6306.2152980894798</v>
      </c>
      <c r="Y432" s="272">
        <v>6326.1647028514399</v>
      </c>
      <c r="Z432" s="272">
        <v>6334.8063628078298</v>
      </c>
      <c r="AA432" s="272">
        <v>6283.6864561677203</v>
      </c>
      <c r="AB432" s="272">
        <v>6345.3749583450999</v>
      </c>
      <c r="AC432" s="272">
        <v>6357.0513136555001</v>
      </c>
      <c r="AD432" s="272">
        <v>6408.6518164153704</v>
      </c>
      <c r="AE432" s="272">
        <v>6395.7212069445704</v>
      </c>
    </row>
    <row r="433" spans="1:31" x14ac:dyDescent="0.25">
      <c r="A433" s="266" t="s">
        <v>543</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row>
    <row r="434" spans="1:31" ht="15.75" thickBot="1" x14ac:dyDescent="0.3">
      <c r="A434" s="266" t="s">
        <v>837</v>
      </c>
      <c r="B434" s="267">
        <v>0</v>
      </c>
      <c r="C434" s="267">
        <v>0</v>
      </c>
      <c r="D434" s="267">
        <v>0</v>
      </c>
      <c r="E434" s="267">
        <v>0</v>
      </c>
      <c r="F434" s="267">
        <v>0</v>
      </c>
      <c r="G434" s="267">
        <v>0</v>
      </c>
      <c r="H434" s="267">
        <v>0</v>
      </c>
      <c r="I434" s="267">
        <v>0</v>
      </c>
      <c r="J434" s="267">
        <v>0</v>
      </c>
      <c r="K434" s="267">
        <v>0</v>
      </c>
      <c r="L434" s="267">
        <v>0</v>
      </c>
      <c r="M434" s="267">
        <v>0</v>
      </c>
      <c r="N434" s="267">
        <v>0</v>
      </c>
      <c r="O434" s="267">
        <v>0</v>
      </c>
      <c r="P434" s="267">
        <v>0</v>
      </c>
      <c r="Q434" s="267">
        <v>0</v>
      </c>
      <c r="R434" s="267">
        <v>0</v>
      </c>
      <c r="S434" s="267">
        <v>0</v>
      </c>
      <c r="T434" s="267">
        <v>0</v>
      </c>
      <c r="U434" s="267">
        <v>0</v>
      </c>
      <c r="V434" s="267">
        <v>0</v>
      </c>
      <c r="W434" s="267">
        <v>0</v>
      </c>
      <c r="X434" s="267">
        <v>0</v>
      </c>
      <c r="Y434" s="267">
        <v>0</v>
      </c>
      <c r="Z434" s="267">
        <v>0</v>
      </c>
      <c r="AA434" s="267">
        <v>0</v>
      </c>
      <c r="AB434" s="267">
        <v>0</v>
      </c>
      <c r="AC434" s="267">
        <v>0</v>
      </c>
      <c r="AD434" s="267">
        <v>0</v>
      </c>
      <c r="AE434" s="267">
        <v>0</v>
      </c>
    </row>
    <row r="435" spans="1:31" x14ac:dyDescent="0.25">
      <c r="A435" s="287" t="s">
        <v>838</v>
      </c>
      <c r="B435" s="265">
        <v>0</v>
      </c>
      <c r="C435" s="265">
        <v>0</v>
      </c>
      <c r="D435" s="265">
        <v>0</v>
      </c>
      <c r="E435" s="265">
        <v>0</v>
      </c>
      <c r="F435" s="265">
        <v>0</v>
      </c>
      <c r="G435" s="265">
        <v>0</v>
      </c>
      <c r="H435" s="265">
        <v>0</v>
      </c>
      <c r="I435" s="265">
        <v>0</v>
      </c>
      <c r="J435" s="265">
        <v>0</v>
      </c>
      <c r="K435" s="265">
        <v>0</v>
      </c>
      <c r="L435" s="265">
        <v>0</v>
      </c>
      <c r="M435" s="265">
        <v>0</v>
      </c>
      <c r="N435" s="265">
        <v>0</v>
      </c>
      <c r="O435" s="265">
        <v>0</v>
      </c>
      <c r="P435" s="265">
        <v>0</v>
      </c>
      <c r="Q435" s="265">
        <v>0</v>
      </c>
      <c r="R435" s="265">
        <v>0</v>
      </c>
      <c r="S435" s="265">
        <v>0</v>
      </c>
      <c r="T435" s="265">
        <v>0</v>
      </c>
      <c r="U435" s="265">
        <v>0</v>
      </c>
      <c r="V435" s="265">
        <v>0</v>
      </c>
      <c r="W435" s="265">
        <v>0</v>
      </c>
      <c r="X435" s="265">
        <v>0</v>
      </c>
      <c r="Y435" s="265">
        <v>0</v>
      </c>
      <c r="Z435" s="265">
        <v>0</v>
      </c>
      <c r="AA435" s="265">
        <v>0</v>
      </c>
      <c r="AB435" s="265">
        <v>0</v>
      </c>
      <c r="AC435" s="265">
        <v>0</v>
      </c>
      <c r="AD435" s="265">
        <v>0</v>
      </c>
      <c r="AE435" s="265">
        <v>0</v>
      </c>
    </row>
    <row r="437" spans="1:31" ht="15.75" thickBot="1" x14ac:dyDescent="0.3">
      <c r="A437" s="290" t="s">
        <v>543</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7"/>
      <c r="AE437" s="267"/>
    </row>
    <row r="438" spans="1:31" ht="15.75" thickBot="1" x14ac:dyDescent="0.3">
      <c r="A438" s="291" t="s">
        <v>839</v>
      </c>
      <c r="B438" s="292">
        <v>25001.478009999901</v>
      </c>
      <c r="C438" s="292">
        <v>17788.31121</v>
      </c>
      <c r="D438" s="292">
        <v>13033.448410000001</v>
      </c>
      <c r="E438" s="292">
        <v>9674.3053600000003</v>
      </c>
      <c r="F438" s="292">
        <v>10918.75923</v>
      </c>
      <c r="G438" s="292">
        <v>19265.991669999999</v>
      </c>
      <c r="H438" s="292">
        <v>23739.375080000002</v>
      </c>
      <c r="I438" s="292">
        <v>23495.84201</v>
      </c>
      <c r="J438" s="292">
        <v>14178.611939333199</v>
      </c>
      <c r="K438" s="292">
        <v>8483.8350311572194</v>
      </c>
      <c r="L438" s="292">
        <v>10385.0447075051</v>
      </c>
      <c r="M438" s="292">
        <v>17112.666809465802</v>
      </c>
      <c r="N438" s="292">
        <v>23829.0471348807</v>
      </c>
      <c r="O438" s="292">
        <v>19050.429091530499</v>
      </c>
      <c r="P438" s="292">
        <v>14327.193207612099</v>
      </c>
      <c r="Q438" s="292">
        <v>8551.6352396428701</v>
      </c>
      <c r="R438" s="292">
        <v>12772.7130415293</v>
      </c>
      <c r="S438" s="292">
        <v>17621.3984591308</v>
      </c>
      <c r="T438" s="292">
        <v>19947.658844216901</v>
      </c>
      <c r="U438" s="292">
        <v>18955.3960311722</v>
      </c>
      <c r="V438" s="292">
        <v>11661.6563197576</v>
      </c>
      <c r="W438" s="292">
        <v>6035.4675260983804</v>
      </c>
      <c r="X438" s="292">
        <v>6274.3015298174696</v>
      </c>
      <c r="Y438" s="292">
        <v>18473.505886911898</v>
      </c>
      <c r="Z438" s="292">
        <v>21449.720268208399</v>
      </c>
      <c r="AA438" s="292">
        <v>16932.233249773199</v>
      </c>
      <c r="AB438" s="292">
        <v>12155.4558291093</v>
      </c>
      <c r="AC438" s="292">
        <v>4241.4684281465597</v>
      </c>
      <c r="AD438" s="292">
        <v>9511.8546611616093</v>
      </c>
      <c r="AE438" s="292">
        <v>15813.089650907201</v>
      </c>
    </row>
    <row r="441" spans="1:31" x14ac:dyDescent="0.25">
      <c r="A441" s="266" t="s">
        <v>1251</v>
      </c>
      <c r="B441" s="265">
        <v>13786.023090000001</v>
      </c>
      <c r="C441" s="265">
        <v>13790.402980000001</v>
      </c>
      <c r="D441" s="265">
        <v>13833.17001</v>
      </c>
      <c r="E441" s="265">
        <v>13864.74259</v>
      </c>
      <c r="F441" s="265">
        <v>13892.0146</v>
      </c>
      <c r="G441" s="265">
        <v>14208.80903</v>
      </c>
      <c r="H441" s="265">
        <v>14266.641170000001</v>
      </c>
      <c r="I441" s="265">
        <v>14339.581</v>
      </c>
      <c r="J441" s="265">
        <v>14434.8709442705</v>
      </c>
      <c r="K441" s="265">
        <v>14509.430083913199</v>
      </c>
      <c r="L441" s="265">
        <v>14580.8566778985</v>
      </c>
      <c r="M441" s="265">
        <v>14799.181195286599</v>
      </c>
      <c r="N441" s="265">
        <v>14985.9015178425</v>
      </c>
      <c r="O441" s="265">
        <v>15010.5613468558</v>
      </c>
      <c r="P441" s="265">
        <v>15038.775854731</v>
      </c>
      <c r="Q441" s="265">
        <v>15074.9206913251</v>
      </c>
      <c r="R441" s="265">
        <v>15120.9698391811</v>
      </c>
      <c r="S441" s="265">
        <v>15164.735347281399</v>
      </c>
      <c r="T441" s="265">
        <v>18484.022051760701</v>
      </c>
      <c r="U441" s="265">
        <v>18562.284382642199</v>
      </c>
      <c r="V441" s="265">
        <v>18669.610787541998</v>
      </c>
      <c r="W441" s="265">
        <v>18750.108729928699</v>
      </c>
      <c r="X441" s="265">
        <v>18852.036225299202</v>
      </c>
      <c r="Y441" s="265">
        <v>19006.307198752998</v>
      </c>
      <c r="Z441" s="265">
        <v>19115.9267570103</v>
      </c>
      <c r="AA441" s="265">
        <v>19131.357819192199</v>
      </c>
      <c r="AB441" s="265">
        <v>19150.243027930901</v>
      </c>
      <c r="AC441" s="265">
        <v>19173.972535913301</v>
      </c>
      <c r="AD441" s="265">
        <v>19224.7270482356</v>
      </c>
      <c r="AE441" s="265">
        <v>19308.911534174698</v>
      </c>
    </row>
    <row r="442" spans="1:31" x14ac:dyDescent="0.25">
      <c r="A442" s="288" t="s">
        <v>1252</v>
      </c>
      <c r="B442" s="265">
        <v>0</v>
      </c>
      <c r="C442" s="265">
        <v>0</v>
      </c>
      <c r="D442" s="265">
        <v>0</v>
      </c>
      <c r="E442" s="265">
        <v>0</v>
      </c>
      <c r="F442" s="265">
        <v>0</v>
      </c>
      <c r="G442" s="265">
        <v>0</v>
      </c>
      <c r="H442" s="265">
        <v>0</v>
      </c>
      <c r="I442" s="265">
        <v>18.76388</v>
      </c>
      <c r="J442" s="265">
        <v>24.720859336588699</v>
      </c>
      <c r="K442" s="265">
        <v>33.107618865208302</v>
      </c>
      <c r="L442" s="265">
        <v>41.522712040883903</v>
      </c>
      <c r="M442" s="265">
        <v>49.961526379867003</v>
      </c>
      <c r="N442" s="265">
        <v>51.100881073744503</v>
      </c>
      <c r="O442" s="265">
        <v>52.244124350195001</v>
      </c>
      <c r="P442" s="265">
        <v>53.391282843345699</v>
      </c>
      <c r="Q442" s="265">
        <v>56.261271056404198</v>
      </c>
      <c r="R442" s="265">
        <v>59.1411557805421</v>
      </c>
      <c r="S442" s="265">
        <v>62.031005503725503</v>
      </c>
      <c r="T442" s="265">
        <v>67.698275260669902</v>
      </c>
      <c r="U442" s="265">
        <v>73.385291602133293</v>
      </c>
      <c r="V442" s="265">
        <v>79.092192616119306</v>
      </c>
      <c r="W442" s="265">
        <v>84.255231563487797</v>
      </c>
      <c r="X442" s="265">
        <v>89.436450225459595</v>
      </c>
      <c r="Y442" s="265">
        <v>94.635977080583302</v>
      </c>
      <c r="Z442" s="265">
        <v>96.498126761434307</v>
      </c>
      <c r="AA442" s="265">
        <v>98.366903309476996</v>
      </c>
      <c r="AB442" s="265">
        <v>100.24235405947699</v>
      </c>
      <c r="AC442" s="265">
        <v>103.54954961503201</v>
      </c>
      <c r="AD442" s="265">
        <v>106.868641557478</v>
      </c>
      <c r="AE442" s="265">
        <v>110.199715781305</v>
      </c>
    </row>
  </sheetData>
  <pageMargins left="0.75" right="0.75" top="1" bottom="1" header="0.5" footer="0.5"/>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J74"/>
  <sheetViews>
    <sheetView workbookViewId="0">
      <pane xSplit="1" ySplit="3" topLeftCell="B4" activePane="bottomRight" state="frozen"/>
      <selection pane="topRight" activeCell="B1" sqref="B1"/>
      <selection pane="bottomLeft" activeCell="A4" sqref="A4"/>
      <selection pane="bottomRight" activeCell="A17" sqref="A17"/>
    </sheetView>
  </sheetViews>
  <sheetFormatPr defaultRowHeight="15" outlineLevelRow="1" x14ac:dyDescent="0.25"/>
  <cols>
    <col min="1" max="1" width="43.42578125" style="266" customWidth="1"/>
    <col min="2" max="88" width="10.7109375" style="265" customWidth="1"/>
    <col min="89" max="16384" width="9.140625" style="265"/>
  </cols>
  <sheetData>
    <row r="1" spans="1:88" s="263" customFormat="1" x14ac:dyDescent="0.25">
      <c r="A1" s="262"/>
    </row>
    <row r="2" spans="1:88" s="263" customFormat="1" ht="30" x14ac:dyDescent="0.25">
      <c r="A2" s="262" t="s">
        <v>1195</v>
      </c>
      <c r="B2" s="263" t="s">
        <v>1196</v>
      </c>
      <c r="C2" s="263" t="s">
        <v>1197</v>
      </c>
      <c r="D2" s="263" t="s">
        <v>1166</v>
      </c>
      <c r="E2" s="263" t="s">
        <v>1167</v>
      </c>
      <c r="F2" s="263" t="s">
        <v>1168</v>
      </c>
      <c r="G2" s="263" t="s">
        <v>1169</v>
      </c>
      <c r="H2" s="263" t="s">
        <v>1170</v>
      </c>
      <c r="I2" s="263" t="s">
        <v>1171</v>
      </c>
      <c r="J2" s="263" t="s">
        <v>1172</v>
      </c>
      <c r="K2" s="263" t="s">
        <v>1173</v>
      </c>
      <c r="L2" s="263" t="s">
        <v>1174</v>
      </c>
      <c r="M2" s="263" t="s">
        <v>1175</v>
      </c>
      <c r="N2" s="263" t="s">
        <v>1176</v>
      </c>
      <c r="O2" s="263" t="s">
        <v>1177</v>
      </c>
      <c r="P2" s="263" t="s">
        <v>1198</v>
      </c>
      <c r="Q2" s="263" t="s">
        <v>1199</v>
      </c>
      <c r="R2" s="263" t="s">
        <v>1200</v>
      </c>
      <c r="S2" s="263" t="s">
        <v>1201</v>
      </c>
      <c r="T2" s="263" t="s">
        <v>1178</v>
      </c>
      <c r="U2" s="263" t="s">
        <v>1179</v>
      </c>
      <c r="V2" s="263" t="s">
        <v>1180</v>
      </c>
      <c r="W2" s="263" t="s">
        <v>1181</v>
      </c>
      <c r="X2" s="263" t="s">
        <v>1182</v>
      </c>
      <c r="Y2" s="263" t="s">
        <v>1183</v>
      </c>
      <c r="Z2" s="263" t="s">
        <v>1184</v>
      </c>
      <c r="AA2" s="263" t="s">
        <v>1185</v>
      </c>
      <c r="AB2" s="263" t="s">
        <v>1186</v>
      </c>
      <c r="AC2" s="263" t="s">
        <v>1187</v>
      </c>
      <c r="AD2" s="263" t="s">
        <v>1188</v>
      </c>
      <c r="AE2" s="263" t="s">
        <v>1189</v>
      </c>
      <c r="AF2" s="263" t="s">
        <v>1202</v>
      </c>
      <c r="AG2" s="263" t="s">
        <v>1203</v>
      </c>
      <c r="AH2" s="263" t="s">
        <v>1204</v>
      </c>
      <c r="AI2" s="263" t="s">
        <v>1205</v>
      </c>
      <c r="AJ2" s="263" t="s">
        <v>1206</v>
      </c>
      <c r="AK2" s="263" t="s">
        <v>1207</v>
      </c>
    </row>
    <row r="3" spans="1:88" s="263" customFormat="1" x14ac:dyDescent="0.25">
      <c r="A3" s="262"/>
    </row>
    <row r="4" spans="1:88" x14ac:dyDescent="0.25">
      <c r="A4" s="264" t="s">
        <v>238</v>
      </c>
    </row>
    <row r="5" spans="1:88" outlineLevel="1" x14ac:dyDescent="0.25">
      <c r="A5" s="266" t="s">
        <v>1208</v>
      </c>
      <c r="B5" s="134">
        <v>463169.13</v>
      </c>
      <c r="C5" s="134">
        <v>472277.72</v>
      </c>
      <c r="D5" s="134">
        <v>482550.19</v>
      </c>
      <c r="E5" s="134">
        <v>493679.07</v>
      </c>
      <c r="F5" s="134">
        <v>505730.65</v>
      </c>
      <c r="G5" s="134">
        <v>518589.53999999899</v>
      </c>
      <c r="H5" s="134">
        <v>531103.53</v>
      </c>
      <c r="I5" s="134">
        <v>543859.06999999995</v>
      </c>
      <c r="J5" s="134">
        <v>557997.038839999</v>
      </c>
      <c r="K5" s="134">
        <v>572229.43865599995</v>
      </c>
      <c r="L5" s="134">
        <v>585002.49452299997</v>
      </c>
      <c r="M5" s="134">
        <v>596625.10649599996</v>
      </c>
      <c r="N5" s="134">
        <v>606298.59201799997</v>
      </c>
      <c r="O5" s="134">
        <v>614289.691444</v>
      </c>
      <c r="P5" s="134">
        <v>623165.34271300002</v>
      </c>
      <c r="Q5" s="134">
        <v>633364.65207399998</v>
      </c>
      <c r="R5" s="134">
        <v>644377.51774499996</v>
      </c>
      <c r="S5" s="134">
        <v>655863.20259400003</v>
      </c>
      <c r="T5" s="134">
        <v>5143.3912745299904</v>
      </c>
      <c r="U5" s="134">
        <v>15927.36466972</v>
      </c>
      <c r="V5" s="134">
        <v>26675.464773</v>
      </c>
      <c r="W5" s="134">
        <v>37000.514436500001</v>
      </c>
      <c r="X5" s="134">
        <v>47015.8011969</v>
      </c>
      <c r="Y5" s="134">
        <v>55957.0111072</v>
      </c>
      <c r="Z5" s="134">
        <v>61804.804068700003</v>
      </c>
      <c r="AA5" s="134">
        <v>65045.825848</v>
      </c>
      <c r="AB5" s="134">
        <v>68221.609772700001</v>
      </c>
      <c r="AC5" s="134">
        <v>71442.726613699997</v>
      </c>
      <c r="AD5" s="134">
        <v>74730.650306700001</v>
      </c>
      <c r="AE5" s="134">
        <v>78045.461476700002</v>
      </c>
      <c r="AF5" s="134">
        <v>81230.999685400006</v>
      </c>
      <c r="AG5" s="134">
        <v>84560.900270600003</v>
      </c>
      <c r="AH5" s="134">
        <v>87882.173572200001</v>
      </c>
      <c r="AI5" s="134">
        <v>91156.033255500006</v>
      </c>
      <c r="AJ5" s="134">
        <v>94476.157285099893</v>
      </c>
      <c r="AK5" s="134">
        <v>115546.06079810001</v>
      </c>
    </row>
    <row r="6" spans="1:88" outlineLevel="1" x14ac:dyDescent="0.25">
      <c r="A6" s="266" t="s">
        <v>1210</v>
      </c>
      <c r="B6" s="134">
        <v>65</v>
      </c>
      <c r="C6" s="134">
        <v>-4085</v>
      </c>
      <c r="D6" s="134">
        <v>0</v>
      </c>
      <c r="E6" s="134">
        <v>-10889.95</v>
      </c>
      <c r="F6" s="134">
        <v>-687.84</v>
      </c>
      <c r="G6" s="134">
        <v>-35.4</v>
      </c>
      <c r="H6" s="134">
        <v>-1382.97</v>
      </c>
      <c r="I6" s="134">
        <v>-1979.93</v>
      </c>
      <c r="J6" s="134">
        <v>0</v>
      </c>
      <c r="K6" s="134">
        <v>0</v>
      </c>
      <c r="L6" s="134">
        <v>0</v>
      </c>
      <c r="M6" s="134">
        <v>0</v>
      </c>
      <c r="N6" s="134">
        <v>26</v>
      </c>
      <c r="O6" s="134">
        <v>-1618</v>
      </c>
      <c r="P6" s="134">
        <v>0</v>
      </c>
      <c r="Q6" s="134">
        <v>-4314</v>
      </c>
      <c r="R6" s="134">
        <v>-273</v>
      </c>
      <c r="S6" s="134">
        <v>-14</v>
      </c>
      <c r="T6" s="134">
        <v>-242</v>
      </c>
      <c r="U6" s="134">
        <v>0</v>
      </c>
      <c r="V6" s="134">
        <v>0</v>
      </c>
      <c r="W6" s="134">
        <v>-1</v>
      </c>
      <c r="X6" s="134">
        <v>0</v>
      </c>
      <c r="Y6" s="134">
        <v>0</v>
      </c>
      <c r="Z6" s="134">
        <v>27</v>
      </c>
      <c r="AA6" s="134">
        <v>-1721</v>
      </c>
      <c r="AB6" s="134">
        <v>0</v>
      </c>
      <c r="AC6" s="134">
        <v>-4588</v>
      </c>
      <c r="AD6" s="134">
        <v>-290</v>
      </c>
      <c r="AE6" s="134">
        <v>-15</v>
      </c>
      <c r="AF6" s="134">
        <v>-257</v>
      </c>
      <c r="AG6" s="134">
        <v>0</v>
      </c>
      <c r="AH6" s="134">
        <v>0</v>
      </c>
      <c r="AI6" s="134">
        <v>0</v>
      </c>
      <c r="AJ6" s="134">
        <v>0</v>
      </c>
      <c r="AK6" s="134">
        <v>0</v>
      </c>
    </row>
    <row r="7" spans="1:88" outlineLevel="1" x14ac:dyDescent="0.25">
      <c r="A7" s="266" t="s">
        <v>1211</v>
      </c>
      <c r="B7" s="134">
        <v>65613.509999999995</v>
      </c>
      <c r="C7" s="134">
        <v>40180.6</v>
      </c>
      <c r="D7" s="134">
        <v>62487.76</v>
      </c>
      <c r="E7" s="134">
        <v>50469.74</v>
      </c>
      <c r="F7" s="134">
        <v>77371.399999999994</v>
      </c>
      <c r="G7" s="134">
        <v>62442.78</v>
      </c>
      <c r="H7" s="134">
        <v>66141.289999999994</v>
      </c>
      <c r="I7" s="134">
        <v>61493.48</v>
      </c>
      <c r="J7" s="134">
        <v>59000</v>
      </c>
      <c r="K7" s="134">
        <v>59000</v>
      </c>
      <c r="L7" s="134">
        <v>59000</v>
      </c>
      <c r="M7" s="134">
        <v>59000</v>
      </c>
      <c r="N7" s="134">
        <v>25994</v>
      </c>
      <c r="O7" s="134">
        <v>15919</v>
      </c>
      <c r="P7" s="134">
        <v>24757</v>
      </c>
      <c r="Q7" s="134">
        <v>19995</v>
      </c>
      <c r="R7" s="134">
        <v>30652</v>
      </c>
      <c r="S7" s="134">
        <v>24733</v>
      </c>
      <c r="T7" s="134">
        <v>11558</v>
      </c>
      <c r="U7" s="134">
        <v>23374</v>
      </c>
      <c r="V7" s="134">
        <v>23374</v>
      </c>
      <c r="W7" s="134">
        <v>23374</v>
      </c>
      <c r="X7" s="134">
        <v>23374</v>
      </c>
      <c r="Y7" s="134">
        <v>23374</v>
      </c>
      <c r="Z7" s="134">
        <v>27645</v>
      </c>
      <c r="AA7" s="134">
        <v>16929</v>
      </c>
      <c r="AB7" s="134">
        <v>26328</v>
      </c>
      <c r="AC7" s="134">
        <v>21264</v>
      </c>
      <c r="AD7" s="134">
        <v>32600</v>
      </c>
      <c r="AE7" s="134">
        <v>26306</v>
      </c>
      <c r="AF7" s="134">
        <v>12291</v>
      </c>
      <c r="AG7" s="134">
        <v>24863</v>
      </c>
      <c r="AH7" s="134">
        <v>24859</v>
      </c>
      <c r="AI7" s="134">
        <v>24859</v>
      </c>
      <c r="AJ7" s="134">
        <v>24863</v>
      </c>
      <c r="AK7" s="134">
        <v>24858</v>
      </c>
    </row>
    <row r="8" spans="1:88" outlineLevel="1" x14ac:dyDescent="0.25">
      <c r="A8" s="266" t="s">
        <v>1212</v>
      </c>
      <c r="B8" s="134">
        <v>-8415.32</v>
      </c>
      <c r="C8" s="134">
        <v>-13374.74</v>
      </c>
      <c r="D8" s="134">
        <v>-24976.29</v>
      </c>
      <c r="E8" s="134">
        <v>-17847.09</v>
      </c>
      <c r="F8" s="134">
        <v>-17107.05</v>
      </c>
      <c r="G8" s="134">
        <v>-15050.68</v>
      </c>
      <c r="H8" s="134">
        <v>-17801.7</v>
      </c>
      <c r="I8" s="134">
        <v>-18183.07</v>
      </c>
      <c r="J8" s="134">
        <v>-15000</v>
      </c>
      <c r="K8" s="134">
        <v>-15000</v>
      </c>
      <c r="L8" s="134">
        <v>-15000</v>
      </c>
      <c r="M8" s="134">
        <v>-15000</v>
      </c>
      <c r="N8" s="134">
        <v>-3334</v>
      </c>
      <c r="O8" s="134">
        <v>-5299</v>
      </c>
      <c r="P8" s="134">
        <v>-9895</v>
      </c>
      <c r="Q8" s="134">
        <v>-7071</v>
      </c>
      <c r="R8" s="134">
        <v>-6777</v>
      </c>
      <c r="S8" s="134">
        <v>-5961</v>
      </c>
      <c r="T8" s="134">
        <v>-3111</v>
      </c>
      <c r="U8" s="134">
        <v>-5942</v>
      </c>
      <c r="V8" s="134">
        <v>-5943</v>
      </c>
      <c r="W8" s="134">
        <v>-5943</v>
      </c>
      <c r="X8" s="134">
        <v>-5942</v>
      </c>
      <c r="Y8" s="134">
        <v>-5943</v>
      </c>
      <c r="Z8" s="134">
        <v>-3546</v>
      </c>
      <c r="AA8" s="134">
        <v>-5635</v>
      </c>
      <c r="AB8" s="134">
        <v>-10523</v>
      </c>
      <c r="AC8" s="134">
        <v>-7520</v>
      </c>
      <c r="AD8" s="134">
        <v>-7208</v>
      </c>
      <c r="AE8" s="134">
        <v>-6341</v>
      </c>
      <c r="AF8" s="134">
        <v>-3308</v>
      </c>
      <c r="AG8" s="134">
        <v>-6321</v>
      </c>
      <c r="AH8" s="134">
        <v>-6320</v>
      </c>
      <c r="AI8" s="134">
        <v>-6320</v>
      </c>
      <c r="AJ8" s="134">
        <v>-6321</v>
      </c>
      <c r="AK8" s="134">
        <v>-6320</v>
      </c>
    </row>
    <row r="9" spans="1:88" outlineLevel="1" x14ac:dyDescent="0.25">
      <c r="A9" s="266" t="s">
        <v>1209</v>
      </c>
      <c r="B9" s="134">
        <v>91299.7</v>
      </c>
      <c r="C9" s="134">
        <v>36627.61</v>
      </c>
      <c r="D9" s="134">
        <v>-309.83999999999997</v>
      </c>
      <c r="E9" s="134">
        <v>4836.5</v>
      </c>
      <c r="F9" s="134">
        <v>30103.22</v>
      </c>
      <c r="G9" s="134">
        <v>26858.95</v>
      </c>
      <c r="H9" s="134">
        <v>15765.42</v>
      </c>
      <c r="I9" s="134">
        <v>3831.47</v>
      </c>
      <c r="J9" s="134">
        <v>13618</v>
      </c>
      <c r="K9" s="134">
        <v>8618</v>
      </c>
      <c r="L9" s="134">
        <v>57328</v>
      </c>
      <c r="M9" s="134">
        <v>73618</v>
      </c>
      <c r="N9" s="134">
        <v>3198</v>
      </c>
      <c r="O9" s="134">
        <v>4282</v>
      </c>
      <c r="P9" s="134">
        <v>7511</v>
      </c>
      <c r="Q9" s="134">
        <v>8871</v>
      </c>
      <c r="R9" s="134">
        <v>10350</v>
      </c>
      <c r="S9" s="134">
        <v>10847</v>
      </c>
      <c r="T9" s="134">
        <v>10576</v>
      </c>
      <c r="U9" s="134">
        <v>12827</v>
      </c>
      <c r="V9" s="134">
        <v>9827</v>
      </c>
      <c r="W9" s="134">
        <v>9827</v>
      </c>
      <c r="X9" s="134">
        <v>9827</v>
      </c>
      <c r="Y9" s="134">
        <v>7827</v>
      </c>
      <c r="Z9" s="134">
        <v>3020</v>
      </c>
      <c r="AA9" s="134">
        <v>4172</v>
      </c>
      <c r="AB9" s="134">
        <v>7480</v>
      </c>
      <c r="AC9" s="134">
        <v>8736</v>
      </c>
      <c r="AD9" s="134">
        <v>10245</v>
      </c>
      <c r="AE9" s="134">
        <v>12837</v>
      </c>
      <c r="AF9" s="134">
        <v>11549</v>
      </c>
      <c r="AG9" s="134">
        <v>12752</v>
      </c>
      <c r="AH9" s="134">
        <v>9753</v>
      </c>
      <c r="AI9" s="134">
        <v>9753</v>
      </c>
      <c r="AJ9" s="134">
        <v>9752</v>
      </c>
      <c r="AK9" s="134">
        <v>7753</v>
      </c>
    </row>
    <row r="10" spans="1:88" outlineLevel="1" x14ac:dyDescent="0.25">
      <c r="A10" s="266" t="s">
        <v>1213</v>
      </c>
      <c r="B10" s="134">
        <v>29733.65</v>
      </c>
      <c r="C10" s="134">
        <v>-56813.34</v>
      </c>
      <c r="D10" s="134">
        <v>-26952.87</v>
      </c>
      <c r="E10" s="134">
        <v>-153728.32000000001</v>
      </c>
      <c r="F10" s="134">
        <v>-3452.77</v>
      </c>
      <c r="G10" s="134">
        <v>-25032.67</v>
      </c>
      <c r="H10" s="134">
        <v>-52717.32</v>
      </c>
      <c r="I10" s="134">
        <v>-27177.73</v>
      </c>
      <c r="J10" s="134">
        <v>8000</v>
      </c>
      <c r="K10" s="134">
        <v>50000</v>
      </c>
      <c r="L10" s="134">
        <v>-15000</v>
      </c>
      <c r="M10" s="134">
        <v>15000</v>
      </c>
      <c r="N10" s="134">
        <v>6118</v>
      </c>
      <c r="O10" s="134">
        <v>-16035</v>
      </c>
      <c r="P10" s="134">
        <v>-10678</v>
      </c>
      <c r="Q10" s="134">
        <v>-60903</v>
      </c>
      <c r="R10" s="134">
        <v>-1368</v>
      </c>
      <c r="S10" s="134">
        <v>-9915</v>
      </c>
      <c r="T10" s="134">
        <v>-9213</v>
      </c>
      <c r="U10" s="134">
        <v>-5942</v>
      </c>
      <c r="V10" s="134">
        <v>3169</v>
      </c>
      <c r="W10" s="134">
        <v>19808</v>
      </c>
      <c r="X10" s="134">
        <v>-5942</v>
      </c>
      <c r="Y10" s="134">
        <v>5943</v>
      </c>
      <c r="Z10" s="134">
        <v>6507</v>
      </c>
      <c r="AA10" s="134">
        <v>-17053</v>
      </c>
      <c r="AB10" s="134">
        <v>-11356</v>
      </c>
      <c r="AC10" s="134">
        <v>-64769.999999999898</v>
      </c>
      <c r="AD10" s="134">
        <v>-1455</v>
      </c>
      <c r="AE10" s="134">
        <v>-10546</v>
      </c>
      <c r="AF10" s="134">
        <v>-9797</v>
      </c>
      <c r="AG10" s="134">
        <v>-6321</v>
      </c>
      <c r="AH10" s="134">
        <v>3371</v>
      </c>
      <c r="AI10" s="134">
        <v>21067</v>
      </c>
      <c r="AJ10" s="134">
        <v>-6321</v>
      </c>
      <c r="AK10" s="134">
        <v>6320</v>
      </c>
    </row>
    <row r="11" spans="1:88" outlineLevel="1" x14ac:dyDescent="0.25">
      <c r="A11" s="266" t="s">
        <v>1214</v>
      </c>
      <c r="B11" s="134">
        <v>30770.59</v>
      </c>
      <c r="C11" s="134">
        <v>-36671.33</v>
      </c>
      <c r="D11" s="134">
        <v>2094.8200000000002</v>
      </c>
      <c r="E11" s="134">
        <v>6389.03</v>
      </c>
      <c r="F11" s="134">
        <v>29824.99</v>
      </c>
      <c r="G11" s="134">
        <v>16061.43</v>
      </c>
      <c r="H11" s="134">
        <v>28300.639999999999</v>
      </c>
      <c r="I11" s="134">
        <v>82888.72</v>
      </c>
      <c r="J11" s="134">
        <v>82343</v>
      </c>
      <c r="K11" s="134">
        <v>82512</v>
      </c>
      <c r="L11" s="134">
        <v>47746</v>
      </c>
      <c r="M11" s="134">
        <v>46840</v>
      </c>
      <c r="N11" s="134">
        <v>107509</v>
      </c>
      <c r="O11" s="134">
        <v>76073</v>
      </c>
      <c r="P11" s="134">
        <v>99595</v>
      </c>
      <c r="Q11" s="134">
        <v>88621</v>
      </c>
      <c r="R11" s="134">
        <v>107696</v>
      </c>
      <c r="S11" s="134">
        <v>101265</v>
      </c>
      <c r="T11" s="134">
        <v>92500</v>
      </c>
      <c r="U11" s="134">
        <v>112216</v>
      </c>
      <c r="V11" s="134">
        <v>98926</v>
      </c>
      <c r="W11" s="134">
        <v>101370</v>
      </c>
      <c r="X11" s="134">
        <v>95478</v>
      </c>
      <c r="Y11" s="134">
        <v>84695</v>
      </c>
      <c r="Z11" s="134">
        <v>108558</v>
      </c>
      <c r="AA11" s="134">
        <v>69867</v>
      </c>
      <c r="AB11" s="134">
        <v>88966</v>
      </c>
      <c r="AC11" s="134">
        <v>89088</v>
      </c>
      <c r="AD11" s="134">
        <v>107444</v>
      </c>
      <c r="AE11" s="134">
        <v>92054</v>
      </c>
      <c r="AF11" s="134">
        <v>94799</v>
      </c>
      <c r="AG11" s="134">
        <v>107865</v>
      </c>
      <c r="AH11" s="134">
        <v>90447</v>
      </c>
      <c r="AI11" s="134">
        <v>103221</v>
      </c>
      <c r="AJ11" s="134">
        <v>92528</v>
      </c>
      <c r="AK11" s="134">
        <v>81918</v>
      </c>
    </row>
    <row r="12" spans="1:88" outlineLevel="1" x14ac:dyDescent="0.25">
      <c r="A12" s="266" t="s">
        <v>1215</v>
      </c>
      <c r="B12" s="134">
        <v>170197</v>
      </c>
      <c r="C12" s="134">
        <v>170197</v>
      </c>
      <c r="D12" s="134">
        <v>170197</v>
      </c>
      <c r="E12" s="134">
        <v>170197</v>
      </c>
      <c r="F12" s="134">
        <v>170197</v>
      </c>
      <c r="G12" s="134">
        <v>170197</v>
      </c>
      <c r="H12" s="134">
        <v>170197</v>
      </c>
      <c r="I12" s="134">
        <v>170197</v>
      </c>
      <c r="J12" s="134">
        <v>170197</v>
      </c>
      <c r="K12" s="134">
        <v>170197</v>
      </c>
      <c r="L12" s="134">
        <v>170197</v>
      </c>
      <c r="M12" s="134">
        <v>170197</v>
      </c>
      <c r="N12" s="134">
        <v>239936.49062510999</v>
      </c>
      <c r="O12" s="134">
        <v>239936.49062510999</v>
      </c>
      <c r="P12" s="134">
        <v>239936.49062510999</v>
      </c>
      <c r="Q12" s="134">
        <v>239936.49062510999</v>
      </c>
      <c r="R12" s="134">
        <v>239936.49062510999</v>
      </c>
      <c r="S12" s="134">
        <v>239936.49062510999</v>
      </c>
      <c r="T12" s="134">
        <v>0</v>
      </c>
      <c r="U12" s="134">
        <v>0</v>
      </c>
      <c r="V12" s="134">
        <v>0</v>
      </c>
      <c r="W12" s="134">
        <v>0</v>
      </c>
      <c r="X12" s="134">
        <v>0</v>
      </c>
      <c r="Y12" s="134">
        <v>0</v>
      </c>
      <c r="Z12" s="134">
        <v>31395.2530762733</v>
      </c>
      <c r="AA12" s="134">
        <v>31395.2530762733</v>
      </c>
      <c r="AB12" s="134">
        <v>31395.2530762733</v>
      </c>
      <c r="AC12" s="134">
        <v>31395.2530762733</v>
      </c>
      <c r="AD12" s="134">
        <v>31395.2530762733</v>
      </c>
      <c r="AE12" s="134">
        <v>31395.2530762733</v>
      </c>
      <c r="AF12" s="134">
        <v>31395.2530762733</v>
      </c>
      <c r="AG12" s="134">
        <v>31395.2530762733</v>
      </c>
      <c r="AH12" s="134">
        <v>31395.2530762733</v>
      </c>
      <c r="AI12" s="134">
        <v>31395.2530762733</v>
      </c>
      <c r="AJ12" s="134">
        <v>31395.2530762733</v>
      </c>
      <c r="AK12" s="134">
        <v>31395.2530762733</v>
      </c>
    </row>
    <row r="13" spans="1:88" ht="15.75" outlineLevel="1" thickBot="1" x14ac:dyDescent="0.3">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row>
    <row r="14" spans="1:88" s="270" customFormat="1" x14ac:dyDescent="0.25">
      <c r="A14" s="268" t="s">
        <v>1216</v>
      </c>
      <c r="B14" s="297">
        <f t="shared" ref="B14:AK14" si="0">SUM(B5:B12)</f>
        <v>842433.26</v>
      </c>
      <c r="C14" s="297">
        <f t="shared" si="0"/>
        <v>608338.52</v>
      </c>
      <c r="D14" s="297">
        <f t="shared" si="0"/>
        <v>665090.77</v>
      </c>
      <c r="E14" s="297">
        <f t="shared" si="0"/>
        <v>543105.98</v>
      </c>
      <c r="F14" s="297">
        <f t="shared" si="0"/>
        <v>791979.59999999986</v>
      </c>
      <c r="G14" s="297">
        <f t="shared" si="0"/>
        <v>754030.94999999891</v>
      </c>
      <c r="H14" s="297">
        <f t="shared" si="0"/>
        <v>739605.89000000025</v>
      </c>
      <c r="I14" s="297">
        <f t="shared" si="0"/>
        <v>814929.00999999989</v>
      </c>
      <c r="J14" s="297">
        <f t="shared" si="0"/>
        <v>876155.038839999</v>
      </c>
      <c r="K14" s="297">
        <f t="shared" si="0"/>
        <v>927556.43865599995</v>
      </c>
      <c r="L14" s="297">
        <f t="shared" si="0"/>
        <v>889273.49452299997</v>
      </c>
      <c r="M14" s="297">
        <f t="shared" si="0"/>
        <v>946280.10649599996</v>
      </c>
      <c r="N14" s="297">
        <f t="shared" si="0"/>
        <v>985746.08264310996</v>
      </c>
      <c r="O14" s="297">
        <f t="shared" si="0"/>
        <v>927548.18206910999</v>
      </c>
      <c r="P14" s="297">
        <f t="shared" si="0"/>
        <v>974391.83333811001</v>
      </c>
      <c r="Q14" s="297">
        <f t="shared" si="0"/>
        <v>918500.14269910997</v>
      </c>
      <c r="R14" s="297">
        <f t="shared" si="0"/>
        <v>1024594.00837011</v>
      </c>
      <c r="S14" s="297">
        <f t="shared" si="0"/>
        <v>1016754.69321911</v>
      </c>
      <c r="T14" s="297">
        <f t="shared" si="0"/>
        <v>107211.39127452999</v>
      </c>
      <c r="U14" s="297">
        <f t="shared" si="0"/>
        <v>152460.36466972</v>
      </c>
      <c r="V14" s="297">
        <f t="shared" si="0"/>
        <v>156028.46477299999</v>
      </c>
      <c r="W14" s="297">
        <f t="shared" si="0"/>
        <v>185435.5144365</v>
      </c>
      <c r="X14" s="297">
        <f t="shared" si="0"/>
        <v>163810.80119689999</v>
      </c>
      <c r="Y14" s="297">
        <f t="shared" si="0"/>
        <v>171853.0111072</v>
      </c>
      <c r="Z14" s="297">
        <f t="shared" si="0"/>
        <v>235411.05714497331</v>
      </c>
      <c r="AA14" s="297">
        <f t="shared" si="0"/>
        <v>163000.07892427332</v>
      </c>
      <c r="AB14" s="297">
        <f t="shared" si="0"/>
        <v>200511.86284897331</v>
      </c>
      <c r="AC14" s="297">
        <f t="shared" si="0"/>
        <v>145047.97968997341</v>
      </c>
      <c r="AD14" s="297">
        <f t="shared" si="0"/>
        <v>247461.90338297331</v>
      </c>
      <c r="AE14" s="297">
        <f t="shared" si="0"/>
        <v>223735.71455297331</v>
      </c>
      <c r="AF14" s="297">
        <f t="shared" si="0"/>
        <v>217903.2527616733</v>
      </c>
      <c r="AG14" s="297">
        <f t="shared" si="0"/>
        <v>248794.1533468733</v>
      </c>
      <c r="AH14" s="297">
        <f t="shared" si="0"/>
        <v>241387.42664847331</v>
      </c>
      <c r="AI14" s="297">
        <f t="shared" si="0"/>
        <v>275131.28633177333</v>
      </c>
      <c r="AJ14" s="297">
        <f t="shared" si="0"/>
        <v>240372.41036137321</v>
      </c>
      <c r="AK14" s="297">
        <f t="shared" si="0"/>
        <v>261470.31387437333</v>
      </c>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c r="BS14" s="269"/>
      <c r="BT14" s="269"/>
      <c r="BU14" s="269"/>
      <c r="BV14" s="269"/>
      <c r="BW14" s="269"/>
      <c r="BX14" s="269"/>
      <c r="BY14" s="269"/>
      <c r="BZ14" s="269"/>
      <c r="CA14" s="269"/>
      <c r="CB14" s="269"/>
      <c r="CC14" s="269"/>
      <c r="CD14" s="269"/>
      <c r="CE14" s="269"/>
      <c r="CF14" s="269"/>
      <c r="CG14" s="269"/>
      <c r="CH14" s="269"/>
      <c r="CI14" s="269"/>
      <c r="CJ14" s="269"/>
    </row>
    <row r="15" spans="1:88" x14ac:dyDescent="0.25">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row>
    <row r="16" spans="1:88" s="270" customFormat="1" x14ac:dyDescent="0.25">
      <c r="A16" s="275" t="s">
        <v>1217</v>
      </c>
      <c r="B16" s="134">
        <v>-35788.695222460497</v>
      </c>
      <c r="C16" s="134">
        <v>-35788.695222460497</v>
      </c>
      <c r="D16" s="134">
        <v>-35788.695222460497</v>
      </c>
      <c r="E16" s="134">
        <v>-35788.695222460497</v>
      </c>
      <c r="F16" s="134">
        <v>-35788.695222460497</v>
      </c>
      <c r="G16" s="134">
        <v>-35788.695222460497</v>
      </c>
      <c r="H16" s="134">
        <v>-35788.695222460497</v>
      </c>
      <c r="I16" s="134">
        <v>-38149.120000000003</v>
      </c>
      <c r="J16" s="134">
        <v>-38149.120000000003</v>
      </c>
      <c r="K16" s="134">
        <v>-38149.120000000003</v>
      </c>
      <c r="L16" s="134">
        <v>-43479.692611230101</v>
      </c>
      <c r="M16" s="134">
        <v>-48810.265222460497</v>
      </c>
      <c r="N16" s="134">
        <v>-10661.1452224605</v>
      </c>
      <c r="O16" s="134">
        <v>-10661.1452224605</v>
      </c>
      <c r="P16" s="134">
        <v>-10661.1452224605</v>
      </c>
      <c r="Q16" s="134">
        <v>-10661.1452224605</v>
      </c>
      <c r="R16" s="134">
        <v>-10661.1452224605</v>
      </c>
      <c r="S16" s="134">
        <v>-10661.1452224605</v>
      </c>
      <c r="T16" s="134">
        <v>0</v>
      </c>
      <c r="U16" s="134">
        <v>0</v>
      </c>
      <c r="V16" s="134">
        <v>0</v>
      </c>
      <c r="W16" s="134">
        <v>0</v>
      </c>
      <c r="X16" s="134">
        <v>0</v>
      </c>
      <c r="Y16" s="134">
        <v>0</v>
      </c>
      <c r="Z16" s="134">
        <v>0</v>
      </c>
      <c r="AA16" s="134">
        <v>0</v>
      </c>
      <c r="AB16" s="134">
        <v>0</v>
      </c>
      <c r="AC16" s="134">
        <v>0</v>
      </c>
      <c r="AD16" s="134">
        <v>0</v>
      </c>
      <c r="AE16" s="134">
        <v>0</v>
      </c>
      <c r="AF16" s="134">
        <v>0</v>
      </c>
      <c r="AG16" s="134">
        <v>0</v>
      </c>
      <c r="AH16" s="134">
        <v>0</v>
      </c>
      <c r="AI16" s="134">
        <v>0</v>
      </c>
      <c r="AJ16" s="134">
        <v>0</v>
      </c>
      <c r="AK16" s="134">
        <v>0</v>
      </c>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c r="BY16" s="269"/>
      <c r="BZ16" s="269"/>
      <c r="CA16" s="269"/>
      <c r="CB16" s="269"/>
      <c r="CC16" s="269"/>
      <c r="CD16" s="269"/>
      <c r="CE16" s="269"/>
      <c r="CF16" s="269"/>
      <c r="CG16" s="269"/>
      <c r="CH16" s="269"/>
      <c r="CI16" s="269"/>
      <c r="CJ16" s="269"/>
    </row>
    <row r="18" spans="1:88" x14ac:dyDescent="0.25">
      <c r="A18" s="266" t="s">
        <v>1218</v>
      </c>
      <c r="B18" s="265">
        <f>+B14+B16</f>
        <v>806644.56477753946</v>
      </c>
      <c r="C18" s="265">
        <f t="shared" ref="C18:AK18" si="1">+C14+C16</f>
        <v>572549.82477753947</v>
      </c>
      <c r="D18" s="265">
        <f t="shared" si="1"/>
        <v>629302.07477753947</v>
      </c>
      <c r="E18" s="265">
        <f t="shared" si="1"/>
        <v>507317.28477753949</v>
      </c>
      <c r="F18" s="265">
        <f t="shared" si="1"/>
        <v>756190.90477753931</v>
      </c>
      <c r="G18" s="265">
        <f t="shared" si="1"/>
        <v>718242.25477753836</v>
      </c>
      <c r="H18" s="265">
        <f t="shared" si="1"/>
        <v>703817.1947775397</v>
      </c>
      <c r="I18" s="265">
        <f t="shared" si="1"/>
        <v>776779.8899999999</v>
      </c>
      <c r="J18" s="265">
        <f t="shared" si="1"/>
        <v>838005.91883999901</v>
      </c>
      <c r="K18" s="265">
        <f t="shared" si="1"/>
        <v>889407.31865599996</v>
      </c>
      <c r="L18" s="265">
        <f t="shared" si="1"/>
        <v>845793.8019117699</v>
      </c>
      <c r="M18" s="265">
        <f t="shared" si="1"/>
        <v>897469.84127353947</v>
      </c>
      <c r="N18" s="265">
        <f t="shared" si="1"/>
        <v>975084.93742064945</v>
      </c>
      <c r="O18" s="265">
        <f t="shared" si="1"/>
        <v>916887.03684664948</v>
      </c>
      <c r="P18" s="265">
        <f t="shared" si="1"/>
        <v>963730.68811564951</v>
      </c>
      <c r="Q18" s="265">
        <f t="shared" si="1"/>
        <v>907838.99747664947</v>
      </c>
      <c r="R18" s="265">
        <f t="shared" si="1"/>
        <v>1013932.8631476494</v>
      </c>
      <c r="S18" s="265">
        <f t="shared" si="1"/>
        <v>1006093.5479966495</v>
      </c>
      <c r="T18" s="265">
        <f t="shared" si="1"/>
        <v>107211.39127452999</v>
      </c>
      <c r="U18" s="265">
        <f t="shared" si="1"/>
        <v>152460.36466972</v>
      </c>
      <c r="V18" s="265">
        <f t="shared" si="1"/>
        <v>156028.46477299999</v>
      </c>
      <c r="W18" s="265">
        <f t="shared" si="1"/>
        <v>185435.5144365</v>
      </c>
      <c r="X18" s="265">
        <f t="shared" si="1"/>
        <v>163810.80119689999</v>
      </c>
      <c r="Y18" s="265">
        <f t="shared" si="1"/>
        <v>171853.0111072</v>
      </c>
      <c r="Z18" s="265">
        <f t="shared" si="1"/>
        <v>235411.05714497331</v>
      </c>
      <c r="AA18" s="265">
        <f t="shared" si="1"/>
        <v>163000.07892427332</v>
      </c>
      <c r="AB18" s="265">
        <f t="shared" si="1"/>
        <v>200511.86284897331</v>
      </c>
      <c r="AC18" s="265">
        <f t="shared" si="1"/>
        <v>145047.97968997341</v>
      </c>
      <c r="AD18" s="265">
        <f t="shared" si="1"/>
        <v>247461.90338297331</v>
      </c>
      <c r="AE18" s="265">
        <f t="shared" si="1"/>
        <v>223735.71455297331</v>
      </c>
      <c r="AF18" s="265">
        <f t="shared" si="1"/>
        <v>217903.2527616733</v>
      </c>
      <c r="AG18" s="265">
        <f t="shared" si="1"/>
        <v>248794.1533468733</v>
      </c>
      <c r="AH18" s="265">
        <f t="shared" si="1"/>
        <v>241387.42664847331</v>
      </c>
      <c r="AI18" s="265">
        <f t="shared" si="1"/>
        <v>275131.28633177333</v>
      </c>
      <c r="AJ18" s="265">
        <f t="shared" si="1"/>
        <v>240372.41036137321</v>
      </c>
      <c r="AK18" s="265">
        <f t="shared" si="1"/>
        <v>261470.31387437333</v>
      </c>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row>
    <row r="20" spans="1:88" s="270" customFormat="1" x14ac:dyDescent="0.25">
      <c r="A20" s="268"/>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69"/>
      <c r="BG20" s="269"/>
      <c r="BH20" s="269"/>
      <c r="BI20" s="269"/>
      <c r="BJ20" s="269"/>
      <c r="BK20" s="269"/>
      <c r="BL20" s="269"/>
      <c r="BM20" s="269"/>
      <c r="BN20" s="269"/>
      <c r="BO20" s="269"/>
      <c r="BP20" s="269"/>
      <c r="BQ20" s="269"/>
      <c r="BR20" s="269"/>
      <c r="BS20" s="269"/>
      <c r="BT20" s="269"/>
      <c r="BU20" s="269"/>
      <c r="BV20" s="269"/>
      <c r="BW20" s="269"/>
      <c r="BX20" s="269"/>
      <c r="BY20" s="269"/>
      <c r="BZ20" s="269"/>
      <c r="CA20" s="269"/>
      <c r="CB20" s="269"/>
      <c r="CC20" s="269"/>
      <c r="CD20" s="269"/>
      <c r="CE20" s="269"/>
      <c r="CF20" s="269"/>
      <c r="CG20" s="269"/>
      <c r="CH20" s="269"/>
      <c r="CI20" s="269"/>
      <c r="CJ20" s="269"/>
    </row>
    <row r="22" spans="1:88" s="270" customFormat="1" x14ac:dyDescent="0.25">
      <c r="A22" s="268"/>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D22" s="269"/>
      <c r="BE22" s="269"/>
      <c r="BF22" s="269"/>
      <c r="BG22" s="269"/>
      <c r="BH22" s="269"/>
      <c r="BI22" s="269"/>
      <c r="BJ22" s="269"/>
      <c r="BK22" s="269"/>
      <c r="BL22" s="269"/>
      <c r="BM22" s="269"/>
      <c r="BN22" s="269"/>
      <c r="BO22" s="269"/>
      <c r="BP22" s="269"/>
      <c r="BQ22" s="269"/>
      <c r="BR22" s="269"/>
      <c r="BS22" s="269"/>
      <c r="BT22" s="269"/>
      <c r="BU22" s="269"/>
      <c r="BV22" s="269"/>
      <c r="BW22" s="269"/>
      <c r="BX22" s="269"/>
      <c r="BY22" s="269"/>
      <c r="BZ22" s="269"/>
      <c r="CA22" s="269"/>
      <c r="CB22" s="269"/>
      <c r="CC22" s="269"/>
      <c r="CD22" s="269"/>
      <c r="CE22" s="269"/>
      <c r="CF22" s="269"/>
      <c r="CG22" s="269"/>
      <c r="CH22" s="269"/>
      <c r="CI22" s="269"/>
      <c r="CJ22" s="269"/>
    </row>
    <row r="23" spans="1:88" x14ac:dyDescent="0.25">
      <c r="A23" s="264"/>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c r="BM23" s="272"/>
      <c r="BN23" s="272"/>
      <c r="BO23" s="272"/>
      <c r="BP23" s="272"/>
      <c r="BQ23" s="272"/>
      <c r="BR23" s="272"/>
      <c r="BS23" s="272"/>
      <c r="BT23" s="272"/>
      <c r="BU23" s="272"/>
      <c r="BV23" s="272"/>
      <c r="BW23" s="272"/>
      <c r="BX23" s="272"/>
      <c r="BY23" s="272"/>
      <c r="BZ23" s="272"/>
      <c r="CA23" s="272"/>
      <c r="CB23" s="272"/>
      <c r="CC23" s="272"/>
      <c r="CD23" s="272"/>
      <c r="CE23" s="272"/>
      <c r="CF23" s="272"/>
      <c r="CG23" s="272"/>
      <c r="CH23" s="272"/>
      <c r="CI23" s="272"/>
      <c r="CJ23" s="272"/>
    </row>
    <row r="26" spans="1:88" s="270" customFormat="1" x14ac:dyDescent="0.25">
      <c r="A26" s="273"/>
    </row>
    <row r="43" spans="1:88" ht="15.75" thickBot="1" x14ac:dyDescent="0.3">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row>
    <row r="44" spans="1:88" s="270" customFormat="1" x14ac:dyDescent="0.25">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69"/>
      <c r="AM44" s="269"/>
      <c r="AN44" s="269"/>
      <c r="AO44" s="269"/>
      <c r="AP44" s="269"/>
      <c r="AQ44" s="269"/>
      <c r="AR44" s="269"/>
      <c r="AS44" s="269"/>
      <c r="AT44" s="269"/>
      <c r="AU44" s="269"/>
      <c r="AV44" s="269"/>
      <c r="AW44" s="269"/>
      <c r="AX44" s="269"/>
      <c r="AY44" s="269"/>
      <c r="AZ44" s="269"/>
      <c r="BA44" s="269"/>
      <c r="BB44" s="269"/>
      <c r="BC44" s="269"/>
      <c r="BD44" s="269"/>
      <c r="BE44" s="269"/>
      <c r="BF44" s="269"/>
      <c r="BG44" s="269"/>
      <c r="BH44" s="269"/>
      <c r="BI44" s="269"/>
      <c r="BJ44" s="269"/>
      <c r="BK44" s="269"/>
      <c r="BL44" s="269"/>
      <c r="BM44" s="269"/>
      <c r="BN44" s="269"/>
      <c r="BO44" s="269"/>
      <c r="BP44" s="269"/>
      <c r="BQ44" s="269"/>
      <c r="BR44" s="269"/>
      <c r="BS44" s="269"/>
      <c r="BT44" s="269"/>
      <c r="BU44" s="269"/>
      <c r="BV44" s="269"/>
      <c r="BW44" s="269"/>
      <c r="BX44" s="269"/>
      <c r="BY44" s="269"/>
      <c r="BZ44" s="269"/>
      <c r="CA44" s="269"/>
      <c r="CB44" s="269"/>
      <c r="CC44" s="269"/>
      <c r="CD44" s="269"/>
      <c r="CE44" s="269"/>
      <c r="CF44" s="269"/>
      <c r="CG44" s="269"/>
      <c r="CH44" s="269"/>
      <c r="CI44" s="269"/>
      <c r="CJ44" s="269"/>
    </row>
    <row r="46" spans="1:88" s="270" customFormat="1" x14ac:dyDescent="0.25">
      <c r="A46" s="268"/>
      <c r="B46" s="269"/>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69"/>
      <c r="AL46" s="269"/>
      <c r="AM46" s="269"/>
      <c r="AN46" s="269"/>
      <c r="AO46" s="269"/>
      <c r="AP46" s="269"/>
      <c r="AQ46" s="269"/>
      <c r="AR46" s="269"/>
      <c r="AS46" s="269"/>
      <c r="AT46" s="269"/>
      <c r="AU46" s="269"/>
      <c r="AV46" s="269"/>
      <c r="AW46" s="269"/>
      <c r="AX46" s="269"/>
      <c r="AY46" s="269"/>
      <c r="AZ46" s="269"/>
      <c r="BA46" s="269"/>
      <c r="BB46" s="269"/>
      <c r="BC46" s="269"/>
      <c r="BD46" s="269"/>
      <c r="BE46" s="269"/>
      <c r="BF46" s="269"/>
      <c r="BG46" s="269"/>
      <c r="BH46" s="269"/>
      <c r="BI46" s="269"/>
      <c r="BJ46" s="269"/>
      <c r="BK46" s="269"/>
      <c r="BL46" s="269"/>
      <c r="BM46" s="269"/>
      <c r="BN46" s="269"/>
      <c r="BO46" s="269"/>
      <c r="BP46" s="269"/>
      <c r="BQ46" s="269"/>
      <c r="BR46" s="269"/>
      <c r="BS46" s="269"/>
      <c r="BT46" s="269"/>
      <c r="BU46" s="269"/>
      <c r="BV46" s="269"/>
      <c r="BW46" s="269"/>
      <c r="BX46" s="269"/>
      <c r="BY46" s="269"/>
      <c r="BZ46" s="269"/>
      <c r="CA46" s="269"/>
      <c r="CB46" s="269"/>
      <c r="CC46" s="269"/>
      <c r="CD46" s="269"/>
      <c r="CE46" s="269"/>
      <c r="CF46" s="269"/>
      <c r="CG46" s="269"/>
      <c r="CH46" s="269"/>
      <c r="CI46" s="269"/>
      <c r="CJ46" s="269"/>
    </row>
    <row r="48" spans="1:88" s="270" customFormat="1" x14ac:dyDescent="0.25">
      <c r="A48" s="268"/>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c r="AH48" s="269"/>
      <c r="AI48" s="269"/>
      <c r="AJ48" s="269"/>
      <c r="AK48" s="269"/>
      <c r="AL48" s="269"/>
      <c r="AM48" s="269"/>
      <c r="AN48" s="269"/>
      <c r="AO48" s="269"/>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69"/>
      <c r="BM48" s="269"/>
      <c r="BN48" s="269"/>
      <c r="BO48" s="269"/>
      <c r="BP48" s="269"/>
      <c r="BQ48" s="269"/>
      <c r="BR48" s="269"/>
      <c r="BS48" s="269"/>
      <c r="BT48" s="269"/>
      <c r="BU48" s="269"/>
      <c r="BV48" s="269"/>
      <c r="BW48" s="269"/>
      <c r="BX48" s="269"/>
      <c r="BY48" s="269"/>
      <c r="BZ48" s="269"/>
      <c r="CA48" s="269"/>
      <c r="CB48" s="269"/>
      <c r="CC48" s="269"/>
      <c r="CD48" s="269"/>
      <c r="CE48" s="269"/>
      <c r="CF48" s="269"/>
      <c r="CG48" s="269"/>
      <c r="CH48" s="269"/>
      <c r="CI48" s="269"/>
      <c r="CJ48" s="269"/>
    </row>
    <row r="49" spans="1:88" x14ac:dyDescent="0.25">
      <c r="A49" s="264"/>
    </row>
    <row r="50" spans="1:88" s="270" customFormat="1" x14ac:dyDescent="0.25">
      <c r="A50" s="268"/>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69"/>
      <c r="AE50" s="269"/>
      <c r="AF50" s="269"/>
      <c r="AG50" s="269"/>
      <c r="AH50" s="269"/>
      <c r="AI50" s="269"/>
      <c r="AJ50" s="269"/>
      <c r="AK50" s="269"/>
      <c r="AL50" s="269"/>
      <c r="AM50" s="269"/>
      <c r="AN50" s="269"/>
      <c r="AO50" s="269"/>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row>
    <row r="62" spans="1:88" s="270" customFormat="1" x14ac:dyDescent="0.25">
      <c r="A62" s="268"/>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269"/>
      <c r="BU62" s="269"/>
      <c r="BV62" s="269"/>
      <c r="BW62" s="269"/>
      <c r="BX62" s="269"/>
      <c r="BY62" s="269"/>
      <c r="BZ62" s="269"/>
      <c r="CA62" s="269"/>
      <c r="CB62" s="269"/>
      <c r="CC62" s="269"/>
      <c r="CD62" s="269"/>
      <c r="CE62" s="269"/>
      <c r="CF62" s="269"/>
      <c r="CG62" s="269"/>
      <c r="CH62" s="269"/>
      <c r="CI62" s="269"/>
      <c r="CJ62" s="269"/>
    </row>
    <row r="63" spans="1:88" customFormat="1" ht="12.75" x14ac:dyDescent="0.2"/>
    <row r="64" spans="1:88" s="270" customFormat="1" hidden="1" outlineLevel="1" x14ac:dyDescent="0.25">
      <c r="A64" s="273"/>
    </row>
    <row r="65" spans="1:88" s="270" customFormat="1" collapsed="1" x14ac:dyDescent="0.25">
      <c r="A65"/>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69"/>
      <c r="AM65" s="269"/>
      <c r="AN65" s="269"/>
      <c r="AO65" s="269"/>
      <c r="AP65" s="269"/>
      <c r="AQ65" s="269"/>
      <c r="AR65" s="269"/>
      <c r="AS65" s="269"/>
      <c r="AT65" s="269"/>
      <c r="AU65" s="269"/>
      <c r="AV65" s="269"/>
      <c r="AW65" s="269"/>
      <c r="AX65" s="269"/>
      <c r="AY65" s="269"/>
      <c r="AZ65" s="269"/>
      <c r="BA65" s="269"/>
      <c r="BB65" s="269"/>
      <c r="BC65" s="269"/>
      <c r="BD65" s="269"/>
      <c r="BE65" s="269"/>
      <c r="BF65" s="269"/>
      <c r="BG65" s="269"/>
      <c r="BH65" s="269"/>
      <c r="BI65" s="269"/>
      <c r="BJ65" s="269"/>
      <c r="BK65" s="269"/>
      <c r="BL65" s="269"/>
      <c r="BM65" s="269"/>
      <c r="BN65" s="269"/>
      <c r="BO65" s="269"/>
      <c r="BP65" s="269"/>
      <c r="BQ65" s="269"/>
      <c r="BR65" s="269"/>
      <c r="BS65" s="269"/>
      <c r="BT65" s="269"/>
      <c r="BU65" s="269"/>
      <c r="BV65" s="269"/>
      <c r="BW65" s="269"/>
      <c r="BX65" s="269"/>
      <c r="BY65" s="269"/>
      <c r="BZ65" s="269"/>
      <c r="CA65" s="269"/>
      <c r="CB65" s="269"/>
      <c r="CC65" s="269"/>
      <c r="CD65" s="269"/>
      <c r="CE65" s="269"/>
      <c r="CF65" s="269"/>
      <c r="CG65" s="269"/>
      <c r="CH65" s="269"/>
      <c r="CI65" s="269"/>
      <c r="CJ65" s="269"/>
    </row>
    <row r="67" spans="1:88" x14ac:dyDescent="0.25">
      <c r="A67" s="264"/>
    </row>
    <row r="69" spans="1:88" s="270" customFormat="1" x14ac:dyDescent="0.25">
      <c r="A69" s="268"/>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69"/>
      <c r="AM69" s="269"/>
      <c r="AN69" s="269"/>
      <c r="AO69" s="269"/>
      <c r="AP69" s="269"/>
      <c r="AQ69" s="269"/>
      <c r="AR69" s="269"/>
      <c r="AS69" s="269"/>
      <c r="AT69" s="269"/>
      <c r="AU69" s="269"/>
      <c r="AV69" s="269"/>
      <c r="AW69" s="269"/>
      <c r="AX69" s="269"/>
      <c r="AY69" s="269"/>
      <c r="AZ69" s="269"/>
      <c r="BA69" s="269"/>
      <c r="BB69" s="269"/>
      <c r="BC69" s="269"/>
      <c r="BD69" s="269"/>
      <c r="BE69" s="269"/>
      <c r="BF69" s="269"/>
      <c r="BG69" s="269"/>
      <c r="BH69" s="269"/>
      <c r="BI69" s="269"/>
      <c r="BJ69" s="269"/>
      <c r="BK69" s="269"/>
      <c r="BL69" s="269"/>
      <c r="BM69" s="269"/>
      <c r="BN69" s="269"/>
      <c r="BO69" s="269"/>
      <c r="BP69" s="269"/>
      <c r="BQ69" s="269"/>
      <c r="BR69" s="269"/>
      <c r="BS69" s="269"/>
      <c r="BT69" s="269"/>
      <c r="BU69" s="269"/>
      <c r="BV69" s="269"/>
      <c r="BW69" s="269"/>
      <c r="BX69" s="269"/>
      <c r="BY69" s="269"/>
      <c r="BZ69" s="269"/>
      <c r="CA69" s="269"/>
      <c r="CB69" s="269"/>
      <c r="CC69" s="269"/>
      <c r="CD69" s="269"/>
      <c r="CE69" s="269"/>
      <c r="CF69" s="269"/>
      <c r="CG69" s="269"/>
      <c r="CH69" s="269"/>
      <c r="CI69" s="269"/>
      <c r="CJ69" s="269"/>
    </row>
    <row r="70" spans="1:88" s="270" customFormat="1" x14ac:dyDescent="0.25">
      <c r="A70" s="268"/>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69"/>
      <c r="AE70" s="269"/>
      <c r="AF70" s="269"/>
      <c r="AG70" s="269"/>
      <c r="AH70" s="269"/>
      <c r="AI70" s="269"/>
      <c r="AJ70" s="269"/>
      <c r="AK70" s="269"/>
      <c r="AL70" s="269"/>
      <c r="AM70" s="269"/>
      <c r="AN70" s="269"/>
      <c r="AO70" s="269"/>
      <c r="AP70" s="269"/>
      <c r="AQ70" s="269"/>
      <c r="AR70" s="269"/>
      <c r="AS70" s="269"/>
      <c r="AT70" s="269"/>
      <c r="AU70" s="269"/>
      <c r="AV70" s="269"/>
      <c r="AW70" s="269"/>
      <c r="AX70" s="269"/>
      <c r="AY70" s="269"/>
      <c r="AZ70" s="269"/>
      <c r="BA70" s="269"/>
      <c r="BB70" s="269"/>
      <c r="BC70" s="269"/>
      <c r="BD70" s="269"/>
      <c r="BE70" s="269"/>
      <c r="BF70" s="269"/>
      <c r="BG70" s="269"/>
      <c r="BH70" s="269"/>
      <c r="BI70" s="269"/>
      <c r="BJ70" s="269"/>
      <c r="BK70" s="269"/>
      <c r="BL70" s="269"/>
      <c r="BM70" s="269"/>
      <c r="BN70" s="269"/>
      <c r="BO70" s="269"/>
      <c r="BP70" s="269"/>
      <c r="BQ70" s="269"/>
      <c r="BR70" s="269"/>
      <c r="BS70" s="269"/>
      <c r="BT70" s="269"/>
      <c r="BU70" s="269"/>
      <c r="BV70" s="269"/>
      <c r="BW70" s="269"/>
      <c r="BX70" s="269"/>
      <c r="BY70" s="269"/>
      <c r="BZ70" s="269"/>
      <c r="CA70" s="269"/>
      <c r="CB70" s="269"/>
      <c r="CC70" s="269"/>
      <c r="CD70" s="269"/>
      <c r="CE70" s="269"/>
      <c r="CF70" s="269"/>
      <c r="CG70" s="269"/>
      <c r="CH70" s="269"/>
      <c r="CI70" s="269"/>
      <c r="CJ70" s="269"/>
    </row>
    <row r="72" spans="1:88" s="270" customFormat="1" x14ac:dyDescent="0.25">
      <c r="A72" s="268"/>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c r="AP72" s="269"/>
      <c r="AQ72" s="269"/>
      <c r="AR72" s="269"/>
      <c r="AS72" s="269"/>
      <c r="AT72" s="269"/>
      <c r="AU72" s="269"/>
      <c r="AV72" s="269"/>
      <c r="AW72" s="269"/>
      <c r="AX72" s="269"/>
      <c r="AY72" s="269"/>
      <c r="AZ72" s="269"/>
      <c r="BA72" s="269"/>
      <c r="BB72" s="269"/>
      <c r="BC72" s="269"/>
      <c r="BD72" s="269"/>
      <c r="BE72" s="269"/>
      <c r="BF72" s="269"/>
      <c r="BG72" s="269"/>
      <c r="BH72" s="269"/>
      <c r="BI72" s="269"/>
      <c r="BJ72" s="269"/>
      <c r="BK72" s="269"/>
      <c r="BL72" s="269"/>
      <c r="BM72" s="269"/>
      <c r="BN72" s="269"/>
      <c r="BO72" s="269"/>
      <c r="BP72" s="269"/>
      <c r="BQ72" s="269"/>
      <c r="BR72" s="269"/>
      <c r="BS72" s="269"/>
      <c r="BT72" s="269"/>
      <c r="BU72" s="269"/>
      <c r="BV72" s="269"/>
      <c r="BW72" s="269"/>
      <c r="BX72" s="269"/>
      <c r="BY72" s="269"/>
      <c r="BZ72" s="269"/>
      <c r="CA72" s="269"/>
      <c r="CB72" s="269"/>
      <c r="CC72" s="269"/>
      <c r="CD72" s="269"/>
      <c r="CE72" s="269"/>
      <c r="CF72" s="269"/>
      <c r="CG72" s="269"/>
      <c r="CH72" s="269"/>
      <c r="CI72" s="269"/>
      <c r="CJ72" s="269"/>
    </row>
    <row r="74" spans="1:88" x14ac:dyDescent="0.25">
      <c r="A74" s="274"/>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c r="BS74" s="272"/>
      <c r="BT74" s="272"/>
      <c r="BU74" s="272"/>
      <c r="BV74" s="272"/>
      <c r="BW74" s="272"/>
      <c r="BX74" s="272"/>
      <c r="BY74" s="272"/>
      <c r="BZ74" s="272"/>
      <c r="CA74" s="272"/>
      <c r="CB74" s="272"/>
      <c r="CC74" s="272"/>
      <c r="CD74" s="272"/>
      <c r="CE74" s="272"/>
      <c r="CF74" s="272"/>
      <c r="CG74" s="272"/>
      <c r="CH74" s="272"/>
      <c r="CI74" s="272"/>
      <c r="CJ74" s="272"/>
    </row>
  </sheetData>
  <pageMargins left="0.75" right="0.75" top="1" bottom="1" header="0.5" footer="0.5"/>
  <pageSetup orientation="portrait" r:id="rId1"/>
  <colBreaks count="1" manualBreakCount="1">
    <brk id="8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S218"/>
  <sheetViews>
    <sheetView zoomScale="115" zoomScaleNormal="115" workbookViewId="0">
      <selection activeCell="A25" sqref="A25:K25"/>
    </sheetView>
  </sheetViews>
  <sheetFormatPr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2.85546875" style="21" customWidth="1"/>
    <col min="19" max="19" width="11.140625" style="21" customWidth="1"/>
    <col min="20" max="16384" width="9.140625" style="21"/>
  </cols>
  <sheetData>
    <row r="1" spans="1:19" s="16" customFormat="1" ht="20.100000000000001" customHeight="1" x14ac:dyDescent="0.2">
      <c r="A1" s="301" t="s">
        <v>496</v>
      </c>
      <c r="B1" s="301"/>
      <c r="C1" s="301"/>
      <c r="D1" s="301"/>
      <c r="E1" s="301"/>
      <c r="F1" s="301"/>
      <c r="G1" s="301"/>
      <c r="H1" s="301"/>
      <c r="I1" s="301"/>
      <c r="J1" s="301"/>
      <c r="K1" s="301"/>
      <c r="L1" s="301"/>
    </row>
    <row r="2" spans="1:19" s="16" customFormat="1" ht="20.100000000000001" customHeight="1" x14ac:dyDescent="0.2">
      <c r="A2" s="301" t="s">
        <v>1262</v>
      </c>
      <c r="B2" s="301"/>
      <c r="C2" s="301"/>
      <c r="D2" s="301"/>
      <c r="E2" s="301"/>
      <c r="F2" s="301"/>
      <c r="G2" s="301"/>
      <c r="H2" s="301"/>
      <c r="I2" s="301"/>
      <c r="J2" s="301"/>
      <c r="K2" s="301"/>
      <c r="L2" s="301"/>
    </row>
    <row r="3" spans="1:19" s="16" customFormat="1" ht="20.100000000000001" customHeight="1" x14ac:dyDescent="0.2">
      <c r="A3" s="300" t="s">
        <v>214</v>
      </c>
      <c r="B3" s="300"/>
      <c r="C3" s="300"/>
      <c r="D3" s="300"/>
      <c r="E3" s="300"/>
      <c r="F3" s="300"/>
      <c r="G3" s="300"/>
      <c r="H3" s="300"/>
      <c r="I3" s="300"/>
      <c r="J3" s="300"/>
      <c r="K3" s="300"/>
      <c r="L3" s="300"/>
    </row>
    <row r="4" spans="1:19" s="16" customFormat="1" ht="20.100000000000001" customHeight="1" x14ac:dyDescent="0.2">
      <c r="A4" s="301" t="s">
        <v>1145</v>
      </c>
      <c r="B4" s="301"/>
      <c r="C4" s="301"/>
      <c r="D4" s="301"/>
      <c r="E4" s="301"/>
      <c r="F4" s="301"/>
      <c r="G4" s="301"/>
      <c r="H4" s="301"/>
      <c r="I4" s="301"/>
      <c r="J4" s="301"/>
      <c r="K4" s="301"/>
      <c r="L4" s="301"/>
    </row>
    <row r="5" spans="1:19" s="16" customFormat="1" ht="20.100000000000001" customHeight="1" x14ac:dyDescent="0.2">
      <c r="A5" s="296"/>
      <c r="B5" s="296"/>
      <c r="C5" s="296"/>
      <c r="D5" s="296"/>
      <c r="E5" s="296"/>
      <c r="F5" s="296"/>
      <c r="G5" s="296"/>
      <c r="H5" s="296"/>
      <c r="I5" s="296"/>
      <c r="J5" s="296"/>
      <c r="K5" s="296"/>
      <c r="L5" s="296"/>
    </row>
    <row r="6" spans="1:19" s="16" customFormat="1" ht="20.100000000000001" customHeight="1" x14ac:dyDescent="0.2">
      <c r="A6" s="18" t="s">
        <v>138</v>
      </c>
      <c r="L6" s="19"/>
    </row>
    <row r="7" spans="1:19" s="16" customFormat="1" ht="20.100000000000001" customHeight="1" x14ac:dyDescent="0.2">
      <c r="A7" s="18" t="s">
        <v>1059</v>
      </c>
      <c r="L7" s="19" t="s">
        <v>1060</v>
      </c>
    </row>
    <row r="8" spans="1:19" s="16" customFormat="1" ht="20.100000000000001" customHeight="1" x14ac:dyDescent="0.2">
      <c r="A8" s="16" t="s">
        <v>164</v>
      </c>
      <c r="L8" s="19" t="s">
        <v>1061</v>
      </c>
    </row>
    <row r="9" spans="1:19" s="16" customFormat="1" ht="20.100000000000001" customHeight="1" x14ac:dyDescent="0.2">
      <c r="A9" s="18" t="s">
        <v>95</v>
      </c>
      <c r="L9" s="20" t="s">
        <v>1253</v>
      </c>
    </row>
    <row r="10" spans="1:19" s="16" customFormat="1" ht="20.100000000000001" customHeight="1" x14ac:dyDescent="0.2"/>
    <row r="11" spans="1:19" ht="66" customHeight="1" x14ac:dyDescent="0.2">
      <c r="A11" s="31" t="s">
        <v>96</v>
      </c>
      <c r="B11" s="31" t="s">
        <v>218</v>
      </c>
      <c r="C11" s="31" t="s">
        <v>219</v>
      </c>
      <c r="D11" s="31" t="s">
        <v>1062</v>
      </c>
      <c r="E11" s="31" t="s">
        <v>1048</v>
      </c>
      <c r="F11" s="31" t="s">
        <v>1049</v>
      </c>
      <c r="G11" s="31" t="s">
        <v>221</v>
      </c>
      <c r="H11" s="31" t="s">
        <v>1050</v>
      </c>
      <c r="I11" s="31" t="s">
        <v>222</v>
      </c>
      <c r="J11" s="31" t="s">
        <v>223</v>
      </c>
      <c r="K11" s="31" t="s">
        <v>1063</v>
      </c>
      <c r="L11" s="31" t="s">
        <v>224</v>
      </c>
    </row>
    <row r="12" spans="1:19" ht="18.95" customHeight="1" x14ac:dyDescent="0.2">
      <c r="A12" s="22"/>
      <c r="B12" s="72" t="s">
        <v>225</v>
      </c>
      <c r="C12" s="72" t="s">
        <v>226</v>
      </c>
      <c r="D12" s="72" t="s">
        <v>227</v>
      </c>
      <c r="E12" s="72" t="s">
        <v>228</v>
      </c>
      <c r="F12" s="72" t="s">
        <v>1051</v>
      </c>
      <c r="G12" s="72" t="s">
        <v>229</v>
      </c>
      <c r="H12" s="72" t="s">
        <v>1052</v>
      </c>
      <c r="I12" s="72" t="s">
        <v>1053</v>
      </c>
      <c r="J12" s="72" t="s">
        <v>1054</v>
      </c>
      <c r="K12" s="72" t="s">
        <v>1055</v>
      </c>
      <c r="L12" s="72" t="s">
        <v>1064</v>
      </c>
    </row>
    <row r="13" spans="1:19" ht="18.95" customHeight="1" x14ac:dyDescent="0.2">
      <c r="A13" s="22"/>
      <c r="B13" s="29"/>
      <c r="C13" s="29"/>
      <c r="D13" s="30" t="s">
        <v>99</v>
      </c>
      <c r="E13" s="30" t="s">
        <v>230</v>
      </c>
      <c r="F13" s="30" t="s">
        <v>99</v>
      </c>
      <c r="G13" s="30" t="s">
        <v>99</v>
      </c>
      <c r="H13" s="30" t="s">
        <v>99</v>
      </c>
      <c r="I13" s="30"/>
      <c r="J13" s="30" t="s">
        <v>230</v>
      </c>
      <c r="K13" s="30" t="s">
        <v>230</v>
      </c>
      <c r="L13" s="30" t="s">
        <v>230</v>
      </c>
    </row>
    <row r="14" spans="1:19" ht="18.95" customHeight="1" x14ac:dyDescent="0.2">
      <c r="A14" s="26"/>
      <c r="B14" s="23" t="s">
        <v>1033</v>
      </c>
      <c r="C14" s="27"/>
      <c r="D14" s="24"/>
      <c r="E14" s="24"/>
      <c r="F14" s="24"/>
      <c r="G14" s="24"/>
      <c r="H14" s="24"/>
      <c r="I14" s="24"/>
      <c r="J14" s="24"/>
      <c r="K14" s="24"/>
      <c r="L14" s="24"/>
      <c r="P14" s="16" t="s">
        <v>1057</v>
      </c>
      <c r="Q14" s="143" t="s">
        <v>1058</v>
      </c>
      <c r="R14" s="143" t="s">
        <v>1021</v>
      </c>
      <c r="S14" s="143" t="s">
        <v>265</v>
      </c>
    </row>
    <row r="15" spans="1:19" ht="18.95" customHeight="1" x14ac:dyDescent="0.2">
      <c r="A15" s="26">
        <v>1</v>
      </c>
      <c r="B15" s="23" t="s">
        <v>231</v>
      </c>
      <c r="C15" s="27" t="s">
        <v>232</v>
      </c>
      <c r="D15" s="24">
        <v>170236444.26927</v>
      </c>
      <c r="E15" s="78">
        <v>0.17419999999999999</v>
      </c>
      <c r="F15" s="24">
        <f>D15*E15</f>
        <v>29655188.591706835</v>
      </c>
      <c r="G15" s="24">
        <f>SUM(P15:S15)</f>
        <v>-784552.30564034067</v>
      </c>
      <c r="H15" s="24">
        <f>SUM(F15:G15)</f>
        <v>28870636.286066495</v>
      </c>
      <c r="I15" s="78">
        <f>H15/H$21</f>
        <v>3.9313136605484779E-2</v>
      </c>
      <c r="J15" s="78">
        <v>8.1541833333333251E-3</v>
      </c>
      <c r="K15" s="78">
        <f>I15*J15</f>
        <v>3.2056652328950021E-4</v>
      </c>
      <c r="L15" s="78">
        <v>2.7398372145062423E-4</v>
      </c>
      <c r="O15" s="78">
        <f>D15/D$21</f>
        <v>3.9313136605484779E-2</v>
      </c>
      <c r="P15" s="24">
        <f>O15*P$21</f>
        <v>0</v>
      </c>
      <c r="Q15" s="24">
        <f>$O15*Q$21</f>
        <v>895.39599932652573</v>
      </c>
      <c r="R15" s="24">
        <f>$O15*R$21</f>
        <v>-785447.70163966715</v>
      </c>
      <c r="S15" s="24">
        <f>$O15*S$21</f>
        <v>0</v>
      </c>
    </row>
    <row r="16" spans="1:19" ht="18.95" customHeight="1" x14ac:dyDescent="0.2">
      <c r="A16" s="26"/>
      <c r="B16" s="23"/>
      <c r="C16" s="27"/>
      <c r="D16" s="24"/>
      <c r="E16" s="78"/>
      <c r="F16" s="24"/>
      <c r="G16" s="24"/>
      <c r="H16" s="24"/>
      <c r="I16" s="78"/>
      <c r="J16" s="78"/>
      <c r="K16" s="78"/>
      <c r="L16" s="78"/>
      <c r="O16" s="78"/>
      <c r="P16" s="24"/>
      <c r="Q16" s="24"/>
      <c r="R16" s="24"/>
      <c r="S16" s="24"/>
    </row>
    <row r="17" spans="1:19" ht="18.95" customHeight="1" x14ac:dyDescent="0.2">
      <c r="A17" s="26">
        <v>2</v>
      </c>
      <c r="B17" s="23" t="s">
        <v>233</v>
      </c>
      <c r="C17" s="27" t="s">
        <v>234</v>
      </c>
      <c r="D17" s="24">
        <v>1848263413.2969377</v>
      </c>
      <c r="E17" s="81">
        <f>E$15</f>
        <v>0.17419999999999999</v>
      </c>
      <c r="F17" s="24">
        <f>D17*E17</f>
        <v>321967486.59632653</v>
      </c>
      <c r="G17" s="24">
        <f>SUM(P17:S17)</f>
        <v>-8517913.5910473987</v>
      </c>
      <c r="H17" s="24">
        <f>SUM(F17:G17)</f>
        <v>313449573.00527912</v>
      </c>
      <c r="I17" s="78">
        <f>H17/H$21</f>
        <v>0.42682418774519942</v>
      </c>
      <c r="J17" s="81">
        <v>4.068876681474283E-2</v>
      </c>
      <c r="K17" s="78">
        <f>I17*J17</f>
        <v>1.7366949846056433E-2</v>
      </c>
      <c r="L17" s="78">
        <v>1.7666037074455902E-2</v>
      </c>
      <c r="O17" s="78">
        <f>D17/D$21</f>
        <v>0.42682418774519948</v>
      </c>
      <c r="P17" s="24">
        <f>O17*P$21</f>
        <v>0</v>
      </c>
      <c r="Q17" s="24">
        <f>$O17*Q$21</f>
        <v>9721.3477000847106</v>
      </c>
      <c r="R17" s="24">
        <f>$O17*R$21</f>
        <v>-8527634.9387474842</v>
      </c>
      <c r="S17" s="24">
        <f>$O17*S$21</f>
        <v>0</v>
      </c>
    </row>
    <row r="18" spans="1:19" ht="18.95" customHeight="1" x14ac:dyDescent="0.2">
      <c r="A18" s="26"/>
      <c r="B18" s="23"/>
      <c r="C18" s="27"/>
      <c r="D18" s="73"/>
      <c r="E18" s="82"/>
      <c r="F18" s="73"/>
      <c r="G18" s="73"/>
      <c r="H18" s="73"/>
      <c r="I18" s="82"/>
      <c r="J18" s="82"/>
      <c r="K18" s="82"/>
      <c r="L18" s="82"/>
      <c r="O18" s="82"/>
      <c r="P18" s="73"/>
      <c r="Q18" s="73"/>
      <c r="R18" s="73"/>
      <c r="S18" s="73"/>
    </row>
    <row r="19" spans="1:19" ht="18.95" customHeight="1" x14ac:dyDescent="0.2">
      <c r="A19" s="26">
        <v>3</v>
      </c>
      <c r="B19" s="23" t="s">
        <v>235</v>
      </c>
      <c r="C19" s="27"/>
      <c r="D19" s="35">
        <v>2311768825.3330202</v>
      </c>
      <c r="E19" s="81">
        <f>E$15</f>
        <v>0.17419999999999999</v>
      </c>
      <c r="F19" s="35">
        <f>D19*E19</f>
        <v>402710129.37301213</v>
      </c>
      <c r="G19" s="35">
        <f>SUM(P19:S19)</f>
        <v>-10654026.3444041</v>
      </c>
      <c r="H19" s="35">
        <f>SUM(F19:G19)</f>
        <v>392056103.02860802</v>
      </c>
      <c r="I19" s="84">
        <f>H19/H$21</f>
        <v>0.53386267564931578</v>
      </c>
      <c r="J19" s="78">
        <v>0.1023</v>
      </c>
      <c r="K19" s="84">
        <f>I19*J19</f>
        <v>5.4614151718925003E-2</v>
      </c>
      <c r="L19" s="84">
        <v>5.449097966261978E-2</v>
      </c>
      <c r="O19" s="84">
        <f>D19/D$21</f>
        <v>0.53386267564931578</v>
      </c>
      <c r="P19" s="35">
        <f>O19*P$21</f>
        <v>0</v>
      </c>
      <c r="Q19" s="35">
        <f>$O19*Q$21</f>
        <v>12159.256300588877</v>
      </c>
      <c r="R19" s="35">
        <f>$O19*R$21</f>
        <v>-10666185.600704689</v>
      </c>
      <c r="S19" s="35">
        <f>$O19*S$21</f>
        <v>0</v>
      </c>
    </row>
    <row r="20" spans="1:19" ht="18.95" customHeight="1" x14ac:dyDescent="0.2">
      <c r="A20" s="26"/>
      <c r="B20" s="23"/>
      <c r="C20" s="27"/>
      <c r="D20" s="24"/>
      <c r="E20" s="78"/>
      <c r="F20" s="24"/>
      <c r="G20" s="24"/>
      <c r="H20" s="24"/>
      <c r="I20" s="78"/>
      <c r="J20" s="78"/>
      <c r="K20" s="78"/>
      <c r="L20" s="78"/>
      <c r="O20" s="78"/>
      <c r="P20" s="24"/>
      <c r="Q20" s="24"/>
      <c r="R20" s="24"/>
      <c r="S20" s="24"/>
    </row>
    <row r="21" spans="1:19" ht="18.95" customHeight="1" thickBot="1" x14ac:dyDescent="0.25">
      <c r="A21" s="26">
        <v>4</v>
      </c>
      <c r="B21" s="23" t="s">
        <v>236</v>
      </c>
      <c r="C21" s="27"/>
      <c r="D21" s="39">
        <f>SUM(D15:D19)</f>
        <v>4330268682.8992281</v>
      </c>
      <c r="E21" s="78"/>
      <c r="F21" s="39">
        <f>SUM(F15:F19)</f>
        <v>754332804.56104541</v>
      </c>
      <c r="G21" s="39">
        <f>SUM(G15:G19)</f>
        <v>-19956492.24109184</v>
      </c>
      <c r="H21" s="39">
        <f>SUM(H15:H19)</f>
        <v>734376312.31995368</v>
      </c>
      <c r="I21" s="85">
        <f>SUM(I15:I19)</f>
        <v>1</v>
      </c>
      <c r="J21" s="78"/>
      <c r="K21" s="85">
        <f>SUM(K15:K19)</f>
        <v>7.2301668088270932E-2</v>
      </c>
      <c r="L21" s="85">
        <f>SUM(L15:L19)</f>
        <v>7.243100045852631E-2</v>
      </c>
      <c r="O21" s="85">
        <f>SUM(O15:O19)</f>
        <v>1</v>
      </c>
      <c r="P21" s="39">
        <v>0</v>
      </c>
      <c r="Q21" s="39">
        <v>22776.000000000113</v>
      </c>
      <c r="R21" s="39">
        <v>-19979268.24109184</v>
      </c>
      <c r="S21" s="39">
        <v>0</v>
      </c>
    </row>
    <row r="22" spans="1:19" ht="18.95" customHeight="1" thickTop="1" thickBot="1" x14ac:dyDescent="0.25">
      <c r="A22" s="26"/>
      <c r="B22" s="23"/>
      <c r="C22" s="27"/>
      <c r="D22" s="24"/>
      <c r="E22" s="24"/>
      <c r="F22" s="24"/>
      <c r="G22" s="24"/>
      <c r="H22" s="24"/>
      <c r="I22" s="24"/>
      <c r="J22" s="24"/>
      <c r="K22" s="24"/>
      <c r="L22" s="24"/>
      <c r="P22" s="39">
        <f>SUM(P15:P19)</f>
        <v>0</v>
      </c>
      <c r="Q22" s="39">
        <f>SUM(Q15:Q19)</f>
        <v>22776.000000000113</v>
      </c>
      <c r="R22" s="39">
        <f>SUM(R15:R19)</f>
        <v>-19979268.24109184</v>
      </c>
      <c r="S22" s="39">
        <f>SUM(S15:S19)</f>
        <v>0</v>
      </c>
    </row>
    <row r="23" spans="1:19" s="16" customFormat="1" ht="20.100000000000001" customHeight="1" thickTop="1" x14ac:dyDescent="0.2">
      <c r="A23" s="300" t="s">
        <v>496</v>
      </c>
      <c r="B23" s="300"/>
      <c r="C23" s="300"/>
      <c r="D23" s="300"/>
      <c r="E23" s="300"/>
      <c r="F23" s="300"/>
      <c r="G23" s="300"/>
      <c r="H23" s="300"/>
      <c r="I23" s="300"/>
      <c r="J23" s="300"/>
      <c r="K23" s="300"/>
      <c r="L23" s="71"/>
    </row>
    <row r="24" spans="1:19" s="16" customFormat="1" ht="20.100000000000001" customHeight="1" x14ac:dyDescent="0.2">
      <c r="A24" s="300" t="s">
        <v>1262</v>
      </c>
      <c r="B24" s="300"/>
      <c r="C24" s="300"/>
      <c r="D24" s="300"/>
      <c r="E24" s="300"/>
      <c r="F24" s="300"/>
      <c r="G24" s="300"/>
      <c r="H24" s="300"/>
      <c r="I24" s="300"/>
      <c r="J24" s="300"/>
      <c r="K24" s="300"/>
      <c r="L24" s="71"/>
    </row>
    <row r="25" spans="1:19" s="16" customFormat="1" ht="20.100000000000001" customHeight="1" x14ac:dyDescent="0.2">
      <c r="A25" s="300" t="s">
        <v>214</v>
      </c>
      <c r="B25" s="300"/>
      <c r="C25" s="300"/>
      <c r="D25" s="300"/>
      <c r="E25" s="300"/>
      <c r="F25" s="300"/>
      <c r="G25" s="300"/>
      <c r="H25" s="300"/>
      <c r="I25" s="300"/>
      <c r="J25" s="300"/>
      <c r="K25" s="300"/>
      <c r="L25" s="71"/>
    </row>
    <row r="26" spans="1:19" s="16" customFormat="1" ht="20.100000000000001" customHeight="1" x14ac:dyDescent="0.2">
      <c r="A26" s="300" t="s">
        <v>1139</v>
      </c>
      <c r="B26" s="300"/>
      <c r="C26" s="300"/>
      <c r="D26" s="300"/>
      <c r="E26" s="300"/>
      <c r="F26" s="300"/>
      <c r="G26" s="300"/>
      <c r="H26" s="300"/>
      <c r="I26" s="300"/>
      <c r="J26" s="300"/>
      <c r="K26" s="300"/>
      <c r="L26" s="71"/>
    </row>
    <row r="27" spans="1:19" s="16" customFormat="1" ht="20.100000000000001" customHeight="1" x14ac:dyDescent="0.2">
      <c r="A27" s="296"/>
      <c r="B27" s="296"/>
      <c r="C27" s="296"/>
      <c r="D27" s="296"/>
      <c r="E27" s="296"/>
      <c r="F27" s="296"/>
      <c r="G27" s="296"/>
      <c r="H27" s="296"/>
      <c r="I27" s="296"/>
      <c r="J27" s="296"/>
      <c r="K27" s="296"/>
      <c r="L27" s="296"/>
    </row>
    <row r="28" spans="1:19" s="16" customFormat="1" ht="20.100000000000001" customHeight="1" x14ac:dyDescent="0.2">
      <c r="A28" s="18" t="s">
        <v>94</v>
      </c>
      <c r="K28" s="19"/>
    </row>
    <row r="29" spans="1:19" s="16" customFormat="1" ht="20.100000000000001" customHeight="1" x14ac:dyDescent="0.2">
      <c r="A29" s="18" t="s">
        <v>1065</v>
      </c>
      <c r="K29" s="19" t="s">
        <v>1060</v>
      </c>
    </row>
    <row r="30" spans="1:19" s="16" customFormat="1" ht="20.100000000000001" customHeight="1" x14ac:dyDescent="0.2">
      <c r="A30" s="16" t="s">
        <v>164</v>
      </c>
      <c r="K30" s="19" t="s">
        <v>1066</v>
      </c>
    </row>
    <row r="31" spans="1:19" s="16" customFormat="1" ht="20.100000000000001" customHeight="1" x14ac:dyDescent="0.2">
      <c r="A31" s="18" t="s">
        <v>95</v>
      </c>
      <c r="K31" s="20" t="str">
        <f>$L$9</f>
        <v>WITNESS:   D. K. ARBOUGH</v>
      </c>
    </row>
    <row r="32" spans="1:19" s="16" customFormat="1" ht="20.100000000000001" customHeight="1" x14ac:dyDescent="0.2"/>
    <row r="33" spans="1:19" ht="66" customHeight="1" x14ac:dyDescent="0.2">
      <c r="A33" s="31" t="s">
        <v>96</v>
      </c>
      <c r="B33" s="31" t="s">
        <v>218</v>
      </c>
      <c r="C33" s="31" t="s">
        <v>219</v>
      </c>
      <c r="D33" s="31" t="s">
        <v>1062</v>
      </c>
      <c r="E33" s="31" t="s">
        <v>1048</v>
      </c>
      <c r="F33" s="31" t="s">
        <v>1049</v>
      </c>
      <c r="G33" s="31" t="s">
        <v>221</v>
      </c>
      <c r="H33" s="31" t="s">
        <v>1050</v>
      </c>
      <c r="I33" s="31" t="s">
        <v>222</v>
      </c>
      <c r="J33" s="31" t="s">
        <v>223</v>
      </c>
      <c r="K33" s="31" t="s">
        <v>1063</v>
      </c>
      <c r="L33" s="27"/>
    </row>
    <row r="34" spans="1:19" ht="18.95" customHeight="1" x14ac:dyDescent="0.2">
      <c r="A34" s="22"/>
      <c r="B34" s="72" t="s">
        <v>225</v>
      </c>
      <c r="C34" s="72" t="s">
        <v>226</v>
      </c>
      <c r="D34" s="72" t="s">
        <v>227</v>
      </c>
      <c r="E34" s="72" t="s">
        <v>228</v>
      </c>
      <c r="F34" s="72" t="s">
        <v>1051</v>
      </c>
      <c r="G34" s="72" t="s">
        <v>229</v>
      </c>
      <c r="H34" s="72" t="s">
        <v>1052</v>
      </c>
      <c r="I34" s="72" t="s">
        <v>1053</v>
      </c>
      <c r="J34" s="72" t="s">
        <v>1054</v>
      </c>
      <c r="K34" s="72" t="s">
        <v>1055</v>
      </c>
      <c r="L34" s="72"/>
    </row>
    <row r="35" spans="1:19" ht="18.95" customHeight="1" x14ac:dyDescent="0.2">
      <c r="A35" s="22"/>
      <c r="B35" s="29"/>
      <c r="C35" s="29"/>
      <c r="D35" s="30" t="s">
        <v>99</v>
      </c>
      <c r="E35" s="30" t="s">
        <v>230</v>
      </c>
      <c r="F35" s="30" t="s">
        <v>99</v>
      </c>
      <c r="G35" s="30" t="s">
        <v>99</v>
      </c>
      <c r="H35" s="30" t="s">
        <v>99</v>
      </c>
      <c r="I35" s="30"/>
      <c r="J35" s="30" t="s">
        <v>230</v>
      </c>
      <c r="K35" s="30" t="s">
        <v>230</v>
      </c>
      <c r="L35" s="30"/>
    </row>
    <row r="36" spans="1:19" ht="18.95" customHeight="1" x14ac:dyDescent="0.2">
      <c r="A36" s="26"/>
      <c r="B36" s="23" t="s">
        <v>1033</v>
      </c>
      <c r="C36" s="27"/>
      <c r="D36" s="24"/>
      <c r="E36" s="24"/>
      <c r="F36" s="24"/>
      <c r="G36" s="24"/>
      <c r="H36" s="24"/>
      <c r="I36" s="24"/>
      <c r="J36" s="24"/>
      <c r="K36" s="24"/>
      <c r="L36" s="24"/>
      <c r="P36" s="16" t="s">
        <v>1057</v>
      </c>
      <c r="Q36" s="143" t="s">
        <v>1058</v>
      </c>
      <c r="R36" s="143" t="s">
        <v>1021</v>
      </c>
      <c r="S36" s="143" t="s">
        <v>265</v>
      </c>
    </row>
    <row r="37" spans="1:19" ht="18.95" customHeight="1" x14ac:dyDescent="0.2">
      <c r="A37" s="26">
        <v>1</v>
      </c>
      <c r="B37" s="23" t="s">
        <v>231</v>
      </c>
      <c r="C37" s="27" t="s">
        <v>232</v>
      </c>
      <c r="D37" s="24">
        <v>176515920.67434499</v>
      </c>
      <c r="E37" s="78">
        <v>0.1709</v>
      </c>
      <c r="F37" s="24">
        <f>D37*E37</f>
        <v>30166570.843245558</v>
      </c>
      <c r="G37" s="24">
        <f>SUM(P37:S37)</f>
        <v>-8173547.3404730624</v>
      </c>
      <c r="H37" s="24">
        <f>SUM(F37:G37)</f>
        <v>21993023.502772495</v>
      </c>
      <c r="I37" s="78">
        <f>H37/H$43</f>
        <v>4.4854137025149364E-2</v>
      </c>
      <c r="J37" s="78">
        <v>6.5082999999999964E-3</v>
      </c>
      <c r="K37" s="78">
        <f>I37*J37</f>
        <v>2.9192418000077946E-4</v>
      </c>
      <c r="L37" s="24"/>
      <c r="O37" s="78">
        <f>D37/D$43</f>
        <v>4.4854137025149364E-2</v>
      </c>
      <c r="P37" s="24">
        <f>O37*P$43</f>
        <v>0</v>
      </c>
      <c r="Q37" s="24">
        <f>$O37*Q$43</f>
        <v>3326.0538714468971</v>
      </c>
      <c r="R37" s="24">
        <f>$O37*R$43</f>
        <v>-8176873.3943445096</v>
      </c>
      <c r="S37" s="24">
        <f>$O37*S$43</f>
        <v>0</v>
      </c>
    </row>
    <row r="38" spans="1:19" ht="18.95" customHeight="1" x14ac:dyDescent="0.2">
      <c r="A38" s="26"/>
      <c r="B38" s="23"/>
      <c r="C38" s="27"/>
      <c r="D38" s="24"/>
      <c r="E38" s="78"/>
      <c r="F38" s="24"/>
      <c r="G38" s="24"/>
      <c r="H38" s="24"/>
      <c r="I38" s="78"/>
      <c r="J38" s="78"/>
      <c r="K38" s="78"/>
      <c r="L38" s="24"/>
      <c r="O38" s="78"/>
      <c r="P38" s="24"/>
      <c r="Q38" s="24"/>
      <c r="R38" s="24"/>
      <c r="S38" s="24"/>
    </row>
    <row r="39" spans="1:19" ht="18.95" customHeight="1" x14ac:dyDescent="0.2">
      <c r="A39" s="26">
        <v>2</v>
      </c>
      <c r="B39" s="23" t="s">
        <v>233</v>
      </c>
      <c r="C39" s="27" t="s">
        <v>234</v>
      </c>
      <c r="D39" s="24">
        <v>1598999428.3093331</v>
      </c>
      <c r="E39" s="81">
        <f>E$37</f>
        <v>0.1709</v>
      </c>
      <c r="F39" s="24">
        <f>D39*E39</f>
        <v>273269002.29806501</v>
      </c>
      <c r="G39" s="24">
        <f>SUM(P39:S39)</f>
        <v>-74041465.918463364</v>
      </c>
      <c r="H39" s="24">
        <f>SUM(F39:G39)</f>
        <v>199227536.37960166</v>
      </c>
      <c r="I39" s="78">
        <f>H39/H$43</f>
        <v>0.40631881354680793</v>
      </c>
      <c r="J39" s="81">
        <v>4.2116377277529794E-2</v>
      </c>
      <c r="K39" s="78">
        <f>I39*J39</f>
        <v>1.7112676446295647E-2</v>
      </c>
      <c r="O39" s="78">
        <f>D39/D$43</f>
        <v>0.40631881354680793</v>
      </c>
      <c r="P39" s="24">
        <f>O39*P$43</f>
        <v>0</v>
      </c>
      <c r="Q39" s="24">
        <f>$O39*Q$43</f>
        <v>30129.623541331977</v>
      </c>
      <c r="R39" s="24">
        <f>$O39*R$43</f>
        <v>-74071595.54200469</v>
      </c>
      <c r="S39" s="24">
        <f>$O39*S$43</f>
        <v>0</v>
      </c>
    </row>
    <row r="40" spans="1:19" ht="18.95" customHeight="1" x14ac:dyDescent="0.2">
      <c r="A40" s="26"/>
      <c r="B40" s="23"/>
      <c r="C40" s="27"/>
      <c r="D40" s="73"/>
      <c r="E40" s="82"/>
      <c r="F40" s="73"/>
      <c r="G40" s="73"/>
      <c r="H40" s="73"/>
      <c r="I40" s="78"/>
      <c r="J40" s="82"/>
      <c r="K40" s="82"/>
      <c r="L40" s="73"/>
      <c r="O40" s="82"/>
      <c r="P40" s="73"/>
      <c r="Q40" s="73"/>
      <c r="R40" s="73"/>
      <c r="S40" s="73"/>
    </row>
    <row r="41" spans="1:19" ht="18.95" customHeight="1" x14ac:dyDescent="0.2">
      <c r="A41" s="26">
        <v>3</v>
      </c>
      <c r="B41" s="23" t="s">
        <v>235</v>
      </c>
      <c r="C41" s="27"/>
      <c r="D41" s="35">
        <v>2159816648.9404798</v>
      </c>
      <c r="E41" s="81">
        <f>E$37</f>
        <v>0.1709</v>
      </c>
      <c r="F41" s="35">
        <f>D41*E41</f>
        <v>369112665.30392796</v>
      </c>
      <c r="G41" s="35">
        <f>SUM(P41:S41)</f>
        <v>-100010036.25857447</v>
      </c>
      <c r="H41" s="35">
        <f>SUM(F41:G41)</f>
        <v>269102629.04535347</v>
      </c>
      <c r="I41" s="84">
        <f>H41/H$43</f>
        <v>0.54882704942804261</v>
      </c>
      <c r="J41" s="78">
        <v>0.1023</v>
      </c>
      <c r="K41" s="84">
        <f>I41*J41</f>
        <v>5.6145007156488763E-2</v>
      </c>
      <c r="L41" s="24"/>
      <c r="O41" s="84">
        <f>D41/D$43</f>
        <v>0.54882704942804261</v>
      </c>
      <c r="P41" s="35">
        <f>O41*P$43</f>
        <v>0</v>
      </c>
      <c r="Q41" s="35">
        <f>$O41*Q$43</f>
        <v>40696.989253887892</v>
      </c>
      <c r="R41" s="35">
        <f>$O41*R$43</f>
        <v>-100050733.24782836</v>
      </c>
      <c r="S41" s="35">
        <f>$O41*S$43</f>
        <v>0</v>
      </c>
    </row>
    <row r="42" spans="1:19" ht="18.95" customHeight="1" x14ac:dyDescent="0.2">
      <c r="A42" s="26"/>
      <c r="B42" s="23"/>
      <c r="C42" s="27"/>
      <c r="D42" s="24"/>
      <c r="E42" s="78"/>
      <c r="F42" s="24"/>
      <c r="G42" s="24"/>
      <c r="H42" s="24"/>
      <c r="I42" s="78"/>
      <c r="J42" s="78"/>
      <c r="K42" s="78"/>
      <c r="L42" s="24"/>
      <c r="O42" s="78"/>
      <c r="P42" s="24"/>
      <c r="Q42" s="24"/>
      <c r="R42" s="24"/>
      <c r="S42" s="24"/>
    </row>
    <row r="43" spans="1:19" ht="18.95" customHeight="1" thickBot="1" x14ac:dyDescent="0.25">
      <c r="A43" s="26">
        <v>4</v>
      </c>
      <c r="B43" s="23" t="s">
        <v>236</v>
      </c>
      <c r="C43" s="27"/>
      <c r="D43" s="39">
        <f>SUM(D37:D41)</f>
        <v>3935331997.9241581</v>
      </c>
      <c r="E43" s="78"/>
      <c r="F43" s="39">
        <f>SUM(F37:F41)</f>
        <v>672548238.44523859</v>
      </c>
      <c r="G43" s="39">
        <f>SUM(G37:G41)</f>
        <v>-182225049.51751089</v>
      </c>
      <c r="H43" s="39">
        <f>SUM(H37:H41)</f>
        <v>490323188.92772764</v>
      </c>
      <c r="I43" s="85">
        <f>SUM(I37:I41)</f>
        <v>0.99999999999999989</v>
      </c>
      <c r="J43" s="78"/>
      <c r="K43" s="85">
        <f>SUM(K37:K41)</f>
        <v>7.3549607782785187E-2</v>
      </c>
      <c r="L43" s="24"/>
      <c r="O43" s="85">
        <f>SUM(O37:O41)</f>
        <v>0.99999999999999989</v>
      </c>
      <c r="P43" s="39">
        <v>0</v>
      </c>
      <c r="Q43" s="39">
        <v>74152.666666666773</v>
      </c>
      <c r="R43" s="39">
        <v>-182299202.18417758</v>
      </c>
      <c r="S43" s="39">
        <v>0</v>
      </c>
    </row>
    <row r="44" spans="1:19" ht="18.95" customHeight="1" thickTop="1" thickBot="1" x14ac:dyDescent="0.25">
      <c r="A44" s="26"/>
      <c r="B44" s="23"/>
      <c r="C44" s="27"/>
      <c r="D44" s="74"/>
      <c r="E44" s="74"/>
      <c r="F44" s="74"/>
      <c r="G44" s="74"/>
      <c r="H44" s="74"/>
      <c r="I44" s="74"/>
      <c r="J44" s="74"/>
      <c r="K44" s="74"/>
      <c r="L44" s="74"/>
      <c r="P44" s="39">
        <f>SUM(P37:P41)</f>
        <v>0</v>
      </c>
      <c r="Q44" s="39">
        <f>SUM(Q37:Q41)</f>
        <v>74152.666666666773</v>
      </c>
      <c r="R44" s="39">
        <f>SUM(R37:R41)</f>
        <v>-182299202.18417758</v>
      </c>
      <c r="S44" s="39">
        <f>SUM(S37:S41)</f>
        <v>0</v>
      </c>
    </row>
    <row r="45" spans="1:19" ht="18.95" customHeight="1" thickTop="1" x14ac:dyDescent="0.2">
      <c r="A45" s="26"/>
      <c r="B45" s="23"/>
      <c r="C45" s="27"/>
    </row>
    <row r="46" spans="1:19" ht="18.95" customHeight="1" x14ac:dyDescent="0.2">
      <c r="A46" s="26"/>
      <c r="B46" s="23"/>
      <c r="C46" s="27"/>
      <c r="D46" s="24"/>
      <c r="E46" s="24"/>
      <c r="F46" s="24"/>
      <c r="G46" s="24"/>
      <c r="H46" s="24"/>
      <c r="I46" s="24"/>
      <c r="J46" s="24"/>
      <c r="K46" s="24"/>
      <c r="L46" s="24"/>
    </row>
    <row r="47" spans="1:19" ht="18.95" customHeight="1" x14ac:dyDescent="0.2">
      <c r="A47" s="26"/>
      <c r="B47" s="23"/>
      <c r="C47" s="27"/>
    </row>
    <row r="48" spans="1:19" ht="18.95" customHeight="1" x14ac:dyDescent="0.2">
      <c r="A48" s="26"/>
      <c r="B48" s="86"/>
      <c r="C48" s="27"/>
      <c r="D48" s="24"/>
      <c r="E48" s="24"/>
      <c r="F48" s="24"/>
      <c r="G48" s="24"/>
      <c r="H48" s="24"/>
      <c r="I48" s="24"/>
      <c r="J48" s="24"/>
      <c r="K48" s="24"/>
      <c r="L48" s="24"/>
    </row>
    <row r="49" spans="1:12" ht="18.95" customHeight="1" x14ac:dyDescent="0.2">
      <c r="B49" s="86"/>
      <c r="C49" s="27"/>
    </row>
    <row r="50" spans="1:12" ht="18.95" customHeight="1" x14ac:dyDescent="0.2">
      <c r="A50" s="26"/>
      <c r="B50" s="86"/>
      <c r="C50" s="27"/>
      <c r="D50" s="24"/>
      <c r="E50" s="24"/>
      <c r="F50" s="24"/>
      <c r="G50" s="24"/>
      <c r="H50" s="24"/>
      <c r="I50" s="24"/>
      <c r="J50" s="24"/>
      <c r="K50" s="24"/>
      <c r="L50" s="24"/>
    </row>
    <row r="51" spans="1:12" ht="18.95" customHeight="1" x14ac:dyDescent="0.2">
      <c r="B51" s="86"/>
      <c r="C51" s="27"/>
    </row>
    <row r="52" spans="1:12" ht="18.95" customHeight="1" x14ac:dyDescent="0.2">
      <c r="A52" s="26"/>
      <c r="B52" s="86"/>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5:K25"/>
    <mergeCell ref="A26:K26"/>
    <mergeCell ref="A1:L1"/>
    <mergeCell ref="A2:L2"/>
    <mergeCell ref="A3:L3"/>
    <mergeCell ref="A4:L4"/>
    <mergeCell ref="A23:K23"/>
    <mergeCell ref="A24:K24"/>
  </mergeCells>
  <pageMargins left="0.95" right="0.5" top="0.75" bottom="0.75" header="0.3" footer="0.3"/>
  <pageSetup scale="34" fitToHeight="0" orientation="portrait" r:id="rId1"/>
  <rowBreaks count="1" manualBreakCount="1">
    <brk id="2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20"/>
  <sheetViews>
    <sheetView workbookViewId="0">
      <pane xSplit="1" ySplit="1" topLeftCell="B2" activePane="bottomRight" state="frozen"/>
      <selection pane="topRight" activeCell="B1" sqref="B1"/>
      <selection pane="bottomLeft" activeCell="A2" sqref="A2"/>
      <selection pane="bottomRight" activeCell="A24" sqref="A24"/>
    </sheetView>
  </sheetViews>
  <sheetFormatPr defaultRowHeight="15" x14ac:dyDescent="0.25"/>
  <cols>
    <col min="1" max="1" width="22.140625" style="213" bestFit="1" customWidth="1"/>
    <col min="2" max="16384" width="9.140625" style="213"/>
  </cols>
  <sheetData>
    <row r="1" spans="1:30" s="208" customFormat="1" ht="30" x14ac:dyDescent="0.25">
      <c r="A1" s="233" t="s">
        <v>1070</v>
      </c>
      <c r="B1" s="253" t="s">
        <v>1166</v>
      </c>
      <c r="C1" s="253" t="s">
        <v>1167</v>
      </c>
      <c r="D1" s="253" t="s">
        <v>1168</v>
      </c>
      <c r="E1" s="253" t="s">
        <v>1169</v>
      </c>
      <c r="F1" s="253" t="s">
        <v>1170</v>
      </c>
      <c r="G1" s="253" t="s">
        <v>1171</v>
      </c>
      <c r="H1" s="253" t="s">
        <v>1172</v>
      </c>
      <c r="I1" s="253" t="s">
        <v>1173</v>
      </c>
      <c r="J1" s="253" t="s">
        <v>1174</v>
      </c>
      <c r="K1" s="253" t="s">
        <v>1175</v>
      </c>
      <c r="L1" s="253" t="s">
        <v>1176</v>
      </c>
      <c r="M1" s="253" t="s">
        <v>1177</v>
      </c>
      <c r="R1" s="253" t="s">
        <v>1178</v>
      </c>
      <c r="S1" s="253" t="s">
        <v>1179</v>
      </c>
      <c r="T1" s="253" t="s">
        <v>1180</v>
      </c>
      <c r="U1" s="253" t="s">
        <v>1181</v>
      </c>
      <c r="V1" s="253" t="s">
        <v>1182</v>
      </c>
      <c r="W1" s="253" t="s">
        <v>1183</v>
      </c>
      <c r="X1" s="253" t="s">
        <v>1184</v>
      </c>
      <c r="Y1" s="253" t="s">
        <v>1185</v>
      </c>
      <c r="Z1" s="253" t="s">
        <v>1186</v>
      </c>
      <c r="AA1" s="253" t="s">
        <v>1187</v>
      </c>
      <c r="AB1" s="253" t="s">
        <v>1188</v>
      </c>
      <c r="AC1" s="253" t="s">
        <v>1189</v>
      </c>
      <c r="AD1" s="253"/>
    </row>
    <row r="2" spans="1:30" s="210" customFormat="1" x14ac:dyDescent="0.25">
      <c r="A2" s="209" t="s">
        <v>1092</v>
      </c>
      <c r="B2" s="254"/>
      <c r="C2" s="254"/>
      <c r="D2" s="254"/>
      <c r="E2" s="254"/>
      <c r="F2" s="254"/>
      <c r="G2" s="254"/>
      <c r="H2" s="254"/>
      <c r="I2" s="254"/>
      <c r="J2" s="254"/>
      <c r="K2" s="254"/>
      <c r="L2" s="254"/>
      <c r="M2" s="254"/>
      <c r="R2" s="254"/>
      <c r="S2" s="254"/>
      <c r="T2" s="254"/>
      <c r="U2" s="254"/>
      <c r="V2" s="254"/>
      <c r="W2" s="254"/>
      <c r="X2" s="254"/>
      <c r="Y2" s="254"/>
      <c r="Z2" s="254"/>
      <c r="AA2" s="254"/>
      <c r="AB2" s="254"/>
      <c r="AC2" s="254"/>
      <c r="AD2" s="254"/>
    </row>
    <row r="3" spans="1:30" s="212" customFormat="1" x14ac:dyDescent="0.25">
      <c r="A3" s="211" t="s">
        <v>1093</v>
      </c>
      <c r="B3" s="255">
        <v>1188.0896</v>
      </c>
      <c r="C3" s="255">
        <v>1197.8252500000001</v>
      </c>
      <c r="D3" s="255">
        <v>1378.63735</v>
      </c>
      <c r="E3" s="255">
        <v>1577.1252999999999</v>
      </c>
      <c r="F3" s="255">
        <v>2811.4190899999999</v>
      </c>
      <c r="G3" s="255">
        <v>1546.4815100000001</v>
      </c>
      <c r="H3" s="255">
        <v>2008.4159999999999</v>
      </c>
      <c r="I3" s="255">
        <v>1506.077</v>
      </c>
      <c r="J3" s="255">
        <v>1317.8119999999999</v>
      </c>
      <c r="K3" s="255">
        <v>1848.7049999999999</v>
      </c>
      <c r="L3" s="255">
        <v>1312.4549999999999</v>
      </c>
      <c r="M3" s="255">
        <v>1063.4079999999999</v>
      </c>
      <c r="R3" s="255">
        <v>2584.9549999999999</v>
      </c>
      <c r="S3" s="255">
        <v>2177.0569999999998</v>
      </c>
      <c r="T3" s="255">
        <v>2114.6509999999998</v>
      </c>
      <c r="U3" s="255">
        <v>1778.393</v>
      </c>
      <c r="V3" s="255">
        <v>1464.8579999999999</v>
      </c>
      <c r="W3" s="255">
        <v>1874.607</v>
      </c>
      <c r="X3" s="255">
        <v>1375.9590000000001</v>
      </c>
      <c r="Y3" s="255">
        <v>1118.0429999999999</v>
      </c>
      <c r="Z3" s="255">
        <v>1372.366</v>
      </c>
      <c r="AA3" s="255">
        <v>1383.002</v>
      </c>
      <c r="AB3" s="255">
        <v>1365.8720000000001</v>
      </c>
      <c r="AC3" s="255">
        <v>2039.8820000000001</v>
      </c>
      <c r="AD3" s="255"/>
    </row>
    <row r="4" spans="1:30" s="212" customFormat="1" x14ac:dyDescent="0.25">
      <c r="A4" s="211" t="s">
        <v>1094</v>
      </c>
      <c r="B4" s="255"/>
      <c r="C4" s="255"/>
      <c r="D4" s="255"/>
      <c r="E4" s="255"/>
      <c r="F4" s="255"/>
      <c r="G4" s="255"/>
      <c r="H4" s="255"/>
      <c r="I4" s="255"/>
      <c r="J4" s="255"/>
      <c r="K4" s="255"/>
      <c r="L4" s="255"/>
      <c r="M4" s="255"/>
      <c r="R4" s="255"/>
      <c r="S4" s="255"/>
      <c r="T4" s="255"/>
      <c r="U4" s="255"/>
      <c r="V4" s="255"/>
      <c r="W4" s="255"/>
      <c r="X4" s="255"/>
      <c r="Y4" s="255"/>
      <c r="Z4" s="255"/>
      <c r="AA4" s="255"/>
      <c r="AB4" s="255"/>
      <c r="AC4" s="255"/>
      <c r="AD4" s="255"/>
    </row>
    <row r="5" spans="1:30" x14ac:dyDescent="0.25">
      <c r="A5" s="213" t="s">
        <v>1095</v>
      </c>
      <c r="B5" s="256">
        <f t="shared" ref="B5:M5" si="0">+B4+B3</f>
        <v>1188.0896</v>
      </c>
      <c r="C5" s="256">
        <f t="shared" si="0"/>
        <v>1197.8252500000001</v>
      </c>
      <c r="D5" s="256">
        <f t="shared" si="0"/>
        <v>1378.63735</v>
      </c>
      <c r="E5" s="256">
        <f t="shared" si="0"/>
        <v>1577.1252999999999</v>
      </c>
      <c r="F5" s="256">
        <f t="shared" si="0"/>
        <v>2811.4190899999999</v>
      </c>
      <c r="G5" s="256">
        <f t="shared" si="0"/>
        <v>1546.4815100000001</v>
      </c>
      <c r="H5" s="256">
        <f t="shared" si="0"/>
        <v>2008.4159999999999</v>
      </c>
      <c r="I5" s="256">
        <f t="shared" si="0"/>
        <v>1506.077</v>
      </c>
      <c r="J5" s="256">
        <f t="shared" si="0"/>
        <v>1317.8119999999999</v>
      </c>
      <c r="K5" s="256">
        <f t="shared" si="0"/>
        <v>1848.7049999999999</v>
      </c>
      <c r="L5" s="256">
        <f t="shared" si="0"/>
        <v>1312.4549999999999</v>
      </c>
      <c r="M5" s="256">
        <f t="shared" si="0"/>
        <v>1063.4079999999999</v>
      </c>
      <c r="N5" s="214"/>
      <c r="O5" s="214"/>
      <c r="P5" s="214"/>
      <c r="Q5" s="214"/>
      <c r="R5" s="256">
        <f t="shared" ref="R5:AC5" si="1">+R4+R3</f>
        <v>2584.9549999999999</v>
      </c>
      <c r="S5" s="256">
        <f t="shared" si="1"/>
        <v>2177.0569999999998</v>
      </c>
      <c r="T5" s="256">
        <f t="shared" si="1"/>
        <v>2114.6509999999998</v>
      </c>
      <c r="U5" s="256">
        <f t="shared" si="1"/>
        <v>1778.393</v>
      </c>
      <c r="V5" s="256">
        <f t="shared" si="1"/>
        <v>1464.8579999999999</v>
      </c>
      <c r="W5" s="256">
        <f t="shared" si="1"/>
        <v>1874.607</v>
      </c>
      <c r="X5" s="256">
        <f t="shared" si="1"/>
        <v>1375.9590000000001</v>
      </c>
      <c r="Y5" s="256">
        <f t="shared" si="1"/>
        <v>1118.0429999999999</v>
      </c>
      <c r="Z5" s="256">
        <f t="shared" si="1"/>
        <v>1372.366</v>
      </c>
      <c r="AA5" s="256">
        <f t="shared" si="1"/>
        <v>1383.002</v>
      </c>
      <c r="AB5" s="256">
        <f t="shared" si="1"/>
        <v>1365.8720000000001</v>
      </c>
      <c r="AC5" s="256">
        <f t="shared" si="1"/>
        <v>2039.8820000000001</v>
      </c>
      <c r="AD5" s="256"/>
    </row>
    <row r="6" spans="1:30" x14ac:dyDescent="0.25">
      <c r="A6" s="213" t="s">
        <v>1096</v>
      </c>
      <c r="B6" s="257">
        <v>30.630949999999999</v>
      </c>
      <c r="C6" s="257">
        <v>31.526039999999998</v>
      </c>
      <c r="D6" s="257">
        <v>32.348210000000002</v>
      </c>
      <c r="E6" s="257">
        <v>32.956189999999999</v>
      </c>
      <c r="F6" s="257">
        <v>33.498579999999997</v>
      </c>
      <c r="G6" s="257">
        <v>33.949120000000001</v>
      </c>
      <c r="H6" s="257">
        <v>34.602060696999999</v>
      </c>
      <c r="I6" s="257">
        <v>35.775750887000001</v>
      </c>
      <c r="J6" s="257">
        <v>36.587030077000001</v>
      </c>
      <c r="K6" s="257">
        <v>38.169322146999903</v>
      </c>
      <c r="L6" s="257">
        <v>39.803422136999998</v>
      </c>
      <c r="M6" s="257">
        <v>40.694931107000002</v>
      </c>
      <c r="N6" s="215"/>
      <c r="O6" s="215"/>
      <c r="P6" s="215"/>
      <c r="Q6" s="215"/>
      <c r="R6" s="257">
        <v>112.795790399</v>
      </c>
      <c r="S6" s="257">
        <v>114.167308499</v>
      </c>
      <c r="T6" s="257">
        <v>115.394289199</v>
      </c>
      <c r="U6" s="257">
        <v>116.920716399</v>
      </c>
      <c r="V6" s="257">
        <v>118.467006199</v>
      </c>
      <c r="W6" s="257">
        <v>120.032678699</v>
      </c>
      <c r="X6" s="257">
        <v>121.69941679900001</v>
      </c>
      <c r="Y6" s="257">
        <v>123.502162799</v>
      </c>
      <c r="Z6" s="257">
        <v>125.258037999</v>
      </c>
      <c r="AA6" s="257">
        <v>127.329119499</v>
      </c>
      <c r="AB6" s="257">
        <v>129.359454699</v>
      </c>
      <c r="AC6" s="257">
        <v>130.98352319899999</v>
      </c>
      <c r="AD6" s="257"/>
    </row>
    <row r="7" spans="1:30" x14ac:dyDescent="0.25">
      <c r="B7" s="257"/>
      <c r="C7" s="257"/>
      <c r="D7" s="257"/>
      <c r="E7" s="257"/>
      <c r="F7" s="257"/>
      <c r="G7" s="257"/>
      <c r="H7" s="257"/>
      <c r="I7" s="257"/>
      <c r="J7" s="257"/>
      <c r="K7" s="257"/>
      <c r="L7" s="257"/>
      <c r="M7" s="257"/>
      <c r="N7" s="215"/>
      <c r="O7" s="215"/>
      <c r="P7" s="215"/>
      <c r="Q7" s="215"/>
      <c r="R7" s="257"/>
      <c r="S7" s="257"/>
      <c r="T7" s="257"/>
      <c r="U7" s="257"/>
      <c r="V7" s="257"/>
      <c r="W7" s="257"/>
      <c r="X7" s="257"/>
      <c r="Y7" s="257"/>
      <c r="Z7" s="257"/>
      <c r="AA7" s="257"/>
      <c r="AB7" s="257"/>
      <c r="AC7" s="257"/>
      <c r="AD7" s="257"/>
    </row>
    <row r="8" spans="1:30" s="216" customFormat="1" x14ac:dyDescent="0.25">
      <c r="A8" s="216" t="s">
        <v>1097</v>
      </c>
      <c r="B8" s="258"/>
      <c r="C8" s="258"/>
      <c r="D8" s="258"/>
      <c r="E8" s="258"/>
      <c r="F8" s="258"/>
      <c r="G8" s="258"/>
      <c r="H8" s="258"/>
      <c r="I8" s="258"/>
      <c r="J8" s="258"/>
      <c r="K8" s="258"/>
      <c r="L8" s="258"/>
      <c r="M8" s="258"/>
      <c r="R8" s="258"/>
      <c r="S8" s="258"/>
      <c r="T8" s="258"/>
      <c r="U8" s="258"/>
      <c r="V8" s="258"/>
      <c r="W8" s="258"/>
      <c r="X8" s="258"/>
      <c r="Y8" s="258"/>
      <c r="Z8" s="258"/>
      <c r="AA8" s="258"/>
      <c r="AB8" s="258"/>
      <c r="AC8" s="258"/>
      <c r="AD8" s="258"/>
    </row>
    <row r="9" spans="1:30" x14ac:dyDescent="0.25">
      <c r="A9" s="211" t="s">
        <v>1093</v>
      </c>
      <c r="B9" s="255">
        <v>904.73761999999999</v>
      </c>
      <c r="C9" s="255">
        <v>939.0326</v>
      </c>
      <c r="D9" s="255">
        <v>1220.0138199999999</v>
      </c>
      <c r="E9" s="255">
        <v>1200.3745799999999</v>
      </c>
      <c r="F9" s="255">
        <v>1732.79431</v>
      </c>
      <c r="G9" s="255">
        <v>1704.26649</v>
      </c>
      <c r="H9" s="255">
        <v>1597.088</v>
      </c>
      <c r="I9" s="255">
        <v>1203.0309999999999</v>
      </c>
      <c r="J9" s="255">
        <v>1020.2329999999999</v>
      </c>
      <c r="K9" s="255">
        <v>1427.096</v>
      </c>
      <c r="L9" s="255">
        <v>1042.703</v>
      </c>
      <c r="M9" s="255">
        <v>771.01599999999996</v>
      </c>
      <c r="N9" s="212"/>
      <c r="O9" s="212"/>
      <c r="P9" s="212"/>
      <c r="Q9" s="212"/>
      <c r="R9" s="255">
        <v>2005.2139999999999</v>
      </c>
      <c r="S9" s="255">
        <v>1799.24</v>
      </c>
      <c r="T9" s="255">
        <v>1742.501</v>
      </c>
      <c r="U9" s="255">
        <v>1240.8589999999999</v>
      </c>
      <c r="V9" s="255">
        <v>1020.564</v>
      </c>
      <c r="W9" s="255">
        <v>1687.626</v>
      </c>
      <c r="X9" s="255">
        <v>1087.585</v>
      </c>
      <c r="Y9" s="255">
        <v>801.98900000000003</v>
      </c>
      <c r="Z9" s="255">
        <v>958.29</v>
      </c>
      <c r="AA9" s="255">
        <v>1025.8710000000001</v>
      </c>
      <c r="AB9" s="255">
        <v>978.20799999999997</v>
      </c>
      <c r="AC9" s="255">
        <v>1705.596</v>
      </c>
      <c r="AD9" s="255"/>
    </row>
    <row r="10" spans="1:30" x14ac:dyDescent="0.25">
      <c r="A10" s="211" t="s">
        <v>1094</v>
      </c>
      <c r="B10" s="255"/>
      <c r="C10" s="255"/>
      <c r="D10" s="255"/>
      <c r="E10" s="255"/>
      <c r="F10" s="255"/>
      <c r="G10" s="255"/>
      <c r="H10" s="255"/>
      <c r="I10" s="255"/>
      <c r="J10" s="255"/>
      <c r="K10" s="255"/>
      <c r="L10" s="255"/>
      <c r="M10" s="255"/>
      <c r="N10" s="212"/>
      <c r="O10" s="212"/>
      <c r="P10" s="212"/>
      <c r="Q10" s="212"/>
      <c r="R10" s="255"/>
      <c r="S10" s="255"/>
      <c r="T10" s="255"/>
      <c r="U10" s="255"/>
      <c r="V10" s="255"/>
      <c r="W10" s="255"/>
      <c r="X10" s="255"/>
      <c r="Y10" s="255"/>
      <c r="Z10" s="255"/>
      <c r="AA10" s="255"/>
      <c r="AB10" s="255"/>
      <c r="AC10" s="255"/>
      <c r="AD10" s="255"/>
    </row>
    <row r="11" spans="1:30" x14ac:dyDescent="0.25">
      <c r="A11" s="213" t="s">
        <v>1095</v>
      </c>
      <c r="B11" s="256">
        <f t="shared" ref="B11:M11" si="2">+B10+B9</f>
        <v>904.73761999999999</v>
      </c>
      <c r="C11" s="256">
        <f t="shared" si="2"/>
        <v>939.0326</v>
      </c>
      <c r="D11" s="256">
        <f t="shared" si="2"/>
        <v>1220.0138199999999</v>
      </c>
      <c r="E11" s="256">
        <f t="shared" si="2"/>
        <v>1200.3745799999999</v>
      </c>
      <c r="F11" s="256">
        <f t="shared" si="2"/>
        <v>1732.79431</v>
      </c>
      <c r="G11" s="256">
        <f t="shared" si="2"/>
        <v>1704.26649</v>
      </c>
      <c r="H11" s="256">
        <f t="shared" si="2"/>
        <v>1597.088</v>
      </c>
      <c r="I11" s="256">
        <f t="shared" si="2"/>
        <v>1203.0309999999999</v>
      </c>
      <c r="J11" s="256">
        <f t="shared" si="2"/>
        <v>1020.2329999999999</v>
      </c>
      <c r="K11" s="256">
        <f t="shared" si="2"/>
        <v>1427.096</v>
      </c>
      <c r="L11" s="256">
        <f t="shared" si="2"/>
        <v>1042.703</v>
      </c>
      <c r="M11" s="256">
        <f t="shared" si="2"/>
        <v>771.01599999999996</v>
      </c>
      <c r="N11" s="214"/>
      <c r="O11" s="214"/>
      <c r="P11" s="214"/>
      <c r="Q11" s="214"/>
      <c r="R11" s="256">
        <f t="shared" ref="R11:AC11" si="3">+R10+R9</f>
        <v>2005.2139999999999</v>
      </c>
      <c r="S11" s="256">
        <f t="shared" si="3"/>
        <v>1799.24</v>
      </c>
      <c r="T11" s="256">
        <f t="shared" si="3"/>
        <v>1742.501</v>
      </c>
      <c r="U11" s="256">
        <f t="shared" si="3"/>
        <v>1240.8589999999999</v>
      </c>
      <c r="V11" s="256">
        <f t="shared" si="3"/>
        <v>1020.564</v>
      </c>
      <c r="W11" s="256">
        <f t="shared" si="3"/>
        <v>1687.626</v>
      </c>
      <c r="X11" s="256">
        <f t="shared" si="3"/>
        <v>1087.585</v>
      </c>
      <c r="Y11" s="256">
        <f t="shared" si="3"/>
        <v>801.98900000000003</v>
      </c>
      <c r="Z11" s="256">
        <f t="shared" si="3"/>
        <v>958.29</v>
      </c>
      <c r="AA11" s="256">
        <f t="shared" si="3"/>
        <v>1025.8710000000001</v>
      </c>
      <c r="AB11" s="256">
        <f t="shared" si="3"/>
        <v>978.20799999999997</v>
      </c>
      <c r="AC11" s="256">
        <f t="shared" si="3"/>
        <v>1705.596</v>
      </c>
      <c r="AD11" s="256"/>
    </row>
    <row r="12" spans="1:30" x14ac:dyDescent="0.25">
      <c r="A12" s="213" t="s">
        <v>1096</v>
      </c>
      <c r="B12" s="257">
        <v>59.926819999999999</v>
      </c>
      <c r="C12" s="257">
        <v>62.246920000000003</v>
      </c>
      <c r="D12" s="257">
        <v>65.2607</v>
      </c>
      <c r="E12" s="257">
        <v>66.418589999999995</v>
      </c>
      <c r="F12" s="257">
        <v>65.928719999999998</v>
      </c>
      <c r="G12" s="257">
        <v>67.692229999999995</v>
      </c>
      <c r="H12" s="257">
        <v>69.177727820000001</v>
      </c>
      <c r="I12" s="257">
        <v>70.464599960000001</v>
      </c>
      <c r="J12" s="257">
        <v>72.334807670000004</v>
      </c>
      <c r="K12" s="257">
        <v>76.015297360000005</v>
      </c>
      <c r="L12" s="257">
        <v>79.815221660000006</v>
      </c>
      <c r="M12" s="257">
        <v>81.870384400000006</v>
      </c>
      <c r="N12" s="215"/>
      <c r="O12" s="215"/>
      <c r="P12" s="215"/>
      <c r="Q12" s="215"/>
      <c r="R12" s="257">
        <v>92.131095675999902</v>
      </c>
      <c r="S12" s="257">
        <v>93.327430215999996</v>
      </c>
      <c r="T12" s="257">
        <v>94.397689056000004</v>
      </c>
      <c r="U12" s="257">
        <v>95.729146256000007</v>
      </c>
      <c r="V12" s="257">
        <v>97.077929006000005</v>
      </c>
      <c r="W12" s="257">
        <v>98.443618655999998</v>
      </c>
      <c r="X12" s="257">
        <v>99.897464686000006</v>
      </c>
      <c r="Y12" s="257">
        <v>101.469946436</v>
      </c>
      <c r="Z12" s="257">
        <v>103.00154418599899</v>
      </c>
      <c r="AA12" s="257">
        <v>104.80808709599999</v>
      </c>
      <c r="AB12" s="257">
        <v>106.579088126</v>
      </c>
      <c r="AC12" s="257">
        <v>107.99571486599901</v>
      </c>
      <c r="AD12" s="257"/>
    </row>
    <row r="13" spans="1:30" x14ac:dyDescent="0.25">
      <c r="B13" s="257"/>
      <c r="C13" s="257"/>
      <c r="D13" s="257"/>
      <c r="E13" s="257"/>
      <c r="F13" s="257"/>
      <c r="G13" s="257"/>
      <c r="H13" s="257"/>
      <c r="I13" s="257"/>
      <c r="J13" s="257"/>
      <c r="K13" s="257"/>
      <c r="L13" s="257"/>
      <c r="M13" s="257"/>
      <c r="N13" s="215"/>
      <c r="O13" s="215"/>
      <c r="P13" s="215"/>
      <c r="Q13" s="215"/>
      <c r="R13" s="257"/>
      <c r="S13" s="257"/>
      <c r="T13" s="257"/>
      <c r="U13" s="257"/>
      <c r="V13" s="257"/>
      <c r="W13" s="257"/>
      <c r="X13" s="257"/>
      <c r="Y13" s="257"/>
      <c r="Z13" s="257"/>
      <c r="AA13" s="257"/>
      <c r="AB13" s="257"/>
      <c r="AC13" s="257"/>
      <c r="AD13" s="257"/>
    </row>
    <row r="14" spans="1:30" s="216" customFormat="1" x14ac:dyDescent="0.25">
      <c r="A14" s="216" t="s">
        <v>1098</v>
      </c>
      <c r="B14" s="258"/>
      <c r="C14" s="258"/>
      <c r="D14" s="258"/>
      <c r="E14" s="258"/>
      <c r="F14" s="258"/>
      <c r="G14" s="258"/>
      <c r="H14" s="258"/>
      <c r="I14" s="258"/>
      <c r="J14" s="258"/>
      <c r="K14" s="258"/>
      <c r="L14" s="258"/>
      <c r="M14" s="258"/>
      <c r="R14" s="258"/>
      <c r="S14" s="258"/>
      <c r="T14" s="258"/>
      <c r="U14" s="258"/>
      <c r="V14" s="258"/>
      <c r="W14" s="258"/>
      <c r="X14" s="258"/>
      <c r="Y14" s="258"/>
      <c r="Z14" s="258"/>
      <c r="AA14" s="258"/>
      <c r="AB14" s="258"/>
      <c r="AC14" s="258"/>
      <c r="AD14" s="258"/>
    </row>
    <row r="15" spans="1:30" x14ac:dyDescent="0.25">
      <c r="A15" s="211" t="s">
        <v>1093</v>
      </c>
      <c r="B15" s="255">
        <v>214.67036999999999</v>
      </c>
      <c r="C15" s="255">
        <v>249.73439999999999</v>
      </c>
      <c r="D15" s="255">
        <v>319.28203999999999</v>
      </c>
      <c r="E15" s="255">
        <v>204.1908</v>
      </c>
      <c r="F15" s="255">
        <v>281.94560999999999</v>
      </c>
      <c r="G15" s="255">
        <v>254.73498000000001</v>
      </c>
      <c r="H15" s="255">
        <v>411.32499999999999</v>
      </c>
      <c r="I15" s="255">
        <v>303.04700000000003</v>
      </c>
      <c r="J15" s="255">
        <v>297.57900000000001</v>
      </c>
      <c r="K15" s="255">
        <v>421.608</v>
      </c>
      <c r="L15" s="255">
        <v>269.75200000000001</v>
      </c>
      <c r="M15" s="255">
        <v>292.392</v>
      </c>
      <c r="N15" s="212"/>
      <c r="O15" s="212"/>
      <c r="P15" s="212"/>
      <c r="Q15" s="212"/>
      <c r="R15" s="255">
        <v>304.82100000000003</v>
      </c>
      <c r="S15" s="255">
        <v>377.81700000000001</v>
      </c>
      <c r="T15" s="255">
        <v>372.15</v>
      </c>
      <c r="U15" s="255">
        <v>537.53399999999999</v>
      </c>
      <c r="V15" s="255">
        <v>444.29399999999998</v>
      </c>
      <c r="W15" s="255">
        <v>186.98099999999999</v>
      </c>
      <c r="X15" s="255">
        <v>288.37400000000002</v>
      </c>
      <c r="Y15" s="255">
        <v>316.05399999999997</v>
      </c>
      <c r="Z15" s="255">
        <v>414.07600000000002</v>
      </c>
      <c r="AA15" s="255">
        <v>357.13</v>
      </c>
      <c r="AB15" s="255">
        <v>387.66300000000001</v>
      </c>
      <c r="AC15" s="255">
        <v>334.286</v>
      </c>
      <c r="AD15" s="255"/>
    </row>
    <row r="16" spans="1:30" x14ac:dyDescent="0.25">
      <c r="A16" s="211" t="s">
        <v>1094</v>
      </c>
      <c r="B16" s="255"/>
      <c r="C16" s="255"/>
      <c r="D16" s="255"/>
      <c r="E16" s="255"/>
      <c r="F16" s="255"/>
      <c r="G16" s="255"/>
      <c r="H16" s="255"/>
      <c r="I16" s="255"/>
      <c r="J16" s="255"/>
      <c r="K16" s="255"/>
      <c r="L16" s="255"/>
      <c r="M16" s="255"/>
      <c r="N16" s="212"/>
      <c r="O16" s="212"/>
      <c r="P16" s="212"/>
      <c r="Q16" s="212"/>
      <c r="R16" s="255"/>
      <c r="S16" s="255"/>
      <c r="T16" s="255"/>
      <c r="U16" s="255"/>
      <c r="V16" s="255"/>
      <c r="W16" s="255"/>
      <c r="X16" s="255"/>
      <c r="Y16" s="255"/>
      <c r="Z16" s="255"/>
      <c r="AA16" s="255"/>
      <c r="AB16" s="255"/>
      <c r="AC16" s="255"/>
      <c r="AD16" s="255"/>
    </row>
    <row r="17" spans="1:30" x14ac:dyDescent="0.25">
      <c r="A17" s="213" t="s">
        <v>1095</v>
      </c>
      <c r="B17" s="256">
        <f t="shared" ref="B17:M17" si="4">+B16+B15</f>
        <v>214.67036999999999</v>
      </c>
      <c r="C17" s="256">
        <f t="shared" si="4"/>
        <v>249.73439999999999</v>
      </c>
      <c r="D17" s="256">
        <f t="shared" si="4"/>
        <v>319.28203999999999</v>
      </c>
      <c r="E17" s="256">
        <f t="shared" si="4"/>
        <v>204.1908</v>
      </c>
      <c r="F17" s="256">
        <f t="shared" si="4"/>
        <v>281.94560999999999</v>
      </c>
      <c r="G17" s="256">
        <f t="shared" si="4"/>
        <v>254.73498000000001</v>
      </c>
      <c r="H17" s="256">
        <f t="shared" si="4"/>
        <v>411.32499999999999</v>
      </c>
      <c r="I17" s="256">
        <f t="shared" si="4"/>
        <v>303.04700000000003</v>
      </c>
      <c r="J17" s="256">
        <f t="shared" si="4"/>
        <v>297.57900000000001</v>
      </c>
      <c r="K17" s="256">
        <f t="shared" si="4"/>
        <v>421.608</v>
      </c>
      <c r="L17" s="256">
        <f t="shared" si="4"/>
        <v>269.75200000000001</v>
      </c>
      <c r="M17" s="256">
        <f t="shared" si="4"/>
        <v>292.392</v>
      </c>
      <c r="N17" s="214"/>
      <c r="O17" s="214"/>
      <c r="P17" s="214"/>
      <c r="Q17" s="214"/>
      <c r="R17" s="256">
        <f t="shared" ref="R17:AC17" si="5">+R16+R15</f>
        <v>304.82100000000003</v>
      </c>
      <c r="S17" s="256">
        <f t="shared" si="5"/>
        <v>377.81700000000001</v>
      </c>
      <c r="T17" s="256">
        <f t="shared" si="5"/>
        <v>372.15</v>
      </c>
      <c r="U17" s="256">
        <f t="shared" si="5"/>
        <v>537.53399999999999</v>
      </c>
      <c r="V17" s="256">
        <f t="shared" si="5"/>
        <v>444.29399999999998</v>
      </c>
      <c r="W17" s="256">
        <f t="shared" si="5"/>
        <v>186.98099999999999</v>
      </c>
      <c r="X17" s="256">
        <f t="shared" si="5"/>
        <v>288.37400000000002</v>
      </c>
      <c r="Y17" s="256">
        <f t="shared" si="5"/>
        <v>316.05399999999997</v>
      </c>
      <c r="Z17" s="256">
        <f t="shared" si="5"/>
        <v>414.07600000000002</v>
      </c>
      <c r="AA17" s="256">
        <f t="shared" si="5"/>
        <v>357.13</v>
      </c>
      <c r="AB17" s="256">
        <f t="shared" si="5"/>
        <v>387.66300000000001</v>
      </c>
      <c r="AC17" s="256">
        <f t="shared" si="5"/>
        <v>334.286</v>
      </c>
      <c r="AD17" s="256"/>
    </row>
    <row r="18" spans="1:30" x14ac:dyDescent="0.25">
      <c r="A18" s="213" t="s">
        <v>1096</v>
      </c>
      <c r="B18" s="257"/>
      <c r="C18" s="257"/>
      <c r="D18" s="257"/>
      <c r="E18" s="257"/>
      <c r="F18" s="257"/>
      <c r="G18" s="257"/>
      <c r="H18" s="257"/>
      <c r="I18" s="257"/>
      <c r="J18" s="257"/>
      <c r="K18" s="257"/>
      <c r="L18" s="257"/>
      <c r="M18" s="257"/>
      <c r="N18" s="215"/>
      <c r="O18" s="215"/>
      <c r="P18" s="215"/>
      <c r="Q18" s="215"/>
      <c r="R18" s="257"/>
      <c r="S18" s="257"/>
      <c r="T18" s="257"/>
      <c r="U18" s="257"/>
      <c r="V18" s="257"/>
      <c r="W18" s="257"/>
      <c r="X18" s="257"/>
      <c r="Y18" s="257"/>
      <c r="Z18" s="257"/>
      <c r="AA18" s="257"/>
      <c r="AB18" s="257"/>
      <c r="AC18" s="257"/>
      <c r="AD18" s="257"/>
    </row>
    <row r="19" spans="1:30" x14ac:dyDescent="0.25">
      <c r="B19" s="259"/>
      <c r="C19" s="259"/>
      <c r="D19" s="259"/>
      <c r="E19" s="259"/>
      <c r="F19" s="259"/>
      <c r="G19" s="259"/>
      <c r="H19" s="259"/>
      <c r="I19" s="259"/>
      <c r="J19" s="259"/>
      <c r="K19" s="259"/>
      <c r="L19" s="259"/>
      <c r="M19" s="259"/>
      <c r="R19" s="259"/>
      <c r="S19" s="259"/>
      <c r="T19" s="259"/>
      <c r="U19" s="259"/>
      <c r="V19" s="259"/>
      <c r="W19" s="259"/>
      <c r="X19" s="259"/>
      <c r="Y19" s="259"/>
      <c r="Z19" s="259"/>
      <c r="AA19" s="259"/>
      <c r="AB19" s="259"/>
      <c r="AC19" s="259"/>
      <c r="AD19" s="259"/>
    </row>
    <row r="20" spans="1:30" x14ac:dyDescent="0.25">
      <c r="A20" s="213" t="s">
        <v>1099</v>
      </c>
      <c r="B20" s="259"/>
      <c r="C20" s="259"/>
      <c r="D20" s="259"/>
      <c r="E20" s="259"/>
      <c r="F20" s="259"/>
      <c r="G20" s="259"/>
      <c r="H20" s="259"/>
      <c r="I20" s="259"/>
      <c r="J20" s="259"/>
      <c r="K20" s="259"/>
      <c r="L20" s="259"/>
      <c r="M20" s="259"/>
      <c r="R20" s="257">
        <f>R12+R18</f>
        <v>92.131095675999902</v>
      </c>
      <c r="S20" s="257">
        <f t="shared" ref="S20:AC20" si="6">S12+S18</f>
        <v>93.327430215999996</v>
      </c>
      <c r="T20" s="257">
        <f t="shared" si="6"/>
        <v>94.397689056000004</v>
      </c>
      <c r="U20" s="257">
        <f t="shared" si="6"/>
        <v>95.729146256000007</v>
      </c>
      <c r="V20" s="257">
        <f t="shared" si="6"/>
        <v>97.077929006000005</v>
      </c>
      <c r="W20" s="257">
        <f t="shared" si="6"/>
        <v>98.443618655999998</v>
      </c>
      <c r="X20" s="257">
        <f t="shared" si="6"/>
        <v>99.897464686000006</v>
      </c>
      <c r="Y20" s="257">
        <f t="shared" si="6"/>
        <v>101.469946436</v>
      </c>
      <c r="Z20" s="257">
        <f t="shared" si="6"/>
        <v>103.00154418599899</v>
      </c>
      <c r="AA20" s="257">
        <f t="shared" si="6"/>
        <v>104.80808709599999</v>
      </c>
      <c r="AB20" s="257">
        <f t="shared" si="6"/>
        <v>106.579088126</v>
      </c>
      <c r="AC20" s="257">
        <f t="shared" si="6"/>
        <v>107.99571486599901</v>
      </c>
      <c r="AD20" s="257">
        <f>SUM(R20:AC20)</f>
        <v>1194.858754261998</v>
      </c>
    </row>
  </sheetData>
  <pageMargins left="0.7" right="0.7" top="0.75" bottom="0.75" header="0.3" footer="0.3"/>
  <pageSetup scale="40"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pageSetUpPr fitToPage="1"/>
  </sheetPr>
  <dimension ref="A1:G38"/>
  <sheetViews>
    <sheetView showGridLines="0" zoomScaleNormal="100" workbookViewId="0">
      <selection activeCell="E15" sqref="E15"/>
    </sheetView>
  </sheetViews>
  <sheetFormatPr defaultColWidth="12.42578125" defaultRowHeight="12.75" x14ac:dyDescent="0.2"/>
  <cols>
    <col min="1" max="1" width="16.42578125" style="96" customWidth="1"/>
    <col min="2" max="2" width="36.7109375" style="96" customWidth="1"/>
    <col min="3" max="3" width="16.42578125" style="96" customWidth="1"/>
    <col min="4" max="4" width="6.5703125" style="96" customWidth="1"/>
    <col min="5" max="5" width="15.7109375" style="96" customWidth="1"/>
    <col min="6" max="6" width="15.7109375" style="119" customWidth="1"/>
    <col min="7" max="7" width="16.42578125" style="96" customWidth="1"/>
    <col min="8" max="16384" width="12.42578125" style="96"/>
  </cols>
  <sheetData>
    <row r="1" spans="1:7" ht="15.75" x14ac:dyDescent="0.25">
      <c r="A1" s="94"/>
      <c r="B1" s="311" t="s">
        <v>496</v>
      </c>
      <c r="C1" s="311"/>
      <c r="D1" s="311"/>
      <c r="E1" s="311"/>
      <c r="G1" s="95" t="s">
        <v>1136</v>
      </c>
    </row>
    <row r="2" spans="1:7" ht="15.75" x14ac:dyDescent="0.25">
      <c r="A2" s="94"/>
      <c r="B2" s="311" t="s">
        <v>241</v>
      </c>
      <c r="C2" s="311"/>
      <c r="D2" s="311"/>
      <c r="E2" s="311"/>
      <c r="G2" s="95" t="s">
        <v>142</v>
      </c>
    </row>
    <row r="3" spans="1:7" ht="15.75" x14ac:dyDescent="0.25">
      <c r="A3" s="94"/>
      <c r="B3" s="311" t="s">
        <v>242</v>
      </c>
      <c r="C3" s="311"/>
      <c r="D3" s="311"/>
      <c r="E3" s="311"/>
      <c r="G3" s="98" t="s">
        <v>1164</v>
      </c>
    </row>
    <row r="4" spans="1:7" ht="15.75" x14ac:dyDescent="0.25">
      <c r="A4" s="94"/>
      <c r="B4" s="312" t="s">
        <v>1165</v>
      </c>
      <c r="C4" s="312"/>
      <c r="D4" s="312"/>
      <c r="E4" s="312"/>
      <c r="F4" s="97"/>
    </row>
    <row r="5" spans="1:7" ht="15.75" x14ac:dyDescent="0.25">
      <c r="B5" s="99"/>
      <c r="C5" s="99"/>
      <c r="D5" s="99"/>
      <c r="E5" s="99"/>
      <c r="F5" s="99"/>
    </row>
    <row r="6" spans="1:7" ht="15" x14ac:dyDescent="0.2">
      <c r="A6" s="100"/>
      <c r="B6" s="100"/>
      <c r="C6" s="101"/>
      <c r="D6" s="102"/>
      <c r="E6" s="103"/>
      <c r="F6" s="104"/>
    </row>
    <row r="7" spans="1:7" ht="15" x14ac:dyDescent="0.2">
      <c r="A7" s="100" t="s">
        <v>243</v>
      </c>
      <c r="B7" s="100"/>
      <c r="C7" s="105"/>
      <c r="D7" s="106"/>
      <c r="E7" s="107"/>
      <c r="F7" s="108">
        <v>1</v>
      </c>
    </row>
    <row r="8" spans="1:7" ht="15" x14ac:dyDescent="0.2">
      <c r="A8" s="109"/>
      <c r="B8" s="100"/>
      <c r="C8" s="103"/>
      <c r="D8" s="110"/>
      <c r="E8" s="103"/>
      <c r="F8" s="111"/>
    </row>
    <row r="9" spans="1:7" ht="15" x14ac:dyDescent="0.2">
      <c r="A9" s="109" t="s">
        <v>244</v>
      </c>
      <c r="B9" s="100"/>
      <c r="C9" s="103"/>
      <c r="D9" s="103"/>
      <c r="E9" s="103"/>
      <c r="F9" s="112">
        <f>F33</f>
        <v>5.807652E-2</v>
      </c>
    </row>
    <row r="10" spans="1:7" ht="15" x14ac:dyDescent="0.2">
      <c r="A10" s="109"/>
      <c r="B10" s="100"/>
      <c r="C10" s="103"/>
      <c r="D10" s="103"/>
      <c r="E10" s="103"/>
      <c r="F10" s="113"/>
    </row>
    <row r="11" spans="1:7" ht="15" x14ac:dyDescent="0.2">
      <c r="A11" s="114" t="s">
        <v>245</v>
      </c>
      <c r="B11" s="100"/>
      <c r="C11" s="115"/>
      <c r="D11" s="107"/>
      <c r="E11" s="115"/>
      <c r="F11" s="116">
        <f>+F7-F9</f>
        <v>0.94192348000000004</v>
      </c>
    </row>
    <row r="12" spans="1:7" ht="15" x14ac:dyDescent="0.2">
      <c r="A12" s="117" t="s">
        <v>246</v>
      </c>
      <c r="B12" s="100"/>
      <c r="C12" s="115"/>
      <c r="D12" s="107"/>
      <c r="E12" s="118">
        <v>0.09</v>
      </c>
    </row>
    <row r="13" spans="1:7" ht="15" x14ac:dyDescent="0.2">
      <c r="A13" s="117" t="s">
        <v>247</v>
      </c>
      <c r="B13" s="100"/>
      <c r="C13" s="115"/>
      <c r="D13" s="107"/>
      <c r="E13" s="120">
        <v>0.5343</v>
      </c>
    </row>
    <row r="14" spans="1:7" ht="15" x14ac:dyDescent="0.2">
      <c r="A14" s="121" t="s">
        <v>248</v>
      </c>
      <c r="B14" s="100"/>
      <c r="C14" s="115"/>
      <c r="D14" s="107"/>
      <c r="E14" s="122">
        <v>0</v>
      </c>
    </row>
    <row r="15" spans="1:7" ht="15" x14ac:dyDescent="0.2">
      <c r="A15" s="121" t="str">
        <f xml:space="preserve"> CONCATENATE("4.  Less: Production tax deduction (",TEXT($E$14,"0.0000%")," of Line 3)")</f>
        <v>4.  Less: Production tax deduction (0.0000% of Line 3)</v>
      </c>
      <c r="B15" s="100"/>
      <c r="C15" s="115"/>
      <c r="D15" s="107"/>
      <c r="E15" s="115"/>
      <c r="F15" s="112">
        <f>E14*F11</f>
        <v>0</v>
      </c>
      <c r="G15" s="123"/>
    </row>
    <row r="16" spans="1:7" ht="15" x14ac:dyDescent="0.2">
      <c r="A16" s="121"/>
      <c r="B16" s="100"/>
      <c r="C16" s="115"/>
      <c r="D16" s="107"/>
      <c r="E16" s="115"/>
      <c r="F16" s="123"/>
    </row>
    <row r="17" spans="1:6" ht="15" x14ac:dyDescent="0.2">
      <c r="A17" s="121" t="s">
        <v>249</v>
      </c>
      <c r="B17" s="100"/>
      <c r="C17" s="115"/>
      <c r="D17" s="107"/>
      <c r="E17" s="115"/>
      <c r="F17" s="116">
        <f>F11-F15</f>
        <v>0.94192348000000004</v>
      </c>
    </row>
    <row r="18" spans="1:6" ht="15" x14ac:dyDescent="0.2">
      <c r="A18" s="114"/>
      <c r="B18" s="100"/>
      <c r="C18" s="110"/>
      <c r="D18" s="103"/>
      <c r="E18" s="103"/>
      <c r="F18" s="113"/>
    </row>
    <row r="19" spans="1:6" ht="15" x14ac:dyDescent="0.2">
      <c r="A19" s="114" t="s">
        <v>250</v>
      </c>
      <c r="B19" s="100"/>
      <c r="C19" s="110"/>
      <c r="D19" s="103"/>
      <c r="E19" s="103"/>
      <c r="F19" s="112">
        <f>ROUND(+F17*0.35,10)</f>
        <v>0.32967321799999999</v>
      </c>
    </row>
    <row r="20" spans="1:6" ht="15" x14ac:dyDescent="0.2">
      <c r="A20" s="114"/>
      <c r="B20" s="100"/>
      <c r="C20" s="110"/>
      <c r="D20" s="103"/>
      <c r="E20" s="103"/>
      <c r="F20" s="111"/>
    </row>
    <row r="21" spans="1:6" ht="15.75" thickBot="1" x14ac:dyDescent="0.25">
      <c r="A21" s="114" t="s">
        <v>251</v>
      </c>
      <c r="B21" s="100"/>
      <c r="C21" s="110"/>
      <c r="D21" s="103"/>
      <c r="E21" s="103"/>
      <c r="F21" s="124">
        <f>ROUND(+F9+F19,10)</f>
        <v>0.38774973800000001</v>
      </c>
    </row>
    <row r="22" spans="1:6" ht="15.75" thickTop="1" x14ac:dyDescent="0.2">
      <c r="A22" s="114"/>
      <c r="B22" s="100"/>
      <c r="C22" s="125"/>
      <c r="D22" s="103"/>
      <c r="E22" s="103"/>
      <c r="F22" s="126"/>
    </row>
    <row r="24" spans="1:6" ht="15" x14ac:dyDescent="0.2">
      <c r="A24" s="127" t="s">
        <v>252</v>
      </c>
    </row>
    <row r="25" spans="1:6" ht="15" x14ac:dyDescent="0.2">
      <c r="A25" s="100" t="s">
        <v>243</v>
      </c>
      <c r="F25" s="108">
        <v>1</v>
      </c>
    </row>
    <row r="26" spans="1:6" ht="15" x14ac:dyDescent="0.2">
      <c r="A26" s="128"/>
      <c r="F26" s="129"/>
    </row>
    <row r="27" spans="1:6" ht="15" x14ac:dyDescent="0.2">
      <c r="A27" s="121" t="str">
        <f xml:space="preserve"> CONCATENATE("2.  Less: Production activities deduction @ 6% X ",TEXT($E$13,"0.00%")," (1)")</f>
        <v>2.  Less: Production activities deduction @ 6% X 53.43% (1)</v>
      </c>
      <c r="F27" s="112">
        <f>ROUND(E13*0.06,10)</f>
        <v>3.2058000000000003E-2</v>
      </c>
    </row>
    <row r="28" spans="1:6" ht="15" x14ac:dyDescent="0.2">
      <c r="A28" s="11"/>
      <c r="F28" s="113"/>
    </row>
    <row r="29" spans="1:6" ht="15" x14ac:dyDescent="0.2">
      <c r="A29" s="130" t="s">
        <v>253</v>
      </c>
      <c r="F29" s="116">
        <f>+F25-F27</f>
        <v>0.96794199999999997</v>
      </c>
    </row>
    <row r="30" spans="1:6" ht="15" x14ac:dyDescent="0.2">
      <c r="A30" s="130"/>
      <c r="F30" s="123"/>
    </row>
    <row r="31" spans="1:6" ht="15" x14ac:dyDescent="0.2">
      <c r="A31" s="130" t="s">
        <v>254</v>
      </c>
      <c r="F31" s="112">
        <v>0.06</v>
      </c>
    </row>
    <row r="32" spans="1:6" ht="15" x14ac:dyDescent="0.2">
      <c r="A32" s="121"/>
      <c r="F32" s="113"/>
    </row>
    <row r="33" spans="1:6" ht="15.75" thickBot="1" x14ac:dyDescent="0.25">
      <c r="A33" s="128" t="s">
        <v>255</v>
      </c>
      <c r="F33" s="131">
        <f>ROUND(+F29*F31,10)</f>
        <v>5.807652E-2</v>
      </c>
    </row>
    <row r="34" spans="1:6" ht="13.5" thickTop="1" x14ac:dyDescent="0.2"/>
    <row r="36" spans="1:6" ht="14.25" x14ac:dyDescent="0.2">
      <c r="A36" s="132" t="s">
        <v>256</v>
      </c>
    </row>
    <row r="37" spans="1:6" ht="14.25" x14ac:dyDescent="0.2">
      <c r="A37" s="132" t="s">
        <v>257</v>
      </c>
    </row>
    <row r="38" spans="1:6" ht="14.25" x14ac:dyDescent="0.2">
      <c r="A38" s="132" t="s">
        <v>258</v>
      </c>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zoomScaleNormal="100" workbookViewId="0">
      <selection activeCell="A3" sqref="A3:K3"/>
    </sheetView>
  </sheetViews>
  <sheetFormatPr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00" t="s">
        <v>496</v>
      </c>
      <c r="B1" s="300"/>
      <c r="C1" s="300"/>
      <c r="D1" s="300"/>
      <c r="E1" s="300"/>
      <c r="F1" s="300"/>
      <c r="G1" s="300"/>
      <c r="H1" s="300"/>
      <c r="I1" s="300"/>
      <c r="J1" s="300"/>
      <c r="K1" s="300"/>
      <c r="L1" s="71"/>
    </row>
    <row r="2" spans="1:19" s="16" customFormat="1" ht="20.100000000000001" customHeight="1" x14ac:dyDescent="0.2">
      <c r="A2" s="300" t="s">
        <v>1262</v>
      </c>
      <c r="B2" s="300"/>
      <c r="C2" s="300"/>
      <c r="D2" s="300"/>
      <c r="E2" s="300"/>
      <c r="F2" s="300"/>
      <c r="G2" s="300"/>
      <c r="H2" s="300"/>
      <c r="I2" s="300"/>
      <c r="J2" s="300"/>
      <c r="K2" s="300"/>
      <c r="L2" s="71"/>
    </row>
    <row r="3" spans="1:19" s="16" customFormat="1" ht="20.100000000000001" customHeight="1" x14ac:dyDescent="0.2">
      <c r="A3" s="300" t="s">
        <v>214</v>
      </c>
      <c r="B3" s="300"/>
      <c r="C3" s="300"/>
      <c r="D3" s="300"/>
      <c r="E3" s="300"/>
      <c r="F3" s="300"/>
      <c r="G3" s="300"/>
      <c r="H3" s="300"/>
      <c r="I3" s="300"/>
      <c r="J3" s="300"/>
      <c r="K3" s="300"/>
      <c r="L3" s="71"/>
    </row>
    <row r="4" spans="1:19" s="16" customFormat="1" ht="20.100000000000001" customHeight="1" x14ac:dyDescent="0.2">
      <c r="A4" s="300" t="s">
        <v>215</v>
      </c>
      <c r="B4" s="300"/>
      <c r="C4" s="300"/>
      <c r="D4" s="300"/>
      <c r="E4" s="300"/>
      <c r="F4" s="300"/>
      <c r="G4" s="300"/>
      <c r="H4" s="300"/>
      <c r="I4" s="300"/>
      <c r="J4" s="300"/>
      <c r="K4" s="300"/>
      <c r="L4" s="71"/>
    </row>
    <row r="5" spans="1:19" s="16" customFormat="1" ht="20.100000000000001" customHeight="1" x14ac:dyDescent="0.2">
      <c r="A5" s="301" t="s">
        <v>1147</v>
      </c>
      <c r="B5" s="301"/>
      <c r="C5" s="301"/>
      <c r="D5" s="301"/>
      <c r="E5" s="301"/>
      <c r="F5" s="301"/>
      <c r="G5" s="301"/>
      <c r="H5" s="301"/>
      <c r="I5" s="301"/>
      <c r="J5" s="301"/>
      <c r="K5" s="301"/>
      <c r="L5" s="71"/>
    </row>
    <row r="6" spans="1:19" s="16" customFormat="1" ht="20.100000000000001" customHeight="1" x14ac:dyDescent="0.2">
      <c r="A6" s="296"/>
      <c r="B6" s="296"/>
      <c r="C6" s="296"/>
      <c r="D6" s="296"/>
      <c r="E6" s="296"/>
      <c r="F6" s="296"/>
      <c r="G6" s="296"/>
      <c r="H6" s="296"/>
      <c r="I6" s="296"/>
      <c r="J6" s="296"/>
      <c r="K6" s="296"/>
      <c r="L6" s="296"/>
    </row>
    <row r="7" spans="1:19" s="16" customFormat="1" ht="20.100000000000001" customHeight="1" x14ac:dyDescent="0.2">
      <c r="A7" s="18" t="s">
        <v>138</v>
      </c>
      <c r="K7" s="19"/>
    </row>
    <row r="8" spans="1:19" s="16" customFormat="1" ht="20.100000000000001" customHeight="1" x14ac:dyDescent="0.2">
      <c r="A8" s="18" t="s">
        <v>216</v>
      </c>
      <c r="K8" s="19" t="s">
        <v>217</v>
      </c>
    </row>
    <row r="9" spans="1:19" s="16" customFormat="1" ht="20.100000000000001" customHeight="1" x14ac:dyDescent="0.2">
      <c r="A9" s="16" t="s">
        <v>164</v>
      </c>
      <c r="K9" s="19" t="s">
        <v>1124</v>
      </c>
    </row>
    <row r="10" spans="1:19" s="16" customFormat="1" ht="20.100000000000001" customHeight="1" x14ac:dyDescent="0.2">
      <c r="A10" s="18" t="s">
        <v>95</v>
      </c>
      <c r="K10" s="20" t="s">
        <v>1253</v>
      </c>
    </row>
    <row r="11" spans="1:19" s="16" customFormat="1" ht="20.100000000000001" customHeight="1" x14ac:dyDescent="0.2"/>
    <row r="12" spans="1:19" ht="66" customHeight="1" x14ac:dyDescent="0.2">
      <c r="A12" s="31" t="s">
        <v>96</v>
      </c>
      <c r="B12" s="31" t="s">
        <v>218</v>
      </c>
      <c r="C12" s="31" t="s">
        <v>219</v>
      </c>
      <c r="D12" s="31" t="s">
        <v>220</v>
      </c>
      <c r="E12" s="31" t="s">
        <v>1048</v>
      </c>
      <c r="F12" s="31" t="s">
        <v>1049</v>
      </c>
      <c r="G12" s="31" t="s">
        <v>221</v>
      </c>
      <c r="H12" s="31" t="s">
        <v>1050</v>
      </c>
      <c r="I12" s="31" t="s">
        <v>222</v>
      </c>
      <c r="J12" s="31" t="s">
        <v>223</v>
      </c>
      <c r="K12" s="31" t="s">
        <v>224</v>
      </c>
      <c r="L12" s="27"/>
    </row>
    <row r="13" spans="1:19" ht="18.95" customHeight="1" x14ac:dyDescent="0.2">
      <c r="A13" s="22"/>
      <c r="B13" s="72" t="s">
        <v>225</v>
      </c>
      <c r="C13" s="72" t="s">
        <v>226</v>
      </c>
      <c r="D13" s="72" t="s">
        <v>227</v>
      </c>
      <c r="E13" s="72" t="s">
        <v>228</v>
      </c>
      <c r="F13" s="72" t="s">
        <v>1051</v>
      </c>
      <c r="G13" s="72" t="s">
        <v>229</v>
      </c>
      <c r="H13" s="72" t="s">
        <v>1052</v>
      </c>
      <c r="I13" s="72" t="s">
        <v>1053</v>
      </c>
      <c r="J13" s="72" t="s">
        <v>1054</v>
      </c>
      <c r="K13" s="72" t="s">
        <v>1055</v>
      </c>
      <c r="L13" s="72"/>
    </row>
    <row r="14" spans="1:19" ht="18.95" customHeight="1" x14ac:dyDescent="0.2">
      <c r="A14" s="22"/>
      <c r="B14" s="29"/>
      <c r="C14" s="29"/>
      <c r="D14" s="30" t="s">
        <v>99</v>
      </c>
      <c r="E14" s="30" t="s">
        <v>230</v>
      </c>
      <c r="F14" s="30" t="s">
        <v>99</v>
      </c>
      <c r="G14" s="30" t="s">
        <v>99</v>
      </c>
      <c r="H14" s="30" t="s">
        <v>99</v>
      </c>
      <c r="I14" s="30"/>
      <c r="J14" s="30" t="s">
        <v>230</v>
      </c>
      <c r="K14" s="30" t="s">
        <v>230</v>
      </c>
      <c r="L14" s="30"/>
    </row>
    <row r="15" spans="1:19" ht="18.95" customHeight="1" x14ac:dyDescent="0.2">
      <c r="A15" s="26"/>
      <c r="B15" s="23" t="s">
        <v>1056</v>
      </c>
      <c r="C15" s="27"/>
      <c r="D15" s="24"/>
      <c r="E15" s="24"/>
      <c r="F15" s="24"/>
      <c r="G15" s="24"/>
      <c r="H15" s="24"/>
      <c r="I15" s="24"/>
      <c r="J15" s="24"/>
      <c r="K15" s="24"/>
      <c r="L15" s="24"/>
      <c r="O15" s="16"/>
      <c r="P15" s="143"/>
      <c r="Q15" s="143"/>
      <c r="R15" s="143"/>
      <c r="S15" s="143"/>
    </row>
    <row r="16" spans="1:19" ht="18.95" customHeight="1" x14ac:dyDescent="0.2">
      <c r="A16" s="26">
        <v>1</v>
      </c>
      <c r="B16" s="23" t="s">
        <v>231</v>
      </c>
      <c r="C16" s="27" t="s">
        <v>232</v>
      </c>
      <c r="D16" s="24">
        <v>159467796.15777439</v>
      </c>
      <c r="E16" s="78">
        <v>0.82579999999999998</v>
      </c>
      <c r="F16" s="24">
        <f>D16*E16</f>
        <v>131688506.06709009</v>
      </c>
      <c r="G16" s="24">
        <v>-39787057.813342631</v>
      </c>
      <c r="H16" s="24">
        <f>SUM(F16:G16)</f>
        <v>91901448.253747463</v>
      </c>
      <c r="I16" s="78">
        <f>H16/H$22</f>
        <v>3.8219320965742258E-2</v>
      </c>
      <c r="J16" s="78">
        <v>7.1687229005509669E-3</v>
      </c>
      <c r="K16" s="78">
        <f>I16*J16</f>
        <v>2.7398372145062423E-4</v>
      </c>
      <c r="L16" s="24"/>
      <c r="N16" s="78"/>
      <c r="O16" s="24"/>
      <c r="P16" s="24"/>
      <c r="Q16" s="24"/>
      <c r="R16" s="24"/>
      <c r="S16" s="24"/>
    </row>
    <row r="17" spans="1:19" ht="18.95" customHeight="1" x14ac:dyDescent="0.2">
      <c r="A17" s="26"/>
      <c r="B17" s="23"/>
      <c r="C17" s="27"/>
      <c r="D17" s="24"/>
      <c r="E17" s="79"/>
      <c r="F17" s="24"/>
      <c r="G17" s="24"/>
      <c r="H17" s="24"/>
      <c r="I17" s="78"/>
      <c r="J17" s="79"/>
      <c r="K17" s="78"/>
      <c r="L17" s="24"/>
      <c r="N17" s="78"/>
      <c r="O17" s="24"/>
      <c r="P17" s="24"/>
      <c r="Q17" s="24"/>
      <c r="R17" s="24"/>
      <c r="S17" s="24"/>
    </row>
    <row r="18" spans="1:19" ht="18.95" customHeight="1" x14ac:dyDescent="0.2">
      <c r="A18" s="26">
        <v>2</v>
      </c>
      <c r="B18" s="23" t="s">
        <v>233</v>
      </c>
      <c r="C18" s="27" t="s">
        <v>234</v>
      </c>
      <c r="D18" s="24">
        <v>1790485620.5170054</v>
      </c>
      <c r="E18" s="81">
        <f>E$16</f>
        <v>0.82579999999999998</v>
      </c>
      <c r="F18" s="24">
        <f>D18*E18</f>
        <v>1478583025.4229431</v>
      </c>
      <c r="G18" s="24">
        <v>-446724395.85850346</v>
      </c>
      <c r="H18" s="24">
        <f>SUM(F18:G18)</f>
        <v>1031858629.5644397</v>
      </c>
      <c r="I18" s="78">
        <f>H18/H$22</f>
        <v>0.42912203130581394</v>
      </c>
      <c r="J18" s="81">
        <v>4.1167863184974056E-2</v>
      </c>
      <c r="K18" s="78">
        <f>I18*J18</f>
        <v>1.7666037074455902E-2</v>
      </c>
      <c r="N18" s="78"/>
      <c r="O18" s="24"/>
      <c r="P18" s="24"/>
      <c r="Q18" s="24"/>
      <c r="R18" s="24"/>
      <c r="S18" s="24"/>
    </row>
    <row r="19" spans="1:19" ht="18.95" customHeight="1" x14ac:dyDescent="0.2">
      <c r="A19" s="26"/>
      <c r="B19" s="23"/>
      <c r="C19" s="27"/>
      <c r="D19" s="73"/>
      <c r="E19" s="83"/>
      <c r="F19" s="73"/>
      <c r="G19" s="73"/>
      <c r="H19" s="73"/>
      <c r="I19" s="82"/>
      <c r="J19" s="83"/>
      <c r="K19" s="82"/>
      <c r="L19" s="73"/>
      <c r="N19" s="82"/>
      <c r="O19" s="73"/>
      <c r="P19" s="73"/>
      <c r="Q19" s="73"/>
      <c r="R19" s="73"/>
      <c r="S19" s="73"/>
    </row>
    <row r="20" spans="1:19" ht="18.95" customHeight="1" x14ac:dyDescent="0.2">
      <c r="A20" s="26">
        <v>3</v>
      </c>
      <c r="B20" s="23" t="s">
        <v>235</v>
      </c>
      <c r="C20" s="27"/>
      <c r="D20" s="206">
        <v>2222485866.0825648</v>
      </c>
      <c r="E20" s="81">
        <f>E$16</f>
        <v>0.82579999999999998</v>
      </c>
      <c r="F20" s="35">
        <f>D20*E20</f>
        <v>1835328828.2109821</v>
      </c>
      <c r="G20" s="35">
        <v>-554508030.92353964</v>
      </c>
      <c r="H20" s="35">
        <f>SUM(F20:G20)</f>
        <v>1280820797.2874424</v>
      </c>
      <c r="I20" s="84">
        <f>H20/H$22</f>
        <v>0.53265864772844362</v>
      </c>
      <c r="J20" s="78">
        <v>0.1023</v>
      </c>
      <c r="K20" s="84">
        <f>I20*J20</f>
        <v>5.449097966261978E-2</v>
      </c>
      <c r="L20" s="24"/>
      <c r="N20" s="78"/>
      <c r="O20" s="24"/>
      <c r="P20" s="24"/>
      <c r="Q20" s="24"/>
      <c r="R20" s="24"/>
      <c r="S20" s="24"/>
    </row>
    <row r="21" spans="1:19" ht="18.95" customHeight="1" x14ac:dyDescent="0.2">
      <c r="A21" s="26"/>
      <c r="B21" s="23"/>
      <c r="C21" s="27"/>
      <c r="D21" s="24"/>
      <c r="E21" s="79"/>
      <c r="F21" s="24"/>
      <c r="G21" s="24"/>
      <c r="H21" s="24"/>
      <c r="I21" s="78"/>
      <c r="J21" s="79"/>
      <c r="K21" s="78"/>
      <c r="L21" s="24"/>
      <c r="N21" s="79"/>
      <c r="O21" s="24"/>
      <c r="P21" s="24"/>
      <c r="Q21" s="24"/>
      <c r="R21" s="24"/>
      <c r="S21" s="24"/>
    </row>
    <row r="22" spans="1:19" ht="18.95" customHeight="1" thickBot="1" x14ac:dyDescent="0.25">
      <c r="A22" s="26">
        <v>4</v>
      </c>
      <c r="B22" s="23" t="s">
        <v>236</v>
      </c>
      <c r="C22" s="27"/>
      <c r="D22" s="39">
        <f>SUM(D16:D20)</f>
        <v>4172439282.7573447</v>
      </c>
      <c r="E22" s="79"/>
      <c r="F22" s="39">
        <f>SUM(F16:F20)</f>
        <v>3445600359.7010155</v>
      </c>
      <c r="G22" s="39">
        <f>SUM(G16:G20)</f>
        <v>-1041019484.5953858</v>
      </c>
      <c r="H22" s="39">
        <f>SUM(H16:H20)</f>
        <v>2404580875.1056299</v>
      </c>
      <c r="I22" s="85">
        <f>SUM(I16:I20)</f>
        <v>0.99999999999999978</v>
      </c>
      <c r="J22" s="79"/>
      <c r="K22" s="85">
        <f>SUM(K16:K20)</f>
        <v>7.243100045852631E-2</v>
      </c>
      <c r="L22" s="24"/>
      <c r="N22" s="78"/>
      <c r="O22" s="24"/>
      <c r="P22" s="24"/>
      <c r="Q22" s="24"/>
      <c r="R22" s="24"/>
      <c r="S22" s="24"/>
    </row>
    <row r="23" spans="1:19" ht="18.95" customHeight="1" thickTop="1" x14ac:dyDescent="0.2">
      <c r="A23" s="26"/>
      <c r="B23" s="23"/>
      <c r="C23" s="27"/>
      <c r="D23" s="74"/>
      <c r="E23" s="74"/>
      <c r="F23" s="74"/>
      <c r="G23" s="74"/>
      <c r="H23" s="74"/>
      <c r="I23" s="74"/>
      <c r="J23" s="74"/>
      <c r="K23" s="74"/>
      <c r="L23" s="74"/>
      <c r="O23" s="184"/>
      <c r="P23" s="184"/>
      <c r="Q23" s="184"/>
      <c r="R23" s="184"/>
      <c r="S23" s="184"/>
    </row>
    <row r="24" spans="1:19" s="16" customFormat="1" ht="20.100000000000001" customHeight="1" x14ac:dyDescent="0.2">
      <c r="A24" s="300" t="str">
        <f>A1</f>
        <v>LOUISVILLE GAS AND ELECTRIC COMPANY</v>
      </c>
      <c r="B24" s="300"/>
      <c r="C24" s="300"/>
      <c r="D24" s="300"/>
      <c r="E24" s="300"/>
      <c r="F24" s="300"/>
      <c r="G24" s="300"/>
      <c r="H24" s="300"/>
      <c r="I24" s="300"/>
      <c r="J24" s="300"/>
      <c r="K24" s="300"/>
      <c r="L24" s="71"/>
    </row>
    <row r="25" spans="1:19" s="16" customFormat="1" ht="20.100000000000001" customHeight="1" x14ac:dyDescent="0.2">
      <c r="A25" s="300" t="str">
        <f>A2</f>
        <v>CASE NO. 2016-00371</v>
      </c>
      <c r="B25" s="300"/>
      <c r="C25" s="300"/>
      <c r="D25" s="300"/>
      <c r="E25" s="300"/>
      <c r="F25" s="300"/>
      <c r="G25" s="300"/>
      <c r="H25" s="300"/>
      <c r="I25" s="300"/>
      <c r="J25" s="300"/>
      <c r="K25" s="300"/>
      <c r="L25" s="71"/>
    </row>
    <row r="26" spans="1:19" s="16" customFormat="1" ht="20.100000000000001" customHeight="1" x14ac:dyDescent="0.2">
      <c r="A26" s="300" t="str">
        <f>A3</f>
        <v>COST OF CAPITAL SUMMARY</v>
      </c>
      <c r="B26" s="300"/>
      <c r="C26" s="300"/>
      <c r="D26" s="300"/>
      <c r="E26" s="300"/>
      <c r="F26" s="300"/>
      <c r="G26" s="300"/>
      <c r="H26" s="300"/>
      <c r="I26" s="300"/>
      <c r="J26" s="300"/>
      <c r="K26" s="300"/>
      <c r="L26" s="71"/>
    </row>
    <row r="27" spans="1:19" s="16" customFormat="1" ht="20.100000000000001" customHeight="1" x14ac:dyDescent="0.2">
      <c r="A27" s="300" t="str">
        <f>A4</f>
        <v>THIRTEEN MONTH AVERAGE</v>
      </c>
      <c r="B27" s="300"/>
      <c r="C27" s="300"/>
      <c r="D27" s="300"/>
      <c r="E27" s="300"/>
      <c r="F27" s="300"/>
      <c r="G27" s="300"/>
      <c r="H27" s="300"/>
      <c r="I27" s="300"/>
      <c r="J27" s="300"/>
      <c r="K27" s="300"/>
      <c r="L27" s="71"/>
    </row>
    <row r="28" spans="1:19" s="16" customFormat="1" ht="20.100000000000001" customHeight="1" x14ac:dyDescent="0.2">
      <c r="A28" s="300" t="str">
        <f>A5</f>
        <v>FROM JULY 1, 2017 TO JUNE 30, 2018</v>
      </c>
      <c r="B28" s="300"/>
      <c r="C28" s="300"/>
      <c r="D28" s="300"/>
      <c r="E28" s="300"/>
      <c r="F28" s="300"/>
      <c r="G28" s="300"/>
      <c r="H28" s="300"/>
      <c r="I28" s="300"/>
      <c r="J28" s="300"/>
      <c r="K28" s="300"/>
      <c r="L28" s="71"/>
    </row>
    <row r="29" spans="1:19" s="16" customFormat="1" ht="20.100000000000001" customHeight="1" x14ac:dyDescent="0.2">
      <c r="A29" s="296"/>
      <c r="B29" s="296"/>
      <c r="C29" s="296"/>
      <c r="D29" s="296"/>
      <c r="E29" s="296"/>
      <c r="F29" s="296"/>
      <c r="G29" s="296"/>
      <c r="H29" s="296"/>
      <c r="I29" s="296"/>
      <c r="J29" s="296"/>
      <c r="K29" s="296"/>
      <c r="L29" s="296"/>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217</v>
      </c>
    </row>
    <row r="32" spans="1:19" s="16" customFormat="1" ht="20.100000000000001" customHeight="1" x14ac:dyDescent="0.2">
      <c r="A32" s="16" t="str">
        <f>A9</f>
        <v>TYPE OF FILING: __X__ ORIGINAL  _____ UPDATED  _____ REVISED</v>
      </c>
      <c r="K32" s="19" t="s">
        <v>1125</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96</v>
      </c>
      <c r="B35" s="31" t="s">
        <v>218</v>
      </c>
      <c r="C35" s="31" t="s">
        <v>219</v>
      </c>
      <c r="D35" s="31" t="s">
        <v>220</v>
      </c>
      <c r="E35" s="31" t="s">
        <v>1048</v>
      </c>
      <c r="F35" s="31" t="s">
        <v>1049</v>
      </c>
      <c r="G35" s="31" t="s">
        <v>221</v>
      </c>
      <c r="H35" s="31" t="s">
        <v>1050</v>
      </c>
      <c r="I35" s="31" t="s">
        <v>222</v>
      </c>
      <c r="J35" s="31" t="s">
        <v>223</v>
      </c>
      <c r="K35" s="31" t="s">
        <v>224</v>
      </c>
      <c r="L35" s="27"/>
    </row>
    <row r="36" spans="1:19" ht="18.95" customHeight="1" x14ac:dyDescent="0.2">
      <c r="A36" s="22"/>
      <c r="B36" s="72" t="s">
        <v>225</v>
      </c>
      <c r="C36" s="72" t="s">
        <v>226</v>
      </c>
      <c r="D36" s="72" t="s">
        <v>227</v>
      </c>
      <c r="E36" s="72" t="s">
        <v>228</v>
      </c>
      <c r="F36" s="72" t="s">
        <v>1051</v>
      </c>
      <c r="G36" s="72" t="s">
        <v>229</v>
      </c>
      <c r="H36" s="72" t="s">
        <v>1052</v>
      </c>
      <c r="I36" s="72" t="s">
        <v>1053</v>
      </c>
      <c r="J36" s="72" t="s">
        <v>1054</v>
      </c>
      <c r="K36" s="72" t="s">
        <v>1055</v>
      </c>
      <c r="L36" s="72"/>
    </row>
    <row r="37" spans="1:19" ht="18.95" customHeight="1" x14ac:dyDescent="0.2">
      <c r="A37" s="22"/>
      <c r="B37" s="29"/>
      <c r="C37" s="29"/>
      <c r="D37" s="30" t="s">
        <v>99</v>
      </c>
      <c r="E37" s="30" t="s">
        <v>230</v>
      </c>
      <c r="F37" s="30" t="s">
        <v>99</v>
      </c>
      <c r="G37" s="30" t="s">
        <v>99</v>
      </c>
      <c r="H37" s="30" t="s">
        <v>99</v>
      </c>
      <c r="I37" s="30"/>
      <c r="J37" s="30" t="s">
        <v>230</v>
      </c>
      <c r="K37" s="30" t="s">
        <v>230</v>
      </c>
      <c r="L37" s="30"/>
    </row>
    <row r="38" spans="1:19" ht="18.95" customHeight="1" x14ac:dyDescent="0.2">
      <c r="A38" s="26"/>
      <c r="B38" s="23" t="s">
        <v>1033</v>
      </c>
      <c r="C38" s="27"/>
      <c r="D38" s="24"/>
      <c r="E38" s="24"/>
      <c r="F38" s="24"/>
      <c r="G38" s="24"/>
      <c r="H38" s="24"/>
      <c r="I38" s="24"/>
      <c r="J38" s="24"/>
      <c r="K38" s="24"/>
      <c r="L38" s="24"/>
      <c r="O38" s="16"/>
      <c r="P38" s="143"/>
      <c r="Q38" s="143"/>
      <c r="R38" s="143"/>
      <c r="S38" s="143"/>
    </row>
    <row r="39" spans="1:19" ht="18.95" customHeight="1" x14ac:dyDescent="0.2">
      <c r="A39" s="26">
        <v>1</v>
      </c>
      <c r="B39" s="23" t="s">
        <v>231</v>
      </c>
      <c r="C39" s="27" t="s">
        <v>232</v>
      </c>
      <c r="D39" s="24">
        <f>D16</f>
        <v>159467796.15777439</v>
      </c>
      <c r="E39" s="78">
        <v>0.17419999999999999</v>
      </c>
      <c r="F39" s="24">
        <f>D39*E39</f>
        <v>27779290.090684298</v>
      </c>
      <c r="G39" s="24">
        <v>-762132.05012225616</v>
      </c>
      <c r="H39" s="24">
        <f>SUM(F39:G39)</f>
        <v>27017158.040562041</v>
      </c>
      <c r="I39" s="78">
        <f>H39/H$45</f>
        <v>3.8219320965742265E-2</v>
      </c>
      <c r="J39" s="78">
        <f>J16</f>
        <v>7.1687229005509669E-3</v>
      </c>
      <c r="K39" s="78">
        <f>I39*J39</f>
        <v>2.7398372145062428E-4</v>
      </c>
      <c r="L39" s="24"/>
      <c r="N39" s="78"/>
      <c r="O39" s="24"/>
      <c r="P39" s="24"/>
      <c r="Q39" s="24"/>
      <c r="R39" s="24"/>
      <c r="S39" s="24"/>
    </row>
    <row r="40" spans="1:19" ht="18.95" customHeight="1" x14ac:dyDescent="0.2">
      <c r="A40" s="26"/>
      <c r="B40" s="23"/>
      <c r="C40" s="27"/>
      <c r="D40" s="24"/>
      <c r="E40" s="79"/>
      <c r="F40" s="24"/>
      <c r="G40" s="24"/>
      <c r="H40" s="24"/>
      <c r="I40" s="78"/>
      <c r="J40" s="79"/>
      <c r="K40" s="78"/>
      <c r="L40" s="24"/>
      <c r="N40" s="78"/>
      <c r="O40" s="24"/>
      <c r="P40" s="24"/>
      <c r="Q40" s="24"/>
      <c r="R40" s="24"/>
      <c r="S40" s="24"/>
    </row>
    <row r="41" spans="1:19" ht="18.95" customHeight="1" x14ac:dyDescent="0.2">
      <c r="A41" s="26">
        <v>2</v>
      </c>
      <c r="B41" s="23" t="s">
        <v>233</v>
      </c>
      <c r="C41" s="27" t="s">
        <v>234</v>
      </c>
      <c r="D41" s="24">
        <f>D18</f>
        <v>1790485620.5170054</v>
      </c>
      <c r="E41" s="81">
        <f>E$39</f>
        <v>0.17419999999999999</v>
      </c>
      <c r="F41" s="24">
        <f>D41*E41</f>
        <v>311902595.09406233</v>
      </c>
      <c r="G41" s="24">
        <v>-8557128.8345199786</v>
      </c>
      <c r="H41" s="24">
        <f>SUM(F41:G41)</f>
        <v>303345466.25954235</v>
      </c>
      <c r="I41" s="78">
        <f>H41/H$45</f>
        <v>0.42912203130581406</v>
      </c>
      <c r="J41" s="81">
        <f>J18</f>
        <v>4.1167863184974056E-2</v>
      </c>
      <c r="K41" s="78">
        <f>I41*J41</f>
        <v>1.7666037074455906E-2</v>
      </c>
      <c r="N41" s="78"/>
      <c r="O41" s="24"/>
      <c r="P41" s="24"/>
      <c r="Q41" s="24"/>
      <c r="R41" s="24"/>
      <c r="S41" s="24"/>
    </row>
    <row r="42" spans="1:19" ht="18.95" customHeight="1" x14ac:dyDescent="0.2">
      <c r="A42" s="26"/>
      <c r="B42" s="23"/>
      <c r="C42" s="27"/>
      <c r="D42" s="73"/>
      <c r="E42" s="83"/>
      <c r="F42" s="73"/>
      <c r="G42" s="73"/>
      <c r="H42" s="73"/>
      <c r="I42" s="82"/>
      <c r="J42" s="83"/>
      <c r="K42" s="82"/>
      <c r="L42" s="73"/>
      <c r="N42" s="82"/>
      <c r="O42" s="73"/>
      <c r="P42" s="73"/>
      <c r="Q42" s="73"/>
      <c r="R42" s="73"/>
      <c r="S42" s="73"/>
    </row>
    <row r="43" spans="1:19" ht="18.95" customHeight="1" x14ac:dyDescent="0.2">
      <c r="A43" s="26">
        <v>3</v>
      </c>
      <c r="B43" s="23" t="s">
        <v>235</v>
      </c>
      <c r="C43" s="27"/>
      <c r="D43" s="206">
        <f>D20</f>
        <v>2222485866.0825648</v>
      </c>
      <c r="E43" s="81">
        <f>E$39</f>
        <v>0.17419999999999999</v>
      </c>
      <c r="F43" s="35">
        <f>D43*E43</f>
        <v>387157037.87158281</v>
      </c>
      <c r="G43" s="35">
        <v>-10621754.048757298</v>
      </c>
      <c r="H43" s="35">
        <f>SUM(F43:G43)</f>
        <v>376535283.82282549</v>
      </c>
      <c r="I43" s="84">
        <f>H43/H$45</f>
        <v>0.53265864772844373</v>
      </c>
      <c r="J43" s="78">
        <v>0.1023</v>
      </c>
      <c r="K43" s="84">
        <f>I43*J43</f>
        <v>5.4490979662619794E-2</v>
      </c>
      <c r="L43" s="24"/>
      <c r="N43" s="78"/>
      <c r="O43" s="24"/>
      <c r="P43" s="24"/>
      <c r="Q43" s="24"/>
      <c r="R43" s="24"/>
      <c r="S43" s="24"/>
    </row>
    <row r="44" spans="1:19" ht="18.95" customHeight="1" x14ac:dyDescent="0.2">
      <c r="A44" s="26"/>
      <c r="B44" s="23"/>
      <c r="C44" s="27"/>
      <c r="D44" s="24"/>
      <c r="E44" s="79"/>
      <c r="F44" s="24"/>
      <c r="G44" s="24"/>
      <c r="H44" s="24"/>
      <c r="I44" s="78"/>
      <c r="J44" s="79"/>
      <c r="K44" s="78"/>
      <c r="L44" s="24"/>
      <c r="N44" s="79"/>
      <c r="O44" s="24"/>
      <c r="P44" s="24"/>
      <c r="Q44" s="24"/>
      <c r="R44" s="24"/>
      <c r="S44" s="24"/>
    </row>
    <row r="45" spans="1:19" ht="18.95" customHeight="1" thickBot="1" x14ac:dyDescent="0.25">
      <c r="A45" s="26">
        <v>4</v>
      </c>
      <c r="B45" s="23" t="s">
        <v>236</v>
      </c>
      <c r="C45" s="27"/>
      <c r="D45" s="39">
        <f>SUM(D39:D43)</f>
        <v>4172439282.7573447</v>
      </c>
      <c r="E45" s="79"/>
      <c r="F45" s="39">
        <f>SUM(F39:F43)</f>
        <v>726838923.05632949</v>
      </c>
      <c r="G45" s="39">
        <f>SUM(G39:G43)</f>
        <v>-19941014.933399532</v>
      </c>
      <c r="H45" s="39">
        <f>SUM(H39:H43)</f>
        <v>706897908.12292981</v>
      </c>
      <c r="I45" s="85">
        <f>SUM(I39:I43)</f>
        <v>1</v>
      </c>
      <c r="J45" s="79"/>
      <c r="K45" s="85">
        <f>SUM(K39:K43)</f>
        <v>7.2431000458526323E-2</v>
      </c>
      <c r="L45" s="24"/>
      <c r="N45" s="78"/>
      <c r="O45" s="24"/>
      <c r="P45" s="24"/>
      <c r="Q45" s="24"/>
      <c r="R45" s="24"/>
      <c r="S45" s="24"/>
    </row>
    <row r="46" spans="1:19" ht="18.95" customHeight="1" thickTop="1" x14ac:dyDescent="0.2">
      <c r="A46" s="26"/>
      <c r="B46" s="23"/>
      <c r="C46" s="27"/>
      <c r="D46" s="74"/>
      <c r="E46" s="74"/>
      <c r="F46" s="74"/>
      <c r="G46" s="74"/>
      <c r="H46" s="74"/>
      <c r="I46" s="74"/>
      <c r="J46" s="74"/>
      <c r="K46" s="74"/>
      <c r="L46" s="74"/>
      <c r="O46" s="184"/>
      <c r="P46" s="184"/>
      <c r="Q46" s="184"/>
      <c r="R46" s="184"/>
      <c r="S46" s="184"/>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8:K28"/>
    <mergeCell ref="A25:K25"/>
    <mergeCell ref="A26:K26"/>
    <mergeCell ref="A27:K27"/>
    <mergeCell ref="A1:K1"/>
    <mergeCell ref="A2:K2"/>
    <mergeCell ref="A3:K3"/>
    <mergeCell ref="A4:K4"/>
    <mergeCell ref="A5:K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D49" sqref="D49"/>
    </sheetView>
  </sheetViews>
  <sheetFormatPr defaultRowHeight="12.75" x14ac:dyDescent="0.2"/>
  <cols>
    <col min="1" max="16384" width="9.140625" style="149"/>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48"/>
  <sheetViews>
    <sheetView zoomScale="85" zoomScaleNormal="85" workbookViewId="0">
      <selection activeCell="C44" sqref="C44"/>
    </sheetView>
  </sheetViews>
  <sheetFormatPr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03" t="s">
        <v>496</v>
      </c>
      <c r="B1" s="303"/>
      <c r="C1" s="303"/>
    </row>
    <row r="2" spans="1:3" ht="15.75" x14ac:dyDescent="0.25">
      <c r="A2" s="303" t="s">
        <v>51</v>
      </c>
      <c r="B2" s="303"/>
      <c r="C2" s="303"/>
    </row>
    <row r="3" spans="1:3" ht="15.75" x14ac:dyDescent="0.25">
      <c r="A3" s="303" t="s">
        <v>1151</v>
      </c>
      <c r="B3" s="303"/>
      <c r="C3" s="303"/>
    </row>
    <row r="8" spans="1:3" x14ac:dyDescent="0.2">
      <c r="A8" s="12" t="s">
        <v>52</v>
      </c>
    </row>
    <row r="9" spans="1:3" x14ac:dyDescent="0.2">
      <c r="A9" s="11" t="s">
        <v>53</v>
      </c>
      <c r="C9" s="13" t="s">
        <v>496</v>
      </c>
    </row>
    <row r="10" spans="1:3" x14ac:dyDescent="0.2">
      <c r="A10" s="11" t="s">
        <v>54</v>
      </c>
      <c r="C10" s="13" t="s">
        <v>1255</v>
      </c>
    </row>
    <row r="11" spans="1:3" x14ac:dyDescent="0.2">
      <c r="A11" s="11" t="s">
        <v>55</v>
      </c>
      <c r="C11" s="13" t="s">
        <v>1138</v>
      </c>
    </row>
    <row r="12" spans="1:3" x14ac:dyDescent="0.2">
      <c r="C12" s="13" t="s">
        <v>1139</v>
      </c>
    </row>
    <row r="13" spans="1:3" x14ac:dyDescent="0.2">
      <c r="C13" s="13" t="s">
        <v>1140</v>
      </c>
    </row>
    <row r="14" spans="1:3" x14ac:dyDescent="0.2">
      <c r="C14" s="13" t="s">
        <v>1141</v>
      </c>
    </row>
    <row r="15" spans="1:3" x14ac:dyDescent="0.2">
      <c r="C15" s="13" t="s">
        <v>1142</v>
      </c>
    </row>
    <row r="16" spans="1:3" x14ac:dyDescent="0.2">
      <c r="C16" s="13" t="s">
        <v>1143</v>
      </c>
    </row>
    <row r="17" spans="1:3" x14ac:dyDescent="0.2">
      <c r="A17" s="11" t="s">
        <v>56</v>
      </c>
      <c r="C17" s="13" t="s">
        <v>1144</v>
      </c>
    </row>
    <row r="18" spans="1:3" x14ac:dyDescent="0.2">
      <c r="C18" s="13" t="s">
        <v>1145</v>
      </c>
    </row>
    <row r="19" spans="1:3" x14ac:dyDescent="0.2">
      <c r="C19" s="13" t="s">
        <v>1146</v>
      </c>
    </row>
    <row r="20" spans="1:3" x14ac:dyDescent="0.2">
      <c r="C20" s="13" t="s">
        <v>1147</v>
      </c>
    </row>
    <row r="21" spans="1:3" x14ac:dyDescent="0.2">
      <c r="C21" s="13" t="s">
        <v>1148</v>
      </c>
    </row>
    <row r="22" spans="1:3" x14ac:dyDescent="0.2">
      <c r="C22" s="13" t="s">
        <v>1149</v>
      </c>
    </row>
    <row r="24" spans="1:3" x14ac:dyDescent="0.2">
      <c r="C24" s="14"/>
    </row>
    <row r="25" spans="1:3" x14ac:dyDescent="0.2">
      <c r="C25" s="14"/>
    </row>
    <row r="26" spans="1:3" x14ac:dyDescent="0.2">
      <c r="C26" s="14"/>
    </row>
    <row r="28" spans="1:3" x14ac:dyDescent="0.2">
      <c r="A28" s="12" t="s">
        <v>57</v>
      </c>
      <c r="C28" s="15"/>
    </row>
    <row r="29" spans="1:3" x14ac:dyDescent="0.2">
      <c r="A29" s="11" t="s">
        <v>58</v>
      </c>
      <c r="C29" s="11" t="s">
        <v>59</v>
      </c>
    </row>
    <row r="30" spans="1:3" x14ac:dyDescent="0.2">
      <c r="A30" s="11" t="s">
        <v>60</v>
      </c>
      <c r="C30" s="11" t="s">
        <v>61</v>
      </c>
    </row>
    <row r="31" spans="1:3" x14ac:dyDescent="0.2">
      <c r="A31" s="11" t="s">
        <v>62</v>
      </c>
      <c r="C31" s="11" t="s">
        <v>63</v>
      </c>
    </row>
    <row r="35" spans="1:4" x14ac:dyDescent="0.2">
      <c r="A35" s="12" t="s">
        <v>64</v>
      </c>
    </row>
    <row r="36" spans="1:4" x14ac:dyDescent="0.2">
      <c r="A36" s="11" t="s">
        <v>1150</v>
      </c>
      <c r="C36" s="11" t="str">
        <f>CONCATENATE($A$35,"   ", A36)</f>
        <v>WITNESS:   C. M. GARRETT</v>
      </c>
    </row>
    <row r="37" spans="1:4" x14ac:dyDescent="0.2">
      <c r="A37" s="11" t="s">
        <v>1150</v>
      </c>
      <c r="C37" s="11" t="str">
        <f t="shared" ref="C37:C38" si="0">CONCATENATE($A$35,"   ", A37)</f>
        <v>WITNESS:   C. M. GARRETT</v>
      </c>
      <c r="D37" s="11" t="s">
        <v>1116</v>
      </c>
    </row>
    <row r="38" spans="1:4" x14ac:dyDescent="0.2">
      <c r="A38" s="11" t="s">
        <v>1150</v>
      </c>
      <c r="C38" s="11" t="str">
        <f t="shared" si="0"/>
        <v>WITNESS:   C. M. GARRETT</v>
      </c>
      <c r="D38" s="11" t="s">
        <v>1115</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1"/>
  <sheetViews>
    <sheetView tabSelected="1" zoomScaleNormal="100" workbookViewId="0">
      <selection activeCell="H18" sqref="H18"/>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04" t="s">
        <v>189</v>
      </c>
      <c r="B5" s="304"/>
      <c r="C5" s="304"/>
    </row>
    <row r="6" spans="1:3" ht="18.95" customHeight="1" x14ac:dyDescent="0.2">
      <c r="A6" s="53"/>
      <c r="B6" s="53"/>
      <c r="C6" s="53"/>
    </row>
    <row r="7" spans="1:3" ht="18.95" customHeight="1" x14ac:dyDescent="0.2">
      <c r="A7" s="304" t="s">
        <v>190</v>
      </c>
      <c r="B7" s="304"/>
      <c r="C7" s="304"/>
    </row>
    <row r="8" spans="1:3" ht="18.95" customHeight="1" x14ac:dyDescent="0.2">
      <c r="A8" s="53"/>
      <c r="B8" s="53"/>
      <c r="C8" s="53"/>
    </row>
    <row r="9" spans="1:3" ht="18.95" customHeight="1" x14ac:dyDescent="0.2">
      <c r="A9" s="305" t="str">
        <f>'Rate Case Constants'!C9</f>
        <v>LOUISVILLE GAS AND ELECTRIC COMPANY</v>
      </c>
      <c r="B9" s="304"/>
      <c r="C9" s="304"/>
    </row>
    <row r="10" spans="1:3" ht="18.95" customHeight="1" x14ac:dyDescent="0.2">
      <c r="A10" s="53"/>
      <c r="B10" s="53"/>
      <c r="C10" s="53"/>
    </row>
    <row r="11" spans="1:3" ht="18.95" customHeight="1" x14ac:dyDescent="0.2">
      <c r="A11" s="305" t="str">
        <f>'Rate Case Constants'!C10</f>
        <v>CASE NO. 2016-00371 - GAS OPERATIONS</v>
      </c>
      <c r="B11" s="304"/>
      <c r="C11" s="304"/>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FEBRUARY 28, 2017</v>
      </c>
    </row>
    <row r="16" spans="1:3" ht="18.95" customHeight="1" x14ac:dyDescent="0.2">
      <c r="A16" s="53"/>
      <c r="B16" s="53"/>
      <c r="C16" s="53"/>
    </row>
    <row r="17" spans="1:9" ht="18.95" customHeight="1" x14ac:dyDescent="0.2">
      <c r="A17" s="55" t="s">
        <v>1105</v>
      </c>
      <c r="B17" s="53"/>
      <c r="C17" s="62" t="str">
        <f>'Rate Case Constants'!C22</f>
        <v>FOR THE 12 MONTHS ENDED JUNE 30, 2018</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192</v>
      </c>
      <c r="B22" s="60"/>
      <c r="C22" s="59" t="s">
        <v>161</v>
      </c>
    </row>
    <row r="23" spans="1:9" ht="18.95" customHeight="1" x14ac:dyDescent="0.2">
      <c r="A23" s="59" t="s">
        <v>193</v>
      </c>
      <c r="B23" s="60"/>
      <c r="C23" s="59" t="s">
        <v>139</v>
      </c>
    </row>
    <row r="24" spans="1:9" ht="18.95" customHeight="1" x14ac:dyDescent="0.2">
      <c r="A24" s="59" t="s">
        <v>194</v>
      </c>
      <c r="B24" s="60"/>
      <c r="C24" s="59" t="s">
        <v>196</v>
      </c>
      <c r="D24" s="61"/>
    </row>
    <row r="25" spans="1:9" ht="18.95" customHeight="1" x14ac:dyDescent="0.2">
      <c r="A25" s="59" t="s">
        <v>195</v>
      </c>
      <c r="B25" s="60"/>
      <c r="C25" s="59" t="s">
        <v>1081</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4"/>
  <sheetViews>
    <sheetView zoomScaleNormal="100" workbookViewId="0">
      <selection activeCell="E22" sqref="E22"/>
    </sheetView>
  </sheetViews>
  <sheetFormatPr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2.7109375" style="21" customWidth="1"/>
    <col min="11" max="16384" width="9.140625" style="21"/>
  </cols>
  <sheetData>
    <row r="1" spans="1:10" s="16" customFormat="1" ht="20.100000000000001" customHeight="1" x14ac:dyDescent="0.2">
      <c r="A1" s="301" t="str">
        <f>'Rate Case Constants'!C9</f>
        <v>LOUISVILLE GAS AND ELECTRIC COMPANY</v>
      </c>
      <c r="B1" s="300"/>
      <c r="C1" s="300"/>
      <c r="D1" s="300"/>
      <c r="E1" s="300"/>
      <c r="F1" s="300"/>
      <c r="G1" s="300"/>
    </row>
    <row r="2" spans="1:10" s="16" customFormat="1" ht="20.100000000000001" customHeight="1" x14ac:dyDescent="0.2">
      <c r="A2" s="301" t="str">
        <f>'Rate Case Constants'!C10</f>
        <v>CASE NO. 2016-00371 - GAS OPERATIONS</v>
      </c>
      <c r="B2" s="300"/>
      <c r="C2" s="300"/>
      <c r="D2" s="300"/>
      <c r="E2" s="300"/>
      <c r="F2" s="300"/>
      <c r="G2" s="300"/>
    </row>
    <row r="3" spans="1:10" s="16" customFormat="1" ht="20.100000000000001" customHeight="1" x14ac:dyDescent="0.2">
      <c r="A3" s="300" t="s">
        <v>161</v>
      </c>
      <c r="B3" s="300"/>
      <c r="C3" s="300"/>
      <c r="D3" s="300"/>
      <c r="E3" s="300"/>
      <c r="F3" s="300"/>
      <c r="G3" s="300"/>
    </row>
    <row r="4" spans="1:10" s="16" customFormat="1" ht="20.100000000000001" customHeight="1" x14ac:dyDescent="0.2">
      <c r="A4" s="301" t="str">
        <f>'Rate Case Constants'!C16</f>
        <v>FOR THE 12 MONTHS ENDED FEBRUARY 28, 2017</v>
      </c>
      <c r="B4" s="300"/>
      <c r="C4" s="300"/>
      <c r="D4" s="300"/>
      <c r="E4" s="300"/>
      <c r="F4" s="300"/>
      <c r="G4" s="300"/>
    </row>
    <row r="5" spans="1:10" s="16" customFormat="1" ht="20.100000000000001" customHeight="1" x14ac:dyDescent="0.2">
      <c r="A5" s="301" t="str">
        <f>'Rate Case Constants'!C22</f>
        <v>FOR THE 12 MONTHS ENDED JUNE 30, 2018</v>
      </c>
      <c r="B5" s="300"/>
      <c r="C5" s="300"/>
      <c r="D5" s="300"/>
      <c r="E5" s="300"/>
      <c r="F5" s="300"/>
      <c r="G5" s="300"/>
    </row>
    <row r="6" spans="1:10" s="16" customFormat="1" ht="20.100000000000001" customHeight="1" x14ac:dyDescent="0.2">
      <c r="A6" s="183"/>
      <c r="B6" s="183"/>
      <c r="C6" s="183"/>
      <c r="D6" s="183"/>
      <c r="E6" s="183"/>
      <c r="F6" s="183"/>
      <c r="G6" s="183"/>
    </row>
    <row r="7" spans="1:10" s="16" customFormat="1" ht="20.100000000000001" customHeight="1" x14ac:dyDescent="0.2">
      <c r="A7" s="18" t="s">
        <v>140</v>
      </c>
      <c r="G7" s="19" t="s">
        <v>154</v>
      </c>
    </row>
    <row r="8" spans="1:10" s="16" customFormat="1" ht="20.100000000000001" customHeight="1" x14ac:dyDescent="0.2">
      <c r="A8" s="16" t="str">
        <f>'Rate Case Constants'!C29</f>
        <v>TYPE OF FILING: __X__ ORIGINAL  _____ UPDATED  _____ REVISED</v>
      </c>
      <c r="G8" s="19" t="s">
        <v>142</v>
      </c>
    </row>
    <row r="9" spans="1:10" s="16" customFormat="1" ht="20.100000000000001" customHeight="1" x14ac:dyDescent="0.2">
      <c r="A9" s="18" t="s">
        <v>95</v>
      </c>
      <c r="D9" s="18"/>
      <c r="F9" s="18"/>
      <c r="G9" s="20" t="str">
        <f>'Rate Case Constants'!C36</f>
        <v>WITNESS:   C. M. GARRETT</v>
      </c>
    </row>
    <row r="10" spans="1:10" s="16" customFormat="1" ht="20.100000000000001" customHeight="1" x14ac:dyDescent="0.2"/>
    <row r="11" spans="1:10" ht="66" customHeight="1" x14ac:dyDescent="0.2">
      <c r="A11" s="31" t="s">
        <v>96</v>
      </c>
      <c r="B11" s="31" t="s">
        <v>66</v>
      </c>
      <c r="C11" s="31" t="s">
        <v>157</v>
      </c>
      <c r="D11" s="31" t="s">
        <v>158</v>
      </c>
      <c r="E11" s="31" t="s">
        <v>159</v>
      </c>
      <c r="F11" s="31" t="s">
        <v>260</v>
      </c>
      <c r="G11" s="31" t="s">
        <v>160</v>
      </c>
    </row>
    <row r="12" spans="1:10" ht="18.95" customHeight="1" x14ac:dyDescent="0.2">
      <c r="A12" s="22"/>
      <c r="B12" s="29"/>
      <c r="C12" s="221">
        <v>-1</v>
      </c>
      <c r="D12" s="221">
        <v>-2</v>
      </c>
      <c r="E12" s="221">
        <v>-3</v>
      </c>
      <c r="F12" s="221">
        <v>-4</v>
      </c>
      <c r="G12" s="221">
        <v>-5</v>
      </c>
    </row>
    <row r="13" spans="1:10" ht="18.95" customHeight="1" x14ac:dyDescent="0.2">
      <c r="A13" s="22"/>
      <c r="B13" s="29"/>
      <c r="C13" s="30" t="s">
        <v>99</v>
      </c>
      <c r="D13" s="30" t="s">
        <v>99</v>
      </c>
      <c r="E13" s="30" t="s">
        <v>99</v>
      </c>
      <c r="F13" s="30" t="s">
        <v>99</v>
      </c>
      <c r="G13" s="30" t="s">
        <v>99</v>
      </c>
    </row>
    <row r="14" spans="1:10" ht="18.95" customHeight="1" x14ac:dyDescent="0.2">
      <c r="A14" s="22">
        <v>1</v>
      </c>
      <c r="B14" s="41" t="s">
        <v>72</v>
      </c>
      <c r="C14" s="24"/>
      <c r="D14" s="24"/>
      <c r="E14" s="24"/>
      <c r="F14" s="24"/>
      <c r="G14" s="24"/>
    </row>
    <row r="15" spans="1:10" ht="18.95" customHeight="1" x14ac:dyDescent="0.2">
      <c r="A15" s="26">
        <f>A14+1</f>
        <v>2</v>
      </c>
      <c r="B15" s="23" t="s">
        <v>1031</v>
      </c>
      <c r="C15" s="24">
        <f>'SCH C-2'!C15</f>
        <v>145275244.81367174</v>
      </c>
      <c r="D15" s="24">
        <f t="shared" ref="D15:D16" si="0">E15-C15</f>
        <v>30066121.488179058</v>
      </c>
      <c r="E15" s="24">
        <f>'SCH C-2'!G15</f>
        <v>175341366.3018508</v>
      </c>
      <c r="F15" s="24">
        <f>F30*'SCH H-1'!E34</f>
        <v>13828545.509564679</v>
      </c>
      <c r="G15" s="24">
        <f>SUM(E15:F15)</f>
        <v>189169911.81141546</v>
      </c>
      <c r="J15" s="24"/>
    </row>
    <row r="16" spans="1:10" ht="18.95" customHeight="1" x14ac:dyDescent="0.2">
      <c r="A16" s="26">
        <f>A15+1</f>
        <v>3</v>
      </c>
      <c r="B16" s="23" t="s">
        <v>74</v>
      </c>
      <c r="C16" s="24">
        <f>'SCH C-2'!C16</f>
        <v>9354899.8060608655</v>
      </c>
      <c r="D16" s="24">
        <f t="shared" si="0"/>
        <v>-579349.55649351329</v>
      </c>
      <c r="E16" s="24">
        <f>'SCH C-2'!G16</f>
        <v>8775550.2495673522</v>
      </c>
      <c r="F16" s="24"/>
      <c r="G16" s="24">
        <f t="shared" ref="G16" si="1">SUM(E16:F16)</f>
        <v>8775550.2495673522</v>
      </c>
      <c r="J16" s="24"/>
    </row>
    <row r="17" spans="1:11" ht="18.95" customHeight="1" x14ac:dyDescent="0.2">
      <c r="A17" s="26"/>
      <c r="B17" s="23"/>
      <c r="J17" s="24"/>
    </row>
    <row r="18" spans="1:11" ht="18.95" customHeight="1" x14ac:dyDescent="0.2">
      <c r="A18" s="26">
        <f>A16+1</f>
        <v>4</v>
      </c>
      <c r="B18" s="42" t="s">
        <v>76</v>
      </c>
      <c r="C18" s="35">
        <f>SUM(C15:C16)</f>
        <v>154630144.61973262</v>
      </c>
      <c r="D18" s="35">
        <f>SUM(D15:D16)</f>
        <v>29486771.931685545</v>
      </c>
      <c r="E18" s="35">
        <f>SUM(E15:E16)</f>
        <v>184116916.55141816</v>
      </c>
      <c r="F18" s="35">
        <f>SUM(F15:F16)</f>
        <v>13828545.509564679</v>
      </c>
      <c r="G18" s="35">
        <f>SUM(G15:G16)</f>
        <v>197945462.06098282</v>
      </c>
      <c r="J18" s="24"/>
      <c r="K18" s="16"/>
    </row>
    <row r="19" spans="1:11" ht="18.95" customHeight="1" x14ac:dyDescent="0.2">
      <c r="B19" s="23"/>
      <c r="J19" s="184"/>
    </row>
    <row r="20" spans="1:11" ht="18.95" customHeight="1" x14ac:dyDescent="0.2">
      <c r="A20" s="26">
        <f>A18+1</f>
        <v>5</v>
      </c>
      <c r="B20" s="41" t="s">
        <v>73</v>
      </c>
    </row>
    <row r="21" spans="1:11" ht="18.95" customHeight="1" x14ac:dyDescent="0.2">
      <c r="A21" s="26">
        <f>A20+1</f>
        <v>6</v>
      </c>
      <c r="B21" s="23" t="s">
        <v>155</v>
      </c>
      <c r="C21" s="24">
        <f>'SCH C-2'!C31</f>
        <v>67538567.623981863</v>
      </c>
      <c r="D21" s="24">
        <f t="shared" ref="D21:D26" si="2">E21-C21</f>
        <v>4952908.1695886403</v>
      </c>
      <c r="E21" s="24">
        <f>'SCH C-2'!G31</f>
        <v>72491475.793570504</v>
      </c>
      <c r="F21" s="24">
        <f>F15*'SCH H-1'!E16</f>
        <v>31252.512851616171</v>
      </c>
      <c r="G21" s="24">
        <f t="shared" ref="G21:G26" si="3">SUM(E21:F21)</f>
        <v>72522728.306422114</v>
      </c>
    </row>
    <row r="22" spans="1:11" ht="18.95" customHeight="1" x14ac:dyDescent="0.2">
      <c r="A22" s="26">
        <f>A21+1</f>
        <v>7</v>
      </c>
      <c r="B22" s="10" t="s">
        <v>130</v>
      </c>
      <c r="C22" s="24">
        <f>'SCH C-2'!C33</f>
        <v>28725051.78577216</v>
      </c>
      <c r="D22" s="24">
        <f t="shared" si="2"/>
        <v>9985409.4088070989</v>
      </c>
      <c r="E22" s="24">
        <f>'SCH C-2'!G33</f>
        <v>38710461.194579259</v>
      </c>
      <c r="F22" s="24"/>
      <c r="G22" s="24">
        <f t="shared" si="3"/>
        <v>38710461.194579259</v>
      </c>
    </row>
    <row r="23" spans="1:11" ht="18.95" customHeight="1" x14ac:dyDescent="0.2">
      <c r="A23" s="26">
        <f t="shared" ref="A23:A26" si="4">A22+1</f>
        <v>8</v>
      </c>
      <c r="B23" s="10" t="s">
        <v>10</v>
      </c>
      <c r="C23" s="24">
        <f>'SCH C-2'!C34</f>
        <v>8294708.2381154783</v>
      </c>
      <c r="D23" s="24">
        <f t="shared" si="2"/>
        <v>2818857.5918512605</v>
      </c>
      <c r="E23" s="24">
        <f>'SCH C-2'!G34</f>
        <v>11113565.829966739</v>
      </c>
      <c r="F23" s="24">
        <f>F15*'SCH H-1'!E18</f>
        <v>26841.206834065044</v>
      </c>
      <c r="G23" s="24">
        <f t="shared" si="3"/>
        <v>11140407.036800804</v>
      </c>
    </row>
    <row r="24" spans="1:11" ht="18.95" customHeight="1" x14ac:dyDescent="0.2">
      <c r="A24" s="26">
        <f t="shared" si="4"/>
        <v>9</v>
      </c>
      <c r="B24" s="10" t="s">
        <v>156</v>
      </c>
      <c r="C24" s="24">
        <f>'SCH C-2'!C35+'SCH C-2'!C36</f>
        <v>16079294.247778151</v>
      </c>
      <c r="D24" s="24">
        <f t="shared" si="2"/>
        <v>2983903.2040140219</v>
      </c>
      <c r="E24" s="24">
        <f>'SCH C-2'!G35+'SCH C-2'!G36</f>
        <v>19063197.451792173</v>
      </c>
      <c r="F24" s="24">
        <f>F15*('SCH H-1'!E24+'SCH H-1'!E30)</f>
        <v>5343215.3640052555</v>
      </c>
      <c r="G24" s="24">
        <f t="shared" si="3"/>
        <v>24406412.81579743</v>
      </c>
    </row>
    <row r="25" spans="1:11" ht="18.95" customHeight="1" x14ac:dyDescent="0.2">
      <c r="A25" s="26">
        <f>A24+1</f>
        <v>10</v>
      </c>
      <c r="B25" s="10" t="s">
        <v>136</v>
      </c>
      <c r="C25" s="24">
        <f>'SCH C-2'!C37</f>
        <v>-58103</v>
      </c>
      <c r="D25" s="24">
        <f t="shared" si="2"/>
        <v>22233</v>
      </c>
      <c r="E25" s="24">
        <f>'SCH C-2'!G37</f>
        <v>-35870</v>
      </c>
      <c r="F25" s="24"/>
      <c r="G25" s="24">
        <f t="shared" si="3"/>
        <v>-35870</v>
      </c>
    </row>
    <row r="26" spans="1:11" ht="18.95" customHeight="1" x14ac:dyDescent="0.2">
      <c r="A26" s="26">
        <f t="shared" si="4"/>
        <v>11</v>
      </c>
      <c r="B26" s="10" t="s">
        <v>137</v>
      </c>
      <c r="C26" s="35">
        <f>'SCH C-2'!C38</f>
        <v>0</v>
      </c>
      <c r="D26" s="35">
        <f t="shared" si="2"/>
        <v>0</v>
      </c>
      <c r="E26" s="35">
        <f>'SCH C-2'!G38</f>
        <v>0</v>
      </c>
      <c r="F26" s="35"/>
      <c r="G26" s="35">
        <f t="shared" si="3"/>
        <v>0</v>
      </c>
    </row>
    <row r="27" spans="1:11" ht="18.95" customHeight="1" x14ac:dyDescent="0.2">
      <c r="B27" s="10"/>
    </row>
    <row r="28" spans="1:11" ht="18.95" customHeight="1" thickBot="1" x14ac:dyDescent="0.25">
      <c r="A28" s="26">
        <f>A26+1</f>
        <v>12</v>
      </c>
      <c r="B28" s="43" t="s">
        <v>47</v>
      </c>
      <c r="C28" s="39">
        <f>SUM(C21:C26)</f>
        <v>120579518.89564764</v>
      </c>
      <c r="D28" s="39">
        <f t="shared" ref="D28:G28" si="5">SUM(D21:D26)</f>
        <v>20763311.374261022</v>
      </c>
      <c r="E28" s="39">
        <f t="shared" si="5"/>
        <v>141342830.26990867</v>
      </c>
      <c r="F28" s="39">
        <f t="shared" si="5"/>
        <v>5401309.0836909367</v>
      </c>
      <c r="G28" s="39">
        <f t="shared" si="5"/>
        <v>146744139.35359961</v>
      </c>
    </row>
    <row r="29" spans="1:11" ht="18.95" customHeight="1" thickTop="1" x14ac:dyDescent="0.2">
      <c r="B29" s="10"/>
    </row>
    <row r="30" spans="1:11" ht="18.95" customHeight="1" thickBot="1" x14ac:dyDescent="0.25">
      <c r="A30" s="26">
        <f>A28+1</f>
        <v>13</v>
      </c>
      <c r="B30" s="43" t="s">
        <v>48</v>
      </c>
      <c r="C30" s="39">
        <f>C18-C28</f>
        <v>34050625.724084973</v>
      </c>
      <c r="D30" s="39">
        <f>D18-D28</f>
        <v>8723460.5574245229</v>
      </c>
      <c r="E30" s="39">
        <f>E18-E28</f>
        <v>42774086.281509489</v>
      </c>
      <c r="F30" s="39">
        <f>G30-E30</f>
        <v>8427236.4258737415</v>
      </c>
      <c r="G30" s="39">
        <f>G32*G34</f>
        <v>51201322.70738323</v>
      </c>
    </row>
    <row r="31" spans="1:11" ht="18.95" customHeight="1" thickTop="1" x14ac:dyDescent="0.2">
      <c r="B31" s="10"/>
      <c r="F31" s="77"/>
    </row>
    <row r="32" spans="1:11" ht="18.95" customHeight="1" thickBot="1" x14ac:dyDescent="0.25">
      <c r="A32" s="26">
        <f>A30+1</f>
        <v>14</v>
      </c>
      <c r="B32" s="43" t="s">
        <v>1085</v>
      </c>
      <c r="C32" s="39">
        <f>'SCH J-1 G'!H43</f>
        <v>490323188.92772764</v>
      </c>
      <c r="D32" s="39">
        <f t="shared" ref="D32" si="6">E32-C32</f>
        <v>216574719.19520217</v>
      </c>
      <c r="E32" s="39">
        <f>'SCH J-1.1|J-1.2'!H45</f>
        <v>706897908.12292981</v>
      </c>
      <c r="F32" s="24"/>
      <c r="G32" s="39">
        <f>E32</f>
        <v>706897908.12292981</v>
      </c>
    </row>
    <row r="33" spans="1:7" ht="18.95" customHeight="1" thickTop="1" x14ac:dyDescent="0.2">
      <c r="B33" s="10"/>
    </row>
    <row r="34" spans="1:7" ht="18.95" customHeight="1" thickBot="1" x14ac:dyDescent="0.25">
      <c r="A34" s="26">
        <f>A32+1</f>
        <v>15</v>
      </c>
      <c r="B34" s="43" t="s">
        <v>1086</v>
      </c>
      <c r="C34" s="44">
        <f>C30/C32</f>
        <v>6.9445268943019431E-2</v>
      </c>
      <c r="D34" s="24"/>
      <c r="E34" s="44">
        <f>E30/E32</f>
        <v>6.0509566926135336E-2</v>
      </c>
      <c r="F34" s="24"/>
      <c r="G34" s="44">
        <f>'SCH J-1.1|J-1.2'!K45</f>
        <v>7.2431000458526323E-2</v>
      </c>
    </row>
    <row r="35" spans="1:7" ht="18.95" customHeight="1" thickTop="1" x14ac:dyDescent="0.2">
      <c r="B35" s="10"/>
      <c r="F35" s="77"/>
    </row>
    <row r="36" spans="1:7" ht="18.95" customHeight="1" thickBot="1" x14ac:dyDescent="0.25">
      <c r="A36" s="26">
        <f>A34+1</f>
        <v>16</v>
      </c>
      <c r="B36" s="43" t="s">
        <v>1087</v>
      </c>
      <c r="C36" s="39">
        <f>'SCH B-1'!D28</f>
        <v>501907897.17391837</v>
      </c>
      <c r="D36" s="39">
        <f t="shared" ref="D36" si="7">E36-C36</f>
        <v>210476829.92108691</v>
      </c>
      <c r="E36" s="39">
        <f>'SCH B-1'!F28</f>
        <v>712384727.09500527</v>
      </c>
      <c r="F36" s="24"/>
      <c r="G36" s="39">
        <f>E36</f>
        <v>712384727.09500527</v>
      </c>
    </row>
    <row r="37" spans="1:7" ht="18.95" customHeight="1" thickTop="1" x14ac:dyDescent="0.2">
      <c r="B37" s="10"/>
    </row>
    <row r="38" spans="1:7" ht="18.95" customHeight="1" thickBot="1" x14ac:dyDescent="0.25">
      <c r="A38" s="26">
        <f>A36+1</f>
        <v>17</v>
      </c>
      <c r="B38" s="43" t="s">
        <v>1088</v>
      </c>
      <c r="C38" s="44">
        <f>C30/C36</f>
        <v>6.7842378882287113E-2</v>
      </c>
      <c r="D38" s="24"/>
      <c r="E38" s="44">
        <f>E30/E36</f>
        <v>6.0043519540256843E-2</v>
      </c>
      <c r="F38" s="24"/>
      <c r="G38" s="44">
        <f>G30/G36</f>
        <v>7.1873133659356089E-2</v>
      </c>
    </row>
    <row r="39" spans="1:7" ht="18.95" customHeight="1" thickTop="1" x14ac:dyDescent="0.2"/>
    <row r="40" spans="1:7" ht="18.95" customHeight="1" x14ac:dyDescent="0.2">
      <c r="E40" s="19" t="s">
        <v>1080</v>
      </c>
      <c r="F40" s="24">
        <f>F18-F28</f>
        <v>8427236.4258737415</v>
      </c>
      <c r="G40" s="24">
        <f>G18-G28</f>
        <v>51201322.707383215</v>
      </c>
    </row>
    <row r="41" spans="1:7" ht="18.95" customHeight="1" x14ac:dyDescent="0.2"/>
    <row r="42" spans="1:7" ht="18.95" customHeight="1" x14ac:dyDescent="0.2"/>
    <row r="43" spans="1:7" ht="18.95" customHeight="1" x14ac:dyDescent="0.2"/>
    <row r="44" spans="1:7" ht="18.95" customHeight="1" x14ac:dyDescent="0.2">
      <c r="F44" s="77"/>
    </row>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zoomScaleNormal="100" workbookViewId="0">
      <selection activeCell="E52" sqref="E52"/>
    </sheetView>
  </sheetViews>
  <sheetFormatPr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01" t="str">
        <f>'Rate Case Constants'!C9</f>
        <v>LOUISVILLE GAS AND ELECTRIC COMPANY</v>
      </c>
      <c r="B1" s="300"/>
      <c r="C1" s="300"/>
      <c r="D1" s="300"/>
      <c r="E1" s="300"/>
      <c r="F1" s="300"/>
      <c r="G1" s="300"/>
    </row>
    <row r="2" spans="1:7" s="16" customFormat="1" ht="20.100000000000001" customHeight="1" x14ac:dyDescent="0.2">
      <c r="A2" s="301" t="str">
        <f>'Rate Case Constants'!C10</f>
        <v>CASE NO. 2016-00371 - GAS OPERATIONS</v>
      </c>
      <c r="B2" s="300"/>
      <c r="C2" s="300"/>
      <c r="D2" s="300"/>
      <c r="E2" s="300"/>
      <c r="F2" s="300"/>
      <c r="G2" s="300"/>
    </row>
    <row r="3" spans="1:7" s="16" customFormat="1" ht="20.100000000000001" customHeight="1" x14ac:dyDescent="0.2">
      <c r="A3" s="300" t="s">
        <v>139</v>
      </c>
      <c r="B3" s="300"/>
      <c r="C3" s="300"/>
      <c r="D3" s="300"/>
      <c r="E3" s="300"/>
      <c r="F3" s="300"/>
      <c r="G3" s="300"/>
    </row>
    <row r="4" spans="1:7" s="16" customFormat="1" ht="20.100000000000001" customHeight="1" x14ac:dyDescent="0.2">
      <c r="A4" s="301" t="str">
        <f>'Rate Case Constants'!C16</f>
        <v>FOR THE 12 MONTHS ENDED FEBRUARY 28, 2017</v>
      </c>
      <c r="B4" s="300"/>
      <c r="C4" s="300"/>
      <c r="D4" s="300"/>
      <c r="E4" s="300"/>
      <c r="F4" s="300"/>
      <c r="G4" s="300"/>
    </row>
    <row r="5" spans="1:7" s="16" customFormat="1" ht="20.100000000000001" customHeight="1" x14ac:dyDescent="0.2">
      <c r="A5" s="301" t="str">
        <f>'Rate Case Constants'!C22</f>
        <v>FOR THE 12 MONTHS ENDED JUNE 30, 2018</v>
      </c>
      <c r="B5" s="300"/>
      <c r="C5" s="300"/>
      <c r="D5" s="300"/>
      <c r="E5" s="300"/>
      <c r="F5" s="300"/>
      <c r="G5" s="300"/>
    </row>
    <row r="6" spans="1:7" s="16" customFormat="1" ht="20.100000000000001" customHeight="1" x14ac:dyDescent="0.2">
      <c r="A6" s="28"/>
      <c r="B6" s="28"/>
      <c r="C6" s="28"/>
      <c r="D6" s="28"/>
      <c r="E6" s="28"/>
      <c r="F6" s="28"/>
      <c r="G6" s="28"/>
    </row>
    <row r="7" spans="1:7" s="16" customFormat="1" ht="20.100000000000001" customHeight="1" x14ac:dyDescent="0.2">
      <c r="A7" s="18" t="s">
        <v>140</v>
      </c>
      <c r="G7" s="19" t="s">
        <v>141</v>
      </c>
    </row>
    <row r="8" spans="1:7" s="16" customFormat="1" ht="20.100000000000001" customHeight="1" x14ac:dyDescent="0.2">
      <c r="A8" s="16" t="str">
        <f>'Rate Case Constants'!C29</f>
        <v>TYPE OF FILING: __X__ ORIGINAL  _____ UPDATED  _____ REVISED</v>
      </c>
      <c r="G8" s="19" t="s">
        <v>142</v>
      </c>
    </row>
    <row r="9" spans="1:7" s="16" customFormat="1" ht="20.100000000000001" customHeight="1" x14ac:dyDescent="0.2">
      <c r="A9" s="18" t="s">
        <v>95</v>
      </c>
      <c r="D9" s="18"/>
      <c r="F9" s="18"/>
      <c r="G9" s="20" t="str">
        <f>'Rate Case Constants'!C36</f>
        <v>WITNESS:   C. M. GARRETT</v>
      </c>
    </row>
    <row r="10" spans="1:7" s="16" customFormat="1" ht="20.100000000000001" customHeight="1" x14ac:dyDescent="0.2"/>
    <row r="11" spans="1:7" ht="75.75" customHeight="1" x14ac:dyDescent="0.2">
      <c r="A11" s="31" t="s">
        <v>96</v>
      </c>
      <c r="B11" s="31" t="s">
        <v>143</v>
      </c>
      <c r="C11" s="31" t="s">
        <v>144</v>
      </c>
      <c r="D11" s="31" t="s">
        <v>145</v>
      </c>
      <c r="E11" s="31" t="s">
        <v>151</v>
      </c>
      <c r="F11" s="31" t="s">
        <v>152</v>
      </c>
      <c r="G11" s="31" t="s">
        <v>153</v>
      </c>
    </row>
    <row r="12" spans="1:7" ht="18.95" customHeight="1" x14ac:dyDescent="0.2">
      <c r="A12" s="22"/>
      <c r="B12" s="29"/>
      <c r="C12" s="221">
        <v>-1</v>
      </c>
      <c r="D12" s="221">
        <v>-2</v>
      </c>
      <c r="E12" s="221">
        <v>-3</v>
      </c>
      <c r="F12" s="221">
        <v>-4</v>
      </c>
      <c r="G12" s="221">
        <v>-5</v>
      </c>
    </row>
    <row r="13" spans="1:7" ht="18.95" customHeight="1" x14ac:dyDescent="0.2">
      <c r="A13" s="22"/>
      <c r="B13" s="29"/>
      <c r="C13" s="30" t="s">
        <v>99</v>
      </c>
      <c r="D13" s="30" t="s">
        <v>99</v>
      </c>
      <c r="E13" s="30" t="s">
        <v>99</v>
      </c>
      <c r="F13" s="30" t="s">
        <v>99</v>
      </c>
      <c r="G13" s="30" t="s">
        <v>99</v>
      </c>
    </row>
    <row r="14" spans="1:7" ht="18.95" customHeight="1" x14ac:dyDescent="0.2">
      <c r="A14" s="22">
        <v>1</v>
      </c>
      <c r="B14" s="41" t="s">
        <v>72</v>
      </c>
      <c r="C14" s="24"/>
      <c r="D14" s="24"/>
      <c r="E14" s="24"/>
      <c r="F14" s="24"/>
      <c r="G14" s="24"/>
    </row>
    <row r="15" spans="1:7" ht="18.95" customHeight="1" x14ac:dyDescent="0.2">
      <c r="A15" s="26">
        <f>A14+1</f>
        <v>2</v>
      </c>
      <c r="B15" s="23" t="s">
        <v>1031</v>
      </c>
      <c r="C15" s="24">
        <f>'SCH C-2.1 B'!$H22</f>
        <v>145275244.81367174</v>
      </c>
      <c r="D15" s="24">
        <f t="shared" ref="D15:D16" si="0">E15-C15</f>
        <v>30066121.488179058</v>
      </c>
      <c r="E15" s="24">
        <f>'SCH C-2.1 F'!$H22</f>
        <v>175341366.3018508</v>
      </c>
      <c r="F15" s="24">
        <f>'SCH D-1'!G22</f>
        <v>0</v>
      </c>
      <c r="G15" s="24">
        <f t="shared" ref="G15:G16" si="1">SUM(E15:F15)</f>
        <v>175341366.3018508</v>
      </c>
    </row>
    <row r="16" spans="1:7" ht="18.95" customHeight="1" x14ac:dyDescent="0.2">
      <c r="A16" s="26">
        <f>A15+1</f>
        <v>3</v>
      </c>
      <c r="B16" s="23" t="s">
        <v>74</v>
      </c>
      <c r="C16" s="24">
        <f>'SCH C-2.1 B'!$H30</f>
        <v>9354899.8060608655</v>
      </c>
      <c r="D16" s="24">
        <f t="shared" si="0"/>
        <v>-579349.55649351329</v>
      </c>
      <c r="E16" s="24">
        <f>'SCH C-2.1 F'!$H30</f>
        <v>8775550.2495673522</v>
      </c>
      <c r="F16" s="24">
        <f>'SCH D-1'!G30</f>
        <v>0</v>
      </c>
      <c r="G16" s="24">
        <f t="shared" si="1"/>
        <v>8775550.2495673522</v>
      </c>
    </row>
    <row r="17" spans="1:7" ht="18.95" customHeight="1" x14ac:dyDescent="0.2">
      <c r="A17" s="26"/>
      <c r="B17" s="23"/>
    </row>
    <row r="18" spans="1:7" ht="18.95" customHeight="1" x14ac:dyDescent="0.2">
      <c r="A18" s="26">
        <f>A16+1</f>
        <v>4</v>
      </c>
      <c r="B18" s="42" t="s">
        <v>76</v>
      </c>
      <c r="C18" s="35">
        <f>SUM(C15:C16)</f>
        <v>154630144.61973262</v>
      </c>
      <c r="D18" s="35">
        <f>SUM(D15:D16)</f>
        <v>29486771.931685545</v>
      </c>
      <c r="E18" s="35">
        <f>SUM(E15:E16)</f>
        <v>184116916.55141816</v>
      </c>
      <c r="F18" s="35">
        <f>SUM(F15:F16)</f>
        <v>0</v>
      </c>
      <c r="G18" s="35">
        <f>SUM(G15:G16)</f>
        <v>184116916.55141816</v>
      </c>
    </row>
    <row r="19" spans="1:7" ht="18.95" customHeight="1" x14ac:dyDescent="0.2">
      <c r="B19" s="23"/>
    </row>
    <row r="20" spans="1:7" ht="18.95" customHeight="1" x14ac:dyDescent="0.2">
      <c r="A20" s="26">
        <f>A18+1</f>
        <v>5</v>
      </c>
      <c r="B20" s="41" t="s">
        <v>73</v>
      </c>
    </row>
    <row r="21" spans="1:7" ht="18.95" customHeight="1" x14ac:dyDescent="0.2">
      <c r="A21" s="26">
        <f>A20+1</f>
        <v>6</v>
      </c>
      <c r="B21" s="34" t="s">
        <v>127</v>
      </c>
    </row>
    <row r="22" spans="1:7" ht="18.95" customHeight="1" x14ac:dyDescent="0.2">
      <c r="A22" s="26">
        <f>A21+1</f>
        <v>7</v>
      </c>
      <c r="B22" s="10" t="s">
        <v>882</v>
      </c>
      <c r="C22" s="24">
        <f>'SCH C-2.1 B'!$H58</f>
        <v>350584.07000000193</v>
      </c>
      <c r="D22" s="24">
        <f>E22-C22</f>
        <v>6414.9299999943469</v>
      </c>
      <c r="E22" s="24">
        <f>'SCH C-2.1 F'!H58</f>
        <v>356998.99999999627</v>
      </c>
      <c r="F22" s="24">
        <f>'SCH D-1'!G58</f>
        <v>0</v>
      </c>
      <c r="G22" s="24">
        <f>SUM(E22:F22)</f>
        <v>356998.99999999627</v>
      </c>
    </row>
    <row r="23" spans="1:7" ht="18.95" customHeight="1" x14ac:dyDescent="0.2">
      <c r="A23" s="26">
        <f>A22+1</f>
        <v>8</v>
      </c>
      <c r="B23" s="2" t="s">
        <v>1032</v>
      </c>
      <c r="C23" s="24">
        <f>'SCH C-2.1 B'!$H78</f>
        <v>9077684.0999999978</v>
      </c>
      <c r="D23" s="24">
        <f>E23-C23</f>
        <v>607358.90000000224</v>
      </c>
      <c r="E23" s="24">
        <f>'SCH C-2.1 F'!H78</f>
        <v>9685043</v>
      </c>
      <c r="F23" s="24">
        <f>'SCH D-1'!G90</f>
        <v>0</v>
      </c>
      <c r="G23" s="24">
        <f>SUM(E23:F23)</f>
        <v>9685043</v>
      </c>
    </row>
    <row r="24" spans="1:7" ht="18.95" customHeight="1" x14ac:dyDescent="0.2">
      <c r="A24" s="26">
        <f>A22+1</f>
        <v>8</v>
      </c>
      <c r="B24" s="10" t="s">
        <v>146</v>
      </c>
      <c r="C24" s="24">
        <f>'SCH C-2.1 B'!$H101</f>
        <v>3658569.27</v>
      </c>
      <c r="D24" s="24">
        <f t="shared" ref="D24:D29" si="2">E24-C24</f>
        <v>204047.72999999998</v>
      </c>
      <c r="E24" s="24">
        <f>'SCH C-2.1 F'!$H101</f>
        <v>3862617</v>
      </c>
      <c r="F24" s="24">
        <f>'SCH D-1'!G101</f>
        <v>0</v>
      </c>
      <c r="G24" s="24">
        <f t="shared" ref="G24:G29" si="3">SUM(E24:F24)</f>
        <v>3862617</v>
      </c>
    </row>
    <row r="25" spans="1:7" ht="18.95" customHeight="1" x14ac:dyDescent="0.2">
      <c r="A25" s="26">
        <f t="shared" ref="A25:A29" si="4">A24+1</f>
        <v>9</v>
      </c>
      <c r="B25" s="10" t="s">
        <v>147</v>
      </c>
      <c r="C25" s="24">
        <f>'SCH C-2.1 B'!$H135</f>
        <v>22820187.50999999</v>
      </c>
      <c r="D25" s="24">
        <f t="shared" si="2"/>
        <v>1683284.4900000021</v>
      </c>
      <c r="E25" s="24">
        <f>'SCH C-2.1 F'!$H135</f>
        <v>24503471.999999993</v>
      </c>
      <c r="F25" s="24">
        <f>'SCH D-1'!G135</f>
        <v>0</v>
      </c>
      <c r="G25" s="24">
        <f t="shared" si="3"/>
        <v>24503471.999999993</v>
      </c>
    </row>
    <row r="26" spans="1:7" ht="18.95" customHeight="1" x14ac:dyDescent="0.2">
      <c r="A26" s="26">
        <f t="shared" si="4"/>
        <v>10</v>
      </c>
      <c r="B26" s="10" t="s">
        <v>148</v>
      </c>
      <c r="C26" s="24">
        <f>'SCH C-2.1 B'!$H143</f>
        <v>8433956.5592821632</v>
      </c>
      <c r="D26" s="24">
        <f t="shared" si="2"/>
        <v>885929.26377194375</v>
      </c>
      <c r="E26" s="24">
        <f>'SCH C-2.1 F'!$H143</f>
        <v>9319885.8230541069</v>
      </c>
      <c r="F26" s="24">
        <f>'SCH D-1'!G155</f>
        <v>0</v>
      </c>
      <c r="G26" s="24">
        <f t="shared" si="3"/>
        <v>9319885.8230541069</v>
      </c>
    </row>
    <row r="27" spans="1:7" ht="18.95" customHeight="1" x14ac:dyDescent="0.2">
      <c r="A27" s="26">
        <f t="shared" si="4"/>
        <v>11</v>
      </c>
      <c r="B27" s="10" t="s">
        <v>149</v>
      </c>
      <c r="C27" s="24">
        <f>'SCH C-2.1 B'!$H150</f>
        <v>771983.53999999643</v>
      </c>
      <c r="D27" s="24">
        <f t="shared" si="2"/>
        <v>-272858.47999999759</v>
      </c>
      <c r="E27" s="24">
        <f>'SCH C-2.1 F'!$H150</f>
        <v>499125.05999999883</v>
      </c>
      <c r="F27" s="24">
        <f>'SCH D-1'!G162</f>
        <v>0</v>
      </c>
      <c r="G27" s="24">
        <f t="shared" si="3"/>
        <v>499125.05999999883</v>
      </c>
    </row>
    <row r="28" spans="1:7" ht="18.95" customHeight="1" x14ac:dyDescent="0.2">
      <c r="A28" s="26">
        <f t="shared" si="4"/>
        <v>12</v>
      </c>
      <c r="B28" s="10" t="s">
        <v>87</v>
      </c>
      <c r="C28" s="24">
        <f>'SCH C-2.1 B'!$H157</f>
        <v>269419.5299999998</v>
      </c>
      <c r="D28" s="24">
        <f t="shared" si="2"/>
        <v>-1232.0499999999302</v>
      </c>
      <c r="E28" s="24">
        <f>'SCH C-2.1 F'!$H157</f>
        <v>268187.47999999986</v>
      </c>
      <c r="F28" s="24">
        <f>'SCH D-1'!G169</f>
        <v>-268187.47999999986</v>
      </c>
      <c r="G28" s="24">
        <f t="shared" si="3"/>
        <v>0</v>
      </c>
    </row>
    <row r="29" spans="1:7" ht="18.95" customHeight="1" x14ac:dyDescent="0.2">
      <c r="A29" s="26">
        <f t="shared" si="4"/>
        <v>13</v>
      </c>
      <c r="B29" s="10" t="s">
        <v>150</v>
      </c>
      <c r="C29" s="35">
        <f>'SCH C-2.1 B'!$H186</f>
        <v>22156183.044699706</v>
      </c>
      <c r="D29" s="35">
        <f t="shared" si="2"/>
        <v>2120609.2658166997</v>
      </c>
      <c r="E29" s="35">
        <f>'SCH C-2.1 F'!$H186</f>
        <v>24276792.310516406</v>
      </c>
      <c r="F29" s="35">
        <f>'SCH D-1'!G198</f>
        <v>-12458.399999999969</v>
      </c>
      <c r="G29" s="35">
        <f t="shared" si="3"/>
        <v>24264333.910516407</v>
      </c>
    </row>
    <row r="30" spans="1:7" ht="18.95" customHeight="1" x14ac:dyDescent="0.2">
      <c r="A30" s="26"/>
    </row>
    <row r="31" spans="1:7" ht="18.95" customHeight="1" x14ac:dyDescent="0.2">
      <c r="A31" s="26">
        <f>A29+1</f>
        <v>14</v>
      </c>
      <c r="B31" s="10" t="s">
        <v>128</v>
      </c>
      <c r="C31" s="35">
        <f>SUM(C22:C30)</f>
        <v>67538567.623981863</v>
      </c>
      <c r="D31" s="35">
        <f t="shared" ref="D31:G31" si="5">SUM(D22:D30)</f>
        <v>5233554.0495886449</v>
      </c>
      <c r="E31" s="35">
        <f>SUM(E22:E30)</f>
        <v>72772121.673570499</v>
      </c>
      <c r="F31" s="35">
        <f>SUM(F22:F30)</f>
        <v>-280645.87999999983</v>
      </c>
      <c r="G31" s="35">
        <f t="shared" si="5"/>
        <v>72491475.793570504</v>
      </c>
    </row>
    <row r="32" spans="1:7" ht="18.95" customHeight="1" x14ac:dyDescent="0.2">
      <c r="A32" s="26"/>
      <c r="B32" s="10"/>
    </row>
    <row r="33" spans="1:7" ht="18.95" customHeight="1" x14ac:dyDescent="0.2">
      <c r="A33" s="26">
        <f>A31+1</f>
        <v>15</v>
      </c>
      <c r="B33" s="10" t="s">
        <v>130</v>
      </c>
      <c r="C33" s="24">
        <f>'SCH C-2.1 B'!$H190</f>
        <v>28725051.78577216</v>
      </c>
      <c r="D33" s="24">
        <f t="shared" ref="D33:D38" si="6">E33-C33</f>
        <v>9985409.4088070989</v>
      </c>
      <c r="E33" s="24">
        <f>'SCH C-2.1 F'!$H190</f>
        <v>38710461.194579259</v>
      </c>
      <c r="F33" s="24">
        <f>'SCH D-1'!G214</f>
        <v>0</v>
      </c>
      <c r="G33" s="24">
        <f t="shared" ref="G33:G38" si="7">SUM(E33:F33)</f>
        <v>38710461.194579259</v>
      </c>
    </row>
    <row r="34" spans="1:7" ht="18.95" customHeight="1" x14ac:dyDescent="0.2">
      <c r="A34" s="26">
        <f t="shared" ref="A34:A38" si="8">A33+1</f>
        <v>16</v>
      </c>
      <c r="B34" s="10" t="s">
        <v>10</v>
      </c>
      <c r="C34" s="24">
        <f>'SCH C-2.1 B'!$H191</f>
        <v>8294708.2381154783</v>
      </c>
      <c r="D34" s="24">
        <f t="shared" si="6"/>
        <v>2818857.5918512605</v>
      </c>
      <c r="E34" s="24">
        <f>'SCH C-2.1 F'!$H191</f>
        <v>11113565.829966739</v>
      </c>
      <c r="F34" s="24">
        <f>'SCH D-1'!G215</f>
        <v>0</v>
      </c>
      <c r="G34" s="24">
        <f t="shared" si="7"/>
        <v>11113565.829966739</v>
      </c>
    </row>
    <row r="35" spans="1:7" ht="18.95" customHeight="1" x14ac:dyDescent="0.2">
      <c r="A35" s="26">
        <f t="shared" si="8"/>
        <v>17</v>
      </c>
      <c r="B35" s="10" t="s">
        <v>132</v>
      </c>
      <c r="C35" s="24">
        <f>'SCH C-2.1 B'!$H192</f>
        <v>13643550.386445168</v>
      </c>
      <c r="D35" s="24">
        <f t="shared" si="6"/>
        <v>2416740.3541703019</v>
      </c>
      <c r="E35" s="24">
        <f>'SCH C-2.1 F'!$H192</f>
        <v>16060290.74061547</v>
      </c>
      <c r="F35" s="24">
        <f>'SCH D-1'!G216</f>
        <v>92521.430378041783</v>
      </c>
      <c r="G35" s="24">
        <f t="shared" si="7"/>
        <v>16152812.170993512</v>
      </c>
    </row>
    <row r="36" spans="1:7" ht="18.95" customHeight="1" x14ac:dyDescent="0.2">
      <c r="A36" s="26">
        <f t="shared" si="8"/>
        <v>18</v>
      </c>
      <c r="B36" s="10" t="s">
        <v>133</v>
      </c>
      <c r="C36" s="24">
        <f>'SCH C-2.1 B'!$H193</f>
        <v>2435743.8613329837</v>
      </c>
      <c r="D36" s="24">
        <f t="shared" si="6"/>
        <v>458342.48340293951</v>
      </c>
      <c r="E36" s="24">
        <f>'SCH C-2.1 F'!$H193</f>
        <v>2894086.3447359232</v>
      </c>
      <c r="F36" s="24">
        <f>'SCH D-1'!G217</f>
        <v>16298.93606273759</v>
      </c>
      <c r="G36" s="24">
        <f t="shared" si="7"/>
        <v>2910385.2807986606</v>
      </c>
    </row>
    <row r="37" spans="1:7" ht="18.95" customHeight="1" x14ac:dyDescent="0.2">
      <c r="A37" s="26">
        <f t="shared" si="8"/>
        <v>19</v>
      </c>
      <c r="B37" s="10" t="s">
        <v>136</v>
      </c>
      <c r="C37" s="24">
        <f>'SCH C-2.1 B'!$H194</f>
        <v>-58103</v>
      </c>
      <c r="D37" s="24">
        <f t="shared" si="6"/>
        <v>22233</v>
      </c>
      <c r="E37" s="24">
        <f>'SCH C-2.1 F'!$H194</f>
        <v>-35870</v>
      </c>
      <c r="F37" s="24">
        <f>'SCH D-1'!G218</f>
        <v>0</v>
      </c>
      <c r="G37" s="24">
        <f t="shared" si="7"/>
        <v>-35870</v>
      </c>
    </row>
    <row r="38" spans="1:7" ht="18.95" customHeight="1" x14ac:dyDescent="0.2">
      <c r="A38" s="26">
        <f t="shared" si="8"/>
        <v>20</v>
      </c>
      <c r="B38" s="10" t="s">
        <v>137</v>
      </c>
      <c r="C38" s="35">
        <f>'SCH C-2.1 B'!$H195</f>
        <v>0</v>
      </c>
      <c r="D38" s="35">
        <f t="shared" si="6"/>
        <v>0</v>
      </c>
      <c r="E38" s="35">
        <f>'SCH C-2.1 F'!$H195</f>
        <v>0</v>
      </c>
      <c r="F38" s="35">
        <f>'SCH D-1'!G219</f>
        <v>0</v>
      </c>
      <c r="G38" s="35">
        <f t="shared" si="7"/>
        <v>0</v>
      </c>
    </row>
    <row r="39" spans="1:7" ht="18.95" customHeight="1" x14ac:dyDescent="0.2">
      <c r="B39" s="10"/>
    </row>
    <row r="40" spans="1:7" ht="18.95" customHeight="1" thickBot="1" x14ac:dyDescent="0.25">
      <c r="A40" s="26">
        <f>A38+1</f>
        <v>21</v>
      </c>
      <c r="B40" s="43" t="s">
        <v>47</v>
      </c>
      <c r="C40" s="39">
        <f>SUM(C31:C38)</f>
        <v>120579518.89564764</v>
      </c>
      <c r="D40" s="39">
        <f>SUM(D31:D38)</f>
        <v>20935136.887820244</v>
      </c>
      <c r="E40" s="39">
        <f>SUM(E31:E38)</f>
        <v>141514655.78346789</v>
      </c>
      <c r="F40" s="39">
        <f>SUM(F31:F38)</f>
        <v>-171825.51355922045</v>
      </c>
      <c r="G40" s="39">
        <f>SUM(G31:G38)</f>
        <v>141342830.2699087</v>
      </c>
    </row>
    <row r="41" spans="1:7" ht="18.95" customHeight="1" thickTop="1" x14ac:dyDescent="0.2">
      <c r="B41" s="10"/>
    </row>
    <row r="42" spans="1:7" ht="18.95" customHeight="1" thickBot="1" x14ac:dyDescent="0.25">
      <c r="A42" s="26">
        <f>A40+1</f>
        <v>22</v>
      </c>
      <c r="B42" s="43" t="s">
        <v>48</v>
      </c>
      <c r="C42" s="39">
        <f>C18-C40</f>
        <v>34050625.724084973</v>
      </c>
      <c r="D42" s="39">
        <f>D18-D40</f>
        <v>8551635.0438653007</v>
      </c>
      <c r="E42" s="39">
        <f>E18-E40</f>
        <v>42602260.767950267</v>
      </c>
      <c r="F42" s="39">
        <f>F18-F40</f>
        <v>171825.51355922045</v>
      </c>
      <c r="G42" s="39">
        <f>G18-G40</f>
        <v>42774086.281509459</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31</vt:i4>
      </vt:variant>
      <vt:variant>
        <vt:lpstr>Named Ranges</vt:lpstr>
      </vt:variant>
      <vt:variant>
        <vt:i4>14</vt:i4>
      </vt:variant>
    </vt:vector>
  </HeadingPairs>
  <TitlesOfParts>
    <vt:vector size="45" baseType="lpstr">
      <vt:lpstr>SCH B-1</vt:lpstr>
      <vt:lpstr>SCH H-1</vt:lpstr>
      <vt:lpstr>SCH J-1 G</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Gas Revenue</vt:lpstr>
      <vt:lpstr>Gas Revenue Rollin</vt:lpstr>
      <vt:lpstr>Misc Rev</vt:lpstr>
      <vt:lpstr>IS G</vt:lpstr>
      <vt:lpstr>IS TC</vt:lpstr>
      <vt:lpstr>GLT EXP</vt:lpstr>
      <vt:lpstr>DSM EXP</vt:lpstr>
      <vt:lpstr>WPH-1.B Effective Tax Rate</vt:lpstr>
      <vt:lpstr>'GLT EXP'!Print_Area</vt:lpstr>
      <vt:lpstr>IntSync!Print_Area</vt:lpstr>
      <vt:lpstr>'ProForma Adj F'!Print_Area</vt:lpstr>
      <vt:lpstr>'Rider Adj B'!Print_Area</vt:lpstr>
      <vt:lpstr>'Rider Adj F'!Print_Area</vt:lpstr>
      <vt:lpstr>'SCH C-1'!Print_Area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2014-12-10T14:33:31Z</dcterms:created>
  <dcterms:modified xsi:type="dcterms:W3CDTF">2016-12-01T19:09:46Z</dcterms:modified>
</cp:coreProperties>
</file>